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customXml/itemProps4.xml" ContentType="application/vnd.openxmlformats-officedocument.customXml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45" windowWidth="9270" windowHeight="9465"/>
  </bookViews>
  <sheets>
    <sheet name="Index" sheetId="1" r:id="rId1"/>
    <sheet name="Universal data" sheetId="4" r:id="rId2"/>
    <sheet name="Check and Balances" sheetId="5" r:id="rId3"/>
    <sheet name="1.1 Inc_Stat" sheetId="7" r:id="rId4"/>
    <sheet name="1.2 Fin_Pos" sheetId="8" r:id="rId5"/>
    <sheet name="1.3 Cashflow " sheetId="9" r:id="rId6"/>
    <sheet name="1.4 Rec to Reg Acs" sheetId="10" r:id="rId7"/>
    <sheet name="1.5 Net Debt 1" sheetId="11" r:id="rId8"/>
    <sheet name="1.5.1 Net Debt NG 1" sheetId="12" r:id="rId9"/>
    <sheet name="1.5.2 Net Debt Rec" sheetId="13" r:id="rId10"/>
    <sheet name="1.7 Disposals" sheetId="14" r:id="rId11"/>
    <sheet name="1.8  Tax Comp" sheetId="188" r:id="rId12"/>
    <sheet name="1.8.1 Tax pools" sheetId="189" r:id="rId13"/>
    <sheet name="1.8.2 Tax Allocations" sheetId="190" r:id="rId14"/>
    <sheet name="1.8.3 Tax allocations CT600" sheetId="191" r:id="rId15"/>
    <sheet name="Tax Clawback" sheetId="181" r:id="rId16"/>
    <sheet name="1.9 Fin Req" sheetId="18" r:id="rId17"/>
    <sheet name="1.10.1 Pension DB Deficit" sheetId="19" r:id="rId18"/>
    <sheet name="1.10.2 Pensions For Benchmark" sheetId="20" r:id="rId19"/>
    <sheet name="1.10.3 Pensions PPF &amp; Admin" sheetId="21" r:id="rId20"/>
    <sheet name="1.10.4 Pensions Rec Triennial" sheetId="22" r:id="rId21"/>
    <sheet name="1.10.5 DAM Stat Triennial" sheetId="23" r:id="rId22"/>
    <sheet name="1.10.6 DAM Rec Triennial" sheetId="24" r:id="rId23"/>
    <sheet name="1.10.7 Pension DB Triennial" sheetId="25" r:id="rId24"/>
    <sheet name="2. Totex summary" sheetId="28" r:id="rId25"/>
    <sheet name="2. Ofgem totex adjustments" sheetId="29" r:id="rId26"/>
    <sheet name="1.3abc_SummaryCash_Contr._Costs" sheetId="30" r:id="rId27"/>
    <sheet name="1.4_Provisions" sheetId="31" r:id="rId28"/>
    <sheet name="1.8 Irregular items" sheetId="32" r:id="rId29"/>
    <sheet name="2.1 Direct Opex Actuals" sheetId="179" r:id="rId30"/>
    <sheet name="2.1a Direct Opex Estimates" sheetId="180" r:id="rId31"/>
    <sheet name="2.4_Exc._&amp;_Demin" sheetId="34" r:id="rId32"/>
    <sheet name="2.5_CEO_&amp;_Corporate_Costs" sheetId="35" r:id="rId33"/>
    <sheet name="2.6_IT_&amp;_Telecoms_Costs" sheetId="36" r:id="rId34"/>
    <sheet name="2.6.1_IT_&amp;_Telecoms_Allocations" sheetId="37" r:id="rId35"/>
    <sheet name="2.7_Insurance_Costs" sheetId="38" r:id="rId36"/>
    <sheet name="2.8_Property_Costs_by_Building" sheetId="39" r:id="rId37"/>
    <sheet name="2.8.1_Property_Costs_Allocation" sheetId="40" r:id="rId38"/>
    <sheet name="2.9_Business_Support_Costs" sheetId="41" r:id="rId39"/>
    <sheet name="2.9.1_Business_Support_Allocs" sheetId="42" r:id="rId40"/>
    <sheet name="2.10_Related Party Transactions" sheetId="43" r:id="rId41"/>
    <sheet name="2.14a_Year_on_Year_Movt" sheetId="44" r:id="rId42"/>
    <sheet name="2.15_Salary and FTE numbers" sheetId="45" r:id="rId43"/>
    <sheet name="2.17_Resilience" sheetId="46" r:id="rId44"/>
    <sheet name="2.18_Apprentices_&amp;_Training" sheetId="47" r:id="rId45"/>
    <sheet name="2.19_Insourced_Outsourced" sheetId="48" r:id="rId46"/>
    <sheet name="IRM-Expenditure" sheetId="49" r:id="rId47"/>
    <sheet name="NIA Expenditure" sheetId="50" r:id="rId48"/>
    <sheet name="NIC-Expenditure" sheetId="51" r:id="rId49"/>
    <sheet name="Innovation Revenue-Condition" sheetId="52" r:id="rId50"/>
    <sheet name="Innovation Revenue - Inputs" sheetId="53" r:id="rId51"/>
    <sheet name="Physical Security Opex" sheetId="54" r:id="rId52"/>
    <sheet name="5.8a_Capex_summary" sheetId="155" r:id="rId53"/>
    <sheet name="2.2 Non op capex" sheetId="152" r:id="rId54"/>
    <sheet name="2.12 SO capex" sheetId="153" r:id="rId55"/>
    <sheet name="5.10 Project listing" sheetId="157" r:id="rId56"/>
    <sheet name="5.13Capex unit cost assumption" sheetId="158" r:id="rId57"/>
    <sheet name="Physical Security Capex" sheetId="186" r:id="rId58"/>
    <sheet name="4.22.2_Flood_Mitigation" sheetId="185" r:id="rId59"/>
    <sheet name="Primary Assets Compr Pipelines" sheetId="183" r:id="rId60"/>
    <sheet name="Primary Assets Compressor units" sheetId="184" r:id="rId61"/>
    <sheet name="5.1System characs" sheetId="159" r:id="rId62"/>
    <sheet name="5.2 Activity indicators" sheetId="160" r:id="rId63"/>
    <sheet name="5.3 Utilisation &amp; performance" sheetId="161" r:id="rId64"/>
    <sheet name="5.4 Demand &amp; capability" sheetId="162" r:id="rId65"/>
    <sheet name="5.5 Compressor utilisation" sheetId="163" r:id="rId66"/>
    <sheet name="5.6 Environmental " sheetId="165" r:id="rId67"/>
    <sheet name="5.9 Asset data " sheetId="166" r:id="rId68"/>
    <sheet name="5.11 Forecast Scenarios" sheetId="167" r:id="rId69"/>
    <sheet name="6.xx Safety " sheetId="187" r:id="rId70"/>
    <sheet name="NGGT customer satisfaction" sheetId="175" r:id="rId71"/>
    <sheet name="Gas incremental capacity" sheetId="176" r:id="rId72"/>
    <sheet name="Gas transmission connections" sheetId="177" r:id="rId73"/>
    <sheet name="Gas constraints &amp; TSS" sheetId="178" r:id="rId74"/>
    <sheet name="5.17 Network Flexibility" sheetId="173" r:id="rId75"/>
    <sheet name="5.18 Business Carbon Footprint" sheetId="174" r:id="rId76"/>
    <sheet name="5.15.1 Cond &amp; Risk-Entry Points" sheetId="168" r:id="rId77"/>
    <sheet name="5.15.2 Cond &amp; Risk-Exit Points" sheetId="169" r:id="rId78"/>
    <sheet name="5.15.3 Cond &amp; Risk-Comps" sheetId="170" r:id="rId79"/>
    <sheet name="5.15.4 Cond &amp; Risk-Pipelines" sheetId="171" r:id="rId80"/>
    <sheet name="5.15.5 Cond &amp; Risk-Multijunctin" sheetId="172" r:id="rId81"/>
  </sheets>
  <externalReferences>
    <externalReference r:id="rId82"/>
    <externalReference r:id="rId83"/>
    <externalReference r:id="rId84"/>
    <externalReference r:id="rId85"/>
    <externalReference r:id="rId86"/>
    <externalReference r:id="rId87"/>
    <externalReference r:id="rId88"/>
    <externalReference r:id="rId8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1" localSheetId="73">'Gas constraints &amp; TSS'!$C$21</definedName>
    <definedName name="_ftn2" localSheetId="73">'Gas constraints &amp; TSS'!$C$24</definedName>
    <definedName name="_ftnref1" localSheetId="73">'Gas constraints &amp; TSS'!$C$9</definedName>
    <definedName name="_ftnref2" localSheetId="73">'Gas constraints &amp; TSS'!$C$12</definedName>
    <definedName name="_Order1" hidden="1">255</definedName>
    <definedName name="_Order2" hidden="1">0</definedName>
    <definedName name="Pal_Workbook_GUID" hidden="1">"LJ9YVKRJVQ1A1KNUG7XIT5A9"</definedName>
    <definedName name="_xlnm.Print_Area" localSheetId="52">'5.8a_Capex_summary'!$A$1:$Q$39</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SAPBEXhrIndnt" hidden="1">"Wide"</definedName>
    <definedName name="SAPsysID" hidden="1">"708C5W7SBKP804JT78WJ0JNKI"</definedName>
    <definedName name="SAPwbID" hidden="1">"ARS"</definedName>
    <definedName name="Z_F5B64056_2429_489D_BFAB_8986266C9086_.wvu.PrintArea" localSheetId="25" hidden="1">'2. Ofgem totex adjustments'!$C$5:$G$40</definedName>
    <definedName name="Z_F5B64056_2429_489D_BFAB_8986266C9086_.wvu.PrintArea" localSheetId="24" hidden="1">'2. Totex summary'!$C$5:$G$16</definedName>
  </definedNames>
  <calcPr calcId="125725"/>
</workbook>
</file>

<file path=xl/calcChain.xml><?xml version="1.0" encoding="utf-8"?>
<calcChain xmlns="http://schemas.openxmlformats.org/spreadsheetml/2006/main">
  <c r="A1" i="191"/>
  <c r="A2"/>
  <c r="G5"/>
  <c r="H5"/>
  <c r="I5"/>
  <c r="J5"/>
  <c r="K5"/>
  <c r="L5"/>
  <c r="M5"/>
  <c r="N5"/>
  <c r="O5"/>
  <c r="P5"/>
  <c r="Q5"/>
  <c r="R5"/>
  <c r="S5"/>
  <c r="T5"/>
  <c r="U5"/>
  <c r="V5"/>
  <c r="W5"/>
  <c r="X5"/>
  <c r="Y5"/>
  <c r="Z5"/>
  <c r="AA5"/>
  <c r="AB5"/>
  <c r="AC5"/>
  <c r="AD5"/>
  <c r="AE5"/>
  <c r="AF5"/>
  <c r="AG5"/>
  <c r="AH5"/>
  <c r="AI5"/>
  <c r="AJ5"/>
  <c r="AK5"/>
  <c r="F7"/>
  <c r="I7"/>
  <c r="L7"/>
  <c r="O7"/>
  <c r="R7"/>
  <c r="U7"/>
  <c r="X7"/>
  <c r="AA7"/>
  <c r="AD7"/>
  <c r="AG7"/>
  <c r="AH7"/>
  <c r="AK7"/>
  <c r="F8"/>
  <c r="I8"/>
  <c r="L8"/>
  <c r="O8"/>
  <c r="R8"/>
  <c r="U8"/>
  <c r="X8"/>
  <c r="AA8"/>
  <c r="AD8"/>
  <c r="AG8"/>
  <c r="AH8"/>
  <c r="AK8"/>
  <c r="F9"/>
  <c r="I9"/>
  <c r="L9"/>
  <c r="O9"/>
  <c r="R9"/>
  <c r="U9"/>
  <c r="X9"/>
  <c r="AA9"/>
  <c r="AD9"/>
  <c r="AG9"/>
  <c r="AH9"/>
  <c r="AK9"/>
  <c r="F10"/>
  <c r="I10"/>
  <c r="L10"/>
  <c r="O10"/>
  <c r="R10"/>
  <c r="U10"/>
  <c r="X10"/>
  <c r="AA10"/>
  <c r="AD10"/>
  <c r="AG10"/>
  <c r="AH10" s="1"/>
  <c r="AK10"/>
  <c r="F11"/>
  <c r="I11"/>
  <c r="L11"/>
  <c r="O11"/>
  <c r="R11"/>
  <c r="U11"/>
  <c r="X11"/>
  <c r="AA11"/>
  <c r="AD11"/>
  <c r="AG11"/>
  <c r="AH11"/>
  <c r="AK11"/>
  <c r="D12"/>
  <c r="E12"/>
  <c r="F12"/>
  <c r="G12"/>
  <c r="H12"/>
  <c r="I12"/>
  <c r="J12"/>
  <c r="K12"/>
  <c r="L12"/>
  <c r="M12"/>
  <c r="N12"/>
  <c r="O12"/>
  <c r="P12"/>
  <c r="Q12"/>
  <c r="R12"/>
  <c r="S12"/>
  <c r="T12"/>
  <c r="U12"/>
  <c r="V12"/>
  <c r="W12"/>
  <c r="X12"/>
  <c r="Y12"/>
  <c r="Z12"/>
  <c r="AA12"/>
  <c r="AB12"/>
  <c r="AC12"/>
  <c r="AD12"/>
  <c r="AE12"/>
  <c r="AF12"/>
  <c r="AG12"/>
  <c r="AI12"/>
  <c r="AJ12"/>
  <c r="AK12"/>
  <c r="F15"/>
  <c r="I15"/>
  <c r="L15"/>
  <c r="O15"/>
  <c r="R15"/>
  <c r="U15"/>
  <c r="X15"/>
  <c r="AA15"/>
  <c r="AD15"/>
  <c r="AG15"/>
  <c r="AH15"/>
  <c r="AK15"/>
  <c r="F16"/>
  <c r="I16"/>
  <c r="L16"/>
  <c r="O16"/>
  <c r="R16"/>
  <c r="U16"/>
  <c r="X16"/>
  <c r="AA16"/>
  <c r="AD16"/>
  <c r="AG16"/>
  <c r="AH16"/>
  <c r="AK16"/>
  <c r="F17"/>
  <c r="I17"/>
  <c r="L17"/>
  <c r="O17"/>
  <c r="R17"/>
  <c r="U17"/>
  <c r="X17"/>
  <c r="AA17"/>
  <c r="AD17"/>
  <c r="AG17"/>
  <c r="AH17"/>
  <c r="AK17"/>
  <c r="F18"/>
  <c r="I18"/>
  <c r="L18"/>
  <c r="O18"/>
  <c r="R18"/>
  <c r="U18"/>
  <c r="X18"/>
  <c r="AA18"/>
  <c r="AD18"/>
  <c r="AG18"/>
  <c r="AH18"/>
  <c r="AK18"/>
  <c r="F19"/>
  <c r="I19"/>
  <c r="L19"/>
  <c r="O19"/>
  <c r="R19"/>
  <c r="U19"/>
  <c r="X19"/>
  <c r="AA19"/>
  <c r="AD19"/>
  <c r="AG19"/>
  <c r="AH19"/>
  <c r="AK19"/>
  <c r="D20"/>
  <c r="E20"/>
  <c r="F20"/>
  <c r="G20"/>
  <c r="H20"/>
  <c r="I20"/>
  <c r="J20"/>
  <c r="K20"/>
  <c r="L20"/>
  <c r="M20"/>
  <c r="N20"/>
  <c r="O20"/>
  <c r="P20"/>
  <c r="Q20"/>
  <c r="R20"/>
  <c r="S20"/>
  <c r="T20"/>
  <c r="U20"/>
  <c r="V20"/>
  <c r="W20"/>
  <c r="X20"/>
  <c r="Y20"/>
  <c r="Z20"/>
  <c r="AA20"/>
  <c r="AB20"/>
  <c r="AC20"/>
  <c r="AD20"/>
  <c r="AE20"/>
  <c r="AF20"/>
  <c r="AG20"/>
  <c r="AH20"/>
  <c r="AI20"/>
  <c r="AJ20"/>
  <c r="AK20"/>
  <c r="F25"/>
  <c r="I25"/>
  <c r="L25"/>
  <c r="O25"/>
  <c r="R25"/>
  <c r="U25"/>
  <c r="X25"/>
  <c r="AA25"/>
  <c r="AD25"/>
  <c r="AG25"/>
  <c r="AH25"/>
  <c r="AK25"/>
  <c r="F26"/>
  <c r="I26"/>
  <c r="L26"/>
  <c r="O26"/>
  <c r="R26"/>
  <c r="U26"/>
  <c r="X26"/>
  <c r="AA26"/>
  <c r="AD26"/>
  <c r="AG26"/>
  <c r="AH26" s="1"/>
  <c r="AK26"/>
  <c r="F27"/>
  <c r="I27"/>
  <c r="L27"/>
  <c r="O27"/>
  <c r="R27"/>
  <c r="U27"/>
  <c r="X27"/>
  <c r="AA27"/>
  <c r="AD27"/>
  <c r="AG27"/>
  <c r="AH27" s="1"/>
  <c r="AK27"/>
  <c r="F28"/>
  <c r="I28"/>
  <c r="L28"/>
  <c r="O28"/>
  <c r="R28"/>
  <c r="U28"/>
  <c r="X28"/>
  <c r="AA28"/>
  <c r="AD28"/>
  <c r="AG28"/>
  <c r="AH28" s="1"/>
  <c r="AK28"/>
  <c r="F29"/>
  <c r="I29"/>
  <c r="L29"/>
  <c r="O29"/>
  <c r="R29"/>
  <c r="U29"/>
  <c r="X29"/>
  <c r="AA29"/>
  <c r="AD29"/>
  <c r="AG29"/>
  <c r="AH29" s="1"/>
  <c r="AK29"/>
  <c r="D30"/>
  <c r="E30"/>
  <c r="F30" s="1"/>
  <c r="G30"/>
  <c r="H30"/>
  <c r="I30"/>
  <c r="J30"/>
  <c r="K30"/>
  <c r="L30" s="1"/>
  <c r="M30"/>
  <c r="N30"/>
  <c r="O30"/>
  <c r="P30"/>
  <c r="Q30"/>
  <c r="R30" s="1"/>
  <c r="S30"/>
  <c r="T30"/>
  <c r="U30"/>
  <c r="V30"/>
  <c r="W30"/>
  <c r="X30" s="1"/>
  <c r="Y30"/>
  <c r="Z30"/>
  <c r="AA30"/>
  <c r="AB30"/>
  <c r="AC30"/>
  <c r="AD30" s="1"/>
  <c r="AE30"/>
  <c r="AF30"/>
  <c r="AG30"/>
  <c r="AH30" s="1"/>
  <c r="AI30"/>
  <c r="AJ30"/>
  <c r="AK30"/>
  <c r="F34"/>
  <c r="I34"/>
  <c r="L34"/>
  <c r="O34"/>
  <c r="R34"/>
  <c r="U34"/>
  <c r="X34"/>
  <c r="AA34"/>
  <c r="AD34"/>
  <c r="AG34"/>
  <c r="AH34"/>
  <c r="AK34"/>
  <c r="F35"/>
  <c r="I35"/>
  <c r="L35"/>
  <c r="O35"/>
  <c r="R35"/>
  <c r="U35"/>
  <c r="X35"/>
  <c r="AA35"/>
  <c r="AD35"/>
  <c r="AG35"/>
  <c r="AH35"/>
  <c r="AK35"/>
  <c r="F36"/>
  <c r="I36"/>
  <c r="L36"/>
  <c r="O36"/>
  <c r="R36"/>
  <c r="U36"/>
  <c r="X36"/>
  <c r="AA36"/>
  <c r="AD36"/>
  <c r="AG36"/>
  <c r="AH36"/>
  <c r="AK36"/>
  <c r="F37"/>
  <c r="I37"/>
  <c r="L37"/>
  <c r="O37"/>
  <c r="R37"/>
  <c r="U37"/>
  <c r="X37"/>
  <c r="AA37"/>
  <c r="AD37"/>
  <c r="AG37"/>
  <c r="AH37"/>
  <c r="AK37"/>
  <c r="F38"/>
  <c r="I38"/>
  <c r="L38"/>
  <c r="O38"/>
  <c r="R38"/>
  <c r="U38"/>
  <c r="X38"/>
  <c r="AA38"/>
  <c r="AD38"/>
  <c r="AG38"/>
  <c r="AH38"/>
  <c r="AK38"/>
  <c r="D39"/>
  <c r="E39"/>
  <c r="F39"/>
  <c r="G39"/>
  <c r="H39"/>
  <c r="I39"/>
  <c r="J39"/>
  <c r="K39"/>
  <c r="L39"/>
  <c r="M39"/>
  <c r="N39"/>
  <c r="O39"/>
  <c r="P39"/>
  <c r="Q39"/>
  <c r="R39"/>
  <c r="S39"/>
  <c r="T39"/>
  <c r="U39"/>
  <c r="V39"/>
  <c r="W39"/>
  <c r="X39"/>
  <c r="Y39"/>
  <c r="Z39"/>
  <c r="AA39"/>
  <c r="AB39"/>
  <c r="AC39"/>
  <c r="AD39"/>
  <c r="AE39"/>
  <c r="AF39"/>
  <c r="AG39"/>
  <c r="AH39"/>
  <c r="AI39"/>
  <c r="AJ39"/>
  <c r="AK39"/>
  <c r="D42"/>
  <c r="E42"/>
  <c r="G42"/>
  <c r="H42"/>
  <c r="I42"/>
  <c r="J42"/>
  <c r="K42"/>
  <c r="M42"/>
  <c r="N42"/>
  <c r="O42"/>
  <c r="P42"/>
  <c r="Q42"/>
  <c r="S42"/>
  <c r="T42"/>
  <c r="U42"/>
  <c r="V42"/>
  <c r="W42"/>
  <c r="Y42"/>
  <c r="Z42"/>
  <c r="AA42"/>
  <c r="AB42"/>
  <c r="AC42"/>
  <c r="AE42"/>
  <c r="AF42"/>
  <c r="AG42"/>
  <c r="AI42"/>
  <c r="AJ42"/>
  <c r="AK42"/>
  <c r="F46"/>
  <c r="I46"/>
  <c r="L46"/>
  <c r="O46"/>
  <c r="R46"/>
  <c r="U46"/>
  <c r="X46"/>
  <c r="AA46"/>
  <c r="AD46"/>
  <c r="AG46"/>
  <c r="AH46"/>
  <c r="AK46"/>
  <c r="F47"/>
  <c r="I47"/>
  <c r="L47"/>
  <c r="O47"/>
  <c r="R47"/>
  <c r="U47"/>
  <c r="X47"/>
  <c r="AA47"/>
  <c r="AD47"/>
  <c r="AG47"/>
  <c r="AH47"/>
  <c r="AK47"/>
  <c r="F48"/>
  <c r="I48"/>
  <c r="L48"/>
  <c r="O48"/>
  <c r="R48"/>
  <c r="U48"/>
  <c r="X48"/>
  <c r="AA48"/>
  <c r="AD48"/>
  <c r="AG48"/>
  <c r="AH48"/>
  <c r="AK48"/>
  <c r="F49"/>
  <c r="I49"/>
  <c r="L49"/>
  <c r="O49"/>
  <c r="R49"/>
  <c r="U49"/>
  <c r="X49"/>
  <c r="AA49"/>
  <c r="AD49"/>
  <c r="AG49"/>
  <c r="AH49"/>
  <c r="AK49"/>
  <c r="F50"/>
  <c r="I50"/>
  <c r="L50"/>
  <c r="O50"/>
  <c r="R50"/>
  <c r="U50"/>
  <c r="X50"/>
  <c r="AA50"/>
  <c r="AD50"/>
  <c r="AG50"/>
  <c r="AH50"/>
  <c r="AK50"/>
  <c r="D51"/>
  <c r="E51"/>
  <c r="F51"/>
  <c r="G51"/>
  <c r="H51"/>
  <c r="I51"/>
  <c r="J51"/>
  <c r="K51"/>
  <c r="L51"/>
  <c r="M51"/>
  <c r="N51"/>
  <c r="O51"/>
  <c r="P51"/>
  <c r="Q51"/>
  <c r="R51"/>
  <c r="S51"/>
  <c r="T51"/>
  <c r="U51"/>
  <c r="V51"/>
  <c r="W51"/>
  <c r="X51"/>
  <c r="Y51"/>
  <c r="Z51"/>
  <c r="AA51"/>
  <c r="AB51"/>
  <c r="AC51"/>
  <c r="AD51"/>
  <c r="AE51"/>
  <c r="AF51"/>
  <c r="AG51"/>
  <c r="AH51"/>
  <c r="AI51"/>
  <c r="AJ51"/>
  <c r="AK51"/>
  <c r="F56"/>
  <c r="I56"/>
  <c r="L56"/>
  <c r="O56"/>
  <c r="R56"/>
  <c r="U56"/>
  <c r="X56"/>
  <c r="AA56"/>
  <c r="AD56"/>
  <c r="AG56"/>
  <c r="AH56"/>
  <c r="AK56"/>
  <c r="F57"/>
  <c r="I57"/>
  <c r="L57"/>
  <c r="O57"/>
  <c r="R57"/>
  <c r="U57"/>
  <c r="X57"/>
  <c r="AA57"/>
  <c r="AD57"/>
  <c r="AG57"/>
  <c r="AH57"/>
  <c r="AK57"/>
  <c r="F58"/>
  <c r="I58"/>
  <c r="L58"/>
  <c r="O58"/>
  <c r="R58"/>
  <c r="U58"/>
  <c r="X58"/>
  <c r="AA58"/>
  <c r="AD58"/>
  <c r="AG58"/>
  <c r="AH58"/>
  <c r="AK58"/>
  <c r="F59"/>
  <c r="I59"/>
  <c r="L59"/>
  <c r="O59"/>
  <c r="R59"/>
  <c r="U59"/>
  <c r="X59"/>
  <c r="AA59"/>
  <c r="AD59"/>
  <c r="AG59"/>
  <c r="AH59" s="1"/>
  <c r="AH61" s="1"/>
  <c r="AK59"/>
  <c r="F60"/>
  <c r="I60"/>
  <c r="L60"/>
  <c r="O60"/>
  <c r="R60"/>
  <c r="U60"/>
  <c r="X60"/>
  <c r="AA60"/>
  <c r="AD60"/>
  <c r="AG60"/>
  <c r="AH60" s="1"/>
  <c r="AK60"/>
  <c r="D61"/>
  <c r="E61"/>
  <c r="F61"/>
  <c r="G61"/>
  <c r="H61"/>
  <c r="I61"/>
  <c r="J61"/>
  <c r="K61"/>
  <c r="L61"/>
  <c r="M61"/>
  <c r="N61"/>
  <c r="O61"/>
  <c r="P61"/>
  <c r="Q61"/>
  <c r="R61"/>
  <c r="S61"/>
  <c r="T61"/>
  <c r="U61"/>
  <c r="V61"/>
  <c r="W61"/>
  <c r="X61"/>
  <c r="Y61"/>
  <c r="Z61"/>
  <c r="AA61"/>
  <c r="AB61"/>
  <c r="AC61"/>
  <c r="AD61"/>
  <c r="AE61"/>
  <c r="AF61"/>
  <c r="AG61"/>
  <c r="AI61"/>
  <c r="AJ61"/>
  <c r="AK61"/>
  <c r="F65"/>
  <c r="I65"/>
  <c r="L65"/>
  <c r="O65"/>
  <c r="R65"/>
  <c r="U65"/>
  <c r="X65"/>
  <c r="AA65"/>
  <c r="AD65"/>
  <c r="AG65"/>
  <c r="AH65" s="1"/>
  <c r="AK65"/>
  <c r="F66"/>
  <c r="I66"/>
  <c r="L66"/>
  <c r="O66"/>
  <c r="R66"/>
  <c r="U66"/>
  <c r="X66"/>
  <c r="AA66"/>
  <c r="AD66"/>
  <c r="AG66"/>
  <c r="AH66" s="1"/>
  <c r="AK66"/>
  <c r="F67"/>
  <c r="I67"/>
  <c r="L67"/>
  <c r="O67"/>
  <c r="R67"/>
  <c r="U67"/>
  <c r="X67"/>
  <c r="AA67"/>
  <c r="AD67"/>
  <c r="AG67"/>
  <c r="AH67" s="1"/>
  <c r="AK67"/>
  <c r="F68"/>
  <c r="I68"/>
  <c r="L68"/>
  <c r="O68"/>
  <c r="R68"/>
  <c r="U68"/>
  <c r="X68"/>
  <c r="AA68"/>
  <c r="AD68"/>
  <c r="AG68"/>
  <c r="AH68" s="1"/>
  <c r="AK68"/>
  <c r="F69"/>
  <c r="I69"/>
  <c r="L69"/>
  <c r="O69"/>
  <c r="R69"/>
  <c r="U69"/>
  <c r="X69"/>
  <c r="AA69"/>
  <c r="AD69"/>
  <c r="AG69"/>
  <c r="AH69" s="1"/>
  <c r="AK69"/>
  <c r="D70"/>
  <c r="E70"/>
  <c r="F70"/>
  <c r="G70"/>
  <c r="H70"/>
  <c r="I70"/>
  <c r="J70"/>
  <c r="K70"/>
  <c r="L70"/>
  <c r="M70"/>
  <c r="N70"/>
  <c r="O70"/>
  <c r="P70"/>
  <c r="Q70"/>
  <c r="R70"/>
  <c r="S70"/>
  <c r="T70"/>
  <c r="U70"/>
  <c r="V70"/>
  <c r="W70"/>
  <c r="X70"/>
  <c r="Y70"/>
  <c r="Z70"/>
  <c r="AA70"/>
  <c r="AB70"/>
  <c r="AC70"/>
  <c r="AD70"/>
  <c r="AE70"/>
  <c r="AF70"/>
  <c r="AG70"/>
  <c r="AI70"/>
  <c r="AJ70"/>
  <c r="AK70"/>
  <c r="F74"/>
  <c r="I74"/>
  <c r="L74"/>
  <c r="O74"/>
  <c r="R74"/>
  <c r="U74"/>
  <c r="X74"/>
  <c r="AA74"/>
  <c r="AD74"/>
  <c r="AG74"/>
  <c r="AH74" s="1"/>
  <c r="AK74"/>
  <c r="F75"/>
  <c r="I75"/>
  <c r="L75"/>
  <c r="O75"/>
  <c r="R75"/>
  <c r="U75"/>
  <c r="X75"/>
  <c r="AA75"/>
  <c r="AD75"/>
  <c r="AG75"/>
  <c r="AH75" s="1"/>
  <c r="AK75"/>
  <c r="F76"/>
  <c r="I76"/>
  <c r="L76"/>
  <c r="O76"/>
  <c r="R76"/>
  <c r="U76"/>
  <c r="X76"/>
  <c r="AA76"/>
  <c r="AD76"/>
  <c r="AG76"/>
  <c r="AH76" s="1"/>
  <c r="AK76"/>
  <c r="F77"/>
  <c r="I77"/>
  <c r="L77"/>
  <c r="O77"/>
  <c r="R77"/>
  <c r="U77"/>
  <c r="X77"/>
  <c r="AA77"/>
  <c r="AD77"/>
  <c r="AG77"/>
  <c r="AH77" s="1"/>
  <c r="AK77"/>
  <c r="F78"/>
  <c r="I78"/>
  <c r="L78"/>
  <c r="O78"/>
  <c r="R78"/>
  <c r="U78"/>
  <c r="X78"/>
  <c r="AA78"/>
  <c r="AD78"/>
  <c r="AG78"/>
  <c r="AH78" s="1"/>
  <c r="AK78"/>
  <c r="E79"/>
  <c r="F79"/>
  <c r="H79"/>
  <c r="I79"/>
  <c r="K79"/>
  <c r="L79"/>
  <c r="N79"/>
  <c r="O79"/>
  <c r="Q79"/>
  <c r="R79"/>
  <c r="T79"/>
  <c r="U79"/>
  <c r="W79"/>
  <c r="X79"/>
  <c r="Z79"/>
  <c r="AA79"/>
  <c r="AC79"/>
  <c r="AD79"/>
  <c r="AF79"/>
  <c r="AG79"/>
  <c r="AJ79"/>
  <c r="AK79"/>
  <c r="F83"/>
  <c r="I83"/>
  <c r="L83"/>
  <c r="O83"/>
  <c r="R83"/>
  <c r="U83"/>
  <c r="X83"/>
  <c r="AA83"/>
  <c r="AD83"/>
  <c r="AG83"/>
  <c r="AH83"/>
  <c r="AK83"/>
  <c r="F84"/>
  <c r="I84"/>
  <c r="L84"/>
  <c r="O84"/>
  <c r="R84"/>
  <c r="U84"/>
  <c r="X84"/>
  <c r="AA84"/>
  <c r="AD84"/>
  <c r="AG84"/>
  <c r="AH84"/>
  <c r="AK84"/>
  <c r="F85"/>
  <c r="I85"/>
  <c r="L85"/>
  <c r="O85"/>
  <c r="R85"/>
  <c r="U85"/>
  <c r="X85"/>
  <c r="AA85"/>
  <c r="AD85"/>
  <c r="AG85"/>
  <c r="AH85"/>
  <c r="AK85"/>
  <c r="F86"/>
  <c r="I86"/>
  <c r="L86"/>
  <c r="O86"/>
  <c r="R86"/>
  <c r="U86"/>
  <c r="X86"/>
  <c r="AA86"/>
  <c r="AD86"/>
  <c r="AG86"/>
  <c r="AH86"/>
  <c r="AK86"/>
  <c r="F87"/>
  <c r="I87"/>
  <c r="L87"/>
  <c r="O87"/>
  <c r="R87"/>
  <c r="U87"/>
  <c r="X87"/>
  <c r="AA87"/>
  <c r="AD87"/>
  <c r="AG87"/>
  <c r="AH87"/>
  <c r="AK87"/>
  <c r="D88"/>
  <c r="E88"/>
  <c r="F88"/>
  <c r="G88"/>
  <c r="H88"/>
  <c r="I88"/>
  <c r="J88"/>
  <c r="K88"/>
  <c r="L88"/>
  <c r="M88"/>
  <c r="N88"/>
  <c r="O88"/>
  <c r="P88"/>
  <c r="Q88"/>
  <c r="R88"/>
  <c r="S88"/>
  <c r="T88"/>
  <c r="U88"/>
  <c r="V88"/>
  <c r="W88"/>
  <c r="X88"/>
  <c r="Y88"/>
  <c r="Z88"/>
  <c r="AA88"/>
  <c r="AB88"/>
  <c r="AC88"/>
  <c r="AD88"/>
  <c r="AE88"/>
  <c r="AF88"/>
  <c r="AG88"/>
  <c r="AH88"/>
  <c r="AI88"/>
  <c r="AJ88"/>
  <c r="AK88"/>
  <c r="F92"/>
  <c r="I92"/>
  <c r="L92"/>
  <c r="O92"/>
  <c r="R92"/>
  <c r="U92"/>
  <c r="X92"/>
  <c r="AA92"/>
  <c r="AD92"/>
  <c r="AG92"/>
  <c r="AH92"/>
  <c r="AK92"/>
  <c r="F93"/>
  <c r="I93"/>
  <c r="L93"/>
  <c r="O93"/>
  <c r="R93"/>
  <c r="U93"/>
  <c r="X93"/>
  <c r="AA93"/>
  <c r="AD93"/>
  <c r="AG93"/>
  <c r="AH93"/>
  <c r="AK93"/>
  <c r="F95"/>
  <c r="I95"/>
  <c r="L95"/>
  <c r="O95"/>
  <c r="R95"/>
  <c r="U95"/>
  <c r="X95"/>
  <c r="AA95"/>
  <c r="AD95"/>
  <c r="AG95"/>
  <c r="AH95"/>
  <c r="AK95"/>
  <c r="E99"/>
  <c r="H99"/>
  <c r="K99"/>
  <c r="N99"/>
  <c r="Q99"/>
  <c r="T99"/>
  <c r="W99"/>
  <c r="Z99"/>
  <c r="AC99"/>
  <c r="AF99"/>
  <c r="AJ99"/>
  <c r="E100"/>
  <c r="H100"/>
  <c r="K100"/>
  <c r="N100"/>
  <c r="Q100"/>
  <c r="T100"/>
  <c r="W100"/>
  <c r="Z100"/>
  <c r="AC100"/>
  <c r="AF100"/>
  <c r="AJ100"/>
  <c r="E101"/>
  <c r="H101"/>
  <c r="K101"/>
  <c r="N101"/>
  <c r="Q101"/>
  <c r="T101"/>
  <c r="W101"/>
  <c r="Z101"/>
  <c r="AC101"/>
  <c r="AF101"/>
  <c r="AJ101"/>
  <c r="E102"/>
  <c r="H102"/>
  <c r="K102"/>
  <c r="N102"/>
  <c r="Q102"/>
  <c r="T102"/>
  <c r="W102"/>
  <c r="Z102"/>
  <c r="AC102"/>
  <c r="AF102"/>
  <c r="AJ102"/>
  <c r="E103"/>
  <c r="H103"/>
  <c r="K103"/>
  <c r="N103"/>
  <c r="Q103"/>
  <c r="T103"/>
  <c r="W103"/>
  <c r="Z103"/>
  <c r="AC103"/>
  <c r="AF103"/>
  <c r="AJ103"/>
  <c r="E104"/>
  <c r="H104"/>
  <c r="K104"/>
  <c r="N104"/>
  <c r="Q104"/>
  <c r="T104"/>
  <c r="W104"/>
  <c r="Z104"/>
  <c r="AC104"/>
  <c r="AF104"/>
  <c r="AJ104"/>
  <c r="D109"/>
  <c r="E109"/>
  <c r="F109"/>
  <c r="G109"/>
  <c r="H109"/>
  <c r="I109"/>
  <c r="J109"/>
  <c r="K109"/>
  <c r="L109"/>
  <c r="M109"/>
  <c r="N109"/>
  <c r="O109"/>
  <c r="P109"/>
  <c r="Q109"/>
  <c r="R109"/>
  <c r="S109"/>
  <c r="T109"/>
  <c r="U109"/>
  <c r="V109"/>
  <c r="W109"/>
  <c r="X109"/>
  <c r="Y109"/>
  <c r="Z109"/>
  <c r="AA109"/>
  <c r="AB109"/>
  <c r="AC109"/>
  <c r="AD109"/>
  <c r="AE109"/>
  <c r="AF109"/>
  <c r="AG109"/>
  <c r="AI109"/>
  <c r="AJ109"/>
  <c r="AK109"/>
  <c r="D110"/>
  <c r="E110"/>
  <c r="F110"/>
  <c r="G110"/>
  <c r="H110"/>
  <c r="I110"/>
  <c r="J110"/>
  <c r="K110"/>
  <c r="L110"/>
  <c r="M110"/>
  <c r="N110"/>
  <c r="O110"/>
  <c r="P110"/>
  <c r="Q110"/>
  <c r="R110"/>
  <c r="S110"/>
  <c r="T110"/>
  <c r="U110"/>
  <c r="V110"/>
  <c r="W110"/>
  <c r="X110"/>
  <c r="Y110"/>
  <c r="Z110"/>
  <c r="AA110"/>
  <c r="AB110"/>
  <c r="AC110"/>
  <c r="AD110"/>
  <c r="AE110"/>
  <c r="AF110"/>
  <c r="AG110"/>
  <c r="AI110"/>
  <c r="AJ110"/>
  <c r="AK110"/>
  <c r="D111"/>
  <c r="E111"/>
  <c r="F111"/>
  <c r="G111"/>
  <c r="H111"/>
  <c r="I111"/>
  <c r="J111"/>
  <c r="K111"/>
  <c r="L111"/>
  <c r="M111"/>
  <c r="N111"/>
  <c r="O111"/>
  <c r="P111"/>
  <c r="Q111"/>
  <c r="R111"/>
  <c r="S111"/>
  <c r="T111"/>
  <c r="U111"/>
  <c r="V111"/>
  <c r="W111"/>
  <c r="X111"/>
  <c r="Y111"/>
  <c r="Z111"/>
  <c r="AA111"/>
  <c r="AB111"/>
  <c r="AC111"/>
  <c r="AD111"/>
  <c r="AE111"/>
  <c r="AF111"/>
  <c r="AG111"/>
  <c r="AI111"/>
  <c r="AJ111"/>
  <c r="AK111"/>
  <c r="D112"/>
  <c r="E112"/>
  <c r="F112"/>
  <c r="G112"/>
  <c r="H112"/>
  <c r="I112"/>
  <c r="J112"/>
  <c r="K112"/>
  <c r="L112"/>
  <c r="M112"/>
  <c r="N112"/>
  <c r="O112"/>
  <c r="P112"/>
  <c r="Q112"/>
  <c r="R112"/>
  <c r="S112"/>
  <c r="T112"/>
  <c r="U112"/>
  <c r="V112"/>
  <c r="W112"/>
  <c r="X112"/>
  <c r="Y112"/>
  <c r="Z112"/>
  <c r="AA112"/>
  <c r="AB112"/>
  <c r="AC112"/>
  <c r="AD112"/>
  <c r="AE112"/>
  <c r="AF112"/>
  <c r="AG112"/>
  <c r="AI112"/>
  <c r="AJ112"/>
  <c r="AK112"/>
  <c r="D113"/>
  <c r="E113"/>
  <c r="F113"/>
  <c r="G113"/>
  <c r="H113"/>
  <c r="I113"/>
  <c r="J113"/>
  <c r="K113"/>
  <c r="L113"/>
  <c r="M113"/>
  <c r="N113"/>
  <c r="O113"/>
  <c r="P113"/>
  <c r="Q113"/>
  <c r="R113"/>
  <c r="S113"/>
  <c r="T113"/>
  <c r="U113"/>
  <c r="V113"/>
  <c r="W113"/>
  <c r="X113"/>
  <c r="Y113"/>
  <c r="Z113"/>
  <c r="AA113"/>
  <c r="AB113"/>
  <c r="AC113"/>
  <c r="AD113"/>
  <c r="AE113"/>
  <c r="AF113"/>
  <c r="AG113"/>
  <c r="AI113"/>
  <c r="AJ113"/>
  <c r="AK113"/>
  <c r="D114"/>
  <c r="E114"/>
  <c r="G114"/>
  <c r="H114"/>
  <c r="I114"/>
  <c r="J114"/>
  <c r="K114"/>
  <c r="M114"/>
  <c r="N114"/>
  <c r="O114"/>
  <c r="P114"/>
  <c r="Q114"/>
  <c r="S114"/>
  <c r="T114"/>
  <c r="U114"/>
  <c r="V114"/>
  <c r="W114"/>
  <c r="Y114"/>
  <c r="Z114"/>
  <c r="AA114"/>
  <c r="AB114"/>
  <c r="AC114"/>
  <c r="AE114"/>
  <c r="AF114"/>
  <c r="AG114"/>
  <c r="AI114"/>
  <c r="AJ114"/>
  <c r="AK114"/>
  <c r="I117"/>
  <c r="O117"/>
  <c r="U117"/>
  <c r="AA117"/>
  <c r="AG117"/>
  <c r="AK117"/>
  <c r="I119"/>
  <c r="O119"/>
  <c r="U119"/>
  <c r="AA119"/>
  <c r="AG119"/>
  <c r="AK119"/>
  <c r="I120"/>
  <c r="L120"/>
  <c r="O120"/>
  <c r="R120"/>
  <c r="U120"/>
  <c r="X120"/>
  <c r="AA120"/>
  <c r="AD120"/>
  <c r="AG120"/>
  <c r="AH120"/>
  <c r="AK120"/>
  <c r="I121"/>
  <c r="O121"/>
  <c r="U121"/>
  <c r="AA121"/>
  <c r="AG121"/>
  <c r="AK121"/>
  <c r="D123"/>
  <c r="E123"/>
  <c r="F123" s="1"/>
  <c r="F128" s="1"/>
  <c r="G123"/>
  <c r="H123"/>
  <c r="I123"/>
  <c r="J123"/>
  <c r="K123"/>
  <c r="L123"/>
  <c r="M123"/>
  <c r="N123"/>
  <c r="O123" s="1"/>
  <c r="O128" s="1"/>
  <c r="P123"/>
  <c r="Q123"/>
  <c r="R123"/>
  <c r="S123"/>
  <c r="T123"/>
  <c r="U123" s="1"/>
  <c r="V123"/>
  <c r="W123"/>
  <c r="X123"/>
  <c r="Y123"/>
  <c r="Z123"/>
  <c r="AA123" s="1"/>
  <c r="AB123"/>
  <c r="AC123"/>
  <c r="AD123"/>
  <c r="AE123"/>
  <c r="AF123"/>
  <c r="AG123"/>
  <c r="AH123"/>
  <c r="AI123"/>
  <c r="AJ123"/>
  <c r="AK123"/>
  <c r="D124"/>
  <c r="E124"/>
  <c r="F124"/>
  <c r="G124"/>
  <c r="H124"/>
  <c r="I124"/>
  <c r="J124"/>
  <c r="K124"/>
  <c r="L124" s="1"/>
  <c r="L128" s="1"/>
  <c r="M124"/>
  <c r="N124"/>
  <c r="O124"/>
  <c r="P124"/>
  <c r="Q124"/>
  <c r="R124" s="1"/>
  <c r="R128" s="1"/>
  <c r="S124"/>
  <c r="T124"/>
  <c r="U124" s="1"/>
  <c r="V124"/>
  <c r="W124"/>
  <c r="X124"/>
  <c r="Y124"/>
  <c r="Z124"/>
  <c r="AA124" s="1"/>
  <c r="AB124"/>
  <c r="AC124"/>
  <c r="AD124"/>
  <c r="AE124"/>
  <c r="AF124"/>
  <c r="AG124" s="1"/>
  <c r="AI124"/>
  <c r="AJ124"/>
  <c r="AK124" s="1"/>
  <c r="AK128" s="1"/>
  <c r="D125"/>
  <c r="E125"/>
  <c r="F125"/>
  <c r="G125"/>
  <c r="H125"/>
  <c r="I125" s="1"/>
  <c r="I128" s="1"/>
  <c r="J125"/>
  <c r="K125"/>
  <c r="L125"/>
  <c r="M125"/>
  <c r="N125"/>
  <c r="O125"/>
  <c r="P125"/>
  <c r="Q125"/>
  <c r="R125"/>
  <c r="S125"/>
  <c r="T125"/>
  <c r="U125"/>
  <c r="V125"/>
  <c r="W125"/>
  <c r="X125"/>
  <c r="Y125"/>
  <c r="Z125"/>
  <c r="AA125"/>
  <c r="AB125"/>
  <c r="AC125"/>
  <c r="AD125" s="1"/>
  <c r="AD128" s="1"/>
  <c r="AE125"/>
  <c r="AF125"/>
  <c r="AG125"/>
  <c r="AH125" s="1"/>
  <c r="AI125"/>
  <c r="AJ125"/>
  <c r="AK125"/>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D128"/>
  <c r="E128"/>
  <c r="G128"/>
  <c r="H128"/>
  <c r="J128"/>
  <c r="K128"/>
  <c r="M128"/>
  <c r="N128"/>
  <c r="P128"/>
  <c r="Q128"/>
  <c r="S128"/>
  <c r="T128"/>
  <c r="V128"/>
  <c r="W128"/>
  <c r="X128"/>
  <c r="Y128"/>
  <c r="Z128"/>
  <c r="AB128"/>
  <c r="AC128"/>
  <c r="AE128"/>
  <c r="AF128"/>
  <c r="AI128"/>
  <c r="AJ128"/>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D139"/>
  <c r="D99" s="1"/>
  <c r="D104" s="1"/>
  <c r="F139"/>
  <c r="F99" s="1"/>
  <c r="F104" s="1"/>
  <c r="G139"/>
  <c r="G99" s="1"/>
  <c r="G104" s="1"/>
  <c r="I139"/>
  <c r="I99" s="1"/>
  <c r="I104" s="1"/>
  <c r="J139"/>
  <c r="J99" s="1"/>
  <c r="J104" s="1"/>
  <c r="L139"/>
  <c r="L99" s="1"/>
  <c r="L104" s="1"/>
  <c r="M139"/>
  <c r="M99" s="1"/>
  <c r="M104" s="1"/>
  <c r="O139"/>
  <c r="O99" s="1"/>
  <c r="O104" s="1"/>
  <c r="P139"/>
  <c r="P99" s="1"/>
  <c r="P104" s="1"/>
  <c r="R139"/>
  <c r="R99" s="1"/>
  <c r="R104" s="1"/>
  <c r="S139"/>
  <c r="S99" s="1"/>
  <c r="S104" s="1"/>
  <c r="U139"/>
  <c r="U99" s="1"/>
  <c r="U104" s="1"/>
  <c r="V139"/>
  <c r="V99" s="1"/>
  <c r="V104" s="1"/>
  <c r="X139"/>
  <c r="X99" s="1"/>
  <c r="X104" s="1"/>
  <c r="Y139"/>
  <c r="Y99" s="1"/>
  <c r="Y104" s="1"/>
  <c r="AA139"/>
  <c r="AA99" s="1"/>
  <c r="AA104" s="1"/>
  <c r="AB139"/>
  <c r="AB99" s="1"/>
  <c r="AB104" s="1"/>
  <c r="AD139"/>
  <c r="AD99" s="1"/>
  <c r="AD104" s="1"/>
  <c r="AE139"/>
  <c r="AE99" s="1"/>
  <c r="AE104" s="1"/>
  <c r="AG139"/>
  <c r="AG99" s="1"/>
  <c r="AG104" s="1"/>
  <c r="AI139"/>
  <c r="AI99" s="1"/>
  <c r="AI104" s="1"/>
  <c r="AK139"/>
  <c r="AK99" s="1"/>
  <c r="AK104" s="1"/>
  <c r="D140"/>
  <c r="D100" s="1"/>
  <c r="F140"/>
  <c r="F100" s="1"/>
  <c r="G140"/>
  <c r="G100" s="1"/>
  <c r="I140"/>
  <c r="I100" s="1"/>
  <c r="J140"/>
  <c r="J100" s="1"/>
  <c r="L140"/>
  <c r="L100" s="1"/>
  <c r="M140"/>
  <c r="M100" s="1"/>
  <c r="O140"/>
  <c r="O100" s="1"/>
  <c r="P140"/>
  <c r="P100" s="1"/>
  <c r="R140"/>
  <c r="R100" s="1"/>
  <c r="S140"/>
  <c r="S100" s="1"/>
  <c r="U140"/>
  <c r="U100" s="1"/>
  <c r="V140"/>
  <c r="V100" s="1"/>
  <c r="X140"/>
  <c r="X100" s="1"/>
  <c r="Y140"/>
  <c r="Y100" s="1"/>
  <c r="AA140"/>
  <c r="AA100" s="1"/>
  <c r="AB140"/>
  <c r="AB100" s="1"/>
  <c r="AD140"/>
  <c r="AD100" s="1"/>
  <c r="AE140"/>
  <c r="AE100" s="1"/>
  <c r="AG140"/>
  <c r="AG100" s="1"/>
  <c r="AI140"/>
  <c r="AI100" s="1"/>
  <c r="AK140"/>
  <c r="AK100" s="1"/>
  <c r="D141"/>
  <c r="D101" s="1"/>
  <c r="F141"/>
  <c r="F101" s="1"/>
  <c r="G141"/>
  <c r="G101" s="1"/>
  <c r="I141"/>
  <c r="I101" s="1"/>
  <c r="J141"/>
  <c r="J101" s="1"/>
  <c r="L141"/>
  <c r="L101" s="1"/>
  <c r="M141"/>
  <c r="M101" s="1"/>
  <c r="O141"/>
  <c r="O101" s="1"/>
  <c r="P141"/>
  <c r="P101" s="1"/>
  <c r="R141"/>
  <c r="R101" s="1"/>
  <c r="S141"/>
  <c r="S101" s="1"/>
  <c r="U141"/>
  <c r="U101" s="1"/>
  <c r="V141"/>
  <c r="V101" s="1"/>
  <c r="X141"/>
  <c r="X101" s="1"/>
  <c r="Y141"/>
  <c r="Y101" s="1"/>
  <c r="AA141"/>
  <c r="AA101" s="1"/>
  <c r="AB141"/>
  <c r="AB101" s="1"/>
  <c r="AD141"/>
  <c r="AD101" s="1"/>
  <c r="AE141"/>
  <c r="AE101" s="1"/>
  <c r="AG141"/>
  <c r="AG101" s="1"/>
  <c r="AI141"/>
  <c r="AI101" s="1"/>
  <c r="AK141"/>
  <c r="AK101" s="1"/>
  <c r="D142"/>
  <c r="D102" s="1"/>
  <c r="F142"/>
  <c r="F102" s="1"/>
  <c r="G142"/>
  <c r="G102" s="1"/>
  <c r="I142"/>
  <c r="I102" s="1"/>
  <c r="J142"/>
  <c r="J102" s="1"/>
  <c r="L142"/>
  <c r="L102" s="1"/>
  <c r="M142"/>
  <c r="M102" s="1"/>
  <c r="O142"/>
  <c r="O102" s="1"/>
  <c r="P142"/>
  <c r="P102" s="1"/>
  <c r="R142"/>
  <c r="R102" s="1"/>
  <c r="S142"/>
  <c r="S102" s="1"/>
  <c r="U142"/>
  <c r="U102" s="1"/>
  <c r="V142"/>
  <c r="V102" s="1"/>
  <c r="X142"/>
  <c r="X102" s="1"/>
  <c r="Y142"/>
  <c r="Y102" s="1"/>
  <c r="AA142"/>
  <c r="AA102" s="1"/>
  <c r="AB142"/>
  <c r="AB102" s="1"/>
  <c r="AD142"/>
  <c r="AD102" s="1"/>
  <c r="AE142"/>
  <c r="AE102" s="1"/>
  <c r="AG142"/>
  <c r="AG102" s="1"/>
  <c r="AI142"/>
  <c r="AI102" s="1"/>
  <c r="AK142"/>
  <c r="AK102" s="1"/>
  <c r="D143"/>
  <c r="D103" s="1"/>
  <c r="F143"/>
  <c r="F103" s="1"/>
  <c r="G143"/>
  <c r="G103" s="1"/>
  <c r="I143"/>
  <c r="I103" s="1"/>
  <c r="J143"/>
  <c r="J103" s="1"/>
  <c r="L143"/>
  <c r="L103" s="1"/>
  <c r="M143"/>
  <c r="M103" s="1"/>
  <c r="O143"/>
  <c r="O103" s="1"/>
  <c r="P143"/>
  <c r="P103" s="1"/>
  <c r="R143"/>
  <c r="R103" s="1"/>
  <c r="S143"/>
  <c r="S103" s="1"/>
  <c r="U143"/>
  <c r="U103" s="1"/>
  <c r="V143"/>
  <c r="V103" s="1"/>
  <c r="X143"/>
  <c r="X103" s="1"/>
  <c r="Y143"/>
  <c r="Y103" s="1"/>
  <c r="AA143"/>
  <c r="AA103" s="1"/>
  <c r="AB143"/>
  <c r="AB103" s="1"/>
  <c r="AD143"/>
  <c r="AD103" s="1"/>
  <c r="AE143"/>
  <c r="AE103" s="1"/>
  <c r="AG143"/>
  <c r="AG103" s="1"/>
  <c r="AI143"/>
  <c r="AI103" s="1"/>
  <c r="AK143"/>
  <c r="AK103" s="1"/>
  <c r="D144"/>
  <c r="E144"/>
  <c r="F144"/>
  <c r="G144"/>
  <c r="H144"/>
  <c r="I144"/>
  <c r="J144"/>
  <c r="K144"/>
  <c r="L144"/>
  <c r="M144"/>
  <c r="N144"/>
  <c r="O144"/>
  <c r="P144"/>
  <c r="Q144"/>
  <c r="R144"/>
  <c r="S144"/>
  <c r="T144"/>
  <c r="U144"/>
  <c r="V144"/>
  <c r="W144"/>
  <c r="X144"/>
  <c r="Y144"/>
  <c r="Z144"/>
  <c r="AA144"/>
  <c r="AB144"/>
  <c r="AC144"/>
  <c r="AD144"/>
  <c r="AE144"/>
  <c r="AF144"/>
  <c r="AG144"/>
  <c r="AI144"/>
  <c r="AJ144"/>
  <c r="AK144"/>
  <c r="D149"/>
  <c r="G149"/>
  <c r="I149"/>
  <c r="J149"/>
  <c r="M149"/>
  <c r="O149"/>
  <c r="P149"/>
  <c r="S149"/>
  <c r="U149"/>
  <c r="V149"/>
  <c r="Y149"/>
  <c r="AA149"/>
  <c r="AB149"/>
  <c r="AE149"/>
  <c r="AG149"/>
  <c r="AI149"/>
  <c r="AK149"/>
  <c r="D150"/>
  <c r="G150"/>
  <c r="I150"/>
  <c r="J150"/>
  <c r="M150"/>
  <c r="O150"/>
  <c r="P150"/>
  <c r="S150"/>
  <c r="U150"/>
  <c r="V150"/>
  <c r="Y150"/>
  <c r="AA150"/>
  <c r="AB150"/>
  <c r="AE150"/>
  <c r="AG150"/>
  <c r="AI150"/>
  <c r="AK150"/>
  <c r="D151"/>
  <c r="G151"/>
  <c r="I151"/>
  <c r="J151"/>
  <c r="M151"/>
  <c r="O151"/>
  <c r="P151"/>
  <c r="S151"/>
  <c r="U151"/>
  <c r="V151"/>
  <c r="Y151"/>
  <c r="AA151"/>
  <c r="AB151"/>
  <c r="AE151"/>
  <c r="AG151"/>
  <c r="AI151"/>
  <c r="AK151"/>
  <c r="D152"/>
  <c r="G152"/>
  <c r="I152"/>
  <c r="J152"/>
  <c r="M152"/>
  <c r="O152"/>
  <c r="P152"/>
  <c r="S152"/>
  <c r="U152"/>
  <c r="V152"/>
  <c r="Y152"/>
  <c r="AA152"/>
  <c r="AB152"/>
  <c r="AE152"/>
  <c r="AG152"/>
  <c r="AI152"/>
  <c r="AK152"/>
  <c r="D153"/>
  <c r="G153"/>
  <c r="I153"/>
  <c r="J153"/>
  <c r="M153"/>
  <c r="O153"/>
  <c r="P153"/>
  <c r="S153"/>
  <c r="U153"/>
  <c r="V153"/>
  <c r="Y153"/>
  <c r="AA153"/>
  <c r="AB153"/>
  <c r="AE153"/>
  <c r="AG153"/>
  <c r="AI153"/>
  <c r="AK153"/>
  <c r="D154"/>
  <c r="E154"/>
  <c r="G154"/>
  <c r="H154"/>
  <c r="I154"/>
  <c r="J154"/>
  <c r="K154"/>
  <c r="M154"/>
  <c r="N154"/>
  <c r="O154"/>
  <c r="P154"/>
  <c r="Q154"/>
  <c r="S154"/>
  <c r="T154"/>
  <c r="U154"/>
  <c r="V154"/>
  <c r="W154"/>
  <c r="Y154"/>
  <c r="Z154"/>
  <c r="AA154"/>
  <c r="AB154"/>
  <c r="AC154"/>
  <c r="AE154"/>
  <c r="AF154"/>
  <c r="AG154"/>
  <c r="AI154"/>
  <c r="AJ154"/>
  <c r="AK154"/>
  <c r="D157"/>
  <c r="G157"/>
  <c r="I157"/>
  <c r="J157"/>
  <c r="M157"/>
  <c r="O157"/>
  <c r="P157"/>
  <c r="S157"/>
  <c r="U157"/>
  <c r="V157"/>
  <c r="Y157"/>
  <c r="AA157"/>
  <c r="AB157"/>
  <c r="AE157"/>
  <c r="AG157"/>
  <c r="AI157"/>
  <c r="AK157"/>
  <c r="D158"/>
  <c r="G158"/>
  <c r="I158"/>
  <c r="J158"/>
  <c r="M158"/>
  <c r="O158"/>
  <c r="P158"/>
  <c r="S158"/>
  <c r="U158"/>
  <c r="V158"/>
  <c r="Y158"/>
  <c r="AA158"/>
  <c r="AB158"/>
  <c r="AE158"/>
  <c r="AG158"/>
  <c r="AI158"/>
  <c r="AK158"/>
  <c r="D159"/>
  <c r="G159"/>
  <c r="I159"/>
  <c r="J159"/>
  <c r="M159"/>
  <c r="O159"/>
  <c r="P159"/>
  <c r="S159"/>
  <c r="U159"/>
  <c r="V159"/>
  <c r="Y159"/>
  <c r="AA159"/>
  <c r="AB159"/>
  <c r="AE159"/>
  <c r="AG159"/>
  <c r="AI159"/>
  <c r="AK159"/>
  <c r="D160"/>
  <c r="G160"/>
  <c r="I160"/>
  <c r="J160"/>
  <c r="M160"/>
  <c r="O160"/>
  <c r="P160"/>
  <c r="S160"/>
  <c r="U160"/>
  <c r="V160"/>
  <c r="Y160"/>
  <c r="AA160"/>
  <c r="AB160"/>
  <c r="AE160"/>
  <c r="AG160"/>
  <c r="AI160"/>
  <c r="AK160"/>
  <c r="D161"/>
  <c r="G161"/>
  <c r="I161"/>
  <c r="J161"/>
  <c r="M161"/>
  <c r="O161"/>
  <c r="P161"/>
  <c r="S161"/>
  <c r="U161"/>
  <c r="V161"/>
  <c r="Y161"/>
  <c r="AA161"/>
  <c r="AB161"/>
  <c r="AE161"/>
  <c r="AG161"/>
  <c r="AI161"/>
  <c r="AK161"/>
  <c r="D162"/>
  <c r="E162"/>
  <c r="G162"/>
  <c r="H162"/>
  <c r="I162"/>
  <c r="J162"/>
  <c r="K162"/>
  <c r="M162"/>
  <c r="N162"/>
  <c r="O162"/>
  <c r="P162"/>
  <c r="Q162"/>
  <c r="S162"/>
  <c r="T162"/>
  <c r="U162"/>
  <c r="V162"/>
  <c r="W162"/>
  <c r="Y162"/>
  <c r="Z162"/>
  <c r="AA162"/>
  <c r="AB162"/>
  <c r="AC162"/>
  <c r="AE162"/>
  <c r="AF162"/>
  <c r="AG162"/>
  <c r="AI162"/>
  <c r="AJ162"/>
  <c r="AK162"/>
  <c r="D166"/>
  <c r="F166"/>
  <c r="G166"/>
  <c r="I166"/>
  <c r="J166"/>
  <c r="L166"/>
  <c r="M166"/>
  <c r="O166"/>
  <c r="P166"/>
  <c r="R166"/>
  <c r="S166"/>
  <c r="U166"/>
  <c r="V166"/>
  <c r="X166"/>
  <c r="Y166"/>
  <c r="AA166"/>
  <c r="AB166"/>
  <c r="AD166"/>
  <c r="AE166"/>
  <c r="AG166"/>
  <c r="AH166"/>
  <c r="AI166"/>
  <c r="AK166"/>
  <c r="D167"/>
  <c r="F167"/>
  <c r="G167"/>
  <c r="I167"/>
  <c r="J167"/>
  <c r="L167"/>
  <c r="M167"/>
  <c r="O167"/>
  <c r="P167"/>
  <c r="R167"/>
  <c r="S167"/>
  <c r="U167"/>
  <c r="V167"/>
  <c r="X167"/>
  <c r="Y167"/>
  <c r="AA167"/>
  <c r="AB167"/>
  <c r="AD167"/>
  <c r="AE167"/>
  <c r="AG167"/>
  <c r="AH167"/>
  <c r="AI167"/>
  <c r="AK167"/>
  <c r="D168"/>
  <c r="F168"/>
  <c r="G168"/>
  <c r="I168"/>
  <c r="J168"/>
  <c r="L168"/>
  <c r="M168"/>
  <c r="O168"/>
  <c r="P168"/>
  <c r="R168"/>
  <c r="S168"/>
  <c r="U168"/>
  <c r="V168"/>
  <c r="X168"/>
  <c r="Y168"/>
  <c r="AA168"/>
  <c r="AB168"/>
  <c r="AD168"/>
  <c r="AE168"/>
  <c r="AG168"/>
  <c r="AH168"/>
  <c r="AI168"/>
  <c r="AK168"/>
  <c r="D169"/>
  <c r="F169"/>
  <c r="G169"/>
  <c r="I169"/>
  <c r="J169"/>
  <c r="L169"/>
  <c r="M169"/>
  <c r="O169"/>
  <c r="P169"/>
  <c r="R169"/>
  <c r="S169"/>
  <c r="U169"/>
  <c r="V169"/>
  <c r="X169"/>
  <c r="Y169"/>
  <c r="AA169"/>
  <c r="AB169"/>
  <c r="AD169"/>
  <c r="AE169"/>
  <c r="AG169"/>
  <c r="AH169"/>
  <c r="AI169"/>
  <c r="AK169"/>
  <c r="D170"/>
  <c r="F170"/>
  <c r="G170"/>
  <c r="I170"/>
  <c r="J170"/>
  <c r="L170"/>
  <c r="M170"/>
  <c r="O170"/>
  <c r="P170"/>
  <c r="R170"/>
  <c r="S170"/>
  <c r="U170"/>
  <c r="V170"/>
  <c r="X170"/>
  <c r="Y170"/>
  <c r="AA170"/>
  <c r="AB170"/>
  <c r="AD170"/>
  <c r="AE170"/>
  <c r="AG170"/>
  <c r="AH170"/>
  <c r="AI170"/>
  <c r="AK170"/>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D176"/>
  <c r="F176"/>
  <c r="G176"/>
  <c r="I176"/>
  <c r="J176"/>
  <c r="L176"/>
  <c r="M176"/>
  <c r="O176"/>
  <c r="P176"/>
  <c r="R176"/>
  <c r="S176"/>
  <c r="U176"/>
  <c r="V176"/>
  <c r="X176"/>
  <c r="Y176"/>
  <c r="AA176"/>
  <c r="AB176"/>
  <c r="AD176"/>
  <c r="AE176"/>
  <c r="AG176"/>
  <c r="AH176"/>
  <c r="AI176"/>
  <c r="AK176"/>
  <c r="D177"/>
  <c r="F177"/>
  <c r="G177"/>
  <c r="I177"/>
  <c r="J177"/>
  <c r="L177"/>
  <c r="M177"/>
  <c r="O177"/>
  <c r="P177"/>
  <c r="R177"/>
  <c r="S177"/>
  <c r="U177"/>
  <c r="V177"/>
  <c r="X177"/>
  <c r="Y177"/>
  <c r="AA177"/>
  <c r="AB177"/>
  <c r="AD177"/>
  <c r="AE177"/>
  <c r="AG177"/>
  <c r="AH177"/>
  <c r="AI177"/>
  <c r="AK177"/>
  <c r="D178"/>
  <c r="F178"/>
  <c r="G178"/>
  <c r="I178"/>
  <c r="J178"/>
  <c r="L178"/>
  <c r="M178"/>
  <c r="O178"/>
  <c r="P178"/>
  <c r="R178"/>
  <c r="S178"/>
  <c r="U178"/>
  <c r="V178"/>
  <c r="X178"/>
  <c r="Y178"/>
  <c r="AA178"/>
  <c r="AB178"/>
  <c r="AD178"/>
  <c r="AE178"/>
  <c r="AG178"/>
  <c r="AH178"/>
  <c r="AI178"/>
  <c r="AK178"/>
  <c r="D179"/>
  <c r="F179"/>
  <c r="G179"/>
  <c r="I179"/>
  <c r="J179"/>
  <c r="L179"/>
  <c r="M179"/>
  <c r="O179"/>
  <c r="P179"/>
  <c r="R179"/>
  <c r="S179"/>
  <c r="U179"/>
  <c r="V179"/>
  <c r="X179"/>
  <c r="Y179"/>
  <c r="AA179"/>
  <c r="AB179"/>
  <c r="AD179"/>
  <c r="AE179"/>
  <c r="AG179"/>
  <c r="AH179"/>
  <c r="AI179"/>
  <c r="AK179"/>
  <c r="D180"/>
  <c r="F180"/>
  <c r="G180"/>
  <c r="I180"/>
  <c r="J180"/>
  <c r="L180"/>
  <c r="M180"/>
  <c r="O180"/>
  <c r="P180"/>
  <c r="R180"/>
  <c r="S180"/>
  <c r="U180"/>
  <c r="V180"/>
  <c r="X180"/>
  <c r="Y180"/>
  <c r="AA180"/>
  <c r="AB180"/>
  <c r="AD180"/>
  <c r="AE180"/>
  <c r="AG180"/>
  <c r="AH180"/>
  <c r="AI180"/>
  <c r="AK180"/>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1" i="190"/>
  <c r="A2"/>
  <c r="G5"/>
  <c r="H5"/>
  <c r="I5"/>
  <c r="J5"/>
  <c r="K5"/>
  <c r="L5"/>
  <c r="M5"/>
  <c r="N5"/>
  <c r="O5"/>
  <c r="P5"/>
  <c r="Q5"/>
  <c r="R5"/>
  <c r="S5"/>
  <c r="T5"/>
  <c r="U5"/>
  <c r="V5"/>
  <c r="W5"/>
  <c r="X5"/>
  <c r="Y5"/>
  <c r="Z5"/>
  <c r="AA5"/>
  <c r="AB5"/>
  <c r="AC5"/>
  <c r="AD5"/>
  <c r="AE5"/>
  <c r="AF5"/>
  <c r="AG5"/>
  <c r="F7"/>
  <c r="I7"/>
  <c r="L7"/>
  <c r="O7"/>
  <c r="R7"/>
  <c r="U7"/>
  <c r="X7"/>
  <c r="AA7"/>
  <c r="AD7"/>
  <c r="AG7"/>
  <c r="F8"/>
  <c r="I8"/>
  <c r="L8"/>
  <c r="O8"/>
  <c r="R8"/>
  <c r="U8"/>
  <c r="X8"/>
  <c r="AA8"/>
  <c r="AD8"/>
  <c r="AG8"/>
  <c r="F9"/>
  <c r="I9"/>
  <c r="L9"/>
  <c r="O9"/>
  <c r="R9"/>
  <c r="U9"/>
  <c r="X9"/>
  <c r="AA9"/>
  <c r="AD9"/>
  <c r="AG9"/>
  <c r="F10"/>
  <c r="I10"/>
  <c r="L10"/>
  <c r="O10"/>
  <c r="R10"/>
  <c r="U10"/>
  <c r="X10"/>
  <c r="AA10"/>
  <c r="AD10"/>
  <c r="AG10"/>
  <c r="F11"/>
  <c r="I11"/>
  <c r="L11"/>
  <c r="O11"/>
  <c r="R11"/>
  <c r="U11"/>
  <c r="X11"/>
  <c r="AA11"/>
  <c r="AD11"/>
  <c r="AG11"/>
  <c r="D12"/>
  <c r="E12"/>
  <c r="F12"/>
  <c r="G12"/>
  <c r="H12"/>
  <c r="I12"/>
  <c r="J12"/>
  <c r="K12"/>
  <c r="L12"/>
  <c r="M12"/>
  <c r="N12"/>
  <c r="O12"/>
  <c r="P12"/>
  <c r="Q12"/>
  <c r="R12"/>
  <c r="S12"/>
  <c r="T12"/>
  <c r="U12"/>
  <c r="V12"/>
  <c r="W12"/>
  <c r="X12"/>
  <c r="Y12"/>
  <c r="Z12"/>
  <c r="AA12"/>
  <c r="AB12"/>
  <c r="AC12"/>
  <c r="AD12"/>
  <c r="AE12"/>
  <c r="AF12"/>
  <c r="AG12"/>
  <c r="F15"/>
  <c r="I15"/>
  <c r="L15"/>
  <c r="O15"/>
  <c r="R15"/>
  <c r="U15"/>
  <c r="X15"/>
  <c r="AA15"/>
  <c r="AD15"/>
  <c r="AG15"/>
  <c r="F16"/>
  <c r="I16"/>
  <c r="L16"/>
  <c r="O16"/>
  <c r="R16"/>
  <c r="U16"/>
  <c r="X16"/>
  <c r="AA16"/>
  <c r="AD16"/>
  <c r="AG16"/>
  <c r="F17"/>
  <c r="I17"/>
  <c r="L17"/>
  <c r="O17"/>
  <c r="R17"/>
  <c r="U17"/>
  <c r="X17"/>
  <c r="AA17"/>
  <c r="AD17"/>
  <c r="AG17"/>
  <c r="F18"/>
  <c r="I18"/>
  <c r="L18"/>
  <c r="O18"/>
  <c r="R18"/>
  <c r="U18"/>
  <c r="X18"/>
  <c r="AA18"/>
  <c r="AD18"/>
  <c r="AG18"/>
  <c r="F19"/>
  <c r="I19"/>
  <c r="L19"/>
  <c r="O19"/>
  <c r="R19"/>
  <c r="U19"/>
  <c r="X19"/>
  <c r="AA19"/>
  <c r="AD19"/>
  <c r="AG19"/>
  <c r="D20"/>
  <c r="E20"/>
  <c r="F20"/>
  <c r="G20"/>
  <c r="H20"/>
  <c r="I20"/>
  <c r="J20"/>
  <c r="K20"/>
  <c r="L20"/>
  <c r="M20"/>
  <c r="N20"/>
  <c r="O20"/>
  <c r="P20"/>
  <c r="Q20"/>
  <c r="R20"/>
  <c r="S20"/>
  <c r="T20"/>
  <c r="U20"/>
  <c r="V20"/>
  <c r="W20"/>
  <c r="X20"/>
  <c r="Y20"/>
  <c r="Z20"/>
  <c r="AA20"/>
  <c r="AB20"/>
  <c r="AC20"/>
  <c r="AD20"/>
  <c r="AE20"/>
  <c r="AF20"/>
  <c r="AG20"/>
  <c r="F25"/>
  <c r="I25"/>
  <c r="L25"/>
  <c r="O25"/>
  <c r="R25"/>
  <c r="U25"/>
  <c r="X25"/>
  <c r="AA25"/>
  <c r="AD25"/>
  <c r="AG25"/>
  <c r="F26"/>
  <c r="I26"/>
  <c r="L26"/>
  <c r="O26"/>
  <c r="R26"/>
  <c r="U26"/>
  <c r="X26"/>
  <c r="AA26"/>
  <c r="AD26"/>
  <c r="AG26"/>
  <c r="F27"/>
  <c r="I27"/>
  <c r="L27"/>
  <c r="O27"/>
  <c r="R27"/>
  <c r="U27"/>
  <c r="X27"/>
  <c r="AA27"/>
  <c r="AD27"/>
  <c r="AG27"/>
  <c r="F28"/>
  <c r="I28"/>
  <c r="L28"/>
  <c r="O28"/>
  <c r="R28"/>
  <c r="U28"/>
  <c r="X28"/>
  <c r="AA28"/>
  <c r="AD28"/>
  <c r="AG28"/>
  <c r="F29"/>
  <c r="I29"/>
  <c r="L29"/>
  <c r="O29"/>
  <c r="R29"/>
  <c r="U29"/>
  <c r="X29"/>
  <c r="AA29"/>
  <c r="AD29"/>
  <c r="AG29"/>
  <c r="D30"/>
  <c r="E30"/>
  <c r="F30"/>
  <c r="G30"/>
  <c r="H30"/>
  <c r="I30"/>
  <c r="J30"/>
  <c r="K30"/>
  <c r="L30"/>
  <c r="M30"/>
  <c r="N30"/>
  <c r="O30"/>
  <c r="P30"/>
  <c r="Q30"/>
  <c r="R30"/>
  <c r="S30"/>
  <c r="T30"/>
  <c r="U30"/>
  <c r="V30"/>
  <c r="W30"/>
  <c r="X30"/>
  <c r="Y30"/>
  <c r="Z30"/>
  <c r="AA30"/>
  <c r="AB30"/>
  <c r="AC30"/>
  <c r="AD30"/>
  <c r="AE30"/>
  <c r="AF30"/>
  <c r="AG30"/>
  <c r="F34"/>
  <c r="I34"/>
  <c r="L34"/>
  <c r="O34"/>
  <c r="R34"/>
  <c r="U34"/>
  <c r="X34"/>
  <c r="AA34"/>
  <c r="AD34"/>
  <c r="AG34"/>
  <c r="F35"/>
  <c r="I35"/>
  <c r="L35"/>
  <c r="O35"/>
  <c r="R35"/>
  <c r="U35"/>
  <c r="X35"/>
  <c r="AA35"/>
  <c r="AD35"/>
  <c r="AG35"/>
  <c r="F36"/>
  <c r="I36"/>
  <c r="L36"/>
  <c r="O36"/>
  <c r="R36"/>
  <c r="U36"/>
  <c r="X36"/>
  <c r="AA36"/>
  <c r="AD36"/>
  <c r="AG36"/>
  <c r="F37"/>
  <c r="I37"/>
  <c r="L37"/>
  <c r="O37"/>
  <c r="R37"/>
  <c r="U37"/>
  <c r="X37"/>
  <c r="AA37"/>
  <c r="AD37"/>
  <c r="AG37"/>
  <c r="F38"/>
  <c r="I38"/>
  <c r="L38"/>
  <c r="O38"/>
  <c r="R38"/>
  <c r="U38"/>
  <c r="X38"/>
  <c r="AA38"/>
  <c r="AD38"/>
  <c r="AG38"/>
  <c r="D39"/>
  <c r="E39"/>
  <c r="F39"/>
  <c r="G39"/>
  <c r="H39"/>
  <c r="I39"/>
  <c r="J39"/>
  <c r="K39"/>
  <c r="L39"/>
  <c r="M39"/>
  <c r="N39"/>
  <c r="O39"/>
  <c r="P39"/>
  <c r="Q39"/>
  <c r="R39"/>
  <c r="S39"/>
  <c r="T39"/>
  <c r="U39"/>
  <c r="V39"/>
  <c r="W39"/>
  <c r="X39"/>
  <c r="Y39"/>
  <c r="Z39"/>
  <c r="AA39"/>
  <c r="AB39"/>
  <c r="AC39"/>
  <c r="AD39"/>
  <c r="AE39"/>
  <c r="AF39"/>
  <c r="AG39"/>
  <c r="D42"/>
  <c r="E42"/>
  <c r="F42"/>
  <c r="G42"/>
  <c r="H42"/>
  <c r="I42"/>
  <c r="J42"/>
  <c r="K42"/>
  <c r="L42"/>
  <c r="M42"/>
  <c r="N42"/>
  <c r="O42"/>
  <c r="P42"/>
  <c r="Q42"/>
  <c r="R42"/>
  <c r="S42"/>
  <c r="T42"/>
  <c r="U42"/>
  <c r="V42"/>
  <c r="W42"/>
  <c r="X42"/>
  <c r="Y42"/>
  <c r="Z42"/>
  <c r="AA42"/>
  <c r="AB42"/>
  <c r="AC42"/>
  <c r="AD42"/>
  <c r="AE42"/>
  <c r="AF42"/>
  <c r="AG42"/>
  <c r="F47"/>
  <c r="I47"/>
  <c r="L47"/>
  <c r="O47"/>
  <c r="R47"/>
  <c r="U47"/>
  <c r="X47"/>
  <c r="AA47"/>
  <c r="AD47"/>
  <c r="AG47"/>
  <c r="F48"/>
  <c r="I48"/>
  <c r="L48"/>
  <c r="O48"/>
  <c r="R48"/>
  <c r="U48"/>
  <c r="X48"/>
  <c r="AA48"/>
  <c r="AD48"/>
  <c r="AG48"/>
  <c r="F49"/>
  <c r="I49"/>
  <c r="L49"/>
  <c r="O49"/>
  <c r="R49"/>
  <c r="U49"/>
  <c r="X49"/>
  <c r="AA49"/>
  <c r="AD49"/>
  <c r="AG49"/>
  <c r="F50"/>
  <c r="I50"/>
  <c r="L50"/>
  <c r="O50"/>
  <c r="R50"/>
  <c r="U50"/>
  <c r="X50"/>
  <c r="AA50"/>
  <c r="AD50"/>
  <c r="AG50"/>
  <c r="F51"/>
  <c r="I51"/>
  <c r="L51"/>
  <c r="O51"/>
  <c r="R51"/>
  <c r="U51"/>
  <c r="X51"/>
  <c r="AA51"/>
  <c r="AD51"/>
  <c r="AG51"/>
  <c r="D52"/>
  <c r="E52"/>
  <c r="F52"/>
  <c r="G52"/>
  <c r="H52"/>
  <c r="I52"/>
  <c r="J52"/>
  <c r="K52"/>
  <c r="L52"/>
  <c r="M52"/>
  <c r="N52"/>
  <c r="O52"/>
  <c r="P52"/>
  <c r="Q52"/>
  <c r="R52"/>
  <c r="S52"/>
  <c r="T52"/>
  <c r="U52"/>
  <c r="V52"/>
  <c r="W52"/>
  <c r="X52"/>
  <c r="Y52"/>
  <c r="Z52"/>
  <c r="AA52"/>
  <c r="AB52"/>
  <c r="AC52"/>
  <c r="AD52"/>
  <c r="AE52"/>
  <c r="AF52"/>
  <c r="AG52"/>
  <c r="D58"/>
  <c r="E58"/>
  <c r="F58"/>
  <c r="G58"/>
  <c r="H58"/>
  <c r="I58"/>
  <c r="J58"/>
  <c r="K58"/>
  <c r="L58"/>
  <c r="M58"/>
  <c r="N58"/>
  <c r="O58"/>
  <c r="P58"/>
  <c r="Q58"/>
  <c r="R58"/>
  <c r="S58"/>
  <c r="T58"/>
  <c r="U58"/>
  <c r="V58"/>
  <c r="W58"/>
  <c r="X58"/>
  <c r="Y58"/>
  <c r="Z58"/>
  <c r="AA58"/>
  <c r="AB58"/>
  <c r="AC58"/>
  <c r="AD58"/>
  <c r="AE58"/>
  <c r="AF58"/>
  <c r="AG58"/>
  <c r="D59"/>
  <c r="E59"/>
  <c r="F59"/>
  <c r="G59"/>
  <c r="H59"/>
  <c r="I59"/>
  <c r="J59"/>
  <c r="K59"/>
  <c r="L59"/>
  <c r="M59"/>
  <c r="N59"/>
  <c r="O59"/>
  <c r="P59"/>
  <c r="Q59"/>
  <c r="R59"/>
  <c r="S59"/>
  <c r="T59"/>
  <c r="U59"/>
  <c r="V59"/>
  <c r="W59"/>
  <c r="X59"/>
  <c r="Y59"/>
  <c r="Z59"/>
  <c r="AA59"/>
  <c r="AB59"/>
  <c r="AC59"/>
  <c r="AD59"/>
  <c r="AE59"/>
  <c r="AF59"/>
  <c r="AG59"/>
  <c r="D60"/>
  <c r="E60"/>
  <c r="F60"/>
  <c r="G60"/>
  <c r="H60"/>
  <c r="I60"/>
  <c r="J60"/>
  <c r="K60"/>
  <c r="L60"/>
  <c r="M60"/>
  <c r="N60"/>
  <c r="O60"/>
  <c r="P60"/>
  <c r="Q60"/>
  <c r="R60"/>
  <c r="S60"/>
  <c r="T60"/>
  <c r="U60"/>
  <c r="V60"/>
  <c r="W60"/>
  <c r="X60"/>
  <c r="Y60"/>
  <c r="Z60"/>
  <c r="AA60"/>
  <c r="AB60"/>
  <c r="AC60"/>
  <c r="AD60"/>
  <c r="AE60"/>
  <c r="AF60"/>
  <c r="AG60"/>
  <c r="D61"/>
  <c r="E61"/>
  <c r="F61"/>
  <c r="G61"/>
  <c r="H61"/>
  <c r="I61"/>
  <c r="J61"/>
  <c r="K61"/>
  <c r="L61"/>
  <c r="M61"/>
  <c r="N61"/>
  <c r="O61"/>
  <c r="P61"/>
  <c r="Q61"/>
  <c r="R61"/>
  <c r="S61"/>
  <c r="T61"/>
  <c r="U61"/>
  <c r="V61"/>
  <c r="W61"/>
  <c r="X61"/>
  <c r="Y61"/>
  <c r="Z61"/>
  <c r="AA61"/>
  <c r="AB61"/>
  <c r="AC61"/>
  <c r="AD61"/>
  <c r="AE61"/>
  <c r="AF61"/>
  <c r="AG61"/>
  <c r="D62"/>
  <c r="E62"/>
  <c r="F62"/>
  <c r="G62"/>
  <c r="H62"/>
  <c r="I62"/>
  <c r="J62"/>
  <c r="K62"/>
  <c r="L62"/>
  <c r="M62"/>
  <c r="N62"/>
  <c r="O62"/>
  <c r="P62"/>
  <c r="Q62"/>
  <c r="R62"/>
  <c r="S62"/>
  <c r="T62"/>
  <c r="U62"/>
  <c r="V62"/>
  <c r="W62"/>
  <c r="X62"/>
  <c r="Y62"/>
  <c r="Z62"/>
  <c r="AA62"/>
  <c r="AB62"/>
  <c r="AC62"/>
  <c r="AD62"/>
  <c r="AE62"/>
  <c r="AF62"/>
  <c r="AG62"/>
  <c r="D63"/>
  <c r="E63"/>
  <c r="F63"/>
  <c r="G63"/>
  <c r="H63"/>
  <c r="I63"/>
  <c r="J63"/>
  <c r="K63"/>
  <c r="L63"/>
  <c r="M63"/>
  <c r="N63"/>
  <c r="O63"/>
  <c r="P63"/>
  <c r="Q63"/>
  <c r="R63"/>
  <c r="S63"/>
  <c r="T63"/>
  <c r="U63"/>
  <c r="V63"/>
  <c r="W63"/>
  <c r="X63"/>
  <c r="Y63"/>
  <c r="Z63"/>
  <c r="AA63"/>
  <c r="AB63"/>
  <c r="AC63"/>
  <c r="AD63"/>
  <c r="AE63"/>
  <c r="AF63"/>
  <c r="AG63"/>
  <c r="D67"/>
  <c r="E67"/>
  <c r="F67"/>
  <c r="G67"/>
  <c r="H67"/>
  <c r="I67"/>
  <c r="J67"/>
  <c r="K67"/>
  <c r="L67"/>
  <c r="M67"/>
  <c r="N67"/>
  <c r="O67"/>
  <c r="P67"/>
  <c r="Q67"/>
  <c r="R67"/>
  <c r="S67"/>
  <c r="T67"/>
  <c r="U67"/>
  <c r="V67"/>
  <c r="W67"/>
  <c r="X67"/>
  <c r="Y67"/>
  <c r="Z67"/>
  <c r="AA67"/>
  <c r="AB67"/>
  <c r="AC67"/>
  <c r="AD67"/>
  <c r="AE67"/>
  <c r="AF67"/>
  <c r="AG67"/>
  <c r="D68"/>
  <c r="E68"/>
  <c r="F68"/>
  <c r="G68"/>
  <c r="H68"/>
  <c r="I68"/>
  <c r="J68"/>
  <c r="K68"/>
  <c r="L68"/>
  <c r="M68"/>
  <c r="N68"/>
  <c r="O68"/>
  <c r="P68"/>
  <c r="Q68"/>
  <c r="R68"/>
  <c r="S68"/>
  <c r="T68"/>
  <c r="U68"/>
  <c r="V68"/>
  <c r="W68"/>
  <c r="X68"/>
  <c r="Y68"/>
  <c r="Z68"/>
  <c r="AA68"/>
  <c r="AB68"/>
  <c r="AC68"/>
  <c r="AD68"/>
  <c r="AE68"/>
  <c r="AF68"/>
  <c r="AG68"/>
  <c r="D69"/>
  <c r="E69"/>
  <c r="F69"/>
  <c r="G69"/>
  <c r="H69"/>
  <c r="I69"/>
  <c r="J69"/>
  <c r="K69"/>
  <c r="L69"/>
  <c r="M69"/>
  <c r="N69"/>
  <c r="O69"/>
  <c r="P69"/>
  <c r="Q69"/>
  <c r="R69"/>
  <c r="S69"/>
  <c r="T69"/>
  <c r="U69"/>
  <c r="V69"/>
  <c r="W69"/>
  <c r="X69"/>
  <c r="Y69"/>
  <c r="Z69"/>
  <c r="AA69"/>
  <c r="AB69"/>
  <c r="AC69"/>
  <c r="AD69"/>
  <c r="AE69"/>
  <c r="AF69"/>
  <c r="AG69"/>
  <c r="D70"/>
  <c r="E70"/>
  <c r="F70"/>
  <c r="G70"/>
  <c r="H70"/>
  <c r="I70"/>
  <c r="J70"/>
  <c r="K70"/>
  <c r="L70"/>
  <c r="M70"/>
  <c r="N70"/>
  <c r="O70"/>
  <c r="P70"/>
  <c r="Q70"/>
  <c r="R70"/>
  <c r="S70"/>
  <c r="T70"/>
  <c r="U70"/>
  <c r="V70"/>
  <c r="W70"/>
  <c r="X70"/>
  <c r="Y70"/>
  <c r="Z70"/>
  <c r="AA70"/>
  <c r="AB70"/>
  <c r="AC70"/>
  <c r="AD70"/>
  <c r="AE70"/>
  <c r="AF70"/>
  <c r="AG70"/>
  <c r="D71"/>
  <c r="E71"/>
  <c r="F71"/>
  <c r="G71"/>
  <c r="H71"/>
  <c r="I71"/>
  <c r="J71"/>
  <c r="K71"/>
  <c r="L71"/>
  <c r="M71"/>
  <c r="N71"/>
  <c r="O71"/>
  <c r="P71"/>
  <c r="Q71"/>
  <c r="R71"/>
  <c r="S71"/>
  <c r="T71"/>
  <c r="U71"/>
  <c r="V71"/>
  <c r="W71"/>
  <c r="X71"/>
  <c r="Y71"/>
  <c r="Z71"/>
  <c r="AA71"/>
  <c r="AB71"/>
  <c r="AC71"/>
  <c r="AD71"/>
  <c r="AE71"/>
  <c r="AF71"/>
  <c r="AG71"/>
  <c r="D72"/>
  <c r="E72"/>
  <c r="F72"/>
  <c r="G72"/>
  <c r="H72"/>
  <c r="I72"/>
  <c r="J72"/>
  <c r="K72"/>
  <c r="L72"/>
  <c r="M72"/>
  <c r="N72"/>
  <c r="O72"/>
  <c r="P72"/>
  <c r="Q72"/>
  <c r="R72"/>
  <c r="S72"/>
  <c r="T72"/>
  <c r="U72"/>
  <c r="V72"/>
  <c r="W72"/>
  <c r="X72"/>
  <c r="Y72"/>
  <c r="Z72"/>
  <c r="AA72"/>
  <c r="AB72"/>
  <c r="AC72"/>
  <c r="AD72"/>
  <c r="AE72"/>
  <c r="AF72"/>
  <c r="AG72"/>
  <c r="D75"/>
  <c r="E75"/>
  <c r="F75"/>
  <c r="G75"/>
  <c r="H75"/>
  <c r="I75"/>
  <c r="J75"/>
  <c r="K75"/>
  <c r="L75"/>
  <c r="M75"/>
  <c r="N75"/>
  <c r="O75"/>
  <c r="P75"/>
  <c r="Q75"/>
  <c r="R75"/>
  <c r="S75"/>
  <c r="T75"/>
  <c r="U75"/>
  <c r="V75"/>
  <c r="W75"/>
  <c r="X75"/>
  <c r="Y75"/>
  <c r="Z75"/>
  <c r="AA75"/>
  <c r="AB75"/>
  <c r="AC75"/>
  <c r="AD75"/>
  <c r="AE75"/>
  <c r="AF75"/>
  <c r="AG75"/>
  <c r="D76"/>
  <c r="E76"/>
  <c r="F76"/>
  <c r="G76"/>
  <c r="H76"/>
  <c r="I76"/>
  <c r="J76"/>
  <c r="K76"/>
  <c r="L76"/>
  <c r="M76"/>
  <c r="N76"/>
  <c r="O76"/>
  <c r="P76"/>
  <c r="Q76"/>
  <c r="R76"/>
  <c r="S76"/>
  <c r="T76"/>
  <c r="U76"/>
  <c r="V76"/>
  <c r="W76"/>
  <c r="X76"/>
  <c r="Y76"/>
  <c r="Z76"/>
  <c r="AA76"/>
  <c r="AB76"/>
  <c r="AC76"/>
  <c r="AD76"/>
  <c r="AE76"/>
  <c r="AF76"/>
  <c r="AG76"/>
  <c r="D77"/>
  <c r="E77"/>
  <c r="F77"/>
  <c r="G77"/>
  <c r="H77"/>
  <c r="I77"/>
  <c r="J77"/>
  <c r="K77"/>
  <c r="L77"/>
  <c r="M77"/>
  <c r="N77"/>
  <c r="O77"/>
  <c r="P77"/>
  <c r="Q77"/>
  <c r="R77"/>
  <c r="S77"/>
  <c r="T77"/>
  <c r="U77"/>
  <c r="V77"/>
  <c r="W77"/>
  <c r="X77"/>
  <c r="Y77"/>
  <c r="Z77"/>
  <c r="AA77"/>
  <c r="AB77"/>
  <c r="AC77"/>
  <c r="AD77"/>
  <c r="AE77"/>
  <c r="AF77"/>
  <c r="AG77"/>
  <c r="D78"/>
  <c r="E78"/>
  <c r="F78"/>
  <c r="G78"/>
  <c r="H78"/>
  <c r="I78"/>
  <c r="J78"/>
  <c r="K78"/>
  <c r="L78"/>
  <c r="M78"/>
  <c r="N78"/>
  <c r="O78"/>
  <c r="P78"/>
  <c r="Q78"/>
  <c r="R78"/>
  <c r="S78"/>
  <c r="T78"/>
  <c r="U78"/>
  <c r="V78"/>
  <c r="W78"/>
  <c r="X78"/>
  <c r="Y78"/>
  <c r="Z78"/>
  <c r="AA78"/>
  <c r="AB78"/>
  <c r="AC78"/>
  <c r="AD78"/>
  <c r="AE78"/>
  <c r="AF78"/>
  <c r="AG78"/>
  <c r="D79"/>
  <c r="E79"/>
  <c r="F79"/>
  <c r="G79"/>
  <c r="H79"/>
  <c r="I79"/>
  <c r="J79"/>
  <c r="K79"/>
  <c r="L79"/>
  <c r="M79"/>
  <c r="N79"/>
  <c r="O79"/>
  <c r="P79"/>
  <c r="Q79"/>
  <c r="R79"/>
  <c r="S79"/>
  <c r="T79"/>
  <c r="U79"/>
  <c r="V79"/>
  <c r="W79"/>
  <c r="X79"/>
  <c r="Y79"/>
  <c r="Z79"/>
  <c r="AA79"/>
  <c r="AB79"/>
  <c r="AC79"/>
  <c r="AD79"/>
  <c r="AE79"/>
  <c r="AF79"/>
  <c r="AG79"/>
  <c r="D80"/>
  <c r="E80"/>
  <c r="F80"/>
  <c r="G80"/>
  <c r="H80"/>
  <c r="I80"/>
  <c r="J80"/>
  <c r="K80"/>
  <c r="L80"/>
  <c r="M80"/>
  <c r="N80"/>
  <c r="O80"/>
  <c r="P80"/>
  <c r="Q80"/>
  <c r="R80"/>
  <c r="S80"/>
  <c r="T80"/>
  <c r="U80"/>
  <c r="V80"/>
  <c r="W80"/>
  <c r="X80"/>
  <c r="Y80"/>
  <c r="Z80"/>
  <c r="AA80"/>
  <c r="AB80"/>
  <c r="AC80"/>
  <c r="AD80"/>
  <c r="AE80"/>
  <c r="AF80"/>
  <c r="AG80"/>
  <c r="D83"/>
  <c r="E83"/>
  <c r="F83"/>
  <c r="G83"/>
  <c r="H83"/>
  <c r="I83"/>
  <c r="J83"/>
  <c r="K83"/>
  <c r="L83"/>
  <c r="M83"/>
  <c r="N83"/>
  <c r="O83"/>
  <c r="P83"/>
  <c r="Q83"/>
  <c r="R83"/>
  <c r="S83"/>
  <c r="T83"/>
  <c r="U83"/>
  <c r="V83"/>
  <c r="W83"/>
  <c r="X83"/>
  <c r="Y83"/>
  <c r="Z83"/>
  <c r="AA83"/>
  <c r="AB83"/>
  <c r="AC83"/>
  <c r="AD83"/>
  <c r="AE83"/>
  <c r="AF83"/>
  <c r="AG83"/>
  <c r="D84"/>
  <c r="E84"/>
  <c r="F84"/>
  <c r="G84"/>
  <c r="H84"/>
  <c r="I84"/>
  <c r="J84"/>
  <c r="K84"/>
  <c r="L84"/>
  <c r="M84"/>
  <c r="N84"/>
  <c r="O84"/>
  <c r="P84"/>
  <c r="Q84"/>
  <c r="R84"/>
  <c r="S84"/>
  <c r="T84"/>
  <c r="U84"/>
  <c r="V84"/>
  <c r="W84"/>
  <c r="X84"/>
  <c r="Y84"/>
  <c r="Z84"/>
  <c r="AA84"/>
  <c r="AB84"/>
  <c r="AC84"/>
  <c r="AD84"/>
  <c r="AE84"/>
  <c r="AF84"/>
  <c r="AG84"/>
  <c r="D85"/>
  <c r="E85"/>
  <c r="F85"/>
  <c r="G85"/>
  <c r="H85"/>
  <c r="I85"/>
  <c r="J85"/>
  <c r="K85"/>
  <c r="L85"/>
  <c r="M85"/>
  <c r="N85"/>
  <c r="O85"/>
  <c r="P85"/>
  <c r="Q85"/>
  <c r="R85"/>
  <c r="S85"/>
  <c r="T85"/>
  <c r="U85"/>
  <c r="V85"/>
  <c r="W85"/>
  <c r="X85"/>
  <c r="Y85"/>
  <c r="Z85"/>
  <c r="AA85"/>
  <c r="AB85"/>
  <c r="AC85"/>
  <c r="AD85"/>
  <c r="AE85"/>
  <c r="AF85"/>
  <c r="AG85"/>
  <c r="D86"/>
  <c r="E86"/>
  <c r="F86"/>
  <c r="G86"/>
  <c r="H86"/>
  <c r="I86"/>
  <c r="J86"/>
  <c r="K86"/>
  <c r="L86"/>
  <c r="M86"/>
  <c r="N86"/>
  <c r="O86"/>
  <c r="P86"/>
  <c r="Q86"/>
  <c r="R86"/>
  <c r="S86"/>
  <c r="T86"/>
  <c r="U86"/>
  <c r="V86"/>
  <c r="W86"/>
  <c r="X86"/>
  <c r="Y86"/>
  <c r="Z86"/>
  <c r="AA86"/>
  <c r="AB86"/>
  <c r="AC86"/>
  <c r="AD86"/>
  <c r="AE86"/>
  <c r="AF86"/>
  <c r="AG86"/>
  <c r="D87"/>
  <c r="E87"/>
  <c r="F87"/>
  <c r="G87"/>
  <c r="H87"/>
  <c r="I87"/>
  <c r="J87"/>
  <c r="K87"/>
  <c r="L87"/>
  <c r="M87"/>
  <c r="N87"/>
  <c r="O87"/>
  <c r="P87"/>
  <c r="Q87"/>
  <c r="R87"/>
  <c r="S87"/>
  <c r="T87"/>
  <c r="U87"/>
  <c r="V87"/>
  <c r="W87"/>
  <c r="X87"/>
  <c r="Y87"/>
  <c r="Z87"/>
  <c r="AA87"/>
  <c r="AB87"/>
  <c r="AC87"/>
  <c r="AD87"/>
  <c r="AE87"/>
  <c r="AF87"/>
  <c r="AG87"/>
  <c r="D88"/>
  <c r="E88"/>
  <c r="F88"/>
  <c r="G88"/>
  <c r="H88"/>
  <c r="I88"/>
  <c r="J88"/>
  <c r="K88"/>
  <c r="L88"/>
  <c r="M88"/>
  <c r="N88"/>
  <c r="O88"/>
  <c r="P88"/>
  <c r="Q88"/>
  <c r="R88"/>
  <c r="S88"/>
  <c r="T88"/>
  <c r="U88"/>
  <c r="V88"/>
  <c r="W88"/>
  <c r="X88"/>
  <c r="Y88"/>
  <c r="Z88"/>
  <c r="AA88"/>
  <c r="AB88"/>
  <c r="AC88"/>
  <c r="AD88"/>
  <c r="AE88"/>
  <c r="AF88"/>
  <c r="AG88"/>
  <c r="D93"/>
  <c r="E93"/>
  <c r="F93"/>
  <c r="G93"/>
  <c r="H93"/>
  <c r="I93"/>
  <c r="J93"/>
  <c r="K93"/>
  <c r="L93"/>
  <c r="M93"/>
  <c r="N93"/>
  <c r="O93"/>
  <c r="P93"/>
  <c r="Q93"/>
  <c r="R93"/>
  <c r="S93"/>
  <c r="T93"/>
  <c r="U93"/>
  <c r="V93"/>
  <c r="W93"/>
  <c r="X93"/>
  <c r="Y93"/>
  <c r="Z93"/>
  <c r="AA93"/>
  <c r="AB93"/>
  <c r="AC93"/>
  <c r="AD93"/>
  <c r="AE93"/>
  <c r="AF93"/>
  <c r="AG93"/>
  <c r="D94"/>
  <c r="E94"/>
  <c r="F94"/>
  <c r="G94"/>
  <c r="H94"/>
  <c r="I94"/>
  <c r="J94"/>
  <c r="K94"/>
  <c r="L94"/>
  <c r="M94"/>
  <c r="N94"/>
  <c r="O94"/>
  <c r="P94"/>
  <c r="Q94"/>
  <c r="R94"/>
  <c r="S94"/>
  <c r="T94"/>
  <c r="U94"/>
  <c r="V94"/>
  <c r="W94"/>
  <c r="X94"/>
  <c r="Y94"/>
  <c r="Z94"/>
  <c r="AA94"/>
  <c r="AB94"/>
  <c r="AC94"/>
  <c r="AD94"/>
  <c r="AE94"/>
  <c r="AF94"/>
  <c r="AG94"/>
  <c r="D95"/>
  <c r="E95"/>
  <c r="F95"/>
  <c r="G95"/>
  <c r="H95"/>
  <c r="I95"/>
  <c r="J95"/>
  <c r="K95"/>
  <c r="L95"/>
  <c r="M95"/>
  <c r="N95"/>
  <c r="O95"/>
  <c r="P95"/>
  <c r="Q95"/>
  <c r="R95"/>
  <c r="S95"/>
  <c r="T95"/>
  <c r="U95"/>
  <c r="V95"/>
  <c r="W95"/>
  <c r="X95"/>
  <c r="Y95"/>
  <c r="Z95"/>
  <c r="AA95"/>
  <c r="AB95"/>
  <c r="AC95"/>
  <c r="AD95"/>
  <c r="AE95"/>
  <c r="AF95"/>
  <c r="AG95"/>
  <c r="D96"/>
  <c r="E96"/>
  <c r="F96"/>
  <c r="G96"/>
  <c r="H96"/>
  <c r="I96"/>
  <c r="J96"/>
  <c r="K96"/>
  <c r="L96"/>
  <c r="M96"/>
  <c r="N96"/>
  <c r="O96"/>
  <c r="P96"/>
  <c r="Q96"/>
  <c r="R96"/>
  <c r="S96"/>
  <c r="T96"/>
  <c r="U96"/>
  <c r="V96"/>
  <c r="W96"/>
  <c r="X96"/>
  <c r="Y96"/>
  <c r="Z96"/>
  <c r="AA96"/>
  <c r="AB96"/>
  <c r="AC96"/>
  <c r="AD96"/>
  <c r="AE96"/>
  <c r="AF96"/>
  <c r="AG96"/>
  <c r="D97"/>
  <c r="E97"/>
  <c r="F97"/>
  <c r="G97"/>
  <c r="H97"/>
  <c r="I97"/>
  <c r="J97"/>
  <c r="K97"/>
  <c r="L97"/>
  <c r="M97"/>
  <c r="N97"/>
  <c r="O97"/>
  <c r="P97"/>
  <c r="Q97"/>
  <c r="R97"/>
  <c r="S97"/>
  <c r="T97"/>
  <c r="U97"/>
  <c r="V97"/>
  <c r="W97"/>
  <c r="X97"/>
  <c r="Y97"/>
  <c r="Z97"/>
  <c r="AA97"/>
  <c r="AB97"/>
  <c r="AC97"/>
  <c r="AD97"/>
  <c r="AE97"/>
  <c r="AF97"/>
  <c r="AG97"/>
  <c r="D98"/>
  <c r="E98"/>
  <c r="F98"/>
  <c r="G98"/>
  <c r="H98"/>
  <c r="I98"/>
  <c r="J98"/>
  <c r="K98"/>
  <c r="L98"/>
  <c r="M98"/>
  <c r="N98"/>
  <c r="O98"/>
  <c r="P98"/>
  <c r="Q98"/>
  <c r="R98"/>
  <c r="S98"/>
  <c r="T98"/>
  <c r="U98"/>
  <c r="V98"/>
  <c r="W98"/>
  <c r="X98"/>
  <c r="Y98"/>
  <c r="Z98"/>
  <c r="AA98"/>
  <c r="AB98"/>
  <c r="AC98"/>
  <c r="AD98"/>
  <c r="AE98"/>
  <c r="AF98"/>
  <c r="AG98"/>
  <c r="D102"/>
  <c r="E102"/>
  <c r="F102"/>
  <c r="G102"/>
  <c r="H102"/>
  <c r="I102"/>
  <c r="J102"/>
  <c r="K102"/>
  <c r="L102"/>
  <c r="M102"/>
  <c r="N102"/>
  <c r="O102"/>
  <c r="P102"/>
  <c r="Q102"/>
  <c r="R102"/>
  <c r="S102"/>
  <c r="T102"/>
  <c r="U102"/>
  <c r="V102"/>
  <c r="W102"/>
  <c r="X102"/>
  <c r="Y102"/>
  <c r="Z102"/>
  <c r="AA102"/>
  <c r="AB102"/>
  <c r="AC102"/>
  <c r="AD102"/>
  <c r="AE102"/>
  <c r="AF102"/>
  <c r="AG102"/>
  <c r="D103"/>
  <c r="E103"/>
  <c r="F103"/>
  <c r="G103"/>
  <c r="H103"/>
  <c r="I103"/>
  <c r="J103"/>
  <c r="K103"/>
  <c r="L103"/>
  <c r="M103"/>
  <c r="N103"/>
  <c r="O103"/>
  <c r="P103"/>
  <c r="Q103"/>
  <c r="R103"/>
  <c r="S103"/>
  <c r="T103"/>
  <c r="U103"/>
  <c r="V103"/>
  <c r="W103"/>
  <c r="X103"/>
  <c r="Y103"/>
  <c r="Z103"/>
  <c r="AA103"/>
  <c r="AB103"/>
  <c r="AC103"/>
  <c r="AD103"/>
  <c r="AE103"/>
  <c r="AF103"/>
  <c r="AG103"/>
  <c r="D104"/>
  <c r="E104"/>
  <c r="F104"/>
  <c r="G104"/>
  <c r="H104"/>
  <c r="I104"/>
  <c r="J104"/>
  <c r="K104"/>
  <c r="L104"/>
  <c r="M104"/>
  <c r="N104"/>
  <c r="O104"/>
  <c r="P104"/>
  <c r="Q104"/>
  <c r="R104"/>
  <c r="S104"/>
  <c r="T104"/>
  <c r="U104"/>
  <c r="V104"/>
  <c r="W104"/>
  <c r="X104"/>
  <c r="Y104"/>
  <c r="Z104"/>
  <c r="AA104"/>
  <c r="AB104"/>
  <c r="AC104"/>
  <c r="AD104"/>
  <c r="AE104"/>
  <c r="AF104"/>
  <c r="AG104"/>
  <c r="D105"/>
  <c r="E105"/>
  <c r="F105"/>
  <c r="G105"/>
  <c r="H105"/>
  <c r="I105"/>
  <c r="J105"/>
  <c r="K105"/>
  <c r="L105"/>
  <c r="M105"/>
  <c r="N105"/>
  <c r="O105"/>
  <c r="P105"/>
  <c r="Q105"/>
  <c r="R105"/>
  <c r="S105"/>
  <c r="T105"/>
  <c r="U105"/>
  <c r="V105"/>
  <c r="W105"/>
  <c r="X105"/>
  <c r="Y105"/>
  <c r="Z105"/>
  <c r="AA105"/>
  <c r="AB105"/>
  <c r="AC105"/>
  <c r="AD105"/>
  <c r="AE105"/>
  <c r="AF105"/>
  <c r="AG105"/>
  <c r="D106"/>
  <c r="E106"/>
  <c r="F106"/>
  <c r="G106"/>
  <c r="H106"/>
  <c r="I106"/>
  <c r="J106"/>
  <c r="K106"/>
  <c r="L106"/>
  <c r="M106"/>
  <c r="N106"/>
  <c r="O106"/>
  <c r="P106"/>
  <c r="Q106"/>
  <c r="R106"/>
  <c r="S106"/>
  <c r="T106"/>
  <c r="U106"/>
  <c r="V106"/>
  <c r="W106"/>
  <c r="X106"/>
  <c r="Y106"/>
  <c r="Z106"/>
  <c r="AA106"/>
  <c r="AB106"/>
  <c r="AC106"/>
  <c r="AD106"/>
  <c r="AE106"/>
  <c r="AF106"/>
  <c r="AG106"/>
  <c r="D107"/>
  <c r="E107"/>
  <c r="F107"/>
  <c r="G107"/>
  <c r="H107"/>
  <c r="I107"/>
  <c r="J107"/>
  <c r="K107"/>
  <c r="L107"/>
  <c r="M107"/>
  <c r="N107"/>
  <c r="O107"/>
  <c r="P107"/>
  <c r="Q107"/>
  <c r="R107"/>
  <c r="S107"/>
  <c r="T107"/>
  <c r="U107"/>
  <c r="V107"/>
  <c r="W107"/>
  <c r="X107"/>
  <c r="Y107"/>
  <c r="Z107"/>
  <c r="AA107"/>
  <c r="AB107"/>
  <c r="AC107"/>
  <c r="AD107"/>
  <c r="AE107"/>
  <c r="AF107"/>
  <c r="AG107"/>
  <c r="D110"/>
  <c r="E110"/>
  <c r="F110"/>
  <c r="G110"/>
  <c r="H110"/>
  <c r="I110"/>
  <c r="J110"/>
  <c r="K110"/>
  <c r="L110"/>
  <c r="M110"/>
  <c r="N110"/>
  <c r="O110"/>
  <c r="P110"/>
  <c r="Q110"/>
  <c r="R110"/>
  <c r="S110"/>
  <c r="T110"/>
  <c r="U110"/>
  <c r="V110"/>
  <c r="W110"/>
  <c r="X110"/>
  <c r="Y110"/>
  <c r="Z110"/>
  <c r="AA110"/>
  <c r="AB110"/>
  <c r="AC110"/>
  <c r="AD110"/>
  <c r="AE110"/>
  <c r="AF110"/>
  <c r="AG110"/>
  <c r="D111"/>
  <c r="E111"/>
  <c r="F111"/>
  <c r="G111"/>
  <c r="H111"/>
  <c r="I111"/>
  <c r="J111"/>
  <c r="K111"/>
  <c r="L111"/>
  <c r="M111"/>
  <c r="N111"/>
  <c r="O111"/>
  <c r="P111"/>
  <c r="Q111"/>
  <c r="R111"/>
  <c r="S111"/>
  <c r="T111"/>
  <c r="U111"/>
  <c r="V111"/>
  <c r="W111"/>
  <c r="X111"/>
  <c r="Y111"/>
  <c r="Z111"/>
  <c r="AA111"/>
  <c r="AB111"/>
  <c r="AC111"/>
  <c r="AD111"/>
  <c r="AE111"/>
  <c r="AF111"/>
  <c r="AG111"/>
  <c r="D112"/>
  <c r="E112"/>
  <c r="F112"/>
  <c r="G112"/>
  <c r="H112"/>
  <c r="I112"/>
  <c r="J112"/>
  <c r="K112"/>
  <c r="L112"/>
  <c r="M112"/>
  <c r="N112"/>
  <c r="O112"/>
  <c r="P112"/>
  <c r="Q112"/>
  <c r="R112"/>
  <c r="S112"/>
  <c r="T112"/>
  <c r="U112"/>
  <c r="V112"/>
  <c r="W112"/>
  <c r="X112"/>
  <c r="Y112"/>
  <c r="Z112"/>
  <c r="AA112"/>
  <c r="AB112"/>
  <c r="AC112"/>
  <c r="AD112"/>
  <c r="AE112"/>
  <c r="AF112"/>
  <c r="AG112"/>
  <c r="D113"/>
  <c r="E113"/>
  <c r="F113"/>
  <c r="G113"/>
  <c r="H113"/>
  <c r="I113"/>
  <c r="J113"/>
  <c r="K113"/>
  <c r="L113"/>
  <c r="M113"/>
  <c r="N113"/>
  <c r="O113"/>
  <c r="P113"/>
  <c r="Q113"/>
  <c r="R113"/>
  <c r="S113"/>
  <c r="T113"/>
  <c r="U113"/>
  <c r="V113"/>
  <c r="W113"/>
  <c r="X113"/>
  <c r="Y113"/>
  <c r="Z113"/>
  <c r="AA113"/>
  <c r="AB113"/>
  <c r="AC113"/>
  <c r="AD113"/>
  <c r="AE113"/>
  <c r="AF113"/>
  <c r="AG113"/>
  <c r="D114"/>
  <c r="E114"/>
  <c r="F114"/>
  <c r="G114"/>
  <c r="H114"/>
  <c r="I114"/>
  <c r="J114"/>
  <c r="K114"/>
  <c r="L114"/>
  <c r="M114"/>
  <c r="N114"/>
  <c r="O114"/>
  <c r="P114"/>
  <c r="Q114"/>
  <c r="R114"/>
  <c r="S114"/>
  <c r="T114"/>
  <c r="U114"/>
  <c r="V114"/>
  <c r="W114"/>
  <c r="X114"/>
  <c r="Y114"/>
  <c r="Z114"/>
  <c r="AA114"/>
  <c r="AB114"/>
  <c r="AC114"/>
  <c r="AD114"/>
  <c r="AE114"/>
  <c r="AF114"/>
  <c r="AG114"/>
  <c r="D115"/>
  <c r="E115"/>
  <c r="F115"/>
  <c r="G115"/>
  <c r="H115"/>
  <c r="I115"/>
  <c r="J115"/>
  <c r="K115"/>
  <c r="L115"/>
  <c r="M115"/>
  <c r="N115"/>
  <c r="O115"/>
  <c r="P115"/>
  <c r="Q115"/>
  <c r="R115"/>
  <c r="S115"/>
  <c r="T115"/>
  <c r="U115"/>
  <c r="V115"/>
  <c r="W115"/>
  <c r="X115"/>
  <c r="Y115"/>
  <c r="Z115"/>
  <c r="AA115"/>
  <c r="AB115"/>
  <c r="AC115"/>
  <c r="AD115"/>
  <c r="AE115"/>
  <c r="AF115"/>
  <c r="AG115"/>
  <c r="D120"/>
  <c r="E120"/>
  <c r="F120"/>
  <c r="G120"/>
  <c r="H120"/>
  <c r="I120"/>
  <c r="J120"/>
  <c r="K120"/>
  <c r="L120"/>
  <c r="M120"/>
  <c r="N120"/>
  <c r="O120"/>
  <c r="P120"/>
  <c r="Q120"/>
  <c r="R120"/>
  <c r="S120"/>
  <c r="T120"/>
  <c r="U120"/>
  <c r="V120"/>
  <c r="W120"/>
  <c r="X120"/>
  <c r="Y120"/>
  <c r="Z120"/>
  <c r="AA120"/>
  <c r="AB120"/>
  <c r="AC120"/>
  <c r="AD120"/>
  <c r="AE120"/>
  <c r="AF120"/>
  <c r="AG120"/>
  <c r="D121"/>
  <c r="E121"/>
  <c r="F121"/>
  <c r="G121"/>
  <c r="H121"/>
  <c r="I121"/>
  <c r="J121"/>
  <c r="K121"/>
  <c r="L121"/>
  <c r="M121"/>
  <c r="N121"/>
  <c r="O121"/>
  <c r="P121"/>
  <c r="Q121"/>
  <c r="R121"/>
  <c r="S121"/>
  <c r="T121"/>
  <c r="U121"/>
  <c r="V121"/>
  <c r="W121"/>
  <c r="X121"/>
  <c r="Y121"/>
  <c r="Z121"/>
  <c r="AA121"/>
  <c r="AB121"/>
  <c r="AC121"/>
  <c r="AD121"/>
  <c r="AE121"/>
  <c r="AF121"/>
  <c r="AG121"/>
  <c r="D122"/>
  <c r="E122"/>
  <c r="F122"/>
  <c r="G122"/>
  <c r="H122"/>
  <c r="I122"/>
  <c r="J122"/>
  <c r="K122"/>
  <c r="L122"/>
  <c r="M122"/>
  <c r="N122"/>
  <c r="O122"/>
  <c r="P122"/>
  <c r="Q122"/>
  <c r="R122"/>
  <c r="S122"/>
  <c r="T122"/>
  <c r="U122"/>
  <c r="V122"/>
  <c r="W122"/>
  <c r="X122"/>
  <c r="Y122"/>
  <c r="Z122"/>
  <c r="AA122"/>
  <c r="AB122"/>
  <c r="AC122"/>
  <c r="AD122"/>
  <c r="AE122"/>
  <c r="AF122"/>
  <c r="AG122"/>
  <c r="D123"/>
  <c r="E123"/>
  <c r="F123"/>
  <c r="G123"/>
  <c r="H123"/>
  <c r="I123"/>
  <c r="J123"/>
  <c r="K123"/>
  <c r="L123"/>
  <c r="M123"/>
  <c r="N123"/>
  <c r="O123"/>
  <c r="P123"/>
  <c r="Q123"/>
  <c r="R123"/>
  <c r="S123"/>
  <c r="T123"/>
  <c r="U123"/>
  <c r="V123"/>
  <c r="W123"/>
  <c r="X123"/>
  <c r="Y123"/>
  <c r="Z123"/>
  <c r="AA123"/>
  <c r="AB123"/>
  <c r="AC123"/>
  <c r="AD123"/>
  <c r="AE123"/>
  <c r="AF123"/>
  <c r="AG123"/>
  <c r="D124"/>
  <c r="E124"/>
  <c r="F124"/>
  <c r="G124"/>
  <c r="H124"/>
  <c r="I124"/>
  <c r="J124"/>
  <c r="K124"/>
  <c r="L124"/>
  <c r="M124"/>
  <c r="N124"/>
  <c r="O124"/>
  <c r="P124"/>
  <c r="Q124"/>
  <c r="R124"/>
  <c r="S124"/>
  <c r="T124"/>
  <c r="U124"/>
  <c r="V124"/>
  <c r="W124"/>
  <c r="X124"/>
  <c r="Y124"/>
  <c r="Z124"/>
  <c r="AA124"/>
  <c r="AB124"/>
  <c r="AC124"/>
  <c r="AD124"/>
  <c r="AE124"/>
  <c r="AF124"/>
  <c r="AG124"/>
  <c r="D125"/>
  <c r="E125"/>
  <c r="F125"/>
  <c r="G125"/>
  <c r="H125"/>
  <c r="I125"/>
  <c r="J125"/>
  <c r="K125"/>
  <c r="L125"/>
  <c r="M125"/>
  <c r="N125"/>
  <c r="O125"/>
  <c r="P125"/>
  <c r="Q125"/>
  <c r="R125"/>
  <c r="S125"/>
  <c r="T125"/>
  <c r="U125"/>
  <c r="V125"/>
  <c r="W125"/>
  <c r="X125"/>
  <c r="Y125"/>
  <c r="Z125"/>
  <c r="AA125"/>
  <c r="AB125"/>
  <c r="AC125"/>
  <c r="AD125"/>
  <c r="AE125"/>
  <c r="AF125"/>
  <c r="AG125"/>
  <c r="D129"/>
  <c r="E129"/>
  <c r="F129"/>
  <c r="G129"/>
  <c r="H129"/>
  <c r="I129"/>
  <c r="J129"/>
  <c r="K129"/>
  <c r="L129"/>
  <c r="M129"/>
  <c r="N129"/>
  <c r="O129"/>
  <c r="P129"/>
  <c r="Q129"/>
  <c r="R129"/>
  <c r="S129"/>
  <c r="T129"/>
  <c r="U129"/>
  <c r="V129"/>
  <c r="W129"/>
  <c r="X129"/>
  <c r="Y129"/>
  <c r="Z129"/>
  <c r="AA129"/>
  <c r="AB129"/>
  <c r="AC129"/>
  <c r="AD129"/>
  <c r="AE129"/>
  <c r="AF129"/>
  <c r="AG129"/>
  <c r="D130"/>
  <c r="E130"/>
  <c r="F130"/>
  <c r="G130"/>
  <c r="H130"/>
  <c r="I130"/>
  <c r="J130"/>
  <c r="K130"/>
  <c r="L130"/>
  <c r="M130"/>
  <c r="N130"/>
  <c r="O130"/>
  <c r="P130"/>
  <c r="Q130"/>
  <c r="R130"/>
  <c r="S130"/>
  <c r="T130"/>
  <c r="U130"/>
  <c r="V130"/>
  <c r="W130"/>
  <c r="X130"/>
  <c r="Y130"/>
  <c r="Z130"/>
  <c r="AA130"/>
  <c r="AB130"/>
  <c r="AC130"/>
  <c r="AD130"/>
  <c r="AE130"/>
  <c r="AF130"/>
  <c r="AG130"/>
  <c r="D131"/>
  <c r="E131"/>
  <c r="F131"/>
  <c r="G131"/>
  <c r="H131"/>
  <c r="I131"/>
  <c r="J131"/>
  <c r="K131"/>
  <c r="L131"/>
  <c r="M131"/>
  <c r="N131"/>
  <c r="O131"/>
  <c r="P131"/>
  <c r="Q131"/>
  <c r="R131"/>
  <c r="S131"/>
  <c r="T131"/>
  <c r="U131"/>
  <c r="V131"/>
  <c r="W131"/>
  <c r="X131"/>
  <c r="Y131"/>
  <c r="Z131"/>
  <c r="AA131"/>
  <c r="AB131"/>
  <c r="AC131"/>
  <c r="AD131"/>
  <c r="AE131"/>
  <c r="AF131"/>
  <c r="AG131"/>
  <c r="D132"/>
  <c r="E132"/>
  <c r="F132"/>
  <c r="G132"/>
  <c r="H132"/>
  <c r="I132"/>
  <c r="J132"/>
  <c r="K132"/>
  <c r="L132"/>
  <c r="M132"/>
  <c r="N132"/>
  <c r="O132"/>
  <c r="P132"/>
  <c r="Q132"/>
  <c r="R132"/>
  <c r="S132"/>
  <c r="T132"/>
  <c r="U132"/>
  <c r="V132"/>
  <c r="W132"/>
  <c r="X132"/>
  <c r="Y132"/>
  <c r="Z132"/>
  <c r="AA132"/>
  <c r="AB132"/>
  <c r="AC132"/>
  <c r="AD132"/>
  <c r="AE132"/>
  <c r="AF132"/>
  <c r="AG132"/>
  <c r="D133"/>
  <c r="E133"/>
  <c r="F133"/>
  <c r="G133"/>
  <c r="H133"/>
  <c r="I133"/>
  <c r="J133"/>
  <c r="K133"/>
  <c r="L133"/>
  <c r="M133"/>
  <c r="N133"/>
  <c r="O133"/>
  <c r="P133"/>
  <c r="Q133"/>
  <c r="R133"/>
  <c r="S133"/>
  <c r="T133"/>
  <c r="U133"/>
  <c r="V133"/>
  <c r="W133"/>
  <c r="X133"/>
  <c r="Y133"/>
  <c r="Z133"/>
  <c r="AA133"/>
  <c r="AB133"/>
  <c r="AC133"/>
  <c r="AD133"/>
  <c r="AE133"/>
  <c r="AF133"/>
  <c r="AG133"/>
  <c r="D134"/>
  <c r="E134"/>
  <c r="F134"/>
  <c r="G134"/>
  <c r="H134"/>
  <c r="I134"/>
  <c r="J134"/>
  <c r="K134"/>
  <c r="L134"/>
  <c r="M134"/>
  <c r="N134"/>
  <c r="O134"/>
  <c r="P134"/>
  <c r="Q134"/>
  <c r="R134"/>
  <c r="S134"/>
  <c r="T134"/>
  <c r="U134"/>
  <c r="V134"/>
  <c r="W134"/>
  <c r="X134"/>
  <c r="Y134"/>
  <c r="Z134"/>
  <c r="AA134"/>
  <c r="AB134"/>
  <c r="AC134"/>
  <c r="AD134"/>
  <c r="AE134"/>
  <c r="AF134"/>
  <c r="AG134"/>
  <c r="D139"/>
  <c r="E139"/>
  <c r="F139"/>
  <c r="G139"/>
  <c r="H139"/>
  <c r="I139"/>
  <c r="J139"/>
  <c r="K139"/>
  <c r="L139"/>
  <c r="M139"/>
  <c r="N139"/>
  <c r="O139"/>
  <c r="P139"/>
  <c r="Q139"/>
  <c r="R139"/>
  <c r="S139"/>
  <c r="T139"/>
  <c r="U139"/>
  <c r="V139"/>
  <c r="W139"/>
  <c r="X139"/>
  <c r="Y139"/>
  <c r="Z139"/>
  <c r="AA139"/>
  <c r="AB139"/>
  <c r="AC139"/>
  <c r="AD139"/>
  <c r="AE139"/>
  <c r="AF139"/>
  <c r="AG139"/>
  <c r="D140"/>
  <c r="E140"/>
  <c r="F140"/>
  <c r="G140"/>
  <c r="H140"/>
  <c r="I140"/>
  <c r="J140"/>
  <c r="K140"/>
  <c r="L140"/>
  <c r="M140"/>
  <c r="N140"/>
  <c r="O140"/>
  <c r="P140"/>
  <c r="Q140"/>
  <c r="R140"/>
  <c r="S140"/>
  <c r="T140"/>
  <c r="U140"/>
  <c r="V140"/>
  <c r="W140"/>
  <c r="X140"/>
  <c r="Y140"/>
  <c r="Z140"/>
  <c r="AA140"/>
  <c r="AB140"/>
  <c r="AC140"/>
  <c r="AD140"/>
  <c r="AE140"/>
  <c r="AF140"/>
  <c r="AG140"/>
  <c r="D141"/>
  <c r="E141"/>
  <c r="F141"/>
  <c r="G141"/>
  <c r="H141"/>
  <c r="I141"/>
  <c r="J141"/>
  <c r="K141"/>
  <c r="L141"/>
  <c r="M141"/>
  <c r="N141"/>
  <c r="O141"/>
  <c r="P141"/>
  <c r="Q141"/>
  <c r="R141"/>
  <c r="S141"/>
  <c r="T141"/>
  <c r="U141"/>
  <c r="V141"/>
  <c r="W141"/>
  <c r="X141"/>
  <c r="Y141"/>
  <c r="Z141"/>
  <c r="AA141"/>
  <c r="AB141"/>
  <c r="AC141"/>
  <c r="AD141"/>
  <c r="AE141"/>
  <c r="AF141"/>
  <c r="AG141"/>
  <c r="D142"/>
  <c r="E142"/>
  <c r="F142"/>
  <c r="G142"/>
  <c r="H142"/>
  <c r="I142"/>
  <c r="J142"/>
  <c r="K142"/>
  <c r="L142"/>
  <c r="M142"/>
  <c r="N142"/>
  <c r="O142"/>
  <c r="P142"/>
  <c r="Q142"/>
  <c r="R142"/>
  <c r="S142"/>
  <c r="T142"/>
  <c r="U142"/>
  <c r="V142"/>
  <c r="W142"/>
  <c r="X142"/>
  <c r="Y142"/>
  <c r="Z142"/>
  <c r="AA142"/>
  <c r="AB142"/>
  <c r="AC142"/>
  <c r="AD142"/>
  <c r="AE142"/>
  <c r="AF142"/>
  <c r="AG142"/>
  <c r="D143"/>
  <c r="E143"/>
  <c r="F143"/>
  <c r="G143"/>
  <c r="H143"/>
  <c r="I143"/>
  <c r="J143"/>
  <c r="K143"/>
  <c r="L143"/>
  <c r="M143"/>
  <c r="N143"/>
  <c r="O143"/>
  <c r="P143"/>
  <c r="Q143"/>
  <c r="R143"/>
  <c r="S143"/>
  <c r="T143"/>
  <c r="U143"/>
  <c r="V143"/>
  <c r="W143"/>
  <c r="X143"/>
  <c r="Y143"/>
  <c r="Z143"/>
  <c r="AA143"/>
  <c r="AB143"/>
  <c r="AC143"/>
  <c r="AD143"/>
  <c r="AE143"/>
  <c r="AF143"/>
  <c r="AG143"/>
  <c r="D144"/>
  <c r="E144"/>
  <c r="F144"/>
  <c r="G144"/>
  <c r="H144"/>
  <c r="I144"/>
  <c r="J144"/>
  <c r="K144"/>
  <c r="L144"/>
  <c r="M144"/>
  <c r="N144"/>
  <c r="O144"/>
  <c r="P144"/>
  <c r="Q144"/>
  <c r="R144"/>
  <c r="S144"/>
  <c r="T144"/>
  <c r="U144"/>
  <c r="V144"/>
  <c r="W144"/>
  <c r="X144"/>
  <c r="Y144"/>
  <c r="Z144"/>
  <c r="AA144"/>
  <c r="AB144"/>
  <c r="AC144"/>
  <c r="AD144"/>
  <c r="AE144"/>
  <c r="AF144"/>
  <c r="AG144"/>
  <c r="D151"/>
  <c r="E151"/>
  <c r="F151"/>
  <c r="G151"/>
  <c r="H151"/>
  <c r="I151"/>
  <c r="J151"/>
  <c r="K151"/>
  <c r="L151"/>
  <c r="M151"/>
  <c r="N151"/>
  <c r="O151"/>
  <c r="P151"/>
  <c r="Q151"/>
  <c r="R151"/>
  <c r="S151"/>
  <c r="T151"/>
  <c r="U151"/>
  <c r="V151"/>
  <c r="W151"/>
  <c r="X151"/>
  <c r="Y151"/>
  <c r="Z151"/>
  <c r="AA151"/>
  <c r="AB151"/>
  <c r="AC151"/>
  <c r="AD151"/>
  <c r="AE151"/>
  <c r="AF151"/>
  <c r="AG151"/>
  <c r="G157"/>
  <c r="H157"/>
  <c r="I157"/>
  <c r="J157"/>
  <c r="K157"/>
  <c r="L157"/>
  <c r="M157"/>
  <c r="N157"/>
  <c r="O157"/>
  <c r="P157"/>
  <c r="Q157"/>
  <c r="R157"/>
  <c r="S157"/>
  <c r="T157"/>
  <c r="U157"/>
  <c r="V157"/>
  <c r="W157"/>
  <c r="X157"/>
  <c r="Y157"/>
  <c r="Z157"/>
  <c r="AA157"/>
  <c r="AB157"/>
  <c r="AC157"/>
  <c r="AD157"/>
  <c r="AE157"/>
  <c r="AF157"/>
  <c r="AG157"/>
  <c r="F158"/>
  <c r="F159"/>
  <c r="F160"/>
  <c r="F163" s="1"/>
  <c r="F165" s="1"/>
  <c r="F161"/>
  <c r="F162"/>
  <c r="D163"/>
  <c r="E163"/>
  <c r="G163"/>
  <c r="H163"/>
  <c r="I163"/>
  <c r="J163"/>
  <c r="K163"/>
  <c r="L163"/>
  <c r="M163"/>
  <c r="N163"/>
  <c r="O163"/>
  <c r="P163"/>
  <c r="Q163"/>
  <c r="R163"/>
  <c r="S163"/>
  <c r="T163"/>
  <c r="U163"/>
  <c r="V163"/>
  <c r="W163"/>
  <c r="X163"/>
  <c r="Y163"/>
  <c r="Z163"/>
  <c r="AA163"/>
  <c r="AB163"/>
  <c r="AC163"/>
  <c r="AD163"/>
  <c r="AE163"/>
  <c r="AF163"/>
  <c r="AG163"/>
  <c r="I165"/>
  <c r="L165"/>
  <c r="O165"/>
  <c r="R165"/>
  <c r="U165"/>
  <c r="X165"/>
  <c r="AA165"/>
  <c r="AD165"/>
  <c r="AG165"/>
  <c r="G167"/>
  <c r="H167"/>
  <c r="I167"/>
  <c r="J167"/>
  <c r="K167"/>
  <c r="L167"/>
  <c r="M167"/>
  <c r="N167"/>
  <c r="O167"/>
  <c r="P167"/>
  <c r="Q167"/>
  <c r="R167"/>
  <c r="S167"/>
  <c r="T167"/>
  <c r="U167"/>
  <c r="V167"/>
  <c r="W167"/>
  <c r="X167"/>
  <c r="Y167"/>
  <c r="Z167"/>
  <c r="AA167"/>
  <c r="AB167"/>
  <c r="AC167"/>
  <c r="AD167"/>
  <c r="AE167"/>
  <c r="AF167"/>
  <c r="AG167"/>
  <c r="F168"/>
  <c r="F169"/>
  <c r="F170"/>
  <c r="F171"/>
  <c r="F172"/>
  <c r="D173"/>
  <c r="E173"/>
  <c r="F173"/>
  <c r="G173"/>
  <c r="H173"/>
  <c r="I173"/>
  <c r="J173"/>
  <c r="K173"/>
  <c r="L173"/>
  <c r="M173"/>
  <c r="N173"/>
  <c r="O173"/>
  <c r="P173"/>
  <c r="Q173"/>
  <c r="R173"/>
  <c r="S173"/>
  <c r="T173"/>
  <c r="U173"/>
  <c r="V173"/>
  <c r="W173"/>
  <c r="X173"/>
  <c r="Y173"/>
  <c r="Z173"/>
  <c r="AA173"/>
  <c r="AB173"/>
  <c r="AC173"/>
  <c r="AD173"/>
  <c r="AE173"/>
  <c r="AF173"/>
  <c r="AG173"/>
  <c r="F175"/>
  <c r="I175"/>
  <c r="L175"/>
  <c r="O175"/>
  <c r="R175"/>
  <c r="U175"/>
  <c r="X175"/>
  <c r="AA175"/>
  <c r="AD175"/>
  <c r="AG175"/>
  <c r="F178"/>
  <c r="F183" s="1"/>
  <c r="F185" s="1"/>
  <c r="F179"/>
  <c r="F180"/>
  <c r="F181"/>
  <c r="F182"/>
  <c r="D183"/>
  <c r="E183"/>
  <c r="G183"/>
  <c r="H183"/>
  <c r="I183"/>
  <c r="J183"/>
  <c r="K183"/>
  <c r="L183"/>
  <c r="M183"/>
  <c r="N183"/>
  <c r="O183"/>
  <c r="P183"/>
  <c r="Q183"/>
  <c r="R183"/>
  <c r="S183"/>
  <c r="T183"/>
  <c r="U183"/>
  <c r="V183"/>
  <c r="W183"/>
  <c r="X183"/>
  <c r="Y183"/>
  <c r="Z183"/>
  <c r="AA183"/>
  <c r="AB183"/>
  <c r="AC183"/>
  <c r="AD183"/>
  <c r="AE183"/>
  <c r="AF183"/>
  <c r="AG183"/>
  <c r="I185"/>
  <c r="L185"/>
  <c r="O185"/>
  <c r="R185"/>
  <c r="U185"/>
  <c r="X185"/>
  <c r="AA185"/>
  <c r="AD185"/>
  <c r="AG185"/>
  <c r="A1" i="189"/>
  <c r="A2"/>
  <c r="L8"/>
  <c r="O8"/>
  <c r="N8" s="1"/>
  <c r="Q8" s="1"/>
  <c r="T8" s="1"/>
  <c r="W8" s="1"/>
  <c r="Z8" s="1"/>
  <c r="AC8" s="1"/>
  <c r="AF8" s="1"/>
  <c r="AI8" s="1"/>
  <c r="AL8" s="1"/>
  <c r="R8"/>
  <c r="U8"/>
  <c r="X8"/>
  <c r="AA8"/>
  <c r="AD8"/>
  <c r="AG8"/>
  <c r="AJ8"/>
  <c r="AM8"/>
  <c r="L10"/>
  <c r="N10"/>
  <c r="O10" s="1"/>
  <c r="R10" s="1"/>
  <c r="Q10"/>
  <c r="J16"/>
  <c r="K16"/>
  <c r="L16"/>
  <c r="N16"/>
  <c r="O16"/>
  <c r="Q16"/>
  <c r="R16"/>
  <c r="T16"/>
  <c r="U16"/>
  <c r="W16"/>
  <c r="X16"/>
  <c r="Z16"/>
  <c r="AA16"/>
  <c r="AC16"/>
  <c r="AD16"/>
  <c r="AF16"/>
  <c r="AG16"/>
  <c r="AI16"/>
  <c r="AJ16"/>
  <c r="AL16"/>
  <c r="AM16"/>
  <c r="J18"/>
  <c r="K18"/>
  <c r="L18"/>
  <c r="N18"/>
  <c r="O18"/>
  <c r="Q18"/>
  <c r="R18"/>
  <c r="T18"/>
  <c r="U18"/>
  <c r="W18"/>
  <c r="X18"/>
  <c r="Z18"/>
  <c r="AA18"/>
  <c r="AC18"/>
  <c r="AD18"/>
  <c r="AF18"/>
  <c r="AG18"/>
  <c r="AI18"/>
  <c r="AJ18"/>
  <c r="AL18"/>
  <c r="AM18"/>
  <c r="L20"/>
  <c r="N20" s="1"/>
  <c r="O20" s="1"/>
  <c r="Q20" s="1"/>
  <c r="R20" s="1"/>
  <c r="J26"/>
  <c r="K26"/>
  <c r="L26"/>
  <c r="N26"/>
  <c r="O26"/>
  <c r="Q26"/>
  <c r="R26"/>
  <c r="T26"/>
  <c r="U26"/>
  <c r="W26"/>
  <c r="X26"/>
  <c r="Z26"/>
  <c r="AA26"/>
  <c r="AC26"/>
  <c r="AD26"/>
  <c r="AF26"/>
  <c r="AG26"/>
  <c r="AI26"/>
  <c r="AJ26"/>
  <c r="AL26"/>
  <c r="AM26"/>
  <c r="J28"/>
  <c r="K28"/>
  <c r="L28"/>
  <c r="N28"/>
  <c r="O28"/>
  <c r="Q28"/>
  <c r="R28"/>
  <c r="T28"/>
  <c r="U28"/>
  <c r="W28"/>
  <c r="X28"/>
  <c r="Z28"/>
  <c r="AA28"/>
  <c r="AC28"/>
  <c r="AD28"/>
  <c r="AF28"/>
  <c r="AG28"/>
  <c r="AI28"/>
  <c r="AJ28"/>
  <c r="AL28"/>
  <c r="AM28"/>
  <c r="J36"/>
  <c r="K36"/>
  <c r="L36"/>
  <c r="N36"/>
  <c r="O36"/>
  <c r="Q36"/>
  <c r="R36"/>
  <c r="T36"/>
  <c r="U36"/>
  <c r="W36"/>
  <c r="X36"/>
  <c r="Z36"/>
  <c r="AA36"/>
  <c r="AC36"/>
  <c r="AD36"/>
  <c r="AF36"/>
  <c r="AG36"/>
  <c r="AI36"/>
  <c r="AJ36"/>
  <c r="AL36"/>
  <c r="AM36"/>
  <c r="J38"/>
  <c r="K38"/>
  <c r="L38"/>
  <c r="N38"/>
  <c r="O38"/>
  <c r="Q38"/>
  <c r="R38"/>
  <c r="T38"/>
  <c r="U38"/>
  <c r="W38"/>
  <c r="X38"/>
  <c r="Z38"/>
  <c r="AA38"/>
  <c r="AC38"/>
  <c r="AD38"/>
  <c r="AF38"/>
  <c r="AG38"/>
  <c r="AI38"/>
  <c r="AJ38"/>
  <c r="AL38"/>
  <c r="AM38"/>
  <c r="K46"/>
  <c r="L46" s="1"/>
  <c r="M46" s="1"/>
  <c r="N46" s="1"/>
  <c r="O46" s="1"/>
  <c r="P46" s="1"/>
  <c r="Q46" s="1"/>
  <c r="R46" s="1"/>
  <c r="S46" s="1"/>
  <c r="J54"/>
  <c r="K54"/>
  <c r="L54"/>
  <c r="M54"/>
  <c r="N54"/>
  <c r="O54"/>
  <c r="P54"/>
  <c r="Q54"/>
  <c r="R54"/>
  <c r="S54"/>
  <c r="J56"/>
  <c r="K56"/>
  <c r="L56"/>
  <c r="M56"/>
  <c r="N56"/>
  <c r="O56"/>
  <c r="P56"/>
  <c r="Q56"/>
  <c r="R56"/>
  <c r="S56"/>
  <c r="J64"/>
  <c r="K64"/>
  <c r="L64"/>
  <c r="M64"/>
  <c r="N64"/>
  <c r="O64"/>
  <c r="P64"/>
  <c r="Q64"/>
  <c r="R64"/>
  <c r="S64"/>
  <c r="J66"/>
  <c r="K66"/>
  <c r="L66"/>
  <c r="M66"/>
  <c r="N66"/>
  <c r="O66"/>
  <c r="P66"/>
  <c r="Q66"/>
  <c r="R66"/>
  <c r="S66"/>
  <c r="J74"/>
  <c r="K74"/>
  <c r="L74"/>
  <c r="M74"/>
  <c r="N74"/>
  <c r="O74"/>
  <c r="P74"/>
  <c r="Q74"/>
  <c r="R74"/>
  <c r="S74"/>
  <c r="J76"/>
  <c r="K76"/>
  <c r="L76"/>
  <c r="M76"/>
  <c r="N76"/>
  <c r="O76"/>
  <c r="P76"/>
  <c r="Q76"/>
  <c r="R76"/>
  <c r="S76"/>
  <c r="A1" i="188"/>
  <c r="A2"/>
  <c r="Q7"/>
  <c r="R7" s="1"/>
  <c r="N10"/>
  <c r="O10" s="1"/>
  <c r="P10" s="1"/>
  <c r="Q10" s="1"/>
  <c r="R10" s="1"/>
  <c r="S10" s="1"/>
  <c r="T10" s="1"/>
  <c r="U10" s="1"/>
  <c r="V10" s="1"/>
  <c r="M28"/>
  <c r="N28"/>
  <c r="O28"/>
  <c r="P28"/>
  <c r="Q28"/>
  <c r="R28"/>
  <c r="S28"/>
  <c r="T28"/>
  <c r="U28"/>
  <c r="V28"/>
  <c r="M42"/>
  <c r="N42"/>
  <c r="O42"/>
  <c r="P42"/>
  <c r="Q42"/>
  <c r="R42"/>
  <c r="S42"/>
  <c r="T42"/>
  <c r="U42"/>
  <c r="V42"/>
  <c r="M55"/>
  <c r="N55"/>
  <c r="O55"/>
  <c r="P55"/>
  <c r="Q55"/>
  <c r="R55"/>
  <c r="S55"/>
  <c r="T55"/>
  <c r="U55"/>
  <c r="V55"/>
  <c r="M63"/>
  <c r="N63"/>
  <c r="O63"/>
  <c r="P63"/>
  <c r="Q63"/>
  <c r="R63"/>
  <c r="S63"/>
  <c r="T63"/>
  <c r="U63"/>
  <c r="V63"/>
  <c r="M65"/>
  <c r="N65"/>
  <c r="O65"/>
  <c r="P65"/>
  <c r="Q65"/>
  <c r="R65"/>
  <c r="S65"/>
  <c r="T65"/>
  <c r="U65"/>
  <c r="V65"/>
  <c r="M67"/>
  <c r="N67"/>
  <c r="O67"/>
  <c r="P67"/>
  <c r="Q67"/>
  <c r="R67"/>
  <c r="S67"/>
  <c r="T67"/>
  <c r="U67"/>
  <c r="V67"/>
  <c r="M69"/>
  <c r="N69"/>
  <c r="O69"/>
  <c r="P69"/>
  <c r="Q69"/>
  <c r="M70"/>
  <c r="N70"/>
  <c r="O70"/>
  <c r="P70"/>
  <c r="Q70"/>
  <c r="R70"/>
  <c r="S70"/>
  <c r="T70"/>
  <c r="U70"/>
  <c r="V70"/>
  <c r="M71"/>
  <c r="N71"/>
  <c r="O71"/>
  <c r="P71"/>
  <c r="Q71"/>
  <c r="Q74"/>
  <c r="R74" s="1"/>
  <c r="N77"/>
  <c r="O77" s="1"/>
  <c r="P77" s="1"/>
  <c r="Q77" s="1"/>
  <c r="R77" s="1"/>
  <c r="S77" s="1"/>
  <c r="T77" s="1"/>
  <c r="U77" s="1"/>
  <c r="V77" s="1"/>
  <c r="M95"/>
  <c r="N95"/>
  <c r="O95"/>
  <c r="P95"/>
  <c r="Q95"/>
  <c r="R95"/>
  <c r="S95"/>
  <c r="T95"/>
  <c r="U95"/>
  <c r="V95"/>
  <c r="M109"/>
  <c r="N109"/>
  <c r="O109"/>
  <c r="P109"/>
  <c r="Q109"/>
  <c r="R109"/>
  <c r="S109"/>
  <c r="T109"/>
  <c r="U109"/>
  <c r="V109"/>
  <c r="M122"/>
  <c r="N122"/>
  <c r="O122"/>
  <c r="P122"/>
  <c r="Q122"/>
  <c r="R122"/>
  <c r="S122"/>
  <c r="T122"/>
  <c r="U122"/>
  <c r="V122"/>
  <c r="M130"/>
  <c r="N130"/>
  <c r="O130"/>
  <c r="P130"/>
  <c r="Q130"/>
  <c r="R130"/>
  <c r="S130"/>
  <c r="T130"/>
  <c r="U130"/>
  <c r="V130"/>
  <c r="M132"/>
  <c r="N132"/>
  <c r="O132"/>
  <c r="P132"/>
  <c r="Q132"/>
  <c r="R132"/>
  <c r="S132"/>
  <c r="T132"/>
  <c r="U132"/>
  <c r="V132"/>
  <c r="M134"/>
  <c r="N134"/>
  <c r="O134"/>
  <c r="P134"/>
  <c r="Q134"/>
  <c r="R134"/>
  <c r="S134"/>
  <c r="T134"/>
  <c r="U134"/>
  <c r="V134"/>
  <c r="M136"/>
  <c r="N136"/>
  <c r="O136"/>
  <c r="P136"/>
  <c r="Q136"/>
  <c r="M137"/>
  <c r="N137"/>
  <c r="O137"/>
  <c r="P137"/>
  <c r="Q137"/>
  <c r="R137"/>
  <c r="S137"/>
  <c r="T137"/>
  <c r="U137"/>
  <c r="V137"/>
  <c r="M138"/>
  <c r="N138"/>
  <c r="O138"/>
  <c r="P138"/>
  <c r="Q138"/>
  <c r="Q140"/>
  <c r="R140" s="1"/>
  <c r="N143"/>
  <c r="O143" s="1"/>
  <c r="P143" s="1"/>
  <c r="Q143" s="1"/>
  <c r="R143" s="1"/>
  <c r="S143" s="1"/>
  <c r="T143" s="1"/>
  <c r="U143" s="1"/>
  <c r="V143" s="1"/>
  <c r="M146"/>
  <c r="N146"/>
  <c r="O146"/>
  <c r="P146"/>
  <c r="Q146"/>
  <c r="R146"/>
  <c r="S146"/>
  <c r="T146"/>
  <c r="U146"/>
  <c r="V146"/>
  <c r="M149"/>
  <c r="N149"/>
  <c r="O149"/>
  <c r="P149"/>
  <c r="Q149"/>
  <c r="R149"/>
  <c r="S149"/>
  <c r="T149"/>
  <c r="U149"/>
  <c r="V149"/>
  <c r="M150"/>
  <c r="N150"/>
  <c r="O150"/>
  <c r="P150"/>
  <c r="Q150"/>
  <c r="R150"/>
  <c r="S150"/>
  <c r="T150"/>
  <c r="U150"/>
  <c r="V150"/>
  <c r="M151"/>
  <c r="N151"/>
  <c r="O151"/>
  <c r="P151"/>
  <c r="Q151"/>
  <c r="R151"/>
  <c r="S151"/>
  <c r="T151"/>
  <c r="U151"/>
  <c r="V151"/>
  <c r="M152"/>
  <c r="N152"/>
  <c r="O152"/>
  <c r="P152"/>
  <c r="Q152"/>
  <c r="R152"/>
  <c r="S152"/>
  <c r="T152"/>
  <c r="U152"/>
  <c r="V152"/>
  <c r="M153"/>
  <c r="N153"/>
  <c r="O153"/>
  <c r="P153"/>
  <c r="Q153"/>
  <c r="R153"/>
  <c r="S153"/>
  <c r="T153"/>
  <c r="U153"/>
  <c r="V153"/>
  <c r="M154"/>
  <c r="N154"/>
  <c r="O154"/>
  <c r="P154"/>
  <c r="Q154"/>
  <c r="R154"/>
  <c r="S154"/>
  <c r="T154"/>
  <c r="U154"/>
  <c r="V154"/>
  <c r="M155"/>
  <c r="N155"/>
  <c r="O155"/>
  <c r="P155"/>
  <c r="Q155"/>
  <c r="R155"/>
  <c r="S155"/>
  <c r="T155"/>
  <c r="U155"/>
  <c r="V155"/>
  <c r="M156"/>
  <c r="N156"/>
  <c r="O156"/>
  <c r="P156"/>
  <c r="Q156"/>
  <c r="R156"/>
  <c r="S156"/>
  <c r="T156"/>
  <c r="U156"/>
  <c r="V156"/>
  <c r="M157"/>
  <c r="N157"/>
  <c r="O157"/>
  <c r="P157"/>
  <c r="Q157"/>
  <c r="R157"/>
  <c r="S157"/>
  <c r="T157"/>
  <c r="U157"/>
  <c r="V157"/>
  <c r="M158"/>
  <c r="N158"/>
  <c r="O158"/>
  <c r="P158"/>
  <c r="Q158"/>
  <c r="R158"/>
  <c r="S158"/>
  <c r="T158"/>
  <c r="U158"/>
  <c r="V158"/>
  <c r="M159"/>
  <c r="N159"/>
  <c r="O159"/>
  <c r="P159"/>
  <c r="Q159"/>
  <c r="R159"/>
  <c r="S159"/>
  <c r="T159"/>
  <c r="U159"/>
  <c r="V159"/>
  <c r="M161"/>
  <c r="N161"/>
  <c r="O161"/>
  <c r="P161"/>
  <c r="Q161"/>
  <c r="R161"/>
  <c r="S161"/>
  <c r="T161"/>
  <c r="U161"/>
  <c r="V161"/>
  <c r="M164"/>
  <c r="N164"/>
  <c r="O164"/>
  <c r="P164"/>
  <c r="Q164"/>
  <c r="R164"/>
  <c r="S164"/>
  <c r="T164"/>
  <c r="U164"/>
  <c r="V164"/>
  <c r="M165"/>
  <c r="N165"/>
  <c r="O165"/>
  <c r="P165"/>
  <c r="Q165"/>
  <c r="R165"/>
  <c r="S165"/>
  <c r="T165"/>
  <c r="U165"/>
  <c r="V165"/>
  <c r="M166"/>
  <c r="N166"/>
  <c r="O166"/>
  <c r="P166"/>
  <c r="Q166"/>
  <c r="R166"/>
  <c r="S166"/>
  <c r="T166"/>
  <c r="U166"/>
  <c r="V166"/>
  <c r="M167"/>
  <c r="N167"/>
  <c r="O167"/>
  <c r="P167"/>
  <c r="Q167"/>
  <c r="R167"/>
  <c r="S167"/>
  <c r="T167"/>
  <c r="U167"/>
  <c r="V167"/>
  <c r="M168"/>
  <c r="N168"/>
  <c r="O168"/>
  <c r="P168"/>
  <c r="Q168"/>
  <c r="R168"/>
  <c r="S168"/>
  <c r="T168"/>
  <c r="U168"/>
  <c r="V168"/>
  <c r="M169"/>
  <c r="N169"/>
  <c r="O169"/>
  <c r="P169"/>
  <c r="Q169"/>
  <c r="R169"/>
  <c r="S169"/>
  <c r="T169"/>
  <c r="U169"/>
  <c r="V169"/>
  <c r="M170"/>
  <c r="N170"/>
  <c r="O170"/>
  <c r="P170"/>
  <c r="Q170"/>
  <c r="R170"/>
  <c r="S170"/>
  <c r="T170"/>
  <c r="U170"/>
  <c r="V170"/>
  <c r="M171"/>
  <c r="N171"/>
  <c r="O171"/>
  <c r="P171"/>
  <c r="Q171"/>
  <c r="R171"/>
  <c r="S171"/>
  <c r="T171"/>
  <c r="U171"/>
  <c r="V171"/>
  <c r="M172"/>
  <c r="N172"/>
  <c r="O172"/>
  <c r="P172"/>
  <c r="Q172"/>
  <c r="R172"/>
  <c r="S172"/>
  <c r="T172"/>
  <c r="U172"/>
  <c r="V172"/>
  <c r="M173"/>
  <c r="N173"/>
  <c r="O173"/>
  <c r="P173"/>
  <c r="Q173"/>
  <c r="R173"/>
  <c r="S173"/>
  <c r="T173"/>
  <c r="U173"/>
  <c r="V173"/>
  <c r="M175"/>
  <c r="N175"/>
  <c r="O175"/>
  <c r="P175"/>
  <c r="Q175"/>
  <c r="R175"/>
  <c r="S175"/>
  <c r="T175"/>
  <c r="U175"/>
  <c r="V175"/>
  <c r="M178"/>
  <c r="N178"/>
  <c r="O178"/>
  <c r="P178"/>
  <c r="Q178"/>
  <c r="R178"/>
  <c r="S178"/>
  <c r="T178"/>
  <c r="U178"/>
  <c r="V178"/>
  <c r="M179"/>
  <c r="N179"/>
  <c r="O179"/>
  <c r="P179"/>
  <c r="Q179"/>
  <c r="R179"/>
  <c r="S179"/>
  <c r="T179"/>
  <c r="U179"/>
  <c r="V179"/>
  <c r="M180"/>
  <c r="N180"/>
  <c r="O180"/>
  <c r="P180"/>
  <c r="Q180"/>
  <c r="R180"/>
  <c r="S180"/>
  <c r="T180"/>
  <c r="U180"/>
  <c r="V180"/>
  <c r="M181"/>
  <c r="N181"/>
  <c r="O181"/>
  <c r="P181"/>
  <c r="Q181"/>
  <c r="R181"/>
  <c r="S181"/>
  <c r="T181"/>
  <c r="U181"/>
  <c r="V181"/>
  <c r="M182"/>
  <c r="N182"/>
  <c r="O182"/>
  <c r="P182"/>
  <c r="Q182"/>
  <c r="R182"/>
  <c r="S182"/>
  <c r="T182"/>
  <c r="U182"/>
  <c r="V182"/>
  <c r="M183"/>
  <c r="N183"/>
  <c r="O183"/>
  <c r="P183"/>
  <c r="Q183"/>
  <c r="R183"/>
  <c r="S183"/>
  <c r="T183"/>
  <c r="U183"/>
  <c r="V183"/>
  <c r="M184"/>
  <c r="N184"/>
  <c r="O184"/>
  <c r="P184"/>
  <c r="Q184"/>
  <c r="R184"/>
  <c r="S184"/>
  <c r="T184"/>
  <c r="U184"/>
  <c r="V184"/>
  <c r="M185"/>
  <c r="N185"/>
  <c r="O185"/>
  <c r="P185"/>
  <c r="Q185"/>
  <c r="R185"/>
  <c r="S185"/>
  <c r="T185"/>
  <c r="U185"/>
  <c r="V185"/>
  <c r="M186"/>
  <c r="N186"/>
  <c r="O186"/>
  <c r="P186"/>
  <c r="Q186"/>
  <c r="R186"/>
  <c r="S186"/>
  <c r="T186"/>
  <c r="U186"/>
  <c r="V186"/>
  <c r="M187"/>
  <c r="N187"/>
  <c r="O187"/>
  <c r="P187"/>
  <c r="Q187"/>
  <c r="R187"/>
  <c r="S187"/>
  <c r="T187"/>
  <c r="U187"/>
  <c r="V187"/>
  <c r="M189"/>
  <c r="N189"/>
  <c r="O189"/>
  <c r="P189"/>
  <c r="Q189"/>
  <c r="R189"/>
  <c r="S189"/>
  <c r="T189"/>
  <c r="U189"/>
  <c r="V189"/>
  <c r="M193"/>
  <c r="N193"/>
  <c r="O193"/>
  <c r="P193"/>
  <c r="Q193"/>
  <c r="R193"/>
  <c r="S193"/>
  <c r="T193"/>
  <c r="U193"/>
  <c r="V193"/>
  <c r="M194"/>
  <c r="N194"/>
  <c r="O194"/>
  <c r="P194"/>
  <c r="Q194"/>
  <c r="R194"/>
  <c r="S194"/>
  <c r="T194"/>
  <c r="U194"/>
  <c r="V194"/>
  <c r="M195"/>
  <c r="N195"/>
  <c r="O195"/>
  <c r="P195"/>
  <c r="Q195"/>
  <c r="R195"/>
  <c r="S195"/>
  <c r="T195"/>
  <c r="U195"/>
  <c r="V195"/>
  <c r="M196"/>
  <c r="N196"/>
  <c r="O196"/>
  <c r="P196"/>
  <c r="Q196"/>
  <c r="R196"/>
  <c r="S196"/>
  <c r="T196"/>
  <c r="U196"/>
  <c r="V196"/>
  <c r="M197"/>
  <c r="N197"/>
  <c r="O197"/>
  <c r="P197"/>
  <c r="Q197"/>
  <c r="R197"/>
  <c r="S197"/>
  <c r="T197"/>
  <c r="U197"/>
  <c r="V197"/>
  <c r="M199"/>
  <c r="N199"/>
  <c r="O199"/>
  <c r="P199"/>
  <c r="Q199"/>
  <c r="R199"/>
  <c r="S199"/>
  <c r="T199"/>
  <c r="U199"/>
  <c r="V199"/>
  <c r="M201"/>
  <c r="N201"/>
  <c r="O201"/>
  <c r="P201"/>
  <c r="Q201"/>
  <c r="R201"/>
  <c r="S201"/>
  <c r="T201"/>
  <c r="U201"/>
  <c r="V201"/>
  <c r="M203"/>
  <c r="N203"/>
  <c r="O203"/>
  <c r="P203"/>
  <c r="Q203"/>
  <c r="M204"/>
  <c r="N204"/>
  <c r="O204"/>
  <c r="P204"/>
  <c r="Q204"/>
  <c r="R204"/>
  <c r="S204"/>
  <c r="T204"/>
  <c r="U204"/>
  <c r="V204"/>
  <c r="M205"/>
  <c r="N205"/>
  <c r="O205"/>
  <c r="P205"/>
  <c r="Q205"/>
  <c r="Q211"/>
  <c r="R211" s="1"/>
  <c r="U211" s="1"/>
  <c r="X211" s="1"/>
  <c r="AA211" s="1"/>
  <c r="AD211" s="1"/>
  <c r="AG211" s="1"/>
  <c r="AJ211" s="1"/>
  <c r="AM211" s="1"/>
  <c r="S211"/>
  <c r="V211" s="1"/>
  <c r="Y211" s="1"/>
  <c r="AB211" s="1"/>
  <c r="AE211" s="1"/>
  <c r="AH211" s="1"/>
  <c r="AK211" s="1"/>
  <c r="P213"/>
  <c r="S213"/>
  <c r="V213"/>
  <c r="Y213"/>
  <c r="AB213"/>
  <c r="AE213"/>
  <c r="AH213"/>
  <c r="AK213"/>
  <c r="P214"/>
  <c r="S214"/>
  <c r="V214"/>
  <c r="Y214"/>
  <c r="AB214"/>
  <c r="AE214"/>
  <c r="AH214"/>
  <c r="AK214"/>
  <c r="P215"/>
  <c r="S215"/>
  <c r="V215"/>
  <c r="Y215"/>
  <c r="AB215"/>
  <c r="AE215"/>
  <c r="AH215"/>
  <c r="AK215"/>
  <c r="P216"/>
  <c r="S216"/>
  <c r="V216"/>
  <c r="Y216"/>
  <c r="AB216"/>
  <c r="AE216"/>
  <c r="AH216"/>
  <c r="AK216"/>
  <c r="N217"/>
  <c r="M217" s="1"/>
  <c r="O217"/>
  <c r="Q217"/>
  <c r="R217"/>
  <c r="P217" s="1"/>
  <c r="T217"/>
  <c r="S217" s="1"/>
  <c r="U217"/>
  <c r="W217"/>
  <c r="X217"/>
  <c r="V217" s="1"/>
  <c r="Z217"/>
  <c r="Y217" s="1"/>
  <c r="AA217"/>
  <c r="AC217"/>
  <c r="AD217"/>
  <c r="AB217" s="1"/>
  <c r="AF217"/>
  <c r="AE217" s="1"/>
  <c r="AG217"/>
  <c r="AI217"/>
  <c r="AJ217"/>
  <c r="AH217" s="1"/>
  <c r="AL217"/>
  <c r="AK217" s="1"/>
  <c r="AM217"/>
  <c r="AD42" i="191" l="1"/>
  <c r="AD150"/>
  <c r="AD152"/>
  <c r="AD157"/>
  <c r="AD162" s="1"/>
  <c r="AD159"/>
  <c r="AD161"/>
  <c r="AD114"/>
  <c r="AD117" s="1"/>
  <c r="AD119" s="1"/>
  <c r="AD121" s="1"/>
  <c r="AD149"/>
  <c r="AD154" s="1"/>
  <c r="AD151"/>
  <c r="AD153"/>
  <c r="AD158"/>
  <c r="AD160"/>
  <c r="R42"/>
  <c r="R150"/>
  <c r="R152"/>
  <c r="R157"/>
  <c r="R162" s="1"/>
  <c r="R159"/>
  <c r="R161"/>
  <c r="R114"/>
  <c r="R117" s="1"/>
  <c r="R119" s="1"/>
  <c r="R121" s="1"/>
  <c r="R149"/>
  <c r="R154" s="1"/>
  <c r="R151"/>
  <c r="R153"/>
  <c r="R158"/>
  <c r="R160"/>
  <c r="F42"/>
  <c r="F150"/>
  <c r="F152"/>
  <c r="F157"/>
  <c r="F162" s="1"/>
  <c r="F159"/>
  <c r="F161"/>
  <c r="F114"/>
  <c r="F117" s="1"/>
  <c r="F119" s="1"/>
  <c r="F149"/>
  <c r="F154" s="1"/>
  <c r="F151"/>
  <c r="F153"/>
  <c r="F158"/>
  <c r="F160"/>
  <c r="AH160"/>
  <c r="AH152"/>
  <c r="AH158"/>
  <c r="AH110"/>
  <c r="AH150"/>
  <c r="AH12"/>
  <c r="AH142"/>
  <c r="AH102" s="1"/>
  <c r="AH112"/>
  <c r="AA128"/>
  <c r="AG128"/>
  <c r="AH124"/>
  <c r="AH128" s="1"/>
  <c r="AH70"/>
  <c r="AH109"/>
  <c r="AH149"/>
  <c r="AH154" s="1"/>
  <c r="AH157"/>
  <c r="AH162" s="1"/>
  <c r="X42"/>
  <c r="X150"/>
  <c r="X152"/>
  <c r="X157"/>
  <c r="X162" s="1"/>
  <c r="X159"/>
  <c r="X161"/>
  <c r="X114"/>
  <c r="X117" s="1"/>
  <c r="X119" s="1"/>
  <c r="X121" s="1"/>
  <c r="X149"/>
  <c r="X154" s="1"/>
  <c r="X151"/>
  <c r="X153"/>
  <c r="X158"/>
  <c r="X160"/>
  <c r="L42"/>
  <c r="L150"/>
  <c r="L152"/>
  <c r="L157"/>
  <c r="L162" s="1"/>
  <c r="L159"/>
  <c r="L161"/>
  <c r="L114"/>
  <c r="L117" s="1"/>
  <c r="L119" s="1"/>
  <c r="L121" s="1"/>
  <c r="L149"/>
  <c r="L154" s="1"/>
  <c r="L151"/>
  <c r="L153"/>
  <c r="L158"/>
  <c r="L160"/>
  <c r="AH153"/>
  <c r="AH113"/>
  <c r="AH161"/>
  <c r="AH151"/>
  <c r="AH111"/>
  <c r="AH159"/>
  <c r="U128"/>
  <c r="AH79"/>
  <c r="T20" i="189"/>
  <c r="W20" s="1"/>
  <c r="X20" s="1"/>
  <c r="Z20" s="1"/>
  <c r="U20"/>
  <c r="U10"/>
  <c r="T10"/>
  <c r="S140" i="188"/>
  <c r="R203"/>
  <c r="R205" s="1"/>
  <c r="S74"/>
  <c r="R136"/>
  <c r="R138" s="1"/>
  <c r="S7"/>
  <c r="R69"/>
  <c r="R71" s="1"/>
  <c r="T211"/>
  <c r="W211" s="1"/>
  <c r="Z211" s="1"/>
  <c r="AC211" s="1"/>
  <c r="AF211" s="1"/>
  <c r="AI211" s="1"/>
  <c r="AL211" s="1"/>
  <c r="AH42" i="191" l="1"/>
  <c r="AH140"/>
  <c r="AH100" s="1"/>
  <c r="AH114"/>
  <c r="AH117" s="1"/>
  <c r="AH119" s="1"/>
  <c r="AH121" s="1"/>
  <c r="AH139"/>
  <c r="AH141"/>
  <c r="AH101" s="1"/>
  <c r="AH143"/>
  <c r="AH103" s="1"/>
  <c r="X10" i="189"/>
  <c r="W10"/>
  <c r="Z10"/>
  <c r="AA20"/>
  <c r="AC20" s="1"/>
  <c r="AG20" s="1"/>
  <c r="AI20" s="1"/>
  <c r="AM20" s="1"/>
  <c r="AD20"/>
  <c r="AF20" s="1"/>
  <c r="AJ20" s="1"/>
  <c r="AL20" s="1"/>
  <c r="T7" i="188"/>
  <c r="S69"/>
  <c r="S71" s="1"/>
  <c r="T74"/>
  <c r="S136"/>
  <c r="S138" s="1"/>
  <c r="T140"/>
  <c r="S203"/>
  <c r="S205" s="1"/>
  <c r="AH144" i="191" l="1"/>
  <c r="AH99"/>
  <c r="AH104" s="1"/>
  <c r="AA10" i="189"/>
  <c r="AD10" s="1"/>
  <c r="AC10"/>
  <c r="U140" i="188"/>
  <c r="T203"/>
  <c r="T205" s="1"/>
  <c r="U74"/>
  <c r="T136"/>
  <c r="T138" s="1"/>
  <c r="U7"/>
  <c r="T69"/>
  <c r="T71" s="1"/>
  <c r="AG10" i="189" l="1"/>
  <c r="AF10"/>
  <c r="V7" i="188"/>
  <c r="V69" s="1"/>
  <c r="V71" s="1"/>
  <c r="U69"/>
  <c r="U71" s="1"/>
  <c r="V74"/>
  <c r="V136" s="1"/>
  <c r="V138" s="1"/>
  <c r="U136"/>
  <c r="U138" s="1"/>
  <c r="V140"/>
  <c r="V203" s="1"/>
  <c r="V205" s="1"/>
  <c r="U203"/>
  <c r="U205" s="1"/>
  <c r="AJ10" i="189" l="1"/>
  <c r="AI10"/>
  <c r="AM10" l="1"/>
  <c r="AL10"/>
  <c r="Q14" i="187" l="1"/>
  <c r="P14"/>
  <c r="O14"/>
  <c r="N14"/>
  <c r="M14"/>
  <c r="L14"/>
  <c r="K14"/>
  <c r="J14"/>
  <c r="G14"/>
  <c r="G13"/>
  <c r="G12"/>
  <c r="G11"/>
  <c r="G10"/>
  <c r="C10"/>
  <c r="C11" s="1"/>
  <c r="C12" s="1"/>
  <c r="C13" s="1"/>
  <c r="B10"/>
  <c r="B11" s="1"/>
  <c r="G9"/>
  <c r="R39" i="186"/>
  <c r="R38"/>
  <c r="R37"/>
  <c r="R36"/>
  <c r="R35"/>
  <c r="R34"/>
  <c r="R33"/>
  <c r="R32"/>
  <c r="R31"/>
  <c r="R30"/>
  <c r="R19"/>
  <c r="R18"/>
  <c r="R17"/>
  <c r="R16"/>
  <c r="R15"/>
  <c r="R14"/>
  <c r="R13"/>
  <c r="R12"/>
  <c r="R11"/>
  <c r="R10"/>
  <c r="H293" i="185"/>
  <c r="AG282"/>
  <c r="AF282"/>
  <c r="AE282"/>
  <c r="AD282"/>
  <c r="AC282"/>
  <c r="AB282"/>
  <c r="AA282"/>
  <c r="Z282"/>
  <c r="Y282"/>
  <c r="X282"/>
  <c r="AH282" s="1"/>
  <c r="H282"/>
  <c r="AH281"/>
  <c r="AH280"/>
  <c r="AH279"/>
  <c r="AH278"/>
  <c r="AH277"/>
  <c r="AH276"/>
  <c r="AH275"/>
  <c r="AH274"/>
  <c r="AH273"/>
  <c r="AH272"/>
  <c r="AH271"/>
  <c r="AH270"/>
  <c r="AH269"/>
  <c r="AH268"/>
  <c r="AH267"/>
  <c r="AH266"/>
  <c r="AH265"/>
  <c r="AH264"/>
  <c r="AH263"/>
  <c r="AH262"/>
  <c r="AH261"/>
  <c r="AH260"/>
  <c r="AH259"/>
  <c r="AH258"/>
  <c r="AH257"/>
  <c r="AH256"/>
  <c r="AH255"/>
  <c r="AH254"/>
  <c r="AH253"/>
  <c r="AH252"/>
  <c r="AH251"/>
  <c r="AH250"/>
  <c r="AH249"/>
  <c r="AH248"/>
  <c r="AH247"/>
  <c r="AH246"/>
  <c r="AH245"/>
  <c r="AH244"/>
  <c r="AH243"/>
  <c r="AH242"/>
  <c r="AH241"/>
  <c r="AH240"/>
  <c r="AH239"/>
  <c r="AH238"/>
  <c r="AH237"/>
  <c r="AH236"/>
  <c r="AH235"/>
  <c r="AH234"/>
  <c r="AH233"/>
  <c r="AH232"/>
  <c r="AH231"/>
  <c r="AH230"/>
  <c r="AH229"/>
  <c r="AH228"/>
  <c r="AH227"/>
  <c r="AH226"/>
  <c r="AH225"/>
  <c r="AH224"/>
  <c r="AH223"/>
  <c r="AH222"/>
  <c r="AH221"/>
  <c r="AH220"/>
  <c r="AH219"/>
  <c r="AH218"/>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H180"/>
  <c r="AH179"/>
  <c r="AH178"/>
  <c r="AH177"/>
  <c r="AH176"/>
  <c r="AH175"/>
  <c r="AH174"/>
  <c r="AH173"/>
  <c r="AH172"/>
  <c r="AH171"/>
  <c r="AH170"/>
  <c r="AH169"/>
  <c r="AH168"/>
  <c r="AH167"/>
  <c r="AH166"/>
  <c r="AH165"/>
  <c r="AH164"/>
  <c r="AH163"/>
  <c r="AH162"/>
  <c r="AH161"/>
  <c r="AH160"/>
  <c r="AH159"/>
  <c r="AH158"/>
  <c r="AH157"/>
  <c r="AH156"/>
  <c r="AH155"/>
  <c r="AH154"/>
  <c r="AH153"/>
  <c r="AH152"/>
  <c r="AH151"/>
  <c r="AH150"/>
  <c r="AH149"/>
  <c r="AH148"/>
  <c r="AH147"/>
  <c r="AH146"/>
  <c r="AH145"/>
  <c r="AH144"/>
  <c r="AH143"/>
  <c r="AH142"/>
  <c r="AH141"/>
  <c r="AH140"/>
  <c r="AH139"/>
  <c r="AH138"/>
  <c r="AH137"/>
  <c r="AH136"/>
  <c r="AH135"/>
  <c r="AH134"/>
  <c r="AH133"/>
  <c r="AH132"/>
  <c r="AH131"/>
  <c r="AH130"/>
  <c r="AH129"/>
  <c r="AH128"/>
  <c r="AH127"/>
  <c r="AH126"/>
  <c r="AH125"/>
  <c r="AH124"/>
  <c r="AH123"/>
  <c r="AH122"/>
  <c r="AH121"/>
  <c r="AH120"/>
  <c r="AH119"/>
  <c r="AH118"/>
  <c r="AH117"/>
  <c r="AH116"/>
  <c r="AH115"/>
  <c r="AH114"/>
  <c r="AH113"/>
  <c r="AH112"/>
  <c r="AH111"/>
  <c r="AH110"/>
  <c r="AH109"/>
  <c r="AH108"/>
  <c r="AH107"/>
  <c r="AH106"/>
  <c r="AH105"/>
  <c r="AH104"/>
  <c r="AH103"/>
  <c r="AH102"/>
  <c r="AH101"/>
  <c r="AH100"/>
  <c r="AH99"/>
  <c r="AH98"/>
  <c r="AH97"/>
  <c r="AH96"/>
  <c r="AH95"/>
  <c r="AH94"/>
  <c r="AH93"/>
  <c r="AH92"/>
  <c r="AH91"/>
  <c r="AH90"/>
  <c r="AH89"/>
  <c r="AH88"/>
  <c r="AH87"/>
  <c r="AH86"/>
  <c r="AH85"/>
  <c r="AH84"/>
  <c r="AH83"/>
  <c r="AH82"/>
  <c r="AH81"/>
  <c r="AH80"/>
  <c r="AH79"/>
  <c r="AH78"/>
  <c r="AH77"/>
  <c r="AH76"/>
  <c r="AH75"/>
  <c r="AH74"/>
  <c r="AH73"/>
  <c r="AH72"/>
  <c r="AH71"/>
  <c r="AH70"/>
  <c r="AH69"/>
  <c r="AH68"/>
  <c r="AH67"/>
  <c r="AH66"/>
  <c r="AH65"/>
  <c r="AH64"/>
  <c r="AH63"/>
  <c r="AH62"/>
  <c r="AH61"/>
  <c r="AH60"/>
  <c r="AH59"/>
  <c r="AH58"/>
  <c r="AH57"/>
  <c r="AH56"/>
  <c r="AH55"/>
  <c r="AH54"/>
  <c r="AH53"/>
  <c r="AH52"/>
  <c r="AH51"/>
  <c r="AH50"/>
  <c r="AH49"/>
  <c r="AH48"/>
  <c r="AH47"/>
  <c r="AH46"/>
  <c r="AH45"/>
  <c r="AH44"/>
  <c r="AH43"/>
  <c r="AH42"/>
  <c r="AH41"/>
  <c r="AH40"/>
  <c r="AH39"/>
  <c r="AH38"/>
  <c r="AH37"/>
  <c r="AH36"/>
  <c r="AH35"/>
  <c r="AH34"/>
  <c r="AH33"/>
  <c r="AH32"/>
  <c r="AH31"/>
  <c r="AH30"/>
  <c r="AH29"/>
  <c r="AH28"/>
  <c r="AH27"/>
  <c r="AH26"/>
  <c r="AH25"/>
  <c r="AH24"/>
  <c r="AH23"/>
  <c r="AH22"/>
  <c r="AH21"/>
  <c r="AH20"/>
  <c r="AH19"/>
  <c r="AH18"/>
  <c r="AH17"/>
  <c r="AH16"/>
  <c r="AH15"/>
  <c r="AH14"/>
  <c r="AH13"/>
  <c r="AH12"/>
  <c r="B12" i="187" l="1"/>
  <c r="B14" s="1"/>
  <c r="B13"/>
  <c r="Q67" i="10" l="1"/>
  <c r="Q69" s="1"/>
  <c r="Q70" s="1"/>
  <c r="P67"/>
  <c r="P69" s="1"/>
  <c r="P70" s="1"/>
  <c r="O67"/>
  <c r="O69" s="1"/>
  <c r="O70" s="1"/>
  <c r="N67"/>
  <c r="N69" s="1"/>
  <c r="N70" s="1"/>
  <c r="M67"/>
  <c r="M69" s="1"/>
  <c r="M70" s="1"/>
  <c r="L67"/>
  <c r="L69" s="1"/>
  <c r="L70" s="1"/>
  <c r="K67"/>
  <c r="K69" s="1"/>
  <c r="K70" s="1"/>
  <c r="J67"/>
  <c r="J69" s="1"/>
  <c r="J70" s="1"/>
  <c r="I67"/>
  <c r="I69" s="1"/>
  <c r="I70" s="1"/>
  <c r="H67"/>
  <c r="H69" s="1"/>
  <c r="H70" s="1"/>
  <c r="Q57"/>
  <c r="Q59" s="1"/>
  <c r="P57"/>
  <c r="P59" s="1"/>
  <c r="O57"/>
  <c r="O59" s="1"/>
  <c r="N57"/>
  <c r="N59" s="1"/>
  <c r="M57"/>
  <c r="M59" s="1"/>
  <c r="L57"/>
  <c r="L59" s="1"/>
  <c r="K57"/>
  <c r="K59" s="1"/>
  <c r="J57"/>
  <c r="J59" s="1"/>
  <c r="I57"/>
  <c r="I59" s="1"/>
  <c r="H57"/>
  <c r="H59" s="1"/>
  <c r="Q47"/>
  <c r="P47"/>
  <c r="O47"/>
  <c r="N47"/>
  <c r="M47"/>
  <c r="L47"/>
  <c r="K47"/>
  <c r="J47"/>
  <c r="I47"/>
  <c r="H47"/>
  <c r="Q21"/>
  <c r="P21"/>
  <c r="O21"/>
  <c r="N21"/>
  <c r="M21"/>
  <c r="L21"/>
  <c r="K21"/>
  <c r="J21"/>
  <c r="I21"/>
  <c r="H21"/>
  <c r="Q13"/>
  <c r="Q23" s="1"/>
  <c r="Q49" s="1"/>
  <c r="Q60" s="1"/>
  <c r="P13"/>
  <c r="P23" s="1"/>
  <c r="P49" s="1"/>
  <c r="P60" s="1"/>
  <c r="O13"/>
  <c r="O23" s="1"/>
  <c r="O49" s="1"/>
  <c r="O60" s="1"/>
  <c r="N13"/>
  <c r="N23" s="1"/>
  <c r="N49" s="1"/>
  <c r="N60" s="1"/>
  <c r="M13"/>
  <c r="M23" s="1"/>
  <c r="M49" s="1"/>
  <c r="M60" s="1"/>
  <c r="L13"/>
  <c r="L23" s="1"/>
  <c r="L49" s="1"/>
  <c r="L60" s="1"/>
  <c r="K13"/>
  <c r="K23" s="1"/>
  <c r="K49" s="1"/>
  <c r="K60" s="1"/>
  <c r="J13"/>
  <c r="J23" s="1"/>
  <c r="J49" s="1"/>
  <c r="J60" s="1"/>
  <c r="I13"/>
  <c r="I23" s="1"/>
  <c r="I49" s="1"/>
  <c r="I60" s="1"/>
  <c r="H13"/>
  <c r="H23" s="1"/>
  <c r="H49" s="1"/>
  <c r="H60" s="1"/>
  <c r="B12"/>
  <c r="B11"/>
  <c r="B10"/>
  <c r="H6" i="28"/>
  <c r="I6" s="1"/>
  <c r="J6" s="1"/>
  <c r="K6" s="1"/>
  <c r="L6" s="1"/>
  <c r="M6" s="1"/>
  <c r="G6"/>
  <c r="A1" i="181"/>
  <c r="A2"/>
  <c r="A6"/>
  <c r="H10"/>
  <c r="I10"/>
  <c r="J10"/>
  <c r="K10"/>
  <c r="L10"/>
  <c r="M10"/>
  <c r="N10"/>
  <c r="O10"/>
  <c r="P10"/>
  <c r="Q10"/>
  <c r="H22"/>
  <c r="I22"/>
  <c r="J22"/>
  <c r="K22"/>
  <c r="L22"/>
  <c r="M22"/>
  <c r="N22"/>
  <c r="O22"/>
  <c r="P22"/>
  <c r="Q22"/>
  <c r="H36"/>
  <c r="I36"/>
  <c r="J36"/>
  <c r="K36"/>
  <c r="L36"/>
  <c r="M36"/>
  <c r="N36"/>
  <c r="O36"/>
  <c r="P36"/>
  <c r="Q36"/>
  <c r="A4" i="28"/>
  <c r="A3"/>
  <c r="A2"/>
  <c r="A1"/>
  <c r="Y11" i="180"/>
  <c r="X11"/>
  <c r="W11"/>
  <c r="V11"/>
  <c r="U11"/>
  <c r="T11"/>
  <c r="S11"/>
  <c r="R11"/>
  <c r="Q11"/>
  <c r="P11"/>
  <c r="O11"/>
  <c r="N11"/>
  <c r="M11"/>
  <c r="L11"/>
  <c r="Y10"/>
  <c r="Y21" s="1"/>
  <c r="X10"/>
  <c r="X21" s="1"/>
  <c r="W10"/>
  <c r="W21" s="1"/>
  <c r="V10"/>
  <c r="V21" s="1"/>
  <c r="U10"/>
  <c r="U21" s="1"/>
  <c r="T10"/>
  <c r="T21" s="1"/>
  <c r="S10"/>
  <c r="S21" s="1"/>
  <c r="R10"/>
  <c r="R21" s="1"/>
  <c r="Q10"/>
  <c r="Q21" s="1"/>
  <c r="P10"/>
  <c r="P21" s="1"/>
  <c r="O10"/>
  <c r="O21" s="1"/>
  <c r="N10"/>
  <c r="N21" s="1"/>
  <c r="M10"/>
  <c r="M21" s="1"/>
  <c r="L10"/>
  <c r="L21" s="1"/>
  <c r="Y36" i="179"/>
  <c r="X36"/>
  <c r="W36"/>
  <c r="V36"/>
  <c r="U36"/>
  <c r="T36"/>
  <c r="S36"/>
  <c r="R36"/>
  <c r="Q36"/>
  <c r="P36"/>
  <c r="O36"/>
  <c r="N36"/>
  <c r="M36"/>
  <c r="L36"/>
  <c r="Y35"/>
  <c r="X35"/>
  <c r="W35"/>
  <c r="V35"/>
  <c r="U35"/>
  <c r="T35"/>
  <c r="S35"/>
  <c r="R35"/>
  <c r="Q35"/>
  <c r="P35"/>
  <c r="O35"/>
  <c r="N35"/>
  <c r="M35"/>
  <c r="L35"/>
  <c r="Y34"/>
  <c r="X34"/>
  <c r="W34"/>
  <c r="V34"/>
  <c r="U34"/>
  <c r="T34"/>
  <c r="S34"/>
  <c r="R34"/>
  <c r="Q34"/>
  <c r="P34"/>
  <c r="O34"/>
  <c r="N34"/>
  <c r="M34"/>
  <c r="L34"/>
  <c r="Y33"/>
  <c r="X33"/>
  <c r="W33"/>
  <c r="V33"/>
  <c r="U33"/>
  <c r="T33"/>
  <c r="S33"/>
  <c r="R33"/>
  <c r="Q33"/>
  <c r="P33"/>
  <c r="O33"/>
  <c r="N33"/>
  <c r="M33"/>
  <c r="L33"/>
  <c r="Y32"/>
  <c r="X32"/>
  <c r="W32"/>
  <c r="V32"/>
  <c r="U32"/>
  <c r="T32"/>
  <c r="S32"/>
  <c r="R32"/>
  <c r="Q32"/>
  <c r="P32"/>
  <c r="O32"/>
  <c r="N32"/>
  <c r="M32"/>
  <c r="L32"/>
  <c r="Y31"/>
  <c r="X31"/>
  <c r="W31"/>
  <c r="V31"/>
  <c r="U31"/>
  <c r="T31"/>
  <c r="S31"/>
  <c r="R31"/>
  <c r="Q31"/>
  <c r="P31"/>
  <c r="O31"/>
  <c r="N31"/>
  <c r="M31"/>
  <c r="L31"/>
  <c r="Y30"/>
  <c r="X30"/>
  <c r="W30"/>
  <c r="V30"/>
  <c r="U30"/>
  <c r="T30"/>
  <c r="S30"/>
  <c r="R30"/>
  <c r="Q30"/>
  <c r="P30"/>
  <c r="O30"/>
  <c r="N30"/>
  <c r="M30"/>
  <c r="L30"/>
  <c r="Y29"/>
  <c r="Y37" s="1"/>
  <c r="X29"/>
  <c r="X37" s="1"/>
  <c r="W29"/>
  <c r="W37" s="1"/>
  <c r="V29"/>
  <c r="V37" s="1"/>
  <c r="U29"/>
  <c r="U37" s="1"/>
  <c r="T29"/>
  <c r="T37" s="1"/>
  <c r="S29"/>
  <c r="S37" s="1"/>
  <c r="R29"/>
  <c r="R37" s="1"/>
  <c r="Q29"/>
  <c r="Q37" s="1"/>
  <c r="P29"/>
  <c r="P37" s="1"/>
  <c r="O29"/>
  <c r="O37" s="1"/>
  <c r="N29"/>
  <c r="N37" s="1"/>
  <c r="M29"/>
  <c r="M37" s="1"/>
  <c r="L29"/>
  <c r="L37" s="1"/>
  <c r="AG21" i="180" l="1"/>
  <c r="AI21"/>
  <c r="AK21"/>
  <c r="AM21"/>
  <c r="AO21"/>
  <c r="AQ21"/>
  <c r="AS21"/>
  <c r="AF21"/>
  <c r="AH21"/>
  <c r="AJ21"/>
  <c r="AL21"/>
  <c r="AN21"/>
  <c r="AP21"/>
  <c r="AR21"/>
  <c r="Q31" i="178" l="1"/>
  <c r="P31"/>
  <c r="O31"/>
  <c r="N31"/>
  <c r="M31"/>
  <c r="L31"/>
  <c r="K31"/>
  <c r="J31"/>
  <c r="I31"/>
  <c r="H31"/>
  <c r="G31"/>
  <c r="G30"/>
  <c r="G29"/>
  <c r="G26"/>
  <c r="G25"/>
  <c r="G21"/>
  <c r="G20"/>
  <c r="Q16"/>
  <c r="Q19" s="1"/>
  <c r="Q24" s="1"/>
  <c r="Q27" s="1"/>
  <c r="Q28" s="1"/>
  <c r="P16"/>
  <c r="P19" s="1"/>
  <c r="P24" s="1"/>
  <c r="P27" s="1"/>
  <c r="P28" s="1"/>
  <c r="O16"/>
  <c r="O19" s="1"/>
  <c r="O24" s="1"/>
  <c r="O27" s="1"/>
  <c r="O28" s="1"/>
  <c r="N16"/>
  <c r="N19" s="1"/>
  <c r="N24" s="1"/>
  <c r="N27" s="1"/>
  <c r="N28" s="1"/>
  <c r="M16"/>
  <c r="M19" s="1"/>
  <c r="M24" s="1"/>
  <c r="M27" s="1"/>
  <c r="M28" s="1"/>
  <c r="L16"/>
  <c r="L19" s="1"/>
  <c r="L24" s="1"/>
  <c r="L27" s="1"/>
  <c r="L28" s="1"/>
  <c r="K16"/>
  <c r="K19" s="1"/>
  <c r="K24" s="1"/>
  <c r="K27" s="1"/>
  <c r="K28" s="1"/>
  <c r="J16"/>
  <c r="J19" s="1"/>
  <c r="I16"/>
  <c r="I19" s="1"/>
  <c r="I24" s="1"/>
  <c r="I27" s="1"/>
  <c r="I28" s="1"/>
  <c r="H16"/>
  <c r="H19" s="1"/>
  <c r="H24" s="1"/>
  <c r="H27" s="1"/>
  <c r="H28" s="1"/>
  <c r="G16"/>
  <c r="G15"/>
  <c r="G12"/>
  <c r="G11"/>
  <c r="G9"/>
  <c r="G161" i="176"/>
  <c r="Q157"/>
  <c r="P157"/>
  <c r="O157"/>
  <c r="N157"/>
  <c r="M157"/>
  <c r="L157"/>
  <c r="K157"/>
  <c r="J157"/>
  <c r="I157"/>
  <c r="H157"/>
  <c r="G157"/>
  <c r="G153"/>
  <c r="G149"/>
  <c r="Q145"/>
  <c r="P145"/>
  <c r="O145"/>
  <c r="N145"/>
  <c r="M145"/>
  <c r="L145"/>
  <c r="K145"/>
  <c r="J145"/>
  <c r="I145"/>
  <c r="H145"/>
  <c r="G145"/>
  <c r="G141"/>
  <c r="G137"/>
  <c r="G133"/>
  <c r="G129"/>
  <c r="G125"/>
  <c r="G121"/>
  <c r="G117"/>
  <c r="G113"/>
  <c r="G109"/>
  <c r="Q101"/>
  <c r="P101"/>
  <c r="O101"/>
  <c r="N101"/>
  <c r="M101"/>
  <c r="L101"/>
  <c r="K101"/>
  <c r="J101"/>
  <c r="I101"/>
  <c r="H101"/>
  <c r="G101"/>
  <c r="G97"/>
  <c r="G93"/>
  <c r="G89"/>
  <c r="G85"/>
  <c r="Q81"/>
  <c r="Q105" s="1"/>
  <c r="P81"/>
  <c r="P105" s="1"/>
  <c r="O81"/>
  <c r="O105" s="1"/>
  <c r="N81"/>
  <c r="N105" s="1"/>
  <c r="M81"/>
  <c r="M105" s="1"/>
  <c r="L81"/>
  <c r="L105" s="1"/>
  <c r="K81"/>
  <c r="K105" s="1"/>
  <c r="J81"/>
  <c r="J105" s="1"/>
  <c r="I81"/>
  <c r="I105" s="1"/>
  <c r="H81"/>
  <c r="H105" s="1"/>
  <c r="G81"/>
  <c r="G77"/>
  <c r="G73"/>
  <c r="G69"/>
  <c r="Q65"/>
  <c r="Q165" s="1"/>
  <c r="P65"/>
  <c r="P165" s="1"/>
  <c r="O65"/>
  <c r="O165" s="1"/>
  <c r="N65"/>
  <c r="N165" s="1"/>
  <c r="M65"/>
  <c r="M165" s="1"/>
  <c r="L65"/>
  <c r="L165" s="1"/>
  <c r="K65"/>
  <c r="K165" s="1"/>
  <c r="J65"/>
  <c r="J165" s="1"/>
  <c r="I65"/>
  <c r="I165" s="1"/>
  <c r="H65"/>
  <c r="H165" s="1"/>
  <c r="G65"/>
  <c r="G61"/>
  <c r="G57"/>
  <c r="G53"/>
  <c r="G49"/>
  <c r="J24" i="178" l="1"/>
  <c r="G19"/>
  <c r="G165" i="176"/>
  <c r="G105"/>
  <c r="J27" i="178" l="1"/>
  <c r="G24"/>
  <c r="J28" l="1"/>
  <c r="G28" s="1"/>
  <c r="G27"/>
  <c r="Q58" i="174" l="1"/>
  <c r="P58"/>
  <c r="O58"/>
  <c r="N58"/>
  <c r="M58"/>
  <c r="L58"/>
  <c r="K58"/>
  <c r="J58"/>
  <c r="I58"/>
  <c r="H58"/>
  <c r="Q53"/>
  <c r="P53"/>
  <c r="O53"/>
  <c r="N53"/>
  <c r="M53"/>
  <c r="L53"/>
  <c r="K53"/>
  <c r="J53"/>
  <c r="I53"/>
  <c r="H53"/>
  <c r="G53"/>
  <c r="G52"/>
  <c r="G51"/>
  <c r="G50"/>
  <c r="G49"/>
  <c r="Q48"/>
  <c r="P48"/>
  <c r="O48"/>
  <c r="N48"/>
  <c r="M48"/>
  <c r="L48"/>
  <c r="K48"/>
  <c r="J48"/>
  <c r="I48"/>
  <c r="H48"/>
  <c r="G48"/>
  <c r="G47"/>
  <c r="G46"/>
  <c r="Q45"/>
  <c r="P45"/>
  <c r="O45"/>
  <c r="N45"/>
  <c r="M45"/>
  <c r="L45"/>
  <c r="K45"/>
  <c r="J45"/>
  <c r="I45"/>
  <c r="H45"/>
  <c r="G45"/>
  <c r="G44"/>
  <c r="G43"/>
  <c r="G42"/>
  <c r="G41"/>
  <c r="Q40"/>
  <c r="P40"/>
  <c r="O40"/>
  <c r="N40"/>
  <c r="M40"/>
  <c r="L40"/>
  <c r="K40"/>
  <c r="J40"/>
  <c r="I40"/>
  <c r="H40"/>
  <c r="G40"/>
  <c r="G39"/>
  <c r="G38"/>
  <c r="G37"/>
  <c r="G36"/>
  <c r="Q35"/>
  <c r="Q54" s="1"/>
  <c r="P35"/>
  <c r="P54" s="1"/>
  <c r="O35"/>
  <c r="O54" s="1"/>
  <c r="N35"/>
  <c r="N54" s="1"/>
  <c r="M35"/>
  <c r="M54" s="1"/>
  <c r="L35"/>
  <c r="L54" s="1"/>
  <c r="K35"/>
  <c r="K54" s="1"/>
  <c r="J35"/>
  <c r="J54" s="1"/>
  <c r="G54" s="1"/>
  <c r="I35"/>
  <c r="I54" s="1"/>
  <c r="H35"/>
  <c r="H54" s="1"/>
  <c r="G35"/>
  <c r="G34"/>
  <c r="G33"/>
  <c r="G32"/>
  <c r="Q30"/>
  <c r="P30"/>
  <c r="O30"/>
  <c r="N30"/>
  <c r="M30"/>
  <c r="L30"/>
  <c r="K30"/>
  <c r="J30"/>
  <c r="G30" s="1"/>
  <c r="I30"/>
  <c r="H30"/>
  <c r="G29"/>
  <c r="G28"/>
  <c r="G27"/>
  <c r="Q26"/>
  <c r="P26"/>
  <c r="O26"/>
  <c r="N26"/>
  <c r="M26"/>
  <c r="L26"/>
  <c r="K26"/>
  <c r="J26"/>
  <c r="G26" s="1"/>
  <c r="I26"/>
  <c r="H26"/>
  <c r="G25"/>
  <c r="G24"/>
  <c r="G23"/>
  <c r="Q22"/>
  <c r="P22"/>
  <c r="O22"/>
  <c r="N22"/>
  <c r="M22"/>
  <c r="L22"/>
  <c r="K22"/>
  <c r="J22"/>
  <c r="G22" s="1"/>
  <c r="I22"/>
  <c r="H22"/>
  <c r="G21"/>
  <c r="G20"/>
  <c r="G19"/>
  <c r="G18"/>
  <c r="Q17"/>
  <c r="P17"/>
  <c r="O17"/>
  <c r="N17"/>
  <c r="M17"/>
  <c r="L17"/>
  <c r="K17"/>
  <c r="J17"/>
  <c r="I17"/>
  <c r="H17"/>
  <c r="G17"/>
  <c r="G16"/>
  <c r="G15"/>
  <c r="G14"/>
  <c r="G13"/>
  <c r="Q12"/>
  <c r="Q31" s="1"/>
  <c r="P12"/>
  <c r="P31" s="1"/>
  <c r="O12"/>
  <c r="O31" s="1"/>
  <c r="N12"/>
  <c r="N31" s="1"/>
  <c r="M12"/>
  <c r="M31" s="1"/>
  <c r="L12"/>
  <c r="L31" s="1"/>
  <c r="K12"/>
  <c r="K31" s="1"/>
  <c r="J12"/>
  <c r="J31" s="1"/>
  <c r="I12"/>
  <c r="I31" s="1"/>
  <c r="H12"/>
  <c r="H31" s="1"/>
  <c r="G11"/>
  <c r="G10"/>
  <c r="G9"/>
  <c r="G156" i="163"/>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60" i="162"/>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26" i="161"/>
  <c r="G25"/>
  <c r="G24"/>
  <c r="G23"/>
  <c r="G22"/>
  <c r="G21"/>
  <c r="G20"/>
  <c r="G19"/>
  <c r="G18"/>
  <c r="G17"/>
  <c r="G16"/>
  <c r="G15"/>
  <c r="G14"/>
  <c r="G13"/>
  <c r="G12"/>
  <c r="G11"/>
  <c r="G10"/>
  <c r="G9"/>
  <c r="G71" i="160"/>
  <c r="G70"/>
  <c r="Q68"/>
  <c r="P68"/>
  <c r="O68"/>
  <c r="N68"/>
  <c r="M68"/>
  <c r="L68"/>
  <c r="K68"/>
  <c r="J68"/>
  <c r="G69" s="1"/>
  <c r="I68"/>
  <c r="H68"/>
  <c r="G68"/>
  <c r="G67"/>
  <c r="G66"/>
  <c r="G65"/>
  <c r="G64"/>
  <c r="G63"/>
  <c r="G62"/>
  <c r="G61"/>
  <c r="G60"/>
  <c r="G59"/>
  <c r="G58"/>
  <c r="G57"/>
  <c r="G56"/>
  <c r="Q54"/>
  <c r="P54"/>
  <c r="O54"/>
  <c r="N54"/>
  <c r="M54"/>
  <c r="L54"/>
  <c r="K54"/>
  <c r="J54"/>
  <c r="G55" s="1"/>
  <c r="I54"/>
  <c r="H54"/>
  <c r="G54"/>
  <c r="G53"/>
  <c r="Q51"/>
  <c r="P51"/>
  <c r="O51"/>
  <c r="N51"/>
  <c r="M51"/>
  <c r="L51"/>
  <c r="K51"/>
  <c r="J51"/>
  <c r="G52" s="1"/>
  <c r="I51"/>
  <c r="H51"/>
  <c r="G51"/>
  <c r="G50"/>
  <c r="G49"/>
  <c r="G48"/>
  <c r="G47"/>
  <c r="G46"/>
  <c r="G45"/>
  <c r="G44"/>
  <c r="G43"/>
  <c r="G42"/>
  <c r="G41"/>
  <c r="G40"/>
  <c r="G39"/>
  <c r="Q37"/>
  <c r="P37"/>
  <c r="O37"/>
  <c r="N37"/>
  <c r="M37"/>
  <c r="L37"/>
  <c r="K37"/>
  <c r="J37"/>
  <c r="G38" s="1"/>
  <c r="I37"/>
  <c r="H37"/>
  <c r="G37"/>
  <c r="G36"/>
  <c r="G35"/>
  <c r="G34"/>
  <c r="G33"/>
  <c r="G32"/>
  <c r="G31"/>
  <c r="G30"/>
  <c r="G29"/>
  <c r="G28"/>
  <c r="G27"/>
  <c r="G26"/>
  <c r="G25"/>
  <c r="G24"/>
  <c r="G23"/>
  <c r="G22"/>
  <c r="G21"/>
  <c r="G20"/>
  <c r="G19"/>
  <c r="G18"/>
  <c r="G17"/>
  <c r="G16"/>
  <c r="G15"/>
  <c r="G14"/>
  <c r="G13"/>
  <c r="G12"/>
  <c r="G11"/>
  <c r="G10"/>
  <c r="G9"/>
  <c r="Q144" i="159"/>
  <c r="P144"/>
  <c r="O144"/>
  <c r="N144"/>
  <c r="M144"/>
  <c r="L144"/>
  <c r="K144"/>
  <c r="J144"/>
  <c r="I144"/>
  <c r="H144"/>
  <c r="Q143"/>
  <c r="P143"/>
  <c r="O143"/>
  <c r="N143"/>
  <c r="M143"/>
  <c r="L143"/>
  <c r="K143"/>
  <c r="J143"/>
  <c r="I143"/>
  <c r="H143"/>
  <c r="Q142"/>
  <c r="P142"/>
  <c r="O142"/>
  <c r="N142"/>
  <c r="M142"/>
  <c r="L142"/>
  <c r="K142"/>
  <c r="J142"/>
  <c r="I142"/>
  <c r="H142"/>
  <c r="Q141"/>
  <c r="P141"/>
  <c r="O141"/>
  <c r="N141"/>
  <c r="M141"/>
  <c r="L141"/>
  <c r="K141"/>
  <c r="J141"/>
  <c r="I141"/>
  <c r="H141"/>
  <c r="Q140"/>
  <c r="P140"/>
  <c r="O140"/>
  <c r="N140"/>
  <c r="M140"/>
  <c r="L140"/>
  <c r="K140"/>
  <c r="J140"/>
  <c r="I140"/>
  <c r="H140"/>
  <c r="Q139"/>
  <c r="P139"/>
  <c r="O139"/>
  <c r="N139"/>
  <c r="M139"/>
  <c r="L139"/>
  <c r="K139"/>
  <c r="J139"/>
  <c r="I139"/>
  <c r="H139"/>
  <c r="Q138"/>
  <c r="P138"/>
  <c r="O138"/>
  <c r="N138"/>
  <c r="M138"/>
  <c r="L138"/>
  <c r="K138"/>
  <c r="J138"/>
  <c r="I138"/>
  <c r="H138"/>
  <c r="Q137"/>
  <c r="P137"/>
  <c r="O137"/>
  <c r="N137"/>
  <c r="M137"/>
  <c r="L137"/>
  <c r="K137"/>
  <c r="J137"/>
  <c r="I137"/>
  <c r="H137"/>
  <c r="Q136"/>
  <c r="P136"/>
  <c r="O136"/>
  <c r="N136"/>
  <c r="M136"/>
  <c r="L136"/>
  <c r="K136"/>
  <c r="J136"/>
  <c r="I136"/>
  <c r="H136"/>
  <c r="Q134"/>
  <c r="P134"/>
  <c r="O134"/>
  <c r="N134"/>
  <c r="M134"/>
  <c r="L134"/>
  <c r="K134"/>
  <c r="J134"/>
  <c r="I134"/>
  <c r="H134"/>
  <c r="Q133"/>
  <c r="P133"/>
  <c r="O133"/>
  <c r="N133"/>
  <c r="M133"/>
  <c r="L133"/>
  <c r="K133"/>
  <c r="J133"/>
  <c r="I133"/>
  <c r="H133"/>
  <c r="Q132"/>
  <c r="P132"/>
  <c r="O132"/>
  <c r="N132"/>
  <c r="M132"/>
  <c r="L132"/>
  <c r="K132"/>
  <c r="J132"/>
  <c r="I132"/>
  <c r="H132"/>
  <c r="Q131"/>
  <c r="P131"/>
  <c r="O131"/>
  <c r="N131"/>
  <c r="M131"/>
  <c r="L131"/>
  <c r="K131"/>
  <c r="J131"/>
  <c r="I131"/>
  <c r="H131"/>
  <c r="Q130"/>
  <c r="P130"/>
  <c r="O130"/>
  <c r="N130"/>
  <c r="M130"/>
  <c r="L130"/>
  <c r="K130"/>
  <c r="J130"/>
  <c r="I130"/>
  <c r="H130"/>
  <c r="Q129"/>
  <c r="P129"/>
  <c r="O129"/>
  <c r="N129"/>
  <c r="M129"/>
  <c r="L129"/>
  <c r="K129"/>
  <c r="J129"/>
  <c r="I129"/>
  <c r="H129"/>
  <c r="Q128"/>
  <c r="P128"/>
  <c r="O128"/>
  <c r="N128"/>
  <c r="M128"/>
  <c r="L128"/>
  <c r="K128"/>
  <c r="J128"/>
  <c r="I128"/>
  <c r="H128"/>
  <c r="Q118"/>
  <c r="P118"/>
  <c r="O118"/>
  <c r="N118"/>
  <c r="M118"/>
  <c r="L118"/>
  <c r="K118"/>
  <c r="J118"/>
  <c r="I118"/>
  <c r="H118"/>
  <c r="Q101"/>
  <c r="P101"/>
  <c r="O101"/>
  <c r="N101"/>
  <c r="M101"/>
  <c r="L101"/>
  <c r="K101"/>
  <c r="J101"/>
  <c r="I101"/>
  <c r="H101"/>
  <c r="Q84"/>
  <c r="P84"/>
  <c r="O84"/>
  <c r="N84"/>
  <c r="M84"/>
  <c r="L84"/>
  <c r="K84"/>
  <c r="J84"/>
  <c r="I84"/>
  <c r="H84"/>
  <c r="Q67"/>
  <c r="P67"/>
  <c r="O67"/>
  <c r="N67"/>
  <c r="M67"/>
  <c r="L67"/>
  <c r="K67"/>
  <c r="J67"/>
  <c r="I67"/>
  <c r="H67"/>
  <c r="Q50"/>
  <c r="P50"/>
  <c r="O50"/>
  <c r="N50"/>
  <c r="M50"/>
  <c r="L50"/>
  <c r="K50"/>
  <c r="J50"/>
  <c r="I50"/>
  <c r="H50"/>
  <c r="Q33"/>
  <c r="P33"/>
  <c r="O33"/>
  <c r="N33"/>
  <c r="M33"/>
  <c r="L33"/>
  <c r="K33"/>
  <c r="J33"/>
  <c r="I33"/>
  <c r="H33"/>
  <c r="Q16"/>
  <c r="Q135" s="1"/>
  <c r="P16"/>
  <c r="P135" s="1"/>
  <c r="O16"/>
  <c r="O135" s="1"/>
  <c r="N16"/>
  <c r="N135" s="1"/>
  <c r="M16"/>
  <c r="M135" s="1"/>
  <c r="L16"/>
  <c r="L135" s="1"/>
  <c r="K16"/>
  <c r="K135" s="1"/>
  <c r="J16"/>
  <c r="J135" s="1"/>
  <c r="I16"/>
  <c r="I135" s="1"/>
  <c r="H16"/>
  <c r="H135" s="1"/>
  <c r="G31" i="174" l="1"/>
  <c r="G12"/>
  <c r="G60" i="158" l="1"/>
  <c r="G59"/>
  <c r="G58"/>
  <c r="G57"/>
  <c r="G56"/>
  <c r="G55"/>
  <c r="G54"/>
  <c r="G53"/>
  <c r="G52"/>
  <c r="G51"/>
  <c r="G50"/>
  <c r="G49"/>
  <c r="G48"/>
  <c r="G47"/>
  <c r="G42"/>
  <c r="G41"/>
  <c r="G40"/>
  <c r="G39"/>
  <c r="G38"/>
  <c r="G37"/>
  <c r="G22"/>
  <c r="G21"/>
  <c r="G20"/>
  <c r="G19"/>
  <c r="G18"/>
  <c r="G17"/>
  <c r="G16"/>
  <c r="G15"/>
  <c r="G14"/>
  <c r="G13"/>
  <c r="G12"/>
  <c r="G11"/>
  <c r="G10"/>
  <c r="G9"/>
  <c r="G41" i="157"/>
  <c r="G40"/>
  <c r="G39"/>
  <c r="G38"/>
  <c r="Q37"/>
  <c r="P37"/>
  <c r="O37"/>
  <c r="N37"/>
  <c r="M37"/>
  <c r="L37"/>
  <c r="K37"/>
  <c r="J37"/>
  <c r="I37"/>
  <c r="H37"/>
  <c r="G37"/>
  <c r="G36"/>
  <c r="G35"/>
  <c r="G34"/>
  <c r="G33"/>
  <c r="G32"/>
  <c r="G31"/>
  <c r="G30"/>
  <c r="G29"/>
  <c r="G28"/>
  <c r="G27"/>
  <c r="G26"/>
  <c r="Q25"/>
  <c r="P25"/>
  <c r="O25"/>
  <c r="N25"/>
  <c r="M25"/>
  <c r="L25"/>
  <c r="K25"/>
  <c r="J25"/>
  <c r="I25"/>
  <c r="H25"/>
  <c r="G25"/>
  <c r="G24"/>
  <c r="G23"/>
  <c r="G22"/>
  <c r="G21"/>
  <c r="G20"/>
  <c r="G19"/>
  <c r="G18"/>
  <c r="G17"/>
  <c r="G16"/>
  <c r="Q15"/>
  <c r="P15"/>
  <c r="O15"/>
  <c r="N15"/>
  <c r="M15"/>
  <c r="L15"/>
  <c r="K15"/>
  <c r="J15"/>
  <c r="I15"/>
  <c r="H15"/>
  <c r="G15"/>
  <c r="G14"/>
  <c r="G13"/>
  <c r="G12"/>
  <c r="G11"/>
  <c r="G10"/>
  <c r="G9"/>
  <c r="G37" i="155"/>
  <c r="Q36"/>
  <c r="P36"/>
  <c r="O36"/>
  <c r="N36"/>
  <c r="M36"/>
  <c r="L36"/>
  <c r="K36"/>
  <c r="J36"/>
  <c r="I36"/>
  <c r="H36"/>
  <c r="G36"/>
  <c r="G35"/>
  <c r="G34"/>
  <c r="Q33"/>
  <c r="P33"/>
  <c r="O33"/>
  <c r="N33"/>
  <c r="M33"/>
  <c r="L33"/>
  <c r="K33"/>
  <c r="J33"/>
  <c r="I33"/>
  <c r="H33"/>
  <c r="G33"/>
  <c r="G32"/>
  <c r="G31"/>
  <c r="G30"/>
  <c r="G29"/>
  <c r="G28"/>
  <c r="G27"/>
  <c r="G26"/>
  <c r="G25"/>
  <c r="G24"/>
  <c r="Q22"/>
  <c r="P22"/>
  <c r="O22"/>
  <c r="N22"/>
  <c r="M22"/>
  <c r="L22"/>
  <c r="K22"/>
  <c r="J22"/>
  <c r="I22"/>
  <c r="H22"/>
  <c r="G22"/>
  <c r="G21"/>
  <c r="G20"/>
  <c r="G19"/>
  <c r="G18"/>
  <c r="Q17"/>
  <c r="Q23" s="1"/>
  <c r="P17"/>
  <c r="P23" s="1"/>
  <c r="O17"/>
  <c r="O23" s="1"/>
  <c r="N17"/>
  <c r="N23" s="1"/>
  <c r="M17"/>
  <c r="M23" s="1"/>
  <c r="L17"/>
  <c r="L23" s="1"/>
  <c r="K17"/>
  <c r="K23" s="1"/>
  <c r="J17"/>
  <c r="J23" s="1"/>
  <c r="I17"/>
  <c r="I23" s="1"/>
  <c r="H17"/>
  <c r="H23" s="1"/>
  <c r="G17"/>
  <c r="G16"/>
  <c r="G15"/>
  <c r="G14"/>
  <c r="Q13"/>
  <c r="Q38" s="1"/>
  <c r="P13"/>
  <c r="P38" s="1"/>
  <c r="O13"/>
  <c r="O38" s="1"/>
  <c r="N13"/>
  <c r="N38" s="1"/>
  <c r="M13"/>
  <c r="M38" s="1"/>
  <c r="L13"/>
  <c r="L38" s="1"/>
  <c r="K13"/>
  <c r="K38" s="1"/>
  <c r="J13"/>
  <c r="J38" s="1"/>
  <c r="I13"/>
  <c r="I38" s="1"/>
  <c r="H13"/>
  <c r="H38" s="1"/>
  <c r="G13"/>
  <c r="G12"/>
  <c r="G11"/>
  <c r="G10"/>
  <c r="G9"/>
  <c r="P88" i="152"/>
  <c r="N88"/>
  <c r="L88"/>
  <c r="J88"/>
  <c r="H88"/>
  <c r="G87"/>
  <c r="G86"/>
  <c r="G85"/>
  <c r="G84"/>
  <c r="Q83"/>
  <c r="Q88" s="1"/>
  <c r="P83"/>
  <c r="O83"/>
  <c r="O88" s="1"/>
  <c r="N83"/>
  <c r="M83"/>
  <c r="M88" s="1"/>
  <c r="L83"/>
  <c r="K83"/>
  <c r="K88" s="1"/>
  <c r="J83"/>
  <c r="I83"/>
  <c r="I88" s="1"/>
  <c r="H83"/>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8" l="1"/>
  <c r="G38" i="155"/>
  <c r="G23"/>
  <c r="T259" i="54" l="1"/>
  <c r="S258"/>
  <c r="S259" s="1"/>
  <c r="R258"/>
  <c r="Q258"/>
  <c r="Q259" s="1"/>
  <c r="P258"/>
  <c r="O258"/>
  <c r="O259" s="1"/>
  <c r="N258"/>
  <c r="M258"/>
  <c r="M259" s="1"/>
  <c r="L258"/>
  <c r="K258"/>
  <c r="K259" s="1"/>
  <c r="J258"/>
  <c r="I258"/>
  <c r="I259" s="1"/>
  <c r="H258"/>
  <c r="G258"/>
  <c r="G259" s="1"/>
  <c r="F258"/>
  <c r="E258"/>
  <c r="E259" s="1"/>
  <c r="T260" s="1"/>
  <c r="T255"/>
  <c r="S253"/>
  <c r="R253"/>
  <c r="R259" s="1"/>
  <c r="Q253"/>
  <c r="P253"/>
  <c r="P259" s="1"/>
  <c r="O253"/>
  <c r="N253"/>
  <c r="N259" s="1"/>
  <c r="M253"/>
  <c r="L253"/>
  <c r="L259" s="1"/>
  <c r="K253"/>
  <c r="J253"/>
  <c r="J259" s="1"/>
  <c r="I253"/>
  <c r="H253"/>
  <c r="H259" s="1"/>
  <c r="G253"/>
  <c r="F253"/>
  <c r="F259" s="1"/>
  <c r="E253"/>
  <c r="T250"/>
  <c r="S248"/>
  <c r="R248"/>
  <c r="Q248"/>
  <c r="P248"/>
  <c r="O248"/>
  <c r="N248"/>
  <c r="M248"/>
  <c r="L248"/>
  <c r="K248"/>
  <c r="J248"/>
  <c r="I248"/>
  <c r="H248"/>
  <c r="G248"/>
  <c r="F248"/>
  <c r="E248"/>
  <c r="T245"/>
  <c r="S243"/>
  <c r="R243"/>
  <c r="Q243"/>
  <c r="P243"/>
  <c r="O243"/>
  <c r="N243"/>
  <c r="M243"/>
  <c r="L243"/>
  <c r="K243"/>
  <c r="J243"/>
  <c r="I243"/>
  <c r="H243"/>
  <c r="G243"/>
  <c r="F243"/>
  <c r="E243"/>
  <c r="T240"/>
  <c r="S238"/>
  <c r="R238"/>
  <c r="Q238"/>
  <c r="P238"/>
  <c r="O238"/>
  <c r="N238"/>
  <c r="M238"/>
  <c r="L238"/>
  <c r="K238"/>
  <c r="J238"/>
  <c r="I238"/>
  <c r="H238"/>
  <c r="G238"/>
  <c r="F238"/>
  <c r="E238"/>
  <c r="T235"/>
  <c r="S233"/>
  <c r="R233"/>
  <c r="Q233"/>
  <c r="P233"/>
  <c r="O233"/>
  <c r="N233"/>
  <c r="M233"/>
  <c r="L233"/>
  <c r="K233"/>
  <c r="J233"/>
  <c r="I233"/>
  <c r="H233"/>
  <c r="G233"/>
  <c r="F233"/>
  <c r="E233"/>
  <c r="T230"/>
  <c r="S228"/>
  <c r="R228"/>
  <c r="Q228"/>
  <c r="P228"/>
  <c r="O228"/>
  <c r="N228"/>
  <c r="M228"/>
  <c r="L228"/>
  <c r="K228"/>
  <c r="J228"/>
  <c r="I228"/>
  <c r="H228"/>
  <c r="G228"/>
  <c r="F228"/>
  <c r="E228"/>
  <c r="T225"/>
  <c r="S223"/>
  <c r="R223"/>
  <c r="Q223"/>
  <c r="P223"/>
  <c r="O223"/>
  <c r="N223"/>
  <c r="M223"/>
  <c r="L223"/>
  <c r="K223"/>
  <c r="J223"/>
  <c r="I223"/>
  <c r="H223"/>
  <c r="G223"/>
  <c r="F223"/>
  <c r="E223"/>
  <c r="T220"/>
  <c r="S218"/>
  <c r="R218"/>
  <c r="Q218"/>
  <c r="P218"/>
  <c r="O218"/>
  <c r="N218"/>
  <c r="M218"/>
  <c r="L218"/>
  <c r="K218"/>
  <c r="J218"/>
  <c r="I218"/>
  <c r="H218"/>
  <c r="G218"/>
  <c r="F218"/>
  <c r="E218"/>
  <c r="T215"/>
  <c r="S213"/>
  <c r="R213"/>
  <c r="Q213"/>
  <c r="P213"/>
  <c r="O213"/>
  <c r="N213"/>
  <c r="M213"/>
  <c r="L213"/>
  <c r="K213"/>
  <c r="J213"/>
  <c r="I213"/>
  <c r="H213"/>
  <c r="G213"/>
  <c r="F213"/>
  <c r="E213"/>
  <c r="T210"/>
  <c r="S208"/>
  <c r="R208"/>
  <c r="Q208"/>
  <c r="P208"/>
  <c r="O208"/>
  <c r="N208"/>
  <c r="M208"/>
  <c r="L208"/>
  <c r="K208"/>
  <c r="J208"/>
  <c r="I208"/>
  <c r="H208"/>
  <c r="G208"/>
  <c r="F208"/>
  <c r="E208"/>
  <c r="T205"/>
  <c r="S203"/>
  <c r="R203"/>
  <c r="Q203"/>
  <c r="P203"/>
  <c r="O203"/>
  <c r="N203"/>
  <c r="M203"/>
  <c r="L203"/>
  <c r="K203"/>
  <c r="J203"/>
  <c r="I203"/>
  <c r="H203"/>
  <c r="G203"/>
  <c r="F203"/>
  <c r="E203"/>
  <c r="T200"/>
  <c r="S198"/>
  <c r="R198"/>
  <c r="Q198"/>
  <c r="P198"/>
  <c r="O198"/>
  <c r="N198"/>
  <c r="M198"/>
  <c r="L198"/>
  <c r="K198"/>
  <c r="J198"/>
  <c r="I198"/>
  <c r="H198"/>
  <c r="G198"/>
  <c r="F198"/>
  <c r="E198"/>
  <c r="T195"/>
  <c r="S193"/>
  <c r="R193"/>
  <c r="Q193"/>
  <c r="P193"/>
  <c r="O193"/>
  <c r="N193"/>
  <c r="M193"/>
  <c r="L193"/>
  <c r="K193"/>
  <c r="J193"/>
  <c r="I193"/>
  <c r="H193"/>
  <c r="G193"/>
  <c r="F193"/>
  <c r="E193"/>
  <c r="T190"/>
  <c r="S188"/>
  <c r="R188"/>
  <c r="Q188"/>
  <c r="P188"/>
  <c r="O188"/>
  <c r="N188"/>
  <c r="M188"/>
  <c r="L188"/>
  <c r="K188"/>
  <c r="J188"/>
  <c r="I188"/>
  <c r="H188"/>
  <c r="G188"/>
  <c r="F188"/>
  <c r="E188"/>
  <c r="T185"/>
  <c r="S183"/>
  <c r="R183"/>
  <c r="Q183"/>
  <c r="P183"/>
  <c r="O183"/>
  <c r="N183"/>
  <c r="M183"/>
  <c r="L183"/>
  <c r="K183"/>
  <c r="J183"/>
  <c r="I183"/>
  <c r="H183"/>
  <c r="G183"/>
  <c r="F183"/>
  <c r="E183"/>
  <c r="T180"/>
  <c r="S178"/>
  <c r="R178"/>
  <c r="Q178"/>
  <c r="P178"/>
  <c r="O178"/>
  <c r="N178"/>
  <c r="M178"/>
  <c r="L178"/>
  <c r="K178"/>
  <c r="J178"/>
  <c r="I178"/>
  <c r="H178"/>
  <c r="G178"/>
  <c r="F178"/>
  <c r="E178"/>
  <c r="T175"/>
  <c r="S173"/>
  <c r="R173"/>
  <c r="Q173"/>
  <c r="P173"/>
  <c r="O173"/>
  <c r="N173"/>
  <c r="M173"/>
  <c r="L173"/>
  <c r="K173"/>
  <c r="J173"/>
  <c r="I173"/>
  <c r="H173"/>
  <c r="G173"/>
  <c r="F173"/>
  <c r="E173"/>
  <c r="T170"/>
  <c r="S168"/>
  <c r="R168"/>
  <c r="Q168"/>
  <c r="P168"/>
  <c r="O168"/>
  <c r="N168"/>
  <c r="M168"/>
  <c r="L168"/>
  <c r="K168"/>
  <c r="J168"/>
  <c r="I168"/>
  <c r="H168"/>
  <c r="G168"/>
  <c r="F168"/>
  <c r="E168"/>
  <c r="T165"/>
  <c r="S163"/>
  <c r="R163"/>
  <c r="Q163"/>
  <c r="P163"/>
  <c r="O163"/>
  <c r="N163"/>
  <c r="M163"/>
  <c r="L163"/>
  <c r="K163"/>
  <c r="J163"/>
  <c r="I163"/>
  <c r="H163"/>
  <c r="G163"/>
  <c r="F163"/>
  <c r="E163"/>
  <c r="T160"/>
  <c r="S158"/>
  <c r="R158"/>
  <c r="Q158"/>
  <c r="P158"/>
  <c r="O158"/>
  <c r="N158"/>
  <c r="M158"/>
  <c r="L158"/>
  <c r="K158"/>
  <c r="J158"/>
  <c r="I158"/>
  <c r="H158"/>
  <c r="G158"/>
  <c r="F158"/>
  <c r="E158"/>
  <c r="T155"/>
  <c r="S153"/>
  <c r="R153"/>
  <c r="Q153"/>
  <c r="P153"/>
  <c r="O153"/>
  <c r="N153"/>
  <c r="M153"/>
  <c r="L153"/>
  <c r="K153"/>
  <c r="J153"/>
  <c r="I153"/>
  <c r="H153"/>
  <c r="G153"/>
  <c r="F153"/>
  <c r="E153"/>
  <c r="T150"/>
  <c r="S148"/>
  <c r="R148"/>
  <c r="Q148"/>
  <c r="P148"/>
  <c r="O148"/>
  <c r="N148"/>
  <c r="M148"/>
  <c r="L148"/>
  <c r="K148"/>
  <c r="J148"/>
  <c r="I148"/>
  <c r="H148"/>
  <c r="G148"/>
  <c r="F148"/>
  <c r="E148"/>
  <c r="T145"/>
  <c r="S143"/>
  <c r="R143"/>
  <c r="Q143"/>
  <c r="P143"/>
  <c r="O143"/>
  <c r="N143"/>
  <c r="M143"/>
  <c r="L143"/>
  <c r="K143"/>
  <c r="J143"/>
  <c r="I143"/>
  <c r="H143"/>
  <c r="G143"/>
  <c r="F143"/>
  <c r="E143"/>
  <c r="T140"/>
  <c r="S138"/>
  <c r="R138"/>
  <c r="Q138"/>
  <c r="P138"/>
  <c r="O138"/>
  <c r="N138"/>
  <c r="M138"/>
  <c r="L138"/>
  <c r="K138"/>
  <c r="J138"/>
  <c r="I138"/>
  <c r="H138"/>
  <c r="G138"/>
  <c r="F138"/>
  <c r="E138"/>
  <c r="T135"/>
  <c r="S133"/>
  <c r="R133"/>
  <c r="Q133"/>
  <c r="P133"/>
  <c r="O133"/>
  <c r="N133"/>
  <c r="M133"/>
  <c r="L133"/>
  <c r="K133"/>
  <c r="J133"/>
  <c r="I133"/>
  <c r="H133"/>
  <c r="G133"/>
  <c r="F133"/>
  <c r="E133"/>
  <c r="T130"/>
  <c r="S128"/>
  <c r="R128"/>
  <c r="Q128"/>
  <c r="P128"/>
  <c r="O128"/>
  <c r="N128"/>
  <c r="M128"/>
  <c r="L128"/>
  <c r="K128"/>
  <c r="J128"/>
  <c r="I128"/>
  <c r="H128"/>
  <c r="G128"/>
  <c r="F128"/>
  <c r="E128"/>
  <c r="T125"/>
  <c r="S123"/>
  <c r="R123"/>
  <c r="Q123"/>
  <c r="P123"/>
  <c r="O123"/>
  <c r="N123"/>
  <c r="M123"/>
  <c r="L123"/>
  <c r="K123"/>
  <c r="J123"/>
  <c r="I123"/>
  <c r="H123"/>
  <c r="G123"/>
  <c r="F123"/>
  <c r="E123"/>
  <c r="T120"/>
  <c r="S118"/>
  <c r="R118"/>
  <c r="Q118"/>
  <c r="P118"/>
  <c r="O118"/>
  <c r="N118"/>
  <c r="M118"/>
  <c r="L118"/>
  <c r="K118"/>
  <c r="J118"/>
  <c r="I118"/>
  <c r="H118"/>
  <c r="G118"/>
  <c r="F118"/>
  <c r="E118"/>
  <c r="T115"/>
  <c r="S113"/>
  <c r="R113"/>
  <c r="Q113"/>
  <c r="P113"/>
  <c r="O113"/>
  <c r="N113"/>
  <c r="M113"/>
  <c r="L113"/>
  <c r="K113"/>
  <c r="J113"/>
  <c r="I113"/>
  <c r="H113"/>
  <c r="G113"/>
  <c r="F113"/>
  <c r="E113"/>
  <c r="T110"/>
  <c r="S108"/>
  <c r="R108"/>
  <c r="Q108"/>
  <c r="P108"/>
  <c r="O108"/>
  <c r="N108"/>
  <c r="M108"/>
  <c r="L108"/>
  <c r="K108"/>
  <c r="J108"/>
  <c r="I108"/>
  <c r="H108"/>
  <c r="G108"/>
  <c r="F108"/>
  <c r="E108"/>
  <c r="T105"/>
  <c r="S103"/>
  <c r="R103"/>
  <c r="Q103"/>
  <c r="P103"/>
  <c r="O103"/>
  <c r="N103"/>
  <c r="M103"/>
  <c r="L103"/>
  <c r="K103"/>
  <c r="J103"/>
  <c r="I103"/>
  <c r="H103"/>
  <c r="G103"/>
  <c r="F103"/>
  <c r="E103"/>
  <c r="T100"/>
  <c r="S98"/>
  <c r="R98"/>
  <c r="Q98"/>
  <c r="P98"/>
  <c r="O98"/>
  <c r="N98"/>
  <c r="M98"/>
  <c r="L98"/>
  <c r="K98"/>
  <c r="J98"/>
  <c r="I98"/>
  <c r="H98"/>
  <c r="G98"/>
  <c r="F98"/>
  <c r="E98"/>
  <c r="T95"/>
  <c r="S93"/>
  <c r="R93"/>
  <c r="Q93"/>
  <c r="P93"/>
  <c r="O93"/>
  <c r="N93"/>
  <c r="M93"/>
  <c r="L93"/>
  <c r="K93"/>
  <c r="J93"/>
  <c r="I93"/>
  <c r="H93"/>
  <c r="G93"/>
  <c r="F93"/>
  <c r="E93"/>
  <c r="T90"/>
  <c r="S88"/>
  <c r="R88"/>
  <c r="Q88"/>
  <c r="P88"/>
  <c r="O88"/>
  <c r="N88"/>
  <c r="M88"/>
  <c r="L88"/>
  <c r="K88"/>
  <c r="J88"/>
  <c r="I88"/>
  <c r="H88"/>
  <c r="G88"/>
  <c r="F88"/>
  <c r="E88"/>
  <c r="T85"/>
  <c r="S83"/>
  <c r="R83"/>
  <c r="Q83"/>
  <c r="P83"/>
  <c r="O83"/>
  <c r="N83"/>
  <c r="M83"/>
  <c r="L83"/>
  <c r="K83"/>
  <c r="J83"/>
  <c r="I83"/>
  <c r="H83"/>
  <c r="G83"/>
  <c r="F83"/>
  <c r="E83"/>
  <c r="T80"/>
  <c r="S78"/>
  <c r="R78"/>
  <c r="Q78"/>
  <c r="P78"/>
  <c r="O78"/>
  <c r="N78"/>
  <c r="M78"/>
  <c r="L78"/>
  <c r="K78"/>
  <c r="J78"/>
  <c r="I78"/>
  <c r="H78"/>
  <c r="G78"/>
  <c r="F78"/>
  <c r="E78"/>
  <c r="T75"/>
  <c r="S73"/>
  <c r="R73"/>
  <c r="Q73"/>
  <c r="P73"/>
  <c r="O73"/>
  <c r="N73"/>
  <c r="M73"/>
  <c r="L73"/>
  <c r="K73"/>
  <c r="J73"/>
  <c r="I73"/>
  <c r="H73"/>
  <c r="G73"/>
  <c r="F73"/>
  <c r="E73"/>
  <c r="T70"/>
  <c r="S68"/>
  <c r="R68"/>
  <c r="Q68"/>
  <c r="P68"/>
  <c r="O68"/>
  <c r="N68"/>
  <c r="M68"/>
  <c r="L68"/>
  <c r="K68"/>
  <c r="J68"/>
  <c r="I68"/>
  <c r="H68"/>
  <c r="G68"/>
  <c r="F68"/>
  <c r="E68"/>
  <c r="T65"/>
  <c r="S63"/>
  <c r="R63"/>
  <c r="Q63"/>
  <c r="P63"/>
  <c r="O63"/>
  <c r="N63"/>
  <c r="M63"/>
  <c r="L63"/>
  <c r="K63"/>
  <c r="J63"/>
  <c r="I63"/>
  <c r="H63"/>
  <c r="G63"/>
  <c r="F63"/>
  <c r="E63"/>
  <c r="T60"/>
  <c r="S58"/>
  <c r="R58"/>
  <c r="Q58"/>
  <c r="P58"/>
  <c r="O58"/>
  <c r="N58"/>
  <c r="M58"/>
  <c r="L58"/>
  <c r="K58"/>
  <c r="J58"/>
  <c r="I58"/>
  <c r="H58"/>
  <c r="G58"/>
  <c r="F58"/>
  <c r="E58"/>
  <c r="T55"/>
  <c r="S53"/>
  <c r="R53"/>
  <c r="Q53"/>
  <c r="P53"/>
  <c r="O53"/>
  <c r="N53"/>
  <c r="M53"/>
  <c r="L53"/>
  <c r="K53"/>
  <c r="J53"/>
  <c r="I53"/>
  <c r="H53"/>
  <c r="G53"/>
  <c r="F53"/>
  <c r="E53"/>
  <c r="T50"/>
  <c r="S48"/>
  <c r="R48"/>
  <c r="Q48"/>
  <c r="P48"/>
  <c r="O48"/>
  <c r="N48"/>
  <c r="M48"/>
  <c r="L48"/>
  <c r="K48"/>
  <c r="J48"/>
  <c r="I48"/>
  <c r="H48"/>
  <c r="G48"/>
  <c r="F48"/>
  <c r="E48"/>
  <c r="T45"/>
  <c r="S43"/>
  <c r="R43"/>
  <c r="Q43"/>
  <c r="P43"/>
  <c r="O43"/>
  <c r="N43"/>
  <c r="M43"/>
  <c r="L43"/>
  <c r="K43"/>
  <c r="J43"/>
  <c r="I43"/>
  <c r="H43"/>
  <c r="G43"/>
  <c r="F43"/>
  <c r="E43"/>
  <c r="T40"/>
  <c r="S38"/>
  <c r="R38"/>
  <c r="Q38"/>
  <c r="P38"/>
  <c r="O38"/>
  <c r="N38"/>
  <c r="M38"/>
  <c r="L38"/>
  <c r="K38"/>
  <c r="J38"/>
  <c r="I38"/>
  <c r="H38"/>
  <c r="G38"/>
  <c r="F38"/>
  <c r="E38"/>
  <c r="T35"/>
  <c r="S33"/>
  <c r="R33"/>
  <c r="Q33"/>
  <c r="P33"/>
  <c r="O33"/>
  <c r="N33"/>
  <c r="M33"/>
  <c r="L33"/>
  <c r="K33"/>
  <c r="J33"/>
  <c r="I33"/>
  <c r="H33"/>
  <c r="G33"/>
  <c r="F33"/>
  <c r="E33"/>
  <c r="T30"/>
  <c r="S28"/>
  <c r="R28"/>
  <c r="Q28"/>
  <c r="P28"/>
  <c r="O28"/>
  <c r="N28"/>
  <c r="M28"/>
  <c r="L28"/>
  <c r="K28"/>
  <c r="J28"/>
  <c r="I28"/>
  <c r="H28"/>
  <c r="G28"/>
  <c r="F28"/>
  <c r="E28"/>
  <c r="T25"/>
  <c r="S23"/>
  <c r="R23"/>
  <c r="Q23"/>
  <c r="P23"/>
  <c r="O23"/>
  <c r="N23"/>
  <c r="M23"/>
  <c r="L23"/>
  <c r="K23"/>
  <c r="J23"/>
  <c r="I23"/>
  <c r="H23"/>
  <c r="G23"/>
  <c r="F23"/>
  <c r="E23"/>
  <c r="T20"/>
  <c r="S18"/>
  <c r="R18"/>
  <c r="Q18"/>
  <c r="P18"/>
  <c r="O18"/>
  <c r="N18"/>
  <c r="M18"/>
  <c r="L18"/>
  <c r="K18"/>
  <c r="J18"/>
  <c r="I18"/>
  <c r="H18"/>
  <c r="G18"/>
  <c r="F18"/>
  <c r="E18"/>
  <c r="T15"/>
  <c r="S13"/>
  <c r="R13"/>
  <c r="Q13"/>
  <c r="P13"/>
  <c r="O13"/>
  <c r="N13"/>
  <c r="M13"/>
  <c r="L13"/>
  <c r="K13"/>
  <c r="J13"/>
  <c r="I13"/>
  <c r="H13"/>
  <c r="G13"/>
  <c r="F13"/>
  <c r="E13"/>
  <c r="T10"/>
  <c r="M16" i="53"/>
  <c r="M13"/>
  <c r="M12"/>
  <c r="M8"/>
  <c r="M7"/>
  <c r="M6"/>
  <c r="M5" i="52"/>
  <c r="I18" i="51"/>
  <c r="H18"/>
  <c r="G18"/>
  <c r="F18"/>
  <c r="E18"/>
  <c r="D18"/>
  <c r="C18"/>
  <c r="B18"/>
  <c r="J17"/>
  <c r="J16"/>
  <c r="J15"/>
  <c r="J14"/>
  <c r="J13"/>
  <c r="J12"/>
  <c r="J11"/>
  <c r="J10"/>
  <c r="J9"/>
  <c r="J8"/>
  <c r="J7"/>
  <c r="J6"/>
  <c r="J18" s="1"/>
  <c r="A3"/>
  <c r="I30" i="50"/>
  <c r="I32" s="1"/>
  <c r="H30"/>
  <c r="G30"/>
  <c r="G32" s="1"/>
  <c r="F30"/>
  <c r="E30"/>
  <c r="E32" s="1"/>
  <c r="D30"/>
  <c r="C30"/>
  <c r="C32" s="1"/>
  <c r="B30"/>
  <c r="J29"/>
  <c r="J28"/>
  <c r="J27"/>
  <c r="J26"/>
  <c r="J25"/>
  <c r="J24"/>
  <c r="J23"/>
  <c r="J30" s="1"/>
  <c r="J22"/>
  <c r="H18"/>
  <c r="F18"/>
  <c r="D18"/>
  <c r="B18"/>
  <c r="J17"/>
  <c r="J16"/>
  <c r="I15"/>
  <c r="I18" s="1"/>
  <c r="H15"/>
  <c r="H32" s="1"/>
  <c r="G15"/>
  <c r="G18" s="1"/>
  <c r="F15"/>
  <c r="F32" s="1"/>
  <c r="E15"/>
  <c r="E18" s="1"/>
  <c r="D15"/>
  <c r="D32" s="1"/>
  <c r="C15"/>
  <c r="C18" s="1"/>
  <c r="B15"/>
  <c r="J15" s="1"/>
  <c r="J14"/>
  <c r="J13"/>
  <c r="J12"/>
  <c r="J11"/>
  <c r="J10"/>
  <c r="J9"/>
  <c r="J8"/>
  <c r="J7"/>
  <c r="J6"/>
  <c r="M61" i="49"/>
  <c r="M63" s="1"/>
  <c r="K61"/>
  <c r="K63" s="1"/>
  <c r="I61"/>
  <c r="I63" s="1"/>
  <c r="G61"/>
  <c r="G63" s="1"/>
  <c r="N60"/>
  <c r="N59"/>
  <c r="M58"/>
  <c r="L58"/>
  <c r="L61" s="1"/>
  <c r="L63" s="1"/>
  <c r="K58"/>
  <c r="J58"/>
  <c r="J61" s="1"/>
  <c r="J63" s="1"/>
  <c r="I58"/>
  <c r="H58"/>
  <c r="H61" s="1"/>
  <c r="H63" s="1"/>
  <c r="G58"/>
  <c r="F58"/>
  <c r="F61" s="1"/>
  <c r="N57"/>
  <c r="N56"/>
  <c r="N55"/>
  <c r="N54"/>
  <c r="N53"/>
  <c r="N52"/>
  <c r="N51"/>
  <c r="N50"/>
  <c r="N49"/>
  <c r="M46"/>
  <c r="L46"/>
  <c r="K46"/>
  <c r="J46"/>
  <c r="I46"/>
  <c r="H46"/>
  <c r="G46"/>
  <c r="F46"/>
  <c r="N46" s="1"/>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A3"/>
  <c r="A2"/>
  <c r="Q57" i="47"/>
  <c r="P57"/>
  <c r="O57"/>
  <c r="N57"/>
  <c r="M57"/>
  <c r="L57"/>
  <c r="K57"/>
  <c r="J57"/>
  <c r="I57"/>
  <c r="H57"/>
  <c r="Q50"/>
  <c r="Q54" s="1"/>
  <c r="P50"/>
  <c r="P54" s="1"/>
  <c r="O50"/>
  <c r="O54" s="1"/>
  <c r="N50"/>
  <c r="N54" s="1"/>
  <c r="M50"/>
  <c r="M54" s="1"/>
  <c r="L50"/>
  <c r="L54" s="1"/>
  <c r="K50"/>
  <c r="K54" s="1"/>
  <c r="J50"/>
  <c r="J54" s="1"/>
  <c r="I50"/>
  <c r="I54" s="1"/>
  <c r="H50"/>
  <c r="H54" s="1"/>
  <c r="Q44"/>
  <c r="Q60" s="1"/>
  <c r="P44"/>
  <c r="P60" s="1"/>
  <c r="O44"/>
  <c r="O60" s="1"/>
  <c r="N44"/>
  <c r="N60" s="1"/>
  <c r="M44"/>
  <c r="M60" s="1"/>
  <c r="L44"/>
  <c r="L60" s="1"/>
  <c r="K44"/>
  <c r="K60" s="1"/>
  <c r="J44"/>
  <c r="J60" s="1"/>
  <c r="I44"/>
  <c r="I60" s="1"/>
  <c r="H44"/>
  <c r="H60" s="1"/>
  <c r="Q33"/>
  <c r="Q34" s="1"/>
  <c r="P33"/>
  <c r="P34" s="1"/>
  <c r="O33"/>
  <c r="O34" s="1"/>
  <c r="N33"/>
  <c r="N34" s="1"/>
  <c r="M33"/>
  <c r="M34" s="1"/>
  <c r="L33"/>
  <c r="L34" s="1"/>
  <c r="K33"/>
  <c r="K34" s="1"/>
  <c r="J33"/>
  <c r="J34" s="1"/>
  <c r="I33"/>
  <c r="I34" s="1"/>
  <c r="H33"/>
  <c r="H34" s="1"/>
  <c r="Q22"/>
  <c r="Q23" s="1"/>
  <c r="P22"/>
  <c r="P23" s="1"/>
  <c r="O22"/>
  <c r="O23" s="1"/>
  <c r="N22"/>
  <c r="N23" s="1"/>
  <c r="M22"/>
  <c r="M23" s="1"/>
  <c r="L22"/>
  <c r="L23" s="1"/>
  <c r="K22"/>
  <c r="K23" s="1"/>
  <c r="J22"/>
  <c r="J23" s="1"/>
  <c r="I22"/>
  <c r="I23" s="1"/>
  <c r="H22"/>
  <c r="H23" s="1"/>
  <c r="Q11"/>
  <c r="Q12" s="1"/>
  <c r="P11"/>
  <c r="P12" s="1"/>
  <c r="O11"/>
  <c r="O12" s="1"/>
  <c r="N11"/>
  <c r="N12" s="1"/>
  <c r="M11"/>
  <c r="M12" s="1"/>
  <c r="L11"/>
  <c r="L12" s="1"/>
  <c r="K11"/>
  <c r="K12" s="1"/>
  <c r="J11"/>
  <c r="J12" s="1"/>
  <c r="I11"/>
  <c r="I12" s="1"/>
  <c r="H11"/>
  <c r="H12" s="1"/>
  <c r="Q66" i="45"/>
  <c r="P66"/>
  <c r="O66"/>
  <c r="N66"/>
  <c r="M66"/>
  <c r="L66"/>
  <c r="K66"/>
  <c r="J66"/>
  <c r="I66"/>
  <c r="H66"/>
  <c r="Q36"/>
  <c r="P36"/>
  <c r="O36"/>
  <c r="N36"/>
  <c r="M36"/>
  <c r="L36"/>
  <c r="K36"/>
  <c r="J36"/>
  <c r="I36"/>
  <c r="H36"/>
  <c r="Q25"/>
  <c r="P25"/>
  <c r="O25"/>
  <c r="N25"/>
  <c r="M25"/>
  <c r="L25"/>
  <c r="K25"/>
  <c r="J25"/>
  <c r="I25"/>
  <c r="H25"/>
  <c r="AK72" i="44"/>
  <c r="AJ72"/>
  <c r="AI72"/>
  <c r="AH72"/>
  <c r="AG72"/>
  <c r="AF72"/>
  <c r="AE72"/>
  <c r="AD72"/>
  <c r="AC72"/>
  <c r="AB72"/>
  <c r="AA72"/>
  <c r="Z72"/>
  <c r="Y72"/>
  <c r="Q193" i="43"/>
  <c r="P193"/>
  <c r="O193"/>
  <c r="N193"/>
  <c r="M193"/>
  <c r="L193"/>
  <c r="K193"/>
  <c r="J193"/>
  <c r="I193"/>
  <c r="H193"/>
  <c r="Q192"/>
  <c r="P192"/>
  <c r="O192"/>
  <c r="N192"/>
  <c r="M192"/>
  <c r="L192"/>
  <c r="K192"/>
  <c r="J192"/>
  <c r="I192"/>
  <c r="H192"/>
  <c r="Q187"/>
  <c r="P187"/>
  <c r="O187"/>
  <c r="N187"/>
  <c r="M187"/>
  <c r="L187"/>
  <c r="K187"/>
  <c r="J187"/>
  <c r="I187"/>
  <c r="H187"/>
  <c r="Q186"/>
  <c r="P186"/>
  <c r="O186"/>
  <c r="N186"/>
  <c r="M186"/>
  <c r="L186"/>
  <c r="K186"/>
  <c r="J186"/>
  <c r="I186"/>
  <c r="H186"/>
  <c r="Q181"/>
  <c r="P181"/>
  <c r="O181"/>
  <c r="N181"/>
  <c r="M181"/>
  <c r="L181"/>
  <c r="K181"/>
  <c r="J181"/>
  <c r="I181"/>
  <c r="H181"/>
  <c r="Q180"/>
  <c r="P180"/>
  <c r="O180"/>
  <c r="N180"/>
  <c r="M180"/>
  <c r="L180"/>
  <c r="K180"/>
  <c r="J180"/>
  <c r="I180"/>
  <c r="H180"/>
  <c r="Q175"/>
  <c r="P175"/>
  <c r="O175"/>
  <c r="N175"/>
  <c r="M175"/>
  <c r="L175"/>
  <c r="K175"/>
  <c r="J175"/>
  <c r="I175"/>
  <c r="H175"/>
  <c r="Q174"/>
  <c r="P174"/>
  <c r="O174"/>
  <c r="N174"/>
  <c r="M174"/>
  <c r="L174"/>
  <c r="K174"/>
  <c r="J174"/>
  <c r="I174"/>
  <c r="H174"/>
  <c r="Q169"/>
  <c r="P169"/>
  <c r="O169"/>
  <c r="N169"/>
  <c r="M169"/>
  <c r="L169"/>
  <c r="K169"/>
  <c r="J169"/>
  <c r="I169"/>
  <c r="H169"/>
  <c r="Q168"/>
  <c r="P168"/>
  <c r="O168"/>
  <c r="N168"/>
  <c r="M168"/>
  <c r="L168"/>
  <c r="K168"/>
  <c r="J168"/>
  <c r="I168"/>
  <c r="H168"/>
  <c r="Q163"/>
  <c r="P163"/>
  <c r="O163"/>
  <c r="N163"/>
  <c r="M163"/>
  <c r="L163"/>
  <c r="K163"/>
  <c r="J163"/>
  <c r="I163"/>
  <c r="H163"/>
  <c r="Q162"/>
  <c r="P162"/>
  <c r="O162"/>
  <c r="N162"/>
  <c r="M162"/>
  <c r="L162"/>
  <c r="K162"/>
  <c r="J162"/>
  <c r="I162"/>
  <c r="H162"/>
  <c r="Q157"/>
  <c r="P157"/>
  <c r="O157"/>
  <c r="N157"/>
  <c r="M157"/>
  <c r="L157"/>
  <c r="K157"/>
  <c r="J157"/>
  <c r="I157"/>
  <c r="H157"/>
  <c r="Q156"/>
  <c r="P156"/>
  <c r="O156"/>
  <c r="N156"/>
  <c r="M156"/>
  <c r="L156"/>
  <c r="K156"/>
  <c r="J156"/>
  <c r="I156"/>
  <c r="H156"/>
  <c r="Q151"/>
  <c r="P151"/>
  <c r="O151"/>
  <c r="N151"/>
  <c r="M151"/>
  <c r="L151"/>
  <c r="K151"/>
  <c r="J151"/>
  <c r="I151"/>
  <c r="H151"/>
  <c r="Q150"/>
  <c r="P150"/>
  <c r="O150"/>
  <c r="N150"/>
  <c r="M150"/>
  <c r="L150"/>
  <c r="K150"/>
  <c r="J150"/>
  <c r="I150"/>
  <c r="H150"/>
  <c r="Q145"/>
  <c r="P145"/>
  <c r="O145"/>
  <c r="N145"/>
  <c r="M145"/>
  <c r="L145"/>
  <c r="K145"/>
  <c r="J145"/>
  <c r="I145"/>
  <c r="H145"/>
  <c r="Q144"/>
  <c r="P144"/>
  <c r="O144"/>
  <c r="N144"/>
  <c r="M144"/>
  <c r="L144"/>
  <c r="K144"/>
  <c r="J144"/>
  <c r="I144"/>
  <c r="H144"/>
  <c r="Q139"/>
  <c r="P139"/>
  <c r="O139"/>
  <c r="N139"/>
  <c r="M139"/>
  <c r="L139"/>
  <c r="K139"/>
  <c r="J139"/>
  <c r="I139"/>
  <c r="H139"/>
  <c r="Q138"/>
  <c r="P138"/>
  <c r="O138"/>
  <c r="N138"/>
  <c r="M138"/>
  <c r="L138"/>
  <c r="K138"/>
  <c r="J138"/>
  <c r="I138"/>
  <c r="H138"/>
  <c r="Q131"/>
  <c r="P131"/>
  <c r="O131"/>
  <c r="N131"/>
  <c r="M131"/>
  <c r="L131"/>
  <c r="K131"/>
  <c r="J131"/>
  <c r="I131"/>
  <c r="H131"/>
  <c r="Q130"/>
  <c r="P130"/>
  <c r="O130"/>
  <c r="N130"/>
  <c r="M130"/>
  <c r="L130"/>
  <c r="K130"/>
  <c r="J130"/>
  <c r="I130"/>
  <c r="H130"/>
  <c r="Q125"/>
  <c r="P125"/>
  <c r="O125"/>
  <c r="N125"/>
  <c r="M125"/>
  <c r="L125"/>
  <c r="K125"/>
  <c r="J125"/>
  <c r="I125"/>
  <c r="H125"/>
  <c r="Q124"/>
  <c r="P124"/>
  <c r="O124"/>
  <c r="N124"/>
  <c r="M124"/>
  <c r="L124"/>
  <c r="K124"/>
  <c r="J124"/>
  <c r="I124"/>
  <c r="H124"/>
  <c r="Q119"/>
  <c r="P119"/>
  <c r="O119"/>
  <c r="N119"/>
  <c r="M119"/>
  <c r="L119"/>
  <c r="K119"/>
  <c r="J119"/>
  <c r="I119"/>
  <c r="H119"/>
  <c r="Q118"/>
  <c r="P118"/>
  <c r="O118"/>
  <c r="N118"/>
  <c r="M118"/>
  <c r="L118"/>
  <c r="K118"/>
  <c r="J118"/>
  <c r="I118"/>
  <c r="H118"/>
  <c r="Q113"/>
  <c r="P113"/>
  <c r="O113"/>
  <c r="N113"/>
  <c r="M113"/>
  <c r="L113"/>
  <c r="K113"/>
  <c r="J113"/>
  <c r="I113"/>
  <c r="H113"/>
  <c r="Q112"/>
  <c r="P112"/>
  <c r="O112"/>
  <c r="N112"/>
  <c r="M112"/>
  <c r="L112"/>
  <c r="K112"/>
  <c r="J112"/>
  <c r="I112"/>
  <c r="H112"/>
  <c r="Q107"/>
  <c r="P107"/>
  <c r="O107"/>
  <c r="N107"/>
  <c r="M107"/>
  <c r="L107"/>
  <c r="K107"/>
  <c r="J107"/>
  <c r="I107"/>
  <c r="H107"/>
  <c r="Q106"/>
  <c r="P106"/>
  <c r="O106"/>
  <c r="N106"/>
  <c r="M106"/>
  <c r="L106"/>
  <c r="K106"/>
  <c r="J106"/>
  <c r="I106"/>
  <c r="H106"/>
  <c r="Q101"/>
  <c r="P101"/>
  <c r="O101"/>
  <c r="N101"/>
  <c r="M101"/>
  <c r="L101"/>
  <c r="K101"/>
  <c r="J101"/>
  <c r="I101"/>
  <c r="H101"/>
  <c r="Q100"/>
  <c r="P100"/>
  <c r="O100"/>
  <c r="N100"/>
  <c r="M100"/>
  <c r="L100"/>
  <c r="K100"/>
  <c r="J100"/>
  <c r="I100"/>
  <c r="H100"/>
  <c r="Q95"/>
  <c r="P95"/>
  <c r="O95"/>
  <c r="N95"/>
  <c r="M95"/>
  <c r="L95"/>
  <c r="K95"/>
  <c r="J95"/>
  <c r="I95"/>
  <c r="H95"/>
  <c r="Q94"/>
  <c r="P94"/>
  <c r="O94"/>
  <c r="N94"/>
  <c r="M94"/>
  <c r="L94"/>
  <c r="K94"/>
  <c r="J94"/>
  <c r="I94"/>
  <c r="H94"/>
  <c r="Q89"/>
  <c r="P89"/>
  <c r="O89"/>
  <c r="N89"/>
  <c r="M89"/>
  <c r="L89"/>
  <c r="K89"/>
  <c r="J89"/>
  <c r="I89"/>
  <c r="H89"/>
  <c r="Q88"/>
  <c r="P88"/>
  <c r="O88"/>
  <c r="N88"/>
  <c r="M88"/>
  <c r="L88"/>
  <c r="K88"/>
  <c r="J88"/>
  <c r="I88"/>
  <c r="H88"/>
  <c r="Q83"/>
  <c r="P83"/>
  <c r="O83"/>
  <c r="N83"/>
  <c r="M83"/>
  <c r="L83"/>
  <c r="K83"/>
  <c r="J83"/>
  <c r="I83"/>
  <c r="H83"/>
  <c r="Q82"/>
  <c r="P82"/>
  <c r="O82"/>
  <c r="N82"/>
  <c r="M82"/>
  <c r="L82"/>
  <c r="K82"/>
  <c r="J82"/>
  <c r="I82"/>
  <c r="H82"/>
  <c r="Q77"/>
  <c r="P77"/>
  <c r="O77"/>
  <c r="N77"/>
  <c r="M77"/>
  <c r="L77"/>
  <c r="K77"/>
  <c r="J77"/>
  <c r="I77"/>
  <c r="H77"/>
  <c r="Q76"/>
  <c r="P76"/>
  <c r="O76"/>
  <c r="N76"/>
  <c r="M76"/>
  <c r="L76"/>
  <c r="K76"/>
  <c r="J76"/>
  <c r="I76"/>
  <c r="H76"/>
  <c r="Q69"/>
  <c r="P69"/>
  <c r="O69"/>
  <c r="N69"/>
  <c r="M69"/>
  <c r="L69"/>
  <c r="K69"/>
  <c r="J69"/>
  <c r="I69"/>
  <c r="H69"/>
  <c r="Q68"/>
  <c r="P68"/>
  <c r="O68"/>
  <c r="N68"/>
  <c r="M68"/>
  <c r="L68"/>
  <c r="K68"/>
  <c r="J68"/>
  <c r="I68"/>
  <c r="H68"/>
  <c r="Q63"/>
  <c r="P63"/>
  <c r="O63"/>
  <c r="N63"/>
  <c r="M63"/>
  <c r="L63"/>
  <c r="K63"/>
  <c r="J63"/>
  <c r="I63"/>
  <c r="H63"/>
  <c r="Q62"/>
  <c r="P62"/>
  <c r="O62"/>
  <c r="N62"/>
  <c r="M62"/>
  <c r="L62"/>
  <c r="K62"/>
  <c r="J62"/>
  <c r="I62"/>
  <c r="H62"/>
  <c r="Q57"/>
  <c r="P57"/>
  <c r="O57"/>
  <c r="N57"/>
  <c r="M57"/>
  <c r="L57"/>
  <c r="K57"/>
  <c r="J57"/>
  <c r="I57"/>
  <c r="H57"/>
  <c r="Q56"/>
  <c r="P56"/>
  <c r="O56"/>
  <c r="N56"/>
  <c r="M56"/>
  <c r="L56"/>
  <c r="K56"/>
  <c r="J56"/>
  <c r="I56"/>
  <c r="H56"/>
  <c r="Q51"/>
  <c r="P51"/>
  <c r="O51"/>
  <c r="N51"/>
  <c r="M51"/>
  <c r="L51"/>
  <c r="K51"/>
  <c r="J51"/>
  <c r="I51"/>
  <c r="H51"/>
  <c r="Q50"/>
  <c r="P50"/>
  <c r="O50"/>
  <c r="N50"/>
  <c r="M50"/>
  <c r="L50"/>
  <c r="K50"/>
  <c r="J50"/>
  <c r="I50"/>
  <c r="H50"/>
  <c r="Q45"/>
  <c r="P45"/>
  <c r="O45"/>
  <c r="N45"/>
  <c r="M45"/>
  <c r="L45"/>
  <c r="K45"/>
  <c r="J45"/>
  <c r="I45"/>
  <c r="H45"/>
  <c r="Q44"/>
  <c r="P44"/>
  <c r="O44"/>
  <c r="N44"/>
  <c r="M44"/>
  <c r="L44"/>
  <c r="K44"/>
  <c r="J44"/>
  <c r="I44"/>
  <c r="H44"/>
  <c r="Q39"/>
  <c r="P39"/>
  <c r="O39"/>
  <c r="N39"/>
  <c r="M39"/>
  <c r="L39"/>
  <c r="K39"/>
  <c r="J39"/>
  <c r="I39"/>
  <c r="H39"/>
  <c r="Q38"/>
  <c r="P38"/>
  <c r="O38"/>
  <c r="N38"/>
  <c r="M38"/>
  <c r="L38"/>
  <c r="K38"/>
  <c r="J38"/>
  <c r="I38"/>
  <c r="H38"/>
  <c r="Q33"/>
  <c r="P33"/>
  <c r="O33"/>
  <c r="N33"/>
  <c r="M33"/>
  <c r="L33"/>
  <c r="K33"/>
  <c r="J33"/>
  <c r="I33"/>
  <c r="H33"/>
  <c r="Q32"/>
  <c r="P32"/>
  <c r="O32"/>
  <c r="N32"/>
  <c r="M32"/>
  <c r="L32"/>
  <c r="K32"/>
  <c r="J32"/>
  <c r="I32"/>
  <c r="H32"/>
  <c r="Q27"/>
  <c r="P27"/>
  <c r="O27"/>
  <c r="N27"/>
  <c r="M27"/>
  <c r="L27"/>
  <c r="K27"/>
  <c r="J27"/>
  <c r="I27"/>
  <c r="H27"/>
  <c r="Q26"/>
  <c r="P26"/>
  <c r="O26"/>
  <c r="N26"/>
  <c r="M26"/>
  <c r="L26"/>
  <c r="K26"/>
  <c r="J26"/>
  <c r="I26"/>
  <c r="H26"/>
  <c r="Q21"/>
  <c r="P21"/>
  <c r="O21"/>
  <c r="N21"/>
  <c r="M21"/>
  <c r="L21"/>
  <c r="K21"/>
  <c r="J21"/>
  <c r="I21"/>
  <c r="H21"/>
  <c r="Q20"/>
  <c r="P20"/>
  <c r="O20"/>
  <c r="N20"/>
  <c r="M20"/>
  <c r="L20"/>
  <c r="K20"/>
  <c r="J20"/>
  <c r="I20"/>
  <c r="H20"/>
  <c r="Q15"/>
  <c r="P15"/>
  <c r="O15"/>
  <c r="N15"/>
  <c r="M15"/>
  <c r="L15"/>
  <c r="K15"/>
  <c r="J15"/>
  <c r="I15"/>
  <c r="H15"/>
  <c r="Q14"/>
  <c r="P14"/>
  <c r="O14"/>
  <c r="N14"/>
  <c r="M14"/>
  <c r="L14"/>
  <c r="K14"/>
  <c r="J14"/>
  <c r="I14"/>
  <c r="H14"/>
  <c r="Q102" i="41"/>
  <c r="Q112" s="1"/>
  <c r="Q114" s="1"/>
  <c r="P102"/>
  <c r="P112" s="1"/>
  <c r="P114" s="1"/>
  <c r="O102"/>
  <c r="O112" s="1"/>
  <c r="O114" s="1"/>
  <c r="N102"/>
  <c r="N112" s="1"/>
  <c r="N114" s="1"/>
  <c r="M102"/>
  <c r="M112" s="1"/>
  <c r="M114" s="1"/>
  <c r="L102"/>
  <c r="L112" s="1"/>
  <c r="L114" s="1"/>
  <c r="K102"/>
  <c r="K112" s="1"/>
  <c r="K114" s="1"/>
  <c r="J102"/>
  <c r="J112" s="1"/>
  <c r="J114" s="1"/>
  <c r="I102"/>
  <c r="I112" s="1"/>
  <c r="I114" s="1"/>
  <c r="H102"/>
  <c r="H112" s="1"/>
  <c r="H114" s="1"/>
  <c r="Q87"/>
  <c r="Q97" s="1"/>
  <c r="Q99" s="1"/>
  <c r="P87"/>
  <c r="P97" s="1"/>
  <c r="P99" s="1"/>
  <c r="O87"/>
  <c r="O97" s="1"/>
  <c r="O99" s="1"/>
  <c r="N87"/>
  <c r="N97" s="1"/>
  <c r="N99" s="1"/>
  <c r="M87"/>
  <c r="M97" s="1"/>
  <c r="M99" s="1"/>
  <c r="L87"/>
  <c r="L97" s="1"/>
  <c r="L99" s="1"/>
  <c r="K87"/>
  <c r="K97" s="1"/>
  <c r="K99" s="1"/>
  <c r="J87"/>
  <c r="J97" s="1"/>
  <c r="J99" s="1"/>
  <c r="I87"/>
  <c r="I97" s="1"/>
  <c r="I99" s="1"/>
  <c r="H87"/>
  <c r="H97" s="1"/>
  <c r="H99" s="1"/>
  <c r="Q72"/>
  <c r="Q82" s="1"/>
  <c r="Q84" s="1"/>
  <c r="P72"/>
  <c r="P82" s="1"/>
  <c r="P84" s="1"/>
  <c r="O72"/>
  <c r="O82" s="1"/>
  <c r="O84" s="1"/>
  <c r="N72"/>
  <c r="N82" s="1"/>
  <c r="N84" s="1"/>
  <c r="M72"/>
  <c r="M82" s="1"/>
  <c r="M84" s="1"/>
  <c r="L72"/>
  <c r="L82" s="1"/>
  <c r="L84" s="1"/>
  <c r="K72"/>
  <c r="K82" s="1"/>
  <c r="K84" s="1"/>
  <c r="J72"/>
  <c r="J82" s="1"/>
  <c r="J84" s="1"/>
  <c r="I72"/>
  <c r="I82" s="1"/>
  <c r="I84" s="1"/>
  <c r="H72"/>
  <c r="H82" s="1"/>
  <c r="H84" s="1"/>
  <c r="Q57"/>
  <c r="Q67" s="1"/>
  <c r="Q69" s="1"/>
  <c r="P57"/>
  <c r="P67" s="1"/>
  <c r="P69" s="1"/>
  <c r="O57"/>
  <c r="O67" s="1"/>
  <c r="O69" s="1"/>
  <c r="N57"/>
  <c r="N67" s="1"/>
  <c r="N69" s="1"/>
  <c r="M57"/>
  <c r="M67" s="1"/>
  <c r="M69" s="1"/>
  <c r="L57"/>
  <c r="L67" s="1"/>
  <c r="L69" s="1"/>
  <c r="K57"/>
  <c r="K67" s="1"/>
  <c r="K69" s="1"/>
  <c r="J57"/>
  <c r="J67" s="1"/>
  <c r="J69" s="1"/>
  <c r="I57"/>
  <c r="I67" s="1"/>
  <c r="I69" s="1"/>
  <c r="H57"/>
  <c r="H67" s="1"/>
  <c r="H69" s="1"/>
  <c r="Q42"/>
  <c r="Q52" s="1"/>
  <c r="Q54" s="1"/>
  <c r="P42"/>
  <c r="P52" s="1"/>
  <c r="P54" s="1"/>
  <c r="O42"/>
  <c r="O52" s="1"/>
  <c r="O54" s="1"/>
  <c r="N42"/>
  <c r="N52" s="1"/>
  <c r="N54" s="1"/>
  <c r="M42"/>
  <c r="M52" s="1"/>
  <c r="M54" s="1"/>
  <c r="L42"/>
  <c r="L52" s="1"/>
  <c r="L54" s="1"/>
  <c r="K42"/>
  <c r="K52" s="1"/>
  <c r="K54" s="1"/>
  <c r="J42"/>
  <c r="J52" s="1"/>
  <c r="J54" s="1"/>
  <c r="I42"/>
  <c r="I52" s="1"/>
  <c r="I54" s="1"/>
  <c r="H42"/>
  <c r="H52" s="1"/>
  <c r="H54" s="1"/>
  <c r="Q27"/>
  <c r="Q37" s="1"/>
  <c r="Q39" s="1"/>
  <c r="P27"/>
  <c r="P37" s="1"/>
  <c r="P39" s="1"/>
  <c r="O27"/>
  <c r="O37" s="1"/>
  <c r="O39" s="1"/>
  <c r="N27"/>
  <c r="N37" s="1"/>
  <c r="N39" s="1"/>
  <c r="M27"/>
  <c r="M37" s="1"/>
  <c r="M39" s="1"/>
  <c r="L27"/>
  <c r="L37" s="1"/>
  <c r="L39" s="1"/>
  <c r="K27"/>
  <c r="K37" s="1"/>
  <c r="K39" s="1"/>
  <c r="J27"/>
  <c r="J37" s="1"/>
  <c r="J39" s="1"/>
  <c r="I27"/>
  <c r="I37" s="1"/>
  <c r="I39" s="1"/>
  <c r="H27"/>
  <c r="H37" s="1"/>
  <c r="H39" s="1"/>
  <c r="Q12"/>
  <c r="Q22" s="1"/>
  <c r="Q24" s="1"/>
  <c r="P12"/>
  <c r="P22" s="1"/>
  <c r="P24" s="1"/>
  <c r="O12"/>
  <c r="O22" s="1"/>
  <c r="O24" s="1"/>
  <c r="N12"/>
  <c r="N22" s="1"/>
  <c r="N24" s="1"/>
  <c r="M12"/>
  <c r="M22" s="1"/>
  <c r="M24" s="1"/>
  <c r="L12"/>
  <c r="L22" s="1"/>
  <c r="L24" s="1"/>
  <c r="K12"/>
  <c r="K22" s="1"/>
  <c r="K24" s="1"/>
  <c r="J12"/>
  <c r="J22" s="1"/>
  <c r="J24" s="1"/>
  <c r="I12"/>
  <c r="I22" s="1"/>
  <c r="I24" s="1"/>
  <c r="H12"/>
  <c r="H22" s="1"/>
  <c r="H24" s="1"/>
  <c r="Q36" i="40"/>
  <c r="P36"/>
  <c r="O36"/>
  <c r="N36"/>
  <c r="M36"/>
  <c r="L36"/>
  <c r="K36"/>
  <c r="J36"/>
  <c r="I36"/>
  <c r="H36"/>
  <c r="Q27"/>
  <c r="P27"/>
  <c r="O27"/>
  <c r="N27"/>
  <c r="M27"/>
  <c r="L27"/>
  <c r="K27"/>
  <c r="J27"/>
  <c r="I27"/>
  <c r="H27"/>
  <c r="Q18"/>
  <c r="P18"/>
  <c r="O18"/>
  <c r="N18"/>
  <c r="M18"/>
  <c r="L18"/>
  <c r="K18"/>
  <c r="J18"/>
  <c r="I18"/>
  <c r="H18"/>
  <c r="Q195" i="39"/>
  <c r="Q198" s="1"/>
  <c r="P195"/>
  <c r="P198" s="1"/>
  <c r="O195"/>
  <c r="O198" s="1"/>
  <c r="N195"/>
  <c r="N198" s="1"/>
  <c r="M195"/>
  <c r="M198" s="1"/>
  <c r="L195"/>
  <c r="L198" s="1"/>
  <c r="K195"/>
  <c r="K198" s="1"/>
  <c r="J195"/>
  <c r="J198" s="1"/>
  <c r="I195"/>
  <c r="I198" s="1"/>
  <c r="H195"/>
  <c r="H198" s="1"/>
  <c r="Q168"/>
  <c r="Q171" s="1"/>
  <c r="P168"/>
  <c r="P171" s="1"/>
  <c r="O168"/>
  <c r="O171" s="1"/>
  <c r="N168"/>
  <c r="N171" s="1"/>
  <c r="M168"/>
  <c r="M171" s="1"/>
  <c r="L168"/>
  <c r="L171" s="1"/>
  <c r="K168"/>
  <c r="K171" s="1"/>
  <c r="J168"/>
  <c r="J171" s="1"/>
  <c r="I168"/>
  <c r="I171" s="1"/>
  <c r="H168"/>
  <c r="H171" s="1"/>
  <c r="Q141"/>
  <c r="Q144" s="1"/>
  <c r="P141"/>
  <c r="P144" s="1"/>
  <c r="O141"/>
  <c r="O144" s="1"/>
  <c r="N141"/>
  <c r="N144" s="1"/>
  <c r="M141"/>
  <c r="M144" s="1"/>
  <c r="L141"/>
  <c r="L144" s="1"/>
  <c r="K141"/>
  <c r="K144" s="1"/>
  <c r="J141"/>
  <c r="J144" s="1"/>
  <c r="I141"/>
  <c r="I144" s="1"/>
  <c r="H141"/>
  <c r="H144" s="1"/>
  <c r="Q114"/>
  <c r="Q117" s="1"/>
  <c r="P114"/>
  <c r="P117" s="1"/>
  <c r="O114"/>
  <c r="O117" s="1"/>
  <c r="N114"/>
  <c r="N117" s="1"/>
  <c r="M114"/>
  <c r="M117" s="1"/>
  <c r="L114"/>
  <c r="L117" s="1"/>
  <c r="K114"/>
  <c r="K117" s="1"/>
  <c r="J114"/>
  <c r="J117" s="1"/>
  <c r="I114"/>
  <c r="I117" s="1"/>
  <c r="H114"/>
  <c r="H117" s="1"/>
  <c r="Q87"/>
  <c r="Q90" s="1"/>
  <c r="P87"/>
  <c r="P90" s="1"/>
  <c r="O87"/>
  <c r="O90" s="1"/>
  <c r="N87"/>
  <c r="N90" s="1"/>
  <c r="M87"/>
  <c r="M90" s="1"/>
  <c r="L87"/>
  <c r="L90" s="1"/>
  <c r="K87"/>
  <c r="K90" s="1"/>
  <c r="J87"/>
  <c r="J90" s="1"/>
  <c r="I87"/>
  <c r="I90" s="1"/>
  <c r="H87"/>
  <c r="H90" s="1"/>
  <c r="Q60"/>
  <c r="Q63" s="1"/>
  <c r="P60"/>
  <c r="P63" s="1"/>
  <c r="O60"/>
  <c r="O63" s="1"/>
  <c r="N60"/>
  <c r="N63" s="1"/>
  <c r="M60"/>
  <c r="M63" s="1"/>
  <c r="L60"/>
  <c r="L63" s="1"/>
  <c r="K60"/>
  <c r="K63" s="1"/>
  <c r="J60"/>
  <c r="J63" s="1"/>
  <c r="I60"/>
  <c r="I63" s="1"/>
  <c r="H60"/>
  <c r="H63" s="1"/>
  <c r="Q33"/>
  <c r="Q36" s="1"/>
  <c r="P33"/>
  <c r="P36" s="1"/>
  <c r="O33"/>
  <c r="O36" s="1"/>
  <c r="N33"/>
  <c r="N36" s="1"/>
  <c r="M33"/>
  <c r="M36" s="1"/>
  <c r="L33"/>
  <c r="L36" s="1"/>
  <c r="K33"/>
  <c r="K36" s="1"/>
  <c r="J33"/>
  <c r="J36" s="1"/>
  <c r="I33"/>
  <c r="I36" s="1"/>
  <c r="H33"/>
  <c r="H36" s="1"/>
  <c r="Q224" i="38"/>
  <c r="P224"/>
  <c r="O224"/>
  <c r="N224"/>
  <c r="M224"/>
  <c r="L224"/>
  <c r="K224"/>
  <c r="J224"/>
  <c r="I224"/>
  <c r="H224"/>
  <c r="Q190"/>
  <c r="P190"/>
  <c r="O190"/>
  <c r="N190"/>
  <c r="M190"/>
  <c r="L190"/>
  <c r="K190"/>
  <c r="J190"/>
  <c r="I190"/>
  <c r="H190"/>
  <c r="Q175"/>
  <c r="P175"/>
  <c r="O175"/>
  <c r="N175"/>
  <c r="M175"/>
  <c r="L175"/>
  <c r="K175"/>
  <c r="J175"/>
  <c r="I175"/>
  <c r="H175"/>
  <c r="Q169"/>
  <c r="P169"/>
  <c r="O169"/>
  <c r="N169"/>
  <c r="M169"/>
  <c r="L169"/>
  <c r="K169"/>
  <c r="J169"/>
  <c r="I169"/>
  <c r="H169"/>
  <c r="Q163"/>
  <c r="P163"/>
  <c r="O163"/>
  <c r="N163"/>
  <c r="M163"/>
  <c r="L163"/>
  <c r="K163"/>
  <c r="J163"/>
  <c r="I163"/>
  <c r="H163"/>
  <c r="Q157"/>
  <c r="P157"/>
  <c r="O157"/>
  <c r="N157"/>
  <c r="M157"/>
  <c r="L157"/>
  <c r="K157"/>
  <c r="J157"/>
  <c r="I157"/>
  <c r="H157"/>
  <c r="Q151"/>
  <c r="P151"/>
  <c r="O151"/>
  <c r="N151"/>
  <c r="M151"/>
  <c r="L151"/>
  <c r="K151"/>
  <c r="J151"/>
  <c r="I151"/>
  <c r="H151"/>
  <c r="Q145"/>
  <c r="P145"/>
  <c r="O145"/>
  <c r="N145"/>
  <c r="M145"/>
  <c r="L145"/>
  <c r="K145"/>
  <c r="J145"/>
  <c r="I145"/>
  <c r="H145"/>
  <c r="Q139"/>
  <c r="P139"/>
  <c r="O139"/>
  <c r="N139"/>
  <c r="M139"/>
  <c r="L139"/>
  <c r="K139"/>
  <c r="J139"/>
  <c r="I139"/>
  <c r="H139"/>
  <c r="Q129"/>
  <c r="P129"/>
  <c r="O129"/>
  <c r="N129"/>
  <c r="M129"/>
  <c r="L129"/>
  <c r="K129"/>
  <c r="J129"/>
  <c r="I129"/>
  <c r="H129"/>
  <c r="Q112"/>
  <c r="P112"/>
  <c r="O112"/>
  <c r="N112"/>
  <c r="M112"/>
  <c r="L112"/>
  <c r="K112"/>
  <c r="J112"/>
  <c r="I112"/>
  <c r="H112"/>
  <c r="Q95"/>
  <c r="P95"/>
  <c r="O95"/>
  <c r="N95"/>
  <c r="M95"/>
  <c r="L95"/>
  <c r="K95"/>
  <c r="J95"/>
  <c r="I95"/>
  <c r="H95"/>
  <c r="Q78"/>
  <c r="P78"/>
  <c r="O78"/>
  <c r="N78"/>
  <c r="M78"/>
  <c r="L78"/>
  <c r="K78"/>
  <c r="J78"/>
  <c r="I78"/>
  <c r="H78"/>
  <c r="Q61"/>
  <c r="P61"/>
  <c r="O61"/>
  <c r="N61"/>
  <c r="M61"/>
  <c r="L61"/>
  <c r="K61"/>
  <c r="J61"/>
  <c r="I61"/>
  <c r="H61"/>
  <c r="Q44"/>
  <c r="P44"/>
  <c r="O44"/>
  <c r="N44"/>
  <c r="M44"/>
  <c r="L44"/>
  <c r="K44"/>
  <c r="J44"/>
  <c r="I44"/>
  <c r="H44"/>
  <c r="Q27"/>
  <c r="P27"/>
  <c r="O27"/>
  <c r="N27"/>
  <c r="M27"/>
  <c r="L27"/>
  <c r="K27"/>
  <c r="J27"/>
  <c r="I27"/>
  <c r="H27"/>
  <c r="Q35" i="37"/>
  <c r="P35"/>
  <c r="O35"/>
  <c r="N35"/>
  <c r="M35"/>
  <c r="L35"/>
  <c r="K35"/>
  <c r="J35"/>
  <c r="I35"/>
  <c r="H35"/>
  <c r="Q26"/>
  <c r="P26"/>
  <c r="O26"/>
  <c r="N26"/>
  <c r="M26"/>
  <c r="L26"/>
  <c r="K26"/>
  <c r="J26"/>
  <c r="I26"/>
  <c r="H26"/>
  <c r="Q17"/>
  <c r="P17"/>
  <c r="O17"/>
  <c r="N17"/>
  <c r="M17"/>
  <c r="L17"/>
  <c r="K17"/>
  <c r="J17"/>
  <c r="I17"/>
  <c r="H17"/>
  <c r="Q115" i="36"/>
  <c r="Q118" s="1"/>
  <c r="Q119" s="1"/>
  <c r="P115"/>
  <c r="P118" s="1"/>
  <c r="P119" s="1"/>
  <c r="O115"/>
  <c r="O118" s="1"/>
  <c r="O119" s="1"/>
  <c r="N115"/>
  <c r="N118" s="1"/>
  <c r="N119" s="1"/>
  <c r="M115"/>
  <c r="M118" s="1"/>
  <c r="M119" s="1"/>
  <c r="L115"/>
  <c r="L118" s="1"/>
  <c r="L119" s="1"/>
  <c r="K115"/>
  <c r="K118" s="1"/>
  <c r="K119" s="1"/>
  <c r="J115"/>
  <c r="J118" s="1"/>
  <c r="J119" s="1"/>
  <c r="I115"/>
  <c r="I118" s="1"/>
  <c r="I119" s="1"/>
  <c r="H115"/>
  <c r="H118" s="1"/>
  <c r="H119" s="1"/>
  <c r="Q104"/>
  <c r="Q107" s="1"/>
  <c r="P104"/>
  <c r="P107" s="1"/>
  <c r="O104"/>
  <c r="O107" s="1"/>
  <c r="N104"/>
  <c r="N107" s="1"/>
  <c r="M104"/>
  <c r="M107" s="1"/>
  <c r="L104"/>
  <c r="L107" s="1"/>
  <c r="K104"/>
  <c r="K107" s="1"/>
  <c r="J104"/>
  <c r="J107" s="1"/>
  <c r="I104"/>
  <c r="I107" s="1"/>
  <c r="H104"/>
  <c r="H107" s="1"/>
  <c r="Q93"/>
  <c r="Q96" s="1"/>
  <c r="P93"/>
  <c r="P96" s="1"/>
  <c r="O93"/>
  <c r="O96" s="1"/>
  <c r="N93"/>
  <c r="N96" s="1"/>
  <c r="M93"/>
  <c r="M96" s="1"/>
  <c r="L93"/>
  <c r="L96" s="1"/>
  <c r="K93"/>
  <c r="K96" s="1"/>
  <c r="J93"/>
  <c r="J96" s="1"/>
  <c r="I93"/>
  <c r="I96" s="1"/>
  <c r="H93"/>
  <c r="H96" s="1"/>
  <c r="Q82"/>
  <c r="Q85" s="1"/>
  <c r="P82"/>
  <c r="P85" s="1"/>
  <c r="O82"/>
  <c r="O85" s="1"/>
  <c r="N82"/>
  <c r="N85" s="1"/>
  <c r="M82"/>
  <c r="M85" s="1"/>
  <c r="L82"/>
  <c r="L85" s="1"/>
  <c r="K82"/>
  <c r="K85" s="1"/>
  <c r="J82"/>
  <c r="J85" s="1"/>
  <c r="I82"/>
  <c r="I85" s="1"/>
  <c r="H82"/>
  <c r="H85" s="1"/>
  <c r="Q71"/>
  <c r="Q74" s="1"/>
  <c r="P71"/>
  <c r="P74" s="1"/>
  <c r="O71"/>
  <c r="O74" s="1"/>
  <c r="N71"/>
  <c r="N74" s="1"/>
  <c r="M71"/>
  <c r="M74" s="1"/>
  <c r="L71"/>
  <c r="L74" s="1"/>
  <c r="K71"/>
  <c r="K74" s="1"/>
  <c r="J71"/>
  <c r="J74" s="1"/>
  <c r="I71"/>
  <c r="I74" s="1"/>
  <c r="H71"/>
  <c r="H74" s="1"/>
  <c r="Q60"/>
  <c r="Q63" s="1"/>
  <c r="P60"/>
  <c r="P63" s="1"/>
  <c r="O60"/>
  <c r="O63" s="1"/>
  <c r="N60"/>
  <c r="N63" s="1"/>
  <c r="M60"/>
  <c r="M63" s="1"/>
  <c r="L60"/>
  <c r="L63" s="1"/>
  <c r="K60"/>
  <c r="K63" s="1"/>
  <c r="J60"/>
  <c r="J63" s="1"/>
  <c r="I60"/>
  <c r="I63" s="1"/>
  <c r="H60"/>
  <c r="H63" s="1"/>
  <c r="Q49"/>
  <c r="Q52" s="1"/>
  <c r="P49"/>
  <c r="P52" s="1"/>
  <c r="O49"/>
  <c r="O52" s="1"/>
  <c r="N49"/>
  <c r="N52" s="1"/>
  <c r="M49"/>
  <c r="M52" s="1"/>
  <c r="L49"/>
  <c r="L52" s="1"/>
  <c r="K49"/>
  <c r="K52" s="1"/>
  <c r="J49"/>
  <c r="J52" s="1"/>
  <c r="I49"/>
  <c r="I52" s="1"/>
  <c r="H49"/>
  <c r="H52" s="1"/>
  <c r="Q38"/>
  <c r="Q41" s="1"/>
  <c r="P38"/>
  <c r="P41" s="1"/>
  <c r="O38"/>
  <c r="O41" s="1"/>
  <c r="N38"/>
  <c r="N41" s="1"/>
  <c r="M38"/>
  <c r="M41" s="1"/>
  <c r="L38"/>
  <c r="L41" s="1"/>
  <c r="K38"/>
  <c r="K41" s="1"/>
  <c r="J38"/>
  <c r="J41" s="1"/>
  <c r="I38"/>
  <c r="I41" s="1"/>
  <c r="H38"/>
  <c r="H41" s="1"/>
  <c r="Q27"/>
  <c r="Q30" s="1"/>
  <c r="P27"/>
  <c r="P30" s="1"/>
  <c r="O27"/>
  <c r="O30" s="1"/>
  <c r="N27"/>
  <c r="N30" s="1"/>
  <c r="M27"/>
  <c r="M30" s="1"/>
  <c r="L27"/>
  <c r="L30" s="1"/>
  <c r="K27"/>
  <c r="K30" s="1"/>
  <c r="J27"/>
  <c r="J30" s="1"/>
  <c r="I27"/>
  <c r="I30" s="1"/>
  <c r="H27"/>
  <c r="H30" s="1"/>
  <c r="Q16"/>
  <c r="Q19" s="1"/>
  <c r="P16"/>
  <c r="P19" s="1"/>
  <c r="O16"/>
  <c r="O19" s="1"/>
  <c r="N16"/>
  <c r="N19" s="1"/>
  <c r="M16"/>
  <c r="M19" s="1"/>
  <c r="L16"/>
  <c r="L19" s="1"/>
  <c r="K16"/>
  <c r="K19" s="1"/>
  <c r="J16"/>
  <c r="J19" s="1"/>
  <c r="I16"/>
  <c r="I19" s="1"/>
  <c r="H16"/>
  <c r="H19" s="1"/>
  <c r="Q64" i="35"/>
  <c r="P64"/>
  <c r="O64"/>
  <c r="N64"/>
  <c r="M64"/>
  <c r="L64"/>
  <c r="K64"/>
  <c r="J64"/>
  <c r="I64"/>
  <c r="H64"/>
  <c r="Q57"/>
  <c r="P57"/>
  <c r="O57"/>
  <c r="N57"/>
  <c r="M57"/>
  <c r="L57"/>
  <c r="K57"/>
  <c r="J57"/>
  <c r="I57"/>
  <c r="H57"/>
  <c r="Q50"/>
  <c r="P50"/>
  <c r="O50"/>
  <c r="N50"/>
  <c r="M50"/>
  <c r="L50"/>
  <c r="K50"/>
  <c r="J50"/>
  <c r="I50"/>
  <c r="H50"/>
  <c r="Q43"/>
  <c r="P43"/>
  <c r="O43"/>
  <c r="N43"/>
  <c r="M43"/>
  <c r="L43"/>
  <c r="K43"/>
  <c r="J43"/>
  <c r="I43"/>
  <c r="H43"/>
  <c r="Q36"/>
  <c r="P36"/>
  <c r="O36"/>
  <c r="N36"/>
  <c r="M36"/>
  <c r="L36"/>
  <c r="K36"/>
  <c r="J36"/>
  <c r="I36"/>
  <c r="H36"/>
  <c r="Q29"/>
  <c r="P29"/>
  <c r="O29"/>
  <c r="N29"/>
  <c r="M29"/>
  <c r="L29"/>
  <c r="K29"/>
  <c r="J29"/>
  <c r="I29"/>
  <c r="H29"/>
  <c r="Q22"/>
  <c r="P22"/>
  <c r="O22"/>
  <c r="N22"/>
  <c r="M22"/>
  <c r="L22"/>
  <c r="K22"/>
  <c r="J22"/>
  <c r="I22"/>
  <c r="H22"/>
  <c r="Q15"/>
  <c r="P15"/>
  <c r="O15"/>
  <c r="N15"/>
  <c r="M15"/>
  <c r="L15"/>
  <c r="K15"/>
  <c r="J15"/>
  <c r="I15"/>
  <c r="H15"/>
  <c r="Q113" i="34"/>
  <c r="Q114" s="1"/>
  <c r="P113"/>
  <c r="P114" s="1"/>
  <c r="O113"/>
  <c r="O114" s="1"/>
  <c r="N113"/>
  <c r="N114" s="1"/>
  <c r="M113"/>
  <c r="M114" s="1"/>
  <c r="L113"/>
  <c r="L114" s="1"/>
  <c r="K113"/>
  <c r="K114" s="1"/>
  <c r="J113"/>
  <c r="J114" s="1"/>
  <c r="I113"/>
  <c r="I114" s="1"/>
  <c r="H113"/>
  <c r="H114" s="1"/>
  <c r="Q100"/>
  <c r="P100"/>
  <c r="O100"/>
  <c r="N100"/>
  <c r="M100"/>
  <c r="L100"/>
  <c r="K100"/>
  <c r="J100"/>
  <c r="I100"/>
  <c r="H100"/>
  <c r="Q87"/>
  <c r="P87"/>
  <c r="O87"/>
  <c r="N87"/>
  <c r="M87"/>
  <c r="L87"/>
  <c r="K87"/>
  <c r="J87"/>
  <c r="I87"/>
  <c r="H87"/>
  <c r="Q74"/>
  <c r="P74"/>
  <c r="O74"/>
  <c r="N74"/>
  <c r="M74"/>
  <c r="L74"/>
  <c r="K74"/>
  <c r="J74"/>
  <c r="I74"/>
  <c r="H74"/>
  <c r="Q60"/>
  <c r="Q61" s="1"/>
  <c r="P60"/>
  <c r="P61" s="1"/>
  <c r="O60"/>
  <c r="O61" s="1"/>
  <c r="N60"/>
  <c r="N61" s="1"/>
  <c r="M60"/>
  <c r="M61" s="1"/>
  <c r="L60"/>
  <c r="L61" s="1"/>
  <c r="K60"/>
  <c r="K61" s="1"/>
  <c r="J60"/>
  <c r="J61" s="1"/>
  <c r="I60"/>
  <c r="I61" s="1"/>
  <c r="H60"/>
  <c r="H61" s="1"/>
  <c r="Q47"/>
  <c r="P47"/>
  <c r="O47"/>
  <c r="N47"/>
  <c r="M47"/>
  <c r="L47"/>
  <c r="K47"/>
  <c r="J47"/>
  <c r="I47"/>
  <c r="H47"/>
  <c r="Q34"/>
  <c r="P34"/>
  <c r="O34"/>
  <c r="N34"/>
  <c r="M34"/>
  <c r="L34"/>
  <c r="K34"/>
  <c r="J34"/>
  <c r="I34"/>
  <c r="H34"/>
  <c r="Q21"/>
  <c r="P21"/>
  <c r="O21"/>
  <c r="N21"/>
  <c r="M21"/>
  <c r="L21"/>
  <c r="K21"/>
  <c r="J21"/>
  <c r="I21"/>
  <c r="H21"/>
  <c r="Q165" i="31"/>
  <c r="P165"/>
  <c r="O165"/>
  <c r="N165"/>
  <c r="M165"/>
  <c r="L165"/>
  <c r="K165"/>
  <c r="J165"/>
  <c r="I165"/>
  <c r="H165"/>
  <c r="Q163"/>
  <c r="P163"/>
  <c r="O163"/>
  <c r="N163"/>
  <c r="M163"/>
  <c r="L163"/>
  <c r="K163"/>
  <c r="J163"/>
  <c r="I163"/>
  <c r="H163"/>
  <c r="B158"/>
  <c r="Q156"/>
  <c r="P156"/>
  <c r="O156"/>
  <c r="N156"/>
  <c r="M156"/>
  <c r="L156"/>
  <c r="K156"/>
  <c r="J156"/>
  <c r="I156"/>
  <c r="H156"/>
  <c r="Q154"/>
  <c r="P154"/>
  <c r="O154"/>
  <c r="N154"/>
  <c r="M154"/>
  <c r="L154"/>
  <c r="K154"/>
  <c r="J154"/>
  <c r="I154"/>
  <c r="H154"/>
  <c r="B149"/>
  <c r="Q147"/>
  <c r="P147"/>
  <c r="O147"/>
  <c r="N147"/>
  <c r="M147"/>
  <c r="L147"/>
  <c r="K147"/>
  <c r="J147"/>
  <c r="I147"/>
  <c r="H147"/>
  <c r="Q145"/>
  <c r="P145"/>
  <c r="O145"/>
  <c r="N145"/>
  <c r="M145"/>
  <c r="L145"/>
  <c r="K145"/>
  <c r="J145"/>
  <c r="I145"/>
  <c r="H145"/>
  <c r="B140"/>
  <c r="Q138"/>
  <c r="P138"/>
  <c r="O138"/>
  <c r="N138"/>
  <c r="M138"/>
  <c r="L138"/>
  <c r="K138"/>
  <c r="J138"/>
  <c r="I138"/>
  <c r="H138"/>
  <c r="Q136"/>
  <c r="P136"/>
  <c r="O136"/>
  <c r="N136"/>
  <c r="M136"/>
  <c r="L136"/>
  <c r="K136"/>
  <c r="J136"/>
  <c r="I136"/>
  <c r="H136"/>
  <c r="B131"/>
  <c r="Q129"/>
  <c r="P129"/>
  <c r="O129"/>
  <c r="N129"/>
  <c r="M129"/>
  <c r="L129"/>
  <c r="K129"/>
  <c r="J129"/>
  <c r="I129"/>
  <c r="H129"/>
  <c r="Q127"/>
  <c r="P127"/>
  <c r="O127"/>
  <c r="N127"/>
  <c r="M127"/>
  <c r="L127"/>
  <c r="K127"/>
  <c r="J127"/>
  <c r="I127"/>
  <c r="H127"/>
  <c r="B122"/>
  <c r="Q120"/>
  <c r="P120"/>
  <c r="O120"/>
  <c r="N120"/>
  <c r="M120"/>
  <c r="L120"/>
  <c r="K120"/>
  <c r="J120"/>
  <c r="I120"/>
  <c r="H120"/>
  <c r="Q118"/>
  <c r="P118"/>
  <c r="O118"/>
  <c r="N118"/>
  <c r="M118"/>
  <c r="L118"/>
  <c r="K118"/>
  <c r="J118"/>
  <c r="I118"/>
  <c r="H118"/>
  <c r="B113"/>
  <c r="Q111"/>
  <c r="P111"/>
  <c r="O111"/>
  <c r="N111"/>
  <c r="M111"/>
  <c r="L111"/>
  <c r="K111"/>
  <c r="J111"/>
  <c r="I111"/>
  <c r="H111"/>
  <c r="Q109"/>
  <c r="P109"/>
  <c r="O109"/>
  <c r="N109"/>
  <c r="M109"/>
  <c r="L109"/>
  <c r="K109"/>
  <c r="J109"/>
  <c r="I109"/>
  <c r="H109"/>
  <c r="B104"/>
  <c r="Q101"/>
  <c r="P101"/>
  <c r="O101"/>
  <c r="N101"/>
  <c r="M101"/>
  <c r="L101"/>
  <c r="K101"/>
  <c r="J101"/>
  <c r="I101"/>
  <c r="H101"/>
  <c r="Q99"/>
  <c r="P99"/>
  <c r="O99"/>
  <c r="N99"/>
  <c r="M99"/>
  <c r="L99"/>
  <c r="K99"/>
  <c r="J99"/>
  <c r="I99"/>
  <c r="H99"/>
  <c r="Q92"/>
  <c r="P92"/>
  <c r="O92"/>
  <c r="N92"/>
  <c r="M92"/>
  <c r="L92"/>
  <c r="K92"/>
  <c r="J92"/>
  <c r="I92"/>
  <c r="H92"/>
  <c r="Q90"/>
  <c r="P90"/>
  <c r="O90"/>
  <c r="N90"/>
  <c r="M90"/>
  <c r="L90"/>
  <c r="K90"/>
  <c r="J90"/>
  <c r="I90"/>
  <c r="H90"/>
  <c r="Q83"/>
  <c r="P83"/>
  <c r="O83"/>
  <c r="N83"/>
  <c r="M83"/>
  <c r="L83"/>
  <c r="K83"/>
  <c r="J83"/>
  <c r="I83"/>
  <c r="H83"/>
  <c r="Q81"/>
  <c r="P81"/>
  <c r="O81"/>
  <c r="N81"/>
  <c r="M81"/>
  <c r="L81"/>
  <c r="K81"/>
  <c r="J81"/>
  <c r="I81"/>
  <c r="H81"/>
  <c r="Q74"/>
  <c r="P74"/>
  <c r="O74"/>
  <c r="N74"/>
  <c r="M74"/>
  <c r="L74"/>
  <c r="K74"/>
  <c r="J74"/>
  <c r="I74"/>
  <c r="H74"/>
  <c r="Q72"/>
  <c r="P72"/>
  <c r="O72"/>
  <c r="N72"/>
  <c r="M72"/>
  <c r="L72"/>
  <c r="K72"/>
  <c r="J72"/>
  <c r="I72"/>
  <c r="H72"/>
  <c r="Q65"/>
  <c r="P65"/>
  <c r="O65"/>
  <c r="N65"/>
  <c r="M65"/>
  <c r="L65"/>
  <c r="K65"/>
  <c r="J65"/>
  <c r="I65"/>
  <c r="H65"/>
  <c r="Q63"/>
  <c r="P63"/>
  <c r="O63"/>
  <c r="N63"/>
  <c r="M63"/>
  <c r="L63"/>
  <c r="K63"/>
  <c r="J63"/>
  <c r="I63"/>
  <c r="H63"/>
  <c r="Q56"/>
  <c r="P56"/>
  <c r="O56"/>
  <c r="N56"/>
  <c r="M56"/>
  <c r="L56"/>
  <c r="K56"/>
  <c r="J56"/>
  <c r="I56"/>
  <c r="H56"/>
  <c r="Q54"/>
  <c r="P54"/>
  <c r="O54"/>
  <c r="N54"/>
  <c r="M54"/>
  <c r="L54"/>
  <c r="K54"/>
  <c r="J54"/>
  <c r="I54"/>
  <c r="H54"/>
  <c r="Q47"/>
  <c r="P47"/>
  <c r="O47"/>
  <c r="N47"/>
  <c r="M47"/>
  <c r="L47"/>
  <c r="K47"/>
  <c r="J47"/>
  <c r="I47"/>
  <c r="H47"/>
  <c r="Q45"/>
  <c r="P45"/>
  <c r="O45"/>
  <c r="N45"/>
  <c r="M45"/>
  <c r="L45"/>
  <c r="K45"/>
  <c r="J45"/>
  <c r="I45"/>
  <c r="H45"/>
  <c r="Q37"/>
  <c r="P37"/>
  <c r="O37"/>
  <c r="N37"/>
  <c r="M37"/>
  <c r="L37"/>
  <c r="K37"/>
  <c r="J37"/>
  <c r="I37"/>
  <c r="H37"/>
  <c r="Q35"/>
  <c r="P35"/>
  <c r="O35"/>
  <c r="N35"/>
  <c r="M35"/>
  <c r="L35"/>
  <c r="K35"/>
  <c r="J35"/>
  <c r="I35"/>
  <c r="H35"/>
  <c r="Q34"/>
  <c r="P34"/>
  <c r="O34"/>
  <c r="N34"/>
  <c r="M34"/>
  <c r="L34"/>
  <c r="K34"/>
  <c r="J34"/>
  <c r="I34"/>
  <c r="H34"/>
  <c r="Q33"/>
  <c r="P33"/>
  <c r="O33"/>
  <c r="N33"/>
  <c r="M33"/>
  <c r="L33"/>
  <c r="K33"/>
  <c r="J33"/>
  <c r="I33"/>
  <c r="H33"/>
  <c r="Q32"/>
  <c r="P32"/>
  <c r="O32"/>
  <c r="N32"/>
  <c r="M32"/>
  <c r="L32"/>
  <c r="K32"/>
  <c r="J32"/>
  <c r="I32"/>
  <c r="H32"/>
  <c r="Q31"/>
  <c r="P31"/>
  <c r="O31"/>
  <c r="N31"/>
  <c r="M31"/>
  <c r="L31"/>
  <c r="K31"/>
  <c r="J31"/>
  <c r="I31"/>
  <c r="H31"/>
  <c r="Q30"/>
  <c r="P30"/>
  <c r="O30"/>
  <c r="N30"/>
  <c r="M30"/>
  <c r="L30"/>
  <c r="K30"/>
  <c r="J30"/>
  <c r="I30"/>
  <c r="H30"/>
  <c r="Q27"/>
  <c r="P27"/>
  <c r="O27"/>
  <c r="N27"/>
  <c r="M27"/>
  <c r="L27"/>
  <c r="K27"/>
  <c r="J27"/>
  <c r="I27"/>
  <c r="H27"/>
  <c r="Q25"/>
  <c r="P25"/>
  <c r="O25"/>
  <c r="N25"/>
  <c r="M25"/>
  <c r="L25"/>
  <c r="K25"/>
  <c r="J25"/>
  <c r="I25"/>
  <c r="H25"/>
  <c r="Q24"/>
  <c r="P24"/>
  <c r="O24"/>
  <c r="N24"/>
  <c r="M24"/>
  <c r="L24"/>
  <c r="K24"/>
  <c r="J24"/>
  <c r="I24"/>
  <c r="H24"/>
  <c r="Q23"/>
  <c r="P23"/>
  <c r="O23"/>
  <c r="N23"/>
  <c r="M23"/>
  <c r="L23"/>
  <c r="K23"/>
  <c r="J23"/>
  <c r="I23"/>
  <c r="H23"/>
  <c r="Q22"/>
  <c r="P22"/>
  <c r="O22"/>
  <c r="N22"/>
  <c r="M22"/>
  <c r="L22"/>
  <c r="K22"/>
  <c r="J22"/>
  <c r="I22"/>
  <c r="H22"/>
  <c r="Q21"/>
  <c r="P21"/>
  <c r="O21"/>
  <c r="N21"/>
  <c r="M21"/>
  <c r="L21"/>
  <c r="K21"/>
  <c r="J21"/>
  <c r="I21"/>
  <c r="H21"/>
  <c r="Q20"/>
  <c r="P20"/>
  <c r="O20"/>
  <c r="N20"/>
  <c r="M20"/>
  <c r="L20"/>
  <c r="K20"/>
  <c r="J20"/>
  <c r="I20"/>
  <c r="H20"/>
  <c r="Q17"/>
  <c r="P17"/>
  <c r="O17"/>
  <c r="N17"/>
  <c r="M17"/>
  <c r="L17"/>
  <c r="K17"/>
  <c r="J17"/>
  <c r="I17"/>
  <c r="H17"/>
  <c r="Q15"/>
  <c r="P15"/>
  <c r="O15"/>
  <c r="N15"/>
  <c r="M15"/>
  <c r="L15"/>
  <c r="K15"/>
  <c r="J15"/>
  <c r="I15"/>
  <c r="H15"/>
  <c r="Q14"/>
  <c r="P14"/>
  <c r="O14"/>
  <c r="N14"/>
  <c r="M14"/>
  <c r="L14"/>
  <c r="K14"/>
  <c r="J14"/>
  <c r="I14"/>
  <c r="H14"/>
  <c r="Q13"/>
  <c r="P13"/>
  <c r="O13"/>
  <c r="N13"/>
  <c r="M13"/>
  <c r="L13"/>
  <c r="K13"/>
  <c r="J13"/>
  <c r="I13"/>
  <c r="H13"/>
  <c r="Q12"/>
  <c r="P12"/>
  <c r="O12"/>
  <c r="N12"/>
  <c r="M12"/>
  <c r="L12"/>
  <c r="K12"/>
  <c r="J12"/>
  <c r="I12"/>
  <c r="H12"/>
  <c r="Q11"/>
  <c r="P11"/>
  <c r="O11"/>
  <c r="N11"/>
  <c r="M11"/>
  <c r="L11"/>
  <c r="K11"/>
  <c r="J11"/>
  <c r="I11"/>
  <c r="H11"/>
  <c r="Q10"/>
  <c r="P10"/>
  <c r="O10"/>
  <c r="N10"/>
  <c r="M10"/>
  <c r="L10"/>
  <c r="K10"/>
  <c r="J10"/>
  <c r="I10"/>
  <c r="H10"/>
  <c r="Q137" i="30"/>
  <c r="P137"/>
  <c r="O137"/>
  <c r="N137"/>
  <c r="M137"/>
  <c r="L137"/>
  <c r="K137"/>
  <c r="J137"/>
  <c r="I137"/>
  <c r="H137"/>
  <c r="Q129"/>
  <c r="P129"/>
  <c r="O129"/>
  <c r="N129"/>
  <c r="M129"/>
  <c r="L129"/>
  <c r="K129"/>
  <c r="J129"/>
  <c r="I129"/>
  <c r="H129"/>
  <c r="Q119"/>
  <c r="P119"/>
  <c r="O119"/>
  <c r="N119"/>
  <c r="M119"/>
  <c r="L119"/>
  <c r="K119"/>
  <c r="J119"/>
  <c r="I119"/>
  <c r="H119"/>
  <c r="Q108"/>
  <c r="P108"/>
  <c r="O108"/>
  <c r="N108"/>
  <c r="M108"/>
  <c r="L108"/>
  <c r="K108"/>
  <c r="J108"/>
  <c r="I108"/>
  <c r="H108"/>
  <c r="Q95"/>
  <c r="Q120" s="1"/>
  <c r="P95"/>
  <c r="P120" s="1"/>
  <c r="O95"/>
  <c r="O120" s="1"/>
  <c r="N95"/>
  <c r="N120" s="1"/>
  <c r="M95"/>
  <c r="M120" s="1"/>
  <c r="L95"/>
  <c r="L120" s="1"/>
  <c r="K95"/>
  <c r="K120" s="1"/>
  <c r="J95"/>
  <c r="J120" s="1"/>
  <c r="I95"/>
  <c r="I120" s="1"/>
  <c r="H95"/>
  <c r="H120" s="1"/>
  <c r="Q82"/>
  <c r="P82"/>
  <c r="O82"/>
  <c r="N82"/>
  <c r="M82"/>
  <c r="L82"/>
  <c r="K82"/>
  <c r="J82"/>
  <c r="I82"/>
  <c r="H82"/>
  <c r="Q72"/>
  <c r="P72"/>
  <c r="O72"/>
  <c r="N72"/>
  <c r="M72"/>
  <c r="L72"/>
  <c r="K72"/>
  <c r="J72"/>
  <c r="I72"/>
  <c r="H72"/>
  <c r="Q71"/>
  <c r="P71"/>
  <c r="O71"/>
  <c r="N71"/>
  <c r="M71"/>
  <c r="L71"/>
  <c r="K71"/>
  <c r="J71"/>
  <c r="I71"/>
  <c r="H71"/>
  <c r="Q70"/>
  <c r="P70"/>
  <c r="O70"/>
  <c r="N70"/>
  <c r="M70"/>
  <c r="L70"/>
  <c r="K70"/>
  <c r="J70"/>
  <c r="I70"/>
  <c r="H70"/>
  <c r="Q69"/>
  <c r="P69"/>
  <c r="O69"/>
  <c r="N69"/>
  <c r="M69"/>
  <c r="L69"/>
  <c r="K69"/>
  <c r="J69"/>
  <c r="I69"/>
  <c r="H69"/>
  <c r="Q68"/>
  <c r="P68"/>
  <c r="O68"/>
  <c r="N68"/>
  <c r="M68"/>
  <c r="L68"/>
  <c r="K68"/>
  <c r="J68"/>
  <c r="I68"/>
  <c r="H68"/>
  <c r="Q67"/>
  <c r="P67"/>
  <c r="O67"/>
  <c r="N67"/>
  <c r="M67"/>
  <c r="L67"/>
  <c r="K67"/>
  <c r="J67"/>
  <c r="I67"/>
  <c r="H67"/>
  <c r="Q66"/>
  <c r="Q73" s="1"/>
  <c r="P66"/>
  <c r="P73" s="1"/>
  <c r="O66"/>
  <c r="O73" s="1"/>
  <c r="N66"/>
  <c r="N73" s="1"/>
  <c r="M66"/>
  <c r="M73" s="1"/>
  <c r="L66"/>
  <c r="L73" s="1"/>
  <c r="K66"/>
  <c r="K73" s="1"/>
  <c r="J66"/>
  <c r="J73" s="1"/>
  <c r="I66"/>
  <c r="I73" s="1"/>
  <c r="H66"/>
  <c r="H73" s="1"/>
  <c r="Q65"/>
  <c r="Q74" s="1"/>
  <c r="P65"/>
  <c r="P74" s="1"/>
  <c r="O65"/>
  <c r="O74" s="1"/>
  <c r="N65"/>
  <c r="N74" s="1"/>
  <c r="M65"/>
  <c r="M74" s="1"/>
  <c r="L65"/>
  <c r="L74" s="1"/>
  <c r="K65"/>
  <c r="K74" s="1"/>
  <c r="J65"/>
  <c r="J74" s="1"/>
  <c r="I65"/>
  <c r="I74" s="1"/>
  <c r="H65"/>
  <c r="H74" s="1"/>
  <c r="Q56"/>
  <c r="P56"/>
  <c r="O56"/>
  <c r="N56"/>
  <c r="M56"/>
  <c r="L56"/>
  <c r="K56"/>
  <c r="J56"/>
  <c r="I56"/>
  <c r="H56"/>
  <c r="Q46"/>
  <c r="P46"/>
  <c r="O46"/>
  <c r="N46"/>
  <c r="M46"/>
  <c r="L46"/>
  <c r="K46"/>
  <c r="J46"/>
  <c r="I46"/>
  <c r="H46"/>
  <c r="Q45"/>
  <c r="P45"/>
  <c r="O45"/>
  <c r="N45"/>
  <c r="M45"/>
  <c r="L45"/>
  <c r="K45"/>
  <c r="J45"/>
  <c r="I45"/>
  <c r="H45"/>
  <c r="Q44"/>
  <c r="P44"/>
  <c r="O44"/>
  <c r="N44"/>
  <c r="M44"/>
  <c r="L44"/>
  <c r="K44"/>
  <c r="J44"/>
  <c r="I44"/>
  <c r="H44"/>
  <c r="Q42"/>
  <c r="P42"/>
  <c r="O42"/>
  <c r="N42"/>
  <c r="M42"/>
  <c r="L42"/>
  <c r="K42"/>
  <c r="J42"/>
  <c r="I42"/>
  <c r="H42"/>
  <c r="Q41"/>
  <c r="P41"/>
  <c r="O41"/>
  <c r="N41"/>
  <c r="M41"/>
  <c r="L41"/>
  <c r="K41"/>
  <c r="J41"/>
  <c r="I41"/>
  <c r="H41"/>
  <c r="Q40"/>
  <c r="P40"/>
  <c r="O40"/>
  <c r="N40"/>
  <c r="M40"/>
  <c r="L40"/>
  <c r="K40"/>
  <c r="J40"/>
  <c r="I40"/>
  <c r="H40"/>
  <c r="Q39"/>
  <c r="P39"/>
  <c r="O39"/>
  <c r="N39"/>
  <c r="M39"/>
  <c r="L39"/>
  <c r="K39"/>
  <c r="J39"/>
  <c r="I39"/>
  <c r="H39"/>
  <c r="Q38"/>
  <c r="P38"/>
  <c r="O38"/>
  <c r="N38"/>
  <c r="M38"/>
  <c r="L38"/>
  <c r="K38"/>
  <c r="J38"/>
  <c r="I38"/>
  <c r="H38"/>
  <c r="Q37"/>
  <c r="Q47" s="1"/>
  <c r="Q11" s="1"/>
  <c r="P37"/>
  <c r="P47" s="1"/>
  <c r="P11" s="1"/>
  <c r="O37"/>
  <c r="O47" s="1"/>
  <c r="O11" s="1"/>
  <c r="N37"/>
  <c r="N47" s="1"/>
  <c r="N11" s="1"/>
  <c r="M37"/>
  <c r="M47" s="1"/>
  <c r="M11" s="1"/>
  <c r="L37"/>
  <c r="L47" s="1"/>
  <c r="L11" s="1"/>
  <c r="K37"/>
  <c r="K47" s="1"/>
  <c r="K11" s="1"/>
  <c r="J37"/>
  <c r="J47" s="1"/>
  <c r="J11" s="1"/>
  <c r="I37"/>
  <c r="I47" s="1"/>
  <c r="I11" s="1"/>
  <c r="H37"/>
  <c r="H47" s="1"/>
  <c r="H11" s="1"/>
  <c r="Q36"/>
  <c r="P36"/>
  <c r="O36"/>
  <c r="N36"/>
  <c r="M36"/>
  <c r="L36"/>
  <c r="K36"/>
  <c r="J36"/>
  <c r="I36"/>
  <c r="H36"/>
  <c r="Q23"/>
  <c r="Q48" s="1"/>
  <c r="P23"/>
  <c r="P48" s="1"/>
  <c r="O23"/>
  <c r="O48" s="1"/>
  <c r="N23"/>
  <c r="N48" s="1"/>
  <c r="M23"/>
  <c r="M48" s="1"/>
  <c r="L23"/>
  <c r="L48" s="1"/>
  <c r="K23"/>
  <c r="K48" s="1"/>
  <c r="J23"/>
  <c r="J48" s="1"/>
  <c r="I23"/>
  <c r="I48" s="1"/>
  <c r="H23"/>
  <c r="H48" s="1"/>
  <c r="AA13"/>
  <c r="Z13"/>
  <c r="Y13"/>
  <c r="X13"/>
  <c r="R13"/>
  <c r="Q10"/>
  <c r="P10"/>
  <c r="O10"/>
  <c r="N10"/>
  <c r="M10"/>
  <c r="L10"/>
  <c r="K10"/>
  <c r="J10"/>
  <c r="I10"/>
  <c r="H10"/>
  <c r="Q9"/>
  <c r="Q13" s="1"/>
  <c r="AK13" s="1"/>
  <c r="P9"/>
  <c r="P13" s="1"/>
  <c r="AJ13" s="1"/>
  <c r="O9"/>
  <c r="O13" s="1"/>
  <c r="AI13" s="1"/>
  <c r="N9"/>
  <c r="N13" s="1"/>
  <c r="AH13" s="1"/>
  <c r="M9"/>
  <c r="M13" s="1"/>
  <c r="AG13" s="1"/>
  <c r="L9"/>
  <c r="L13" s="1"/>
  <c r="AF13" s="1"/>
  <c r="K9"/>
  <c r="K13" s="1"/>
  <c r="AE13" s="1"/>
  <c r="J9"/>
  <c r="J13" s="1"/>
  <c r="AD13" s="1"/>
  <c r="I9"/>
  <c r="I13" s="1"/>
  <c r="AC13" s="1"/>
  <c r="H9"/>
  <c r="H13" s="1"/>
  <c r="AB13" s="1"/>
  <c r="N61" i="49" l="1"/>
  <c r="F63"/>
  <c r="J18" i="50"/>
  <c r="N58" i="49"/>
  <c r="B32" i="50"/>
  <c r="H59" i="47"/>
  <c r="H61" s="1"/>
  <c r="J59"/>
  <c r="J61" s="1"/>
  <c r="L59"/>
  <c r="L61" s="1"/>
  <c r="N59"/>
  <c r="N61" s="1"/>
  <c r="P59"/>
  <c r="P61" s="1"/>
  <c r="P62" s="1"/>
  <c r="H58"/>
  <c r="J58"/>
  <c r="L58"/>
  <c r="N58"/>
  <c r="P58"/>
  <c r="I59"/>
  <c r="I61" s="1"/>
  <c r="I62" s="1"/>
  <c r="K59"/>
  <c r="K61" s="1"/>
  <c r="M59"/>
  <c r="M61" s="1"/>
  <c r="M62" s="1"/>
  <c r="O59"/>
  <c r="O61" s="1"/>
  <c r="Q59"/>
  <c r="Q61" s="1"/>
  <c r="Q62" s="1"/>
  <c r="I58"/>
  <c r="K58"/>
  <c r="M58"/>
  <c r="O58"/>
  <c r="Q58"/>
  <c r="L62" l="1"/>
  <c r="H62"/>
  <c r="O62"/>
  <c r="K62"/>
  <c r="N62"/>
  <c r="J62"/>
  <c r="A2" i="29" l="1"/>
  <c r="A1" i="25"/>
  <c r="A2"/>
  <c r="A9"/>
  <c r="G51"/>
  <c r="G10" s="1"/>
  <c r="G17" s="1"/>
  <c r="J51"/>
  <c r="J10" s="1"/>
  <c r="J17" s="1"/>
  <c r="M51"/>
  <c r="M10" s="1"/>
  <c r="M17" s="1"/>
  <c r="F53"/>
  <c r="G53"/>
  <c r="H53"/>
  <c r="I53"/>
  <c r="J53"/>
  <c r="K53"/>
  <c r="L53"/>
  <c r="M53"/>
  <c r="N53"/>
  <c r="O53"/>
  <c r="G80"/>
  <c r="J80"/>
  <c r="M80"/>
  <c r="F81"/>
  <c r="G81"/>
  <c r="H81"/>
  <c r="I81"/>
  <c r="J81"/>
  <c r="K81"/>
  <c r="L81"/>
  <c r="M81"/>
  <c r="N81"/>
  <c r="O81"/>
  <c r="G99"/>
  <c r="J99"/>
  <c r="M99"/>
  <c r="G133"/>
  <c r="J133"/>
  <c r="M133"/>
  <c r="G137"/>
  <c r="G142" s="1"/>
  <c r="J137"/>
  <c r="M137"/>
  <c r="M142" s="1"/>
  <c r="J142"/>
  <c r="G149"/>
  <c r="G150" s="1"/>
  <c r="J149"/>
  <c r="M149"/>
  <c r="M150" s="1"/>
  <c r="J150"/>
  <c r="G158"/>
  <c r="J158"/>
  <c r="M158"/>
  <c r="G161"/>
  <c r="J161"/>
  <c r="M161"/>
  <c r="G162"/>
  <c r="J162"/>
  <c r="M162"/>
  <c r="G163"/>
  <c r="J163"/>
  <c r="M163"/>
  <c r="G164"/>
  <c r="J164"/>
  <c r="M164"/>
  <c r="G165"/>
  <c r="J165"/>
  <c r="M165"/>
  <c r="G173"/>
  <c r="J173"/>
  <c r="M173"/>
  <c r="G175"/>
  <c r="J175"/>
  <c r="M175"/>
  <c r="J176"/>
  <c r="J177"/>
  <c r="G178"/>
  <c r="J178"/>
  <c r="M178"/>
  <c r="J179"/>
  <c r="J181"/>
  <c r="G189"/>
  <c r="J189"/>
  <c r="M189"/>
  <c r="G195"/>
  <c r="J195"/>
  <c r="M195"/>
  <c r="G197"/>
  <c r="J197"/>
  <c r="M197"/>
  <c r="G208"/>
  <c r="J208"/>
  <c r="M208"/>
  <c r="G217"/>
  <c r="J217"/>
  <c r="M217"/>
  <c r="J218"/>
  <c r="J219"/>
  <c r="G220"/>
  <c r="J220"/>
  <c r="M220"/>
  <c r="J221"/>
  <c r="G227"/>
  <c r="J227"/>
  <c r="M227"/>
  <c r="G233"/>
  <c r="J233"/>
  <c r="M233"/>
  <c r="G235"/>
  <c r="J235"/>
  <c r="M235"/>
  <c r="G253"/>
  <c r="J253"/>
  <c r="M253"/>
  <c r="A1" i="21"/>
  <c r="A2"/>
  <c r="A12"/>
  <c r="F15"/>
  <c r="G15"/>
  <c r="H15"/>
  <c r="I15"/>
  <c r="J15"/>
  <c r="K15"/>
  <c r="L15"/>
  <c r="M15"/>
  <c r="N15"/>
  <c r="O15"/>
  <c r="A20"/>
  <c r="F23"/>
  <c r="G23"/>
  <c r="H23"/>
  <c r="I23"/>
  <c r="J23"/>
  <c r="K23"/>
  <c r="L23"/>
  <c r="M23"/>
  <c r="N23"/>
  <c r="O23"/>
  <c r="F24"/>
  <c r="G24"/>
  <c r="H24"/>
  <c r="I24"/>
  <c r="J24"/>
  <c r="K24"/>
  <c r="L24"/>
  <c r="M24"/>
  <c r="N24"/>
  <c r="O24"/>
  <c r="F26"/>
  <c r="G26"/>
  <c r="H26"/>
  <c r="I26"/>
  <c r="J26"/>
  <c r="K26"/>
  <c r="L26"/>
  <c r="M26"/>
  <c r="N26"/>
  <c r="O26"/>
  <c r="F27"/>
  <c r="G27"/>
  <c r="H27"/>
  <c r="I27"/>
  <c r="J27"/>
  <c r="K27"/>
  <c r="L27"/>
  <c r="M27"/>
  <c r="N27"/>
  <c r="O27"/>
  <c r="F35"/>
  <c r="G35"/>
  <c r="H35"/>
  <c r="I35"/>
  <c r="J35"/>
  <c r="K35"/>
  <c r="L35"/>
  <c r="M35"/>
  <c r="N35"/>
  <c r="O35"/>
  <c r="F36"/>
  <c r="G36"/>
  <c r="H36"/>
  <c r="I36"/>
  <c r="J36"/>
  <c r="K36"/>
  <c r="L36"/>
  <c r="M36"/>
  <c r="N36"/>
  <c r="O36"/>
  <c r="A49"/>
  <c r="F52"/>
  <c r="G52"/>
  <c r="H52"/>
  <c r="I52"/>
  <c r="J52"/>
  <c r="K52"/>
  <c r="L52"/>
  <c r="M52"/>
  <c r="N52"/>
  <c r="O52"/>
  <c r="A57"/>
  <c r="F60"/>
  <c r="G60"/>
  <c r="H60"/>
  <c r="I60"/>
  <c r="J60"/>
  <c r="K60"/>
  <c r="L60"/>
  <c r="M60"/>
  <c r="N60"/>
  <c r="O60"/>
  <c r="F61"/>
  <c r="G61"/>
  <c r="H61"/>
  <c r="I61"/>
  <c r="J61"/>
  <c r="K61"/>
  <c r="L61"/>
  <c r="M61"/>
  <c r="N61"/>
  <c r="O61"/>
  <c r="F69"/>
  <c r="G69"/>
  <c r="H69"/>
  <c r="I69"/>
  <c r="J69"/>
  <c r="K69"/>
  <c r="L69"/>
  <c r="M69"/>
  <c r="N69"/>
  <c r="O69"/>
  <c r="F70"/>
  <c r="G70"/>
  <c r="H70"/>
  <c r="I70"/>
  <c r="J70"/>
  <c r="K70"/>
  <c r="L70"/>
  <c r="M70"/>
  <c r="N70"/>
  <c r="O70"/>
  <c r="A1" i="20"/>
  <c r="A2"/>
  <c r="F15"/>
  <c r="G15"/>
  <c r="H15"/>
  <c r="I15"/>
  <c r="J15"/>
  <c r="K15"/>
  <c r="L15"/>
  <c r="M15"/>
  <c r="N15"/>
  <c r="O15"/>
  <c r="F22"/>
  <c r="G22"/>
  <c r="H22"/>
  <c r="I22"/>
  <c r="J22"/>
  <c r="K22"/>
  <c r="L22"/>
  <c r="M22"/>
  <c r="N22"/>
  <c r="O22"/>
  <c r="F24"/>
  <c r="G24"/>
  <c r="H24"/>
  <c r="I24"/>
  <c r="J24"/>
  <c r="K24"/>
  <c r="L24"/>
  <c r="M24"/>
  <c r="N24"/>
  <c r="O24"/>
  <c r="F27"/>
  <c r="G27"/>
  <c r="H27"/>
  <c r="I27"/>
  <c r="J27"/>
  <c r="K27"/>
  <c r="L27"/>
  <c r="M27"/>
  <c r="N27"/>
  <c r="O27"/>
  <c r="F32"/>
  <c r="G32"/>
  <c r="H32"/>
  <c r="I32"/>
  <c r="J32"/>
  <c r="K32"/>
  <c r="L32"/>
  <c r="M32"/>
  <c r="N32"/>
  <c r="O32"/>
  <c r="F36"/>
  <c r="G36"/>
  <c r="H36"/>
  <c r="I36"/>
  <c r="J36"/>
  <c r="K36"/>
  <c r="L36"/>
  <c r="M36"/>
  <c r="N36"/>
  <c r="O36"/>
  <c r="F40"/>
  <c r="G40"/>
  <c r="H40"/>
  <c r="I40"/>
  <c r="J40"/>
  <c r="K40"/>
  <c r="L40"/>
  <c r="M40"/>
  <c r="N40"/>
  <c r="O40"/>
  <c r="F44"/>
  <c r="G44"/>
  <c r="H44"/>
  <c r="I44"/>
  <c r="J44"/>
  <c r="K44"/>
  <c r="L44"/>
  <c r="M44"/>
  <c r="N44"/>
  <c r="O44"/>
  <c r="F51"/>
  <c r="G51"/>
  <c r="H51"/>
  <c r="I51"/>
  <c r="J51"/>
  <c r="K51"/>
  <c r="L51"/>
  <c r="M51"/>
  <c r="N51"/>
  <c r="O51"/>
  <c r="F52"/>
  <c r="G52"/>
  <c r="H52"/>
  <c r="I52"/>
  <c r="J52"/>
  <c r="K52"/>
  <c r="L52"/>
  <c r="M52"/>
  <c r="N52"/>
  <c r="O52"/>
  <c r="F56"/>
  <c r="G56"/>
  <c r="H56"/>
  <c r="I56"/>
  <c r="J56"/>
  <c r="K56"/>
  <c r="L56"/>
  <c r="M56"/>
  <c r="N56"/>
  <c r="O56"/>
  <c r="A1" i="19"/>
  <c r="A2"/>
  <c r="A4"/>
  <c r="F11"/>
  <c r="G11"/>
  <c r="H11"/>
  <c r="I11"/>
  <c r="J11"/>
  <c r="K11"/>
  <c r="L11"/>
  <c r="M11"/>
  <c r="N11"/>
  <c r="O11"/>
  <c r="F24"/>
  <c r="G24"/>
  <c r="H24"/>
  <c r="I24"/>
  <c r="J24"/>
  <c r="K24"/>
  <c r="L24"/>
  <c r="M24"/>
  <c r="N24"/>
  <c r="O24"/>
  <c r="F40"/>
  <c r="G18" s="1"/>
  <c r="G40" s="1"/>
  <c r="F72"/>
  <c r="G72"/>
  <c r="H72"/>
  <c r="I72"/>
  <c r="J72"/>
  <c r="K72"/>
  <c r="L72"/>
  <c r="M72"/>
  <c r="N72"/>
  <c r="O72"/>
  <c r="G76"/>
  <c r="F79"/>
  <c r="G79"/>
  <c r="H79"/>
  <c r="I79"/>
  <c r="J79"/>
  <c r="K79"/>
  <c r="L79"/>
  <c r="M79"/>
  <c r="N79"/>
  <c r="O79"/>
  <c r="F86"/>
  <c r="G86"/>
  <c r="H76" s="1"/>
  <c r="F93"/>
  <c r="A99"/>
  <c r="F103"/>
  <c r="F102" s="1"/>
  <c r="G103"/>
  <c r="G102" s="1"/>
  <c r="G93" s="1"/>
  <c r="H103"/>
  <c r="H102" s="1"/>
  <c r="H93" s="1"/>
  <c r="I103"/>
  <c r="I102" s="1"/>
  <c r="I93" s="1"/>
  <c r="J103"/>
  <c r="J102" s="1"/>
  <c r="J93" s="1"/>
  <c r="K103"/>
  <c r="K102" s="1"/>
  <c r="K93" s="1"/>
  <c r="L103"/>
  <c r="L102" s="1"/>
  <c r="L93" s="1"/>
  <c r="M103"/>
  <c r="M102" s="1"/>
  <c r="M93" s="1"/>
  <c r="N103"/>
  <c r="N102" s="1"/>
  <c r="N93" s="1"/>
  <c r="O103"/>
  <c r="O102" s="1"/>
  <c r="O93" s="1"/>
  <c r="A108"/>
  <c r="F112"/>
  <c r="G112"/>
  <c r="H112"/>
  <c r="I112"/>
  <c r="J112"/>
  <c r="K112"/>
  <c r="L112"/>
  <c r="M112"/>
  <c r="N112"/>
  <c r="O112"/>
  <c r="A1" i="18"/>
  <c r="A2"/>
  <c r="D9"/>
  <c r="E9"/>
  <c r="D11"/>
  <c r="E11"/>
  <c r="D13"/>
  <c r="E13"/>
  <c r="D26"/>
  <c r="D15" s="1"/>
  <c r="D16" s="1"/>
  <c r="E26"/>
  <c r="E15" s="1"/>
  <c r="E16" s="1"/>
  <c r="D37"/>
  <c r="E37"/>
  <c r="A1" i="14"/>
  <c r="A2"/>
  <c r="E13"/>
  <c r="I13"/>
  <c r="X13" s="1"/>
  <c r="L13"/>
  <c r="P13"/>
  <c r="S13"/>
  <c r="W13"/>
  <c r="E14"/>
  <c r="I14" s="1"/>
  <c r="L14"/>
  <c r="P14" s="1"/>
  <c r="S14"/>
  <c r="W14" s="1"/>
  <c r="E15"/>
  <c r="I15"/>
  <c r="X15" s="1"/>
  <c r="L15"/>
  <c r="P15"/>
  <c r="S15"/>
  <c r="W15"/>
  <c r="E16"/>
  <c r="I16" s="1"/>
  <c r="L16"/>
  <c r="P16" s="1"/>
  <c r="S16"/>
  <c r="W16" s="1"/>
  <c r="E17"/>
  <c r="I17"/>
  <c r="X17" s="1"/>
  <c r="L17"/>
  <c r="P17"/>
  <c r="S17"/>
  <c r="W17"/>
  <c r="E18"/>
  <c r="I18" s="1"/>
  <c r="L18"/>
  <c r="P18" s="1"/>
  <c r="W18"/>
  <c r="E19"/>
  <c r="I19" s="1"/>
  <c r="X19" s="1"/>
  <c r="L19"/>
  <c r="P19" s="1"/>
  <c r="W19"/>
  <c r="E20"/>
  <c r="I20" s="1"/>
  <c r="L20"/>
  <c r="P20" s="1"/>
  <c r="S20"/>
  <c r="W20" s="1"/>
  <c r="C22"/>
  <c r="D22"/>
  <c r="F22"/>
  <c r="G22"/>
  <c r="H22"/>
  <c r="J22"/>
  <c r="K22"/>
  <c r="L22"/>
  <c r="M22"/>
  <c r="N22"/>
  <c r="O22"/>
  <c r="Q22"/>
  <c r="R22"/>
  <c r="T22"/>
  <c r="U22"/>
  <c r="V22"/>
  <c r="I24"/>
  <c r="X24"/>
  <c r="E25"/>
  <c r="I25"/>
  <c r="X25" s="1"/>
  <c r="E26"/>
  <c r="I26" s="1"/>
  <c r="L26"/>
  <c r="P26" s="1"/>
  <c r="S26"/>
  <c r="W26" s="1"/>
  <c r="E27"/>
  <c r="I27"/>
  <c r="X27" s="1"/>
  <c r="L27"/>
  <c r="P27"/>
  <c r="S27"/>
  <c r="W27"/>
  <c r="E28"/>
  <c r="I28" s="1"/>
  <c r="L28"/>
  <c r="P28" s="1"/>
  <c r="S28"/>
  <c r="W28" s="1"/>
  <c r="E29"/>
  <c r="I29"/>
  <c r="X29" s="1"/>
  <c r="L29"/>
  <c r="P29"/>
  <c r="S29"/>
  <c r="W29"/>
  <c r="I30"/>
  <c r="X30" s="1"/>
  <c r="L30"/>
  <c r="P30"/>
  <c r="S30"/>
  <c r="W30"/>
  <c r="I31"/>
  <c r="C32"/>
  <c r="D32"/>
  <c r="F32"/>
  <c r="G32"/>
  <c r="H32"/>
  <c r="J32"/>
  <c r="K32"/>
  <c r="L32"/>
  <c r="M32"/>
  <c r="N32"/>
  <c r="O32"/>
  <c r="Q32"/>
  <c r="R32"/>
  <c r="T32"/>
  <c r="U32"/>
  <c r="V32"/>
  <c r="A1" i="13"/>
  <c r="A2"/>
  <c r="A1" i="12"/>
  <c r="A2"/>
  <c r="S10"/>
  <c r="S11"/>
  <c r="S21" s="1"/>
  <c r="S12"/>
  <c r="S13"/>
  <c r="S15"/>
  <c r="M21"/>
  <c r="O21"/>
  <c r="Q21"/>
  <c r="V21"/>
  <c r="S38"/>
  <c r="S39"/>
  <c r="S40"/>
  <c r="I43"/>
  <c r="I52" s="1"/>
  <c r="I67"/>
  <c r="I71" s="1"/>
  <c r="I83"/>
  <c r="I87" s="1"/>
  <c r="I96"/>
  <c r="I99" s="1"/>
  <c r="M110"/>
  <c r="P167"/>
  <c r="V14" i="11"/>
  <c r="U17"/>
  <c r="V20" s="1"/>
  <c r="U18"/>
  <c r="S20"/>
  <c r="V21"/>
  <c r="S24"/>
  <c r="V24"/>
  <c r="V25"/>
  <c r="S28"/>
  <c r="S29"/>
  <c r="S37"/>
  <c r="S45"/>
  <c r="V46"/>
  <c r="S49"/>
  <c r="S50"/>
  <c r="S58"/>
  <c r="V64"/>
  <c r="V65"/>
  <c r="V67" s="1"/>
  <c r="V121" s="1"/>
  <c r="V66"/>
  <c r="S67"/>
  <c r="V69"/>
  <c r="V70"/>
  <c r="S73"/>
  <c r="V73"/>
  <c r="S74"/>
  <c r="S82"/>
  <c r="V87"/>
  <c r="S90"/>
  <c r="S91" s="1"/>
  <c r="S99"/>
  <c r="M107"/>
  <c r="S107"/>
  <c r="V107"/>
  <c r="M108"/>
  <c r="N112"/>
  <c r="S112"/>
  <c r="M113"/>
  <c r="S113"/>
  <c r="V113"/>
  <c r="O114"/>
  <c r="S119"/>
  <c r="S120"/>
  <c r="V120"/>
  <c r="M121"/>
  <c r="S121"/>
  <c r="S122"/>
  <c r="M122" s="1"/>
  <c r="M123"/>
  <c r="S123"/>
  <c r="V123"/>
  <c r="S125"/>
  <c r="V125"/>
  <c r="O134"/>
  <c r="W134"/>
  <c r="O137"/>
  <c r="AK137"/>
  <c r="AM137"/>
  <c r="I138"/>
  <c r="M110" s="1"/>
  <c r="K138"/>
  <c r="M138"/>
  <c r="O138"/>
  <c r="R138"/>
  <c r="W141"/>
  <c r="O142"/>
  <c r="W142"/>
  <c r="AK142"/>
  <c r="AM142"/>
  <c r="W143"/>
  <c r="W144"/>
  <c r="W146"/>
  <c r="O147"/>
  <c r="W147"/>
  <c r="AK147"/>
  <c r="AM147" s="1"/>
  <c r="W148"/>
  <c r="O149"/>
  <c r="W149"/>
  <c r="AK149"/>
  <c r="AM149"/>
  <c r="W150"/>
  <c r="W151"/>
  <c r="I152"/>
  <c r="K152"/>
  <c r="M152"/>
  <c r="O152"/>
  <c r="W152"/>
  <c r="I153"/>
  <c r="M153"/>
  <c r="O153"/>
  <c r="R153"/>
  <c r="V42" s="1"/>
  <c r="AL153"/>
  <c r="W159"/>
  <c r="W160"/>
  <c r="I161"/>
  <c r="K161"/>
  <c r="M161"/>
  <c r="O161"/>
  <c r="R161"/>
  <c r="O165"/>
  <c r="W165"/>
  <c r="O167"/>
  <c r="W167"/>
  <c r="O169"/>
  <c r="W169"/>
  <c r="O171"/>
  <c r="W171"/>
  <c r="O173"/>
  <c r="W173"/>
  <c r="O175"/>
  <c r="W175"/>
  <c r="O177"/>
  <c r="W177"/>
  <c r="O179"/>
  <c r="W179"/>
  <c r="O181"/>
  <c r="W181"/>
  <c r="O183"/>
  <c r="W183"/>
  <c r="O185"/>
  <c r="W185"/>
  <c r="O187"/>
  <c r="W187"/>
  <c r="O189"/>
  <c r="W189"/>
  <c r="O191"/>
  <c r="W191"/>
  <c r="O192"/>
  <c r="O193"/>
  <c r="W193"/>
  <c r="O194"/>
  <c r="O195"/>
  <c r="W195"/>
  <c r="O196"/>
  <c r="O197"/>
  <c r="W197"/>
  <c r="O198"/>
  <c r="O199"/>
  <c r="W199"/>
  <c r="O200"/>
  <c r="O201"/>
  <c r="O202"/>
  <c r="O203"/>
  <c r="O204"/>
  <c r="O205"/>
  <c r="AK205"/>
  <c r="AM205"/>
  <c r="O206"/>
  <c r="I207"/>
  <c r="K207"/>
  <c r="M207"/>
  <c r="Q114" s="1"/>
  <c r="W207"/>
  <c r="W208"/>
  <c r="W209"/>
  <c r="W210"/>
  <c r="W211"/>
  <c r="AL212"/>
  <c r="I213"/>
  <c r="K213"/>
  <c r="M213"/>
  <c r="R213"/>
  <c r="U43" s="1"/>
  <c r="O220"/>
  <c r="W220"/>
  <c r="W221"/>
  <c r="W222"/>
  <c r="W223"/>
  <c r="W224"/>
  <c r="W225"/>
  <c r="W226"/>
  <c r="W227"/>
  <c r="W228"/>
  <c r="I229"/>
  <c r="M109" s="1"/>
  <c r="K229"/>
  <c r="M229"/>
  <c r="O229"/>
  <c r="R229"/>
  <c r="AL229"/>
  <c r="W232"/>
  <c r="W233"/>
  <c r="O234"/>
  <c r="AK234"/>
  <c r="AM234"/>
  <c r="O236"/>
  <c r="AK236"/>
  <c r="AM236" s="1"/>
  <c r="O238"/>
  <c r="AK238"/>
  <c r="AM238"/>
  <c r="O240"/>
  <c r="AK240"/>
  <c r="AM240" s="1"/>
  <c r="O242"/>
  <c r="AK242"/>
  <c r="AM242"/>
  <c r="O244"/>
  <c r="AK244"/>
  <c r="AM244" s="1"/>
  <c r="O246"/>
  <c r="AK246"/>
  <c r="AM246"/>
  <c r="O248"/>
  <c r="AK248"/>
  <c r="AM248" s="1"/>
  <c r="O250"/>
  <c r="AK250"/>
  <c r="AM250"/>
  <c r="O252"/>
  <c r="W252"/>
  <c r="AK252"/>
  <c r="AM252"/>
  <c r="I254"/>
  <c r="K254"/>
  <c r="O116" s="1"/>
  <c r="M254"/>
  <c r="Q116" s="1"/>
  <c r="W255"/>
  <c r="W256"/>
  <c r="W257"/>
  <c r="W258"/>
  <c r="W259"/>
  <c r="W260"/>
  <c r="W261"/>
  <c r="W262"/>
  <c r="W263"/>
  <c r="W264"/>
  <c r="W265"/>
  <c r="I266"/>
  <c r="K266"/>
  <c r="M266"/>
  <c r="I267"/>
  <c r="K267"/>
  <c r="M267"/>
  <c r="O267"/>
  <c r="R267"/>
  <c r="U44" s="1"/>
  <c r="AD267"/>
  <c r="AE267"/>
  <c r="AF267"/>
  <c r="AL267"/>
  <c r="O274"/>
  <c r="O275"/>
  <c r="O276"/>
  <c r="O277"/>
  <c r="O278"/>
  <c r="O279"/>
  <c r="O280"/>
  <c r="O281"/>
  <c r="O282"/>
  <c r="O283"/>
  <c r="O284"/>
  <c r="R284" s="1"/>
  <c r="R285" s="1"/>
  <c r="V28" s="1"/>
  <c r="I285"/>
  <c r="M111" s="1"/>
  <c r="K285"/>
  <c r="O118" s="1"/>
  <c r="M285"/>
  <c r="Q118" s="1"/>
  <c r="O285"/>
  <c r="O288"/>
  <c r="O289"/>
  <c r="O290"/>
  <c r="I292"/>
  <c r="K292"/>
  <c r="M292"/>
  <c r="Q115" s="1"/>
  <c r="O292"/>
  <c r="R292"/>
  <c r="G362"/>
  <c r="G299" s="1"/>
  <c r="H362"/>
  <c r="H299" s="1"/>
  <c r="G471"/>
  <c r="G300" s="1"/>
  <c r="H471"/>
  <c r="H300" s="1"/>
  <c r="G581"/>
  <c r="G301" s="1"/>
  <c r="H581"/>
  <c r="H301" s="1"/>
  <c r="G691"/>
  <c r="G302" s="1"/>
  <c r="H691"/>
  <c r="H302" s="1"/>
  <c r="G745"/>
  <c r="H745"/>
  <c r="G799"/>
  <c r="G303" s="1"/>
  <c r="H799"/>
  <c r="H303" s="1"/>
  <c r="G854"/>
  <c r="H854"/>
  <c r="A1" i="9"/>
  <c r="A2"/>
  <c r="I8"/>
  <c r="J8" s="1"/>
  <c r="K8" s="1"/>
  <c r="L8" s="1"/>
  <c r="M8" s="1"/>
  <c r="N8" s="1"/>
  <c r="O8" s="1"/>
  <c r="P8" s="1"/>
  <c r="Q8" s="1"/>
  <c r="H18"/>
  <c r="I18"/>
  <c r="J18"/>
  <c r="K18"/>
  <c r="L18"/>
  <c r="M18"/>
  <c r="N18"/>
  <c r="O18"/>
  <c r="P18"/>
  <c r="Q18"/>
  <c r="H28"/>
  <c r="I28"/>
  <c r="J28"/>
  <c r="K28"/>
  <c r="L28"/>
  <c r="M28"/>
  <c r="N28"/>
  <c r="O28"/>
  <c r="P28"/>
  <c r="Q28"/>
  <c r="H40"/>
  <c r="I40"/>
  <c r="J40"/>
  <c r="K40"/>
  <c r="L40"/>
  <c r="M40"/>
  <c r="N40"/>
  <c r="O40"/>
  <c r="P40"/>
  <c r="Q40"/>
  <c r="H42"/>
  <c r="I42"/>
  <c r="J42"/>
  <c r="K42"/>
  <c r="L42"/>
  <c r="M42"/>
  <c r="N42"/>
  <c r="O42"/>
  <c r="P42"/>
  <c r="Q42"/>
  <c r="H44"/>
  <c r="I44"/>
  <c r="J44"/>
  <c r="K44"/>
  <c r="L44"/>
  <c r="M44"/>
  <c r="N44"/>
  <c r="O44"/>
  <c r="P44"/>
  <c r="Q44"/>
  <c r="H49"/>
  <c r="I49"/>
  <c r="J49"/>
  <c r="K49"/>
  <c r="L49"/>
  <c r="M49"/>
  <c r="N49"/>
  <c r="O49"/>
  <c r="P49"/>
  <c r="Q49"/>
  <c r="H55"/>
  <c r="I55"/>
  <c r="J55"/>
  <c r="K55"/>
  <c r="L55"/>
  <c r="M55"/>
  <c r="N55"/>
  <c r="O55"/>
  <c r="P55"/>
  <c r="Q55"/>
  <c r="H58"/>
  <c r="I58"/>
  <c r="J58"/>
  <c r="K58"/>
  <c r="L58"/>
  <c r="M58"/>
  <c r="N58"/>
  <c r="O58"/>
  <c r="P58"/>
  <c r="Q58"/>
  <c r="I59"/>
  <c r="J59"/>
  <c r="K59" s="1"/>
  <c r="L59" s="1"/>
  <c r="M59" s="1"/>
  <c r="N59" s="1"/>
  <c r="O59" s="1"/>
  <c r="P59" s="1"/>
  <c r="Q59" s="1"/>
  <c r="H69"/>
  <c r="I69"/>
  <c r="J69"/>
  <c r="K69"/>
  <c r="L69"/>
  <c r="M69"/>
  <c r="N69"/>
  <c r="O69"/>
  <c r="P69"/>
  <c r="Q69"/>
  <c r="H79"/>
  <c r="I79"/>
  <c r="J79"/>
  <c r="K79"/>
  <c r="L79"/>
  <c r="M79"/>
  <c r="N79"/>
  <c r="O79"/>
  <c r="P79"/>
  <c r="Q79"/>
  <c r="H91"/>
  <c r="I91"/>
  <c r="J91"/>
  <c r="K91"/>
  <c r="L91"/>
  <c r="M91"/>
  <c r="N91"/>
  <c r="O91"/>
  <c r="P91"/>
  <c r="Q91"/>
  <c r="H93"/>
  <c r="I93"/>
  <c r="J93"/>
  <c r="K93"/>
  <c r="L93"/>
  <c r="M93"/>
  <c r="N93"/>
  <c r="O93"/>
  <c r="P93"/>
  <c r="Q93"/>
  <c r="H95"/>
  <c r="I95"/>
  <c r="J95"/>
  <c r="K95"/>
  <c r="L95"/>
  <c r="M95"/>
  <c r="N95"/>
  <c r="O95"/>
  <c r="P95"/>
  <c r="Q95"/>
  <c r="H100"/>
  <c r="I100"/>
  <c r="J100"/>
  <c r="K100"/>
  <c r="L100"/>
  <c r="M100"/>
  <c r="N100"/>
  <c r="O100"/>
  <c r="P100"/>
  <c r="Q100"/>
  <c r="H106"/>
  <c r="I106"/>
  <c r="J106"/>
  <c r="K106"/>
  <c r="L106"/>
  <c r="M106"/>
  <c r="N106"/>
  <c r="O106"/>
  <c r="P106"/>
  <c r="Q106"/>
  <c r="H109"/>
  <c r="I109"/>
  <c r="J109"/>
  <c r="K109"/>
  <c r="L109"/>
  <c r="M109"/>
  <c r="N109"/>
  <c r="O109"/>
  <c r="P109"/>
  <c r="Q109"/>
  <c r="I110"/>
  <c r="J110"/>
  <c r="K110" s="1"/>
  <c r="L110" s="1"/>
  <c r="M110" s="1"/>
  <c r="N110" s="1"/>
  <c r="O110" s="1"/>
  <c r="P110" s="1"/>
  <c r="Q110" s="1"/>
  <c r="H120"/>
  <c r="I120"/>
  <c r="J120"/>
  <c r="K120"/>
  <c r="L120"/>
  <c r="M120"/>
  <c r="N120"/>
  <c r="O120"/>
  <c r="P120"/>
  <c r="Q120"/>
  <c r="H130"/>
  <c r="I130"/>
  <c r="J130"/>
  <c r="K130"/>
  <c r="L130"/>
  <c r="M130"/>
  <c r="N130"/>
  <c r="O130"/>
  <c r="P130"/>
  <c r="Q130"/>
  <c r="H142"/>
  <c r="I142"/>
  <c r="J142"/>
  <c r="K142"/>
  <c r="L142"/>
  <c r="M142"/>
  <c r="N142"/>
  <c r="O142"/>
  <c r="P142"/>
  <c r="Q142"/>
  <c r="H144"/>
  <c r="I144"/>
  <c r="J144"/>
  <c r="K144"/>
  <c r="L144"/>
  <c r="M144"/>
  <c r="N144"/>
  <c r="O144"/>
  <c r="P144"/>
  <c r="Q144"/>
  <c r="H146"/>
  <c r="I146"/>
  <c r="J146"/>
  <c r="K146"/>
  <c r="L146"/>
  <c r="M146"/>
  <c r="N146"/>
  <c r="O146"/>
  <c r="P146"/>
  <c r="Q146"/>
  <c r="H151"/>
  <c r="I151"/>
  <c r="J151"/>
  <c r="K151"/>
  <c r="L151"/>
  <c r="M151"/>
  <c r="N151"/>
  <c r="O151"/>
  <c r="P151"/>
  <c r="Q151"/>
  <c r="H157"/>
  <c r="I157"/>
  <c r="J157"/>
  <c r="K157"/>
  <c r="L157"/>
  <c r="M157"/>
  <c r="N157"/>
  <c r="O157"/>
  <c r="P157"/>
  <c r="Q157"/>
  <c r="H160"/>
  <c r="I160"/>
  <c r="J160"/>
  <c r="K160"/>
  <c r="L160"/>
  <c r="M160"/>
  <c r="N160"/>
  <c r="O160"/>
  <c r="P160"/>
  <c r="Q160"/>
  <c r="I161"/>
  <c r="J161" s="1"/>
  <c r="K161" s="1"/>
  <c r="L161" s="1"/>
  <c r="M161" s="1"/>
  <c r="N161" s="1"/>
  <c r="O161" s="1"/>
  <c r="P161" s="1"/>
  <c r="Q161" s="1"/>
  <c r="H171"/>
  <c r="I171"/>
  <c r="J171"/>
  <c r="K171"/>
  <c r="L171"/>
  <c r="M171"/>
  <c r="N171"/>
  <c r="O171"/>
  <c r="P171"/>
  <c r="Q171"/>
  <c r="H181"/>
  <c r="I181"/>
  <c r="J181"/>
  <c r="K181"/>
  <c r="L181"/>
  <c r="M181"/>
  <c r="N181"/>
  <c r="O181"/>
  <c r="P181"/>
  <c r="Q181"/>
  <c r="H193"/>
  <c r="I193"/>
  <c r="J193"/>
  <c r="K193"/>
  <c r="L193"/>
  <c r="M193"/>
  <c r="N193"/>
  <c r="O193"/>
  <c r="P193"/>
  <c r="Q193"/>
  <c r="H195"/>
  <c r="I195"/>
  <c r="J195"/>
  <c r="K195"/>
  <c r="L195"/>
  <c r="M195"/>
  <c r="N195"/>
  <c r="O195"/>
  <c r="P195"/>
  <c r="Q195"/>
  <c r="H197"/>
  <c r="I197"/>
  <c r="J197"/>
  <c r="K197"/>
  <c r="L197"/>
  <c r="M197"/>
  <c r="N197"/>
  <c r="O197"/>
  <c r="P197"/>
  <c r="Q197"/>
  <c r="H202"/>
  <c r="I202"/>
  <c r="J202"/>
  <c r="K202"/>
  <c r="L202"/>
  <c r="M202"/>
  <c r="N202"/>
  <c r="O202"/>
  <c r="P202"/>
  <c r="Q202"/>
  <c r="H208"/>
  <c r="I208"/>
  <c r="J208"/>
  <c r="K208"/>
  <c r="L208"/>
  <c r="M208"/>
  <c r="N208"/>
  <c r="O208"/>
  <c r="P208"/>
  <c r="Q208"/>
  <c r="A1" i="8"/>
  <c r="A2"/>
  <c r="I8"/>
  <c r="J8" s="1"/>
  <c r="K8" s="1"/>
  <c r="L8" s="1"/>
  <c r="M8" s="1"/>
  <c r="N8" s="1"/>
  <c r="O8" s="1"/>
  <c r="P8" s="1"/>
  <c r="Q8" s="1"/>
  <c r="H19"/>
  <c r="I19"/>
  <c r="J19"/>
  <c r="K19"/>
  <c r="L19"/>
  <c r="M19"/>
  <c r="N19"/>
  <c r="O19"/>
  <c r="P19"/>
  <c r="Q19"/>
  <c r="H30"/>
  <c r="I30"/>
  <c r="J30"/>
  <c r="K30"/>
  <c r="L30"/>
  <c r="M30"/>
  <c r="N30"/>
  <c r="O30"/>
  <c r="P30"/>
  <c r="Q30"/>
  <c r="H36"/>
  <c r="I36"/>
  <c r="J36"/>
  <c r="K36"/>
  <c r="L36"/>
  <c r="M36"/>
  <c r="N36"/>
  <c r="O36"/>
  <c r="P36"/>
  <c r="Q36"/>
  <c r="H48"/>
  <c r="I48"/>
  <c r="J48"/>
  <c r="K48"/>
  <c r="L48"/>
  <c r="M48"/>
  <c r="N48"/>
  <c r="O48"/>
  <c r="P48"/>
  <c r="Q48"/>
  <c r="H54"/>
  <c r="I54"/>
  <c r="J54"/>
  <c r="K54"/>
  <c r="L54"/>
  <c r="M54"/>
  <c r="N54"/>
  <c r="O54"/>
  <c r="P54"/>
  <c r="Q54"/>
  <c r="H56"/>
  <c r="I56"/>
  <c r="J56"/>
  <c r="K56"/>
  <c r="L56"/>
  <c r="M56"/>
  <c r="N56"/>
  <c r="O56"/>
  <c r="P56"/>
  <c r="Q56"/>
  <c r="H65"/>
  <c r="I65"/>
  <c r="J65"/>
  <c r="K65"/>
  <c r="L65"/>
  <c r="M65"/>
  <c r="N65"/>
  <c r="O65"/>
  <c r="P65"/>
  <c r="Q65"/>
  <c r="H67"/>
  <c r="I67"/>
  <c r="J67"/>
  <c r="K67"/>
  <c r="L67"/>
  <c r="M67"/>
  <c r="N67"/>
  <c r="O67"/>
  <c r="P67"/>
  <c r="Q67"/>
  <c r="H69"/>
  <c r="I69"/>
  <c r="J69"/>
  <c r="K69"/>
  <c r="L69"/>
  <c r="M69"/>
  <c r="N69"/>
  <c r="O69"/>
  <c r="P69"/>
  <c r="Q69"/>
  <c r="I73"/>
  <c r="J73" s="1"/>
  <c r="K73" s="1"/>
  <c r="L73" s="1"/>
  <c r="M73" s="1"/>
  <c r="N73" s="1"/>
  <c r="O73" s="1"/>
  <c r="P73" s="1"/>
  <c r="Q73" s="1"/>
  <c r="H84"/>
  <c r="I84"/>
  <c r="J84"/>
  <c r="K84"/>
  <c r="L84"/>
  <c r="M84"/>
  <c r="N84"/>
  <c r="O84"/>
  <c r="P84"/>
  <c r="Q84"/>
  <c r="H95"/>
  <c r="I95"/>
  <c r="J95"/>
  <c r="K95"/>
  <c r="L95"/>
  <c r="M95"/>
  <c r="N95"/>
  <c r="O95"/>
  <c r="P95"/>
  <c r="Q95"/>
  <c r="H101"/>
  <c r="I101"/>
  <c r="J101"/>
  <c r="K101"/>
  <c r="L101"/>
  <c r="M101"/>
  <c r="N101"/>
  <c r="O101"/>
  <c r="P101"/>
  <c r="Q101"/>
  <c r="H113"/>
  <c r="I113"/>
  <c r="J113"/>
  <c r="K113"/>
  <c r="L113"/>
  <c r="M113"/>
  <c r="N113"/>
  <c r="O113"/>
  <c r="P113"/>
  <c r="Q113"/>
  <c r="H119"/>
  <c r="I119"/>
  <c r="J119"/>
  <c r="K119"/>
  <c r="L119"/>
  <c r="M119"/>
  <c r="N119"/>
  <c r="O119"/>
  <c r="P119"/>
  <c r="Q119"/>
  <c r="H121"/>
  <c r="I121"/>
  <c r="J121"/>
  <c r="K121"/>
  <c r="L121"/>
  <c r="M121"/>
  <c r="N121"/>
  <c r="O121"/>
  <c r="P121"/>
  <c r="Q121"/>
  <c r="H130"/>
  <c r="I130"/>
  <c r="J130"/>
  <c r="K130"/>
  <c r="L130"/>
  <c r="M130"/>
  <c r="N130"/>
  <c r="O130"/>
  <c r="P130"/>
  <c r="Q130"/>
  <c r="H132"/>
  <c r="I132"/>
  <c r="J132"/>
  <c r="K132"/>
  <c r="L132"/>
  <c r="M132"/>
  <c r="N132"/>
  <c r="O132"/>
  <c r="P132"/>
  <c r="Q132"/>
  <c r="H134"/>
  <c r="I134"/>
  <c r="J134"/>
  <c r="K134"/>
  <c r="L134"/>
  <c r="M134"/>
  <c r="N134"/>
  <c r="O134"/>
  <c r="P134"/>
  <c r="Q134"/>
  <c r="I138"/>
  <c r="J138" s="1"/>
  <c r="K138" s="1"/>
  <c r="L138" s="1"/>
  <c r="M138" s="1"/>
  <c r="N138" s="1"/>
  <c r="O138" s="1"/>
  <c r="P138" s="1"/>
  <c r="Q138" s="1"/>
  <c r="H149"/>
  <c r="I149"/>
  <c r="J149"/>
  <c r="K149"/>
  <c r="L149"/>
  <c r="M149"/>
  <c r="N149"/>
  <c r="O149"/>
  <c r="P149"/>
  <c r="Q149"/>
  <c r="H160"/>
  <c r="I160"/>
  <c r="J160"/>
  <c r="K160"/>
  <c r="L160"/>
  <c r="M160"/>
  <c r="N160"/>
  <c r="O160"/>
  <c r="P160"/>
  <c r="Q160"/>
  <c r="H166"/>
  <c r="I166"/>
  <c r="J166"/>
  <c r="K166"/>
  <c r="L166"/>
  <c r="M166"/>
  <c r="N166"/>
  <c r="O166"/>
  <c r="P166"/>
  <c r="Q166"/>
  <c r="H178"/>
  <c r="I178"/>
  <c r="J178"/>
  <c r="K178"/>
  <c r="L178"/>
  <c r="M178"/>
  <c r="N178"/>
  <c r="O178"/>
  <c r="P178"/>
  <c r="Q178"/>
  <c r="H184"/>
  <c r="I184"/>
  <c r="J184"/>
  <c r="K184"/>
  <c r="L184"/>
  <c r="M184"/>
  <c r="N184"/>
  <c r="O184"/>
  <c r="P184"/>
  <c r="Q184"/>
  <c r="H186"/>
  <c r="I186"/>
  <c r="J186"/>
  <c r="K186"/>
  <c r="L186"/>
  <c r="M186"/>
  <c r="N186"/>
  <c r="O186"/>
  <c r="P186"/>
  <c r="Q186"/>
  <c r="H195"/>
  <c r="I195"/>
  <c r="J195"/>
  <c r="K195"/>
  <c r="L195"/>
  <c r="M195"/>
  <c r="N195"/>
  <c r="O195"/>
  <c r="P195"/>
  <c r="Q195"/>
  <c r="H197"/>
  <c r="I197"/>
  <c r="J197"/>
  <c r="K197"/>
  <c r="L197"/>
  <c r="M197"/>
  <c r="N197"/>
  <c r="O197"/>
  <c r="P197"/>
  <c r="Q197"/>
  <c r="H199"/>
  <c r="I199"/>
  <c r="J199"/>
  <c r="K199"/>
  <c r="L199"/>
  <c r="M199"/>
  <c r="N199"/>
  <c r="O199"/>
  <c r="P199"/>
  <c r="Q199"/>
  <c r="I203"/>
  <c r="J203" s="1"/>
  <c r="K203" s="1"/>
  <c r="L203" s="1"/>
  <c r="M203" s="1"/>
  <c r="N203" s="1"/>
  <c r="O203" s="1"/>
  <c r="P203" s="1"/>
  <c r="Q203" s="1"/>
  <c r="H214"/>
  <c r="I214"/>
  <c r="J214"/>
  <c r="K214"/>
  <c r="L214"/>
  <c r="M214"/>
  <c r="N214"/>
  <c r="O214"/>
  <c r="P214"/>
  <c r="Q214"/>
  <c r="H225"/>
  <c r="I225"/>
  <c r="J225"/>
  <c r="K225"/>
  <c r="L225"/>
  <c r="M225"/>
  <c r="N225"/>
  <c r="O225"/>
  <c r="P225"/>
  <c r="Q225"/>
  <c r="H231"/>
  <c r="I231"/>
  <c r="J231"/>
  <c r="K231"/>
  <c r="L231"/>
  <c r="M231"/>
  <c r="N231"/>
  <c r="O231"/>
  <c r="P231"/>
  <c r="Q231"/>
  <c r="H243"/>
  <c r="I243"/>
  <c r="J243"/>
  <c r="K243"/>
  <c r="L243"/>
  <c r="M243"/>
  <c r="N243"/>
  <c r="O243"/>
  <c r="P243"/>
  <c r="Q243"/>
  <c r="H249"/>
  <c r="I249"/>
  <c r="J249"/>
  <c r="K249"/>
  <c r="L249"/>
  <c r="M249"/>
  <c r="N249"/>
  <c r="O249"/>
  <c r="P249"/>
  <c r="Q249"/>
  <c r="H251"/>
  <c r="I251"/>
  <c r="J251"/>
  <c r="K251"/>
  <c r="L251"/>
  <c r="M251"/>
  <c r="N251"/>
  <c r="O251"/>
  <c r="P251"/>
  <c r="Q251"/>
  <c r="H260"/>
  <c r="I260"/>
  <c r="J260"/>
  <c r="K260"/>
  <c r="L260"/>
  <c r="M260"/>
  <c r="N260"/>
  <c r="O260"/>
  <c r="P260"/>
  <c r="Q260"/>
  <c r="H262"/>
  <c r="I262"/>
  <c r="J262"/>
  <c r="K262"/>
  <c r="L262"/>
  <c r="M262"/>
  <c r="N262"/>
  <c r="O262"/>
  <c r="P262"/>
  <c r="Q262"/>
  <c r="H264"/>
  <c r="I264"/>
  <c r="J264"/>
  <c r="K264"/>
  <c r="L264"/>
  <c r="M264"/>
  <c r="N264"/>
  <c r="O264"/>
  <c r="P264"/>
  <c r="Q264"/>
  <c r="A1" i="7"/>
  <c r="A2"/>
  <c r="I8"/>
  <c r="J8"/>
  <c r="K8" s="1"/>
  <c r="L8" s="1"/>
  <c r="M8" s="1"/>
  <c r="N8" s="1"/>
  <c r="O8" s="1"/>
  <c r="P8" s="1"/>
  <c r="Q8" s="1"/>
  <c r="H21"/>
  <c r="I21"/>
  <c r="J21"/>
  <c r="K21"/>
  <c r="L21"/>
  <c r="M21"/>
  <c r="N21"/>
  <c r="O21"/>
  <c r="P21"/>
  <c r="Q21"/>
  <c r="H22"/>
  <c r="I22"/>
  <c r="J22"/>
  <c r="K22"/>
  <c r="L22"/>
  <c r="M22"/>
  <c r="N22"/>
  <c r="O22"/>
  <c r="P22"/>
  <c r="Q22"/>
  <c r="H30"/>
  <c r="I30"/>
  <c r="J30"/>
  <c r="K30"/>
  <c r="L30"/>
  <c r="M30"/>
  <c r="N30"/>
  <c r="O30"/>
  <c r="P30"/>
  <c r="Q30"/>
  <c r="H38"/>
  <c r="I38"/>
  <c r="J38"/>
  <c r="K38"/>
  <c r="L38"/>
  <c r="M38"/>
  <c r="N38"/>
  <c r="O38"/>
  <c r="P38"/>
  <c r="Q38"/>
  <c r="H40"/>
  <c r="I40"/>
  <c r="J40"/>
  <c r="K40"/>
  <c r="L40"/>
  <c r="M40"/>
  <c r="N40"/>
  <c r="O40"/>
  <c r="P40"/>
  <c r="Q40"/>
  <c r="H48"/>
  <c r="I48"/>
  <c r="J48"/>
  <c r="K48"/>
  <c r="L48"/>
  <c r="M48"/>
  <c r="N48"/>
  <c r="O48"/>
  <c r="P48"/>
  <c r="Q48"/>
  <c r="H50"/>
  <c r="I50"/>
  <c r="J50"/>
  <c r="K50"/>
  <c r="L50"/>
  <c r="M50"/>
  <c r="N50"/>
  <c r="O50"/>
  <c r="P50"/>
  <c r="Q50"/>
  <c r="H53"/>
  <c r="I53"/>
  <c r="J53"/>
  <c r="K53"/>
  <c r="L53"/>
  <c r="M53"/>
  <c r="N53"/>
  <c r="O53"/>
  <c r="P53"/>
  <c r="Q53"/>
  <c r="H59"/>
  <c r="I59"/>
  <c r="J59"/>
  <c r="K59"/>
  <c r="L59"/>
  <c r="M59"/>
  <c r="N59"/>
  <c r="O59"/>
  <c r="P59"/>
  <c r="Q59"/>
  <c r="H61"/>
  <c r="I68"/>
  <c r="J68" s="1"/>
  <c r="K68" s="1"/>
  <c r="L68" s="1"/>
  <c r="M68" s="1"/>
  <c r="N68" s="1"/>
  <c r="O68" s="1"/>
  <c r="P68" s="1"/>
  <c r="Q68" s="1"/>
  <c r="H81"/>
  <c r="I81"/>
  <c r="J81"/>
  <c r="K81"/>
  <c r="L81"/>
  <c r="M81"/>
  <c r="N81"/>
  <c r="O81"/>
  <c r="P81"/>
  <c r="Q81"/>
  <c r="H82"/>
  <c r="I82"/>
  <c r="J82"/>
  <c r="K82"/>
  <c r="L82"/>
  <c r="M82"/>
  <c r="N82"/>
  <c r="O82"/>
  <c r="P82"/>
  <c r="Q82"/>
  <c r="H90"/>
  <c r="I90"/>
  <c r="J90"/>
  <c r="K90"/>
  <c r="L90"/>
  <c r="M90"/>
  <c r="N90"/>
  <c r="O90"/>
  <c r="P90"/>
  <c r="Q90"/>
  <c r="H98"/>
  <c r="I98"/>
  <c r="J98"/>
  <c r="K98"/>
  <c r="L98"/>
  <c r="M98"/>
  <c r="N98"/>
  <c r="O98"/>
  <c r="P98"/>
  <c r="Q98"/>
  <c r="H100"/>
  <c r="I100"/>
  <c r="J100"/>
  <c r="K100"/>
  <c r="L100"/>
  <c r="M100"/>
  <c r="N100"/>
  <c r="O100"/>
  <c r="P100"/>
  <c r="Q100"/>
  <c r="H108"/>
  <c r="I108"/>
  <c r="J108"/>
  <c r="K108"/>
  <c r="L108"/>
  <c r="M108"/>
  <c r="N108"/>
  <c r="O108"/>
  <c r="P108"/>
  <c r="Q108"/>
  <c r="H110"/>
  <c r="I110"/>
  <c r="J110"/>
  <c r="K110"/>
  <c r="L110"/>
  <c r="M110"/>
  <c r="N110"/>
  <c r="O110"/>
  <c r="P110"/>
  <c r="Q110"/>
  <c r="H113"/>
  <c r="I113"/>
  <c r="J113"/>
  <c r="K113"/>
  <c r="L113"/>
  <c r="M113"/>
  <c r="N113"/>
  <c r="O113"/>
  <c r="P113"/>
  <c r="Q113"/>
  <c r="H119"/>
  <c r="I119"/>
  <c r="J119"/>
  <c r="K119"/>
  <c r="L119"/>
  <c r="M119"/>
  <c r="N119"/>
  <c r="O119"/>
  <c r="P119"/>
  <c r="Q119"/>
  <c r="H121"/>
  <c r="I128"/>
  <c r="J128" s="1"/>
  <c r="K128" s="1"/>
  <c r="L128" s="1"/>
  <c r="M128" s="1"/>
  <c r="N128" s="1"/>
  <c r="O128" s="1"/>
  <c r="P128" s="1"/>
  <c r="Q128" s="1"/>
  <c r="H141"/>
  <c r="I141"/>
  <c r="J141"/>
  <c r="K141"/>
  <c r="L141"/>
  <c r="M141"/>
  <c r="N141"/>
  <c r="O141"/>
  <c r="P141"/>
  <c r="Q141"/>
  <c r="H142"/>
  <c r="I142"/>
  <c r="J142"/>
  <c r="K142"/>
  <c r="L142"/>
  <c r="M142"/>
  <c r="N142"/>
  <c r="O142"/>
  <c r="P142"/>
  <c r="Q142"/>
  <c r="H150"/>
  <c r="I150"/>
  <c r="J150"/>
  <c r="K150"/>
  <c r="L150"/>
  <c r="M150"/>
  <c r="N150"/>
  <c r="O150"/>
  <c r="P150"/>
  <c r="Q150"/>
  <c r="H158"/>
  <c r="I158"/>
  <c r="J158"/>
  <c r="K158"/>
  <c r="L158"/>
  <c r="M158"/>
  <c r="N158"/>
  <c r="O158"/>
  <c r="P158"/>
  <c r="Q158"/>
  <c r="H160"/>
  <c r="I160"/>
  <c r="J160"/>
  <c r="K160"/>
  <c r="L160"/>
  <c r="M160"/>
  <c r="N160"/>
  <c r="O160"/>
  <c r="P160"/>
  <c r="Q160"/>
  <c r="H168"/>
  <c r="I168"/>
  <c r="J168"/>
  <c r="K168"/>
  <c r="L168"/>
  <c r="M168"/>
  <c r="N168"/>
  <c r="O168"/>
  <c r="P168"/>
  <c r="Q168"/>
  <c r="H170"/>
  <c r="I170"/>
  <c r="J170"/>
  <c r="K170"/>
  <c r="L170"/>
  <c r="M170"/>
  <c r="N170"/>
  <c r="O170"/>
  <c r="P170"/>
  <c r="Q170"/>
  <c r="H173"/>
  <c r="I173"/>
  <c r="J173"/>
  <c r="K173"/>
  <c r="L173"/>
  <c r="M173"/>
  <c r="N173"/>
  <c r="O173"/>
  <c r="P173"/>
  <c r="Q173"/>
  <c r="H179"/>
  <c r="I179"/>
  <c r="J179"/>
  <c r="K179"/>
  <c r="L179"/>
  <c r="M179"/>
  <c r="N179"/>
  <c r="O179"/>
  <c r="P179"/>
  <c r="Q179"/>
  <c r="H181"/>
  <c r="I188"/>
  <c r="J188"/>
  <c r="K188" s="1"/>
  <c r="L188" s="1"/>
  <c r="M188" s="1"/>
  <c r="N188" s="1"/>
  <c r="O188" s="1"/>
  <c r="P188" s="1"/>
  <c r="Q188" s="1"/>
  <c r="H201"/>
  <c r="I201"/>
  <c r="J201"/>
  <c r="K201"/>
  <c r="L201"/>
  <c r="M201"/>
  <c r="N201"/>
  <c r="O201"/>
  <c r="P201"/>
  <c r="Q201"/>
  <c r="H202"/>
  <c r="I202"/>
  <c r="J202"/>
  <c r="K202"/>
  <c r="L202"/>
  <c r="M202"/>
  <c r="N202"/>
  <c r="O202"/>
  <c r="P202"/>
  <c r="Q202"/>
  <c r="H210"/>
  <c r="I210"/>
  <c r="J210"/>
  <c r="K210"/>
  <c r="L210"/>
  <c r="M210"/>
  <c r="N210"/>
  <c r="O210"/>
  <c r="P210"/>
  <c r="Q210"/>
  <c r="H218"/>
  <c r="I218"/>
  <c r="J218"/>
  <c r="K218"/>
  <c r="L218"/>
  <c r="M218"/>
  <c r="N218"/>
  <c r="O218"/>
  <c r="P218"/>
  <c r="Q218"/>
  <c r="H220"/>
  <c r="I220"/>
  <c r="J220"/>
  <c r="K220"/>
  <c r="L220"/>
  <c r="M220"/>
  <c r="N220"/>
  <c r="O220"/>
  <c r="P220"/>
  <c r="Q220"/>
  <c r="H228"/>
  <c r="I228"/>
  <c r="J228"/>
  <c r="K228"/>
  <c r="L228"/>
  <c r="M228"/>
  <c r="N228"/>
  <c r="O228"/>
  <c r="P228"/>
  <c r="Q228"/>
  <c r="H230"/>
  <c r="I230"/>
  <c r="J230"/>
  <c r="K230"/>
  <c r="L230"/>
  <c r="M230"/>
  <c r="N230"/>
  <c r="O230"/>
  <c r="P230"/>
  <c r="Q230"/>
  <c r="H233"/>
  <c r="I233"/>
  <c r="J233"/>
  <c r="K233"/>
  <c r="L233"/>
  <c r="M233"/>
  <c r="N233"/>
  <c r="O233"/>
  <c r="P233"/>
  <c r="Q233"/>
  <c r="H239"/>
  <c r="I239"/>
  <c r="J239"/>
  <c r="K239"/>
  <c r="L239"/>
  <c r="M239"/>
  <c r="N239"/>
  <c r="O239"/>
  <c r="P239"/>
  <c r="Q239"/>
  <c r="H241"/>
  <c r="A2" i="5"/>
  <c r="E13"/>
  <c r="G13"/>
  <c r="E14"/>
  <c r="G14"/>
  <c r="E15"/>
  <c r="G15"/>
  <c r="E16"/>
  <c r="G16"/>
  <c r="E17"/>
  <c r="G17"/>
  <c r="E18"/>
  <c r="G18"/>
  <c r="E19"/>
  <c r="G19"/>
  <c r="E20"/>
  <c r="G20"/>
  <c r="E21"/>
  <c r="G21"/>
  <c r="E22"/>
  <c r="G22"/>
  <c r="E23"/>
  <c r="G23"/>
  <c r="E24"/>
  <c r="G24"/>
  <c r="E25"/>
  <c r="G25"/>
  <c r="E26"/>
  <c r="G26"/>
  <c r="E27"/>
  <c r="G27"/>
  <c r="E28"/>
  <c r="G28"/>
  <c r="E29"/>
  <c r="G29"/>
  <c r="E30"/>
  <c r="G30" s="1"/>
  <c r="E31"/>
  <c r="G31" s="1"/>
  <c r="E32"/>
  <c r="G32" s="1"/>
  <c r="E33"/>
  <c r="G33" s="1"/>
  <c r="E34"/>
  <c r="G34" s="1"/>
  <c r="E35"/>
  <c r="G35" s="1"/>
  <c r="E36"/>
  <c r="G36" s="1"/>
  <c r="E37"/>
  <c r="G37" s="1"/>
  <c r="E38"/>
  <c r="G38" s="1"/>
  <c r="E39"/>
  <c r="G39" s="1"/>
  <c r="G44"/>
  <c r="E7" s="1"/>
  <c r="A2" i="4"/>
  <c r="C15"/>
  <c r="C16"/>
  <c r="C17"/>
  <c r="C18"/>
  <c r="C19"/>
  <c r="C20"/>
  <c r="C21"/>
  <c r="C22"/>
  <c r="C23"/>
  <c r="C24"/>
  <c r="C25"/>
  <c r="C26"/>
  <c r="H49"/>
  <c r="H51" s="1"/>
  <c r="H50"/>
  <c r="C51"/>
  <c r="D51"/>
  <c r="E51"/>
  <c r="F51"/>
  <c r="G51"/>
  <c r="H53"/>
  <c r="H54"/>
  <c r="H55"/>
  <c r="C56"/>
  <c r="D56"/>
  <c r="D60" s="1"/>
  <c r="E56"/>
  <c r="F56"/>
  <c r="F60" s="1"/>
  <c r="G56"/>
  <c r="H56"/>
  <c r="H57"/>
  <c r="H58"/>
  <c r="H59"/>
  <c r="C60"/>
  <c r="H60" s="1"/>
  <c r="E60"/>
  <c r="G60"/>
  <c r="H62"/>
  <c r="H64" s="1"/>
  <c r="H63"/>
  <c r="C64"/>
  <c r="D64"/>
  <c r="E64"/>
  <c r="F64"/>
  <c r="G64"/>
  <c r="H66"/>
  <c r="H68" s="1"/>
  <c r="H67"/>
  <c r="C68"/>
  <c r="D68"/>
  <c r="E68"/>
  <c r="F68"/>
  <c r="G68"/>
  <c r="H69"/>
  <c r="H72"/>
  <c r="H73"/>
  <c r="H75"/>
  <c r="H76"/>
  <c r="C77"/>
  <c r="D77"/>
  <c r="E77"/>
  <c r="F77"/>
  <c r="G77"/>
  <c r="H77"/>
  <c r="H83"/>
  <c r="H85"/>
  <c r="H87" s="1"/>
  <c r="H86"/>
  <c r="C87"/>
  <c r="D87"/>
  <c r="E87"/>
  <c r="F87"/>
  <c r="G87"/>
  <c r="H89"/>
  <c r="H91"/>
  <c r="H94"/>
  <c r="H99" s="1"/>
  <c r="H95"/>
  <c r="H97"/>
  <c r="H98"/>
  <c r="C99"/>
  <c r="D99"/>
  <c r="E99"/>
  <c r="F99"/>
  <c r="G99"/>
  <c r="V74" i="11" l="1"/>
  <c r="V122" s="1"/>
  <c r="G304"/>
  <c r="H304"/>
  <c r="K153"/>
  <c r="O117"/>
  <c r="V91"/>
  <c r="V124" s="1"/>
  <c r="S124"/>
  <c r="I22" i="14"/>
  <c r="X14"/>
  <c r="O207" i="11"/>
  <c r="O213" s="1"/>
  <c r="V29"/>
  <c r="V112" s="1"/>
  <c r="X28" i="14"/>
  <c r="X20"/>
  <c r="X18"/>
  <c r="W22"/>
  <c r="W32" s="1"/>
  <c r="A3" i="4"/>
  <c r="A3" i="5"/>
  <c r="V45" i="11"/>
  <c r="V50"/>
  <c r="V119" s="1"/>
  <c r="Q117"/>
  <c r="X26" i="14"/>
  <c r="X16"/>
  <c r="P22"/>
  <c r="X22"/>
  <c r="H18" i="19"/>
  <c r="H40" s="1"/>
  <c r="G90"/>
  <c r="G91"/>
  <c r="M177" i="25"/>
  <c r="M219"/>
  <c r="G177"/>
  <c r="G219"/>
  <c r="M176"/>
  <c r="M179" s="1"/>
  <c r="M181" s="1"/>
  <c r="M218"/>
  <c r="M221" s="1"/>
  <c r="G176"/>
  <c r="G179" s="1"/>
  <c r="G181" s="1"/>
  <c r="G218"/>
  <c r="G221" s="1"/>
  <c r="S22" i="14"/>
  <c r="S32" s="1"/>
  <c r="E22"/>
  <c r="E32" s="1"/>
  <c r="H86" i="19"/>
  <c r="I76" s="1"/>
  <c r="I86" s="1"/>
  <c r="J76" s="1"/>
  <c r="J86" s="1"/>
  <c r="K76" s="1"/>
  <c r="K86" s="1"/>
  <c r="L76" s="1"/>
  <c r="L86" s="1"/>
  <c r="M76" s="1"/>
  <c r="M86" s="1"/>
  <c r="N76" s="1"/>
  <c r="N86" s="1"/>
  <c r="O76" s="1"/>
  <c r="O86" s="1"/>
  <c r="F91"/>
  <c r="F90"/>
  <c r="I18" l="1"/>
  <c r="I40" s="1"/>
  <c r="H90"/>
  <c r="H91"/>
  <c r="P32" i="14"/>
  <c r="P33"/>
  <c r="E41" i="5" s="1"/>
  <c r="G41" s="1"/>
  <c r="Q124" i="11"/>
  <c r="S126"/>
  <c r="A3" i="9"/>
  <c r="A3" i="7"/>
  <c r="A3" i="8"/>
  <c r="V126" i="11"/>
  <c r="I110" i="12" s="1"/>
  <c r="I32" i="14"/>
  <c r="I33"/>
  <c r="E40" i="5" s="1"/>
  <c r="G40" s="1"/>
  <c r="X32" i="14"/>
  <c r="K110" i="12" l="1"/>
  <c r="C9" i="13"/>
  <c r="C24" s="1"/>
  <c r="J18" i="19"/>
  <c r="J40" s="1"/>
  <c r="I90"/>
  <c r="I91"/>
  <c r="K18" l="1"/>
  <c r="K40" s="1"/>
  <c r="J90"/>
  <c r="J91"/>
  <c r="L18" l="1"/>
  <c r="L40" s="1"/>
  <c r="K90"/>
  <c r="K91"/>
  <c r="M18" l="1"/>
  <c r="M40" s="1"/>
  <c r="L90"/>
  <c r="L91"/>
  <c r="N18" l="1"/>
  <c r="N40" s="1"/>
  <c r="M90"/>
  <c r="M91"/>
  <c r="O18" l="1"/>
  <c r="O40" s="1"/>
  <c r="N90"/>
  <c r="N91"/>
  <c r="O90" l="1"/>
  <c r="O91"/>
</calcChain>
</file>

<file path=xl/comments1.xml><?xml version="1.0" encoding="utf-8"?>
<comments xmlns="http://schemas.openxmlformats.org/spreadsheetml/2006/main">
  <authors>
    <author>install</author>
  </authors>
  <commentList>
    <comment ref="A6" authorId="0">
      <text>
        <r>
          <rPr>
            <b/>
            <sz val="8"/>
            <color indexed="81"/>
            <rFont val="Tahoma"/>
            <family val="2"/>
          </rPr>
          <t xml:space="preserve">DC: </t>
        </r>
        <r>
          <rPr>
            <sz val="8"/>
            <color indexed="81"/>
            <rFont val="Tahoma"/>
            <family val="2"/>
          </rPr>
          <t>Used to see annual movements in scheme membership - assess whether membership profile is in line with expectations</t>
        </r>
      </text>
    </comment>
    <comment ref="A16" authorId="0">
      <text>
        <r>
          <rPr>
            <b/>
            <sz val="8"/>
            <color indexed="81"/>
            <rFont val="Tahoma"/>
            <family val="2"/>
          </rPr>
          <t xml:space="preserve">DC: </t>
        </r>
        <r>
          <rPr>
            <sz val="8"/>
            <color indexed="81"/>
            <rFont val="Tahoma"/>
            <family val="2"/>
          </rPr>
          <t>Used to see movements in scheme assets over time.  Indicates any de-risking between triennial reviews</t>
        </r>
      </text>
    </comment>
    <comment ref="A74" authorId="0">
      <text>
        <r>
          <rPr>
            <b/>
            <sz val="8"/>
            <color indexed="81"/>
            <rFont val="Tahoma"/>
            <family val="2"/>
          </rPr>
          <t xml:space="preserve">DC: </t>
        </r>
        <r>
          <rPr>
            <sz val="8"/>
            <color indexed="81"/>
            <rFont val="Tahoma"/>
            <family val="2"/>
          </rPr>
          <t>Used to see movements in scheme liabilities over time.  Early indicator as to whether 15-year notional funding period is adequate to repair deficit</t>
        </r>
      </text>
    </comment>
    <comment ref="A89" authorId="0">
      <text>
        <r>
          <rPr>
            <b/>
            <sz val="8"/>
            <color indexed="81"/>
            <rFont val="Tahoma"/>
            <family val="2"/>
          </rPr>
          <t xml:space="preserve">DC: </t>
        </r>
        <r>
          <rPr>
            <sz val="8"/>
            <color indexed="81"/>
            <rFont val="Tahoma"/>
            <family val="2"/>
          </rPr>
          <t>Used to see movements in scheme liabilities over time.  Early indicator as to whether 15-year notional funding period is adequate to repair deficit</t>
        </r>
      </text>
    </comment>
  </commentList>
</comments>
</file>

<file path=xl/comments2.xml><?xml version="1.0" encoding="utf-8"?>
<comments xmlns="http://schemas.openxmlformats.org/spreadsheetml/2006/main">
  <authors>
    <author>irviner</author>
  </authors>
  <commentList>
    <comment ref="B26" authorId="0">
      <text>
        <r>
          <rPr>
            <sz val="16"/>
            <color indexed="81"/>
            <rFont val="Tahoma"/>
            <family val="2"/>
          </rPr>
          <t>analyse between gross salaries, pensions (on-going) and agency staff</t>
        </r>
      </text>
    </comment>
    <comment ref="B36" authorId="0">
      <text>
        <r>
          <rPr>
            <sz val="16"/>
            <color indexed="81"/>
            <rFont val="Tahoma"/>
            <family val="2"/>
          </rPr>
          <t>analyse between gross salaries, pensions (on-going) and agency staff</t>
        </r>
      </text>
    </comment>
    <comment ref="B67" authorId="0">
      <text>
        <r>
          <rPr>
            <sz val="16"/>
            <color indexed="81"/>
            <rFont val="Tahoma"/>
            <family val="2"/>
          </rPr>
          <t>analyse between gross salaries, pensions (on-going) and agency staff</t>
        </r>
      </text>
    </comment>
    <comment ref="B77" authorId="0">
      <text>
        <r>
          <rPr>
            <sz val="16"/>
            <color indexed="81"/>
            <rFont val="Tahoma"/>
            <family val="2"/>
          </rPr>
          <t>analyse between gross salaries, pensions (on-going) and agency staff</t>
        </r>
      </text>
    </comment>
  </commentList>
</comments>
</file>

<file path=xl/comments3.xml><?xml version="1.0" encoding="utf-8"?>
<comments xmlns="http://schemas.openxmlformats.org/spreadsheetml/2006/main">
  <authors>
    <author>copelandn</author>
  </authors>
  <commentList>
    <comment ref="A12" authorId="0">
      <text>
        <r>
          <rPr>
            <b/>
            <sz val="8"/>
            <color indexed="81"/>
            <rFont val="Tahoma"/>
            <family val="2"/>
          </rPr>
          <t>copelandn:</t>
        </r>
        <r>
          <rPr>
            <sz val="8"/>
            <color indexed="81"/>
            <rFont val="Tahoma"/>
            <family val="2"/>
          </rPr>
          <t xml:space="preserve">
NGET only</t>
        </r>
      </text>
    </comment>
  </commentList>
</comments>
</file>

<file path=xl/sharedStrings.xml><?xml version="1.0" encoding="utf-8"?>
<sst xmlns="http://schemas.openxmlformats.org/spreadsheetml/2006/main" count="20899" uniqueCount="2941">
  <si>
    <t>Finance</t>
  </si>
  <si>
    <t>Totex</t>
  </si>
  <si>
    <t>Opex</t>
  </si>
  <si>
    <t>Capex</t>
  </si>
  <si>
    <t>Network data</t>
  </si>
  <si>
    <t>Outputs</t>
  </si>
  <si>
    <t>Revenue</t>
  </si>
  <si>
    <t>NB. The capex allowances include pensions</t>
  </si>
  <si>
    <t>Total</t>
  </si>
  <si>
    <t>Deficit allowance</t>
  </si>
  <si>
    <t>Ongoing allowance</t>
  </si>
  <si>
    <t>Pensions</t>
  </si>
  <si>
    <t>Tax</t>
  </si>
  <si>
    <t>Rates</t>
  </si>
  <si>
    <t>Non Controllable Costs</t>
  </si>
  <si>
    <t>Total Controllable Costs</t>
  </si>
  <si>
    <t>Additional opex allowance - Non operational capex</t>
  </si>
  <si>
    <t>Ongoing Opex Allowance</t>
  </si>
  <si>
    <t>Capex *</t>
  </si>
  <si>
    <t>SO Internal  Cost Allowances (Final proposals 2004/05 prices)</t>
  </si>
  <si>
    <t>£m</t>
  </si>
  <si>
    <t>2011/12</t>
  </si>
  <si>
    <t>2010/11</t>
  </si>
  <si>
    <t>2009/10</t>
  </si>
  <si>
    <t>2008/09</t>
  </si>
  <si>
    <t>2007/08</t>
  </si>
  <si>
    <t>Licence fees</t>
  </si>
  <si>
    <t>Network Rates</t>
  </si>
  <si>
    <t>Total Incentivised capex allowance</t>
  </si>
  <si>
    <t>less ongoing pension contribtions</t>
  </si>
  <si>
    <t>less pension deficit</t>
  </si>
  <si>
    <t>Less excluded services capex</t>
  </si>
  <si>
    <t>Total  Capex</t>
  </si>
  <si>
    <t>Pensions Deficit</t>
  </si>
  <si>
    <t>Non Load Related</t>
  </si>
  <si>
    <t>Load Related</t>
  </si>
  <si>
    <t xml:space="preserve">Excluded Services </t>
  </si>
  <si>
    <t>Base Price Control</t>
  </si>
  <si>
    <t>TO Allowances (Final proposals 2004/05 prices)</t>
  </si>
  <si>
    <t>Vanilla WACC</t>
  </si>
  <si>
    <t>2006/07</t>
  </si>
  <si>
    <t>2005/06</t>
  </si>
  <si>
    <t>2004/05</t>
  </si>
  <si>
    <t>2003/04</t>
  </si>
  <si>
    <t>March</t>
  </si>
  <si>
    <t>Financial Year</t>
  </si>
  <si>
    <t>RPI Index</t>
  </si>
  <si>
    <t>Error Limit lower than (Rounding)</t>
  </si>
  <si>
    <t>Reporting Year + 5</t>
  </si>
  <si>
    <t>Reporting Year + 4</t>
  </si>
  <si>
    <t>Reporting Year + 3</t>
  </si>
  <si>
    <t>Reporting Year + 2</t>
  </si>
  <si>
    <t>Reporting Year + 1</t>
  </si>
  <si>
    <t>Reporting Year:</t>
  </si>
  <si>
    <t>Reporting Year - 1</t>
  </si>
  <si>
    <t>Reporting Year - 2</t>
  </si>
  <si>
    <t>Reporting Year - 3</t>
  </si>
  <si>
    <t>Reporting Year - 4</t>
  </si>
  <si>
    <t>Reporting Year - 5</t>
  </si>
  <si>
    <t>Reporting Year - 6</t>
  </si>
  <si>
    <t>Submitted Date:</t>
  </si>
  <si>
    <t>Version (Number)</t>
  </si>
  <si>
    <t>Reporting Year: (enter 2007 for 2006/07)</t>
  </si>
  <si>
    <t>NGET Transmission</t>
  </si>
  <si>
    <t>Company Short Name:</t>
  </si>
  <si>
    <t>National Grid Electricity Transmission (Opex/Financials)</t>
  </si>
  <si>
    <t>Company Name:</t>
  </si>
  <si>
    <t>Universal data</t>
  </si>
  <si>
    <t>Transmission Price Control Review Reporting Pack</t>
  </si>
  <si>
    <t>Cross Check</t>
  </si>
  <si>
    <t>Fixed Asset - Disposals - TO</t>
  </si>
  <si>
    <t xml:space="preserve">Taxation </t>
  </si>
  <si>
    <t>Network Operations</t>
  </si>
  <si>
    <t>Staff Costs and FTE Numbers (National Grid)</t>
  </si>
  <si>
    <t>Check to table 1.3</t>
  </si>
  <si>
    <t>Analysis of Central Inputs (National Grid only)</t>
  </si>
  <si>
    <t>Check to Table 1.3</t>
  </si>
  <si>
    <t>Asset Management Opex - Electricity TO</t>
  </si>
  <si>
    <t>Analysis of "Other" Costs (NG Only)</t>
  </si>
  <si>
    <t>Opex Reconciliation (National Grid)</t>
  </si>
  <si>
    <t>Opex Performance (National Grid)</t>
  </si>
  <si>
    <t>Accounting Costs (National Grid)</t>
  </si>
  <si>
    <t>Result</t>
  </si>
  <si>
    <t>Check / Balance</t>
  </si>
  <si>
    <t>Description</t>
  </si>
  <si>
    <t>Table</t>
  </si>
  <si>
    <t>Are all Check OK</t>
  </si>
  <si>
    <t>Check and Balances in PCRRP</t>
  </si>
  <si>
    <t>LINK CELL</t>
  </si>
  <si>
    <t>SO Capex</t>
  </si>
  <si>
    <t>Ofgem Adjustments</t>
  </si>
  <si>
    <t>Pension deficit</t>
  </si>
  <si>
    <t>Total capex</t>
  </si>
  <si>
    <t>TIRG</t>
  </si>
  <si>
    <t>Logged up capex</t>
  </si>
  <si>
    <t>Excluded Services</t>
  </si>
  <si>
    <t>Weighted average life</t>
  </si>
  <si>
    <t>3-7 yrs</t>
  </si>
  <si>
    <t>Plant, meters &amp; office equipment (years) - straight line depreciation</t>
  </si>
  <si>
    <t>15-60 yrs</t>
  </si>
  <si>
    <t>Mains, Services &amp; Regulating(years) - straight line depreciation</t>
  </si>
  <si>
    <t>up to 50yrs</t>
  </si>
  <si>
    <t>Buildings (years) - straight line depreciation</t>
  </si>
  <si>
    <t>up to 5yrs</t>
  </si>
  <si>
    <t>Intangibles</t>
  </si>
  <si>
    <t>Asset lives (accounting)</t>
  </si>
  <si>
    <t>Transfer to reserves</t>
  </si>
  <si>
    <r>
      <t xml:space="preserve">Dividends actually paid </t>
    </r>
    <r>
      <rPr>
        <sz val="10"/>
        <color indexed="10"/>
        <rFont val="Verdana"/>
        <family val="2"/>
      </rPr>
      <t>(-ve)</t>
    </r>
  </si>
  <si>
    <t>Tax on items taken directly to or transferred from equity</t>
  </si>
  <si>
    <t>Transferred to profit or loss on cash flow hedges</t>
  </si>
  <si>
    <t>Actuarial (loss)/gain net of deferred tax on defined pension benefits</t>
  </si>
  <si>
    <t>Gain/(Loss) on hedging reserve (net of tax)</t>
  </si>
  <si>
    <t>Profit for the financial year</t>
  </si>
  <si>
    <t>Statement of Comprehensive Income</t>
  </si>
  <si>
    <t>Profit for the regulatory financial year</t>
  </si>
  <si>
    <t>Total taxation charge</t>
  </si>
  <si>
    <t>Deferred Tax - impact on changes in UK tax rate</t>
  </si>
  <si>
    <t>Deferred Tax - prior year adjustment</t>
  </si>
  <si>
    <t>Deferred Tax - current year</t>
  </si>
  <si>
    <t>Current Tax - prior year adjustment</t>
  </si>
  <si>
    <t>Current Tax - current year</t>
  </si>
  <si>
    <t>Tax on profit</t>
  </si>
  <si>
    <t>Profit before taxation</t>
  </si>
  <si>
    <t>Net investment income &amp; finance expense</t>
  </si>
  <si>
    <r>
      <t xml:space="preserve">Other finance income/Investment income </t>
    </r>
    <r>
      <rPr>
        <sz val="10"/>
        <color indexed="10"/>
        <rFont val="Verdana"/>
        <family val="2"/>
      </rPr>
      <t>(-ve)</t>
    </r>
  </si>
  <si>
    <t>Fair value (gains) /loss on financial instruments (under IFRS)</t>
  </si>
  <si>
    <r>
      <t xml:space="preserve">Interest Receivable </t>
    </r>
    <r>
      <rPr>
        <sz val="10"/>
        <color indexed="10"/>
        <rFont val="Verdana"/>
        <family val="2"/>
      </rPr>
      <t>(-ve)</t>
    </r>
  </si>
  <si>
    <t>Other finance costs</t>
  </si>
  <si>
    <t>Interest Payable</t>
  </si>
  <si>
    <t>Finance expense &amp; Investment income</t>
  </si>
  <si>
    <t>Operating profit before Finance costs and tax</t>
  </si>
  <si>
    <t>Exceptional Item (4) - overwrite</t>
  </si>
  <si>
    <t>Exceptional Item (3) - overwrite</t>
  </si>
  <si>
    <t>Exceptional Item (2) - overwrite</t>
  </si>
  <si>
    <t>Exceptional Item (1) - overwrite</t>
  </si>
  <si>
    <t>(Profit)/loss on disposal of fixed assets</t>
  </si>
  <si>
    <t>Exceptional Items</t>
  </si>
  <si>
    <t>Operating Profit before exceptional items</t>
  </si>
  <si>
    <t>Total Operating Expenses</t>
  </si>
  <si>
    <r>
      <t>Amortisation of customer contributions</t>
    </r>
    <r>
      <rPr>
        <sz val="10"/>
        <color indexed="10"/>
        <rFont val="Verdana"/>
        <family val="2"/>
      </rPr>
      <t xml:space="preserve"> (-ve)</t>
    </r>
  </si>
  <si>
    <t>Amortisation of intangible fixed assets</t>
  </si>
  <si>
    <t>Depreciation of tangible fixed assets</t>
  </si>
  <si>
    <r>
      <t xml:space="preserve">Other operating income </t>
    </r>
    <r>
      <rPr>
        <sz val="10"/>
        <color indexed="10"/>
        <rFont val="Verdana"/>
        <family val="2"/>
      </rPr>
      <t>(-ve)</t>
    </r>
  </si>
  <si>
    <t>Operational costs incurred</t>
  </si>
  <si>
    <t>Operating Expenses</t>
  </si>
  <si>
    <t>Other NGET</t>
  </si>
  <si>
    <t>For the regulatory financial year ending 31 March</t>
  </si>
  <si>
    <t>ESO</t>
  </si>
  <si>
    <t>ETO</t>
  </si>
  <si>
    <t>TOTAL NGET</t>
  </si>
  <si>
    <t>GAAP/IFRS</t>
  </si>
  <si>
    <t>RIIO-T1</t>
  </si>
  <si>
    <t>TPCR4</t>
  </si>
  <si>
    <t>Net debt</t>
  </si>
  <si>
    <t>Balance Check</t>
  </si>
  <si>
    <t>Equity shareholders' funds</t>
  </si>
  <si>
    <t>Total shareholders equity</t>
  </si>
  <si>
    <t>Other Reserves</t>
  </si>
  <si>
    <t>Hedging Reserve (under IFRS)</t>
  </si>
  <si>
    <t>Profit and Loss Account / Retained reserves</t>
  </si>
  <si>
    <t>Called up ordinary share capital (including share premium)</t>
  </si>
  <si>
    <t>Shareholders funds</t>
  </si>
  <si>
    <t>Net Assets</t>
  </si>
  <si>
    <t>Group Scheme total deficit/(surplus) as at 31 March</t>
  </si>
  <si>
    <t>Other</t>
  </si>
  <si>
    <t>Restructuring</t>
  </si>
  <si>
    <t>Unattributed balance</t>
  </si>
  <si>
    <t>Deferred tax</t>
  </si>
  <si>
    <t>Provisions for liabilities and charges</t>
  </si>
  <si>
    <t>Derivative financial liabilities</t>
  </si>
  <si>
    <t>Refundable customer deposits</t>
  </si>
  <si>
    <t>Customer contributions</t>
  </si>
  <si>
    <t>Preference shares</t>
  </si>
  <si>
    <t>Loans due to other Group companies</t>
  </si>
  <si>
    <t xml:space="preserve">External loans </t>
  </si>
  <si>
    <t>Borrowings</t>
  </si>
  <si>
    <t>Creditors: amounts falling due after more than one year</t>
  </si>
  <si>
    <t>Trade Creditors</t>
  </si>
  <si>
    <t>Loans &amp; Overdrafts</t>
  </si>
  <si>
    <t>Creditors: amounts falling due within one year</t>
  </si>
  <si>
    <t>Derivative financial instruments</t>
  </si>
  <si>
    <t xml:space="preserve">Pension surplus </t>
  </si>
  <si>
    <t>Investments</t>
  </si>
  <si>
    <t>Cash at bank</t>
  </si>
  <si>
    <t>Loans due from other Group companies</t>
  </si>
  <si>
    <t>Trade Debtors with group companies</t>
  </si>
  <si>
    <t>Trade Debtors (excluding group companies)</t>
  </si>
  <si>
    <t>Stock</t>
  </si>
  <si>
    <t>Current Assets</t>
  </si>
  <si>
    <t>Goodwill</t>
  </si>
  <si>
    <t>Intangible assets</t>
  </si>
  <si>
    <t>Investment properties</t>
  </si>
  <si>
    <t>Tangible assets / Property Plant &amp; Equipment</t>
  </si>
  <si>
    <t>Non Current Assets</t>
  </si>
  <si>
    <t>Enter all amounts as positive £m</t>
  </si>
  <si>
    <t>NGET Other</t>
  </si>
  <si>
    <t>TOTAL</t>
  </si>
  <si>
    <t>Net (debt)/cash at 31 March</t>
  </si>
  <si>
    <t>Exchange adjustments</t>
  </si>
  <si>
    <t>Other non-cash changes</t>
  </si>
  <si>
    <t>Movement in borrowings</t>
  </si>
  <si>
    <t>Movement in deposits</t>
  </si>
  <si>
    <t>Borrowings net of short-term deposits acquired with subsidiaries</t>
  </si>
  <si>
    <t>(Decrease)/increase in net cash</t>
  </si>
  <si>
    <t>Net (debt)/ cash at 1 April</t>
  </si>
  <si>
    <t>Reconciliation to net (debt)/cash</t>
  </si>
  <si>
    <t>Net (Decrease)/increase in net cash</t>
  </si>
  <si>
    <t>Transfers</t>
  </si>
  <si>
    <r>
      <rPr>
        <b/>
        <sz val="12"/>
        <color indexed="10"/>
        <rFont val="Verdana"/>
        <family val="2"/>
      </rPr>
      <t>(Decrease)</t>
    </r>
    <r>
      <rPr>
        <b/>
        <sz val="12"/>
        <rFont val="Verdana"/>
        <family val="2"/>
      </rPr>
      <t>/increase in net cash</t>
    </r>
  </si>
  <si>
    <t>Net cash inflow/(outflow) from financing</t>
  </si>
  <si>
    <t>Increase/ (decrease) in borrowings</t>
  </si>
  <si>
    <t>(Decrease)/Increase in amounts due to Group Undertakings</t>
  </si>
  <si>
    <r>
      <t xml:space="preserve">Capital element of finance lease payments </t>
    </r>
    <r>
      <rPr>
        <sz val="10"/>
        <color indexed="10"/>
        <rFont val="Verdana"/>
        <family val="2"/>
      </rPr>
      <t>(-ve)</t>
    </r>
  </si>
  <si>
    <t>Other shares/reserve movements</t>
  </si>
  <si>
    <t>Issue of ordinary share capital (+ve)</t>
  </si>
  <si>
    <t>Net movement on short term financial investments</t>
  </si>
  <si>
    <t>Movement in derivative debt (+/-ve)</t>
  </si>
  <si>
    <t>Management of liquid resources</t>
  </si>
  <si>
    <r>
      <t xml:space="preserve">Equity dividends paid to shareholders </t>
    </r>
    <r>
      <rPr>
        <b/>
        <sz val="10"/>
        <color indexed="10"/>
        <rFont val="Verdana"/>
        <family val="2"/>
      </rPr>
      <t>(-ve)</t>
    </r>
  </si>
  <si>
    <t>Net cash inflow/(outflow) from capital expenditure and financial investment</t>
  </si>
  <si>
    <t>Other (overwrite with details)(+/-ve)</t>
  </si>
  <si>
    <t>Sale of fixed assets (+ve)</t>
  </si>
  <si>
    <r>
      <t xml:space="preserve">Purchase of intangible assets </t>
    </r>
    <r>
      <rPr>
        <sz val="10"/>
        <color indexed="10"/>
        <rFont val="Verdana"/>
        <family val="2"/>
      </rPr>
      <t>(-ve)</t>
    </r>
  </si>
  <si>
    <t>Customers contributions received</t>
  </si>
  <si>
    <r>
      <t xml:space="preserve">Purchase of tangible fixed assets </t>
    </r>
    <r>
      <rPr>
        <sz val="10"/>
        <color indexed="10"/>
        <rFont val="Verdana"/>
        <family val="2"/>
      </rPr>
      <t>(-ve)</t>
    </r>
  </si>
  <si>
    <t>Capital expenditure and financial investment</t>
  </si>
  <si>
    <r>
      <t xml:space="preserve">Taxation </t>
    </r>
    <r>
      <rPr>
        <b/>
        <sz val="10"/>
        <color indexed="10"/>
        <rFont val="Verdana"/>
        <family val="2"/>
      </rPr>
      <t>(-ve)</t>
    </r>
  </si>
  <si>
    <t>Net cash inflow/(outflow) from returns on investments and servicing of finance</t>
  </si>
  <si>
    <r>
      <t xml:space="preserve">Preference Dividends paid </t>
    </r>
    <r>
      <rPr>
        <sz val="10"/>
        <color indexed="10"/>
        <rFont val="Verdana"/>
        <family val="2"/>
      </rPr>
      <t>(-ve)</t>
    </r>
  </si>
  <si>
    <r>
      <t xml:space="preserve">Interest element of finance lease payments </t>
    </r>
    <r>
      <rPr>
        <sz val="10"/>
        <color indexed="10"/>
        <rFont val="Verdana"/>
        <family val="2"/>
      </rPr>
      <t>(-ve)</t>
    </r>
  </si>
  <si>
    <r>
      <t xml:space="preserve">Issue costs of bank and other debt instruments </t>
    </r>
    <r>
      <rPr>
        <sz val="10"/>
        <color indexed="10"/>
        <rFont val="Verdana"/>
        <family val="2"/>
      </rPr>
      <t>(-ve)</t>
    </r>
  </si>
  <si>
    <r>
      <t>Interest paid</t>
    </r>
    <r>
      <rPr>
        <sz val="10"/>
        <color indexed="10"/>
        <rFont val="Verdana"/>
        <family val="2"/>
      </rPr>
      <t xml:space="preserve"> (-ve)</t>
    </r>
  </si>
  <si>
    <t>Interest received (+ve)</t>
  </si>
  <si>
    <t>Returns on investments and servicing of finance</t>
  </si>
  <si>
    <t>Net cash inflow/(outflow) from operating activities</t>
  </si>
  <si>
    <t>Outputs data</t>
  </si>
  <si>
    <t>Capex data</t>
  </si>
  <si>
    <t>Opex data</t>
  </si>
  <si>
    <t>Totex data</t>
  </si>
  <si>
    <t>Total RIIO-T1</t>
  </si>
  <si>
    <t>Units</t>
  </si>
  <si>
    <t>Header4</t>
  </si>
  <si>
    <t>Header3</t>
  </si>
  <si>
    <t>Header2</t>
  </si>
  <si>
    <t>Header1</t>
  </si>
  <si>
    <t>1.4 Reconciliation to Regulatory Accounts</t>
  </si>
  <si>
    <t>2012/13</t>
  </si>
  <si>
    <t xml:space="preserve">National Grid Electricity Transmission </t>
  </si>
  <si>
    <t>L50</t>
  </si>
  <si>
    <t>L49</t>
  </si>
  <si>
    <t>L48</t>
  </si>
  <si>
    <t>L47</t>
  </si>
  <si>
    <t>L46</t>
  </si>
  <si>
    <t>L45</t>
  </si>
  <si>
    <t>L44</t>
  </si>
  <si>
    <t>L43</t>
  </si>
  <si>
    <t>L42</t>
  </si>
  <si>
    <t>L41</t>
  </si>
  <si>
    <t>L40</t>
  </si>
  <si>
    <t>L39</t>
  </si>
  <si>
    <t>L38</t>
  </si>
  <si>
    <t>L37</t>
  </si>
  <si>
    <t>L36</t>
  </si>
  <si>
    <t>L35</t>
  </si>
  <si>
    <t>L34</t>
  </si>
  <si>
    <t>L33</t>
  </si>
  <si>
    <t>L32</t>
  </si>
  <si>
    <t>L31</t>
  </si>
  <si>
    <t>L30</t>
  </si>
  <si>
    <t>L29</t>
  </si>
  <si>
    <t>L28</t>
  </si>
  <si>
    <t>L27</t>
  </si>
  <si>
    <t>L26</t>
  </si>
  <si>
    <t>L25</t>
  </si>
  <si>
    <t>L24</t>
  </si>
  <si>
    <t>L23</t>
  </si>
  <si>
    <t>L22</t>
  </si>
  <si>
    <t>L21</t>
  </si>
  <si>
    <t>L20</t>
  </si>
  <si>
    <t>L19</t>
  </si>
  <si>
    <t>L18</t>
  </si>
  <si>
    <t>L17</t>
  </si>
  <si>
    <t>L16</t>
  </si>
  <si>
    <t>L15</t>
  </si>
  <si>
    <t>L14</t>
  </si>
  <si>
    <t>L13</t>
  </si>
  <si>
    <t>L12</t>
  </si>
  <si>
    <t>L11</t>
  </si>
  <si>
    <t>L10</t>
  </si>
  <si>
    <t>L9</t>
  </si>
  <si>
    <t>L8</t>
  </si>
  <si>
    <t>L7</t>
  </si>
  <si>
    <t>L6</t>
  </si>
  <si>
    <t>L5</t>
  </si>
  <si>
    <t>L4</t>
  </si>
  <si>
    <t>L3</t>
  </si>
  <si>
    <t>L2</t>
  </si>
  <si>
    <t>L1</t>
  </si>
  <si>
    <t>Rationale/ exposure hedged against</t>
  </si>
  <si>
    <t>Ref</t>
  </si>
  <si>
    <t>Other SWAPS</t>
  </si>
  <si>
    <t>L</t>
  </si>
  <si>
    <t>K50</t>
  </si>
  <si>
    <t>K49</t>
  </si>
  <si>
    <t>K48</t>
  </si>
  <si>
    <t>K47</t>
  </si>
  <si>
    <t>K46</t>
  </si>
  <si>
    <t>K45</t>
  </si>
  <si>
    <t>K44</t>
  </si>
  <si>
    <t>K43</t>
  </si>
  <si>
    <t>K42</t>
  </si>
  <si>
    <t>K41</t>
  </si>
  <si>
    <t>K40</t>
  </si>
  <si>
    <t>K39</t>
  </si>
  <si>
    <t>K38</t>
  </si>
  <si>
    <t>K37</t>
  </si>
  <si>
    <t>K36</t>
  </si>
  <si>
    <t>K35</t>
  </si>
  <si>
    <t>K34</t>
  </si>
  <si>
    <t>K33</t>
  </si>
  <si>
    <t>K32</t>
  </si>
  <si>
    <t>K31</t>
  </si>
  <si>
    <t>K30</t>
  </si>
  <si>
    <t>K29</t>
  </si>
  <si>
    <t>K28</t>
  </si>
  <si>
    <t>K27</t>
  </si>
  <si>
    <t>K26</t>
  </si>
  <si>
    <t>K25</t>
  </si>
  <si>
    <t>K24</t>
  </si>
  <si>
    <t>K23</t>
  </si>
  <si>
    <t>K22</t>
  </si>
  <si>
    <t>K21</t>
  </si>
  <si>
    <t>K20</t>
  </si>
  <si>
    <t>K19</t>
  </si>
  <si>
    <t>K18</t>
  </si>
  <si>
    <t>K17</t>
  </si>
  <si>
    <t>K16</t>
  </si>
  <si>
    <t>K15</t>
  </si>
  <si>
    <t>K14</t>
  </si>
  <si>
    <t>K13</t>
  </si>
  <si>
    <t>K12</t>
  </si>
  <si>
    <t>K11</t>
  </si>
  <si>
    <t>K10</t>
  </si>
  <si>
    <t>K9</t>
  </si>
  <si>
    <t>K8</t>
  </si>
  <si>
    <t>K7</t>
  </si>
  <si>
    <t>K6</t>
  </si>
  <si>
    <t>K5</t>
  </si>
  <si>
    <t>K4</t>
  </si>
  <si>
    <t>K3</t>
  </si>
  <si>
    <t>K2</t>
  </si>
  <si>
    <t>K1</t>
  </si>
  <si>
    <t>Interest Rate Forward Contracts</t>
  </si>
  <si>
    <t>Detail all SWAPS and values together with what exposure is hedged against (using ref to lines above):</t>
  </si>
  <si>
    <t>K</t>
  </si>
  <si>
    <t>J50</t>
  </si>
  <si>
    <t>J49</t>
  </si>
  <si>
    <t>J48</t>
  </si>
  <si>
    <t>J47</t>
  </si>
  <si>
    <t>J46</t>
  </si>
  <si>
    <t>J45</t>
  </si>
  <si>
    <t>J44</t>
  </si>
  <si>
    <t>J43</t>
  </si>
  <si>
    <t>J42</t>
  </si>
  <si>
    <t>J41</t>
  </si>
  <si>
    <t>J40</t>
  </si>
  <si>
    <t>J39</t>
  </si>
  <si>
    <t>J38</t>
  </si>
  <si>
    <t>J37</t>
  </si>
  <si>
    <t>J36</t>
  </si>
  <si>
    <t>J35</t>
  </si>
  <si>
    <t>J34</t>
  </si>
  <si>
    <t>J33</t>
  </si>
  <si>
    <t>J32</t>
  </si>
  <si>
    <t>J31</t>
  </si>
  <si>
    <t>J30</t>
  </si>
  <si>
    <t>J29</t>
  </si>
  <si>
    <t>J28</t>
  </si>
  <si>
    <t>J27</t>
  </si>
  <si>
    <t>J26</t>
  </si>
  <si>
    <t>J25</t>
  </si>
  <si>
    <t>J24</t>
  </si>
  <si>
    <t>J23</t>
  </si>
  <si>
    <t>J22</t>
  </si>
  <si>
    <t>J21</t>
  </si>
  <si>
    <t>J20</t>
  </si>
  <si>
    <t>J19</t>
  </si>
  <si>
    <t>J18</t>
  </si>
  <si>
    <t>J17</t>
  </si>
  <si>
    <t>J16</t>
  </si>
  <si>
    <t>J15</t>
  </si>
  <si>
    <t>J14</t>
  </si>
  <si>
    <t>J13</t>
  </si>
  <si>
    <t>J12</t>
  </si>
  <si>
    <t>J11</t>
  </si>
  <si>
    <t>J10</t>
  </si>
  <si>
    <t>J9</t>
  </si>
  <si>
    <t>J8</t>
  </si>
  <si>
    <t>J7</t>
  </si>
  <si>
    <t>J6</t>
  </si>
  <si>
    <t>J5</t>
  </si>
  <si>
    <t>J4</t>
  </si>
  <si>
    <t>J3</t>
  </si>
  <si>
    <t>J2</t>
  </si>
  <si>
    <t>J1</t>
  </si>
  <si>
    <t>Foreign Exchange Forward Rate Contracts</t>
  </si>
  <si>
    <t>J.</t>
  </si>
  <si>
    <t>I50</t>
  </si>
  <si>
    <t>I49</t>
  </si>
  <si>
    <t>I48</t>
  </si>
  <si>
    <t>I47</t>
  </si>
  <si>
    <t>I46</t>
  </si>
  <si>
    <t>I45</t>
  </si>
  <si>
    <t>I44</t>
  </si>
  <si>
    <t>I43</t>
  </si>
  <si>
    <t>I42</t>
  </si>
  <si>
    <t>I41</t>
  </si>
  <si>
    <t>I40</t>
  </si>
  <si>
    <t>I39</t>
  </si>
  <si>
    <t>I38</t>
  </si>
  <si>
    <t>I37</t>
  </si>
  <si>
    <t>I36</t>
  </si>
  <si>
    <t>I35</t>
  </si>
  <si>
    <t>I34</t>
  </si>
  <si>
    <t>I33</t>
  </si>
  <si>
    <t>I32</t>
  </si>
  <si>
    <t>I31</t>
  </si>
  <si>
    <t>I30</t>
  </si>
  <si>
    <t>I29</t>
  </si>
  <si>
    <t>I28</t>
  </si>
  <si>
    <t>I27</t>
  </si>
  <si>
    <t>I26</t>
  </si>
  <si>
    <t>I25</t>
  </si>
  <si>
    <t>I24</t>
  </si>
  <si>
    <t>I23</t>
  </si>
  <si>
    <t>I22</t>
  </si>
  <si>
    <t>I21</t>
  </si>
  <si>
    <t>I20</t>
  </si>
  <si>
    <t>I19</t>
  </si>
  <si>
    <t>I18</t>
  </si>
  <si>
    <t>I17</t>
  </si>
  <si>
    <t>I16</t>
  </si>
  <si>
    <t>I15</t>
  </si>
  <si>
    <t>I14</t>
  </si>
  <si>
    <t>I13</t>
  </si>
  <si>
    <t>I12</t>
  </si>
  <si>
    <t>I11</t>
  </si>
  <si>
    <t>I10</t>
  </si>
  <si>
    <t>I9</t>
  </si>
  <si>
    <t>I8</t>
  </si>
  <si>
    <t>I7</t>
  </si>
  <si>
    <t>I6</t>
  </si>
  <si>
    <t>I5</t>
  </si>
  <si>
    <t>I4</t>
  </si>
  <si>
    <t>I3</t>
  </si>
  <si>
    <t>I2</t>
  </si>
  <si>
    <t>I1</t>
  </si>
  <si>
    <t>Currency SWAPS</t>
  </si>
  <si>
    <t>I.</t>
  </si>
  <si>
    <t>H50</t>
  </si>
  <si>
    <t>H49</t>
  </si>
  <si>
    <t>H48</t>
  </si>
  <si>
    <t>H47</t>
  </si>
  <si>
    <t>H46</t>
  </si>
  <si>
    <t>H45</t>
  </si>
  <si>
    <t>H44</t>
  </si>
  <si>
    <t>H43</t>
  </si>
  <si>
    <t>H42</t>
  </si>
  <si>
    <t>H41</t>
  </si>
  <si>
    <t>H40</t>
  </si>
  <si>
    <t>H39</t>
  </si>
  <si>
    <t>H38</t>
  </si>
  <si>
    <t>H37</t>
  </si>
  <si>
    <t>H36</t>
  </si>
  <si>
    <t>H35</t>
  </si>
  <si>
    <t>H34</t>
  </si>
  <si>
    <t>H33</t>
  </si>
  <si>
    <t>H32</t>
  </si>
  <si>
    <t>H31</t>
  </si>
  <si>
    <t>H30</t>
  </si>
  <si>
    <t>H29</t>
  </si>
  <si>
    <t>H28</t>
  </si>
  <si>
    <t>H27</t>
  </si>
  <si>
    <t>H26</t>
  </si>
  <si>
    <t>H25</t>
  </si>
  <si>
    <t>H24</t>
  </si>
  <si>
    <t>H23</t>
  </si>
  <si>
    <t>H22</t>
  </si>
  <si>
    <t>H21</t>
  </si>
  <si>
    <t>H20</t>
  </si>
  <si>
    <t>H19</t>
  </si>
  <si>
    <t>H18</t>
  </si>
  <si>
    <t>H17</t>
  </si>
  <si>
    <t>H16</t>
  </si>
  <si>
    <t>H15</t>
  </si>
  <si>
    <t>H14</t>
  </si>
  <si>
    <t>H13</t>
  </si>
  <si>
    <t>H12</t>
  </si>
  <si>
    <t>H11</t>
  </si>
  <si>
    <t>H10</t>
  </si>
  <si>
    <t>H9</t>
  </si>
  <si>
    <t>H8</t>
  </si>
  <si>
    <t>H7</t>
  </si>
  <si>
    <t>H6</t>
  </si>
  <si>
    <t>H5</t>
  </si>
  <si>
    <t>H4</t>
  </si>
  <si>
    <t>H3</t>
  </si>
  <si>
    <t>H2</t>
  </si>
  <si>
    <t>H1</t>
  </si>
  <si>
    <t>Interest rate SWAPS</t>
  </si>
  <si>
    <t>H</t>
  </si>
  <si>
    <t>SWAPS in existence (detail)</t>
  </si>
  <si>
    <t>Total Derivatives</t>
  </si>
  <si>
    <t>Other (please overwrite)</t>
  </si>
  <si>
    <t>J</t>
  </si>
  <si>
    <t>Cross Currency Swaps (to reflect sterling liability)</t>
  </si>
  <si>
    <t>I</t>
  </si>
  <si>
    <t>Interest Rate Swaps</t>
  </si>
  <si>
    <t>3.2.7b</t>
  </si>
  <si>
    <t>Derivative financial instruments at year end (per Balance Sheet)</t>
  </si>
  <si>
    <t xml:space="preserve">G. </t>
  </si>
  <si>
    <t>check</t>
  </si>
  <si>
    <t>Total &gt; 1 year</t>
  </si>
  <si>
    <t>3.2.7a</t>
  </si>
  <si>
    <t>Total &lt; 1 year</t>
  </si>
  <si>
    <t>%</t>
  </si>
  <si>
    <t>No</t>
  </si>
  <si>
    <t>Due &gt;5yrs</t>
  </si>
  <si>
    <t>Due 2-5yrs</t>
  </si>
  <si>
    <t>Due &lt;1 yr</t>
  </si>
  <si>
    <t>Interest Rate</t>
  </si>
  <si>
    <t>Date</t>
  </si>
  <si>
    <t>Instrument</t>
  </si>
  <si>
    <t>Maturity Profile</t>
  </si>
  <si>
    <t>Redemption</t>
  </si>
  <si>
    <t>3.2.6b</t>
  </si>
  <si>
    <t>Floating Debt</t>
  </si>
  <si>
    <t>Fixed Debt</t>
  </si>
  <si>
    <t>3.2.6a</t>
  </si>
  <si>
    <t>Interest accrual on bonds</t>
  </si>
  <si>
    <t>Floating</t>
  </si>
  <si>
    <t>Fixed</t>
  </si>
  <si>
    <t xml:space="preserve">Derivative Details </t>
  </si>
  <si>
    <t xml:space="preserve">Net Change </t>
  </si>
  <si>
    <t>Change in value</t>
  </si>
  <si>
    <t>Matured / Paid</t>
  </si>
  <si>
    <t>New</t>
  </si>
  <si>
    <t>Approximate value for gearing calc (including some interest rate value impacts)</t>
  </si>
  <si>
    <t>Value of Associated Cross Currency Interest Rate Swap</t>
  </si>
  <si>
    <t>Outstanding notional in Sterling</t>
  </si>
  <si>
    <t>Spot year end FX Rate</t>
  </si>
  <si>
    <t>Outstanding notional in currency of issue</t>
  </si>
  <si>
    <t>Derivative Sales</t>
  </si>
  <si>
    <t>Derivative Purchase</t>
  </si>
  <si>
    <t>Coupon</t>
  </si>
  <si>
    <t>Cross Check to Value for Gearing Calculation</t>
  </si>
  <si>
    <t>3.2.5b</t>
  </si>
  <si>
    <t>RPI-Linked Debt</t>
  </si>
  <si>
    <t>3.2.5a</t>
  </si>
  <si>
    <t>3.2.4b</t>
  </si>
  <si>
    <t>Index Linked Debt</t>
  </si>
  <si>
    <t>3.2.4a</t>
  </si>
  <si>
    <t>Interest accrual on loans</t>
  </si>
  <si>
    <t>Bond Ref</t>
  </si>
  <si>
    <t>Value for Gearing Calculation: Outstanding notional at contract swapped fx rate</t>
  </si>
  <si>
    <t>Book Value</t>
  </si>
  <si>
    <t>Maturity Profile (£m)</t>
  </si>
  <si>
    <t>Change in Value</t>
  </si>
  <si>
    <t>Net value of Derivative</t>
  </si>
  <si>
    <t>Derivatives held against the loans</t>
  </si>
  <si>
    <t>The Area below gives an approximate (NB not an exact) reconciliation between the accounting debt and the contract rate "Old UK GAAP" debt</t>
  </si>
  <si>
    <t>N.B. Amounts owed by the company input as +ve values</t>
  </si>
  <si>
    <t>Further Breakdown of Borrowings/Liabilities</t>
  </si>
  <si>
    <t>Total Net Debt</t>
  </si>
  <si>
    <t>Total Derivative Financial Assets &gt; 1 year</t>
  </si>
  <si>
    <t>Total Financial investments &gt; 1 year</t>
  </si>
  <si>
    <t>Total Derivative Financial Assets &lt; 1 year</t>
  </si>
  <si>
    <t>Total Financial investments &lt; 1 year</t>
  </si>
  <si>
    <t>Cash and Cash Equivalents</t>
  </si>
  <si>
    <t>Total Derivative Financial liabilities &gt; 1 year</t>
  </si>
  <si>
    <t>Total Borrowings &gt; 1 year</t>
  </si>
  <si>
    <t>Floating Internal Borrowing &gt; 1 year</t>
  </si>
  <si>
    <t>Floating External Borrowing &gt; 1 year</t>
  </si>
  <si>
    <t>Fixed External Borrowing &gt; 1 year</t>
  </si>
  <si>
    <t>Indexed Internal Borrowing &gt; 1 year</t>
  </si>
  <si>
    <t>Indexed External Borrowing &gt; 1 year</t>
  </si>
  <si>
    <t>Total Derivative Financial liabilities &lt; 1 year</t>
  </si>
  <si>
    <t>Total Borrowings &lt; 1 year</t>
  </si>
  <si>
    <t>Floating Internal Borrowing &lt; 1 year</t>
  </si>
  <si>
    <t>Floating External Borrowing &lt; 1 year</t>
  </si>
  <si>
    <t>Fixed External Borrowing &lt; 1 year</t>
  </si>
  <si>
    <t>Indexed External Borrowing &lt; 1 year</t>
  </si>
  <si>
    <t>Overdrafts</t>
  </si>
  <si>
    <t>Calculation of Net Debt</t>
  </si>
  <si>
    <t>Inflation linked Swaps</t>
  </si>
  <si>
    <t>Foreign Exchange Forward Contracts</t>
  </si>
  <si>
    <t>Cross Currency Interest Rate Swaps</t>
  </si>
  <si>
    <t>Derivative Financial Instruments</t>
  </si>
  <si>
    <t>Total financial investments &gt; 1 year</t>
  </si>
  <si>
    <t>3.2.8b</t>
  </si>
  <si>
    <t>Sub Total Inter-company loans</t>
  </si>
  <si>
    <t>Inter-company loan assets reported as creditors</t>
  </si>
  <si>
    <t>Inter-company loan assets reported as loans and receivables</t>
  </si>
  <si>
    <t>External Loans and receivables</t>
  </si>
  <si>
    <t>Total financial investments &lt; 1 year</t>
  </si>
  <si>
    <t>3.2.8a</t>
  </si>
  <si>
    <t>Available for sale investments</t>
  </si>
  <si>
    <t>Short Term deposits</t>
  </si>
  <si>
    <t>Cash at Bank and in Hand</t>
  </si>
  <si>
    <t>Amounts posted with banks as collateral under derivative arrangements</t>
  </si>
  <si>
    <t>Financial Assets as per Balance Sheet</t>
  </si>
  <si>
    <t>Interest Rate Forward Contracts - FRAs</t>
  </si>
  <si>
    <t>Total borrowings &gt; 1 year</t>
  </si>
  <si>
    <t>Sub Total Inter-company loans &gt; 1 year</t>
  </si>
  <si>
    <t>Inter-company loans reported as debtors</t>
  </si>
  <si>
    <t>Inter-company loans reported as borrowings</t>
  </si>
  <si>
    <t xml:space="preserve">Finance Leases </t>
  </si>
  <si>
    <t>3.2.5b + 3.2.6b</t>
  </si>
  <si>
    <t>Sub Total: Bonds maturing in &gt; 1 year</t>
  </si>
  <si>
    <t>Other bonds maturing in &gt; 1 year</t>
  </si>
  <si>
    <t>Index linked bonds maturing in &gt; 1 year</t>
  </si>
  <si>
    <t xml:space="preserve">Bank loans </t>
  </si>
  <si>
    <t>Non Current Liabilities</t>
  </si>
  <si>
    <t>Total borrowings &lt; 1 year</t>
  </si>
  <si>
    <t>Finance Leases maturing in &lt; 1 year</t>
  </si>
  <si>
    <t>Sub Total: Bonds maturing in &lt; 1 year</t>
  </si>
  <si>
    <t>Other bonds maturing in &lt; 1 year</t>
  </si>
  <si>
    <t>Index linked bonds maturing in &lt; 1 year</t>
  </si>
  <si>
    <t>Commercial Paper</t>
  </si>
  <si>
    <t>Sub Total: Bank Loans</t>
  </si>
  <si>
    <t>Long term bank loans maturing in &lt; 1 year</t>
  </si>
  <si>
    <t>Other short term bank loans</t>
  </si>
  <si>
    <t>Amounts posted as collateral by banks under derivative arrangements</t>
  </si>
  <si>
    <t>Current Liabilities</t>
  </si>
  <si>
    <t>Borrowings and Financial Liabilities as per Balance Sheet</t>
  </si>
  <si>
    <t>Value for Gearing Calculation</t>
  </si>
  <si>
    <t>N.B. Amounts owed by the company input as -ve values</t>
  </si>
  <si>
    <t>Financial Asset and Liability Schedules</t>
  </si>
  <si>
    <t>Description of Allocation</t>
  </si>
  <si>
    <t>Allocation to unregulated businesses</t>
  </si>
  <si>
    <t>Allocation to Metering</t>
  </si>
  <si>
    <t>Allocation to Distribution</t>
  </si>
  <si>
    <t>(NGET SO)</t>
  </si>
  <si>
    <t xml:space="preserve">Allocation to Transmission Operator </t>
  </si>
  <si>
    <t>(NGET TO)</t>
  </si>
  <si>
    <t xml:space="preserve">Allocation to Transmission Owner </t>
  </si>
  <si>
    <t>Interest expense</t>
  </si>
  <si>
    <t>Net Debt
(Book Value)</t>
  </si>
  <si>
    <t>Net Debt
(Value for Gearing Calculation)</t>
  </si>
  <si>
    <t>Allocation of Net Debt and Interest expense</t>
  </si>
  <si>
    <t>Total Interest Received as per cash flow statement</t>
  </si>
  <si>
    <t>Plus other, non debt, elements of interest recd.</t>
  </si>
  <si>
    <t>Sub total "debt interest received"</t>
  </si>
  <si>
    <t>Inter Company Loans</t>
  </si>
  <si>
    <t>External loans and receivables</t>
  </si>
  <si>
    <t>Cash and cash equivalents</t>
  </si>
  <si>
    <t>Analysis of interest received as per cash flow statement</t>
  </si>
  <si>
    <t>Total Interest income as per income statement</t>
  </si>
  <si>
    <t>Plus pensions: expected return on scheme assets</t>
  </si>
  <si>
    <t>Interest Received as per P&amp;L</t>
  </si>
  <si>
    <t>Analysis of interest income as per income statement</t>
  </si>
  <si>
    <t>Total Interest Paid as per cash flow statement</t>
  </si>
  <si>
    <t>Plus other, non debt elements of interest paid</t>
  </si>
  <si>
    <t>Plus debt redemption costs</t>
  </si>
  <si>
    <t>Sub Total: "Debt Interest Paid"</t>
  </si>
  <si>
    <t>Finance Leases</t>
  </si>
  <si>
    <t xml:space="preserve">Inter-company loans </t>
  </si>
  <si>
    <t>Other bonds</t>
  </si>
  <si>
    <t>Index linked bonds</t>
  </si>
  <si>
    <t>Long term bank loans</t>
  </si>
  <si>
    <t>Short term bank loans</t>
  </si>
  <si>
    <t>Interest Paid</t>
  </si>
  <si>
    <t>Analysis of interest paid as per cash flow statement</t>
  </si>
  <si>
    <t>Total Interest Expense and Finance costs as per Income statement</t>
  </si>
  <si>
    <t xml:space="preserve">Plus/less losses/gains on derivative financial instruments </t>
  </si>
  <si>
    <t>Less Interest capitalised</t>
  </si>
  <si>
    <t>Plus other</t>
  </si>
  <si>
    <t>Plus Preference dividends</t>
  </si>
  <si>
    <t>Plus unwinding of discount on provisions</t>
  </si>
  <si>
    <t>Plus pensions: interest on scheme liabilities</t>
  </si>
  <si>
    <r>
      <t>Sense check Interest Rate: I</t>
    </r>
    <r>
      <rPr>
        <vertAlign val="subscript"/>
        <sz val="9"/>
        <rFont val="Verdana"/>
        <family val="2"/>
      </rPr>
      <t>bo</t>
    </r>
    <r>
      <rPr>
        <sz val="9"/>
        <rFont val="Verdana"/>
        <family val="2"/>
      </rPr>
      <t>/T</t>
    </r>
    <r>
      <rPr>
        <vertAlign val="subscript"/>
        <sz val="9"/>
        <rFont val="Verdana"/>
        <family val="2"/>
      </rPr>
      <t>bo</t>
    </r>
  </si>
  <si>
    <r>
      <t>T</t>
    </r>
    <r>
      <rPr>
        <vertAlign val="subscript"/>
        <sz val="10"/>
        <rFont val="Verdana"/>
        <family val="2"/>
      </rPr>
      <t>bo</t>
    </r>
  </si>
  <si>
    <t>B/S IL Bonds</t>
  </si>
  <si>
    <r>
      <t>I</t>
    </r>
    <r>
      <rPr>
        <vertAlign val="subscript"/>
        <sz val="10"/>
        <rFont val="Verdana"/>
        <family val="2"/>
      </rPr>
      <t>bo</t>
    </r>
  </si>
  <si>
    <r>
      <t>Sense check Interest Rate: I</t>
    </r>
    <r>
      <rPr>
        <vertAlign val="subscript"/>
        <sz val="9"/>
        <rFont val="Verdana"/>
        <family val="2"/>
      </rPr>
      <t>bIL</t>
    </r>
    <r>
      <rPr>
        <sz val="9"/>
        <rFont val="Verdana"/>
        <family val="2"/>
      </rPr>
      <t>/T</t>
    </r>
    <r>
      <rPr>
        <vertAlign val="subscript"/>
        <sz val="9"/>
        <rFont val="Verdana"/>
        <family val="2"/>
      </rPr>
      <t>bIL</t>
    </r>
  </si>
  <si>
    <r>
      <t>T</t>
    </r>
    <r>
      <rPr>
        <vertAlign val="subscript"/>
        <sz val="10"/>
        <rFont val="Verdana"/>
        <family val="2"/>
      </rPr>
      <t>bIL</t>
    </r>
  </si>
  <si>
    <r>
      <t>I</t>
    </r>
    <r>
      <rPr>
        <vertAlign val="subscript"/>
        <sz val="10"/>
        <rFont val="Verdana"/>
        <family val="2"/>
      </rPr>
      <t>bIL</t>
    </r>
  </si>
  <si>
    <r>
      <t>Sense check Interest Rate: I</t>
    </r>
    <r>
      <rPr>
        <vertAlign val="subscript"/>
        <sz val="9"/>
        <rFont val="Verdana"/>
        <family val="2"/>
      </rPr>
      <t>L</t>
    </r>
    <r>
      <rPr>
        <sz val="9"/>
        <rFont val="Verdana"/>
        <family val="2"/>
      </rPr>
      <t>/T</t>
    </r>
    <r>
      <rPr>
        <vertAlign val="subscript"/>
        <sz val="9"/>
        <rFont val="Verdana"/>
        <family val="2"/>
      </rPr>
      <t>L</t>
    </r>
  </si>
  <si>
    <r>
      <t>T</t>
    </r>
    <r>
      <rPr>
        <vertAlign val="subscript"/>
        <sz val="10"/>
        <rFont val="Verdana"/>
        <family val="2"/>
      </rPr>
      <t>L</t>
    </r>
  </si>
  <si>
    <t>B/S LT bank loans</t>
  </si>
  <si>
    <r>
      <t>I</t>
    </r>
    <r>
      <rPr>
        <vertAlign val="subscript"/>
        <sz val="10"/>
        <rFont val="Verdana"/>
        <family val="2"/>
      </rPr>
      <t>L</t>
    </r>
  </si>
  <si>
    <t>Comment</t>
  </si>
  <si>
    <t>Analysis of interest expense as per income statement</t>
  </si>
  <si>
    <t>Income statement debits and cash out flows entered as -ve values, credits as +ve values</t>
  </si>
  <si>
    <t>Analysis of Assets: Inter-Company Loans Receivable</t>
  </si>
  <si>
    <t>N.B. Amounts owed to the company input as +ve values</t>
  </si>
  <si>
    <t>Further Breakdown of Assets</t>
  </si>
  <si>
    <r>
      <t xml:space="preserve">Net Debt as per </t>
    </r>
    <r>
      <rPr>
        <b/>
        <sz val="10"/>
        <rFont val="Verdana"/>
        <family val="2"/>
      </rPr>
      <t>Statutory Accounts</t>
    </r>
  </si>
  <si>
    <t>Rounding (Regulatory Accounts in £m)</t>
  </si>
  <si>
    <t>Total Book Value Debt as Table 3.2</t>
  </si>
  <si>
    <t>Total           £m</t>
  </si>
  <si>
    <t>Total NGET</t>
  </si>
  <si>
    <t xml:space="preserve">Net Debt Reconciliation </t>
  </si>
  <si>
    <t>Reclassifications / Adjustments</t>
  </si>
  <si>
    <t>Sub Total</t>
  </si>
  <si>
    <t>Property disposal income - various sites</t>
  </si>
  <si>
    <t>Motor Vehicles &amp; Office Equipment</t>
  </si>
  <si>
    <t>Plant &amp; Machinery</t>
  </si>
  <si>
    <t>Land &amp; Buildiing</t>
  </si>
  <si>
    <t>Intangible</t>
  </si>
  <si>
    <t>Disposals</t>
  </si>
  <si>
    <t>£'m</t>
  </si>
  <si>
    <t>Profit / (Loss) on Disposal</t>
  </si>
  <si>
    <t>Transfer to Current Assets</t>
  </si>
  <si>
    <t>Depreciation</t>
  </si>
  <si>
    <t>Net Sales Proceeds</t>
  </si>
  <si>
    <t>Net Book Value</t>
  </si>
  <si>
    <t>Depn.</t>
  </si>
  <si>
    <t>Cost</t>
  </si>
  <si>
    <t>Asset Type</t>
  </si>
  <si>
    <t>NGET Other Businesses</t>
  </si>
  <si>
    <t>NGET Transmission SO</t>
  </si>
  <si>
    <t>NGET Transmission TO</t>
  </si>
  <si>
    <t>Fixed Asset - Disposals</t>
  </si>
  <si>
    <t>Closing Balance</t>
  </si>
  <si>
    <t>WDA</t>
  </si>
  <si>
    <r>
      <t xml:space="preserve">Capital Contribuitions </t>
    </r>
    <r>
      <rPr>
        <sz val="10"/>
        <color indexed="10"/>
        <rFont val="Verdana"/>
        <family val="2"/>
      </rPr>
      <t>(-ve)</t>
    </r>
  </si>
  <si>
    <t>Additions in year</t>
  </si>
  <si>
    <t>Revisions</t>
  </si>
  <si>
    <t>Opening Balance</t>
  </si>
  <si>
    <t>Rate:</t>
  </si>
  <si>
    <t>Deferred Revenue</t>
  </si>
  <si>
    <t>Special rate pool</t>
  </si>
  <si>
    <t>General  pool</t>
  </si>
  <si>
    <t>SO</t>
  </si>
  <si>
    <t>Nominal prices</t>
  </si>
  <si>
    <t>Capital Allowances - SO</t>
  </si>
  <si>
    <t>Special Rate Pool</t>
  </si>
  <si>
    <t>General Pool</t>
  </si>
  <si>
    <t>TO</t>
  </si>
  <si>
    <t>Capital Allowances - TO</t>
  </si>
  <si>
    <t>Tax losses c/fwd</t>
  </si>
  <si>
    <t>Prior year adjustments</t>
  </si>
  <si>
    <t>Utilised</t>
  </si>
  <si>
    <t>Incurred</t>
  </si>
  <si>
    <t>Regulatory Tax losses b/fwd</t>
  </si>
  <si>
    <t>CHECK</t>
  </si>
  <si>
    <t>Current Tax Charge as per Table 3.5.1</t>
  </si>
  <si>
    <t>Corporation tax charge for year</t>
  </si>
  <si>
    <t>Profits otherwise Chargeable for Corporation Tax</t>
  </si>
  <si>
    <t>Total Adjustments</t>
  </si>
  <si>
    <t>Environmental provision</t>
  </si>
  <si>
    <t>Unwinding of discount re environmental provision</t>
  </si>
  <si>
    <t>Non taxable income</t>
  </si>
  <si>
    <t>Non qualifying depreciation expense</t>
  </si>
  <si>
    <t>Other Adjustments</t>
  </si>
  <si>
    <t>Other adjustments - provide details of individual items &gt;£500k (-ve)</t>
  </si>
  <si>
    <r>
      <t xml:space="preserve">R&amp;D/Innovation </t>
    </r>
    <r>
      <rPr>
        <sz val="10"/>
        <color indexed="10"/>
        <rFont val="Verdana"/>
        <family val="2"/>
      </rPr>
      <t>(-ve)</t>
    </r>
  </si>
  <si>
    <r>
      <t xml:space="preserve">Annual Investment Allowance </t>
    </r>
    <r>
      <rPr>
        <sz val="10"/>
        <color indexed="10"/>
        <rFont val="Verdana"/>
        <family val="2"/>
      </rPr>
      <t>(-ve)</t>
    </r>
  </si>
  <si>
    <r>
      <t xml:space="preserve">Enhanced Capital Allowances </t>
    </r>
    <r>
      <rPr>
        <sz val="10"/>
        <color indexed="10"/>
        <rFont val="Verdana"/>
        <family val="2"/>
      </rPr>
      <t>(-ve)</t>
    </r>
  </si>
  <si>
    <r>
      <t xml:space="preserve">Deferred Revenue Expenditure </t>
    </r>
    <r>
      <rPr>
        <sz val="10"/>
        <color indexed="10"/>
        <rFont val="Verdana"/>
        <family val="2"/>
      </rPr>
      <t>(-ve)</t>
    </r>
  </si>
  <si>
    <r>
      <t xml:space="preserve">Industrial Building Allowance </t>
    </r>
    <r>
      <rPr>
        <sz val="10"/>
        <color indexed="10"/>
        <rFont val="Verdana"/>
        <family val="2"/>
      </rPr>
      <t xml:space="preserve"> (-ve)</t>
    </r>
  </si>
  <si>
    <r>
      <t xml:space="preserve">Special rate pool </t>
    </r>
    <r>
      <rPr>
        <sz val="10"/>
        <color indexed="10"/>
        <rFont val="Verdana"/>
        <family val="2"/>
      </rPr>
      <t>(-ve)</t>
    </r>
  </si>
  <si>
    <r>
      <t xml:space="preserve">General pool </t>
    </r>
    <r>
      <rPr>
        <sz val="10"/>
        <color indexed="10"/>
        <rFont val="Verdana"/>
        <family val="2"/>
      </rPr>
      <t>(-ve)</t>
    </r>
  </si>
  <si>
    <t xml:space="preserve">Deduct: Capital allowances </t>
  </si>
  <si>
    <t>Sub-total:</t>
  </si>
  <si>
    <t>Gain on disposal of NQ fixed assets subject to CGT</t>
  </si>
  <si>
    <t>Non-taxable pensions income</t>
  </si>
  <si>
    <t>Capital contributions amortisation</t>
  </si>
  <si>
    <t>Relief for employee share acquisition Sch 23 FA2003</t>
  </si>
  <si>
    <t>Amortisation of taxable grants</t>
  </si>
  <si>
    <t>Interest during course of construction</t>
  </si>
  <si>
    <r>
      <t xml:space="preserve">Pension contributions paid </t>
    </r>
    <r>
      <rPr>
        <sz val="10"/>
        <color indexed="10"/>
        <rFont val="Verdana"/>
        <family val="2"/>
      </rPr>
      <t>(-ve)</t>
    </r>
  </si>
  <si>
    <r>
      <t xml:space="preserve">General provisions P&amp;L utilisation </t>
    </r>
    <r>
      <rPr>
        <sz val="10"/>
        <color indexed="10"/>
        <rFont val="Verdana"/>
        <family val="2"/>
      </rPr>
      <t>(-ve)</t>
    </r>
  </si>
  <si>
    <r>
      <t xml:space="preserve">General provisions P&amp;L release </t>
    </r>
    <r>
      <rPr>
        <sz val="10"/>
        <color indexed="10"/>
        <rFont val="Verdana"/>
        <family val="2"/>
      </rPr>
      <t>(-ve)</t>
    </r>
  </si>
  <si>
    <r>
      <t xml:space="preserve">Profit on disposal of fixed assets </t>
    </r>
    <r>
      <rPr>
        <sz val="10"/>
        <color indexed="10"/>
        <rFont val="Verdana"/>
        <family val="2"/>
      </rPr>
      <t>(-ve)</t>
    </r>
  </si>
  <si>
    <t>Deduct</t>
  </si>
  <si>
    <t>Taxable gain after offset of bfwd capital loss</t>
  </si>
  <si>
    <t>Loss on disposal of fixed assets</t>
  </si>
  <si>
    <t>Pension finance charges net</t>
  </si>
  <si>
    <t>Finance lease receipts</t>
  </si>
  <si>
    <t>Movement in general provisions</t>
  </si>
  <si>
    <t>Share based remuneration</t>
  </si>
  <si>
    <t>Potential IFRS adjustments (if any)</t>
  </si>
  <si>
    <t>Disallowed opex</t>
  </si>
  <si>
    <t>Capital charged to revenue</t>
  </si>
  <si>
    <t>Pension charge per regulatory accounts</t>
  </si>
  <si>
    <t>Statutory depreciation expense per P&amp;L/Income statement</t>
  </si>
  <si>
    <t xml:space="preserve">Add back: </t>
  </si>
  <si>
    <t>Profit before Tax from profit &amp; loss account/Income statement</t>
  </si>
  <si>
    <t>Current Tax Schedule</t>
  </si>
  <si>
    <t>Corporation tax rate</t>
  </si>
  <si>
    <t>Spend per Capex Summary</t>
  </si>
  <si>
    <t>Non Qualifying</t>
  </si>
  <si>
    <t>Longlife</t>
  </si>
  <si>
    <t>General pool</t>
  </si>
  <si>
    <t>TO Incentive Capex (ENSG)</t>
  </si>
  <si>
    <t>Spend per Capex summary</t>
  </si>
  <si>
    <t>Security Cost</t>
  </si>
  <si>
    <t xml:space="preserve"> Tax allocations - non base revenues</t>
  </si>
  <si>
    <t>% of total pension costs recharged to capex</t>
  </si>
  <si>
    <t>% of indirect opex recharged to capex (excluding pensions)</t>
  </si>
  <si>
    <t>Capitalisation policy</t>
  </si>
  <si>
    <t>Capitalisation of opex</t>
  </si>
  <si>
    <t>Overall additions by type (less capitalised pension costs)</t>
  </si>
  <si>
    <t>Capitalised pension costs</t>
  </si>
  <si>
    <t>Overall profile</t>
  </si>
  <si>
    <t>Non Operational capex</t>
  </si>
  <si>
    <t>Load related</t>
  </si>
  <si>
    <t>Contributions (-ve)</t>
  </si>
  <si>
    <t>Overall Non - Load Profile</t>
  </si>
  <si>
    <t>NLRE</t>
  </si>
  <si>
    <t>Assets - replacement and refurbishment</t>
  </si>
  <si>
    <t>NON-LOAD RELATED EXPENDITURE</t>
  </si>
  <si>
    <t>Overall Load Profile</t>
  </si>
  <si>
    <t>LRE Infrastructure</t>
  </si>
  <si>
    <t>LRE - Sole Use</t>
  </si>
  <si>
    <t xml:space="preserve">Load related investment </t>
  </si>
  <si>
    <t>Profiles</t>
  </si>
  <si>
    <t>Total additions by type</t>
  </si>
  <si>
    <t>Operational IT etc</t>
  </si>
  <si>
    <t>Non Operational capex (including SO Capex)</t>
  </si>
  <si>
    <t xml:space="preserve">Check to Total capex </t>
  </si>
  <si>
    <t>Total capex as above</t>
  </si>
  <si>
    <t>Load  &amp; Non Load related</t>
  </si>
  <si>
    <t>Total for Licensee - £m</t>
  </si>
  <si>
    <t>Infrastructure</t>
  </si>
  <si>
    <t>Tax comp</t>
  </si>
  <si>
    <t>Interest</t>
  </si>
  <si>
    <t>Statement Q1 of tax comp</t>
  </si>
  <si>
    <t>Capital contributions</t>
  </si>
  <si>
    <t>Total analysed</t>
  </si>
  <si>
    <t>Reconciliation to TAX Computation</t>
  </si>
  <si>
    <t>Capitalised interest</t>
  </si>
  <si>
    <t>Non Load related</t>
  </si>
  <si>
    <t>Capitalised overheads</t>
  </si>
  <si>
    <t>SO capex</t>
  </si>
  <si>
    <t>ESO 2020</t>
  </si>
  <si>
    <t>ESO 2019</t>
  </si>
  <si>
    <t>ESO 2018</t>
  </si>
  <si>
    <t>ESO 2017</t>
  </si>
  <si>
    <t>ESO 2016</t>
  </si>
  <si>
    <t>ESO 2015</t>
  </si>
  <si>
    <t>ESO 2014</t>
  </si>
  <si>
    <t>ESO 2013</t>
  </si>
  <si>
    <t>ESO 2012</t>
  </si>
  <si>
    <t>ESO 2011</t>
  </si>
  <si>
    <t>ESO 2010</t>
  </si>
  <si>
    <t>Security capex</t>
  </si>
  <si>
    <t>Logging Up capex</t>
  </si>
  <si>
    <t>Other (intercompany)</t>
  </si>
  <si>
    <t>RPI</t>
  </si>
  <si>
    <t>Forecast interest costs</t>
  </si>
  <si>
    <t>Undrawn facilities available at 1st April (total £m)</t>
  </si>
  <si>
    <t>Other - please specify</t>
  </si>
  <si>
    <t>Cash at year end 2012</t>
  </si>
  <si>
    <t>Increase/(decrease) in short term debt</t>
  </si>
  <si>
    <t>Movements in balances with Group undertakings</t>
  </si>
  <si>
    <t>New long-term loans (+ve)</t>
  </si>
  <si>
    <t>Financing required:</t>
  </si>
  <si>
    <t>Change in cash for the period</t>
  </si>
  <si>
    <t>Financing</t>
  </si>
  <si>
    <t>Debt maturing in the year (-ve)</t>
  </si>
  <si>
    <t>Cash outflow before use of liquid resources and financing</t>
  </si>
  <si>
    <t>Equity dividends paid (-ve)</t>
  </si>
  <si>
    <t>Free cashflow</t>
  </si>
  <si>
    <t>Capital expenditure and financial investment (-ve)</t>
  </si>
  <si>
    <t>Funds from Operations</t>
  </si>
  <si>
    <t>Taxation paid (-ve)</t>
  </si>
  <si>
    <t>Returns on investments and servicing of finance (+ve)</t>
  </si>
  <si>
    <t>Cash inflow from operating activities (+ve)</t>
  </si>
  <si>
    <t>High level cashflow for next 2 years after reporting year</t>
  </si>
  <si>
    <t>Total Contingent Pension Asset Costs</t>
  </si>
  <si>
    <t>Insert licensee name</t>
  </si>
  <si>
    <t>Regulated business of:</t>
  </si>
  <si>
    <t>Non-regulated businesses</t>
  </si>
  <si>
    <t>Pension Contingent Asset Costs Attributable to:</t>
  </si>
  <si>
    <t>Group scheme funding (cash)</t>
  </si>
  <si>
    <t>Deficit repair payments, attributable to</t>
  </si>
  <si>
    <t>Funding of pension related severance costs</t>
  </si>
  <si>
    <t>Pension deficit funding cost (cash) (including any contingent pension asset)</t>
  </si>
  <si>
    <t>Pension deficit funding cost (cash) (excluding any contingent pension asset)</t>
  </si>
  <si>
    <t>Forecast scheme funding level</t>
  </si>
  <si>
    <t>Forecast total scheme deficit</t>
  </si>
  <si>
    <t>Section D - Scheme deficit</t>
  </si>
  <si>
    <t>Balance Carry Forward</t>
  </si>
  <si>
    <t>Other: please state</t>
  </si>
  <si>
    <t>Change in inflation forecast</t>
  </si>
  <si>
    <t>Change in market yields</t>
  </si>
  <si>
    <t>Interest on liabilities</t>
  </si>
  <si>
    <t>Benefits paid during period (-ve)</t>
  </si>
  <si>
    <t>Benefits accrued during period (+ve)</t>
  </si>
  <si>
    <t>Changes in longevity</t>
  </si>
  <si>
    <t>Liabilities balance b/f</t>
  </si>
  <si>
    <t>Section C - Scheme liabilities</t>
  </si>
  <si>
    <t xml:space="preserve">High Lease to Value Property (HLVP)  </t>
  </si>
  <si>
    <t>Global Tactical Asset Allocation  (GTAA)</t>
  </si>
  <si>
    <t>Supranational</t>
  </si>
  <si>
    <t>Alternatives</t>
  </si>
  <si>
    <t>Currency overlay</t>
  </si>
  <si>
    <t>Cash</t>
  </si>
  <si>
    <t>Overseas corporate bonds</t>
  </si>
  <si>
    <t>UK corporate bonds</t>
  </si>
  <si>
    <t>UK index-linked gilts</t>
  </si>
  <si>
    <t>UK fixed-interest gilts</t>
  </si>
  <si>
    <t>Hedge funds</t>
  </si>
  <si>
    <t>Overseas property</t>
  </si>
  <si>
    <t>UK property</t>
  </si>
  <si>
    <t>Overseas equities</t>
  </si>
  <si>
    <t>UK equities</t>
  </si>
  <si>
    <t>Scheme Assets by class</t>
  </si>
  <si>
    <t>Proportion of scheme assets in derivatives used to mitigate risk within the plan</t>
  </si>
  <si>
    <t>Proportion of scheme assets in 'matching' assets</t>
  </si>
  <si>
    <t>Proportion of scheme assets in 'return-seeking' assets</t>
  </si>
  <si>
    <t>Asset allocation memorandum</t>
  </si>
  <si>
    <t>Assets balance c/f</t>
  </si>
  <si>
    <t>Investment management expenses (-ve)</t>
  </si>
  <si>
    <t>Change in market value of investments (+/-ve)</t>
  </si>
  <si>
    <t>Investment income (+ve)</t>
  </si>
  <si>
    <t>Investment returns</t>
  </si>
  <si>
    <t>Transfer values for leavers (-/ve)</t>
  </si>
  <si>
    <t>Transfer values received (+/ve)</t>
  </si>
  <si>
    <t>Transfers in / out</t>
  </si>
  <si>
    <t xml:space="preserve">Pension scheme admin costs paid </t>
  </si>
  <si>
    <t>PPF levy paid</t>
  </si>
  <si>
    <t>Benefits paid</t>
  </si>
  <si>
    <t>Payments (-/ve)</t>
  </si>
  <si>
    <t>Total ongoing "current" pension funding costs</t>
  </si>
  <si>
    <t>Pension scheme admin costs paid by the company as part of normal contributions</t>
  </si>
  <si>
    <t xml:space="preserve">PPF levy paid by the licensee as part of normal contributions to this scheme </t>
  </si>
  <si>
    <t>DB ongoing contributions</t>
  </si>
  <si>
    <t>Contributions (+/ve)</t>
  </si>
  <si>
    <t>Assets balance b/f</t>
  </si>
  <si>
    <t>Section B - Scheme assets</t>
  </si>
  <si>
    <t>Number</t>
  </si>
  <si>
    <t>Average age of scheme members</t>
  </si>
  <si>
    <t>Total scheme members</t>
  </si>
  <si>
    <t>Dependents</t>
  </si>
  <si>
    <t>Pensioner</t>
  </si>
  <si>
    <t>Deferred</t>
  </si>
  <si>
    <t>Active</t>
  </si>
  <si>
    <t>Section A - Membership</t>
  </si>
  <si>
    <t>Placeholder:  TBD</t>
  </si>
  <si>
    <t>Section C - Incremental Deficit Summary</t>
  </si>
  <si>
    <t>All non-regulated activities (excluding Excluded Services) - balancing amount</t>
  </si>
  <si>
    <t>Other consented</t>
  </si>
  <si>
    <t>De minimis</t>
  </si>
  <si>
    <t>Transmission / Distribution</t>
  </si>
  <si>
    <t>Attribution of meeting current pension service cost for Defined Contribution / Personal Accounts/ Stakeholder schemes - £m</t>
  </si>
  <si>
    <t>Employer's DC scheme contributions (as %age of pensionable pay)</t>
  </si>
  <si>
    <t>Employee's DC scheme contributions (as %age of pensionable pay)</t>
  </si>
  <si>
    <t>Total cash cost of employer payments to personal accounts</t>
  </si>
  <si>
    <t>Total cash cost of employer payments to stakeholder pensions</t>
  </si>
  <si>
    <t>Total cash cost of employer payments to all Defined Contribution schemes</t>
  </si>
  <si>
    <t>Section B - Ongoing cost of DC contributions and other pension schemes</t>
  </si>
  <si>
    <t>Attribution of Licensee ongoing pension costs</t>
  </si>
  <si>
    <t>Actual ongoing pension funding (%age of pay exc salary sacrifice)</t>
  </si>
  <si>
    <t>Pension ongoing funding - actual employer contributions (exc salary sacrifice)</t>
  </si>
  <si>
    <t xml:space="preserve"> - scheme admin costs (paid through normal contributions)</t>
  </si>
  <si>
    <t xml:space="preserve"> - PPF levy (paid through normal contributions)</t>
  </si>
  <si>
    <t xml:space="preserve"> - ongoing pension costs</t>
  </si>
  <si>
    <t>Employer ongoing pension funding (%age of pay)(exc salary sacrifice &amp; deficits)</t>
  </si>
  <si>
    <t>Employer contributions</t>
  </si>
  <si>
    <t>Employee's contributions (as %age of pensionable pay exc salary sacrifice)</t>
  </si>
  <si>
    <t xml:space="preserve">Employee's contributions </t>
  </si>
  <si>
    <t>Employee's contributions (as %age of pensionable pay excluding salary sacrifice)</t>
  </si>
  <si>
    <t>Employee contributions</t>
  </si>
  <si>
    <t>Salary sacrifice element of salaries (licensee this scheme only)</t>
  </si>
  <si>
    <t xml:space="preserve">Pensionable pay - gross of salary sacrifice (licensee this scheme only) </t>
  </si>
  <si>
    <t>Pensionable pay</t>
  </si>
  <si>
    <t>Section A - DB ongoing contributions - all DB schemes</t>
  </si>
  <si>
    <t>Check</t>
  </si>
  <si>
    <t>All non-transmission activities (excluding Excluded Services) - balancing amount</t>
  </si>
  <si>
    <t>ATTRIBUTION of Scheme Admin costs to the licensee</t>
  </si>
  <si>
    <t>Total admin costs collected through normal ongoing pension costs</t>
  </si>
  <si>
    <t>Collected through normal ongoing pension service costs:</t>
  </si>
  <si>
    <t>Total admin costs paid directly by sponsoring employers</t>
  </si>
  <si>
    <t>Paid directly by sponsoring employers:</t>
  </si>
  <si>
    <t>Total scheme admin costs paid in year</t>
  </si>
  <si>
    <t>Section B - Pension admin costs paid by all DB schemes</t>
  </si>
  <si>
    <t>MM/YYYY</t>
  </si>
  <si>
    <t>Date scored</t>
  </si>
  <si>
    <t>score</t>
  </si>
  <si>
    <t>Dun &amp; Bradstreet score (aggregate for each sponsoring company)</t>
  </si>
  <si>
    <t>All non-regulated activities (exc Excluded Services) - balancing amount</t>
  </si>
  <si>
    <t>ATTRIBUTION of PPF levies to the licensee</t>
  </si>
  <si>
    <t>Total PPF levy collected through ongoing pension costs (%age of pensionable pay)</t>
  </si>
  <si>
    <t>Total PPF levy collected through normal ongoing pension costs</t>
  </si>
  <si>
    <t>PPF levy collected through normal ongoing pension costs:</t>
  </si>
  <si>
    <t>Total PPF levy paid directly by sponsoring employers</t>
  </si>
  <si>
    <t>PPF levy paid directly by sponsoring employers:</t>
  </si>
  <si>
    <t>Total PPF levy paid in year</t>
  </si>
  <si>
    <t>Section A - Total PPF levies paid by all DB schemes</t>
  </si>
  <si>
    <t>Finance data</t>
  </si>
  <si>
    <t>Standard Pro-forma template</t>
  </si>
  <si>
    <t>Yes/ No</t>
  </si>
  <si>
    <t>In scheme in the year?</t>
  </si>
  <si>
    <t>Sponsoring companies within the group participating scheme</t>
  </si>
  <si>
    <t xml:space="preserve"> (yes/no)</t>
  </si>
  <si>
    <t>Have any of the scheme’s liabilities been insured (or bought out with an insurer)?  If so, provide details in commentary.</t>
  </si>
  <si>
    <t>Have you ever restricted any new (or existing) elements of salaries to make them non-pensionable, or restricted salaries for pension scheme members relative to non-members?  If so, provide details in the commentary.</t>
  </si>
  <si>
    <t>Transfers in</t>
  </si>
  <si>
    <t>If yes, has ceasing to accept transfers in been considered?</t>
  </si>
  <si>
    <t xml:space="preserve">If no, when did the scheme cease to accept transfers in? </t>
  </si>
  <si>
    <t xml:space="preserve">Does the scheme accept transfers in?  </t>
  </si>
  <si>
    <t>Does the employer contribute to members’ AVCs?</t>
  </si>
  <si>
    <t>Is this on a defined contribution basis, by buying added years, or both?</t>
  </si>
  <si>
    <t>Are Additional Voluntary Contribution (AVC) facilities available to members?  If so:</t>
  </si>
  <si>
    <t>Pension increases in deferment</t>
  </si>
  <si>
    <t>Pension increases in retirement</t>
  </si>
  <si>
    <t>Lump sum benefit on death in service</t>
  </si>
  <si>
    <t>Ill-health benefits</t>
  </si>
  <si>
    <t>Dependants' pension on death after retirement</t>
  </si>
  <si>
    <t>Dependants' provision</t>
  </si>
  <si>
    <t>Lump sum terms on retirement</t>
  </si>
  <si>
    <t>Accrual rate</t>
  </si>
  <si>
    <t>Member contributions</t>
  </si>
  <si>
    <t>Definition of pensionable pay</t>
  </si>
  <si>
    <t>Years</t>
  </si>
  <si>
    <t>Normal retirement age</t>
  </si>
  <si>
    <t>in/out</t>
  </si>
  <si>
    <t>Contracted in or out of Second State Pension</t>
  </si>
  <si>
    <t>Type of benefits</t>
  </si>
  <si>
    <t>Number of active members</t>
  </si>
  <si>
    <t>Group of members:</t>
  </si>
  <si>
    <t>Current scheme benefits applicable to this licensee</t>
  </si>
  <si>
    <t>years</t>
  </si>
  <si>
    <t>Expectation of life for female who will be aged 60 in  20 years</t>
  </si>
  <si>
    <t>Expectation of life for male who will be aged 60 in  20 years</t>
  </si>
  <si>
    <t>Mortality table used to value future female pensioners (detail in commentary)</t>
  </si>
  <si>
    <t>Mortality table used to value future male pensioners (detail in commentary)</t>
  </si>
  <si>
    <t>Expectation of life at 60 for female pensioner</t>
  </si>
  <si>
    <t>Expectation of life at 60 for male pensioner</t>
  </si>
  <si>
    <t>Mortality table number used to value current female pensioners (detail in commentary)</t>
  </si>
  <si>
    <t>Mortality table number used to value current male pensioners (detail in commentary)</t>
  </si>
  <si>
    <t>Proportion of pension commuted at retirement</t>
  </si>
  <si>
    <t>Post-retirement real return above pension increases</t>
  </si>
  <si>
    <t>Post-retirement real return above price inflation</t>
  </si>
  <si>
    <t>Post-retirement assumed outperformance relative to gilts</t>
  </si>
  <si>
    <t>Post-retirement nominal rate  of return</t>
  </si>
  <si>
    <t>Promotional salary scale (if not in salary assumption)</t>
  </si>
  <si>
    <t>Pre-retirement real return above salaries</t>
  </si>
  <si>
    <t>Pre-retirement real return above price inflation</t>
  </si>
  <si>
    <t>Pre-retirement assumed outperformance relative to gilts</t>
  </si>
  <si>
    <t>Pre-retirement nominal rate of return</t>
  </si>
  <si>
    <t>Actuarial assumption in the valuation</t>
  </si>
  <si>
    <t>assuming retirement at age</t>
  </si>
  <si>
    <t>Average remaining active service life   [at 31 March]</t>
  </si>
  <si>
    <t>Solvency (buy-out) funding level</t>
  </si>
  <si>
    <t>Employer deficit recovery contributions, or contribution reductions for surplus (as a percentage of pay)</t>
  </si>
  <si>
    <t>Employer contribution rate for future accruals (%) of pensionable pay (before adjustment)</t>
  </si>
  <si>
    <t>Deficit recovery period (years)</t>
  </si>
  <si>
    <t>Ongoing funding level</t>
  </si>
  <si>
    <t>Actuarial value of liabilities</t>
  </si>
  <si>
    <t>Actuarial value of assets, if not at market value</t>
  </si>
  <si>
    <t xml:space="preserve">Market value of assets </t>
  </si>
  <si>
    <t>Funding method (for example, Projected Unit)</t>
  </si>
  <si>
    <t>Under Pensions Act 2004? If no specify in the commentary</t>
  </si>
  <si>
    <t>Specify valuation date to which actuarial valuation results and assumptions apply</t>
  </si>
  <si>
    <t>If so, when did it close,</t>
  </si>
  <si>
    <t xml:space="preserve">Is the scheme closed to new entrants and/or future accruals?  </t>
  </si>
  <si>
    <t>Is the scheme, or any of its members, subject to any protected rights conditions from the time of privatisation?  If so, provide details in the commentary.</t>
  </si>
  <si>
    <t>In what year was the scheme established?</t>
  </si>
  <si>
    <t>Actuarial valuation results</t>
  </si>
  <si>
    <t>Section D</t>
  </si>
  <si>
    <t>Revised funding ratio - total scheme</t>
  </si>
  <si>
    <t>Funding ratio - incoming scheme</t>
  </si>
  <si>
    <t>Deferreds</t>
  </si>
  <si>
    <t>Pensioners</t>
  </si>
  <si>
    <t>Actives</t>
  </si>
  <si>
    <t>Protected element of merging in scheme</t>
  </si>
  <si>
    <t>Merging Scheme</t>
  </si>
  <si>
    <t>Primary scheme</t>
  </si>
  <si>
    <t>Scheme Membership</t>
  </si>
  <si>
    <t>Scheme merged into %</t>
  </si>
  <si>
    <t>Scheme merging %</t>
  </si>
  <si>
    <t>Regulatory fraction</t>
  </si>
  <si>
    <t>Scheme merged into £m</t>
  </si>
  <si>
    <t>Scheme merging  £m</t>
  </si>
  <si>
    <t>Value of scheme liabilities at merger</t>
  </si>
  <si>
    <t>Value of scheme assets at merger</t>
  </si>
  <si>
    <t>Date of merger</t>
  </si>
  <si>
    <t>Which scheme merged into primary scheme (shown in cell A4 above)</t>
  </si>
  <si>
    <t>Where schemes have merged provide the following under the year in which they merged</t>
  </si>
  <si>
    <t>SCHEME MERGERS (into this scheme)</t>
  </si>
  <si>
    <t>Section C</t>
  </si>
  <si>
    <t>Total Members of licensee in this scheme</t>
  </si>
  <si>
    <t>Total Other members</t>
  </si>
  <si>
    <t>Other members</t>
  </si>
  <si>
    <t>Total Members with protected rights</t>
  </si>
  <si>
    <t>Members with protected rights from privatisation</t>
  </si>
  <si>
    <t>Total Members of this scheme</t>
  </si>
  <si>
    <t>Closing balance</t>
  </si>
  <si>
    <t>bulk transfers out</t>
  </si>
  <si>
    <t>leavers</t>
  </si>
  <si>
    <t>transfers in/ new members</t>
  </si>
  <si>
    <t>opening balance</t>
  </si>
  <si>
    <t>Total members</t>
  </si>
  <si>
    <t>transfers in</t>
  </si>
  <si>
    <t xml:space="preserve">new dependents </t>
  </si>
  <si>
    <t>active and deferreds becoming pensioners</t>
  </si>
  <si>
    <t>bulk transfers in</t>
  </si>
  <si>
    <t>retired</t>
  </si>
  <si>
    <t>transfers out</t>
  </si>
  <si>
    <t>transfers in (actives now left)</t>
  </si>
  <si>
    <t>Deferred pensioners</t>
  </si>
  <si>
    <t xml:space="preserve">retiring </t>
  </si>
  <si>
    <t xml:space="preserve">other leavers, not transferred to deferred </t>
  </si>
  <si>
    <t xml:space="preserve">leavers, transferred to deferred </t>
  </si>
  <si>
    <t xml:space="preserve">transfers in </t>
  </si>
  <si>
    <t>New entrants</t>
  </si>
  <si>
    <t>Opening balance</t>
  </si>
  <si>
    <t>Number of members annually</t>
  </si>
  <si>
    <t>Movements in scheme members</t>
  </si>
  <si>
    <t>Membership - total of this group scheme</t>
  </si>
  <si>
    <t>Section B</t>
  </si>
  <si>
    <t>NET DEFICIT/(ASSETS) attributable to corporate transactions post 31 March 2010</t>
  </si>
  <si>
    <t>TOTAL liabilities attributable to corporate transactions post 31 March 2010 at year end</t>
  </si>
  <si>
    <t>Insert description and explain in commentary</t>
  </si>
  <si>
    <t>Value of liabilities attributable at year end</t>
  </si>
  <si>
    <t>TOTAL Assets attributable to corporate transactions post 31 March 2010 at year end</t>
  </si>
  <si>
    <t>Value of assets attributable at year end</t>
  </si>
  <si>
    <t>BULK TRANSFERS FROM CORPORATE TRANSACTIONS POST 31 MARCH 2010 (to be excluded from regulatory fraction)</t>
  </si>
  <si>
    <t>Other: Please describe</t>
  </si>
  <si>
    <t>Changes in actuarial assumptions</t>
  </si>
  <si>
    <t>Changes in period (not accounted for above)</t>
  </si>
  <si>
    <t xml:space="preserve">Balance Brought Forward </t>
  </si>
  <si>
    <t>Total of this pension scheme's liabilities</t>
  </si>
  <si>
    <t>Total of this pension scheme's assets</t>
  </si>
  <si>
    <t xml:space="preserve">Other: </t>
  </si>
  <si>
    <t>Other: Liability balances</t>
  </si>
  <si>
    <t>Other: Net Derivative Asset / (Liabilities)</t>
  </si>
  <si>
    <t>Liability balances</t>
  </si>
  <si>
    <t>AVC</t>
  </si>
  <si>
    <t>Pooled investment vehicles</t>
  </si>
  <si>
    <t>Private equity</t>
  </si>
  <si>
    <t>Overseas fixed interest and index-linked securities</t>
  </si>
  <si>
    <t>Overseas bonds</t>
  </si>
  <si>
    <t>INVESTMENT RETURN</t>
  </si>
  <si>
    <t>Balance carried forward</t>
  </si>
  <si>
    <t xml:space="preserve">Investment Returns </t>
  </si>
  <si>
    <t>PPF levy - risk based element</t>
  </si>
  <si>
    <t>PPF levy - fixed element</t>
  </si>
  <si>
    <t>Pension Scheme administration expenses</t>
  </si>
  <si>
    <t>Transfer values for leavers</t>
  </si>
  <si>
    <t>Benefits</t>
  </si>
  <si>
    <t>Other (individual transfers)</t>
  </si>
  <si>
    <t>Bulk transfers in from Corporate transactions (explain in notes)</t>
  </si>
  <si>
    <t>Added years/AVC contributions</t>
  </si>
  <si>
    <t>Employers - deficit repair</t>
  </si>
  <si>
    <t>Employers - ERDCs</t>
  </si>
  <si>
    <t>Employers - normal</t>
  </si>
  <si>
    <t>Employees</t>
  </si>
  <si>
    <t>Contributions received (+/ve)</t>
  </si>
  <si>
    <t>Balance brought forward</t>
  </si>
  <si>
    <t>Specify whether audited or unaudited</t>
  </si>
  <si>
    <t>Movements in total group pension scheme assets</t>
  </si>
  <si>
    <t>Basis of scheme valuation (for example enter - s224, triennial, s179)</t>
  </si>
  <si>
    <t>Regulated deficit for this licensee</t>
  </si>
  <si>
    <t>Scottish Hydro Electric Power Distribution Limited</t>
  </si>
  <si>
    <t>Non-regulated proportion of surplus (-ve)/ deficit (+ve)</t>
  </si>
  <si>
    <t>Gross scheme surplus (+ve)/ deficit (-ve)</t>
  </si>
  <si>
    <t>Not required</t>
  </si>
  <si>
    <t>Required</t>
  </si>
  <si>
    <t>Section A</t>
  </si>
  <si>
    <t>Actual non-operational capex</t>
  </si>
  <si>
    <t>Actual controllable opex</t>
  </si>
  <si>
    <t>Actual load related capex</t>
  </si>
  <si>
    <t>Check and Balances</t>
  </si>
  <si>
    <t>1.1 Inc_Stat</t>
  </si>
  <si>
    <t>1.2 Fin_Pos</t>
  </si>
  <si>
    <t xml:space="preserve">1.3 Cashflow </t>
  </si>
  <si>
    <t>1.4 Rec to Reg Acs</t>
  </si>
  <si>
    <t>1.5 Net Debt 1</t>
  </si>
  <si>
    <t>1.5.1 Net Debt NG 1</t>
  </si>
  <si>
    <t>1.5.2a Net Debt Rec</t>
  </si>
  <si>
    <t>1.7 Disposals</t>
  </si>
  <si>
    <t>1.9 Fin Req</t>
  </si>
  <si>
    <t>1.10.1 Pension DB Deficit</t>
  </si>
  <si>
    <t>1.10.2 Pensions For Benchmark</t>
  </si>
  <si>
    <t>1.10.3 Pensions PPF &amp; Admin</t>
  </si>
  <si>
    <t>1.10.4 Pensions Rec Triennial</t>
  </si>
  <si>
    <t>1.10.5 DAM Stat Triennial</t>
  </si>
  <si>
    <t>1.10.6 DAM Rec Triennial</t>
  </si>
  <si>
    <t>1.10.1 Pension DB Triennial</t>
  </si>
  <si>
    <t>Totex Data</t>
  </si>
  <si>
    <t>Heading 1</t>
  </si>
  <si>
    <t>Heading 2</t>
  </si>
  <si>
    <t>Heading 3</t>
  </si>
  <si>
    <t>Heading 4</t>
  </si>
  <si>
    <t>Customer Contributions</t>
  </si>
  <si>
    <t xml:space="preserve">Non Operational </t>
  </si>
  <si>
    <t>Controllable</t>
  </si>
  <si>
    <t>Non Controllable</t>
  </si>
  <si>
    <t>Total Opex</t>
  </si>
  <si>
    <t>2. Ofgem Adjustments to Totex</t>
  </si>
  <si>
    <t>Ofgem Adjustments TO</t>
  </si>
  <si>
    <t>Total Ofgem Adjustments TO</t>
  </si>
  <si>
    <t>Ofgem Adjustments - SO</t>
  </si>
  <si>
    <t>Total Ofgem Adjustments - SO</t>
  </si>
  <si>
    <t>Totex summary</t>
  </si>
  <si>
    <t>Opex Data</t>
  </si>
  <si>
    <t>1.3a Net Cash Controllable Costs Matrix (of capitalisation of closely associated indirects and business support)</t>
  </si>
  <si>
    <t>Total (TO/SO)</t>
  </si>
  <si>
    <t>Business support</t>
  </si>
  <si>
    <t>Closely associated indirects</t>
  </si>
  <si>
    <t>Direct costs</t>
  </si>
  <si>
    <t>Check to Table 1.3, Sub Total Cash Controllable Costs</t>
  </si>
  <si>
    <t>Total Controllable Costs after Capitalisation</t>
  </si>
  <si>
    <t>Information Systems &amp; Telecommunications</t>
  </si>
  <si>
    <t>Property Management</t>
  </si>
  <si>
    <t>HR &amp; Non-Operational Training</t>
  </si>
  <si>
    <t>Finance, Audit &amp; Regulation</t>
  </si>
  <si>
    <t>Insurance</t>
  </si>
  <si>
    <t>Procurement</t>
  </si>
  <si>
    <t>CEO &amp; Other Corporate Functions</t>
  </si>
  <si>
    <t>Business Support Total</t>
  </si>
  <si>
    <t>Closely Associated Indirects</t>
  </si>
  <si>
    <t>Operational IT &amp; Telecoms</t>
  </si>
  <si>
    <t>Project Management</t>
  </si>
  <si>
    <t>Network Design &amp; Engineering</t>
  </si>
  <si>
    <t>System mapping</t>
  </si>
  <si>
    <t>Engineering Management &amp; Clerical Support</t>
  </si>
  <si>
    <t>Network Policy (incl. R&amp;D)</t>
  </si>
  <si>
    <t>Health, Safety &amp; Environment</t>
  </si>
  <si>
    <t>Operational Training</t>
  </si>
  <si>
    <t>Stores &amp; Logistics</t>
  </si>
  <si>
    <t>Vehicles &amp; Transport</t>
  </si>
  <si>
    <t>Market Facilitation</t>
  </si>
  <si>
    <t>Network Planning</t>
  </si>
  <si>
    <t>CAI Total</t>
  </si>
  <si>
    <t>Fault Repairs</t>
  </si>
  <si>
    <t>Planned Inspections &amp; Maintenance</t>
  </si>
  <si>
    <t>Vegetation Management</t>
  </si>
  <si>
    <t>Operational Property Management</t>
  </si>
  <si>
    <t>CNI</t>
  </si>
  <si>
    <t>Security (Armed Guards)</t>
  </si>
  <si>
    <t>Quarry and Loss Development</t>
  </si>
  <si>
    <t>BT 21  CN Teleprotection</t>
  </si>
  <si>
    <t>Offshore Transmission Project</t>
  </si>
  <si>
    <t>Allowed Innovation Costs (incl. IFI)</t>
  </si>
  <si>
    <t>Note: from April 2013, The allowed innovation costs are included up to the end of TPCR4 and from April 2013 this line should capture any forecast spending under "Annual Innovation Allowance" (refer to page 44 of the December RIIO T1 Strategy Costs document)</t>
  </si>
  <si>
    <t>Direct Total</t>
  </si>
  <si>
    <t>Pension Deficit Payments</t>
  </si>
  <si>
    <t>Profit and Loss on Fixed Assets</t>
  </si>
  <si>
    <t>IFI</t>
  </si>
  <si>
    <t>Network Rates Licence Fees</t>
  </si>
  <si>
    <t>Physical Security Costs</t>
  </si>
  <si>
    <t>Depreciation / Amortisation</t>
  </si>
  <si>
    <t>Total Non Controllable Costs</t>
  </si>
  <si>
    <t>Total Operating Costs</t>
  </si>
  <si>
    <t>Direct Opex</t>
  </si>
  <si>
    <t>Planning</t>
  </si>
  <si>
    <t>Real Time Operation</t>
  </si>
  <si>
    <t>Operational Support</t>
  </si>
  <si>
    <t>IS Business Resource</t>
  </si>
  <si>
    <t>Engineering Support</t>
  </si>
  <si>
    <t>SO Direct Opex</t>
  </si>
  <si>
    <t>1.3b Gross Cash Controllable Costs Matrix (before capitalisation of closely associated indirects and business support)</t>
  </si>
  <si>
    <t>TRPC4</t>
  </si>
  <si>
    <t>Total Controllable Costs before Capitalisation</t>
  </si>
  <si>
    <t>Table 2.9.1 &amp; 2.6.1a</t>
  </si>
  <si>
    <t>Table 2.9.1 &amp; 2.8.1a</t>
  </si>
  <si>
    <t>Table 2.9.1</t>
  </si>
  <si>
    <t>Table 2.9.1 &amp; 2.7.2</t>
  </si>
  <si>
    <t>Table 2.9.1 &amp; 2.5</t>
  </si>
  <si>
    <t>Table 2.1 Direct Opex</t>
  </si>
  <si>
    <t>Table 2.9.1 &amp; 2.7</t>
  </si>
  <si>
    <t>1.3c Cash Controllable Capitalistion Matrix (capitalisation elements of closely associated indirects and business support)</t>
  </si>
  <si>
    <t>Total Capitalised Element</t>
  </si>
  <si>
    <t>Not input to database</t>
  </si>
  <si>
    <t>Totals</t>
  </si>
  <si>
    <t>Income Statement Charge / Release</t>
  </si>
  <si>
    <t>Cash Utilisation</t>
  </si>
  <si>
    <t>Unwinding of discount</t>
  </si>
  <si>
    <t>Other Movements</t>
  </si>
  <si>
    <t>Total Net Movement of provisions</t>
  </si>
  <si>
    <t>Total - ETO</t>
  </si>
  <si>
    <t>Total - ESO</t>
  </si>
  <si>
    <t>Contaminated Land</t>
  </si>
  <si>
    <t>Other (including Property &amp; Employer liability)</t>
  </si>
  <si>
    <t>1.8 Irregular Items</t>
  </si>
  <si>
    <t>Activity</t>
  </si>
  <si>
    <t>Business Plan Data Templates</t>
  </si>
  <si>
    <t>Site Care</t>
  </si>
  <si>
    <t>Other Costs</t>
  </si>
  <si>
    <t>2.4 Analysis of Excluded, Consented, and De Minimis Services</t>
  </si>
  <si>
    <t>Costs</t>
  </si>
  <si>
    <t>De Minimis</t>
  </si>
  <si>
    <t>Connection charges ( Including Capital Contributions )</t>
  </si>
  <si>
    <t>Capital Contributions</t>
  </si>
  <si>
    <t>One Off Works</t>
  </si>
  <si>
    <t>Aerial Income</t>
  </si>
  <si>
    <t>Energis ISL Fee</t>
  </si>
  <si>
    <t>Application Fees and Feasibility Studies</t>
  </si>
  <si>
    <t>UK Electricity Services</t>
  </si>
  <si>
    <t>Property</t>
  </si>
  <si>
    <t>Miscellaneous IS Income</t>
  </si>
  <si>
    <t>Miscellaneous Shared Services/Business Services Income</t>
  </si>
  <si>
    <t>Other items &lt;£500k</t>
  </si>
  <si>
    <t>Energis Finance lease</t>
  </si>
  <si>
    <t>Total De Minimis</t>
  </si>
  <si>
    <t>Check to 1.3 Excluded Services</t>
  </si>
  <si>
    <t>Consented</t>
  </si>
  <si>
    <t xml:space="preserve">Total Consented </t>
  </si>
  <si>
    <t>Excluded services (TO)</t>
  </si>
  <si>
    <t>Total Excluded Services (TO)</t>
  </si>
  <si>
    <t>Excluded services (SO)</t>
  </si>
  <si>
    <t xml:space="preserve">Total Excluded Services (SO) </t>
  </si>
  <si>
    <t>Total Costs</t>
  </si>
  <si>
    <t>Total Revenue</t>
  </si>
  <si>
    <t>2.5 Analysis of CEO &amp; Other Corporate Costs</t>
  </si>
  <si>
    <t>Cash Controllable and Excluded Services</t>
  </si>
  <si>
    <t>Total costs allocated</t>
  </si>
  <si>
    <t>Gas Distribution</t>
  </si>
  <si>
    <t>Communications</t>
  </si>
  <si>
    <t>Group Strategy</t>
  </si>
  <si>
    <t>Legal / Risk and Compliance/ Comp Secrtariat</t>
  </si>
  <si>
    <t>Corporate Responsibility and Investor Relations</t>
  </si>
  <si>
    <t>Group Corporate Affairs</t>
  </si>
  <si>
    <t>Board Members and Other</t>
  </si>
  <si>
    <t>Gas Distribution Total</t>
  </si>
  <si>
    <t>Linked to table 2.9.1</t>
  </si>
  <si>
    <t>Excluded Services Total</t>
  </si>
  <si>
    <t>Transmission Total</t>
  </si>
  <si>
    <t>NGET TO</t>
  </si>
  <si>
    <t>Total NGET TO</t>
  </si>
  <si>
    <t>NGET SO</t>
  </si>
  <si>
    <t>Total NGET SO</t>
  </si>
  <si>
    <t>Linked to table2.9.1</t>
  </si>
  <si>
    <t>NGGT TO</t>
  </si>
  <si>
    <t>Total NGGT TO</t>
  </si>
  <si>
    <t>Linked to table 1.3b and table 2.9.1</t>
  </si>
  <si>
    <t>NGGT SO</t>
  </si>
  <si>
    <t>Total NGGT SO</t>
  </si>
  <si>
    <t xml:space="preserve">Other UK Group Companies </t>
  </si>
  <si>
    <t xml:space="preserve">Total Other UK Group Companies </t>
  </si>
  <si>
    <t xml:space="preserve">Other Overseas Group Companies </t>
  </si>
  <si>
    <t xml:space="preserve">Total Other Overseas Group Companies </t>
  </si>
  <si>
    <t>2.6 IT &amp; Telecoms Costs</t>
  </si>
  <si>
    <t>IT and telecoms Costs</t>
  </si>
  <si>
    <t>Application Development</t>
  </si>
  <si>
    <t>Gross Staff Costs (Including Gross Pension &amp; Agency costs)</t>
  </si>
  <si>
    <t>Contractor Costs</t>
  </si>
  <si>
    <t>Bought in Services</t>
  </si>
  <si>
    <t>Software</t>
  </si>
  <si>
    <t>Hardware</t>
  </si>
  <si>
    <t>Data Centre Security</t>
  </si>
  <si>
    <t>Total Cash Controllable Opex</t>
  </si>
  <si>
    <t>Amortisation</t>
  </si>
  <si>
    <t>Application Maintenance &amp; Support</t>
  </si>
  <si>
    <t>Desktop Services</t>
  </si>
  <si>
    <t>Application Server Support</t>
  </si>
  <si>
    <t>Storage</t>
  </si>
  <si>
    <t>Central Printing</t>
  </si>
  <si>
    <t>Network (LAN &amp; WAN)</t>
  </si>
  <si>
    <t>Business Telecoms</t>
  </si>
  <si>
    <t>Management Services</t>
  </si>
  <si>
    <t>Training Centres</t>
  </si>
  <si>
    <t>Total IT and telecoms Costs</t>
  </si>
  <si>
    <t>Total Capital Spend</t>
  </si>
  <si>
    <t xml:space="preserve">Total Staff FTEs </t>
  </si>
  <si>
    <t>No.</t>
  </si>
  <si>
    <t xml:space="preserve">Total Contractors </t>
  </si>
  <si>
    <t>Equipment</t>
  </si>
  <si>
    <t>No of End Users</t>
  </si>
  <si>
    <t>Desktops</t>
  </si>
  <si>
    <t xml:space="preserve">Laptops </t>
  </si>
  <si>
    <t>Business Telephones</t>
  </si>
  <si>
    <t>Application Development Projects</t>
  </si>
  <si>
    <t>Applications in Production</t>
  </si>
  <si>
    <t>Servers</t>
  </si>
  <si>
    <t>Network Ports</t>
  </si>
  <si>
    <t>GB of Centrally Managed Storage</t>
  </si>
  <si>
    <t>GB</t>
  </si>
  <si>
    <t>2.6.1 Analysis of IT &amp; Telcoms Costs by Network</t>
  </si>
  <si>
    <t>Total Cash Controllable IT &amp; Telecoms Costs</t>
  </si>
  <si>
    <t xml:space="preserve">Electricity Transmission </t>
  </si>
  <si>
    <t xml:space="preserve">Gas Transmission </t>
  </si>
  <si>
    <t>GDNs</t>
  </si>
  <si>
    <t>Other National Grid Companies</t>
  </si>
  <si>
    <t>External Customers</t>
  </si>
  <si>
    <t>Total Cash Controllable Non-Operational IT &amp; Telecoms Costs</t>
  </si>
  <si>
    <t>Allocation of Total Cash Controllable Operational IT &amp; Telecoms Costs</t>
  </si>
  <si>
    <t>2.7 Insurance Costs</t>
  </si>
  <si>
    <t>2.7.1 Insurance Premiums</t>
  </si>
  <si>
    <t>Business Interruption</t>
  </si>
  <si>
    <t>Motor Third Party Liability</t>
  </si>
  <si>
    <t>Excess Employers Liability</t>
  </si>
  <si>
    <t>Employers' Liability</t>
  </si>
  <si>
    <t>Overseas Travel</t>
  </si>
  <si>
    <t xml:space="preserve">Personal Accident </t>
  </si>
  <si>
    <t xml:space="preserve">Professional Indemnity </t>
  </si>
  <si>
    <t>Property (Towers &amp; Poles etc)</t>
  </si>
  <si>
    <t xml:space="preserve">Public Liability </t>
  </si>
  <si>
    <t>EPL  - Not Covered</t>
  </si>
  <si>
    <t>Terrorism</t>
  </si>
  <si>
    <t>Aviation</t>
  </si>
  <si>
    <t>Directors &amp; Officers</t>
  </si>
  <si>
    <t>Business Services allocation</t>
  </si>
  <si>
    <t>Self retained claims costs (below deductible)</t>
  </si>
  <si>
    <t>Other NG Companies</t>
  </si>
  <si>
    <t>2.7.2 Total Insurance Department Costs</t>
  </si>
  <si>
    <t>Total Insurance dept. Costs</t>
  </si>
  <si>
    <t>Insurance Premiums</t>
  </si>
  <si>
    <t>Brokers fees</t>
  </si>
  <si>
    <t>Insurance receipts</t>
  </si>
  <si>
    <t xml:space="preserve">Other </t>
  </si>
  <si>
    <t>2.7.3   Analysis of Captive Insurance Companies</t>
  </si>
  <si>
    <t>Total Captive Insurance</t>
  </si>
  <si>
    <t>NGT Insurance Co. (Isle of Man) Ltd</t>
  </si>
  <si>
    <t>Regulated</t>
  </si>
  <si>
    <t>Transmission - ETO</t>
  </si>
  <si>
    <t>Transmission - ESO</t>
  </si>
  <si>
    <t>Transmission - GTO</t>
  </si>
  <si>
    <t>Transmission - GSO</t>
  </si>
  <si>
    <t>Distribution</t>
  </si>
  <si>
    <t>LNG</t>
  </si>
  <si>
    <t>Metering</t>
  </si>
  <si>
    <t>UK Unregulated</t>
  </si>
  <si>
    <t>Overseas</t>
  </si>
  <si>
    <t>Total Written Premiums</t>
  </si>
  <si>
    <t>Earned Premiums</t>
  </si>
  <si>
    <t>Shareholders Funds</t>
  </si>
  <si>
    <t>Surplus / Profit</t>
  </si>
  <si>
    <t>Past Dividends repatriated</t>
  </si>
  <si>
    <t>Aggregate Exposure</t>
  </si>
  <si>
    <t xml:space="preserve">Maximum Retention per Loss </t>
  </si>
  <si>
    <t>PD/BI/CAR</t>
  </si>
  <si>
    <t>PL</t>
  </si>
  <si>
    <t>X/S EL</t>
  </si>
  <si>
    <t>PA</t>
  </si>
  <si>
    <t>PI</t>
  </si>
  <si>
    <t>Otherwise uninsured</t>
  </si>
  <si>
    <t>Basscheck</t>
  </si>
  <si>
    <t>IOG Expansion</t>
  </si>
  <si>
    <t>Motor</t>
  </si>
  <si>
    <t>EL</t>
  </si>
  <si>
    <t>Losses</t>
  </si>
  <si>
    <t>Loss Reserves</t>
  </si>
  <si>
    <t>Underwriting Expenses</t>
  </si>
  <si>
    <t>Net Investment Income</t>
  </si>
  <si>
    <t>NGT Insurance Co. (Ireland) Ltd</t>
  </si>
  <si>
    <t>2.8 Analysis of Property Costs by Building</t>
  </si>
  <si>
    <t>NonAllocated Costs</t>
  </si>
  <si>
    <t>Gross Staff Costs (including Agency Costs)</t>
  </si>
  <si>
    <t>Gross Pension Costs</t>
  </si>
  <si>
    <t>Professional and consultancy fees</t>
  </si>
  <si>
    <t>Rents</t>
  </si>
  <si>
    <t xml:space="preserve">    Postage &amp; Reprographics</t>
  </si>
  <si>
    <t xml:space="preserve">    Repairs and Maintenance</t>
  </si>
  <si>
    <t xml:space="preserve">    Grounds Maintenance</t>
  </si>
  <si>
    <t xml:space="preserve">    Green Travel</t>
  </si>
  <si>
    <t xml:space="preserve">    Catering</t>
  </si>
  <si>
    <t xml:space="preserve">    Cleaning</t>
  </si>
  <si>
    <t xml:space="preserve">    Security, Reception &amp; Porters</t>
  </si>
  <si>
    <t xml:space="preserve">    Utilities including electricity, gas and water (supply and sewerage)</t>
  </si>
  <si>
    <t>Property insurance</t>
  </si>
  <si>
    <t>Total Cash Controllable Property Management Costs</t>
  </si>
  <si>
    <t>Profit and loss on fixed assets</t>
  </si>
  <si>
    <t>Total Property Management Costs</t>
  </si>
  <si>
    <t>Total Cat. 3 &gt; £1m</t>
  </si>
  <si>
    <t>Total Cat. 2 &gt;£0.5m &lt; £1m</t>
  </si>
  <si>
    <t>Total Cat. 3 &lt; £0.5m</t>
  </si>
  <si>
    <t>2.8.1 Analysis of Property Costs by Network</t>
  </si>
  <si>
    <t>Total Cash Controllable Property Costs</t>
  </si>
  <si>
    <t>Total Cash Controllable Non-Operational Property Costs</t>
  </si>
  <si>
    <t>Allocation of Total Cash Controllable Operational Property Costs</t>
  </si>
  <si>
    <t>2012/12</t>
  </si>
  <si>
    <t>2.9 Analysis of Business Support Costs</t>
  </si>
  <si>
    <t>IT and Telecoms</t>
  </si>
  <si>
    <t>Gross Staff Costs (excluding pensions)</t>
  </si>
  <si>
    <t>Gross Pensions</t>
  </si>
  <si>
    <t>Gross Staff Costs</t>
  </si>
  <si>
    <t>Agency Costs</t>
  </si>
  <si>
    <t>Other Staff Related Costs</t>
  </si>
  <si>
    <t>Materials</t>
  </si>
  <si>
    <t>Contractors</t>
  </si>
  <si>
    <r>
      <t xml:space="preserve">Rent and Building Costs </t>
    </r>
    <r>
      <rPr>
        <b/>
        <sz val="10"/>
        <rFont val="Verdana"/>
        <family val="2"/>
      </rPr>
      <t>including business rates</t>
    </r>
  </si>
  <si>
    <t>Professional services and subscriptions</t>
  </si>
  <si>
    <t>TMA</t>
  </si>
  <si>
    <t>Cash Controllable Costs:</t>
  </si>
  <si>
    <t>HR and Non Operational Training</t>
  </si>
  <si>
    <t>Finance, Audit and Regulation</t>
  </si>
  <si>
    <t>CEO and Other Corporate Costs</t>
  </si>
  <si>
    <t>2.9.1 Business Support Allocations</t>
  </si>
  <si>
    <t>Allocation of Total Cash Controllable Business Support Costs</t>
  </si>
  <si>
    <t>Gas Transmission</t>
  </si>
  <si>
    <t>Total Cash Controllable</t>
  </si>
  <si>
    <t>CEO and other Corporate Costs</t>
  </si>
  <si>
    <t>2.10 Related Party Transactions (NG)</t>
  </si>
  <si>
    <t>Name:</t>
  </si>
  <si>
    <t>Transmission</t>
  </si>
  <si>
    <t>Turnover/Sales/Recharge-Opex</t>
  </si>
  <si>
    <t>Turnover/Sales/Recharge-Capex</t>
  </si>
  <si>
    <t>Total Costs - Opex</t>
  </si>
  <si>
    <t>Total Costs - Capex</t>
  </si>
  <si>
    <t>Margin - Opex</t>
  </si>
  <si>
    <t>Margin - Capex</t>
  </si>
  <si>
    <t>GTO</t>
  </si>
  <si>
    <t>GSO</t>
  </si>
  <si>
    <t>London</t>
  </si>
  <si>
    <t>East of England</t>
  </si>
  <si>
    <t>West Midlands</t>
  </si>
  <si>
    <t>North West</t>
  </si>
  <si>
    <t>Other Group Companies</t>
  </si>
  <si>
    <t>External Companies</t>
  </si>
  <si>
    <t>Year on Year Movement in Controllable Costs</t>
  </si>
  <si>
    <t>Business Support</t>
  </si>
  <si>
    <t>Direct Costs</t>
  </si>
  <si>
    <t>Controllable costs</t>
  </si>
  <si>
    <t>Total Business Support Costs</t>
  </si>
  <si>
    <t>2.15 Total Transmission Salary and FTE Numbers</t>
  </si>
  <si>
    <t>Total Transmission (excluding Business Support)</t>
  </si>
  <si>
    <t xml:space="preserve">Opening Staff Numbers (FTE) - 31st Mar </t>
  </si>
  <si>
    <t xml:space="preserve">Closing Staff Numbers (FTE) - 31st Mar </t>
  </si>
  <si>
    <t>Average Staff Numbers (FTE)</t>
  </si>
  <si>
    <t>Average Salary per FTE £'k</t>
  </si>
  <si>
    <t>FTE Numbers - average</t>
  </si>
  <si>
    <t>Fully Operational / Non Trainees</t>
  </si>
  <si>
    <t>Craftsperson</t>
  </si>
  <si>
    <t>Engineers</t>
  </si>
  <si>
    <t>Agency</t>
  </si>
  <si>
    <t>Trainees</t>
  </si>
  <si>
    <t>Total Average FTEs</t>
  </si>
  <si>
    <t>Total Gross Staff Costs (Salaries &amp; Normal Pensions)</t>
  </si>
  <si>
    <t>Average Gross Staff Cost per FTE</t>
  </si>
  <si>
    <t>Total Business Support</t>
  </si>
  <si>
    <t xml:space="preserve">Average FTE with in Business Support </t>
  </si>
  <si>
    <t>2.17.1 Resilience Table (TO)</t>
  </si>
  <si>
    <t>Year Ending</t>
  </si>
  <si>
    <t>Weather Related</t>
  </si>
  <si>
    <t>Flood</t>
  </si>
  <si>
    <t>Wind</t>
  </si>
  <si>
    <t>Snow &amp; Ice</t>
  </si>
  <si>
    <t>Lightning</t>
  </si>
  <si>
    <t>Solar Activity</t>
  </si>
  <si>
    <t>Sub-Total</t>
  </si>
  <si>
    <t>Security Resilience</t>
  </si>
  <si>
    <t xml:space="preserve">Security  </t>
  </si>
  <si>
    <t>Telecoms</t>
  </si>
  <si>
    <t>Physical Security (CNI)</t>
  </si>
  <si>
    <t>Physical Security (Other)</t>
  </si>
  <si>
    <t>Operational Telecoms</t>
  </si>
  <si>
    <t>BT 21 CN</t>
  </si>
  <si>
    <t>Cyber Resilience</t>
  </si>
  <si>
    <t>IT Systems (Non SO)</t>
  </si>
  <si>
    <t>Proximity Resilience</t>
  </si>
  <si>
    <t>Physical Protection &amp; Diversions</t>
  </si>
  <si>
    <t>2.17.2 Resilience Table (SO)</t>
  </si>
  <si>
    <t>2.18 APPRENTICES &amp; TRAINEES</t>
  </si>
  <si>
    <t xml:space="preserve">Apprentices </t>
  </si>
  <si>
    <t>Craftsperson Apprentices</t>
  </si>
  <si>
    <t>Basic salaries and wages (inc. NI, bonuses, PRP, overtime, standby &amp; other allowances)</t>
  </si>
  <si>
    <t>Normal Pension Charges</t>
  </si>
  <si>
    <t>Less: Capitalised Salaries and Pensions</t>
  </si>
  <si>
    <t>Net Staff Costs Opex</t>
  </si>
  <si>
    <t>Gross Staff Costs Opex</t>
  </si>
  <si>
    <t>Average number of apprentice and industrial trainee FTEs</t>
  </si>
  <si>
    <t>Ist Year Apprentices</t>
  </si>
  <si>
    <t>FTE</t>
  </si>
  <si>
    <t>2nd Year Apprentices</t>
  </si>
  <si>
    <t>3rd Year Apprentices</t>
  </si>
  <si>
    <t>4th Year Apprentices</t>
  </si>
  <si>
    <t>Engineer Apprentices</t>
  </si>
  <si>
    <t>Graduate &amp; other staff/management Trainees</t>
  </si>
  <si>
    <t>Training Cost</t>
  </si>
  <si>
    <t xml:space="preserve">Operational Training </t>
  </si>
  <si>
    <t>Non-Operational Training</t>
  </si>
  <si>
    <t>Total Training</t>
  </si>
  <si>
    <t>Other initiatives to address skills shortage</t>
  </si>
  <si>
    <t>Education &amp; Skills</t>
  </si>
  <si>
    <t>Describe</t>
  </si>
  <si>
    <t>External Funding</t>
  </si>
  <si>
    <t>Total External Funding</t>
  </si>
  <si>
    <t>Admin costs attributable to apprentices and training</t>
  </si>
  <si>
    <t>Apprentice/trainee recruitment costs</t>
  </si>
  <si>
    <t>Other apprentice trainee admin costs</t>
  </si>
  <si>
    <t>Costs to meets skills shortages</t>
  </si>
  <si>
    <t>Other training costs</t>
  </si>
  <si>
    <t>2.19 Insourced/Outsourced analysis</t>
  </si>
  <si>
    <t>Load Related Expenditure</t>
  </si>
  <si>
    <t>Non-Load Related Expenditure</t>
  </si>
  <si>
    <t>Total TO Operational capex</t>
  </si>
  <si>
    <t>Non Op Capex</t>
  </si>
  <si>
    <t>SO Capex (National Grid only)</t>
  </si>
  <si>
    <t>Total Capex</t>
  </si>
  <si>
    <t xml:space="preserve">Closely associated indirects </t>
  </si>
  <si>
    <t>Generation/Demand sole use</t>
  </si>
  <si>
    <t>Local enabling - Generation/Demand</t>
  </si>
  <si>
    <t>Total TO Operational Capex</t>
  </si>
  <si>
    <t>Operational IT and Telecommunications</t>
  </si>
  <si>
    <t>Network Design and Engineering</t>
  </si>
  <si>
    <t>Engineering management and clerical support</t>
  </si>
  <si>
    <t>Network policy (incl. R&amp;D)</t>
  </si>
  <si>
    <t>Health,  safety and environment</t>
  </si>
  <si>
    <t>Stores and Logistics</t>
  </si>
  <si>
    <t>Vehicles and Transport</t>
  </si>
  <si>
    <t>Network planning</t>
  </si>
  <si>
    <t>Total closely assocated Indirects</t>
  </si>
  <si>
    <t>Information Systems and Telecommunicatio0ns</t>
  </si>
  <si>
    <t xml:space="preserve">Property management </t>
  </si>
  <si>
    <t>HR and N on-operational Training</t>
  </si>
  <si>
    <t>Finance,audit and Regulation</t>
  </si>
  <si>
    <t>CEO and other corporate functions</t>
  </si>
  <si>
    <t>Customer</t>
  </si>
  <si>
    <t>Total Business support</t>
  </si>
  <si>
    <t>Internal Costs</t>
  </si>
  <si>
    <t>Internal Labour</t>
  </si>
  <si>
    <t>Directly procured materials</t>
  </si>
  <si>
    <t>Outsourced Costs</t>
  </si>
  <si>
    <t>Open Book</t>
  </si>
  <si>
    <t>Labour Only contracts</t>
  </si>
  <si>
    <t>Labour</t>
  </si>
  <si>
    <t>Other contracts</t>
  </si>
  <si>
    <t>Closed Book</t>
  </si>
  <si>
    <t>2016/17</t>
  </si>
  <si>
    <t>2020/21</t>
  </si>
  <si>
    <t xml:space="preserve">Indirect </t>
  </si>
  <si>
    <t>[REF]: Innovation Rollout Mechanism</t>
  </si>
  <si>
    <t>T1/GD1</t>
  </si>
  <si>
    <t>Scheme Name</t>
  </si>
  <si>
    <t>Cost Category</t>
  </si>
  <si>
    <t>(£m)</t>
  </si>
  <si>
    <t>By Cost Type</t>
  </si>
  <si>
    <t>Wayleaves (inc Easements/Servitudes)</t>
  </si>
  <si>
    <t>Road Charges</t>
  </si>
  <si>
    <t>Rent</t>
  </si>
  <si>
    <t>Subscriptions</t>
  </si>
  <si>
    <t>Related Party Margins</t>
  </si>
  <si>
    <t>Total Gross Costs</t>
  </si>
  <si>
    <t>Cost recoveries</t>
  </si>
  <si>
    <t>Total Net Costs</t>
  </si>
  <si>
    <t>Check - Cost Type to Scheme Totals</t>
  </si>
  <si>
    <t xml:space="preserve">[REF]: NIA by Cost Type </t>
  </si>
  <si>
    <t>Licensee</t>
  </si>
  <si>
    <t>Eligible IFI Expenditure by Cost Type (including Indirects)</t>
  </si>
  <si>
    <t>Period</t>
  </si>
  <si>
    <t>[REF]: NIA by Cost Project</t>
  </si>
  <si>
    <t>Bid Preparation Costs</t>
  </si>
  <si>
    <t>[Project name 1]</t>
  </si>
  <si>
    <t>[Project name 2]</t>
  </si>
  <si>
    <t>[Project name 3]</t>
  </si>
  <si>
    <t>[Project name 4]</t>
  </si>
  <si>
    <t>[Project name 5]</t>
  </si>
  <si>
    <t>[Project name 6]</t>
  </si>
  <si>
    <t>[Project name 7]</t>
  </si>
  <si>
    <t>Check - Total Costs is below cap</t>
  </si>
  <si>
    <t>[REF]: Network Innovation Competition</t>
  </si>
  <si>
    <t>[Licensee]</t>
  </si>
  <si>
    <t>NIC Expenditure by project</t>
  </si>
  <si>
    <t>[Project name 8]</t>
  </si>
  <si>
    <t>[Project name 9]</t>
  </si>
  <si>
    <t>[Project name 10]</t>
  </si>
  <si>
    <t>[Project name 11]</t>
  </si>
  <si>
    <t>[Project name 12]</t>
  </si>
  <si>
    <t>Year Ending 31 March</t>
  </si>
  <si>
    <t>Network Innovation Allowance (PTRI)</t>
  </si>
  <si>
    <t>Network Innovation Allowance</t>
  </si>
  <si>
    <t xml:space="preserve">Eligible NIA Expenditure </t>
  </si>
  <si>
    <r>
      <t>ENIA</t>
    </r>
    <r>
      <rPr>
        <vertAlign val="subscript"/>
        <sz val="10"/>
        <color theme="1"/>
        <rFont val="Verdana"/>
        <family val="2"/>
      </rPr>
      <t>t</t>
    </r>
  </si>
  <si>
    <t>NIA non-recoverable deduction in line with a positive value</t>
  </si>
  <si>
    <r>
      <t>NIAR</t>
    </r>
    <r>
      <rPr>
        <vertAlign val="subscript"/>
        <sz val="10"/>
        <color theme="1"/>
        <rFont val="Verdana"/>
        <family val="2"/>
      </rPr>
      <t>t</t>
    </r>
  </si>
  <si>
    <t>Network Innovation Competition</t>
  </si>
  <si>
    <t>NIC - Amount to be collected under Authority Direction</t>
  </si>
  <si>
    <t>NIC - Net amount (paid to)/received from other Licensees iaw Authority's direction</t>
  </si>
  <si>
    <t>Innovation Rollout Mechanism</t>
  </si>
  <si>
    <t>IRM - Amounts to be collected under Authority Direction</t>
  </si>
  <si>
    <t>Physical Security Expenditure - Operating Expenditure</t>
  </si>
  <si>
    <t>Sites Completed</t>
  </si>
  <si>
    <t>Scheme Identifier</t>
  </si>
  <si>
    <t>PDSA</t>
  </si>
  <si>
    <t>Overhead</t>
  </si>
  <si>
    <t>spare</t>
  </si>
  <si>
    <t>1.4_Provisions</t>
  </si>
  <si>
    <t>1.8 Irregular items</t>
  </si>
  <si>
    <t>2.1_Direct_Opex</t>
  </si>
  <si>
    <t>2.4_Exc._&amp;_Demin</t>
  </si>
  <si>
    <t>2.5_CEO_&amp;_Corporate_Costs</t>
  </si>
  <si>
    <t>2.7_Insurance_Costs</t>
  </si>
  <si>
    <t>2.8_Property_Costs_by_Building</t>
  </si>
  <si>
    <t>2.8.1_Property_Costs_Allocation</t>
  </si>
  <si>
    <t>2.9_Business_Support_Costs</t>
  </si>
  <si>
    <t>2.9.1_Business_Support_Allocs</t>
  </si>
  <si>
    <t>2.14a_Year_on_Year_Movt</t>
  </si>
  <si>
    <t>2.17_Resilience</t>
  </si>
  <si>
    <t>2.19_Insourced_Outsourced</t>
  </si>
  <si>
    <t>NIA Expenditure</t>
  </si>
  <si>
    <t>Physical Security Opex</t>
  </si>
  <si>
    <t>Capex Data</t>
  </si>
  <si>
    <t>2.2 Non operational capex</t>
  </si>
  <si>
    <t>Vehicles</t>
  </si>
  <si>
    <t>Land and Buildings</t>
  </si>
  <si>
    <t>Fixtures and fittings</t>
  </si>
  <si>
    <t>Plant and Machinery</t>
  </si>
  <si>
    <t>2.12 SO Capex</t>
  </si>
  <si>
    <t>Total SO capex</t>
  </si>
  <si>
    <t>Activity indicators</t>
  </si>
  <si>
    <t>East Midlands</t>
  </si>
  <si>
    <t>North East</t>
  </si>
  <si>
    <t>AH1</t>
  </si>
  <si>
    <t>AH2</t>
  </si>
  <si>
    <t>AH3</t>
  </si>
  <si>
    <t>AH4</t>
  </si>
  <si>
    <t>Total Faults</t>
  </si>
  <si>
    <t>MW</t>
  </si>
  <si>
    <t>Reporting year</t>
  </si>
  <si>
    <t>Unit</t>
  </si>
  <si>
    <t>km</t>
  </si>
  <si>
    <t>2013/14</t>
  </si>
  <si>
    <t>RP1</t>
  </si>
  <si>
    <t>RP2</t>
  </si>
  <si>
    <t>RP3</t>
  </si>
  <si>
    <t>RP4</t>
  </si>
  <si>
    <t>Non load related</t>
  </si>
  <si>
    <t>#</t>
  </si>
  <si>
    <t/>
  </si>
  <si>
    <t>RIIO-T2</t>
  </si>
  <si>
    <t>Deeside</t>
  </si>
  <si>
    <t>TBA</t>
  </si>
  <si>
    <t>Asset health index</t>
  </si>
  <si>
    <t>Criticality</t>
  </si>
  <si>
    <t>Replacement priorities</t>
  </si>
  <si>
    <t>New or as new</t>
  </si>
  <si>
    <t>C1</t>
  </si>
  <si>
    <t>0-2 years</t>
  </si>
  <si>
    <t>AH5</t>
  </si>
  <si>
    <t>Good or serviceable condition</t>
  </si>
  <si>
    <t>C2</t>
  </si>
  <si>
    <t>High</t>
  </si>
  <si>
    <t>2-5 years</t>
  </si>
  <si>
    <t>Deterioration, requires assessment or monitoring</t>
  </si>
  <si>
    <t>C3</t>
  </si>
  <si>
    <t>Medium</t>
  </si>
  <si>
    <t>5-10 years</t>
  </si>
  <si>
    <t>Material deterioration, intervention requires consideration</t>
  </si>
  <si>
    <t>C4</t>
  </si>
  <si>
    <t>Low</t>
  </si>
  <si>
    <t>10+ years</t>
  </si>
  <si>
    <t>End of serviceable life, intervention required</t>
  </si>
  <si>
    <t>Security</t>
  </si>
  <si>
    <t>Type</t>
  </si>
  <si>
    <t>Bathgate</t>
  </si>
  <si>
    <t>Broxburn</t>
  </si>
  <si>
    <t>NGET</t>
  </si>
  <si>
    <t xml:space="preserve"> </t>
  </si>
  <si>
    <t>Measure D (specific measures to be confirmed)</t>
  </si>
  <si>
    <t>Measure C (specific measures to be confirmed)</t>
  </si>
  <si>
    <t>Measure B (specific measures to be confirmed)</t>
  </si>
  <si>
    <t>Measure A (specific measures to be confirmed)</t>
  </si>
  <si>
    <t>Broad Environmental Output</t>
  </si>
  <si>
    <t>tCO2e</t>
  </si>
  <si>
    <t>Other fuels (as applicable)</t>
  </si>
  <si>
    <t>Natural Gas</t>
  </si>
  <si>
    <t>Diesel</t>
  </si>
  <si>
    <t>Fuel Combustion</t>
  </si>
  <si>
    <t>Other gases (as applicable)</t>
  </si>
  <si>
    <t>SF6</t>
  </si>
  <si>
    <t>Fugitive Emissions</t>
  </si>
  <si>
    <t>Air</t>
  </si>
  <si>
    <t>Sea</t>
  </si>
  <si>
    <t>Rail</t>
  </si>
  <si>
    <t>Road</t>
  </si>
  <si>
    <t>Business Transport</t>
  </si>
  <si>
    <t>Operational Transport</t>
  </si>
  <si>
    <t>Buildings - Other fuels</t>
  </si>
  <si>
    <t>Buildings - Electricity</t>
  </si>
  <si>
    <t>Buildings energy usage</t>
  </si>
  <si>
    <t>Definitions</t>
  </si>
  <si>
    <t>Number of transmission system incidents</t>
  </si>
  <si>
    <t>n/a</t>
  </si>
  <si>
    <t>number</t>
  </si>
  <si>
    <t>Company name</t>
  </si>
  <si>
    <t>Further data</t>
  </si>
  <si>
    <t>Non op capex category</t>
  </si>
  <si>
    <t>Project type</t>
  </si>
  <si>
    <t>Details of Projects / expenditure within category</t>
  </si>
  <si>
    <t>Internal Reference No.</t>
  </si>
  <si>
    <t>Start date</t>
  </si>
  <si>
    <t>Estimated Completion date</t>
  </si>
  <si>
    <t>Estimated Total Cost</t>
  </si>
  <si>
    <t>IT projects&gt;£1m</t>
  </si>
  <si>
    <t>Asset planning</t>
  </si>
  <si>
    <t>Asset construction</t>
  </si>
  <si>
    <t>Asset and System Operations and Control</t>
  </si>
  <si>
    <t>Work Management</t>
  </si>
  <si>
    <t>Asset Performance and Information Management</t>
  </si>
  <si>
    <t>Customer Lifecycle and Revenue Management</t>
  </si>
  <si>
    <t>Infrastructure and Shared Investments</t>
  </si>
  <si>
    <t>IT Projects&lt;£1m</t>
  </si>
  <si>
    <t>Total IT expenditure</t>
  </si>
  <si>
    <t>Total non operational capex</t>
  </si>
  <si>
    <t>National Grid Gas - NTS</t>
  </si>
  <si>
    <t>NGGT</t>
  </si>
  <si>
    <t>5.8a Forecast Capex</t>
  </si>
  <si>
    <t>TO Capex (baseline)</t>
  </si>
  <si>
    <t>LR baseline</t>
  </si>
  <si>
    <t>Entry (excl. bi-directional sites)</t>
  </si>
  <si>
    <t>TO Capex</t>
  </si>
  <si>
    <t>Exit (excl. bi-directional sites)</t>
  </si>
  <si>
    <t>Bi-directional sites (e.g. storage, IC)</t>
  </si>
  <si>
    <t>Network Flexibility (ex ante)</t>
  </si>
  <si>
    <t>Total LR baseline</t>
  </si>
  <si>
    <t>LR incremental (backed by user commitment)</t>
  </si>
  <si>
    <t>Total LR incremental (backed)</t>
  </si>
  <si>
    <t>LR incremental (not backed by user commitment)</t>
  </si>
  <si>
    <t>Network Flexibility</t>
  </si>
  <si>
    <t>Total LR incremental (not backed)</t>
  </si>
  <si>
    <t>Total LR incremental</t>
  </si>
  <si>
    <t>Emissions reduction</t>
  </si>
  <si>
    <t>Other externally-driven</t>
  </si>
  <si>
    <t>Asset health</t>
  </si>
  <si>
    <t>Weather resilience</t>
  </si>
  <si>
    <t>Security resilience</t>
  </si>
  <si>
    <t>Cyber resilience</t>
  </si>
  <si>
    <t>Proximity resilience</t>
  </si>
  <si>
    <t>Costs of discontinued projects</t>
  </si>
  <si>
    <t>Decommissioning</t>
  </si>
  <si>
    <t>Total non load related</t>
  </si>
  <si>
    <t>Offtakes &amp; diversions</t>
  </si>
  <si>
    <t>Capital Contributions (-ve)</t>
  </si>
  <si>
    <t>Total customer contributions</t>
  </si>
  <si>
    <t>Entry</t>
  </si>
  <si>
    <t>Exit</t>
  </si>
  <si>
    <t>Project listing</t>
  </si>
  <si>
    <t>Capex type</t>
  </si>
  <si>
    <t>Project type 2</t>
  </si>
  <si>
    <t>Project name</t>
  </si>
  <si>
    <t>TO capex (baseline)</t>
  </si>
  <si>
    <t>Bi-directional</t>
  </si>
  <si>
    <t>Network flexibility</t>
  </si>
  <si>
    <t>Scotland 1-in-20 obligation</t>
  </si>
  <si>
    <t>Other 1-in-20 obligation</t>
  </si>
  <si>
    <t>Seedcorn investment</t>
  </si>
  <si>
    <t>Total TO capex (baseline)</t>
  </si>
  <si>
    <t>TO capex (incremental)</t>
  </si>
  <si>
    <t>Signalled</t>
  </si>
  <si>
    <t>Not signalled</t>
  </si>
  <si>
    <t>Other untriggered investments</t>
  </si>
  <si>
    <t>Total TO capex (incremental)</t>
  </si>
  <si>
    <t>TO capex (NLR)</t>
  </si>
  <si>
    <t>Emissions</t>
  </si>
  <si>
    <t>IPPC</t>
  </si>
  <si>
    <t>IED</t>
  </si>
  <si>
    <t>Other externally driven</t>
  </si>
  <si>
    <t>Cost of discontinued projects</t>
  </si>
  <si>
    <t>Total TO capex (NLR)</t>
  </si>
  <si>
    <t>Physical security</t>
  </si>
  <si>
    <t>Capex unit cost assumptions</t>
  </si>
  <si>
    <t>Asset type</t>
  </si>
  <si>
    <t>Data</t>
  </si>
  <si>
    <t>Asset description</t>
  </si>
  <si>
    <t>Heading4</t>
  </si>
  <si>
    <t>Pipelines (excluding multijunctions)</t>
  </si>
  <si>
    <t>Assumed cost for new pipelines (or actual out-turns)</t>
  </si>
  <si>
    <t>1400mm</t>
  </si>
  <si>
    <t>1200mm</t>
  </si>
  <si>
    <t>1050mm</t>
  </si>
  <si>
    <t>900mm</t>
  </si>
  <si>
    <t>750mm</t>
  </si>
  <si>
    <t>600mm</t>
  </si>
  <si>
    <t>&lt;600mm</t>
  </si>
  <si>
    <t>Volume expected to be commissioned</t>
  </si>
  <si>
    <t>Assumed unit cost basis</t>
  </si>
  <si>
    <t>£m/km</t>
  </si>
  <si>
    <r>
      <t xml:space="preserve">Assumed cost </t>
    </r>
    <r>
      <rPr>
        <sz val="10"/>
        <color theme="1"/>
        <rFont val="Verdana"/>
        <family val="2"/>
      </rPr>
      <t>accuracy</t>
    </r>
  </si>
  <si>
    <t>Assumed cost accuracy</t>
  </si>
  <si>
    <t>Compressors</t>
  </si>
  <si>
    <t>Number of units installed</t>
  </si>
  <si>
    <t>Gas drive</t>
  </si>
  <si>
    <t>Electric drive</t>
  </si>
  <si>
    <t>Total power intalled</t>
  </si>
  <si>
    <t>Assumed (or out-turn) cost</t>
  </si>
  <si>
    <t>£m/MW</t>
  </si>
  <si>
    <t>Offtakes</t>
  </si>
  <si>
    <t>Number of new offtakes installed</t>
  </si>
  <si>
    <t>Minimum connection</t>
  </si>
  <si>
    <t>Others (not included above)</t>
  </si>
  <si>
    <t>Number of units</t>
  </si>
  <si>
    <t>Block valves</t>
  </si>
  <si>
    <t>Pig traps</t>
  </si>
  <si>
    <t>Multijunctions</t>
  </si>
  <si>
    <t>Rewheels</t>
  </si>
  <si>
    <t>Other (please specify)</t>
  </si>
  <si>
    <t>Total assumed (or out-turn) cost (per type)</t>
  </si>
  <si>
    <t>System characteristics</t>
  </si>
  <si>
    <t>Pressure</t>
  </si>
  <si>
    <t>Asset group</t>
  </si>
  <si>
    <t>13 bar</t>
  </si>
  <si>
    <t>Pipelines</t>
  </si>
  <si>
    <t>1200mm diameter</t>
  </si>
  <si>
    <t>1050mm diameter</t>
  </si>
  <si>
    <t>900mm diameter</t>
  </si>
  <si>
    <t>750mm diameter</t>
  </si>
  <si>
    <t>600mm diameter</t>
  </si>
  <si>
    <t>500mm diameter</t>
  </si>
  <si>
    <t>&lt;=450mm diameter</t>
  </si>
  <si>
    <t>Total pipelines</t>
  </si>
  <si>
    <t>Block valve sites</t>
  </si>
  <si>
    <t>Pig trap sites</t>
  </si>
  <si>
    <t>Gas turbine (number)</t>
  </si>
  <si>
    <t>Electric drive (number)</t>
  </si>
  <si>
    <t>Gas turbine (total capacity)</t>
  </si>
  <si>
    <t>Electric drive (total capacity)</t>
  </si>
  <si>
    <t>Exit points</t>
  </si>
  <si>
    <t>Entry points</t>
  </si>
  <si>
    <t>48 bar</t>
  </si>
  <si>
    <t>70 bar</t>
  </si>
  <si>
    <t>75 bar</t>
  </si>
  <si>
    <t>84 bar</t>
  </si>
  <si>
    <t>85 bar</t>
  </si>
  <si>
    <t>94 bar</t>
  </si>
  <si>
    <t>Actual flows at system entry points</t>
  </si>
  <si>
    <t>Easington</t>
  </si>
  <si>
    <t>GWh</t>
  </si>
  <si>
    <t>Bacton</t>
  </si>
  <si>
    <t>Isle of Grain</t>
  </si>
  <si>
    <t>Milford Haven</t>
  </si>
  <si>
    <t>St Fergus</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</si>
  <si>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</si>
  <si>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</si>
  <si>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</si>
  <si>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</si>
  <si>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</si>
  <si>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</si>
  <si>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</si>
  <si>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</si>
  <si>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</si>
  <si>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</si>
  <si>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</si>
  <si>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</si>
  <si>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</si>
  <si>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</si>
  <si>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</si>
  <si>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</si>
  <si>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</si>
  <si>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</si>
  <si>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</si>
  <si>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</si>
  <si>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</si>
  <si>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</si>
  <si>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</si>
  <si>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Total entry flows</t>
  </si>
  <si>
    <t>Actual NTS demand (by LDZ)</t>
  </si>
  <si>
    <t xml:space="preserve">     - Scotland</t>
  </si>
  <si>
    <t xml:space="preserve">     - Northern</t>
  </si>
  <si>
    <t xml:space="preserve">     - North West</t>
  </si>
  <si>
    <t xml:space="preserve">     - North East</t>
  </si>
  <si>
    <t xml:space="preserve">     - East Midlands</t>
  </si>
  <si>
    <t xml:space="preserve">     - West Midlands</t>
  </si>
  <si>
    <t xml:space="preserve">     - Wales North</t>
  </si>
  <si>
    <t xml:space="preserve">     - Wales South</t>
  </si>
  <si>
    <t xml:space="preserve">     - Eastern</t>
  </si>
  <si>
    <t xml:space="preserve">     - North Thames</t>
  </si>
  <si>
    <t xml:space="preserve">     - South East</t>
  </si>
  <si>
    <t xml:space="preserve">     - Southern</t>
  </si>
  <si>
    <t xml:space="preserve">     - South West</t>
  </si>
  <si>
    <t>Total  LDZ demand</t>
  </si>
  <si>
    <t>Interconnector export</t>
  </si>
  <si>
    <t xml:space="preserve">     - Exports via Moffat</t>
  </si>
  <si>
    <t xml:space="preserve">     - Exports via IUK</t>
  </si>
  <si>
    <t>Total exports via interconnectors</t>
  </si>
  <si>
    <t>NTS direct connect industrials (by LDZ)</t>
  </si>
  <si>
    <t xml:space="preserve">Total NTS direct connect industrials </t>
  </si>
  <si>
    <t>Power stations</t>
  </si>
  <si>
    <t>Shrinkage</t>
  </si>
  <si>
    <t>Transmission system utilisation &amp; performance</t>
  </si>
  <si>
    <r>
      <t xml:space="preserve"> NTS demand</t>
    </r>
    <r>
      <rPr>
        <b/>
        <vertAlign val="superscript"/>
        <sz val="10"/>
        <rFont val="Verdana"/>
        <family val="2"/>
      </rPr>
      <t>1</t>
    </r>
  </si>
  <si>
    <t>Highest daily total demand</t>
  </si>
  <si>
    <t>GWh/day</t>
  </si>
  <si>
    <t>NTS demand</t>
  </si>
  <si>
    <r>
      <t>Peak day demand by LDZ</t>
    </r>
    <r>
      <rPr>
        <vertAlign val="superscript"/>
        <sz val="10"/>
        <rFont val="Verdana"/>
        <family val="2"/>
      </rPr>
      <t>2</t>
    </r>
  </si>
  <si>
    <t>Scotland</t>
  </si>
  <si>
    <t>Peak day demand by LDZ</t>
  </si>
  <si>
    <t>Northern</t>
  </si>
  <si>
    <t>Wales North</t>
  </si>
  <si>
    <t>Wales South</t>
  </si>
  <si>
    <t>Eastern</t>
  </si>
  <si>
    <t>North Thames</t>
  </si>
  <si>
    <t>South East</t>
  </si>
  <si>
    <t>Southern</t>
  </si>
  <si>
    <t>South West</t>
  </si>
  <si>
    <r>
      <t>All other demands' peak day demand</t>
    </r>
    <r>
      <rPr>
        <vertAlign val="superscript"/>
        <sz val="10"/>
        <rFont val="Verdana"/>
        <family val="2"/>
      </rPr>
      <t>3</t>
    </r>
  </si>
  <si>
    <r>
      <t>Peak day NTS shrinkage</t>
    </r>
    <r>
      <rPr>
        <vertAlign val="superscript"/>
        <sz val="10"/>
        <rFont val="Verdana"/>
        <family val="2"/>
      </rPr>
      <t>4</t>
    </r>
  </si>
  <si>
    <t>Compressor availability</t>
  </si>
  <si>
    <t>% of total</t>
  </si>
  <si>
    <r>
      <t>1</t>
    </r>
    <r>
      <rPr>
        <sz val="10"/>
        <rFont val="Verdana"/>
        <family val="2"/>
      </rPr>
      <t xml:space="preserve"> Highest daily total demand shown for historicals is actual maximum demand, and for future years should be the forecast demand under 1 in 20 conditions.</t>
    </r>
  </si>
  <si>
    <r>
      <t>2</t>
    </r>
    <r>
      <rPr>
        <sz val="10"/>
        <rFont val="Verdana"/>
        <family val="2"/>
      </rPr>
      <t xml:space="preserve"> Demand in the LDZ on the "highest daily total demand day"; NOT the highest demand in the LDZ.</t>
    </r>
  </si>
  <si>
    <r>
      <t>3</t>
    </r>
    <r>
      <rPr>
        <sz val="10"/>
        <rFont val="Verdana"/>
        <family val="2"/>
      </rPr>
      <t xml:space="preserve"> Physical flow to non LDZ exit points (inc. storage, IC, etc. as necessary), on the "highest daily total demand day"</t>
    </r>
  </si>
  <si>
    <r>
      <t>4</t>
    </r>
    <r>
      <rPr>
        <sz val="10"/>
        <rFont val="Verdana"/>
        <family val="2"/>
      </rPr>
      <t xml:space="preserve"> On the "highest daily total demand day"</t>
    </r>
  </si>
  <si>
    <t>System demand &amp; capability</t>
  </si>
  <si>
    <t>Firm entry capacities booked</t>
  </si>
  <si>
    <t>Dynevor Arms</t>
  </si>
  <si>
    <t>Maximum flow (GWh/day)</t>
  </si>
  <si>
    <t>Compressor utilisation</t>
  </si>
  <si>
    <t>Unit utilisation</t>
  </si>
  <si>
    <t>Compressor station</t>
  </si>
  <si>
    <t>Unit  power source</t>
  </si>
  <si>
    <t>Operational date</t>
  </si>
  <si>
    <t>Dispose /
Abandon</t>
  </si>
  <si>
    <r>
      <t>Unit thermal rating</t>
    </r>
    <r>
      <rPr>
        <sz val="10"/>
        <rFont val="Verdana"/>
        <family val="2"/>
      </rPr>
      <t xml:space="preserve"> (MW)</t>
    </r>
  </si>
  <si>
    <r>
      <t>Efficiency</t>
    </r>
    <r>
      <rPr>
        <b/>
        <vertAlign val="superscript"/>
        <sz val="10"/>
        <rFont val="Verdana"/>
        <family val="2"/>
      </rPr>
      <t>1</t>
    </r>
    <r>
      <rPr>
        <sz val="10"/>
        <rFont val="Verdana"/>
        <family val="2"/>
      </rPr>
      <t xml:space="preserve"> (%)</t>
    </r>
  </si>
  <si>
    <t>Unit power rating (MW)</t>
  </si>
  <si>
    <t>Compressor station total power (MW)</t>
  </si>
  <si>
    <t>Primary driver</t>
  </si>
  <si>
    <t>Replacement unit</t>
  </si>
  <si>
    <t>Aberdeen</t>
  </si>
  <si>
    <t>Unit A</t>
  </si>
  <si>
    <t>Hrs</t>
  </si>
  <si>
    <t>Unit B</t>
  </si>
  <si>
    <t>Unit C</t>
  </si>
  <si>
    <t>Alrewas</t>
  </si>
  <si>
    <t>Unit D</t>
  </si>
  <si>
    <t>Asselby</t>
  </si>
  <si>
    <t>Avonbridge</t>
  </si>
  <si>
    <t>Unit 1A</t>
  </si>
  <si>
    <t>Unit 1B</t>
  </si>
  <si>
    <t>Unit 2A</t>
  </si>
  <si>
    <t>Unit 2B</t>
  </si>
  <si>
    <t>Aylesbury</t>
  </si>
  <si>
    <t>Bishop Auckland</t>
  </si>
  <si>
    <t>Cambridge</t>
  </si>
  <si>
    <t>Carnforth</t>
  </si>
  <si>
    <t>Chelmsford</t>
  </si>
  <si>
    <t>Churchover</t>
  </si>
  <si>
    <t>Unit E</t>
  </si>
  <si>
    <t>Unit F</t>
  </si>
  <si>
    <t>Unit G</t>
  </si>
  <si>
    <t>Diss</t>
  </si>
  <si>
    <t>Felindre</t>
  </si>
  <si>
    <t>Hatton</t>
  </si>
  <si>
    <t>Huntingdon</t>
  </si>
  <si>
    <t>Kings Lynn</t>
  </si>
  <si>
    <t>Kirremuir</t>
  </si>
  <si>
    <t>Lockerley</t>
  </si>
  <si>
    <t>Moffat</t>
  </si>
  <si>
    <t>Nether Kellet</t>
  </si>
  <si>
    <t>Peterborough</t>
  </si>
  <si>
    <t>Peterstow</t>
  </si>
  <si>
    <t>Scunthorpe</t>
  </si>
  <si>
    <t>St. Fergus</t>
  </si>
  <si>
    <t>Unit 1C</t>
  </si>
  <si>
    <t>Unit 1D</t>
  </si>
  <si>
    <t>Unit 2D</t>
  </si>
  <si>
    <t>Unit 3A</t>
  </si>
  <si>
    <t>Unit 3B</t>
  </si>
  <si>
    <t>Unit 4A</t>
  </si>
  <si>
    <t>Unit 4B</t>
  </si>
  <si>
    <t>Three Cocks</t>
  </si>
  <si>
    <t>Warrington</t>
  </si>
  <si>
    <t>Wisbech</t>
  </si>
  <si>
    <t>Wooler</t>
  </si>
  <si>
    <t>Wormington</t>
  </si>
  <si>
    <t>Station utilisation</t>
  </si>
  <si>
    <t>5.6 Environmental Monitoring</t>
  </si>
  <si>
    <t>C02 emitted by gas powered compressors</t>
  </si>
  <si>
    <t>kg of CO2</t>
  </si>
  <si>
    <t>Compressor emissions by site, annually</t>
  </si>
  <si>
    <t>Aberdeen Unit A</t>
  </si>
  <si>
    <t>Aberdeen Unit B</t>
  </si>
  <si>
    <t>Aberdeen Unit C</t>
  </si>
  <si>
    <t>Alrewas Unit A</t>
  </si>
  <si>
    <t>Alrewas Unit B</t>
  </si>
  <si>
    <t>Alrewas Unit C</t>
  </si>
  <si>
    <t>Asselby Unit A</t>
  </si>
  <si>
    <t>Asselby Unit B</t>
  </si>
  <si>
    <t>Avonbridge (East) Unit 1A</t>
  </si>
  <si>
    <t>Avonbridge (East) Unit 1B</t>
  </si>
  <si>
    <t>Avonbridge (West) Unit 2A</t>
  </si>
  <si>
    <t>Avonbridge (West) Unit 2B</t>
  </si>
  <si>
    <t>Aylesbury Unit A</t>
  </si>
  <si>
    <t>Aylesbury Unit B</t>
  </si>
  <si>
    <t>Aylesbury Unit D</t>
  </si>
  <si>
    <t>Bathgate Unit A</t>
  </si>
  <si>
    <t>Bathgate Unit B</t>
  </si>
  <si>
    <t>Bathgate Unit C</t>
  </si>
  <si>
    <t>Bishop Auckland Unit A</t>
  </si>
  <si>
    <t>Bishop Auckland Unit B</t>
  </si>
  <si>
    <t>Cambridge Unit A</t>
  </si>
  <si>
    <t>Cambridge Unit B</t>
  </si>
  <si>
    <t>Cambridge Unit C</t>
  </si>
  <si>
    <t>Carnforth Unit A</t>
  </si>
  <si>
    <t>Carnforth Unit B</t>
  </si>
  <si>
    <t>Carnforth Unit C</t>
  </si>
  <si>
    <t>Chelmsford Unit A</t>
  </si>
  <si>
    <t>Chelmsford Unit B</t>
  </si>
  <si>
    <t>Churchover Unit A</t>
  </si>
  <si>
    <t>Churchover Unit B</t>
  </si>
  <si>
    <t>Churchover Unit D</t>
  </si>
  <si>
    <t>Churchover Unit F</t>
  </si>
  <si>
    <t>Churchover Unit G</t>
  </si>
  <si>
    <t>Diss Unit A</t>
  </si>
  <si>
    <t>Diss Unit B</t>
  </si>
  <si>
    <t>Diss Unit C</t>
  </si>
  <si>
    <t>Felindre Unit B</t>
  </si>
  <si>
    <t>Felindre Unit C</t>
  </si>
  <si>
    <t>Felindre Unit D</t>
  </si>
  <si>
    <t>Hatton Unit A</t>
  </si>
  <si>
    <t>Hatton Unit B</t>
  </si>
  <si>
    <t>Hatton Unit C</t>
  </si>
  <si>
    <t>Hatton Unit E</t>
  </si>
  <si>
    <t>Hatton Unit F</t>
  </si>
  <si>
    <t>Huntingdon Unit A</t>
  </si>
  <si>
    <t>Huntingdon Unit B</t>
  </si>
  <si>
    <t>Huntingdon Unit C</t>
  </si>
  <si>
    <t>Kings Lynn Unit A</t>
  </si>
  <si>
    <t>Kings Lynn Unit B</t>
  </si>
  <si>
    <t>Kings Lynn Unit C</t>
  </si>
  <si>
    <t>Kings Lynn Unit D</t>
  </si>
  <si>
    <t>Kings Lynn Unit E</t>
  </si>
  <si>
    <t>Kirremuir Unit A</t>
  </si>
  <si>
    <t>Kirremuir Unit B</t>
  </si>
  <si>
    <t>Kirremuir Unit C</t>
  </si>
  <si>
    <t>Kirremuir Unit D</t>
  </si>
  <si>
    <t>Kirremuir Unit F</t>
  </si>
  <si>
    <t>Lockerley Unit D</t>
  </si>
  <si>
    <t>Moffat Unit A</t>
  </si>
  <si>
    <t>Moffat Unit B</t>
  </si>
  <si>
    <t>Moffat Unit D</t>
  </si>
  <si>
    <t>Moffat Unit E</t>
  </si>
  <si>
    <t>Nether Kellet Unit A</t>
  </si>
  <si>
    <t>Nether Kellet Unit B</t>
  </si>
  <si>
    <t>Peterborough Unit A</t>
  </si>
  <si>
    <t>Peterborough Unit B</t>
  </si>
  <si>
    <t>Peterborough Unit C</t>
  </si>
  <si>
    <t>Peterborough Unit E</t>
  </si>
  <si>
    <t>Peterborough Unit F</t>
  </si>
  <si>
    <t>Scunthorpe Unit A</t>
  </si>
  <si>
    <t>Scunthorpe Unit B</t>
  </si>
  <si>
    <t>St Fergus Unit 1A</t>
  </si>
  <si>
    <t>St Fergus Unit 1B</t>
  </si>
  <si>
    <t>St Fergus Unit 1C</t>
  </si>
  <si>
    <t>St Fergus Unit 1D</t>
  </si>
  <si>
    <t>St Fergus Unit 2A</t>
  </si>
  <si>
    <t>St Fergus Unit 2B</t>
  </si>
  <si>
    <t>St Fergus Unit 2D</t>
  </si>
  <si>
    <t>St Fergus Unit 4A</t>
  </si>
  <si>
    <t>St Fergus Unit 4B</t>
  </si>
  <si>
    <t>Three Cocks Unit A</t>
  </si>
  <si>
    <t>Three Cocks Unit B</t>
  </si>
  <si>
    <t>Three Cocks Unit C</t>
  </si>
  <si>
    <t>Warrington Unit A</t>
  </si>
  <si>
    <t>Warrington Unit B</t>
  </si>
  <si>
    <t>Warrington Unit D</t>
  </si>
  <si>
    <t>Wisbech Unit A</t>
  </si>
  <si>
    <t>Wisbech Unit B</t>
  </si>
  <si>
    <t>Wisbech Unit D</t>
  </si>
  <si>
    <t>Wooler Unit A</t>
  </si>
  <si>
    <t>Wooler Unit B</t>
  </si>
  <si>
    <t>Wormingtom Unit A</t>
  </si>
  <si>
    <t>Wormingtom Unit B</t>
  </si>
  <si>
    <t>Wormingtom Unit E</t>
  </si>
  <si>
    <t>Wormingtom Unit F</t>
  </si>
  <si>
    <t>Wormingtom Unit G</t>
  </si>
  <si>
    <t>NTS Total</t>
  </si>
  <si>
    <t>NOX emitted by gas powered compressors</t>
  </si>
  <si>
    <t>kg of NOX</t>
  </si>
  <si>
    <t>Methane emitted from plant</t>
  </si>
  <si>
    <t>Total for NTS</t>
  </si>
  <si>
    <t>Total kg of methane</t>
  </si>
  <si>
    <t>Emissions from pipeline network</t>
  </si>
  <si>
    <t>Emissions from associated equipment</t>
  </si>
  <si>
    <t>NTS  Total emissions</t>
  </si>
  <si>
    <t>Number of events</t>
  </si>
  <si>
    <t>Number of emissions events (ventings, escapes, etc.) from pipeline network</t>
  </si>
  <si>
    <t>Number of emissions events  (ventings, escapes, etc.) from associated equipment</t>
  </si>
  <si>
    <t>5.9 Asset Data</t>
  </si>
  <si>
    <t>LIST OF ASSETS BY PRIMARY ASSET GROUP</t>
  </si>
  <si>
    <t>Date Constructed</t>
  </si>
  <si>
    <t>Design life (years)</t>
  </si>
  <si>
    <t>Pipeline diameter (mm)</t>
  </si>
  <si>
    <t>Pipeline length (km)</t>
  </si>
  <si>
    <t>Design Pressure rating  (bar)</t>
  </si>
  <si>
    <t>Pipeline Feeder number</t>
  </si>
  <si>
    <t>Constructed / Abandoned / Stranded</t>
  </si>
  <si>
    <t>Pipelines (Inc Block Valves &amp; Pig Traps)</t>
  </si>
  <si>
    <t>PIPELINE</t>
  </si>
  <si>
    <t>Abandoned/Disposed</t>
  </si>
  <si>
    <t>Constructed</t>
  </si>
  <si>
    <t>BLOCK VALVE</t>
  </si>
  <si>
    <t>PIG TRAP</t>
  </si>
  <si>
    <t>Sub total</t>
  </si>
  <si>
    <t>Exit Points</t>
  </si>
  <si>
    <t>Offtake capacity (scmh)</t>
  </si>
  <si>
    <t>EXIT</t>
  </si>
  <si>
    <t>Entry Points</t>
  </si>
  <si>
    <t xml:space="preserve">ENTRY </t>
  </si>
  <si>
    <t>MULTIJUNCTION</t>
  </si>
  <si>
    <t>Data validation</t>
  </si>
  <si>
    <t>Stranded</t>
  </si>
  <si>
    <t>5.11 Forecast Scenarios</t>
  </si>
  <si>
    <t xml:space="preserve">Minimum case </t>
  </si>
  <si>
    <t xml:space="preserve"> System Entry Points </t>
  </si>
  <si>
    <t>Unconventional Gas</t>
  </si>
  <si>
    <t>Isle of Grain Phase 1 &amp; 2, NTS inputs only</t>
  </si>
  <si>
    <t>Barton Stacey (Humbly Grove)</t>
  </si>
  <si>
    <t>Hill Top Farm</t>
  </si>
  <si>
    <t>Yorkshire: Whitehill</t>
  </si>
  <si>
    <t>Cheshire: Holford</t>
  </si>
  <si>
    <t>Cheshire: Stublach</t>
  </si>
  <si>
    <t>Cheshire Other (Kings Street/Warmington)</t>
  </si>
  <si>
    <t>Portland</t>
  </si>
  <si>
    <t>Central Storage</t>
  </si>
  <si>
    <t>Eastern Storage</t>
  </si>
  <si>
    <t>Southern Storage</t>
  </si>
  <si>
    <t>Western Storage</t>
  </si>
  <si>
    <t xml:space="preserve">Maximum case </t>
  </si>
  <si>
    <t>Barton Stacey (Humbly Grove</t>
  </si>
  <si>
    <t>Supply Forecast</t>
  </si>
  <si>
    <t>RIIO-T1 Detailed data table</t>
  </si>
  <si>
    <t>5.15.1 Asset health, criticality and replacement priorities - Entry Points</t>
  </si>
  <si>
    <t>Replacement priorities matrix (to be provided by NGG and agreed with Ofgem)</t>
  </si>
  <si>
    <t>Very high</t>
  </si>
  <si>
    <t>Asset Condition and Criticality</t>
  </si>
  <si>
    <t>With investment</t>
  </si>
  <si>
    <t>No intervention</t>
  </si>
  <si>
    <t>NOM Ref</t>
  </si>
  <si>
    <t>Secondary Asset Group</t>
  </si>
  <si>
    <t>Timescale of Impact</t>
  </si>
  <si>
    <t>Consequence of Failure</t>
  </si>
  <si>
    <t>Work Driver</t>
  </si>
  <si>
    <t>Unit of Measurement</t>
  </si>
  <si>
    <t>Asset and criticality in 2012/13</t>
  </si>
  <si>
    <t>Asset and criticality in 2016/17 with investment</t>
  </si>
  <si>
    <t>Asset and criticality in 2020/21 with investment</t>
  </si>
  <si>
    <t>Asset and criticality in 2016/17 with no intervention</t>
  </si>
  <si>
    <t>Asset and criticality in 2020/21 with no intervention</t>
  </si>
  <si>
    <t>Immediate/ Delayed</t>
  </si>
  <si>
    <t>Unit / Site / Network</t>
  </si>
  <si>
    <t>Age/ Condition/ Duty</t>
  </si>
  <si>
    <t>Total population at 31 March 2013</t>
  </si>
  <si>
    <t>Total population at 31 March 2017</t>
  </si>
  <si>
    <t>Total population at 31 March 2021</t>
  </si>
  <si>
    <t>Primary Risk</t>
  </si>
  <si>
    <t>Remote Isolation Valves</t>
  </si>
  <si>
    <t>Immediate</t>
  </si>
  <si>
    <t>Network</t>
  </si>
  <si>
    <t>Condition</t>
  </si>
  <si>
    <t>Number of Valves</t>
  </si>
  <si>
    <t>Safety</t>
  </si>
  <si>
    <t>Cladding</t>
  </si>
  <si>
    <t>Site</t>
  </si>
  <si>
    <t>Number of Sites</t>
  </si>
  <si>
    <t>Environmental</t>
  </si>
  <si>
    <t>Civil assets - drainage</t>
  </si>
  <si>
    <t>Civil assets - access</t>
  </si>
  <si>
    <t>Fuel tanks &amp; bunds</t>
  </si>
  <si>
    <t>Number of Units</t>
  </si>
  <si>
    <t>Electrical - including standby generators</t>
  </si>
  <si>
    <t>Reliability</t>
  </si>
  <si>
    <t>Electrical - safe shutdown</t>
  </si>
  <si>
    <t>Fire suppression</t>
  </si>
  <si>
    <t>Gas analyser</t>
  </si>
  <si>
    <t>Number of Systems</t>
  </si>
  <si>
    <t>Station process control system</t>
  </si>
  <si>
    <t>After Coolers</t>
  </si>
  <si>
    <t xml:space="preserve">Process valves </t>
  </si>
  <si>
    <t>Slam shut</t>
  </si>
  <si>
    <t>Non Return Valve</t>
  </si>
  <si>
    <t>Power Turbine</t>
  </si>
  <si>
    <t>Duty</t>
  </si>
  <si>
    <t>Anti Surge System</t>
  </si>
  <si>
    <t>Starter Motor</t>
  </si>
  <si>
    <t>Electrical Variable Speed Drive</t>
  </si>
  <si>
    <t>Unit Control System</t>
  </si>
  <si>
    <t>Air Intake</t>
  </si>
  <si>
    <t>Cab Ventilation</t>
  </si>
  <si>
    <t>Compressor</t>
  </si>
  <si>
    <t>Exhausts</t>
  </si>
  <si>
    <t>Gas Generator</t>
  </si>
  <si>
    <t>Marker</t>
  </si>
  <si>
    <t>Delayed</t>
  </si>
  <si>
    <t>Civil assets - buildings/ enclosures</t>
  </si>
  <si>
    <t>Civil assets - ducting</t>
  </si>
  <si>
    <t>Civil assets - pipe supports and pits</t>
  </si>
  <si>
    <t xml:space="preserve">Cathodic Protection </t>
  </si>
  <si>
    <t>Filters and Scrubbers (incl. Condensate Tanks)</t>
  </si>
  <si>
    <t>Age</t>
  </si>
  <si>
    <t>Fire and gas detection</t>
  </si>
  <si>
    <t>Fuel Gas Metering</t>
  </si>
  <si>
    <t>Number of Streams</t>
  </si>
  <si>
    <t xml:space="preserve">Network control and instrumentation </t>
  </si>
  <si>
    <t>Above Ground Pipe and Coating</t>
  </si>
  <si>
    <t>Below Ground Pipe and Coating</t>
  </si>
  <si>
    <t>Preheaters</t>
  </si>
  <si>
    <t>Age / Condition</t>
  </si>
  <si>
    <t xml:space="preserve">Number of Systems </t>
  </si>
  <si>
    <t>Locally actuated valves</t>
  </si>
  <si>
    <t xml:space="preserve">Flow or pressure regulator </t>
  </si>
  <si>
    <t>Pig Trap</t>
  </si>
  <si>
    <t>Vent System</t>
  </si>
  <si>
    <t>Replacement priorities - 2012/13</t>
  </si>
  <si>
    <t>Asset distribution based on replacement prioirities in 2012/13</t>
  </si>
  <si>
    <t>Total population at 31 March 2012/13</t>
  </si>
  <si>
    <t>Asset distribution based on replacement prioirities in 2016/17</t>
  </si>
  <si>
    <t>Asset distribution based on replacement prioirities in 2020/21</t>
  </si>
  <si>
    <t>5.15.2 Asset health, criticality and replacement priorities - Exit Points</t>
  </si>
  <si>
    <t>Unit/ Site/ Network</t>
  </si>
  <si>
    <t xml:space="preserve">Number of Valves </t>
  </si>
  <si>
    <t>Network Control and Instrumentation</t>
  </si>
  <si>
    <t>Odorisation Plant</t>
  </si>
  <si>
    <t>Flow or pressure regulators</t>
  </si>
  <si>
    <t>Non return valve</t>
  </si>
  <si>
    <t>Financial</t>
  </si>
  <si>
    <t>Markers</t>
  </si>
  <si>
    <t>Civil assets - buildings/enclosures</t>
  </si>
  <si>
    <t>Civil Assets - ducting</t>
  </si>
  <si>
    <t>Cathodic Protection</t>
  </si>
  <si>
    <t>Locally Actuated Valves</t>
  </si>
  <si>
    <t>Pig Traps</t>
  </si>
  <si>
    <t>5.15.3 Asset health, criticality and replacement priorities - Compressors</t>
  </si>
  <si>
    <t>After coolers</t>
  </si>
  <si>
    <t>Electrical - including standby generators*</t>
  </si>
  <si>
    <t xml:space="preserve">Network Control and Instrumentation </t>
  </si>
  <si>
    <t>Air intake</t>
  </si>
  <si>
    <t>Cab ventilation</t>
  </si>
  <si>
    <t>Fuel gas metering</t>
  </si>
  <si>
    <t>Power turbine</t>
  </si>
  <si>
    <t>Unit control system</t>
  </si>
  <si>
    <t>AntiSurge System</t>
  </si>
  <si>
    <t>Starter motor</t>
  </si>
  <si>
    <t>Electrical variable speed drive</t>
  </si>
  <si>
    <t>Fire Suppression</t>
  </si>
  <si>
    <t>Vent system</t>
  </si>
  <si>
    <t>5.15.4 Asset health, criticality and replacement priorities - Pipelines</t>
  </si>
  <si>
    <t>Boundary Controllers</t>
  </si>
  <si>
    <t>Civil Assets - Bridges</t>
  </si>
  <si>
    <t>Number of Bridges</t>
  </si>
  <si>
    <t>Number of TR's</t>
  </si>
  <si>
    <t>km of pipe covered by CIPS Surveys</t>
  </si>
  <si>
    <t>River Crossings</t>
  </si>
  <si>
    <t>Number of Crossings</t>
  </si>
  <si>
    <t>Number of Markers</t>
  </si>
  <si>
    <t>Impact Protection - Nitrogen Sleeves</t>
  </si>
  <si>
    <t>Number of Sleeves</t>
  </si>
  <si>
    <t>5.15.5 Asset health, criticality and replacement priorities - Multijunctions</t>
  </si>
  <si>
    <t>Fire &amp; Gas Detection</t>
  </si>
  <si>
    <t>Flow or pressure regulator</t>
  </si>
  <si>
    <t>5.17 Network Flexibility Tables</t>
  </si>
  <si>
    <t>Connected Systems' Physical Capability</t>
  </si>
  <si>
    <t>Abson (Seabank Power Station phase I)</t>
  </si>
  <si>
    <t>Bacton (Great Yarmouth)</t>
  </si>
  <si>
    <t>Barking (Horndon)</t>
  </si>
  <si>
    <t>Billingham ICI (Terra Billingham)</t>
  </si>
  <si>
    <t>Blyborough (Brigg)</t>
  </si>
  <si>
    <t>Blyborough (Cottam)</t>
  </si>
  <si>
    <t>Enron Billingham</t>
  </si>
  <si>
    <t>Burton Point (Connahs Quay)</t>
  </si>
  <si>
    <t>Caldecott (Corby Power Station)</t>
  </si>
  <si>
    <t>Centrax Industrial</t>
  </si>
  <si>
    <t>Coryton 2 (Thames Haven) Power Station</t>
  </si>
  <si>
    <t>Eastoft (Keadby Blackstart)</t>
  </si>
  <si>
    <t>Eastoft (Keadby)</t>
  </si>
  <si>
    <t>Epping Green (Enfield Energy, aka Brimsdown)</t>
  </si>
  <si>
    <t>Ferny Knoll (AM Paper)</t>
  </si>
  <si>
    <t>Goole (Guardian Glass)</t>
  </si>
  <si>
    <t>Gowkhall (Longannet)</t>
  </si>
  <si>
    <t>Grain Power Station</t>
  </si>
  <si>
    <t>Harwarden (Shotton, aka Shotton Paper)</t>
  </si>
  <si>
    <t>Hollingsgreen (Hays Chemicals)</t>
  </si>
  <si>
    <t>Langage Power Station</t>
  </si>
  <si>
    <t>Marchwood Power Station</t>
  </si>
  <si>
    <t>Medway (aka Isle of Grain Power Station, NOT Grain Power)</t>
  </si>
  <si>
    <t>Middle Stoke (Damhead Creek, aka Kingsnorth Power Station)</t>
  </si>
  <si>
    <t>Peterborough (Peterborough Power Station)</t>
  </si>
  <si>
    <t>Pickmere (Winnington Power, aka Brunner Mond)</t>
  </si>
  <si>
    <t>Rosehill (Saltend Power Station)</t>
  </si>
  <si>
    <t>Ryehouse</t>
  </si>
  <si>
    <t>Saddle Bow (Kings Lynn)</t>
  </si>
  <si>
    <t>Saltend BPHP (BP Saltend HP)</t>
  </si>
  <si>
    <t>Sandy Lane (Blackburn CHP, aka Sappi Paper Mill)</t>
  </si>
  <si>
    <t>Seabank (Seabank Power Station phase II)</t>
  </si>
  <si>
    <t>Sellafield Power Station</t>
  </si>
  <si>
    <t>Shellstar (aka Kemira, not Kemira CHP)</t>
  </si>
  <si>
    <t>Shotwick (Bridgewater Paper)</t>
  </si>
  <si>
    <t>St. Fergus (Peterhead)</t>
  </si>
  <si>
    <t>St. Fergus (Shell Blackstart)</t>
  </si>
  <si>
    <t>St. Neots (Little Barford)</t>
  </si>
  <si>
    <t>Stanford Le Hope (Coryton)</t>
  </si>
  <si>
    <t>Sutton Bridge Power Station</t>
  </si>
  <si>
    <t>Teesside Hydrogen</t>
  </si>
  <si>
    <t>Terra Nitrogen (aka ICI, Terra Severnside)</t>
  </si>
  <si>
    <t>Thornton Curtis (Humber Refinery, aka Immingham)</t>
  </si>
  <si>
    <t>Thornton Curtis (Killingholme)</t>
  </si>
  <si>
    <t>Tonna (Baglan Bay)</t>
  </si>
  <si>
    <t>Upper Neeston (Milford Haven Refinery)</t>
  </si>
  <si>
    <t>Weston Point (Castner Kelner, aka ICI Runcorn)</t>
  </si>
  <si>
    <t>Weston Point (Rocksavage)</t>
  </si>
  <si>
    <t>Wragg Marsh (Spalding)</t>
  </si>
  <si>
    <t>Zeneca (ICI Avecia, aka 'Zenica')</t>
  </si>
  <si>
    <t>Business Carbon Footprint</t>
  </si>
  <si>
    <t>Operator</t>
  </si>
  <si>
    <t>Emissions category</t>
  </si>
  <si>
    <t>Emissions type</t>
  </si>
  <si>
    <t>Other buildings usage</t>
  </si>
  <si>
    <t>Total - Buildings energy usage (TO)</t>
  </si>
  <si>
    <t>Total - Operational transport (TO)</t>
  </si>
  <si>
    <t>Total - Business transport (TO)</t>
  </si>
  <si>
    <t>Total - Fugitive emissions (TO)</t>
  </si>
  <si>
    <t>Total - Fuel combustion (TO)</t>
  </si>
  <si>
    <t>Total BCF - TO</t>
  </si>
  <si>
    <t>Total - Buildings energy usage (SO)</t>
  </si>
  <si>
    <t>Total - Operational transport (SO)</t>
  </si>
  <si>
    <t>Total - Business transport (SO)</t>
  </si>
  <si>
    <t>Total - Fugitive emissions (SO)</t>
  </si>
  <si>
    <t>Electricity (Indirect CO2)</t>
  </si>
  <si>
    <t>Total - Fuel combustion (SO)</t>
  </si>
  <si>
    <t>Total BCF - SO</t>
  </si>
  <si>
    <t>5.18.3 Broad environmental output</t>
  </si>
  <si>
    <t xml:space="preserve">5.6 Environmental </t>
  </si>
  <si>
    <t xml:space="preserve">5.9 Asset data </t>
  </si>
  <si>
    <t>5.15.1 Cond &amp; Risk-Entry Points</t>
  </si>
  <si>
    <t>5.15.2 Cond &amp; Risk-Exit Points</t>
  </si>
  <si>
    <t>5.15.3 Cond &amp; Risk-Comps</t>
  </si>
  <si>
    <t>5.15.4 Cond &amp; Risk-Pipelines</t>
  </si>
  <si>
    <t>5.15.5 Cond &amp; Risk-Multijunctin</t>
  </si>
  <si>
    <t>Customer Satisfaction</t>
  </si>
  <si>
    <t xml:space="preserve">Customer survey </t>
  </si>
  <si>
    <t>baseline</t>
  </si>
  <si>
    <t>mean</t>
  </si>
  <si>
    <t xml:space="preserve">Stakeholder survey  </t>
  </si>
  <si>
    <t>Customer survey performance</t>
  </si>
  <si>
    <t>Stakeholder survey performance</t>
  </si>
  <si>
    <t>Supporting information [To be added by December 2012]</t>
  </si>
  <si>
    <t>[to add by December 2012]</t>
  </si>
  <si>
    <t>"</t>
  </si>
  <si>
    <t>Incremental capacity</t>
  </si>
  <si>
    <t>Entry point</t>
  </si>
  <si>
    <t>Signals for incremental capacity</t>
  </si>
  <si>
    <t xml:space="preserve">number </t>
  </si>
  <si>
    <t>capacity supplied within lead times</t>
  </si>
  <si>
    <t>Permits played</t>
  </si>
  <si>
    <t xml:space="preserve">Permits played </t>
  </si>
  <si>
    <t>Burton Point</t>
  </si>
  <si>
    <t>Barton Stacey</t>
  </si>
  <si>
    <t>Hatfield Moor</t>
  </si>
  <si>
    <t>Garton</t>
  </si>
  <si>
    <t>Burton Agnes (Caythorpe)</t>
  </si>
  <si>
    <t>Winkfield</t>
  </si>
  <si>
    <t>Tatsfield</t>
  </si>
  <si>
    <t>Albury</t>
  </si>
  <si>
    <t>Palmers Wood</t>
  </si>
  <si>
    <t>Canonbie</t>
  </si>
  <si>
    <t>Exit point</t>
  </si>
  <si>
    <t>Brisley</t>
  </si>
  <si>
    <t>Great Wilbraham</t>
  </si>
  <si>
    <t>Matching Green</t>
  </si>
  <si>
    <t>Peterborough Eye (Tee)</t>
  </si>
  <si>
    <t>Roudham Heath</t>
  </si>
  <si>
    <t>Royston</t>
  </si>
  <si>
    <t>Whitwell</t>
  </si>
  <si>
    <t>West Winch</t>
  </si>
  <si>
    <t>Yelverton</t>
  </si>
  <si>
    <t>Alrewas (EM)</t>
  </si>
  <si>
    <t>Blaby</t>
  </si>
  <si>
    <t>Blyborough</t>
  </si>
  <si>
    <t>Caldecott</t>
  </si>
  <si>
    <t>Thornton Curtis (DN)</t>
  </si>
  <si>
    <t>Drointon</t>
  </si>
  <si>
    <t>Gosberton</t>
  </si>
  <si>
    <t>Kirkstead</t>
  </si>
  <si>
    <t>Market Harborough</t>
  </si>
  <si>
    <t>Silk Willoughby</t>
  </si>
  <si>
    <t>Sutton Bridge</t>
  </si>
  <si>
    <t>Tur Langton</t>
  </si>
  <si>
    <t>Walesby</t>
  </si>
  <si>
    <t>Baldersby</t>
  </si>
  <si>
    <t>Burley Bank</t>
  </si>
  <si>
    <t>Ganstead</t>
  </si>
  <si>
    <t>Pannal</t>
  </si>
  <si>
    <t>Paull</t>
  </si>
  <si>
    <t>Pickering</t>
  </si>
  <si>
    <t>Rawcliffe</t>
  </si>
  <si>
    <t>Towton</t>
  </si>
  <si>
    <t>Coldstream</t>
  </si>
  <si>
    <t>Corbridge</t>
  </si>
  <si>
    <t>Cowpen Bewley</t>
  </si>
  <si>
    <t>Elton</t>
  </si>
  <si>
    <t>Guyzance</t>
  </si>
  <si>
    <t>Humbleton</t>
  </si>
  <si>
    <t>Keld</t>
  </si>
  <si>
    <t>Little Burdon</t>
  </si>
  <si>
    <t>Melkinthorpe</t>
  </si>
  <si>
    <t>Saltwick Pressure Controlled</t>
  </si>
  <si>
    <t>Saltwick Volumetric Controlled</t>
  </si>
  <si>
    <t>Thrintoft</t>
  </si>
  <si>
    <t>Towlaw</t>
  </si>
  <si>
    <t>Wetheral</t>
  </si>
  <si>
    <t>Horndon</t>
  </si>
  <si>
    <t>Luxborough Lane</t>
  </si>
  <si>
    <t>Peters Green</t>
  </si>
  <si>
    <t>Peters Green South Mimms</t>
  </si>
  <si>
    <t>Winkfield (NT)</t>
  </si>
  <si>
    <t>Audley (NW)</t>
  </si>
  <si>
    <t>Blackrod</t>
  </si>
  <si>
    <t>Ecclestone</t>
  </si>
  <si>
    <t>Holmes Chapel</t>
  </si>
  <si>
    <t>Lupton</t>
  </si>
  <si>
    <t>Malpas</t>
  </si>
  <si>
    <t>Mickle Trafford</t>
  </si>
  <si>
    <t>Samlesbury</t>
  </si>
  <si>
    <t>Warburton</t>
  </si>
  <si>
    <t>Weston Point</t>
  </si>
  <si>
    <t>Armadale</t>
  </si>
  <si>
    <t>Balgray</t>
  </si>
  <si>
    <t>Burnhervie</t>
  </si>
  <si>
    <t>Careston</t>
  </si>
  <si>
    <t>Drum</t>
  </si>
  <si>
    <t>Hume</t>
  </si>
  <si>
    <t>Kinknockie</t>
  </si>
  <si>
    <t>Langholm</t>
  </si>
  <si>
    <t>Lauderhill</t>
  </si>
  <si>
    <t>Lockerbie</t>
  </si>
  <si>
    <t>Netherhowcleugh</t>
  </si>
  <si>
    <t>Pitcairngreen</t>
  </si>
  <si>
    <t>Soutra</t>
  </si>
  <si>
    <t>Stranraer</t>
  </si>
  <si>
    <t>Farningham</t>
  </si>
  <si>
    <t>Farningham B</t>
  </si>
  <si>
    <t>Shorne</t>
  </si>
  <si>
    <t>Winkfield (SE)</t>
  </si>
  <si>
    <t>Braishfield A</t>
  </si>
  <si>
    <t>Braishfield B</t>
  </si>
  <si>
    <t>Crawley Down</t>
  </si>
  <si>
    <t>Hardwick</t>
  </si>
  <si>
    <t>Ipsden</t>
  </si>
  <si>
    <t>Ipsden 2</t>
  </si>
  <si>
    <t>Mappowder</t>
  </si>
  <si>
    <t>Winkfield (SO)</t>
  </si>
  <si>
    <t>Aylesbeare</t>
  </si>
  <si>
    <t>Cirencester</t>
  </si>
  <si>
    <t>Coffinswell</t>
  </si>
  <si>
    <t>Easton Grey</t>
  </si>
  <si>
    <t>Evesham</t>
  </si>
  <si>
    <t>Fiddington</t>
  </si>
  <si>
    <t>Ilchester</t>
  </si>
  <si>
    <t>Kenn</t>
  </si>
  <si>
    <t>Littleton Drew</t>
  </si>
  <si>
    <t>Lyneham (Choakford)</t>
  </si>
  <si>
    <t>Pucklechurch</t>
  </si>
  <si>
    <t>Ross (SW)</t>
  </si>
  <si>
    <t>Seabank (DN)</t>
  </si>
  <si>
    <t>Alrewas (WM)</t>
  </si>
  <si>
    <t>Aspley</t>
  </si>
  <si>
    <t>Audley (WM)</t>
  </si>
  <si>
    <t>Austrey</t>
  </si>
  <si>
    <t>Leamington</t>
  </si>
  <si>
    <t>Lower Quinton</t>
  </si>
  <si>
    <t>Milwich</t>
  </si>
  <si>
    <t>Ross (WM)</t>
  </si>
  <si>
    <t>Rugby</t>
  </si>
  <si>
    <t>Shustoke</t>
  </si>
  <si>
    <t>Stratford-upon-Avon</t>
  </si>
  <si>
    <t>Maelor</t>
  </si>
  <si>
    <t>Dowlais</t>
  </si>
  <si>
    <t>Dyffryn Clydach</t>
  </si>
  <si>
    <t>Gilwern</t>
  </si>
  <si>
    <t>Abernedd Power Station</t>
  </si>
  <si>
    <t>Barrow (Black Start)</t>
  </si>
  <si>
    <t>Bishop Auckland (test facility)</t>
  </si>
  <si>
    <t>Blackness (BP Grangemouth)</t>
  </si>
  <si>
    <t>Brine Field (Teesside) Power Station</t>
  </si>
  <si>
    <t>Carrington (Partington) Power Station</t>
  </si>
  <si>
    <t>Didcot A</t>
  </si>
  <si>
    <t>Didcot B</t>
  </si>
  <si>
    <t>Drakelow Power Station</t>
  </si>
  <si>
    <t>Hatfield Power Station</t>
  </si>
  <si>
    <t>Moffat (Irish Interconnector)</t>
  </si>
  <si>
    <t>Pembroke Power Station</t>
  </si>
  <si>
    <t>Phillips Petroleum, Teesside</t>
  </si>
  <si>
    <t>Roosecote Power Station (Barrow)</t>
  </si>
  <si>
    <t>Spalding 2 (South Holland) Power Station</t>
  </si>
  <si>
    <t>Stallingborough (phase 2)</t>
  </si>
  <si>
    <t>Stallingborough (phase 1)</t>
  </si>
  <si>
    <t>Staythorpe PH1</t>
  </si>
  <si>
    <t>Staythorpe PH2</t>
  </si>
  <si>
    <t>Teesside (BASF, aka BASF Teesside)</t>
  </si>
  <si>
    <t>West Burton Power Station</t>
  </si>
  <si>
    <t>Wyre Power Station</t>
  </si>
  <si>
    <t>Bacton (Baird)</t>
  </si>
  <si>
    <t>Barrow (Bains)</t>
  </si>
  <si>
    <t>Barrow (Gateway)</t>
  </si>
  <si>
    <t>Hatfield Moor Max Refill</t>
  </si>
  <si>
    <t>Hole House Max Refill</t>
  </si>
  <si>
    <t>Partington Max Refill</t>
  </si>
  <si>
    <t>Stublach (Cheshire)</t>
  </si>
  <si>
    <t>Glenmavis Max Refill</t>
  </si>
  <si>
    <t>Barton Stacey Max Refill (Humbly Grove)</t>
  </si>
  <si>
    <t>Avonmouth Max Refill</t>
  </si>
  <si>
    <t>Dynevor Max Refill</t>
  </si>
  <si>
    <t>Garton Max Refill  (Aldbrough)</t>
  </si>
  <si>
    <t>Hornsea Max Refill</t>
  </si>
  <si>
    <t>Rough Max Refill</t>
  </si>
  <si>
    <t>Bacton (IUK)</t>
  </si>
  <si>
    <t>Bacton (BBL)</t>
  </si>
  <si>
    <t>Constraint management and NTS transmission support services</t>
  </si>
  <si>
    <t>Header 1</t>
  </si>
  <si>
    <t>Header 2</t>
  </si>
  <si>
    <t xml:space="preserve">Total RIIO-T1 </t>
  </si>
  <si>
    <t>Constraint management revenues</t>
  </si>
  <si>
    <t xml:space="preserve">On the day firm </t>
  </si>
  <si>
    <t xml:space="preserve">Interruptible </t>
  </si>
  <si>
    <t>NTS off peak</t>
  </si>
  <si>
    <t>Non-obligated incremental firm entry capacity</t>
  </si>
  <si>
    <t>Firm Entry</t>
  </si>
  <si>
    <t>Non-obligated incremental exit capacity</t>
  </si>
  <si>
    <t>Overruns</t>
  </si>
  <si>
    <t>Locational sales</t>
  </si>
  <si>
    <t xml:space="preserve">Physical renomination incentive </t>
  </si>
  <si>
    <t>User overrun causing cost at other exit point</t>
  </si>
  <si>
    <t>Constraint management costs</t>
  </si>
  <si>
    <t>Buying back of entry capacity</t>
  </si>
  <si>
    <t>Buying back of exit capacity</t>
  </si>
  <si>
    <t>Overrun charges</t>
  </si>
  <si>
    <t>Offtake reduction offers</t>
  </si>
  <si>
    <t>Locational buy actions</t>
  </si>
  <si>
    <t>Turnup or turndown contracts</t>
  </si>
  <si>
    <t>Net costs</t>
  </si>
  <si>
    <t xml:space="preserve">NTS transmission support service costs </t>
  </si>
  <si>
    <t>Long-run contracts</t>
  </si>
  <si>
    <t>Constrained LNG costs</t>
  </si>
  <si>
    <t>NGGT customer satisfaction</t>
  </si>
  <si>
    <t>Gas incremental capacity</t>
  </si>
  <si>
    <t>Gas transmission connections</t>
  </si>
  <si>
    <t>Index</t>
  </si>
  <si>
    <t>1.4 Provisions - NGGT Transmission</t>
  </si>
  <si>
    <t>Total - NGGT</t>
  </si>
  <si>
    <t>NGGT - TO</t>
  </si>
  <si>
    <t>NGGT - SO</t>
  </si>
  <si>
    <t xml:space="preserve">National Grid Gas Transmission </t>
  </si>
  <si>
    <t>2.1 Direct Opex - ACTUALS</t>
  </si>
  <si>
    <t>Category</t>
  </si>
  <si>
    <t>Item</t>
  </si>
  <si>
    <t>Staff costs</t>
  </si>
  <si>
    <t>I&amp;M</t>
  </si>
  <si>
    <t>Recoveries</t>
  </si>
  <si>
    <t>Plant maintenance</t>
  </si>
  <si>
    <t>Other pipeline costs</t>
  </si>
  <si>
    <t>Faults</t>
  </si>
  <si>
    <t>Terminals &amp; Compressors</t>
  </si>
  <si>
    <t>Other terminals and compressor costs</t>
  </si>
  <si>
    <t>Breakdowns</t>
  </si>
  <si>
    <t>Non-routine maintenance</t>
  </si>
  <si>
    <t>Electricity own use</t>
  </si>
  <si>
    <t>Direct offtake maintenance</t>
  </si>
  <si>
    <t>Other costs</t>
  </si>
  <si>
    <t>Total Pipelines</t>
  </si>
  <si>
    <t>Total Terminals &amp; Compressors</t>
  </si>
  <si>
    <t>Total Other</t>
  </si>
  <si>
    <t>Total Reconciling Items</t>
  </si>
  <si>
    <t>Total Staff costs</t>
  </si>
  <si>
    <t>Total I&amp;M</t>
  </si>
  <si>
    <t>Grand total</t>
  </si>
  <si>
    <t xml:space="preserve">Reconciling items </t>
  </si>
  <si>
    <t>Armed Guards</t>
  </si>
  <si>
    <t>CNI security</t>
  </si>
  <si>
    <t>Quarry Loss &amp; Development</t>
  </si>
  <si>
    <t>IFI costs</t>
  </si>
  <si>
    <t>Quasi capex</t>
  </si>
  <si>
    <t>2.1a Direct Opex - ESTIMATES</t>
  </si>
  <si>
    <t>Total (Staff Costs)</t>
  </si>
  <si>
    <t>Reconciling Items</t>
  </si>
  <si>
    <t>Total Controllable Cash Expenditure</t>
  </si>
  <si>
    <t>Linked to Table 1.3a (Direct Total) and reconciles to Table 2.1 (Total)</t>
  </si>
  <si>
    <t>Planned Inspections &amp; Maintenance (Staff Costs)</t>
  </si>
  <si>
    <t xml:space="preserve">    Aerial surveys</t>
  </si>
  <si>
    <t xml:space="preserve">    Route surveillance</t>
  </si>
  <si>
    <t xml:space="preserve">    Online Inspection (OLI)</t>
  </si>
  <si>
    <t>Cathodic Protection (CP)</t>
  </si>
  <si>
    <t>Easement maintenance</t>
  </si>
  <si>
    <t>Marker posts</t>
  </si>
  <si>
    <t>Special crossings</t>
  </si>
  <si>
    <t>Other above ground assets</t>
  </si>
  <si>
    <t>Statutory inspections (PSSR, etc.)</t>
  </si>
  <si>
    <t>Other (see table Issues narrative)</t>
  </si>
  <si>
    <t>Nitrogen Sleeves</t>
  </si>
  <si>
    <t>Compressor Stations and Terminals</t>
  </si>
  <si>
    <t>Compressor major overhauls</t>
  </si>
  <si>
    <t>Compressor - other</t>
  </si>
  <si>
    <t>Valves and actuators</t>
  </si>
  <si>
    <t>Meters, Filters and other equipment</t>
  </si>
  <si>
    <t>Telemetry - protection and control</t>
  </si>
  <si>
    <t>Decommissioning of gas compressor station assets (Formerly QC)</t>
  </si>
  <si>
    <t>Offtakes and other installations</t>
  </si>
  <si>
    <t>Decommissioning (Formerly QC)</t>
  </si>
  <si>
    <t>Planned Inspections &amp; Maintenance (Non-Staff Costs)</t>
  </si>
  <si>
    <t>TPCR4 Rollover Unidentified Task</t>
  </si>
  <si>
    <t>Planned Inspections &amp; Maintenance (Outsourced Costs)</t>
  </si>
  <si>
    <t>Fault Repairs (Staff Costs)</t>
  </si>
  <si>
    <t>Fault Repairs (Non-Staff Costs)</t>
  </si>
  <si>
    <t>Fault Repairs (Outsourced Costs)</t>
  </si>
  <si>
    <t>2.1a Direct Opex Estimates</t>
  </si>
  <si>
    <t>RIIO-GD1</t>
  </si>
  <si>
    <t>Provisional PCFM inputs</t>
  </si>
  <si>
    <t>Load related capex</t>
  </si>
  <si>
    <r>
      <t xml:space="preserve">Less contributions </t>
    </r>
    <r>
      <rPr>
        <sz val="10"/>
        <color rgb="FFFF0000"/>
        <rFont val="Verdana"/>
        <family val="2"/>
      </rPr>
      <t>(-ve)</t>
    </r>
  </si>
  <si>
    <t>Load related capex (nominal)</t>
  </si>
  <si>
    <t>RPI adjustment</t>
  </si>
  <si>
    <t>Actual asset replacement capex (non-load related)</t>
  </si>
  <si>
    <t>Asset replacement capex (non-load replacement)</t>
  </si>
  <si>
    <t>Non-load related capex (nominal)</t>
  </si>
  <si>
    <t>Actual capex other (non-load related)</t>
  </si>
  <si>
    <t>Capex Other (non-load related)</t>
  </si>
  <si>
    <t>Controllable opex</t>
  </si>
  <si>
    <t>Non-operational capex</t>
  </si>
  <si>
    <t>Actual interest assumed in modelling (nominal)</t>
  </si>
  <si>
    <t>TO Indicative tax clawback</t>
  </si>
  <si>
    <t>Total interest per Regulatory definition</t>
  </si>
  <si>
    <t>Total interest per Regulatory definition 31 July 2010</t>
  </si>
  <si>
    <t>Less: Other required adjustments (overwrite)</t>
  </si>
  <si>
    <t>Less other adjustments:</t>
  </si>
  <si>
    <t>Swap Termination Costs paid</t>
  </si>
  <si>
    <t>Unwind Discount on derivatives</t>
  </si>
  <si>
    <t>Commitment Commission</t>
  </si>
  <si>
    <t>Group/Consortium Relief</t>
  </si>
  <si>
    <t>Debt cap disallowance</t>
  </si>
  <si>
    <r>
      <t xml:space="preserve">Total interest per table </t>
    </r>
    <r>
      <rPr>
        <sz val="10"/>
        <color rgb="FFFF0000"/>
        <rFont val="Verdana"/>
        <family val="2"/>
      </rPr>
      <t>1.5.1</t>
    </r>
  </si>
  <si>
    <r>
      <t xml:space="preserve">Interest per table </t>
    </r>
    <r>
      <rPr>
        <sz val="10"/>
        <color rgb="FFFF6600"/>
        <rFont val="Verdana"/>
        <family val="2"/>
      </rPr>
      <t>1.5.2</t>
    </r>
  </si>
  <si>
    <t>Total adjusted debt per Regulatory definition</t>
  </si>
  <si>
    <t>Total adjusted debt per Regulatory definition 31 July 2010</t>
  </si>
  <si>
    <t>Borrowing not in accordance with the defined net debt</t>
  </si>
  <si>
    <t>Less: Disllowed derivative financial instruments</t>
  </si>
  <si>
    <t>Less: Group/Consortium Relief</t>
  </si>
  <si>
    <t>Less: Debt Cap Disallowance</t>
  </si>
  <si>
    <t>Less: Transfer Pricing Adjustment</t>
  </si>
  <si>
    <t>Less: Short term loans to related parties (-ve)</t>
  </si>
  <si>
    <t>Less: Long term loans to related parties (-ve)</t>
  </si>
  <si>
    <t>Less: Borrowing not in accordance with the defined net debt</t>
  </si>
  <si>
    <r>
      <t xml:space="preserve">Net debt per table </t>
    </r>
    <r>
      <rPr>
        <sz val="10"/>
        <color rgb="FFFF6600"/>
        <rFont val="Verdana"/>
        <family val="2"/>
      </rPr>
      <t>1.5</t>
    </r>
  </si>
  <si>
    <r>
      <t xml:space="preserve">Net debt per table </t>
    </r>
    <r>
      <rPr>
        <sz val="10"/>
        <color rgb="FFFF0000"/>
        <rFont val="Verdana"/>
        <family val="2"/>
      </rPr>
      <t>1.5.1</t>
    </r>
  </si>
  <si>
    <t>Indicative tax clawback</t>
  </si>
  <si>
    <t>unused</t>
  </si>
  <si>
    <t>RIGs template index</t>
  </si>
  <si>
    <t>Table numbers refer to existing Business Plan tables. These will be changed once finalised. The guidance document does not contain table numbers</t>
  </si>
  <si>
    <t>Reference</t>
  </si>
  <si>
    <t>Gas</t>
  </si>
  <si>
    <t>1.3a Summary of Cash Controllable Costs</t>
  </si>
  <si>
    <t>2.10_Related Party Transactions</t>
  </si>
  <si>
    <t>2.15_Transmission Salary and FTE numbers</t>
  </si>
  <si>
    <t>2.18_Apprentices_&amp;_Training</t>
  </si>
  <si>
    <t>IRM Expenditure</t>
  </si>
  <si>
    <t>NIC Expenditure</t>
  </si>
  <si>
    <t>2.2 Non op capex</t>
  </si>
  <si>
    <t>2.12 SO capex</t>
  </si>
  <si>
    <t>5.8a_Capex_summary</t>
  </si>
  <si>
    <t>5.10 Project listing</t>
  </si>
  <si>
    <t>5.13Capex unit cost assumption</t>
  </si>
  <si>
    <t>5.1System characs</t>
  </si>
  <si>
    <t>5.2 Activity indicators</t>
  </si>
  <si>
    <t>5.3 Utilisation &amp; performance</t>
  </si>
  <si>
    <t>5.4 Demand &amp; capability</t>
  </si>
  <si>
    <t>5.5 Compressor utilisation</t>
  </si>
  <si>
    <t>5.17 Network Flexibility</t>
  </si>
  <si>
    <t>5.18 Business Carbon Footprint</t>
  </si>
  <si>
    <t>Gas constraints &amp; TSS</t>
  </si>
  <si>
    <t>Less Adjustments - overtype with reason</t>
  </si>
  <si>
    <t>Provisional PCFM input (09/10 prices) - load related capex</t>
  </si>
  <si>
    <t>Provisional PCFM input (09/10 prices) - non-load related capex</t>
  </si>
  <si>
    <t>Provisional PCFM input (09/10 prices) - controllable opex</t>
  </si>
  <si>
    <t>Innovation Revenue-Condition</t>
  </si>
  <si>
    <t>Innovation Revenue - Inputs</t>
  </si>
  <si>
    <t>TOTAL COSTS - LICENSEE</t>
  </si>
  <si>
    <t>TPCR1</t>
  </si>
  <si>
    <t>Regulatory Accounts Extracts</t>
  </si>
  <si>
    <t>Source</t>
  </si>
  <si>
    <t>P&amp;L</t>
  </si>
  <si>
    <t>Tangible Fixed Asset Additions</t>
  </si>
  <si>
    <t>Intangible Asset Additions (under IFRS) - IT Software</t>
  </si>
  <si>
    <t>Disposals (cash proceeds)</t>
  </si>
  <si>
    <t>Customer Contributions Additions</t>
  </si>
  <si>
    <t>BS Note</t>
  </si>
  <si>
    <t>less: capitalised interest</t>
  </si>
  <si>
    <t>less: revaluation of tangible fixed assets</t>
  </si>
  <si>
    <t>Asset additions</t>
  </si>
  <si>
    <t>Total Opex and Capex per Regulatory Accounts</t>
  </si>
  <si>
    <t>Reconciling items</t>
  </si>
  <si>
    <t>Pension deficit funded by related parties</t>
  </si>
  <si>
    <t>Other adjustment (please specify)</t>
  </si>
  <si>
    <t>Total reconciling items</t>
  </si>
  <si>
    <t>Total costs compared to Cost RRP</t>
  </si>
  <si>
    <t>TOTAL CASH COSTS in COSTS RRP Attributed to:</t>
  </si>
  <si>
    <t>Base</t>
  </si>
  <si>
    <t>Excluded services</t>
  </si>
  <si>
    <t>Total all segments (excluding pension deficit payments)</t>
  </si>
  <si>
    <t>Add: Pension deficit payments in FI pack (from F17)</t>
  </si>
  <si>
    <t>TOTAL COSTS including PENSION DEFICIT REPAIR COSTS</t>
  </si>
  <si>
    <t>Total revenue check</t>
  </si>
  <si>
    <t>Total revenue per Revenue returns</t>
  </si>
  <si>
    <t>Total revenue per Revenue returns (adjusted)</t>
  </si>
  <si>
    <t>Total per P&amp;L</t>
  </si>
  <si>
    <t>Difference</t>
  </si>
  <si>
    <t>1.5.1</t>
  </si>
  <si>
    <t>1.1 Income Statement</t>
  </si>
  <si>
    <t>1.2 Balance Sheet / Statement of Financial Position</t>
  </si>
  <si>
    <t>1.5.2</t>
  </si>
  <si>
    <t>1.9 Licensee Financing requirements</t>
  </si>
  <si>
    <t>1.10.2 - Pensions Costs Subject to Benchmarking</t>
  </si>
  <si>
    <t>1.10.3 - Pensions PPF and admin costs</t>
  </si>
  <si>
    <t>1.10.4 Pensions Reconciliation Table</t>
  </si>
  <si>
    <t>1.10.5 Pensions Deficit Allocation Methodology Statement</t>
  </si>
  <si>
    <t>1.10.6 PDAM Reconciliation Table</t>
  </si>
  <si>
    <t>1.10.7 - Pensions DB Triennial</t>
  </si>
  <si>
    <t>1.3 Cashflow</t>
  </si>
  <si>
    <t>2.6_IS_&amp;_Telecoms_Costs</t>
  </si>
  <si>
    <t>2.6.1_IS_&amp;_Telecoms_Allocations</t>
  </si>
  <si>
    <t>Primary Asset Projects - Compressor Stations</t>
  </si>
  <si>
    <t>Primary Asset Projects - Compressor Stations and Pipelines</t>
  </si>
  <si>
    <t>Primary Asset Projects - Compressor Units</t>
  </si>
  <si>
    <t>Compressor Station</t>
  </si>
  <si>
    <t>Project Length (Years)</t>
  </si>
  <si>
    <t>Price Base (Year)</t>
  </si>
  <si>
    <t>Existing / New Site</t>
  </si>
  <si>
    <t>Contract Type (NEC, other, etc.)</t>
  </si>
  <si>
    <t>Total Cost of Project (£m)</t>
  </si>
  <si>
    <t>Original Project Sanctioned Cost (£m)</t>
  </si>
  <si>
    <t>Variation Orders (£m)</t>
  </si>
  <si>
    <t>Variation Orders (days)</t>
  </si>
  <si>
    <t>Other Included Works (Y/N)</t>
  </si>
  <si>
    <t>If Yes, description of other included works</t>
  </si>
  <si>
    <t>Extra-ordinary Expenditure? (Y/N)</t>
  </si>
  <si>
    <t>If Yes, cost of extra-ordinary expenditure factors</t>
  </si>
  <si>
    <t>Cost of extra-ordinary expenditure included in Variations Orders</t>
  </si>
  <si>
    <t>If Yes, description of extra-ordinary expenditure factors</t>
  </si>
  <si>
    <t>Driver</t>
  </si>
  <si>
    <t>Load Related / Non Load Related</t>
  </si>
  <si>
    <t>Specific</t>
  </si>
  <si>
    <t>Incremental/  Flexibility/ Emissions</t>
  </si>
  <si>
    <t>Project Allowance</t>
  </si>
  <si>
    <t>Other comments</t>
  </si>
  <si>
    <t>Pipeline</t>
  </si>
  <si>
    <t>Points</t>
  </si>
  <si>
    <t>Length (km)</t>
  </si>
  <si>
    <t>Nominal Length (Point-to-Point) (km)</t>
  </si>
  <si>
    <t>Operating Pressure (bar)</t>
  </si>
  <si>
    <t>Diameter (mm)</t>
  </si>
  <si>
    <t>Linepipe cost (£m)</t>
  </si>
  <si>
    <t>Main Works Cost (£m)</t>
  </si>
  <si>
    <t>Design (£m)</t>
  </si>
  <si>
    <t>Internal Management Costs (£m)</t>
  </si>
  <si>
    <t>Cost of extra-ordinary expenditure included in Variations Orders (£m)</t>
  </si>
  <si>
    <t>Primary Asset Projects - Pipelines</t>
  </si>
  <si>
    <t>Unit 1</t>
  </si>
  <si>
    <t>Unit 2</t>
  </si>
  <si>
    <t>Unit 3</t>
  </si>
  <si>
    <t>Output power (MW)</t>
  </si>
  <si>
    <t>Input power (MW)</t>
  </si>
  <si>
    <t>Efficiency (%)</t>
  </si>
  <si>
    <t>Fuel type (elec/gas)</t>
  </si>
  <si>
    <t>Unit type</t>
  </si>
  <si>
    <t>DLE/VSD/Other</t>
  </si>
  <si>
    <t>Total Cost of Installing Unit (£m)</t>
  </si>
  <si>
    <t>Machinery Train Cost (£m)</t>
  </si>
  <si>
    <t>HV Cost (if applicable) (£m)</t>
  </si>
  <si>
    <t>MWC HV Cost (if applicable) (£m)</t>
  </si>
  <si>
    <t>DNO HV Cost(if applicable) (£m)</t>
  </si>
  <si>
    <t>Design Cost (£m)</t>
  </si>
  <si>
    <t>Other Main Works Cost (£m)</t>
  </si>
  <si>
    <t>Internal NGG Costs (£m)</t>
  </si>
  <si>
    <t>Extra-ordinary Factors (Y/N)</t>
  </si>
  <si>
    <t>If Yes, description of Extra-ordinary factors  (£m)</t>
  </si>
  <si>
    <t>If Yes, Cost of Extra-ordinary factors (£m)</t>
  </si>
  <si>
    <t>Tax Clawback</t>
  </si>
  <si>
    <t>4.22.2 Flood Mitigation (site)</t>
  </si>
  <si>
    <t>Yes</t>
  </si>
  <si>
    <t>Table 1 - Sites with flood risk to be mitigated in RIIO-T1</t>
  </si>
  <si>
    <t>Substation name</t>
  </si>
  <si>
    <t>Voltage of substation</t>
  </si>
  <si>
    <t>Directly Connected Customers supplied by substation</t>
  </si>
  <si>
    <t>Peak MW supplied by substation</t>
  </si>
  <si>
    <t>Flooding risk at 30th Nov 2010</t>
  </si>
  <si>
    <t xml:space="preserve">Assessment against EA/SEPA </t>
  </si>
  <si>
    <t xml:space="preserve">Detailed Flood Risk Assessment </t>
  </si>
  <si>
    <t>Impact Assessment of Predicted Flood</t>
  </si>
  <si>
    <t>Societal Impact Assessment Complete</t>
  </si>
  <si>
    <t>Further assessment work required [as per columns L - O]</t>
  </si>
  <si>
    <t>Establish Whether Subject to Wider Flood Defence Scheme</t>
  </si>
  <si>
    <t>Site Specific Protection Designed</t>
  </si>
  <si>
    <t>Protection Implemented</t>
  </si>
  <si>
    <t>Nature of defences</t>
  </si>
  <si>
    <t>What is the designed level of protection on completion of defences in column T?</t>
  </si>
  <si>
    <t>Expenditure on flood defences (by regulatory year) (£m)</t>
  </si>
  <si>
    <t>Total Expenditure (£m)</t>
  </si>
  <si>
    <t>Scheme</t>
  </si>
  <si>
    <t>(name)</t>
  </si>
  <si>
    <t>(kV)</t>
  </si>
  <si>
    <t>Number of directly connected customers supplied by substation (#)</t>
  </si>
  <si>
    <t>Number of directly connected critical customers supplied by substation (#)</t>
  </si>
  <si>
    <t>Types of directly connectd critical customers supplied by substation (#)</t>
  </si>
  <si>
    <t>Peak MW of directly connected customers supplied by substation (MW)</t>
  </si>
  <si>
    <t>Peak MW of directly connected critical customers supplied by substation (MW)</t>
  </si>
  <si>
    <t>(1/χ)</t>
  </si>
  <si>
    <t>Planned Date of Assessment or write "completed" if complete</t>
  </si>
  <si>
    <t>"Yes", or leave blank</t>
  </si>
  <si>
    <t>(list - Y/N)</t>
  </si>
  <si>
    <t>Planned Date of Design Completion or write "completed" if complete</t>
  </si>
  <si>
    <t>Planned Date of Protection Implemented or write "completed" if complete</t>
  </si>
  <si>
    <t>(description)</t>
  </si>
  <si>
    <t>Pre-RIIO T1</t>
  </si>
  <si>
    <t>Post RIIO T1</t>
  </si>
  <si>
    <t>RIIO T1</t>
  </si>
  <si>
    <t>LV</t>
  </si>
  <si>
    <t>Table 2 - Sites with flood risk not forecast to be mitigated in RIIO-T1</t>
  </si>
  <si>
    <t>Flooding risk at 1 April 2011</t>
  </si>
  <si>
    <t>Impact Assessment of Predicted Flood Complete</t>
  </si>
  <si>
    <t>Planned Date of Assessment or tick if complete</t>
  </si>
  <si>
    <t>(Y/N)</t>
  </si>
  <si>
    <t>HV</t>
  </si>
  <si>
    <t>4.22.2_Flood_Mitigation</t>
  </si>
  <si>
    <t>Physical Security Expenditure - Capital Expenditure</t>
  </si>
  <si>
    <t>Start Date</t>
  </si>
  <si>
    <t>Finish Date</t>
  </si>
  <si>
    <t>Days to complete</t>
  </si>
  <si>
    <t>Assets</t>
  </si>
  <si>
    <t>VFM 1</t>
  </si>
  <si>
    <t>VFM 2</t>
  </si>
  <si>
    <t>Cameras</t>
  </si>
  <si>
    <t>Fence (length)</t>
  </si>
  <si>
    <t>Gates Doors</t>
  </si>
  <si>
    <t>DID</t>
  </si>
  <si>
    <t>Agreed Contract Price</t>
  </si>
  <si>
    <t>Variation Orders</t>
  </si>
  <si>
    <t>Project Overhead</t>
  </si>
  <si>
    <t>(#)</t>
  </si>
  <si>
    <t>Total Cost (£)</t>
  </si>
  <si>
    <t>(£)</t>
  </si>
  <si>
    <t>Sites under construction / or to be constructed</t>
  </si>
  <si>
    <t>Physical Security Capex</t>
  </si>
  <si>
    <t xml:space="preserve">Safety output </t>
  </si>
  <si>
    <t>Compliance with legislative safety requirements</t>
  </si>
  <si>
    <t>Annual expenditure</t>
  </si>
  <si>
    <t>The Health and Safety at Work etc. Act 1974</t>
  </si>
  <si>
    <t>Total expenditure</t>
  </si>
  <si>
    <t xml:space="preserve">6.xx Safety </t>
  </si>
  <si>
    <t>Statutory Tax Loss Memo</t>
  </si>
  <si>
    <t>1.8.1 Tax pools</t>
  </si>
  <si>
    <t>1.8.2 Tax Allocations</t>
  </si>
  <si>
    <t>Table1.8.3 - Tax Allocations for CT600</t>
  </si>
  <si>
    <t>1.8.3 Tax allocations CT600</t>
  </si>
  <si>
    <t>1.8  Tax computation</t>
  </si>
  <si>
    <t>Ofgem adjustments to totex</t>
  </si>
  <si>
    <t>Placeholder</t>
  </si>
</sst>
</file>

<file path=xl/styles.xml><?xml version="1.0" encoding="utf-8"?>
<styleSheet xmlns="http://schemas.openxmlformats.org/spreadsheetml/2006/main">
  <numFmts count="5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00_);_(* \(#,##0.00\);_(* &quot;-&quot;??_);_(@_)"/>
    <numFmt numFmtId="166" formatCode="_-* #,##0.0_-;\-* #,##0.0_-;_-* &quot;-&quot;??_-;_-@_-"/>
    <numFmt numFmtId="167" formatCode="0.000"/>
    <numFmt numFmtId="168" formatCode="[$-809]d\ mmmm\ yyyy;@"/>
    <numFmt numFmtId="169" formatCode="0.0%"/>
    <numFmt numFmtId="170" formatCode="d\-mmm\-yyyy"/>
    <numFmt numFmtId="171" formatCode="_-[$€-2]* #,##0.00_-;\-[$€-2]* #,##0.00_-;_-[$€-2]* &quot;-&quot;??_-"/>
    <numFmt numFmtId="172" formatCode="#,##0.0_);\(#,##0.0\);\-_)"/>
    <numFmt numFmtId="173" formatCode="#,##0.0_);\(#,##0.0\)"/>
    <numFmt numFmtId="174" formatCode="0.000000"/>
    <numFmt numFmtId="175" formatCode="#,##0.00;[Red]\-#,##0.00;\-"/>
    <numFmt numFmtId="176" formatCode="#,##0.0;[Red]\(#,##0.0\)"/>
    <numFmt numFmtId="177" formatCode="#,##0;\(#,##0\)"/>
    <numFmt numFmtId="178" formatCode="#,##0.0_);\(#,##0.0\);\-"/>
    <numFmt numFmtId="179" formatCode="#,##0.000_);\(#,##0.000\);\-_);@_)"/>
    <numFmt numFmtId="180" formatCode="#,##0.0;\(#,##0.0\)"/>
    <numFmt numFmtId="181" formatCode="#,##0.0_);[Red]\(#,##0.0\);\-"/>
    <numFmt numFmtId="182" formatCode="#,##0_);[Red]\(#,##0\);\-"/>
    <numFmt numFmtId="183" formatCode="#,##0.000_);\(#,##0.000\);\-"/>
    <numFmt numFmtId="184" formatCode="0.0000%"/>
    <numFmt numFmtId="185" formatCode="#,##0.000;[Red]\(#,##0.000\)"/>
    <numFmt numFmtId="186" formatCode="#,##0.00;[Red]\(#,##0.00\)"/>
    <numFmt numFmtId="187" formatCode="[$JPY]\ #,##0.00"/>
    <numFmt numFmtId="188" formatCode="[$GBP]\ #,##0.00;\-[$GBP]\ #,##0.00"/>
    <numFmt numFmtId="189" formatCode="[$EUR]\ #,##0.00"/>
    <numFmt numFmtId="190" formatCode="#,##0;[Red]\(#,##0\)"/>
    <numFmt numFmtId="191" formatCode="#,##0.0_ ;[Red]\-#,##0.0\ "/>
    <numFmt numFmtId="192" formatCode="#,##0.000_ ;[Red]\-#,##0.000\ "/>
    <numFmt numFmtId="193" formatCode="_(* #,##0.00000_);_(* \(#,##0.00000\);_(* &quot;-&quot;??_);_(@_)"/>
    <numFmt numFmtId="194" formatCode="0.00000000"/>
    <numFmt numFmtId="195" formatCode="0.00000"/>
    <numFmt numFmtId="196" formatCode="_(* #,##0.0_);_(* \(#,##0.0\);_(* &quot;-&quot;?_);_(@_)"/>
    <numFmt numFmtId="197" formatCode="#,##0.000000000000000000;[Red]#,##0.000000000000000000"/>
    <numFmt numFmtId="198" formatCode="#,##0.0000000000000000;[Red]#,##0.0000000000000000"/>
    <numFmt numFmtId="199" formatCode="mm/yyyy"/>
    <numFmt numFmtId="200" formatCode="#,##0.00;[Red]#,##0.00;\-"/>
    <numFmt numFmtId="201" formatCode="mm/yyyy\ "/>
    <numFmt numFmtId="202" formatCode="0_ ;[Red]\-0\ "/>
    <numFmt numFmtId="203" formatCode="mm/yyyy;@"/>
    <numFmt numFmtId="204" formatCode="_-* #,##0.0_-;\-* #,##0.0_-;_-* &quot;-&quot;?_-;_-@_-"/>
    <numFmt numFmtId="205" formatCode="_-* #,##0.000_-;\-* #,##0.000_-;_-* &quot;-&quot;?_-;_-@_-"/>
    <numFmt numFmtId="206" formatCode="0;\-0;;@"/>
    <numFmt numFmtId="207" formatCode="_(* #,##0.000_);_(* \(#,##0.000\);_(* &quot;-&quot;??_);_(@_)"/>
    <numFmt numFmtId="208" formatCode="_(* #,##0.000_);_(* \(#,##0.000\);_(* &quot;-&quot;?_);_(@_)"/>
    <numFmt numFmtId="209" formatCode="_-* #,##0_-;\-* #,##0_-;_-* &quot;-&quot;?_-;_-@_-"/>
    <numFmt numFmtId="210" formatCode="#,##0.0;[Red]\-#,##0.0"/>
    <numFmt numFmtId="211" formatCode="#,##0.0;[Red]\-#,##0.0;\-"/>
    <numFmt numFmtId="212" formatCode="#,##0.0"/>
    <numFmt numFmtId="213" formatCode="#,##0.0\ ;\(#,##0.0\);&quot; - &quot;"/>
    <numFmt numFmtId="214" formatCode="#,##0.000;[Red]\-#,##0.000;\-"/>
    <numFmt numFmtId="215" formatCode="#,##0.0000_ ;[Red]\-#,##0.0000\ "/>
    <numFmt numFmtId="216" formatCode="#,##0_ ;\-#,##0\ "/>
    <numFmt numFmtId="217" formatCode="#,##0.0_ ;\-#,##0.0\ "/>
    <numFmt numFmtId="218" formatCode="_-* #,##0_-;\-* #,##0_-;_-* &quot;-&quot;??_-;_-@_-"/>
  </numFmts>
  <fonts count="181">
    <font>
      <sz val="10"/>
      <color theme="1"/>
      <name val="Verdana"/>
      <family val="2"/>
    </font>
    <font>
      <sz val="10"/>
      <color theme="1"/>
      <name val="Verdana"/>
      <family val="2"/>
    </font>
    <font>
      <sz val="10"/>
      <color rgb="FF9C0006"/>
      <name val="Verdana"/>
      <family val="2"/>
    </font>
    <font>
      <sz val="10"/>
      <color rgb="FFFF0000"/>
      <name val="Verdana"/>
      <family val="2"/>
    </font>
    <font>
      <b/>
      <sz val="10"/>
      <color theme="1"/>
      <name val="Verdana"/>
      <family val="2"/>
    </font>
    <font>
      <sz val="11"/>
      <name val="CG Omega"/>
      <family val="2"/>
    </font>
    <font>
      <sz val="11"/>
      <name val="Verdana"/>
      <family val="2"/>
    </font>
    <font>
      <sz val="10"/>
      <name val="Verdana"/>
      <family val="2"/>
    </font>
    <font>
      <b/>
      <sz val="10"/>
      <name val="Verdana"/>
      <family val="2"/>
    </font>
    <font>
      <b/>
      <sz val="11"/>
      <name val="Verdana"/>
      <family val="2"/>
    </font>
    <font>
      <sz val="10"/>
      <name val="Arial"/>
      <family val="2"/>
    </font>
    <font>
      <b/>
      <sz val="16"/>
      <name val="Verdana"/>
      <family val="2"/>
    </font>
    <font>
      <b/>
      <sz val="20"/>
      <name val="Verdana"/>
      <family val="2"/>
    </font>
    <font>
      <b/>
      <sz val="14"/>
      <name val="Verdana"/>
      <family val="2"/>
    </font>
    <font>
      <sz val="11"/>
      <name val="CG Omega"/>
      <family val="2"/>
    </font>
    <font>
      <sz val="11"/>
      <color indexed="8"/>
      <name val="Calibri"/>
      <family val="2"/>
    </font>
    <font>
      <sz val="11"/>
      <color indexed="9"/>
      <name val="Calibri"/>
      <family val="2"/>
    </font>
    <font>
      <sz val="10"/>
      <name val="Tms Rmn"/>
    </font>
    <font>
      <b/>
      <sz val="10"/>
      <name val="Arial"/>
      <family val="2"/>
    </font>
    <font>
      <b/>
      <sz val="11"/>
      <color indexed="8"/>
      <name val="Calibri"/>
      <family val="2"/>
    </font>
    <font>
      <sz val="10"/>
      <color theme="0" tint="-4.9989318521683403E-2"/>
      <name val="Gill Sans MT"/>
      <family val="2"/>
    </font>
    <font>
      <b/>
      <sz val="14"/>
      <name val="Arial"/>
      <family val="2"/>
    </font>
    <font>
      <sz val="10"/>
      <color indexed="8"/>
      <name val="Verdana"/>
      <family val="2"/>
    </font>
    <font>
      <sz val="11"/>
      <color theme="1"/>
      <name val="Calibri"/>
      <family val="2"/>
      <scheme val="minor"/>
    </font>
    <font>
      <sz val="10"/>
      <color indexed="12"/>
      <name val="Arial"/>
      <family val="2"/>
    </font>
    <font>
      <sz val="11"/>
      <name val="Arial"/>
      <family val="2"/>
    </font>
    <font>
      <sz val="10"/>
      <name val="Arial MT"/>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sz val="10"/>
      <name val="Helv"/>
      <charset val="204"/>
    </font>
    <font>
      <sz val="9"/>
      <name val="NewsGoth Lt BT"/>
      <family val="2"/>
    </font>
    <font>
      <sz val="10"/>
      <color indexed="9"/>
      <name val="Verdana"/>
      <family val="2"/>
    </font>
    <font>
      <b/>
      <sz val="20"/>
      <color indexed="10"/>
      <name val="Verdana"/>
      <family val="2"/>
    </font>
    <font>
      <b/>
      <sz val="11"/>
      <name val="CG Omega"/>
      <family val="2"/>
    </font>
    <font>
      <b/>
      <sz val="12"/>
      <name val="Verdana"/>
      <family val="2"/>
    </font>
    <font>
      <sz val="12"/>
      <name val="Verdana"/>
      <family val="2"/>
    </font>
    <font>
      <u/>
      <sz val="11"/>
      <color indexed="12"/>
      <name val="CG Omega"/>
      <family val="2"/>
    </font>
    <font>
      <b/>
      <sz val="10"/>
      <color indexed="8"/>
      <name val="Verdana"/>
      <family val="2"/>
    </font>
    <font>
      <sz val="10"/>
      <color indexed="10"/>
      <name val="Verdana"/>
      <family val="2"/>
    </font>
    <font>
      <b/>
      <sz val="12"/>
      <color indexed="8"/>
      <name val="Verdana"/>
      <family val="2"/>
    </font>
    <font>
      <b/>
      <sz val="11"/>
      <color rgb="FF000000"/>
      <name val="Calibri"/>
      <family val="2"/>
    </font>
    <font>
      <sz val="10"/>
      <color rgb="FF000000"/>
      <name val="Verdana"/>
      <family val="2"/>
    </font>
    <font>
      <b/>
      <sz val="20"/>
      <color indexed="12"/>
      <name val="CG Omega"/>
      <family val="2"/>
    </font>
    <font>
      <b/>
      <sz val="20"/>
      <name val="CG Omega"/>
      <family val="2"/>
    </font>
    <font>
      <b/>
      <sz val="12"/>
      <color indexed="10"/>
      <name val="Verdana"/>
      <family val="2"/>
    </font>
    <font>
      <b/>
      <sz val="10"/>
      <color indexed="10"/>
      <name val="Verdana"/>
      <family val="2"/>
    </font>
    <font>
      <b/>
      <sz val="10"/>
      <color rgb="FF000000"/>
      <name val="Verdana"/>
      <family val="2"/>
    </font>
    <font>
      <sz val="10"/>
      <color rgb="FFD8D8D8"/>
      <name val="Verdana"/>
      <family val="2"/>
    </font>
    <font>
      <b/>
      <sz val="16"/>
      <color rgb="FF000000"/>
      <name val="Verdana"/>
      <family val="2"/>
    </font>
    <font>
      <b/>
      <sz val="8"/>
      <color indexed="81"/>
      <name val="Tahoma"/>
      <family val="2"/>
    </font>
    <font>
      <sz val="8"/>
      <color indexed="81"/>
      <name val="Tahoma"/>
      <family val="2"/>
    </font>
    <font>
      <i/>
      <sz val="10"/>
      <name val="Verdana"/>
      <family val="2"/>
    </font>
    <font>
      <sz val="10"/>
      <color indexed="12"/>
      <name val="Verdana"/>
      <family val="2"/>
    </font>
    <font>
      <sz val="8"/>
      <name val="Verdana"/>
      <family val="2"/>
    </font>
    <font>
      <sz val="8"/>
      <name val="Helv"/>
    </font>
    <font>
      <i/>
      <sz val="12"/>
      <name val="Verdana"/>
      <family val="2"/>
    </font>
    <font>
      <i/>
      <u/>
      <sz val="10"/>
      <name val="Verdana"/>
      <family val="2"/>
    </font>
    <font>
      <sz val="9"/>
      <name val="Verdana"/>
      <family val="2"/>
    </font>
    <font>
      <b/>
      <u/>
      <sz val="10"/>
      <name val="Verdana"/>
      <family val="2"/>
    </font>
    <font>
      <b/>
      <sz val="18"/>
      <name val="Verdana"/>
      <family val="2"/>
    </font>
    <font>
      <b/>
      <i/>
      <sz val="20"/>
      <name val="Verdana"/>
      <family val="2"/>
    </font>
    <font>
      <vertAlign val="subscript"/>
      <sz val="9"/>
      <name val="Verdana"/>
      <family val="2"/>
    </font>
    <font>
      <vertAlign val="subscript"/>
      <sz val="10"/>
      <name val="Verdana"/>
      <family val="2"/>
    </font>
    <font>
      <sz val="11"/>
      <color indexed="10"/>
      <name val="Verdana"/>
      <family val="2"/>
    </font>
    <font>
      <b/>
      <sz val="11"/>
      <color indexed="10"/>
      <name val="Verdana"/>
      <family val="2"/>
    </font>
    <font>
      <b/>
      <u val="singleAccounting"/>
      <sz val="10"/>
      <name val="Verdana"/>
      <family val="2"/>
    </font>
    <font>
      <sz val="11"/>
      <color indexed="12"/>
      <name val="CG Omega"/>
      <family val="2"/>
    </font>
    <font>
      <sz val="10"/>
      <name val="CG Omega"/>
      <family val="2"/>
    </font>
    <font>
      <b/>
      <sz val="11"/>
      <color indexed="12"/>
      <name val="CG Omega"/>
      <family val="2"/>
    </font>
    <font>
      <b/>
      <sz val="10"/>
      <name val="CG Omega"/>
      <family val="2"/>
    </font>
    <font>
      <b/>
      <sz val="12"/>
      <name val="CG Omega"/>
      <family val="2"/>
    </font>
    <font>
      <sz val="11"/>
      <color indexed="12"/>
      <name val="Verdana"/>
      <family val="2"/>
    </font>
    <font>
      <sz val="20"/>
      <name val="Verdana"/>
      <family val="2"/>
    </font>
    <font>
      <b/>
      <sz val="11"/>
      <color indexed="8"/>
      <name val="Verdana"/>
      <family val="2"/>
    </font>
    <font>
      <sz val="12"/>
      <color indexed="8"/>
      <name val="Verdana"/>
      <family val="2"/>
    </font>
    <font>
      <sz val="14"/>
      <name val="Verdana"/>
      <family val="2"/>
    </font>
    <font>
      <sz val="14"/>
      <color rgb="FF3E3E3E"/>
      <name val="Verdana"/>
      <family val="2"/>
    </font>
    <font>
      <b/>
      <sz val="12"/>
      <color rgb="FFFF0000"/>
      <name val="Verdana"/>
      <family val="2"/>
    </font>
    <font>
      <b/>
      <sz val="12"/>
      <color theme="1"/>
      <name val="Verdana"/>
      <family val="2"/>
    </font>
    <font>
      <i/>
      <sz val="10"/>
      <color theme="1"/>
      <name val="Verdana"/>
      <family val="2"/>
    </font>
    <font>
      <b/>
      <i/>
      <sz val="10"/>
      <color theme="1"/>
      <name val="Verdana"/>
      <family val="2"/>
    </font>
    <font>
      <b/>
      <sz val="10"/>
      <color rgb="FFFF0000"/>
      <name val="Verdana"/>
      <family val="2"/>
    </font>
    <font>
      <sz val="12"/>
      <color theme="1"/>
      <name val="Verdana"/>
      <family val="2"/>
    </font>
    <font>
      <b/>
      <sz val="14"/>
      <name val="CG Omega"/>
      <family val="2"/>
    </font>
    <font>
      <b/>
      <sz val="10"/>
      <color theme="0" tint="-0.14999847407452621"/>
      <name val="Verdana"/>
      <family val="2"/>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9"/>
      <color indexed="12"/>
      <name val="Geneva"/>
    </font>
    <font>
      <u/>
      <sz val="10"/>
      <color theme="10"/>
      <name val="Verdana"/>
      <family val="2"/>
    </font>
    <font>
      <u/>
      <sz val="10"/>
      <color indexed="12"/>
      <name val="Arial"/>
      <family val="2"/>
    </font>
    <font>
      <u/>
      <sz val="10"/>
      <color indexed="12"/>
      <name val="Verdana"/>
      <family val="2"/>
    </font>
    <font>
      <u/>
      <sz val="8.5"/>
      <color theme="10"/>
      <name val="Verdana"/>
      <family val="2"/>
    </font>
    <font>
      <sz val="11"/>
      <color indexed="48"/>
      <name val="Calibri"/>
      <family val="2"/>
    </font>
    <font>
      <u/>
      <sz val="11"/>
      <color indexed="48"/>
      <name val="CG Omega"/>
      <family val="2"/>
    </font>
    <font>
      <sz val="11"/>
      <color indexed="53"/>
      <name val="Calibri"/>
      <family val="2"/>
    </font>
    <font>
      <sz val="11"/>
      <color indexed="60"/>
      <name val="Calibri"/>
      <family val="2"/>
    </font>
    <font>
      <b/>
      <sz val="11"/>
      <color indexed="63"/>
      <name val="Calibri"/>
      <family val="2"/>
    </font>
    <font>
      <i/>
      <sz val="10"/>
      <color indexed="10"/>
      <name val="Arial"/>
      <family val="2"/>
    </font>
    <font>
      <sz val="11"/>
      <color indexed="10"/>
      <name val="Calibri"/>
      <family val="2"/>
    </font>
    <font>
      <b/>
      <sz val="16"/>
      <color theme="0"/>
      <name val="Verdana"/>
      <family val="2"/>
    </font>
    <font>
      <b/>
      <sz val="20"/>
      <color theme="0"/>
      <name val="Verdana"/>
      <family val="2"/>
    </font>
    <font>
      <sz val="20"/>
      <color theme="0"/>
      <name val="Verdana"/>
      <family val="2"/>
    </font>
    <font>
      <sz val="20"/>
      <color rgb="FFFF0000"/>
      <name val="Verdana"/>
      <family val="2"/>
    </font>
    <font>
      <sz val="10"/>
      <color theme="0" tint="-0.14999847407452621"/>
      <name val="Verdana"/>
      <family val="2"/>
    </font>
    <font>
      <b/>
      <sz val="10"/>
      <color rgb="FFFF0000"/>
      <name val="Arial"/>
      <family val="2"/>
    </font>
    <font>
      <sz val="10"/>
      <color rgb="FFFF0000"/>
      <name val="Arial"/>
      <family val="2"/>
    </font>
    <font>
      <b/>
      <sz val="11"/>
      <color theme="1"/>
      <name val="Verdana"/>
      <family val="2"/>
    </font>
    <font>
      <i/>
      <sz val="14"/>
      <name val="CG Omega"/>
      <family val="2"/>
    </font>
    <font>
      <sz val="14"/>
      <name val="CG Omega"/>
      <family val="2"/>
    </font>
    <font>
      <sz val="11"/>
      <color indexed="8"/>
      <name val="CG Omega"/>
      <family val="2"/>
    </font>
    <font>
      <sz val="11"/>
      <color theme="0" tint="-0.14999847407452621"/>
      <name val="Verdana"/>
      <family val="2"/>
    </font>
    <font>
      <i/>
      <sz val="14"/>
      <name val="Verdana"/>
      <family val="2"/>
    </font>
    <font>
      <sz val="16"/>
      <name val="Verdana"/>
      <family val="2"/>
    </font>
    <font>
      <sz val="10"/>
      <color rgb="FFFF0000"/>
      <name val="CG Omega"/>
      <family val="2"/>
    </font>
    <font>
      <b/>
      <i/>
      <sz val="11"/>
      <name val="Verdana"/>
      <family val="2"/>
    </font>
    <font>
      <b/>
      <sz val="11"/>
      <color theme="0"/>
      <name val="Verdana"/>
      <family val="2"/>
    </font>
    <font>
      <sz val="16"/>
      <color rgb="FFFF0000"/>
      <name val="Verdana"/>
      <family val="2"/>
    </font>
    <font>
      <b/>
      <u/>
      <sz val="11"/>
      <name val="Verdana"/>
      <family val="2"/>
    </font>
    <font>
      <sz val="16"/>
      <color indexed="81"/>
      <name val="Tahoma"/>
      <family val="2"/>
    </font>
    <font>
      <b/>
      <sz val="11"/>
      <color indexed="10"/>
      <name val="CG Omega"/>
      <family val="2"/>
    </font>
    <font>
      <b/>
      <sz val="11"/>
      <color rgb="FFFF0000"/>
      <name val="CG Omega"/>
      <family val="2"/>
    </font>
    <font>
      <i/>
      <sz val="8"/>
      <color rgb="FFFF0000"/>
      <name val="CG Omega"/>
      <family val="2"/>
    </font>
    <font>
      <b/>
      <sz val="10"/>
      <color theme="1"/>
      <name val="CG Omega"/>
      <family val="2"/>
    </font>
    <font>
      <b/>
      <sz val="10"/>
      <color theme="0"/>
      <name val="CG Omega"/>
      <family val="2"/>
    </font>
    <font>
      <sz val="9"/>
      <color theme="0" tint="-0.34998626667073579"/>
      <name val="CG Omega"/>
      <family val="2"/>
    </font>
    <font>
      <b/>
      <i/>
      <sz val="10"/>
      <name val="CG Omega"/>
      <family val="2"/>
    </font>
    <font>
      <vertAlign val="subscript"/>
      <sz val="10"/>
      <color theme="1"/>
      <name val="Verdana"/>
      <family val="2"/>
    </font>
    <font>
      <b/>
      <sz val="14"/>
      <color theme="1"/>
      <name val="Verdana"/>
      <family val="2"/>
    </font>
    <font>
      <b/>
      <u/>
      <sz val="10"/>
      <color theme="1"/>
      <name val="Verdana"/>
      <family val="2"/>
    </font>
    <font>
      <b/>
      <sz val="16"/>
      <color indexed="9"/>
      <name val="Verdana"/>
      <family val="2"/>
    </font>
    <font>
      <b/>
      <sz val="11"/>
      <color theme="1"/>
      <name val="Calibri"/>
      <family val="2"/>
      <scheme val="minor"/>
    </font>
    <font>
      <b/>
      <sz val="8"/>
      <name val="Verdana"/>
      <family val="2"/>
    </font>
    <font>
      <sz val="9"/>
      <name val="Arial"/>
      <family val="2"/>
    </font>
    <font>
      <sz val="10"/>
      <color theme="1"/>
      <name val="Arial"/>
      <family val="2"/>
    </font>
    <font>
      <b/>
      <sz val="16"/>
      <color theme="1"/>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b/>
      <vertAlign val="superscript"/>
      <sz val="10"/>
      <name val="Verdana"/>
      <family val="2"/>
    </font>
    <font>
      <vertAlign val="superscript"/>
      <sz val="10"/>
      <name val="Verdana"/>
      <family val="2"/>
    </font>
    <font>
      <sz val="12"/>
      <name val="CG Omega"/>
      <family val="2"/>
    </font>
    <font>
      <sz val="8"/>
      <color indexed="55"/>
      <name val="Arial"/>
      <family val="2"/>
    </font>
    <font>
      <sz val="7"/>
      <name val="Arial"/>
      <family val="2"/>
    </font>
    <font>
      <b/>
      <sz val="7"/>
      <name val="Verdana"/>
      <family val="2"/>
    </font>
    <font>
      <b/>
      <sz val="8"/>
      <color indexed="12"/>
      <name val="Arial"/>
      <family val="2"/>
    </font>
    <font>
      <sz val="8"/>
      <color indexed="9"/>
      <name val="Arial"/>
      <family val="2"/>
    </font>
    <font>
      <b/>
      <sz val="8"/>
      <color indexed="10"/>
      <name val="Arial"/>
      <family val="2"/>
    </font>
    <font>
      <b/>
      <sz val="8"/>
      <color indexed="9"/>
      <name val="Arial"/>
      <family val="2"/>
    </font>
    <font>
      <b/>
      <sz val="16"/>
      <color indexed="10"/>
      <name val="Verdana"/>
      <family val="2"/>
    </font>
    <font>
      <b/>
      <sz val="10"/>
      <color theme="0" tint="-4.9989318521683403E-2"/>
      <name val="Verdana"/>
      <family val="2"/>
    </font>
    <font>
      <b/>
      <sz val="11"/>
      <name val="Calibri"/>
      <family val="2"/>
      <scheme val="minor"/>
    </font>
    <font>
      <b/>
      <sz val="14"/>
      <color rgb="FF3E3E3E"/>
      <name val="Verdana"/>
      <family val="2"/>
    </font>
    <font>
      <sz val="10"/>
      <color rgb="FFFF6600"/>
      <name val="Verdana"/>
      <family val="2"/>
    </font>
    <font>
      <sz val="22"/>
      <color rgb="FFFF0000"/>
      <name val="Verdana"/>
      <family val="2"/>
    </font>
    <font>
      <b/>
      <sz val="16"/>
      <name val="Arial"/>
      <family val="2"/>
    </font>
    <font>
      <sz val="11"/>
      <color theme="1"/>
      <name val="Calibri"/>
      <family val="2"/>
    </font>
    <font>
      <b/>
      <sz val="11"/>
      <color theme="1"/>
      <name val="Calibri"/>
      <family val="2"/>
    </font>
    <font>
      <sz val="11"/>
      <color rgb="FF000000"/>
      <name val="CG Omega"/>
      <family val="2"/>
    </font>
  </fonts>
  <fills count="109">
    <fill>
      <patternFill patternType="none"/>
    </fill>
    <fill>
      <patternFill patternType="gray125"/>
    </fill>
    <fill>
      <patternFill patternType="solid">
        <fgColor rgb="FFFFC7CE"/>
      </patternFill>
    </fill>
    <fill>
      <patternFill patternType="solid">
        <fgColor indexed="53"/>
        <bgColor indexed="64"/>
      </patternFill>
    </fill>
    <fill>
      <patternFill patternType="solid">
        <fgColor indexed="47"/>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rgb="FFD1FFD1"/>
        <bgColor indexed="64"/>
      </patternFill>
    </fill>
    <fill>
      <patternFill patternType="solid">
        <fgColor indexed="42"/>
        <bgColor indexed="64"/>
      </patternFill>
    </fill>
    <fill>
      <patternFill patternType="solid">
        <fgColor rgb="FFD4FAFC"/>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3"/>
        <bgColor indexed="64"/>
      </patternFill>
    </fill>
    <fill>
      <patternFill patternType="solid">
        <fgColor indexed="9"/>
        <bgColor indexed="64"/>
      </patternFill>
    </fill>
    <fill>
      <patternFill patternType="solid">
        <fgColor rgb="FFBFBFBF"/>
        <bgColor rgb="FF000000"/>
      </patternFill>
    </fill>
    <fill>
      <patternFill patternType="solid">
        <fgColor rgb="FFFFFFCC"/>
        <bgColor rgb="FF000000"/>
      </patternFill>
    </fill>
    <fill>
      <patternFill patternType="solid">
        <fgColor rgb="FFFF6600"/>
        <bgColor rgb="FF000000"/>
      </patternFill>
    </fill>
    <fill>
      <patternFill patternType="solid">
        <fgColor rgb="FFFF0000"/>
        <bgColor indexed="64"/>
      </patternFill>
    </fill>
    <fill>
      <patternFill patternType="solid">
        <fgColor indexed="65"/>
        <bgColor indexed="64"/>
      </patternFill>
    </fill>
    <fill>
      <patternFill patternType="solid">
        <fgColor indexed="39"/>
        <bgColor indexed="64"/>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rgb="FF000000"/>
      </patternFill>
    </fill>
    <fill>
      <patternFill patternType="solid">
        <fgColor theme="0" tint="-0.249977111117893"/>
        <bgColor rgb="FF000000"/>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27"/>
        <bgColor indexed="64"/>
      </patternFill>
    </fill>
    <fill>
      <patternFill patternType="solid">
        <fgColor rgb="FFCCFFFF"/>
        <bgColor indexed="64"/>
      </patternFill>
    </fill>
    <fill>
      <patternFill patternType="solid">
        <fgColor rgb="FFCCFFCC"/>
        <bgColor indexed="64"/>
      </patternFill>
    </fill>
    <fill>
      <patternFill patternType="solid">
        <fgColor rgb="FFFFC000"/>
        <bgColor rgb="FF000000"/>
      </patternFill>
    </fill>
    <fill>
      <patternFill patternType="solid">
        <fgColor rgb="FFFFCC99"/>
        <bgColor indexed="64"/>
      </patternFill>
    </fill>
    <fill>
      <patternFill patternType="solid">
        <fgColor theme="0" tint="-0.14999847407452621"/>
        <bgColor indexed="64"/>
      </patternFill>
    </fill>
    <fill>
      <patternFill patternType="solid">
        <fgColor indexed="17"/>
        <bgColor indexed="64"/>
      </patternFill>
    </fill>
    <fill>
      <patternFill patternType="solid">
        <fgColor indexed="10"/>
        <bgColor indexed="64"/>
      </patternFill>
    </fill>
    <fill>
      <patternFill patternType="solid">
        <fgColor indexed="13"/>
        <bgColor indexed="64"/>
      </patternFill>
    </fill>
    <fill>
      <patternFill patternType="solid">
        <fgColor theme="9" tint="0.59999389629810485"/>
        <bgColor indexed="64"/>
      </patternFill>
    </fill>
    <fill>
      <patternFill patternType="solid">
        <fgColor indexed="31"/>
        <bgColor indexed="64"/>
      </patternFill>
    </fill>
    <fill>
      <patternFill patternType="solid">
        <fgColor indexed="62"/>
        <bgColor indexed="64"/>
      </patternFill>
    </fill>
    <fill>
      <patternFill patternType="solid">
        <fgColor indexed="36"/>
        <bgColor indexed="64"/>
      </patternFill>
    </fill>
    <fill>
      <patternFill patternType="solid">
        <fgColor indexed="18"/>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5"/>
      </patternFill>
    </fill>
    <fill>
      <patternFill patternType="solid">
        <fgColor indexed="23"/>
      </patternFill>
    </fill>
    <fill>
      <patternFill patternType="solid">
        <fgColor theme="4" tint="0.39997558519241921"/>
        <bgColor indexed="64"/>
      </patternFill>
    </fill>
    <fill>
      <patternFill patternType="solid">
        <fgColor rgb="FF99CCFF"/>
        <bgColor indexed="64"/>
      </patternFill>
    </fill>
    <fill>
      <patternFill patternType="solid">
        <fgColor theme="1" tint="0.34998626667073579"/>
        <bgColor indexed="64"/>
      </patternFill>
    </fill>
    <fill>
      <patternFill patternType="solid">
        <fgColor theme="0" tint="-0.34998626667073579"/>
        <bgColor indexed="64"/>
      </patternFill>
    </fill>
  </fills>
  <borders count="10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64"/>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double">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2"/>
      </top>
      <bottom style="double">
        <color indexed="62"/>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33709">
    <xf numFmtId="0" fontId="0" fillId="0" borderId="0"/>
    <xf numFmtId="43" fontId="1" fillId="0" borderId="0" applyFont="0" applyFill="0" applyBorder="0" applyAlignment="0" applyProtection="0"/>
    <xf numFmtId="0" fontId="5" fillId="0" borderId="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5" fillId="8" borderId="0" applyNumberFormat="0" applyBorder="0" applyAlignment="0" applyProtection="0"/>
    <xf numFmtId="0" fontId="15" fillId="9"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16"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6"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6" fillId="18" borderId="0" applyNumberFormat="0" applyBorder="0" applyAlignment="0" applyProtection="0"/>
    <xf numFmtId="0" fontId="17" fillId="0" borderId="0"/>
    <xf numFmtId="37" fontId="18" fillId="0" borderId="8">
      <alignment horizontal="center"/>
    </xf>
    <xf numFmtId="37" fontId="18" fillId="0" borderId="0">
      <alignment horizontal="center" vertical="center" wrapText="1"/>
    </xf>
    <xf numFmtId="0" fontId="10" fillId="0" borderId="0" applyNumberFormat="0" applyFont="0" applyBorder="0" applyAlignment="0"/>
    <xf numFmtId="16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4" fillId="0" borderId="0" applyFont="0" applyFill="0" applyBorder="0" applyAlignment="0" applyProtection="0"/>
    <xf numFmtId="43" fontId="10" fillId="0" borderId="0" applyFont="0" applyFill="0" applyBorder="0" applyAlignment="0" applyProtection="0"/>
    <xf numFmtId="170" fontId="10" fillId="0" borderId="0" applyFill="0" applyBorder="0"/>
    <xf numFmtId="41" fontId="10" fillId="0" borderId="0" applyFont="0" applyFill="0" applyBorder="0" applyAlignment="0" applyProtection="0"/>
    <xf numFmtId="43" fontId="10" fillId="0" borderId="0" applyFont="0" applyFill="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171" fontId="10" fillId="0" borderId="0" applyFont="0" applyFill="0" applyBorder="0" applyAlignment="0" applyProtection="0"/>
    <xf numFmtId="0" fontId="10" fillId="22" borderId="0" applyNumberFormat="0" applyFont="0" applyBorder="0" applyAlignment="0" applyProtection="0"/>
    <xf numFmtId="172" fontId="20" fillId="23" borderId="0"/>
    <xf numFmtId="37" fontId="2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22" fillId="0" borderId="0"/>
    <xf numFmtId="0" fontId="1" fillId="0" borderId="0"/>
    <xf numFmtId="0" fontId="10" fillId="0" borderId="0"/>
    <xf numFmtId="0" fontId="10" fillId="0" borderId="0"/>
    <xf numFmtId="0" fontId="1" fillId="0" borderId="0"/>
    <xf numFmtId="0" fontId="1" fillId="0" borderId="0"/>
    <xf numFmtId="0" fontId="23" fillId="0" borderId="0"/>
    <xf numFmtId="0" fontId="5" fillId="0" borderId="0"/>
    <xf numFmtId="0" fontId="5" fillId="0" borderId="0">
      <alignment vertical="top"/>
    </xf>
    <xf numFmtId="0" fontId="24" fillId="0" borderId="0" applyFill="0" applyBorder="0">
      <protection locked="0"/>
    </xf>
    <xf numFmtId="0" fontId="10" fillId="0" borderId="0"/>
    <xf numFmtId="0" fontId="10" fillId="0" borderId="0"/>
    <xf numFmtId="0" fontId="10" fillId="0" borderId="0"/>
    <xf numFmtId="0" fontId="10" fillId="0" borderId="0"/>
    <xf numFmtId="0" fontId="5" fillId="0" borderId="0"/>
    <xf numFmtId="0" fontId="10" fillId="0" borderId="0"/>
    <xf numFmtId="0" fontId="7" fillId="0" borderId="0"/>
    <xf numFmtId="0" fontId="7" fillId="0" borderId="0"/>
    <xf numFmtId="0" fontId="10" fillId="0" borderId="0"/>
    <xf numFmtId="0" fontId="5" fillId="0" borderId="0"/>
    <xf numFmtId="0" fontId="14" fillId="0" borderId="0"/>
    <xf numFmtId="0" fontId="5" fillId="0" borderId="0"/>
    <xf numFmtId="0" fontId="25" fillId="0" borderId="0"/>
    <xf numFmtId="0" fontId="10" fillId="0" borderId="0"/>
    <xf numFmtId="0" fontId="10" fillId="0" borderId="0"/>
    <xf numFmtId="173" fontId="26" fillId="0" borderId="0">
      <alignment horizontal="left"/>
    </xf>
    <xf numFmtId="9" fontId="5"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4" fontId="1" fillId="24" borderId="5">
      <alignment vertical="center"/>
    </xf>
    <xf numFmtId="174" fontId="1" fillId="24" borderId="5">
      <alignment vertical="center"/>
    </xf>
    <xf numFmtId="175"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176" fontId="1" fillId="24" borderId="5">
      <alignment vertical="center"/>
    </xf>
    <xf numFmtId="176" fontId="1" fillId="24" borderId="5">
      <alignment vertical="center"/>
    </xf>
    <xf numFmtId="175" fontId="1" fillId="25" borderId="5">
      <alignment vertical="center"/>
      <protection locked="0"/>
    </xf>
    <xf numFmtId="175" fontId="1" fillId="25" borderId="5">
      <alignment vertical="center"/>
      <protection locked="0"/>
    </xf>
    <xf numFmtId="0" fontId="1" fillId="25" borderId="5">
      <alignment vertical="center"/>
      <protection locked="0"/>
    </xf>
    <xf numFmtId="169" fontId="1" fillId="25" borderId="5">
      <alignment vertical="center"/>
      <protection locked="0"/>
    </xf>
    <xf numFmtId="175" fontId="22" fillId="26" borderId="5">
      <alignment vertical="center"/>
      <protection locked="0"/>
    </xf>
    <xf numFmtId="175" fontId="1" fillId="27" borderId="5">
      <alignment vertical="center"/>
    </xf>
    <xf numFmtId="175" fontId="1" fillId="27" borderId="5">
      <alignment vertical="center"/>
    </xf>
    <xf numFmtId="176" fontId="1" fillId="27" borderId="5">
      <alignment vertical="center"/>
    </xf>
    <xf numFmtId="0" fontId="1" fillId="27" borderId="5">
      <alignment vertical="center"/>
    </xf>
    <xf numFmtId="175" fontId="1" fillId="29" borderId="5">
      <alignment horizontal="right" vertical="center"/>
      <protection locked="0"/>
    </xf>
    <xf numFmtId="176" fontId="1" fillId="29" borderId="5">
      <alignment horizontal="right" vertical="center"/>
      <protection locked="0"/>
    </xf>
    <xf numFmtId="4" fontId="27" fillId="30" borderId="9" applyNumberFormat="0" applyProtection="0">
      <alignment vertical="center"/>
    </xf>
    <xf numFmtId="4" fontId="28" fillId="30" borderId="9" applyNumberFormat="0" applyProtection="0">
      <alignment vertical="center"/>
    </xf>
    <xf numFmtId="4" fontId="27" fillId="30" borderId="9" applyNumberFormat="0" applyProtection="0">
      <alignment horizontal="left" vertical="center" indent="1"/>
    </xf>
    <xf numFmtId="0" fontId="27" fillId="30" borderId="9" applyNumberFormat="0" applyProtection="0">
      <alignment horizontal="left" vertical="top" indent="1"/>
    </xf>
    <xf numFmtId="4" fontId="27" fillId="31" borderId="0" applyNumberFormat="0" applyProtection="0">
      <alignment horizontal="left" vertical="center" indent="1"/>
    </xf>
    <xf numFmtId="4" fontId="29" fillId="32" borderId="9" applyNumberFormat="0" applyProtection="0">
      <alignment horizontal="right" vertical="center"/>
    </xf>
    <xf numFmtId="4" fontId="29" fillId="33" borderId="9" applyNumberFormat="0" applyProtection="0">
      <alignment horizontal="right" vertical="center"/>
    </xf>
    <xf numFmtId="4" fontId="29" fillId="34" borderId="9" applyNumberFormat="0" applyProtection="0">
      <alignment horizontal="right" vertical="center"/>
    </xf>
    <xf numFmtId="4" fontId="29" fillId="35" borderId="9" applyNumberFormat="0" applyProtection="0">
      <alignment horizontal="right" vertical="center"/>
    </xf>
    <xf numFmtId="4" fontId="29" fillId="36" borderId="9" applyNumberFormat="0" applyProtection="0">
      <alignment horizontal="right" vertical="center"/>
    </xf>
    <xf numFmtId="4" fontId="29" fillId="37" borderId="9" applyNumberFormat="0" applyProtection="0">
      <alignment horizontal="right" vertical="center"/>
    </xf>
    <xf numFmtId="4" fontId="29" fillId="38" borderId="9" applyNumberFormat="0" applyProtection="0">
      <alignment horizontal="right" vertical="center"/>
    </xf>
    <xf numFmtId="4" fontId="29" fillId="39" borderId="9" applyNumberFormat="0" applyProtection="0">
      <alignment horizontal="right" vertical="center"/>
    </xf>
    <xf numFmtId="4" fontId="29" fillId="40" borderId="9" applyNumberFormat="0" applyProtection="0">
      <alignment horizontal="right" vertical="center"/>
    </xf>
    <xf numFmtId="4" fontId="27" fillId="41" borderId="10" applyNumberFormat="0" applyProtection="0">
      <alignment horizontal="left" vertical="center" indent="1"/>
    </xf>
    <xf numFmtId="4" fontId="29" fillId="42" borderId="0" applyNumberFormat="0" applyProtection="0">
      <alignment horizontal="left" vertical="center" indent="1"/>
    </xf>
    <xf numFmtId="4" fontId="30" fillId="43" borderId="0" applyNumberFormat="0" applyProtection="0">
      <alignment horizontal="left" vertical="center" indent="1"/>
    </xf>
    <xf numFmtId="4" fontId="29" fillId="31" borderId="9" applyNumberFormat="0" applyProtection="0">
      <alignment horizontal="right" vertical="center"/>
    </xf>
    <xf numFmtId="4" fontId="29" fillId="42" borderId="0" applyNumberFormat="0" applyProtection="0">
      <alignment horizontal="left" vertical="center" indent="1"/>
    </xf>
    <xf numFmtId="4" fontId="29" fillId="31" borderId="0"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top" indent="1"/>
    </xf>
    <xf numFmtId="0" fontId="10" fillId="31" borderId="9" applyNumberFormat="0" applyProtection="0">
      <alignment horizontal="left" vertical="center" indent="1"/>
    </xf>
    <xf numFmtId="0" fontId="10" fillId="31" borderId="9" applyNumberFormat="0" applyProtection="0">
      <alignment horizontal="left" vertical="top" indent="1"/>
    </xf>
    <xf numFmtId="0" fontId="10" fillId="44" borderId="9" applyNumberFormat="0" applyProtection="0">
      <alignment horizontal="left" vertical="center" indent="1"/>
    </xf>
    <xf numFmtId="0" fontId="10" fillId="44" borderId="9" applyNumberFormat="0" applyProtection="0">
      <alignment horizontal="left" vertical="top" indent="1"/>
    </xf>
    <xf numFmtId="0" fontId="10" fillId="42" borderId="9" applyNumberFormat="0" applyProtection="0">
      <alignment horizontal="left" vertical="center" indent="1"/>
    </xf>
    <xf numFmtId="0" fontId="10" fillId="42" borderId="9" applyNumberFormat="0" applyProtection="0">
      <alignment horizontal="left" vertical="top" indent="1"/>
    </xf>
    <xf numFmtId="0" fontId="10" fillId="45" borderId="5" applyNumberFormat="0">
      <protection locked="0"/>
    </xf>
    <xf numFmtId="0" fontId="31" fillId="43" borderId="11" applyBorder="0"/>
    <xf numFmtId="4" fontId="29" fillId="46" borderId="9" applyNumberFormat="0" applyProtection="0">
      <alignment vertical="center"/>
    </xf>
    <xf numFmtId="4" fontId="32" fillId="46" borderId="9" applyNumberFormat="0" applyProtection="0">
      <alignment vertical="center"/>
    </xf>
    <xf numFmtId="4" fontId="29" fillId="46" borderId="9" applyNumberFormat="0" applyProtection="0">
      <alignment horizontal="left" vertical="center" indent="1"/>
    </xf>
    <xf numFmtId="0" fontId="29" fillId="46" borderId="9" applyNumberFormat="0" applyProtection="0">
      <alignment horizontal="left" vertical="top" indent="1"/>
    </xf>
    <xf numFmtId="4" fontId="29" fillId="42" borderId="9" applyNumberFormat="0" applyProtection="0">
      <alignment horizontal="right" vertical="center"/>
    </xf>
    <xf numFmtId="4" fontId="32" fillId="42" borderId="9" applyNumberFormat="0" applyProtection="0">
      <alignment horizontal="right" vertical="center"/>
    </xf>
    <xf numFmtId="4" fontId="29" fillId="31" borderId="9" applyNumberFormat="0" applyProtection="0">
      <alignment horizontal="left" vertical="center" indent="1"/>
    </xf>
    <xf numFmtId="0" fontId="29" fillId="31" borderId="9" applyNumberFormat="0" applyProtection="0">
      <alignment horizontal="left" vertical="top" indent="1"/>
    </xf>
    <xf numFmtId="4" fontId="33" fillId="47" borderId="0" applyNumberFormat="0" applyProtection="0">
      <alignment horizontal="left" vertical="center" indent="1"/>
    </xf>
    <xf numFmtId="0" fontId="34" fillId="48" borderId="5"/>
    <xf numFmtId="4" fontId="35" fillId="42" borderId="9" applyNumberFormat="0" applyProtection="0">
      <alignment horizontal="right" vertical="center"/>
    </xf>
    <xf numFmtId="0" fontId="36" fillId="0" borderId="0" applyNumberFormat="0" applyFill="0" applyBorder="0" applyAlignment="0" applyProtection="0"/>
    <xf numFmtId="0" fontId="10" fillId="49" borderId="0"/>
    <xf numFmtId="0" fontId="37" fillId="0" borderId="0"/>
    <xf numFmtId="37" fontId="18" fillId="0" borderId="12" applyNumberFormat="0"/>
    <xf numFmtId="0" fontId="38" fillId="0" borderId="13" applyNumberFormat="0" applyAlignment="0" applyProtection="0"/>
    <xf numFmtId="177" fontId="18" fillId="0" borderId="14" applyFill="0"/>
    <xf numFmtId="37" fontId="18" fillId="0" borderId="15" applyNumberFormat="0" applyFill="0"/>
    <xf numFmtId="42" fontId="10" fillId="0" borderId="0" applyFont="0" applyFill="0" applyBorder="0" applyAlignment="0" applyProtection="0"/>
    <xf numFmtId="44" fontId="10" fillId="0" borderId="0" applyFont="0" applyFill="0" applyBorder="0" applyAlignment="0" applyProtection="0"/>
    <xf numFmtId="0" fontId="10" fillId="46" borderId="0" applyNumberFormat="0" applyFont="0" applyBorder="0" applyAlignment="0" applyProtection="0"/>
    <xf numFmtId="0" fontId="14" fillId="0" borderId="0"/>
    <xf numFmtId="0" fontId="10" fillId="0" borderId="0"/>
    <xf numFmtId="0" fontId="10" fillId="0" borderId="0"/>
    <xf numFmtId="171" fontId="1" fillId="0" borderId="0"/>
    <xf numFmtId="171" fontId="10" fillId="0" borderId="0"/>
    <xf numFmtId="0" fontId="10" fillId="0" borderId="0"/>
    <xf numFmtId="171" fontId="5" fillId="0" borderId="0"/>
    <xf numFmtId="171" fontId="5" fillId="0" borderId="0"/>
    <xf numFmtId="168"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0"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5" fillId="0" borderId="0"/>
    <xf numFmtId="171" fontId="10" fillId="0" borderId="0"/>
    <xf numFmtId="171" fontId="5" fillId="0" borderId="0"/>
    <xf numFmtId="171" fontId="10" fillId="0" borderId="0"/>
    <xf numFmtId="171" fontId="5" fillId="0" borderId="0"/>
    <xf numFmtId="171" fontId="10" fillId="0" borderId="0"/>
    <xf numFmtId="171" fontId="10" fillId="0" borderId="0"/>
    <xf numFmtId="171" fontId="10" fillId="0" borderId="0"/>
    <xf numFmtId="171" fontId="5" fillId="0" borderId="0"/>
    <xf numFmtId="171" fontId="5" fillId="0" borderId="0"/>
    <xf numFmtId="171" fontId="10"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171" fontId="5" fillId="0" borderId="0"/>
    <xf numFmtId="171" fontId="5" fillId="0" borderId="0"/>
    <xf numFmtId="171" fontId="5" fillId="0" borderId="0"/>
    <xf numFmtId="171" fontId="10" fillId="0" borderId="0"/>
    <xf numFmtId="0" fontId="10"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10" fillId="0" borderId="0"/>
    <xf numFmtId="0" fontId="10" fillId="0" borderId="0"/>
    <xf numFmtId="0" fontId="10" fillId="0" borderId="0"/>
    <xf numFmtId="0" fontId="10" fillId="0" borderId="0"/>
    <xf numFmtId="171" fontId="5" fillId="0" borderId="0"/>
    <xf numFmtId="171" fontId="10" fillId="0" borderId="0"/>
    <xf numFmtId="171" fontId="10" fillId="0" borderId="0"/>
    <xf numFmtId="171" fontId="37" fillId="0" borderId="0"/>
    <xf numFmtId="171" fontId="37" fillId="0" borderId="0"/>
    <xf numFmtId="171" fontId="37" fillId="0" borderId="0"/>
    <xf numFmtId="171" fontId="37" fillId="0" borderId="0"/>
    <xf numFmtId="171"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alignment vertical="center"/>
    </xf>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0" fillId="0" borderId="0"/>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29" fillId="31" borderId="0" applyNumberFormat="0" applyBorder="0" applyAlignment="0" applyProtection="0"/>
    <xf numFmtId="171" fontId="29" fillId="33" borderId="0" applyNumberFormat="0" applyBorder="0" applyAlignment="0" applyProtection="0"/>
    <xf numFmtId="171" fontId="29" fillId="46" borderId="0" applyNumberFormat="0" applyBorder="0" applyAlignment="0" applyProtection="0"/>
    <xf numFmtId="171" fontId="29" fillId="45" borderId="0" applyNumberFormat="0" applyBorder="0" applyAlignment="0" applyProtection="0"/>
    <xf numFmtId="171" fontId="29" fillId="44" borderId="0" applyNumberFormat="0" applyBorder="0" applyAlignment="0" applyProtection="0"/>
    <xf numFmtId="171" fontId="29" fillId="32" borderId="0" applyNumberFormat="0" applyBorder="0" applyAlignment="0" applyProtection="0"/>
    <xf numFmtId="171" fontId="29" fillId="43" borderId="0" applyNumberFormat="0" applyBorder="0" applyAlignment="0" applyProtection="0"/>
    <xf numFmtId="171" fontId="29" fillId="33" borderId="0" applyNumberFormat="0" applyBorder="0" applyAlignment="0" applyProtection="0"/>
    <xf numFmtId="171" fontId="29" fillId="38" borderId="0" applyNumberFormat="0" applyBorder="0" applyAlignment="0" applyProtection="0"/>
    <xf numFmtId="171" fontId="29" fillId="22" borderId="0" applyNumberFormat="0" applyBorder="0" applyAlignment="0" applyProtection="0"/>
    <xf numFmtId="171" fontId="29" fillId="43" borderId="0" applyNumberFormat="0" applyBorder="0" applyAlignment="0" applyProtection="0"/>
    <xf numFmtId="171" fontId="29" fillId="68" borderId="0" applyNumberFormat="0" applyBorder="0" applyAlignment="0" applyProtection="0"/>
    <xf numFmtId="171" fontId="93" fillId="43" borderId="0" applyNumberFormat="0" applyBorder="0" applyAlignment="0" applyProtection="0"/>
    <xf numFmtId="171" fontId="93" fillId="33" borderId="0" applyNumberFormat="0" applyBorder="0" applyAlignment="0" applyProtection="0"/>
    <xf numFmtId="171" fontId="93" fillId="38" borderId="0" applyNumberFormat="0" applyBorder="0" applyAlignment="0" applyProtection="0"/>
    <xf numFmtId="171" fontId="93" fillId="22" borderId="0" applyNumberFormat="0" applyBorder="0" applyAlignment="0" applyProtection="0"/>
    <xf numFmtId="171" fontId="93" fillId="43" borderId="0" applyNumberFormat="0" applyBorder="0" applyAlignment="0" applyProtection="0"/>
    <xf numFmtId="171" fontId="93" fillId="68" borderId="0" applyNumberFormat="0" applyBorder="0" applyAlignment="0" applyProtection="0"/>
    <xf numFmtId="171" fontId="16" fillId="69" borderId="0" applyNumberFormat="0" applyBorder="0" applyAlignment="0" applyProtection="0"/>
    <xf numFmtId="171" fontId="16" fillId="70" borderId="0" applyNumberFormat="0" applyBorder="0" applyAlignment="0" applyProtection="0"/>
    <xf numFmtId="171" fontId="16" fillId="13" borderId="0" applyNumberFormat="0" applyBorder="0" applyAlignment="0" applyProtection="0"/>
    <xf numFmtId="171" fontId="16" fillId="71" borderId="0" applyNumberFormat="0" applyBorder="0" applyAlignment="0" applyProtection="0"/>
    <xf numFmtId="171" fontId="16" fillId="72" borderId="0" applyNumberFormat="0" applyBorder="0" applyAlignment="0" applyProtection="0"/>
    <xf numFmtId="171" fontId="16" fillId="73" borderId="0" applyNumberFormat="0" applyBorder="0" applyAlignment="0" applyProtection="0"/>
    <xf numFmtId="171" fontId="94" fillId="12" borderId="0" applyNumberFormat="0" applyBorder="0" applyAlignment="0" applyProtection="0"/>
    <xf numFmtId="171" fontId="2" fillId="2" borderId="0" applyNumberFormat="0" applyBorder="0" applyAlignment="0" applyProtection="0"/>
    <xf numFmtId="171" fontId="95" fillId="74" borderId="64" applyNumberFormat="0" applyAlignment="0" applyProtection="0"/>
    <xf numFmtId="171" fontId="95" fillId="74" borderId="64" applyNumberFormat="0" applyAlignment="0" applyProtection="0"/>
    <xf numFmtId="171" fontId="95" fillId="74" borderId="64" applyNumberFormat="0" applyAlignment="0" applyProtection="0"/>
    <xf numFmtId="171" fontId="95" fillId="74" borderId="64" applyNumberFormat="0" applyAlignment="0" applyProtection="0"/>
    <xf numFmtId="171" fontId="95" fillId="74" borderId="64" applyNumberFormat="0" applyAlignment="0" applyProtection="0"/>
    <xf numFmtId="171" fontId="96" fillId="13" borderId="65"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170" fontId="10" fillId="0" borderId="0" applyFill="0" applyBorder="0"/>
    <xf numFmtId="171" fontId="97" fillId="0" borderId="0" applyNumberFormat="0" applyFill="0" applyBorder="0" applyAlignment="0" applyProtection="0"/>
    <xf numFmtId="171" fontId="98" fillId="75" borderId="0" applyNumberFormat="0" applyBorder="0" applyAlignment="0" applyProtection="0"/>
    <xf numFmtId="171" fontId="99" fillId="0" borderId="66" applyNumberFormat="0" applyFill="0" applyAlignment="0" applyProtection="0"/>
    <xf numFmtId="171" fontId="100" fillId="0" borderId="67" applyNumberFormat="0" applyFill="0" applyAlignment="0" applyProtection="0"/>
    <xf numFmtId="171" fontId="101" fillId="0" borderId="68" applyNumberFormat="0" applyFill="0" applyAlignment="0" applyProtection="0"/>
    <xf numFmtId="171" fontId="101" fillId="0" borderId="0" applyNumberFormat="0" applyFill="0" applyBorder="0" applyAlignment="0" applyProtection="0"/>
    <xf numFmtId="171" fontId="102" fillId="0" borderId="0" applyNumberFormat="0" applyFill="0" applyBorder="0" applyAlignment="0" applyProtection="0">
      <alignment vertical="top"/>
      <protection locked="0"/>
    </xf>
    <xf numFmtId="171" fontId="103" fillId="0" borderId="0" applyNumberFormat="0" applyFill="0" applyBorder="0" applyAlignment="0" applyProtection="0">
      <alignment vertical="top"/>
      <protection locked="0"/>
    </xf>
    <xf numFmtId="171" fontId="104"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6" fillId="0" borderId="0" applyNumberFormat="0" applyFill="0" applyBorder="0" applyAlignment="0" applyProtection="0">
      <alignment vertical="top"/>
      <protection locked="0"/>
    </xf>
    <xf numFmtId="171" fontId="104" fillId="0" borderId="0" applyNumberFormat="0" applyFill="0" applyBorder="0" applyAlignment="0" applyProtection="0">
      <alignment vertical="top"/>
      <protection locked="0"/>
    </xf>
    <xf numFmtId="171" fontId="10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171" fontId="108" fillId="18" borderId="64" applyNumberFormat="0" applyAlignment="0" applyProtection="0"/>
    <xf numFmtId="171" fontId="108" fillId="18" borderId="64" applyNumberFormat="0" applyAlignment="0" applyProtection="0"/>
    <xf numFmtId="171" fontId="108" fillId="18" borderId="64" applyNumberFormat="0" applyAlignment="0" applyProtection="0"/>
    <xf numFmtId="171" fontId="108" fillId="18" borderId="64" applyNumberFormat="0" applyAlignment="0" applyProtection="0"/>
    <xf numFmtId="171" fontId="108" fillId="18" borderId="64" applyNumberFormat="0" applyAlignment="0" applyProtection="0"/>
    <xf numFmtId="171" fontId="109" fillId="46" borderId="0"/>
    <xf numFmtId="171" fontId="110" fillId="0" borderId="69" applyNumberFormat="0" applyFill="0" applyAlignment="0" applyProtection="0"/>
    <xf numFmtId="171" fontId="111" fillId="18" borderId="0" applyNumberFormat="0" applyBorder="0" applyAlignment="0" applyProtection="0"/>
    <xf numFmtId="38" fontId="10" fillId="0" borderId="0" applyFont="0" applyFill="0" applyBorder="0" applyAlignment="0" applyProtection="0"/>
    <xf numFmtId="171" fontId="1" fillId="0" borderId="0"/>
    <xf numFmtId="171" fontId="1" fillId="0" borderId="0"/>
    <xf numFmtId="171" fontId="1" fillId="0" borderId="0"/>
    <xf numFmtId="0" fontId="22" fillId="0" borderId="0"/>
    <xf numFmtId="171" fontId="1" fillId="0" borderId="0"/>
    <xf numFmtId="0" fontId="22" fillId="0" borderId="0"/>
    <xf numFmtId="171" fontId="1" fillId="0" borderId="0"/>
    <xf numFmtId="171" fontId="1" fillId="0" borderId="0"/>
    <xf numFmtId="0" fontId="22" fillId="0" borderId="0"/>
    <xf numFmtId="171" fontId="1" fillId="0" borderId="0"/>
    <xf numFmtId="171" fontId="22" fillId="0" borderId="0"/>
    <xf numFmtId="171" fontId="22" fillId="0" borderId="0"/>
    <xf numFmtId="171" fontId="22" fillId="0" borderId="0"/>
    <xf numFmtId="171" fontId="1" fillId="0" borderId="0"/>
    <xf numFmtId="0" fontId="22" fillId="0" borderId="0"/>
    <xf numFmtId="171" fontId="1" fillId="0" borderId="0"/>
    <xf numFmtId="0" fontId="22" fillId="0" borderId="0"/>
    <xf numFmtId="171" fontId="1" fillId="0" borderId="0"/>
    <xf numFmtId="171" fontId="1" fillId="0" borderId="0"/>
    <xf numFmtId="0" fontId="22" fillId="0" borderId="0"/>
    <xf numFmtId="171" fontId="1" fillId="0" borderId="0"/>
    <xf numFmtId="171" fontId="22" fillId="0" borderId="0"/>
    <xf numFmtId="171" fontId="1" fillId="0" borderId="0"/>
    <xf numFmtId="171" fontId="1" fillId="0" borderId="0"/>
    <xf numFmtId="171" fontId="22" fillId="0" borderId="0"/>
    <xf numFmtId="171" fontId="23" fillId="0" borderId="0"/>
    <xf numFmtId="171" fontId="5" fillId="0" borderId="0"/>
    <xf numFmtId="171" fontId="10" fillId="0" borderId="0"/>
    <xf numFmtId="171" fontId="10" fillId="0" borderId="0"/>
    <xf numFmtId="0" fontId="15" fillId="0" borderId="0"/>
    <xf numFmtId="171" fontId="23" fillId="0" borderId="0"/>
    <xf numFmtId="171" fontId="5" fillId="0" borderId="0"/>
    <xf numFmtId="0" fontId="15" fillId="0" borderId="0"/>
    <xf numFmtId="171" fontId="23" fillId="0" borderId="0"/>
    <xf numFmtId="171" fontId="5" fillId="0" borderId="0"/>
    <xf numFmtId="0" fontId="15" fillId="0" borderId="0"/>
    <xf numFmtId="171" fontId="23" fillId="0" borderId="0"/>
    <xf numFmtId="171" fontId="23" fillId="0" borderId="0"/>
    <xf numFmtId="171" fontId="23" fillId="0" borderId="0"/>
    <xf numFmtId="0"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0" fillId="0" borderId="0"/>
    <xf numFmtId="171" fontId="5" fillId="0" borderId="0" applyFont="0" applyFill="0" applyBorder="0" applyAlignment="0" applyProtection="0"/>
    <xf numFmtId="171" fontId="10" fillId="0" borderId="0"/>
    <xf numFmtId="171" fontId="5" fillId="0" borderId="0" applyFont="0" applyFill="0" applyBorder="0" applyAlignment="0" applyProtection="0"/>
    <xf numFmtId="171" fontId="5"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 fillId="0" borderId="0"/>
    <xf numFmtId="171" fontId="1" fillId="0" borderId="0"/>
    <xf numFmtId="0" fontId="22" fillId="0" borderId="0"/>
    <xf numFmtId="171" fontId="1" fillId="0" borderId="0"/>
    <xf numFmtId="0" fontId="22" fillId="0" borderId="0"/>
    <xf numFmtId="171" fontId="1" fillId="0" borderId="0"/>
    <xf numFmtId="171" fontId="1" fillId="0" borderId="0"/>
    <xf numFmtId="0" fontId="22" fillId="0" borderId="0"/>
    <xf numFmtId="171" fontId="1" fillId="0" borderId="0"/>
    <xf numFmtId="171" fontId="22" fillId="0" borderId="0"/>
    <xf numFmtId="171" fontId="5" fillId="0" borderId="0"/>
    <xf numFmtId="171" fontId="5" fillId="0" borderId="0"/>
    <xf numFmtId="171" fontId="5" fillId="0" borderId="0"/>
    <xf numFmtId="171" fontId="5" fillId="0" borderId="0"/>
    <xf numFmtId="0" fontId="5" fillId="0" borderId="0"/>
    <xf numFmtId="171" fontId="10" fillId="0" borderId="0"/>
    <xf numFmtId="171" fontId="10" fillId="0" borderId="0"/>
    <xf numFmtId="171" fontId="5" fillId="0" borderId="0"/>
    <xf numFmtId="171" fontId="5" fillId="0" borderId="0"/>
    <xf numFmtId="171" fontId="5" fillId="0" borderId="0"/>
    <xf numFmtId="171" fontId="5" fillId="0" borderId="0"/>
    <xf numFmtId="171" fontId="5"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1" fillId="0" borderId="0"/>
    <xf numFmtId="0" fontId="10" fillId="0" borderId="0"/>
    <xf numFmtId="171" fontId="10" fillId="0" borderId="0"/>
    <xf numFmtId="171" fontId="10" fillId="0" borderId="0"/>
    <xf numFmtId="171" fontId="5" fillId="0" borderId="0">
      <alignment vertical="top"/>
    </xf>
    <xf numFmtId="171" fontId="10" fillId="0" borderId="0"/>
    <xf numFmtId="171" fontId="1" fillId="0" borderId="0"/>
    <xf numFmtId="171" fontId="1" fillId="0" borderId="0"/>
    <xf numFmtId="0" fontId="22" fillId="0" borderId="0"/>
    <xf numFmtId="171" fontId="1" fillId="0" borderId="0"/>
    <xf numFmtId="0" fontId="22" fillId="0" borderId="0"/>
    <xf numFmtId="171" fontId="22" fillId="0" borderId="0"/>
    <xf numFmtId="171" fontId="1" fillId="0" borderId="0"/>
    <xf numFmtId="171" fontId="1" fillId="0" borderId="0"/>
    <xf numFmtId="0" fontId="22" fillId="0" borderId="0"/>
    <xf numFmtId="171" fontId="1" fillId="0" borderId="0"/>
    <xf numFmtId="0" fontId="22" fillId="0" borderId="0"/>
    <xf numFmtId="171" fontId="5" fillId="0" borderId="0">
      <alignment vertical="top"/>
    </xf>
    <xf numFmtId="171" fontId="22" fillId="0" borderId="0"/>
    <xf numFmtId="171" fontId="1" fillId="0" borderId="0"/>
    <xf numFmtId="171" fontId="1" fillId="0" borderId="0"/>
    <xf numFmtId="171" fontId="1" fillId="0" borderId="0"/>
    <xf numFmtId="0" fontId="22" fillId="0" borderId="0"/>
    <xf numFmtId="171" fontId="1" fillId="0" borderId="0"/>
    <xf numFmtId="0" fontId="22" fillId="0" borderId="0"/>
    <xf numFmtId="171" fontId="1" fillId="0" borderId="0"/>
    <xf numFmtId="171" fontId="1" fillId="0" borderId="0"/>
    <xf numFmtId="171" fontId="1" fillId="0" borderId="0"/>
    <xf numFmtId="171" fontId="1" fillId="0" borderId="0"/>
    <xf numFmtId="171" fontId="1" fillId="0" borderId="0"/>
    <xf numFmtId="171" fontId="22"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2"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23" fillId="0" borderId="0"/>
    <xf numFmtId="171" fontId="10" fillId="0" borderId="0"/>
    <xf numFmtId="171" fontId="23" fillId="0" borderId="0"/>
    <xf numFmtId="171" fontId="23" fillId="0" borderId="0"/>
    <xf numFmtId="171" fontId="1" fillId="0" borderId="0"/>
    <xf numFmtId="171" fontId="1" fillId="0" borderId="0"/>
    <xf numFmtId="0" fontId="22" fillId="0" borderId="0"/>
    <xf numFmtId="0" fontId="22" fillId="0" borderId="0"/>
    <xf numFmtId="171" fontId="5" fillId="0" borderId="0"/>
    <xf numFmtId="38" fontId="10" fillId="0" borderId="0" applyFont="0" applyFill="0" applyBorder="0" applyAlignment="0" applyProtection="0"/>
    <xf numFmtId="38" fontId="10" fillId="0" borderId="0" applyFont="0" applyFill="0" applyBorder="0" applyAlignment="0" applyProtection="0"/>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10" fillId="17" borderId="70" applyNumberFormat="0" applyFont="0" applyAlignment="0" applyProtection="0"/>
    <xf numFmtId="171" fontId="112" fillId="74" borderId="71" applyNumberFormat="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22" fillId="60" borderId="5">
      <alignment vertical="center"/>
    </xf>
    <xf numFmtId="175" fontId="1" fillId="24" borderId="5">
      <alignment vertical="center"/>
    </xf>
    <xf numFmtId="175" fontId="1" fillId="24" borderId="5">
      <alignment vertical="center"/>
    </xf>
    <xf numFmtId="175" fontId="22" fillId="60" borderId="5">
      <alignment vertical="center"/>
    </xf>
    <xf numFmtId="175" fontId="1" fillId="24" borderId="5">
      <alignment vertical="center"/>
    </xf>
    <xf numFmtId="175" fontId="1" fillId="24" borderId="5">
      <alignment vertical="center"/>
    </xf>
    <xf numFmtId="175" fontId="22" fillId="60" borderId="5">
      <alignment vertical="center"/>
    </xf>
    <xf numFmtId="175" fontId="1" fillId="24" borderId="5">
      <alignment vertical="center"/>
    </xf>
    <xf numFmtId="175" fontId="1" fillId="24" borderId="5">
      <alignment vertical="center"/>
    </xf>
    <xf numFmtId="175" fontId="22" fillId="60" borderId="5">
      <alignment vertical="center"/>
    </xf>
    <xf numFmtId="171" fontId="1" fillId="24"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171" fontId="22" fillId="60" borderId="5">
      <alignment vertical="center"/>
    </xf>
    <xf numFmtId="171" fontId="1" fillId="24"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171" fontId="22" fillId="60" borderId="5">
      <alignment vertical="center"/>
    </xf>
    <xf numFmtId="175" fontId="1" fillId="24" borderId="5">
      <alignment vertical="center"/>
    </xf>
    <xf numFmtId="175" fontId="22" fillId="60" borderId="5">
      <alignment vertical="center"/>
    </xf>
    <xf numFmtId="175" fontId="22" fillId="60" borderId="5">
      <alignment vertical="center"/>
    </xf>
    <xf numFmtId="175" fontId="1" fillId="24"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1" fillId="24" borderId="5">
      <alignment vertical="center"/>
    </xf>
    <xf numFmtId="176" fontId="1" fillId="24" borderId="5">
      <alignment vertical="center"/>
    </xf>
    <xf numFmtId="175" fontId="22" fillId="60" borderId="5">
      <alignment vertical="center"/>
    </xf>
    <xf numFmtId="175" fontId="1" fillId="24" borderId="5">
      <alignment vertical="center"/>
    </xf>
    <xf numFmtId="175" fontId="1" fillId="24" borderId="5">
      <alignment vertical="center"/>
    </xf>
    <xf numFmtId="175" fontId="22" fillId="60" borderId="5">
      <alignment vertical="center"/>
    </xf>
    <xf numFmtId="176" fontId="1" fillId="24" borderId="5">
      <alignment vertical="center"/>
    </xf>
    <xf numFmtId="175" fontId="1" fillId="24" borderId="5">
      <alignment vertical="center"/>
    </xf>
    <xf numFmtId="176" fontId="22" fillId="60" borderId="5">
      <alignment vertical="center"/>
    </xf>
    <xf numFmtId="176" fontId="1" fillId="24" borderId="5">
      <alignment vertical="center"/>
    </xf>
    <xf numFmtId="176" fontId="1" fillId="24" borderId="5">
      <alignment vertical="center"/>
    </xf>
    <xf numFmtId="175" fontId="22" fillId="60" borderId="5">
      <alignment vertical="center"/>
    </xf>
    <xf numFmtId="176" fontId="22" fillId="60" borderId="5">
      <alignment vertical="center"/>
    </xf>
    <xf numFmtId="176" fontId="22" fillId="60" borderId="5">
      <alignment vertical="center"/>
    </xf>
    <xf numFmtId="176" fontId="1" fillId="24"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1" fillId="24" borderId="5">
      <alignment vertical="center"/>
    </xf>
    <xf numFmtId="206" fontId="1" fillId="24" borderId="5">
      <alignment vertical="center"/>
    </xf>
    <xf numFmtId="176" fontId="22" fillId="60" borderId="5">
      <alignment vertical="center"/>
    </xf>
    <xf numFmtId="176" fontId="1" fillId="24" borderId="5">
      <alignment vertical="center"/>
    </xf>
    <xf numFmtId="176" fontId="1" fillId="24" borderId="5">
      <alignment vertical="center"/>
    </xf>
    <xf numFmtId="176" fontId="22" fillId="60" borderId="5">
      <alignment vertical="center"/>
    </xf>
    <xf numFmtId="174" fontId="1" fillId="24" borderId="5">
      <alignment vertical="center"/>
    </xf>
    <xf numFmtId="174" fontId="22" fillId="60" borderId="5">
      <alignment vertical="center"/>
    </xf>
    <xf numFmtId="174" fontId="22" fillId="60" borderId="5">
      <alignment vertical="center"/>
    </xf>
    <xf numFmtId="174" fontId="1" fillId="24"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1" fillId="24" borderId="5">
      <alignment vertical="center"/>
    </xf>
    <xf numFmtId="176" fontId="1" fillId="24" borderId="5">
      <alignment vertical="center"/>
    </xf>
    <xf numFmtId="174" fontId="22" fillId="60" borderId="5">
      <alignment vertical="center"/>
    </xf>
    <xf numFmtId="174" fontId="1" fillId="24" borderId="5">
      <alignment vertical="center"/>
    </xf>
    <xf numFmtId="174" fontId="1" fillId="24" borderId="5">
      <alignment vertical="center"/>
    </xf>
    <xf numFmtId="174" fontId="22" fillId="60" borderId="5">
      <alignment vertical="center"/>
    </xf>
    <xf numFmtId="174" fontId="1" fillId="24" borderId="5">
      <alignment vertical="center"/>
    </xf>
    <xf numFmtId="175" fontId="1" fillId="24" borderId="5">
      <alignment vertical="center"/>
    </xf>
    <xf numFmtId="174" fontId="22" fillId="60" borderId="5">
      <alignment vertical="center"/>
    </xf>
    <xf numFmtId="174" fontId="1" fillId="24" borderId="5">
      <alignment vertical="center"/>
    </xf>
    <xf numFmtId="174" fontId="22" fillId="60" borderId="5">
      <alignment vertical="center"/>
    </xf>
    <xf numFmtId="171" fontId="113" fillId="0" borderId="0"/>
    <xf numFmtId="200" fontId="1" fillId="0" borderId="0">
      <protection locked="0"/>
    </xf>
    <xf numFmtId="200" fontId="1" fillId="0" borderId="0">
      <protection locked="0"/>
    </xf>
    <xf numFmtId="200" fontId="1" fillId="0" borderId="0">
      <protection locked="0"/>
    </xf>
    <xf numFmtId="200" fontId="1" fillId="0" borderId="0">
      <protection locked="0"/>
    </xf>
    <xf numFmtId="200" fontId="22" fillId="0" borderId="0">
      <protection locked="0"/>
    </xf>
    <xf numFmtId="200" fontId="1" fillId="0" borderId="0">
      <protection locked="0"/>
    </xf>
    <xf numFmtId="200" fontId="22" fillId="0" borderId="0">
      <protection locked="0"/>
    </xf>
    <xf numFmtId="200" fontId="1" fillId="0" borderId="0">
      <protection locked="0"/>
    </xf>
    <xf numFmtId="200" fontId="1" fillId="0" borderId="0">
      <protection locked="0"/>
    </xf>
    <xf numFmtId="200" fontId="22" fillId="0" borderId="0">
      <protection locked="0"/>
    </xf>
    <xf numFmtId="200" fontId="1" fillId="0" borderId="0">
      <protection locked="0"/>
    </xf>
    <xf numFmtId="175" fontId="1" fillId="25" borderId="5">
      <alignment vertical="center"/>
      <protection locked="0"/>
    </xf>
    <xf numFmtId="175"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71" fontId="1" fillId="25"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17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71" fontId="1" fillId="25" borderId="5">
      <alignment vertical="center"/>
      <protection locked="0"/>
    </xf>
    <xf numFmtId="171" fontId="1" fillId="25"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17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6" fontId="1" fillId="25"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5" fontId="1" fillId="25" borderId="5">
      <alignment vertical="center"/>
      <protection locked="0"/>
    </xf>
    <xf numFmtId="181" fontId="1" fillId="25"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6" fontId="22" fillId="26" borderId="5">
      <alignment vertical="center"/>
      <protection locked="0"/>
    </xf>
    <xf numFmtId="176" fontId="22" fillId="26" borderId="5">
      <alignment vertical="center"/>
      <protection locked="0"/>
    </xf>
    <xf numFmtId="176" fontId="1" fillId="25"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5" fontId="1" fillId="25" borderId="5">
      <alignment vertical="center"/>
      <protection locked="0"/>
    </xf>
    <xf numFmtId="181" fontId="1" fillId="25" borderId="5">
      <alignment vertical="center"/>
      <protection locked="0"/>
    </xf>
    <xf numFmtId="175" fontId="22" fillId="26" borderId="5">
      <alignment vertical="center"/>
      <protection locked="0"/>
    </xf>
    <xf numFmtId="175" fontId="22" fillId="26" borderId="5">
      <alignment vertical="center"/>
      <protection locked="0"/>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206" fontId="22" fillId="28" borderId="5">
      <alignment vertical="center"/>
    </xf>
    <xf numFmtId="206" fontId="22" fillId="28" borderId="5">
      <alignment vertical="center"/>
    </xf>
    <xf numFmtId="206" fontId="1" fillId="27"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176" fontId="22" fillId="28" borderId="5">
      <alignment vertical="center"/>
    </xf>
    <xf numFmtId="176" fontId="22" fillId="28" borderId="5">
      <alignment vertical="center"/>
    </xf>
    <xf numFmtId="176" fontId="1" fillId="27"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1" fillId="27" borderId="5">
      <alignment vertical="center"/>
    </xf>
    <xf numFmtId="181" fontId="1" fillId="27" borderId="5">
      <alignment vertical="center"/>
    </xf>
    <xf numFmtId="176" fontId="22" fillId="28" borderId="5">
      <alignment vertical="center"/>
    </xf>
    <xf numFmtId="176" fontId="1" fillId="27" borderId="5">
      <alignment vertical="center"/>
    </xf>
    <xf numFmtId="176" fontId="1" fillId="27" borderId="5">
      <alignment vertical="center"/>
    </xf>
    <xf numFmtId="176" fontId="22" fillId="28" borderId="5">
      <alignment vertical="center"/>
    </xf>
    <xf numFmtId="174" fontId="1" fillId="27" borderId="5">
      <alignment vertical="center"/>
    </xf>
    <xf numFmtId="174" fontId="22" fillId="28" borderId="5">
      <alignment vertical="center"/>
    </xf>
    <xf numFmtId="174" fontId="22" fillId="28" borderId="5">
      <alignment vertical="center"/>
    </xf>
    <xf numFmtId="174" fontId="1" fillId="27"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1" fillId="27" borderId="5">
      <alignment vertical="center"/>
    </xf>
    <xf numFmtId="176" fontId="1" fillId="27" borderId="5">
      <alignment vertical="center"/>
    </xf>
    <xf numFmtId="174" fontId="22" fillId="28" borderId="5">
      <alignment vertical="center"/>
    </xf>
    <xf numFmtId="174" fontId="1" fillId="27" borderId="5">
      <alignment vertical="center"/>
    </xf>
    <xf numFmtId="174" fontId="1" fillId="27" borderId="5">
      <alignment vertical="center"/>
    </xf>
    <xf numFmtId="174" fontId="22" fillId="28" borderId="5">
      <alignment vertical="center"/>
    </xf>
    <xf numFmtId="175" fontId="1" fillId="27" borderId="5">
      <alignment vertical="center"/>
    </xf>
    <xf numFmtId="181"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1" fillId="27" borderId="5">
      <alignment vertical="center"/>
    </xf>
    <xf numFmtId="174" fontId="22" fillId="28" borderId="5">
      <alignment vertical="center"/>
    </xf>
    <xf numFmtId="171" fontId="1" fillId="27" borderId="5">
      <alignment vertical="center"/>
    </xf>
    <xf numFmtId="171" fontId="1" fillId="27"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171" fontId="22" fillId="28" borderId="5">
      <alignment vertical="center"/>
    </xf>
    <xf numFmtId="171" fontId="1" fillId="27"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171"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22" fillId="28" borderId="5">
      <alignment vertical="center"/>
    </xf>
    <xf numFmtId="175" fontId="1" fillId="27"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1" fillId="27" borderId="5">
      <alignment vertical="center"/>
    </xf>
    <xf numFmtId="176"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9" borderId="5">
      <alignment horizontal="right" vertical="center"/>
      <protection locked="0"/>
    </xf>
    <xf numFmtId="175" fontId="1" fillId="29"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0" fontId="22" fillId="76"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0" fontId="22" fillId="76"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0" fontId="22" fillId="76"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171" fontId="22" fillId="76" borderId="5">
      <alignment horizontal="right" vertical="center"/>
      <protection locked="0"/>
    </xf>
    <xf numFmtId="174" fontId="1" fillId="29"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1" fillId="29"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1" fillId="29" borderId="5">
      <alignment horizontal="right" vertical="center"/>
      <protection locked="0"/>
    </xf>
    <xf numFmtId="206" fontId="1" fillId="29" borderId="5">
      <alignment horizontal="right" vertical="center"/>
      <protection locked="0"/>
    </xf>
    <xf numFmtId="176" fontId="22" fillId="76"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22" fillId="76"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6" fontId="1" fillId="29"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1" fontId="1" fillId="29"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6"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200" fontId="22" fillId="0" borderId="0">
      <protection locked="0"/>
    </xf>
    <xf numFmtId="4" fontId="29" fillId="42" borderId="0" applyNumberFormat="0" applyProtection="0">
      <alignment horizontal="left" vertical="center" indent="1"/>
    </xf>
    <xf numFmtId="4" fontId="29" fillId="31" borderId="0" applyNumberFormat="0" applyProtection="0">
      <alignment horizontal="left" vertical="center" indent="1"/>
    </xf>
    <xf numFmtId="171" fontId="10" fillId="43" borderId="9" applyNumberFormat="0" applyProtection="0">
      <alignment horizontal="left" vertical="center" indent="1"/>
    </xf>
    <xf numFmtId="171" fontId="10" fillId="43" borderId="9" applyNumberFormat="0" applyProtection="0">
      <alignment horizontal="left" vertical="top" indent="1"/>
    </xf>
    <xf numFmtId="171" fontId="10" fillId="31" borderId="9" applyNumberFormat="0" applyProtection="0">
      <alignment horizontal="left" vertical="center" indent="1"/>
    </xf>
    <xf numFmtId="171" fontId="10" fillId="31" borderId="9" applyNumberFormat="0" applyProtection="0">
      <alignment horizontal="left" vertical="top" indent="1"/>
    </xf>
    <xf numFmtId="171" fontId="10" fillId="44" borderId="9" applyNumberFormat="0" applyProtection="0">
      <alignment horizontal="left" vertical="center" indent="1"/>
    </xf>
    <xf numFmtId="171" fontId="10" fillId="44" borderId="9" applyNumberFormat="0" applyProtection="0">
      <alignment horizontal="left" vertical="top" indent="1"/>
    </xf>
    <xf numFmtId="171" fontId="10" fillId="42" borderId="9" applyNumberFormat="0" applyProtection="0">
      <alignment horizontal="left" vertical="center" indent="1"/>
    </xf>
    <xf numFmtId="171" fontId="10" fillId="42" borderId="9" applyNumberFormat="0" applyProtection="0">
      <alignment horizontal="left" vertical="top" indent="1"/>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34" fillId="48" borderId="5"/>
    <xf numFmtId="171" fontId="34" fillId="48" borderId="5"/>
    <xf numFmtId="171" fontId="34" fillId="48" borderId="5"/>
    <xf numFmtId="171" fontId="37" fillId="0" borderId="0"/>
    <xf numFmtId="0" fontId="10" fillId="0" borderId="0"/>
    <xf numFmtId="171" fontId="36" fillId="0" borderId="0" applyNumberFormat="0" applyFill="0" applyBorder="0" applyAlignment="0" applyProtection="0"/>
    <xf numFmtId="177" fontId="18" fillId="0" borderId="14" applyFill="0"/>
    <xf numFmtId="177" fontId="18" fillId="0" borderId="14" applyFill="0"/>
    <xf numFmtId="177" fontId="18" fillId="0" borderId="14" applyFill="0"/>
    <xf numFmtId="177" fontId="18" fillId="0" borderId="14" applyFill="0"/>
    <xf numFmtId="171" fontId="19" fillId="0" borderId="72" applyNumberFormat="0" applyFill="0" applyAlignment="0" applyProtection="0"/>
    <xf numFmtId="171" fontId="114" fillId="0" borderId="0" applyNumberFormat="0" applyFill="0" applyBorder="0" applyAlignment="0" applyProtection="0"/>
    <xf numFmtId="171" fontId="10" fillId="0" borderId="0"/>
    <xf numFmtId="171" fontId="1" fillId="0" borderId="0"/>
    <xf numFmtId="171" fontId="7" fillId="0" borderId="0"/>
    <xf numFmtId="171" fontId="10" fillId="0" borderId="0"/>
    <xf numFmtId="171" fontId="10" fillId="0" borderId="0"/>
    <xf numFmtId="171" fontId="5" fillId="0" borderId="0"/>
    <xf numFmtId="171" fontId="10" fillId="0" borderId="0"/>
    <xf numFmtId="0" fontId="10" fillId="0" borderId="0"/>
    <xf numFmtId="0" fontId="10" fillId="0" borderId="0"/>
    <xf numFmtId="0" fontId="10"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1" fontId="1" fillId="0" borderId="0"/>
    <xf numFmtId="0" fontId="10" fillId="0" borderId="0"/>
    <xf numFmtId="0" fontId="1" fillId="0" borderId="0"/>
    <xf numFmtId="0" fontId="5" fillId="0" borderId="0"/>
    <xf numFmtId="0" fontId="5" fillId="0" borderId="0"/>
    <xf numFmtId="0" fontId="5" fillId="0" borderId="0"/>
    <xf numFmtId="0" fontId="1" fillId="0" borderId="0"/>
    <xf numFmtId="171" fontId="5" fillId="0" borderId="0"/>
    <xf numFmtId="171" fontId="44" fillId="0" borderId="0" applyNumberFormat="0" applyFill="0" applyBorder="0" applyAlignment="0" applyProtection="0">
      <alignment vertical="top"/>
      <protection locked="0"/>
    </xf>
    <xf numFmtId="43" fontId="5" fillId="0" borderId="0" applyFont="0" applyFill="0" applyBorder="0" applyAlignment="0" applyProtection="0"/>
    <xf numFmtId="0" fontId="7" fillId="0" borderId="0"/>
    <xf numFmtId="0" fontId="10" fillId="0" borderId="0"/>
    <xf numFmtId="0" fontId="103" fillId="0" borderId="0" applyNumberFormat="0" applyFill="0" applyBorder="0" applyAlignment="0" applyProtection="0">
      <alignment vertical="top"/>
      <protection locked="0"/>
    </xf>
    <xf numFmtId="171" fontId="7" fillId="0" borderId="0"/>
    <xf numFmtId="171" fontId="5" fillId="0" borderId="0"/>
    <xf numFmtId="171" fontId="1" fillId="0" borderId="0"/>
    <xf numFmtId="171" fontId="1" fillId="0" borderId="0"/>
    <xf numFmtId="171" fontId="7" fillId="0" borderId="0"/>
    <xf numFmtId="171" fontId="103" fillId="0" borderId="0" applyNumberFormat="0" applyFill="0" applyBorder="0" applyAlignment="0" applyProtection="0">
      <alignment vertical="top"/>
      <protection locked="0"/>
    </xf>
    <xf numFmtId="0" fontId="5" fillId="0" borderId="0"/>
    <xf numFmtId="0" fontId="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149" fillId="0" borderId="0"/>
    <xf numFmtId="0" fontId="10" fillId="0" borderId="0"/>
    <xf numFmtId="176" fontId="1" fillId="24" borderId="5">
      <alignment vertical="center"/>
    </xf>
    <xf numFmtId="176" fontId="1" fillId="25" borderId="5">
      <alignment vertical="center"/>
      <protection locked="0"/>
    </xf>
    <xf numFmtId="176" fontId="1" fillId="25" borderId="5">
      <alignment vertical="center"/>
      <protection locked="0"/>
    </xf>
    <xf numFmtId="176" fontId="1" fillId="27" borderId="5">
      <alignment vertical="center"/>
    </xf>
    <xf numFmtId="176" fontId="1" fillId="27" borderId="5">
      <alignment vertical="center"/>
    </xf>
    <xf numFmtId="176" fontId="1" fillId="29" borderId="5">
      <alignment horizontal="right" vertical="center"/>
      <protection locked="0"/>
    </xf>
    <xf numFmtId="0" fontId="10" fillId="0" borderId="0" applyFont="0" applyFill="0" applyBorder="0" applyAlignment="0" applyProtection="0"/>
    <xf numFmtId="171"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5" fillId="0" borderId="0"/>
    <xf numFmtId="0" fontId="10" fillId="0" borderId="0" applyFont="0" applyFill="0" applyBorder="0" applyAlignment="0" applyProtection="0"/>
    <xf numFmtId="0" fontId="37" fillId="0" borderId="0"/>
    <xf numFmtId="0" fontId="10" fillId="0" borderId="0" applyFont="0" applyFill="0" applyBorder="0" applyAlignment="0" applyProtection="0"/>
    <xf numFmtId="0" fontId="37"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95" borderId="0" applyNumberFormat="0" applyBorder="0" applyAlignment="0" applyProtection="0"/>
    <xf numFmtId="0" fontId="15" fillId="32" borderId="0" applyNumberFormat="0" applyBorder="0" applyAlignment="0" applyProtection="0"/>
    <xf numFmtId="0" fontId="15" fillId="96" borderId="0" applyNumberFormat="0" applyBorder="0" applyAlignment="0" applyProtection="0"/>
    <xf numFmtId="0" fontId="15" fillId="97" borderId="0" applyNumberFormat="0" applyBorder="0" applyAlignment="0" applyProtection="0"/>
    <xf numFmtId="0" fontId="15" fillId="98" borderId="0" applyNumberFormat="0" applyBorder="0" applyAlignment="0" applyProtection="0"/>
    <xf numFmtId="0" fontId="15" fillId="68" borderId="0" applyNumberFormat="0" applyBorder="0" applyAlignment="0" applyProtection="0"/>
    <xf numFmtId="0" fontId="15" fillId="44" borderId="0" applyNumberFormat="0" applyBorder="0" applyAlignment="0" applyProtection="0"/>
    <xf numFmtId="0" fontId="15" fillId="33" borderId="0" applyNumberFormat="0" applyBorder="0" applyAlignment="0" applyProtection="0"/>
    <xf numFmtId="0" fontId="15" fillId="40" borderId="0" applyNumberFormat="0" applyBorder="0" applyAlignment="0" applyProtection="0"/>
    <xf numFmtId="0" fontId="15" fillId="97" borderId="0" applyNumberFormat="0" applyBorder="0" applyAlignment="0" applyProtection="0"/>
    <xf numFmtId="0" fontId="15" fillId="44" borderId="0" applyNumberFormat="0" applyBorder="0" applyAlignment="0" applyProtection="0"/>
    <xf numFmtId="0" fontId="15" fillId="35" borderId="0" applyNumberFormat="0" applyBorder="0" applyAlignment="0" applyProtection="0"/>
    <xf numFmtId="0" fontId="16" fillId="99" borderId="0" applyNumberFormat="0" applyBorder="0" applyAlignment="0" applyProtection="0"/>
    <xf numFmtId="0" fontId="16" fillId="33" borderId="0" applyNumberFormat="0" applyBorder="0" applyAlignment="0" applyProtection="0"/>
    <xf numFmtId="0" fontId="16" fillId="40"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36" borderId="0" applyNumberFormat="0" applyBorder="0" applyAlignment="0" applyProtection="0"/>
    <xf numFmtId="0" fontId="16" fillId="102"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37"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95" fillId="74" borderId="64" applyNumberFormat="0" applyAlignment="0" applyProtection="0"/>
    <xf numFmtId="0" fontId="151" fillId="22" borderId="64" applyNumberFormat="0" applyAlignment="0" applyProtection="0"/>
    <xf numFmtId="0" fontId="96" fillId="103" borderId="65" applyNumberFormat="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1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0" fontId="10" fillId="0" borderId="0" applyFill="0" applyBorder="0"/>
    <xf numFmtId="0" fontId="152" fillId="0" borderId="0" applyNumberFormat="0" applyFill="0" applyBorder="0" applyAlignment="0" applyProtection="0"/>
    <xf numFmtId="0" fontId="98" fillId="96" borderId="0" applyNumberFormat="0" applyBorder="0" applyAlignment="0" applyProtection="0"/>
    <xf numFmtId="0" fontId="153" fillId="0" borderId="90" applyNumberFormat="0" applyFill="0" applyAlignment="0" applyProtection="0"/>
    <xf numFmtId="0" fontId="154" fillId="0" borderId="67" applyNumberFormat="0" applyFill="0" applyAlignment="0" applyProtection="0"/>
    <xf numFmtId="0" fontId="155" fillId="0" borderId="91" applyNumberFormat="0" applyFill="0" applyAlignment="0" applyProtection="0"/>
    <xf numFmtId="0" fontId="155" fillId="0" borderId="0" applyNumberFormat="0" applyFill="0" applyBorder="0" applyAlignment="0" applyProtection="0"/>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08" fillId="18" borderId="64" applyNumberFormat="0" applyAlignment="0" applyProtection="0"/>
    <xf numFmtId="0" fontId="157" fillId="68" borderId="64" applyNumberFormat="0" applyAlignment="0" applyProtection="0"/>
    <xf numFmtId="0" fontId="158" fillId="0" borderId="92" applyNumberFormat="0" applyFill="0" applyAlignment="0" applyProtection="0"/>
    <xf numFmtId="0" fontId="111" fillId="3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10" fillId="0" borderId="0" applyNumberFormat="0" applyFont="0" applyFill="0" applyBorder="0" applyAlignment="0" applyProtection="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10" fillId="0" borderId="0" applyNumberFormat="0" applyFont="0" applyFill="0" applyBorder="0" applyAlignment="0" applyProtection="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0" fillId="0" borderId="0" applyNumberFormat="0" applyFont="0" applyFill="0" applyBorder="0" applyAlignment="0" applyProtection="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0" fillId="0" borderId="0" applyNumberFormat="0" applyFont="0" applyFill="0" applyBorder="0" applyAlignment="0" applyProtection="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0" fillId="0" borderId="0" applyNumberFormat="0" applyFont="0" applyFill="0" applyBorder="0" applyAlignment="0" applyProtection="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0" fillId="0" borderId="0" applyNumberFormat="0" applyFont="0" applyFill="0" applyBorder="0" applyAlignment="0" applyProtection="0"/>
    <xf numFmtId="0" fontId="22" fillId="0" borderId="0"/>
    <xf numFmtId="0" fontId="22" fillId="0" borderId="0"/>
    <xf numFmtId="0" fontId="22" fillId="0" borderId="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10" fillId="0" borderId="0" applyNumberFormat="0" applyFont="0" applyFill="0" applyBorder="0" applyAlignment="0" applyProtection="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159" fillId="0" borderId="0"/>
    <xf numFmtId="0" fontId="159" fillId="0" borderId="0"/>
    <xf numFmtId="0" fontId="159"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9" fillId="0" borderId="0"/>
    <xf numFmtId="0" fontId="10" fillId="0" borderId="0" applyNumberFormat="0" applyFont="0" applyFill="0" applyBorder="0" applyAlignment="0" applyProtection="0"/>
    <xf numFmtId="0" fontId="29" fillId="0" borderId="0"/>
    <xf numFmtId="0" fontId="29" fillId="0" borderId="0"/>
    <xf numFmtId="0" fontId="2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0" borderId="0" applyNumberFormat="0" applyFont="0" applyFill="0" applyBorder="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0" borderId="0" applyNumberFormat="0" applyFont="0" applyFill="0" applyBorder="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0" borderId="0" applyNumberFormat="0" applyFont="0" applyFill="0" applyBorder="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17" borderId="70" applyNumberFormat="0" applyFont="0" applyAlignment="0" applyProtection="0"/>
    <xf numFmtId="0" fontId="10" fillId="46" borderId="70" applyNumberFormat="0" applyFon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2" fillId="74" borderId="71" applyNumberFormat="0" applyAlignment="0" applyProtection="0"/>
    <xf numFmtId="0" fontId="112" fillId="74" borderId="71" applyNumberFormat="0" applyAlignment="0" applyProtection="0"/>
    <xf numFmtId="0" fontId="10" fillId="0" borderId="0" applyNumberFormat="0" applyFont="0" applyFill="0" applyBorder="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0" fillId="0" borderId="0" applyNumberFormat="0" applyFont="0" applyFill="0" applyBorder="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0" fillId="0" borderId="0" applyNumberFormat="0" applyFont="0" applyFill="0" applyBorder="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12" fillId="74" borderId="71" applyNumberForma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2" fillId="22" borderId="71" applyNumberFormat="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175" fontId="22" fillId="24" borderId="5">
      <alignment vertical="center"/>
    </xf>
    <xf numFmtId="175" fontId="22" fillId="24" borderId="5">
      <alignment vertical="center"/>
    </xf>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24" borderId="5">
      <alignment vertical="center"/>
    </xf>
    <xf numFmtId="175" fontId="22" fillId="24" borderId="5">
      <alignment vertical="center"/>
    </xf>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60" borderId="5">
      <alignment vertical="center"/>
    </xf>
    <xf numFmtId="0" fontId="22" fillId="60" borderId="5">
      <alignment vertical="center"/>
    </xf>
    <xf numFmtId="0" fontId="22" fillId="24" borderId="5">
      <alignment vertical="center"/>
    </xf>
    <xf numFmtId="0" fontId="22" fillId="24" borderId="5">
      <alignment vertical="center"/>
    </xf>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24" borderId="5">
      <alignment vertical="center"/>
    </xf>
    <xf numFmtId="0" fontId="22" fillId="24" borderId="5">
      <alignment vertical="center"/>
    </xf>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60" borderId="5">
      <alignment vertical="center"/>
    </xf>
    <xf numFmtId="0" fontId="22" fillId="60" borderId="5">
      <alignment vertical="center"/>
    </xf>
    <xf numFmtId="0" fontId="22" fillId="60" borderId="5">
      <alignment vertical="center"/>
    </xf>
    <xf numFmtId="174" fontId="22" fillId="24" borderId="5">
      <alignment vertical="center"/>
    </xf>
    <xf numFmtId="174" fontId="22" fillId="24" borderId="5">
      <alignment vertical="center"/>
    </xf>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60" borderId="5">
      <alignment vertical="center"/>
    </xf>
    <xf numFmtId="0" fontId="22" fillId="60" borderId="5">
      <alignment vertical="center"/>
    </xf>
    <xf numFmtId="0" fontId="22" fillId="24" borderId="5">
      <alignment vertical="center"/>
    </xf>
    <xf numFmtId="0" fontId="22" fillId="24" borderId="5">
      <alignment vertical="center"/>
    </xf>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60" borderId="5">
      <alignment vertical="center"/>
    </xf>
    <xf numFmtId="0" fontId="22" fillId="24" borderId="5">
      <alignment vertical="center"/>
    </xf>
    <xf numFmtId="0" fontId="22" fillId="24" borderId="5">
      <alignment vertical="center"/>
    </xf>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0" fillId="0" borderId="0" applyNumberFormat="0" applyFont="0" applyFill="0" applyBorder="0" applyAlignment="0" applyProtection="0"/>
    <xf numFmtId="0" fontId="22" fillId="24" borderId="5">
      <alignment vertical="center"/>
    </xf>
    <xf numFmtId="0" fontId="22"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60" borderId="5">
      <alignment vertical="center"/>
    </xf>
    <xf numFmtId="0" fontId="22" fillId="60" borderId="5">
      <alignment vertical="center"/>
    </xf>
    <xf numFmtId="0" fontId="22" fillId="60"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175"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0" fontId="10" fillId="0" borderId="0" applyNumberFormat="0" applyFont="0" applyFill="0" applyBorder="0" applyAlignment="0" applyProtection="0"/>
    <xf numFmtId="175"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24" borderId="5">
      <alignment vertical="center"/>
    </xf>
    <xf numFmtId="176" fontId="22" fillId="24" borderId="5">
      <alignment vertical="center"/>
    </xf>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24" borderId="5">
      <alignment vertical="center"/>
    </xf>
    <xf numFmtId="176" fontId="22" fillId="24" borderId="5">
      <alignment vertical="center"/>
    </xf>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176"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0" fontId="10" fillId="0" borderId="0" applyNumberFormat="0" applyFont="0" applyFill="0" applyBorder="0" applyAlignment="0" applyProtection="0"/>
    <xf numFmtId="176"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24" borderId="5">
      <alignment vertical="center"/>
    </xf>
    <xf numFmtId="176" fontId="22" fillId="24" borderId="5">
      <alignment vertical="center"/>
    </xf>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4" borderId="5">
      <alignment vertical="center"/>
    </xf>
    <xf numFmtId="206" fontId="22" fillId="24" borderId="5">
      <alignment vertical="center"/>
    </xf>
    <xf numFmtId="0" fontId="10" fillId="0" borderId="0" applyNumberFormat="0" applyFont="0" applyFill="0" applyBorder="0" applyAlignment="0" applyProtection="0"/>
    <xf numFmtId="206" fontId="22" fillId="24" borderId="5">
      <alignment vertical="center"/>
    </xf>
    <xf numFmtId="206" fontId="22" fillId="24" borderId="5">
      <alignment vertical="center"/>
    </xf>
    <xf numFmtId="206" fontId="1" fillId="24" borderId="5">
      <alignment vertical="center"/>
    </xf>
    <xf numFmtId="206" fontId="1" fillId="24" borderId="5">
      <alignment vertical="center"/>
    </xf>
    <xf numFmtId="206" fontId="1" fillId="24" borderId="5">
      <alignment vertical="center"/>
    </xf>
    <xf numFmtId="206" fontId="1" fillId="24" borderId="5">
      <alignment vertical="center"/>
    </xf>
    <xf numFmtId="206" fontId="1" fillId="24" borderId="5">
      <alignment vertical="center"/>
    </xf>
    <xf numFmtId="206" fontId="1" fillId="24" borderId="5">
      <alignment vertical="center"/>
    </xf>
    <xf numFmtId="206" fontId="1" fillId="24" borderId="5">
      <alignment vertical="center"/>
    </xf>
    <xf numFmtId="206" fontId="1" fillId="24" borderId="5">
      <alignment vertical="center"/>
    </xf>
    <xf numFmtId="0" fontId="10" fillId="0" borderId="0" applyNumberFormat="0" applyFont="0" applyFill="0" applyBorder="0" applyAlignment="0" applyProtection="0"/>
    <xf numFmtId="206" fontId="1" fillId="24" borderId="5">
      <alignment vertical="center"/>
    </xf>
    <xf numFmtId="206" fontId="1" fillId="24" borderId="5">
      <alignment vertical="center"/>
    </xf>
    <xf numFmtId="206" fontId="1" fillId="24" borderId="5">
      <alignment vertical="center"/>
    </xf>
    <xf numFmtId="206" fontId="1" fillId="24" borderId="5">
      <alignment vertical="center"/>
    </xf>
    <xf numFmtId="20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174"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174"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174" fontId="22" fillId="60" borderId="5">
      <alignment vertical="center"/>
    </xf>
    <xf numFmtId="174" fontId="22" fillId="24" borderId="5">
      <alignment vertical="center"/>
    </xf>
    <xf numFmtId="174" fontId="22" fillId="24" borderId="5">
      <alignment vertical="center"/>
    </xf>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0" fontId="10" fillId="0" borderId="0" applyNumberFormat="0" applyFont="0" applyFill="0" applyBorder="0" applyAlignment="0" applyProtection="0"/>
    <xf numFmtId="176" fontId="22" fillId="24" borderId="5">
      <alignment vertical="center"/>
    </xf>
    <xf numFmtId="176" fontId="22"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176"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0" fontId="10" fillId="0" borderId="0" applyNumberFormat="0" applyFont="0" applyFill="0" applyBorder="0" applyAlignment="0" applyProtection="0"/>
    <xf numFmtId="175" fontId="22" fillId="24" borderId="5">
      <alignment vertical="center"/>
    </xf>
    <xf numFmtId="175" fontId="22"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0" fontId="10" fillId="0" borderId="0" applyNumberFormat="0" applyFont="0" applyFill="0" applyBorder="0" applyAlignment="0" applyProtection="0"/>
    <xf numFmtId="174" fontId="22" fillId="24" borderId="5">
      <alignment vertical="center"/>
    </xf>
    <xf numFmtId="174" fontId="22"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174" fontId="1" fillId="24"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0" fontId="10" fillId="0" borderId="0" applyNumberFormat="0" applyFont="0" applyFill="0" applyBorder="0" applyAlignment="0" applyProtection="0"/>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0" fontId="10" fillId="0" borderId="0" applyNumberFormat="0" applyFont="0" applyFill="0" applyBorder="0" applyAlignment="0" applyProtection="0"/>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0" fontId="10" fillId="0" borderId="0" applyNumberFormat="0" applyFont="0" applyFill="0" applyBorder="0" applyAlignment="0" applyProtection="0"/>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0" fontId="10" fillId="0" borderId="0" applyNumberFormat="0" applyFont="0" applyFill="0" applyBorder="0" applyAlignment="0" applyProtection="0"/>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0" fontId="22" fillId="0" borderId="0">
      <protection locked="0"/>
    </xf>
    <xf numFmtId="200" fontId="22" fillId="0" borderId="0">
      <protection locked="0"/>
    </xf>
    <xf numFmtId="200" fontId="22" fillId="0" borderId="0">
      <protection locked="0"/>
    </xf>
    <xf numFmtId="200" fontId="22" fillId="0" borderId="0">
      <protection locked="0"/>
    </xf>
    <xf numFmtId="200"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6" borderId="5">
      <alignment vertical="center"/>
      <protection locked="0"/>
    </xf>
    <xf numFmtId="0" fontId="22" fillId="26" borderId="5">
      <alignment vertical="center"/>
      <protection locked="0"/>
    </xf>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5"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6" borderId="5">
      <alignment vertical="center"/>
      <protection locked="0"/>
    </xf>
    <xf numFmtId="181" fontId="22" fillId="26" borderId="5">
      <alignment vertical="center"/>
      <protection locked="0"/>
    </xf>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6" borderId="5">
      <alignment vertical="center"/>
      <protection locked="0"/>
    </xf>
    <xf numFmtId="0" fontId="22" fillId="26" borderId="5">
      <alignment vertical="center"/>
      <protection locked="0"/>
    </xf>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0" fillId="0" borderId="0" applyNumberFormat="0" applyFont="0" applyFill="0" applyBorder="0" applyAlignment="0" applyProtection="0"/>
    <xf numFmtId="0" fontId="22" fillId="25" borderId="5">
      <alignment vertical="center"/>
      <protection locked="0"/>
    </xf>
    <xf numFmtId="0" fontId="22"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6" borderId="5">
      <alignment vertical="center"/>
      <protection locked="0"/>
    </xf>
    <xf numFmtId="0" fontId="22" fillId="26" borderId="5">
      <alignment vertical="center"/>
      <protection locked="0"/>
    </xf>
    <xf numFmtId="0" fontId="22" fillId="26" borderId="5">
      <alignment vertical="center"/>
      <protection locked="0"/>
    </xf>
    <xf numFmtId="0"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5"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6" borderId="5">
      <alignment vertical="center"/>
      <protection locked="0"/>
    </xf>
    <xf numFmtId="181" fontId="22" fillId="26" borderId="5">
      <alignment vertical="center"/>
      <protection locked="0"/>
    </xf>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6" borderId="5">
      <alignment vertical="center"/>
      <protection locked="0"/>
    </xf>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5" borderId="5">
      <alignment vertical="center"/>
      <protection locked="0"/>
    </xf>
    <xf numFmtId="176" fontId="22" fillId="25" borderId="5">
      <alignment vertical="center"/>
      <protection locked="0"/>
    </xf>
    <xf numFmtId="0" fontId="10" fillId="0" borderId="0" applyNumberFormat="0" applyFont="0" applyFill="0" applyBorder="0" applyAlignment="0" applyProtection="0"/>
    <xf numFmtId="176" fontId="22" fillId="25" borderId="5">
      <alignment vertical="center"/>
      <protection locked="0"/>
    </xf>
    <xf numFmtId="176" fontId="22"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0" fontId="10" fillId="0" borderId="0" applyNumberFormat="0" applyFont="0" applyFill="0" applyBorder="0" applyAlignment="0" applyProtection="0"/>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6" borderId="5">
      <alignment vertical="center"/>
      <protection locked="0"/>
    </xf>
    <xf numFmtId="169" fontId="22" fillId="26" borderId="5">
      <alignment vertical="center"/>
      <protection locked="0"/>
    </xf>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6" borderId="5">
      <alignment vertical="center"/>
      <protection locked="0"/>
    </xf>
    <xf numFmtId="169" fontId="22" fillId="26" borderId="5">
      <alignment vertical="center"/>
      <protection locked="0"/>
    </xf>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0" fontId="10" fillId="0" borderId="0" applyNumberFormat="0" applyFont="0" applyFill="0" applyBorder="0" applyAlignment="0" applyProtection="0"/>
    <xf numFmtId="169" fontId="22" fillId="25" borderId="5">
      <alignment vertical="center"/>
      <protection locked="0"/>
    </xf>
    <xf numFmtId="169" fontId="22"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69"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5" borderId="5">
      <alignment vertical="center"/>
      <protection locked="0"/>
    </xf>
    <xf numFmtId="176" fontId="22" fillId="25" borderId="5">
      <alignment vertical="center"/>
      <protection locked="0"/>
    </xf>
    <xf numFmtId="0" fontId="10" fillId="0" borderId="0" applyNumberFormat="0" applyFont="0" applyFill="0" applyBorder="0" applyAlignment="0" applyProtection="0"/>
    <xf numFmtId="176" fontId="22" fillId="25" borderId="5">
      <alignment vertical="center"/>
      <protection locked="0"/>
    </xf>
    <xf numFmtId="176" fontId="22"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0" fontId="10" fillId="0" borderId="0" applyNumberFormat="0" applyFont="0" applyFill="0" applyBorder="0" applyAlignment="0" applyProtection="0"/>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176"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0" fontId="10" fillId="0" borderId="0" applyNumberFormat="0" applyFont="0" applyFill="0" applyBorder="0" applyAlignment="0" applyProtection="0"/>
    <xf numFmtId="176" fontId="22" fillId="26" borderId="5">
      <alignment vertical="center"/>
      <protection locked="0"/>
    </xf>
    <xf numFmtId="176"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6" borderId="5">
      <alignment vertical="center"/>
      <protection locked="0"/>
    </xf>
    <xf numFmtId="176" fontId="22" fillId="26" borderId="5">
      <alignment vertical="center"/>
      <protection locked="0"/>
    </xf>
    <xf numFmtId="0" fontId="10" fillId="0" borderId="0" applyNumberFormat="0" applyFont="0" applyFill="0" applyBorder="0" applyAlignment="0" applyProtection="0"/>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0" fontId="10" fillId="0" borderId="0" applyNumberFormat="0" applyFont="0" applyFill="0" applyBorder="0" applyAlignment="0" applyProtection="0"/>
    <xf numFmtId="176"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6" borderId="5">
      <alignment vertical="center"/>
      <protection locked="0"/>
    </xf>
    <xf numFmtId="176" fontId="22" fillId="26" borderId="5">
      <alignment vertical="center"/>
      <protection locked="0"/>
    </xf>
    <xf numFmtId="0" fontId="10" fillId="0" borderId="0" applyNumberFormat="0" applyFont="0" applyFill="0" applyBorder="0" applyAlignment="0" applyProtection="0"/>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0" fontId="10" fillId="0" borderId="0" applyNumberFormat="0" applyFont="0" applyFill="0" applyBorder="0" applyAlignment="0" applyProtection="0"/>
    <xf numFmtId="176" fontId="22" fillId="26"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0" fontId="10" fillId="0" borderId="0" applyNumberFormat="0" applyFont="0" applyFill="0" applyBorder="0" applyAlignment="0" applyProtection="0"/>
    <xf numFmtId="181" fontId="22" fillId="25" borderId="5">
      <alignment vertical="center"/>
      <protection locked="0"/>
    </xf>
    <xf numFmtId="181" fontId="22"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5">
      <alignment vertical="center"/>
      <protection locked="0"/>
    </xf>
    <xf numFmtId="175" fontId="22" fillId="25" borderId="5">
      <alignment vertical="center"/>
      <protection locked="0"/>
    </xf>
    <xf numFmtId="175" fontId="22"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175" fontId="1" fillId="25" borderId="5">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8" borderId="5">
      <alignment vertical="center"/>
    </xf>
    <xf numFmtId="181" fontId="22" fillId="28" borderId="5">
      <alignment vertical="center"/>
    </xf>
    <xf numFmtId="181" fontId="22" fillId="27" borderId="5">
      <alignment vertical="center"/>
    </xf>
    <xf numFmtId="181" fontId="22" fillId="27" borderId="5">
      <alignment vertical="center"/>
    </xf>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7" borderId="5">
      <alignment vertical="center"/>
    </xf>
    <xf numFmtId="181" fontId="22" fillId="27" borderId="5">
      <alignment vertical="center"/>
    </xf>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7"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8" borderId="5">
      <alignment vertical="center"/>
    </xf>
    <xf numFmtId="181" fontId="22" fillId="28" borderId="5">
      <alignment vertical="center"/>
    </xf>
    <xf numFmtId="181" fontId="22" fillId="27" borderId="5">
      <alignment vertical="center"/>
    </xf>
    <xf numFmtId="181" fontId="22" fillId="27" borderId="5">
      <alignment vertical="center"/>
    </xf>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81" fontId="22" fillId="27" borderId="5">
      <alignment vertical="center"/>
    </xf>
    <xf numFmtId="181" fontId="22" fillId="27" borderId="5">
      <alignment vertical="center"/>
    </xf>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8" borderId="5">
      <alignment vertical="center"/>
    </xf>
    <xf numFmtId="181" fontId="22" fillId="28" borderId="5">
      <alignment vertical="center"/>
    </xf>
    <xf numFmtId="181" fontId="22" fillId="28" borderId="5">
      <alignment vertical="center"/>
    </xf>
    <xf numFmtId="181" fontId="22" fillId="28" borderId="5">
      <alignment vertical="center"/>
    </xf>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7" borderId="5">
      <alignment vertical="center"/>
    </xf>
    <xf numFmtId="206" fontId="22" fillId="27" borderId="5">
      <alignment vertical="center"/>
    </xf>
    <xf numFmtId="0" fontId="10" fillId="0" borderId="0" applyNumberFormat="0" applyFont="0" applyFill="0" applyBorder="0" applyAlignment="0" applyProtection="0"/>
    <xf numFmtId="206" fontId="22" fillId="27" borderId="5">
      <alignment vertical="center"/>
    </xf>
    <xf numFmtId="206" fontId="22" fillId="27" borderId="5">
      <alignment vertical="center"/>
    </xf>
    <xf numFmtId="206" fontId="1" fillId="27" borderId="5">
      <alignment vertical="center"/>
    </xf>
    <xf numFmtId="206" fontId="1" fillId="27" borderId="5">
      <alignment vertical="center"/>
    </xf>
    <xf numFmtId="206" fontId="1" fillId="27" borderId="5">
      <alignment vertical="center"/>
    </xf>
    <xf numFmtId="206" fontId="1" fillId="27" borderId="5">
      <alignment vertical="center"/>
    </xf>
    <xf numFmtId="206" fontId="1" fillId="27" borderId="5">
      <alignment vertical="center"/>
    </xf>
    <xf numFmtId="206" fontId="1" fillId="27" borderId="5">
      <alignment vertical="center"/>
    </xf>
    <xf numFmtId="206" fontId="1" fillId="27" borderId="5">
      <alignment vertical="center"/>
    </xf>
    <xf numFmtId="206" fontId="1" fillId="27" borderId="5">
      <alignment vertical="center"/>
    </xf>
    <xf numFmtId="0" fontId="10" fillId="0" borderId="0" applyNumberFormat="0" applyFont="0" applyFill="0" applyBorder="0" applyAlignment="0" applyProtection="0"/>
    <xf numFmtId="206" fontId="1" fillId="27" borderId="5">
      <alignment vertical="center"/>
    </xf>
    <xf numFmtId="206" fontId="1" fillId="27" borderId="5">
      <alignment vertical="center"/>
    </xf>
    <xf numFmtId="206" fontId="1" fillId="27" borderId="5">
      <alignment vertical="center"/>
    </xf>
    <xf numFmtId="206" fontId="1" fillId="27" borderId="5">
      <alignment vertical="center"/>
    </xf>
    <xf numFmtId="20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0" fontId="10" fillId="0" borderId="0" applyNumberFormat="0" applyFont="0" applyFill="0" applyBorder="0" applyAlignment="0" applyProtection="0"/>
    <xf numFmtId="206" fontId="22" fillId="28" borderId="5">
      <alignment vertical="center"/>
    </xf>
    <xf numFmtId="20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8" borderId="5">
      <alignment vertical="center"/>
    </xf>
    <xf numFmtId="206" fontId="22" fillId="28" borderId="5">
      <alignment vertical="center"/>
    </xf>
    <xf numFmtId="0" fontId="10" fillId="0" borderId="0" applyNumberFormat="0" applyFont="0" applyFill="0" applyBorder="0" applyAlignment="0" applyProtection="0"/>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0" fontId="10" fillId="0" borderId="0" applyNumberFormat="0" applyFont="0" applyFill="0" applyBorder="0" applyAlignment="0" applyProtection="0"/>
    <xf numFmtId="20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8" borderId="5">
      <alignment vertical="center"/>
    </xf>
    <xf numFmtId="206" fontId="22" fillId="28" borderId="5">
      <alignment vertical="center"/>
    </xf>
    <xf numFmtId="0" fontId="10" fillId="0" borderId="0" applyNumberFormat="0" applyFont="0" applyFill="0" applyBorder="0" applyAlignment="0" applyProtection="0"/>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0" fontId="10" fillId="0" borderId="0" applyNumberFormat="0" applyFont="0" applyFill="0" applyBorder="0" applyAlignment="0" applyProtection="0"/>
    <xf numFmtId="20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7" borderId="5">
      <alignment vertical="center"/>
    </xf>
    <xf numFmtId="176" fontId="22" fillId="27" borderId="5">
      <alignment vertical="center"/>
    </xf>
    <xf numFmtId="176" fontId="22" fillId="27" borderId="5">
      <alignment vertical="center"/>
    </xf>
    <xf numFmtId="176" fontId="22"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17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0" fontId="10" fillId="0" borderId="0" applyNumberFormat="0" applyFont="0" applyFill="0" applyBorder="0" applyAlignment="0" applyProtection="0"/>
    <xf numFmtId="176"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176" fontId="22"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8" borderId="5">
      <alignment vertical="center"/>
    </xf>
    <xf numFmtId="176" fontId="22" fillId="28" borderId="5">
      <alignment vertical="center"/>
    </xf>
    <xf numFmtId="176" fontId="22" fillId="28"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5">
      <alignment vertical="center"/>
    </xf>
    <xf numFmtId="174" fontId="22" fillId="27" borderId="5">
      <alignment vertical="center"/>
    </xf>
    <xf numFmtId="0" fontId="10" fillId="0" borderId="0" applyNumberFormat="0" applyFont="0" applyFill="0" applyBorder="0" applyAlignment="0" applyProtection="0"/>
    <xf numFmtId="174" fontId="22" fillId="27" borderId="5">
      <alignment vertical="center"/>
    </xf>
    <xf numFmtId="174" fontId="22"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174"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174"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174" fontId="22" fillId="28" borderId="5">
      <alignment vertical="center"/>
    </xf>
    <xf numFmtId="174" fontId="22" fillId="27" borderId="5">
      <alignment vertical="center"/>
    </xf>
    <xf numFmtId="174" fontId="22" fillId="27" borderId="5">
      <alignment vertical="center"/>
    </xf>
    <xf numFmtId="174" fontId="22" fillId="27" borderId="5">
      <alignment vertical="center"/>
    </xf>
    <xf numFmtId="174" fontId="22"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5">
      <alignment vertical="center"/>
    </xf>
    <xf numFmtId="174" fontId="22" fillId="27" borderId="5">
      <alignment vertical="center"/>
    </xf>
    <xf numFmtId="174" fontId="22"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5">
      <alignment vertical="center"/>
    </xf>
    <xf numFmtId="174" fontId="22" fillId="27" borderId="5">
      <alignment vertical="center"/>
    </xf>
    <xf numFmtId="0" fontId="10" fillId="0" borderId="0" applyNumberFormat="0" applyFont="0" applyFill="0" applyBorder="0" applyAlignment="0" applyProtection="0"/>
    <xf numFmtId="174" fontId="22" fillId="27" borderId="5">
      <alignment vertical="center"/>
    </xf>
    <xf numFmtId="174" fontId="22"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5">
      <alignment vertical="center"/>
    </xf>
    <xf numFmtId="174" fontId="22" fillId="27" borderId="5">
      <alignment vertical="center"/>
    </xf>
    <xf numFmtId="0" fontId="10" fillId="0" borderId="0" applyNumberFormat="0" applyFont="0" applyFill="0" applyBorder="0" applyAlignment="0" applyProtection="0"/>
    <xf numFmtId="174" fontId="22" fillId="27" borderId="5">
      <alignment vertical="center"/>
    </xf>
    <xf numFmtId="174" fontId="22"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174"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0" fontId="10" fillId="0" borderId="0" applyNumberFormat="0" applyFont="0" applyFill="0" applyBorder="0" applyAlignment="0" applyProtection="0"/>
    <xf numFmtId="181" fontId="22" fillId="27" borderId="5">
      <alignment vertical="center"/>
    </xf>
    <xf numFmtId="181" fontId="22"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8" borderId="5">
      <alignment vertical="center"/>
    </xf>
    <xf numFmtId="0" fontId="22" fillId="28" borderId="5">
      <alignment vertical="center"/>
    </xf>
    <xf numFmtId="0" fontId="22" fillId="27" borderId="5">
      <alignment vertical="center"/>
    </xf>
    <xf numFmtId="0" fontId="22" fillId="27" borderId="5">
      <alignment vertical="center"/>
    </xf>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7" borderId="5">
      <alignment vertical="center"/>
    </xf>
    <xf numFmtId="0" fontId="22" fillId="27" borderId="5">
      <alignment vertical="center"/>
    </xf>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175" fontId="22" fillId="27" borderId="5">
      <alignment vertical="center"/>
    </xf>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8" borderId="5">
      <alignment vertical="center"/>
    </xf>
    <xf numFmtId="0" fontId="22" fillId="28" borderId="5">
      <alignment vertical="center"/>
    </xf>
    <xf numFmtId="0" fontId="22" fillId="27" borderId="5">
      <alignment vertical="center"/>
    </xf>
    <xf numFmtId="0" fontId="22" fillId="27" borderId="5">
      <alignment vertical="center"/>
    </xf>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0" fontId="22" fillId="27" borderId="5">
      <alignment vertical="center"/>
    </xf>
    <xf numFmtId="0" fontId="22" fillId="27" borderId="5">
      <alignment vertical="center"/>
    </xf>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0" fillId="0" borderId="0" applyNumberFormat="0" applyFont="0" applyFill="0" applyBorder="0" applyAlignment="0" applyProtection="0"/>
    <xf numFmtId="0" fontId="22" fillId="27" borderId="5">
      <alignment vertical="center"/>
    </xf>
    <xf numFmtId="0" fontId="22"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8" borderId="5">
      <alignment vertical="center"/>
    </xf>
    <xf numFmtId="0" fontId="22" fillId="28" borderId="5">
      <alignment vertical="center"/>
    </xf>
    <xf numFmtId="0" fontId="22" fillId="28" borderId="5">
      <alignment vertical="center"/>
    </xf>
    <xf numFmtId="0" fontId="22" fillId="28"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7" borderId="5">
      <alignment vertical="center"/>
    </xf>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0" fontId="10" fillId="0" borderId="0" applyNumberFormat="0" applyFont="0" applyFill="0" applyBorder="0" applyAlignment="0" applyProtection="0"/>
    <xf numFmtId="176" fontId="22" fillId="27" borderId="5">
      <alignment vertical="center"/>
    </xf>
    <xf numFmtId="176" fontId="22"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176"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7" borderId="5">
      <alignment vertical="center"/>
    </xf>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7" borderId="5">
      <alignment vertical="center"/>
    </xf>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7" borderId="5">
      <alignment vertical="center"/>
    </xf>
    <xf numFmtId="175" fontId="22" fillId="27" borderId="5">
      <alignment vertical="center"/>
    </xf>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0" fontId="10" fillId="0" borderId="0" applyNumberFormat="0" applyFont="0" applyFill="0" applyBorder="0" applyAlignment="0" applyProtection="0"/>
    <xf numFmtId="175" fontId="22" fillId="27" borderId="5">
      <alignment vertical="center"/>
    </xf>
    <xf numFmtId="175" fontId="22"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76" borderId="5">
      <alignment horizontal="right" vertical="center"/>
      <protection locked="0"/>
    </xf>
    <xf numFmtId="0" fontId="22" fillId="76" borderId="5">
      <alignment horizontal="right" vertical="center"/>
      <protection locked="0"/>
    </xf>
    <xf numFmtId="0" fontId="22" fillId="29" borderId="5">
      <alignment horizontal="right" vertical="center"/>
      <protection locked="0"/>
    </xf>
    <xf numFmtId="0" fontId="22" fillId="29" borderId="5">
      <alignment horizontal="right" vertical="center"/>
      <protection locked="0"/>
    </xf>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29" borderId="5">
      <alignment horizontal="right" vertical="center"/>
      <protection locked="0"/>
    </xf>
    <xf numFmtId="0" fontId="22" fillId="29" borderId="5">
      <alignment horizontal="right" vertical="center"/>
      <protection locked="0"/>
    </xf>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0"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29"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176"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0" fontId="10" fillId="0" borderId="0" applyNumberFormat="0" applyFont="0" applyFill="0" applyBorder="0" applyAlignment="0" applyProtection="0"/>
    <xf numFmtId="176"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29" borderId="5">
      <alignment horizontal="right" vertical="center"/>
      <protection locked="0"/>
    </xf>
    <xf numFmtId="176" fontId="22" fillId="29" borderId="5">
      <alignment horizontal="right" vertical="center"/>
      <protection locked="0"/>
    </xf>
    <xf numFmtId="176" fontId="22" fillId="29" borderId="5">
      <alignment horizontal="right" vertical="center"/>
      <protection locked="0"/>
    </xf>
    <xf numFmtId="176" fontId="22"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6" fontId="22" fillId="29" borderId="5">
      <alignment horizontal="right" vertical="center"/>
      <protection locked="0"/>
    </xf>
    <xf numFmtId="206" fontId="22" fillId="29" borderId="5">
      <alignment horizontal="right" vertical="center"/>
      <protection locked="0"/>
    </xf>
    <xf numFmtId="0" fontId="10" fillId="0" borderId="0" applyNumberFormat="0" applyFont="0" applyFill="0" applyBorder="0" applyAlignment="0" applyProtection="0"/>
    <xf numFmtId="206" fontId="22" fillId="29" borderId="5">
      <alignment horizontal="right" vertical="center"/>
      <protection locked="0"/>
    </xf>
    <xf numFmtId="206" fontId="22"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0" fontId="10" fillId="0" borderId="0" applyNumberFormat="0" applyFont="0" applyFill="0" applyBorder="0" applyAlignment="0" applyProtection="0"/>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20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176" fontId="22"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29" borderId="5">
      <alignment horizontal="right" vertical="center"/>
      <protection locked="0"/>
    </xf>
    <xf numFmtId="174" fontId="22" fillId="29" borderId="5">
      <alignment horizontal="right" vertical="center"/>
      <protection locked="0"/>
    </xf>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174"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0" fontId="10" fillId="0" borderId="0" applyNumberFormat="0" applyFont="0" applyFill="0" applyBorder="0" applyAlignment="0" applyProtection="0"/>
    <xf numFmtId="174"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29" borderId="5">
      <alignment horizontal="right" vertical="center"/>
      <protection locked="0"/>
    </xf>
    <xf numFmtId="174" fontId="22" fillId="29" borderId="5">
      <alignment horizontal="right" vertical="center"/>
      <protection locked="0"/>
    </xf>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0" fillId="0" borderId="0" applyNumberFormat="0" applyFont="0" applyFill="0" applyBorder="0" applyAlignment="0" applyProtection="0"/>
    <xf numFmtId="0" fontId="22" fillId="29" borderId="5">
      <alignment horizontal="right" vertical="center"/>
      <protection locked="0"/>
    </xf>
    <xf numFmtId="0" fontId="22"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0" fontId="10" fillId="0" borderId="0" applyNumberFormat="0" applyFont="0" applyFill="0" applyBorder="0" applyAlignment="0" applyProtection="0"/>
    <xf numFmtId="174" fontId="22" fillId="29" borderId="5">
      <alignment horizontal="right" vertical="center"/>
      <protection locked="0"/>
    </xf>
    <xf numFmtId="174" fontId="22"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0" fontId="10" fillId="0" borderId="0" applyNumberFormat="0" applyFont="0" applyFill="0" applyBorder="0" applyAlignment="0" applyProtection="0"/>
    <xf numFmtId="176" fontId="22" fillId="29" borderId="5">
      <alignment horizontal="right" vertical="center"/>
      <protection locked="0"/>
    </xf>
    <xf numFmtId="176" fontId="22"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0" fontId="10" fillId="0" borderId="0" applyNumberFormat="0" applyFont="0" applyFill="0" applyBorder="0" applyAlignment="0" applyProtection="0"/>
    <xf numFmtId="175" fontId="22" fillId="29" borderId="5">
      <alignment horizontal="right" vertical="center"/>
      <protection locked="0"/>
    </xf>
    <xf numFmtId="175" fontId="22"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7"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8" fillId="30" borderId="9" applyNumberFormat="0" applyProtection="0">
      <alignment vertical="center"/>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4" fontId="27" fillId="30" borderId="9" applyNumberFormat="0" applyProtection="0">
      <alignment horizontal="left" vertical="center"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0" fontId="27" fillId="30" borderId="9" applyNumberFormat="0" applyProtection="0">
      <alignment horizontal="left" vertical="top" indent="1"/>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2"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3"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4"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5"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6"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7"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8"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39"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40"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29" fillId="31" borderId="9" applyNumberFormat="0" applyProtection="0">
      <alignment horizontal="right" vertical="center"/>
    </xf>
    <xf numFmtId="4" fontId="34" fillId="42" borderId="93" applyNumberFormat="0" applyProtection="0">
      <alignment horizontal="left" vertical="center" indent="1"/>
    </xf>
    <xf numFmtId="4" fontId="34" fillId="31" borderId="93"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center" indent="1"/>
    </xf>
    <xf numFmtId="0" fontId="34" fillId="22" borderId="94" applyNumberFormat="0" applyProtection="0">
      <alignment horizontal="left" vertical="center"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10" fillId="43" borderId="9" applyNumberFormat="0" applyProtection="0">
      <alignment horizontal="left" vertical="top" indent="1"/>
    </xf>
    <xf numFmtId="0" fontId="34" fillId="43" borderId="9" applyNumberFormat="0" applyProtection="0">
      <alignment horizontal="left" vertical="top"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10" fillId="31" borderId="9" applyNumberFormat="0" applyProtection="0">
      <alignment horizontal="left" vertical="center" indent="1"/>
    </xf>
    <xf numFmtId="0" fontId="34" fillId="104" borderId="94" applyNumberFormat="0" applyProtection="0">
      <alignment horizontal="left" vertical="center"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10" fillId="31" borderId="9" applyNumberFormat="0" applyProtection="0">
      <alignment horizontal="left" vertical="top" indent="1"/>
    </xf>
    <xf numFmtId="0" fontId="34" fillId="31" borderId="9" applyNumberFormat="0" applyProtection="0">
      <alignment horizontal="left" vertical="top"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10" fillId="44" borderId="9" applyNumberFormat="0" applyProtection="0">
      <alignment horizontal="left" vertical="center" indent="1"/>
    </xf>
    <xf numFmtId="0" fontId="34" fillId="44" borderId="94" applyNumberFormat="0" applyProtection="0">
      <alignment horizontal="left" vertical="center"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10" fillId="44" borderId="9" applyNumberFormat="0" applyProtection="0">
      <alignment horizontal="left" vertical="top" indent="1"/>
    </xf>
    <xf numFmtId="0" fontId="34" fillId="44" borderId="9" applyNumberFormat="0" applyProtection="0">
      <alignment horizontal="left" vertical="top"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10" fillId="42" borderId="9" applyNumberFormat="0" applyProtection="0">
      <alignment horizontal="left" vertical="center" indent="1"/>
    </xf>
    <xf numFmtId="0" fontId="34" fillId="42" borderId="94" applyNumberFormat="0" applyProtection="0">
      <alignment horizontal="left" vertical="center"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10" fillId="42" borderId="9" applyNumberFormat="0" applyProtection="0">
      <alignment horizontal="left" vertical="top" indent="1"/>
    </xf>
    <xf numFmtId="0" fontId="34" fillId="42" borderId="9" applyNumberFormat="0" applyProtection="0">
      <alignment horizontal="left" vertical="top" indent="1"/>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10" fillId="0" borderId="0" applyNumberFormat="0" applyFont="0" applyFill="0" applyBorder="0" applyAlignment="0" applyProtection="0"/>
    <xf numFmtId="0" fontId="10" fillId="45" borderId="5"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5" applyNumberFormat="0">
      <protection locked="0"/>
    </xf>
    <xf numFmtId="0" fontId="10" fillId="45" borderId="5" applyNumberFormat="0">
      <protection locked="0"/>
    </xf>
    <xf numFmtId="0" fontId="10" fillId="45" borderId="5" applyNumberFormat="0">
      <protection locked="0"/>
    </xf>
    <xf numFmtId="0" fontId="10" fillId="45" borderId="5" applyNumberFormat="0">
      <protection locked="0"/>
    </xf>
    <xf numFmtId="0" fontId="34" fillId="45" borderId="95" applyNumberFormat="0">
      <protection locked="0"/>
    </xf>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0" fontId="31" fillId="43" borderId="11" applyBorder="0"/>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29"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32" fillId="46" borderId="9" applyNumberFormat="0" applyProtection="0">
      <alignment vertical="center"/>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4" fontId="29" fillId="46" borderId="9" applyNumberFormat="0" applyProtection="0">
      <alignment horizontal="left" vertical="center"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0" fontId="29" fillId="46" borderId="9" applyNumberFormat="0" applyProtection="0">
      <alignment horizontal="left" vertical="top" indent="1"/>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29"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32" fillId="42" borderId="9" applyNumberFormat="0" applyProtection="0">
      <alignment horizontal="right" vertical="center"/>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4" fontId="29" fillId="31" borderId="9" applyNumberFormat="0" applyProtection="0">
      <alignment horizontal="left" vertical="center"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29" fillId="31" borderId="9" applyNumberFormat="0" applyProtection="0">
      <alignment horizontal="left" vertical="top" indent="1"/>
    </xf>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4" fillId="48" borderId="5"/>
    <xf numFmtId="0" fontId="34" fillId="48" borderId="5"/>
    <xf numFmtId="0" fontId="10" fillId="0" borderId="0" applyNumberFormat="0" applyFont="0" applyFill="0" applyBorder="0" applyAlignment="0" applyProtection="0"/>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10" fillId="0" borderId="0" applyNumberFormat="0" applyFont="0" applyFill="0" applyBorder="0" applyAlignment="0" applyProtection="0"/>
    <xf numFmtId="0" fontId="34" fillId="48" borderId="5"/>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4" fillId="48" borderId="5"/>
    <xf numFmtId="0" fontId="34" fillId="48" borderId="5"/>
    <xf numFmtId="0" fontId="10" fillId="0" borderId="0" applyNumberFormat="0" applyFont="0" applyFill="0" applyBorder="0" applyAlignment="0" applyProtection="0"/>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10" fillId="0" borderId="0" applyNumberFormat="0" applyFont="0" applyFill="0" applyBorder="0" applyAlignment="0" applyProtection="0"/>
    <xf numFmtId="0" fontId="34" fillId="48" borderId="5"/>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4" fillId="48" borderId="5"/>
    <xf numFmtId="0" fontId="34" fillId="48" borderId="5"/>
    <xf numFmtId="0" fontId="10" fillId="0" borderId="0" applyNumberFormat="0" applyFont="0" applyFill="0" applyBorder="0" applyAlignment="0" applyProtection="0"/>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34" fillId="48" borderId="5"/>
    <xf numFmtId="0" fontId="10" fillId="0" borderId="0" applyNumberFormat="0" applyFont="0" applyFill="0" applyBorder="0" applyAlignment="0" applyProtection="0"/>
    <xf numFmtId="0" fontId="34" fillId="48" borderId="5"/>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4" fillId="48" borderId="5"/>
    <xf numFmtId="0" fontId="34" fillId="48" borderId="5"/>
    <xf numFmtId="0" fontId="34" fillId="48" borderId="5"/>
    <xf numFmtId="0" fontId="34" fillId="48" borderId="5"/>
    <xf numFmtId="0" fontId="34" fillId="48" borderId="5"/>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4" fontId="35" fillId="42" borderId="9" applyNumberFormat="0" applyProtection="0">
      <alignment horizontal="righ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0"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7" fontId="18" fillId="0" borderId="14" applyFill="0"/>
    <xf numFmtId="177" fontId="18" fillId="0" borderId="14" applyFill="0"/>
    <xf numFmtId="0" fontId="10" fillId="0" borderId="0" applyNumberFormat="0" applyFont="0" applyFill="0" applyBorder="0" applyAlignment="0" applyProtection="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0" fontId="10" fillId="0" borderId="0" applyNumberFormat="0" applyFont="0" applyFill="0" applyBorder="0" applyAlignment="0" applyProtection="0"/>
    <xf numFmtId="177" fontId="18" fillId="0" borderId="14"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7" fontId="18" fillId="0" borderId="14" applyFill="0"/>
    <xf numFmtId="177" fontId="18" fillId="0" borderId="14" applyFill="0"/>
    <xf numFmtId="0" fontId="10" fillId="0" borderId="0" applyNumberFormat="0" applyFont="0" applyFill="0" applyBorder="0" applyAlignment="0" applyProtection="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0" fontId="10" fillId="0" borderId="0" applyNumberFormat="0" applyFont="0" applyFill="0" applyBorder="0" applyAlignment="0" applyProtection="0"/>
    <xf numFmtId="177" fontId="18" fillId="0" borderId="14"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7" fontId="18" fillId="0" borderId="14" applyFill="0"/>
    <xf numFmtId="177" fontId="18" fillId="0" borderId="14" applyFill="0"/>
    <xf numFmtId="0" fontId="10" fillId="0" borderId="0" applyNumberFormat="0" applyFont="0" applyFill="0" applyBorder="0" applyAlignment="0" applyProtection="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0" fontId="10" fillId="0" borderId="0" applyNumberFormat="0" applyFont="0" applyFill="0" applyBorder="0" applyAlignment="0" applyProtection="0"/>
    <xf numFmtId="177" fontId="18" fillId="0" borderId="14"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7" fontId="18" fillId="0" borderId="14" applyFill="0"/>
    <xf numFmtId="177" fontId="18" fillId="0" borderId="14" applyFill="0"/>
    <xf numFmtId="177" fontId="18" fillId="0" borderId="14" applyFill="0"/>
    <xf numFmtId="177" fontId="18" fillId="0" borderId="14" applyFill="0"/>
    <xf numFmtId="0" fontId="10" fillId="0" borderId="0" applyNumberFormat="0" applyFont="0" applyFill="0" applyBorder="0" applyAlignment="0" applyProtection="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177" fontId="18" fillId="0" borderId="14"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9" fillId="0" borderId="72" applyNumberFormat="0" applyFill="0" applyAlignment="0" applyProtection="0"/>
    <xf numFmtId="0" fontId="19" fillId="0" borderId="72" applyNumberFormat="0" applyFill="0" applyAlignment="0" applyProtection="0"/>
    <xf numFmtId="0" fontId="10" fillId="0" borderId="0" applyNumberFormat="0" applyFont="0" applyFill="0" applyBorder="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0" fillId="0" borderId="0" applyNumberFormat="0" applyFont="0" applyFill="0" applyBorder="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0" fillId="0" borderId="0" applyNumberFormat="0" applyFont="0" applyFill="0" applyBorder="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9" fillId="0" borderId="72" applyNumberFormat="0" applyFill="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9" fillId="0" borderId="96" applyNumberFormat="0" applyFill="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4" fillId="0" borderId="0" applyNumberFormat="0" applyFill="0" applyBorder="0" applyAlignment="0" applyProtection="0"/>
    <xf numFmtId="0" fontId="5" fillId="0" borderId="0"/>
    <xf numFmtId="0" fontId="10" fillId="0" borderId="0"/>
    <xf numFmtId="0" fontId="22" fillId="0" borderId="0"/>
    <xf numFmtId="0" fontId="10" fillId="0" borderId="0"/>
    <xf numFmtId="0" fontId="1" fillId="0" borderId="0"/>
    <xf numFmtId="0" fontId="1" fillId="0" borderId="0"/>
    <xf numFmtId="175" fontId="1" fillId="25" borderId="5">
      <alignment vertical="center"/>
      <protection locked="0"/>
    </xf>
    <xf numFmtId="9" fontId="1" fillId="0" borderId="0" applyFont="0" applyFill="0" applyBorder="0" applyAlignment="0" applyProtection="0"/>
    <xf numFmtId="0" fontId="5" fillId="0" borderId="0"/>
    <xf numFmtId="171" fontId="10" fillId="0" borderId="0"/>
    <xf numFmtId="171" fontId="44" fillId="0" borderId="0" applyNumberFormat="0" applyFill="0" applyBorder="0" applyAlignment="0" applyProtection="0">
      <alignment vertical="top"/>
      <protection locked="0"/>
    </xf>
    <xf numFmtId="0" fontId="5" fillId="0" borderId="0"/>
  </cellStyleXfs>
  <cellXfs count="2732">
    <xf numFmtId="0" fontId="0" fillId="0" borderId="0" xfId="0"/>
    <xf numFmtId="0" fontId="6" fillId="0" borderId="0" xfId="2" applyFont="1"/>
    <xf numFmtId="0" fontId="6" fillId="3" borderId="0" xfId="2" applyFont="1" applyFill="1"/>
    <xf numFmtId="0" fontId="7" fillId="3" borderId="0" xfId="2" applyFont="1" applyFill="1" applyBorder="1"/>
    <xf numFmtId="0" fontId="6" fillId="3" borderId="0" xfId="2" applyFont="1" applyFill="1" applyBorder="1"/>
    <xf numFmtId="164" fontId="7" fillId="3" borderId="1" xfId="2" applyNumberFormat="1" applyFont="1" applyFill="1" applyBorder="1"/>
    <xf numFmtId="0" fontId="7" fillId="3" borderId="0" xfId="2" applyFont="1" applyFill="1"/>
    <xf numFmtId="164" fontId="7" fillId="3" borderId="2" xfId="2" applyNumberFormat="1" applyFont="1" applyFill="1" applyBorder="1"/>
    <xf numFmtId="0" fontId="7" fillId="3" borderId="2" xfId="2" applyFont="1" applyFill="1" applyBorder="1"/>
    <xf numFmtId="0" fontId="8" fillId="3" borderId="0" xfId="2" applyFont="1" applyFill="1"/>
    <xf numFmtId="165" fontId="7" fillId="3" borderId="0" xfId="3" applyFont="1" applyFill="1"/>
    <xf numFmtId="0" fontId="7" fillId="3" borderId="3" xfId="2" applyFont="1" applyFill="1" applyBorder="1"/>
    <xf numFmtId="0" fontId="7" fillId="3" borderId="4" xfId="2" applyFont="1" applyFill="1" applyBorder="1" applyAlignment="1">
      <alignment horizontal="center"/>
    </xf>
    <xf numFmtId="0" fontId="8" fillId="3" borderId="3" xfId="2" applyFont="1" applyFill="1" applyBorder="1" applyAlignment="1">
      <alignment horizontal="center"/>
    </xf>
    <xf numFmtId="0" fontId="6" fillId="3" borderId="2" xfId="2" applyFont="1" applyFill="1" applyBorder="1"/>
    <xf numFmtId="166" fontId="7" fillId="3" borderId="2" xfId="2" applyNumberFormat="1" applyFont="1" applyFill="1" applyBorder="1"/>
    <xf numFmtId="0" fontId="9" fillId="0" borderId="0" xfId="2" applyFont="1"/>
    <xf numFmtId="164" fontId="8" fillId="3" borderId="2" xfId="2" applyNumberFormat="1" applyFont="1" applyFill="1" applyBorder="1"/>
    <xf numFmtId="2" fontId="6" fillId="0" borderId="0" xfId="2" applyNumberFormat="1" applyFont="1"/>
    <xf numFmtId="0" fontId="7" fillId="0" borderId="0" xfId="2" applyFont="1"/>
    <xf numFmtId="2" fontId="7" fillId="0" borderId="0" xfId="2" applyNumberFormat="1" applyFont="1"/>
    <xf numFmtId="164" fontId="7" fillId="3" borderId="2" xfId="2" applyNumberFormat="1" applyFont="1" applyFill="1" applyBorder="1" applyAlignment="1"/>
    <xf numFmtId="0" fontId="7" fillId="3" borderId="2" xfId="2" applyFont="1" applyFill="1" applyBorder="1" applyAlignment="1"/>
    <xf numFmtId="0" fontId="7" fillId="3" borderId="2" xfId="2" applyFont="1" applyFill="1" applyBorder="1" applyAlignment="1">
      <alignment horizontal="center"/>
    </xf>
    <xf numFmtId="10" fontId="7" fillId="4" borderId="5" xfId="2" applyNumberFormat="1" applyFont="1" applyFill="1" applyBorder="1"/>
    <xf numFmtId="0" fontId="8" fillId="0" borderId="0" xfId="2" applyFont="1"/>
    <xf numFmtId="164" fontId="7" fillId="5" borderId="5" xfId="2" applyNumberFormat="1" applyFont="1" applyFill="1" applyBorder="1"/>
    <xf numFmtId="167" fontId="7" fillId="5" borderId="5" xfId="2" applyNumberFormat="1" applyFont="1" applyFill="1" applyBorder="1"/>
    <xf numFmtId="0" fontId="7" fillId="0" borderId="6" xfId="2" applyFont="1" applyBorder="1"/>
    <xf numFmtId="167" fontId="7" fillId="0" borderId="0" xfId="2" applyNumberFormat="1" applyFont="1"/>
    <xf numFmtId="0" fontId="7" fillId="5" borderId="5" xfId="2" applyFont="1" applyFill="1" applyBorder="1"/>
    <xf numFmtId="0" fontId="7" fillId="5" borderId="5" xfId="2" applyFont="1" applyFill="1" applyBorder="1" applyAlignment="1">
      <alignment horizontal="center"/>
    </xf>
    <xf numFmtId="2" fontId="7" fillId="4" borderId="5" xfId="2" applyNumberFormat="1" applyFont="1" applyFill="1" applyBorder="1"/>
    <xf numFmtId="0" fontId="7" fillId="6" borderId="5" xfId="2" applyFont="1" applyFill="1" applyBorder="1" applyAlignment="1">
      <alignment horizontal="center"/>
    </xf>
    <xf numFmtId="0" fontId="7" fillId="0" borderId="5" xfId="2" applyFont="1" applyBorder="1"/>
    <xf numFmtId="0" fontId="7" fillId="0" borderId="5" xfId="2" applyFont="1" applyBorder="1" applyAlignment="1">
      <alignment horizontal="right"/>
    </xf>
    <xf numFmtId="168" fontId="7" fillId="7" borderId="5" xfId="2" applyNumberFormat="1" applyFont="1" applyFill="1" applyBorder="1" applyAlignment="1" applyProtection="1">
      <alignment horizontal="center"/>
      <protection locked="0"/>
    </xf>
    <xf numFmtId="164" fontId="7" fillId="7" borderId="5" xfId="2" applyNumberFormat="1" applyFont="1" applyFill="1" applyBorder="1" applyAlignment="1" applyProtection="1">
      <alignment horizontal="center"/>
      <protection locked="0"/>
    </xf>
    <xf numFmtId="0" fontId="7" fillId="4" borderId="5" xfId="2" applyFont="1" applyFill="1" applyBorder="1" applyAlignment="1" applyProtection="1">
      <alignment horizontal="center"/>
      <protection locked="0"/>
    </xf>
    <xf numFmtId="168" fontId="7" fillId="4" borderId="5" xfId="2" applyNumberFormat="1" applyFont="1" applyFill="1" applyBorder="1" applyAlignment="1">
      <alignment horizontal="center"/>
    </xf>
    <xf numFmtId="0" fontId="11" fillId="0" borderId="0" xfId="4" applyFont="1"/>
    <xf numFmtId="0" fontId="6" fillId="3" borderId="7" xfId="2" applyFont="1" applyFill="1" applyBorder="1"/>
    <xf numFmtId="168" fontId="12" fillId="3" borderId="7" xfId="2" applyNumberFormat="1" applyFont="1" applyFill="1" applyBorder="1" applyAlignment="1">
      <alignment horizontal="left"/>
    </xf>
    <xf numFmtId="168" fontId="12" fillId="3" borderId="7" xfId="2" applyNumberFormat="1" applyFont="1" applyFill="1" applyBorder="1" applyAlignment="1" applyProtection="1">
      <alignment horizontal="left"/>
    </xf>
    <xf numFmtId="0" fontId="12" fillId="3" borderId="0" xfId="2" applyFont="1" applyFill="1" applyBorder="1" applyAlignment="1">
      <alignment horizontal="left"/>
    </xf>
    <xf numFmtId="0" fontId="12" fillId="3" borderId="0" xfId="2" applyFont="1" applyFill="1" applyBorder="1" applyAlignment="1" applyProtection="1">
      <alignment horizontal="left"/>
    </xf>
    <xf numFmtId="0" fontId="13" fillId="3" borderId="0" xfId="2" applyFont="1" applyFill="1" applyBorder="1"/>
    <xf numFmtId="0" fontId="12" fillId="3" borderId="0" xfId="2" applyFont="1" applyFill="1" applyBorder="1"/>
    <xf numFmtId="0" fontId="12" fillId="3" borderId="0" xfId="2" applyFont="1" applyFill="1" applyBorder="1" applyProtection="1"/>
    <xf numFmtId="164" fontId="7" fillId="0" borderId="0" xfId="112" applyNumberFormat="1" applyFont="1" applyProtection="1"/>
    <xf numFmtId="164" fontId="7" fillId="0" borderId="0" xfId="112" applyNumberFormat="1" applyFont="1" applyAlignment="1" applyProtection="1">
      <alignment horizontal="center"/>
    </xf>
    <xf numFmtId="164" fontId="39" fillId="0" borderId="0" xfId="112" applyNumberFormat="1" applyFont="1" applyProtection="1"/>
    <xf numFmtId="164" fontId="7" fillId="0" borderId="0" xfId="112" applyNumberFormat="1" applyFont="1" applyFill="1" applyProtection="1"/>
    <xf numFmtId="0" fontId="7" fillId="0" borderId="0" xfId="112" applyFont="1" applyAlignment="1" applyProtection="1"/>
    <xf numFmtId="2" fontId="7" fillId="0" borderId="0" xfId="112" applyNumberFormat="1" applyFont="1" applyAlignment="1" applyProtection="1">
      <alignment horizontal="center"/>
    </xf>
    <xf numFmtId="164" fontId="9" fillId="0" borderId="0" xfId="112" applyNumberFormat="1" applyFont="1" applyProtection="1"/>
    <xf numFmtId="164" fontId="9" fillId="0" borderId="0" xfId="112" applyNumberFormat="1" applyFont="1" applyAlignment="1" applyProtection="1"/>
    <xf numFmtId="164" fontId="9" fillId="0" borderId="0" xfId="112" applyNumberFormat="1" applyFont="1" applyAlignment="1" applyProtection="1">
      <alignment horizontal="center"/>
    </xf>
    <xf numFmtId="0" fontId="6" fillId="4" borderId="5" xfId="2" applyFont="1" applyFill="1" applyBorder="1" applyAlignment="1">
      <alignment horizontal="center"/>
    </xf>
    <xf numFmtId="164" fontId="6" fillId="0" borderId="0" xfId="112" applyNumberFormat="1" applyFont="1" applyProtection="1"/>
    <xf numFmtId="164" fontId="11" fillId="0" borderId="0" xfId="112" applyNumberFormat="1" applyFont="1" applyAlignment="1" applyProtection="1"/>
    <xf numFmtId="164" fontId="11" fillId="0" borderId="0" xfId="112" applyNumberFormat="1" applyFont="1" applyAlignment="1" applyProtection="1">
      <alignment horizontal="center"/>
    </xf>
    <xf numFmtId="0" fontId="6" fillId="3" borderId="7" xfId="2" applyFont="1" applyFill="1" applyBorder="1" applyProtection="1"/>
    <xf numFmtId="168" fontId="40" fillId="3" borderId="7" xfId="2" applyNumberFormat="1" applyFont="1" applyFill="1" applyBorder="1" applyAlignment="1" applyProtection="1">
      <alignment horizontal="left"/>
    </xf>
    <xf numFmtId="0" fontId="6" fillId="3" borderId="7" xfId="2" applyFont="1" applyFill="1" applyBorder="1" applyAlignment="1" applyProtection="1">
      <alignment horizontal="center"/>
    </xf>
    <xf numFmtId="0" fontId="6" fillId="3" borderId="0" xfId="2" applyFont="1" applyFill="1" applyProtection="1"/>
    <xf numFmtId="0" fontId="6" fillId="3" borderId="0" xfId="2" applyFont="1" applyFill="1" applyAlignment="1" applyProtection="1">
      <alignment horizontal="center"/>
    </xf>
    <xf numFmtId="0" fontId="14" fillId="0" borderId="0" xfId="202"/>
    <xf numFmtId="0" fontId="22" fillId="0" borderId="0" xfId="102" applyFont="1" applyProtection="1"/>
    <xf numFmtId="176" fontId="7" fillId="7" borderId="5" xfId="78" applyNumberFormat="1" applyFont="1" applyFill="1" applyBorder="1"/>
    <xf numFmtId="0" fontId="1" fillId="53" borderId="0" xfId="98" applyFill="1"/>
    <xf numFmtId="0" fontId="22" fillId="53" borderId="5" xfId="50" applyFont="1" applyFill="1" applyBorder="1" applyProtection="1"/>
    <xf numFmtId="1" fontId="22" fillId="0" borderId="5" xfId="111" applyNumberFormat="1" applyFont="1" applyBorder="1" applyAlignment="1" applyProtection="1">
      <alignment horizontal="center"/>
    </xf>
    <xf numFmtId="0" fontId="41" fillId="53" borderId="0" xfId="202" applyFont="1" applyFill="1"/>
    <xf numFmtId="0" fontId="45" fillId="53" borderId="0" xfId="98" applyFont="1" applyFill="1"/>
    <xf numFmtId="176" fontId="7" fillId="6" borderId="5" xfId="2" applyNumberFormat="1" applyFont="1" applyFill="1" applyBorder="1"/>
    <xf numFmtId="0" fontId="45" fillId="53" borderId="5" xfId="50" applyFont="1" applyFill="1" applyBorder="1" applyProtection="1"/>
    <xf numFmtId="176" fontId="7" fillId="7" borderId="4" xfId="78" applyNumberFormat="1" applyFont="1" applyFill="1" applyBorder="1"/>
    <xf numFmtId="176" fontId="7" fillId="7" borderId="2" xfId="78" applyNumberFormat="1" applyFont="1" applyFill="1" applyBorder="1"/>
    <xf numFmtId="180" fontId="7" fillId="0" borderId="5" xfId="78" applyNumberFormat="1" applyFont="1" applyFill="1" applyBorder="1"/>
    <xf numFmtId="176" fontId="7" fillId="7" borderId="3" xfId="78" applyNumberFormat="1" applyFont="1" applyFill="1" applyBorder="1"/>
    <xf numFmtId="176" fontId="22" fillId="53" borderId="0" xfId="50" applyNumberFormat="1" applyFont="1" applyFill="1" applyAlignment="1" applyProtection="1">
      <alignment horizontal="right"/>
    </xf>
    <xf numFmtId="0" fontId="22" fillId="53" borderId="0" xfId="50" applyFont="1" applyFill="1" applyProtection="1"/>
    <xf numFmtId="0" fontId="47" fillId="0" borderId="0" xfId="50" applyFont="1" applyFill="1" applyBorder="1" applyProtection="1"/>
    <xf numFmtId="0" fontId="22" fillId="53" borderId="0" xfId="50" applyFont="1" applyFill="1" applyBorder="1" applyProtection="1"/>
    <xf numFmtId="0" fontId="45" fillId="53" borderId="0" xfId="50" applyFont="1" applyFill="1" applyProtection="1"/>
    <xf numFmtId="0" fontId="47" fillId="53" borderId="0" xfId="50" applyFont="1" applyFill="1" applyBorder="1" applyProtection="1"/>
    <xf numFmtId="176" fontId="22" fillId="53" borderId="8" xfId="50" applyNumberFormat="1" applyFont="1" applyFill="1" applyBorder="1" applyAlignment="1" applyProtection="1">
      <alignment horizontal="right"/>
    </xf>
    <xf numFmtId="0" fontId="22" fillId="0" borderId="5" xfId="50" applyFont="1" applyFill="1" applyBorder="1" applyProtection="1"/>
    <xf numFmtId="0" fontId="45" fillId="53" borderId="0" xfId="50" applyFont="1" applyFill="1" applyBorder="1" applyProtection="1"/>
    <xf numFmtId="180" fontId="7" fillId="7" borderId="5" xfId="78" applyNumberFormat="1" applyFont="1" applyFill="1" applyBorder="1"/>
    <xf numFmtId="0" fontId="45" fillId="53" borderId="8" xfId="50" applyFont="1" applyFill="1" applyBorder="1" applyProtection="1"/>
    <xf numFmtId="176" fontId="22" fillId="53" borderId="0" xfId="102" applyNumberFormat="1" applyFont="1" applyFill="1" applyAlignment="1" applyProtection="1">
      <alignment horizontal="right"/>
    </xf>
    <xf numFmtId="176" fontId="7" fillId="7" borderId="6" xfId="78" applyNumberFormat="1" applyFont="1" applyFill="1" applyBorder="1"/>
    <xf numFmtId="0" fontId="1" fillId="53" borderId="0" xfId="98" applyFill="1" applyBorder="1"/>
    <xf numFmtId="0" fontId="8" fillId="0" borderId="5" xfId="5" applyFont="1" applyBorder="1" applyAlignment="1">
      <alignment horizontal="center" wrapText="1"/>
    </xf>
    <xf numFmtId="0" fontId="8" fillId="0" borderId="6" xfId="5" applyFont="1" applyBorder="1" applyAlignment="1">
      <alignment horizontal="center" wrapText="1"/>
    </xf>
    <xf numFmtId="176" fontId="7" fillId="7" borderId="5" xfId="78" applyNumberFormat="1" applyFont="1" applyFill="1" applyBorder="1" applyAlignment="1">
      <alignment horizontal="center"/>
    </xf>
    <xf numFmtId="176" fontId="7" fillId="7" borderId="6" xfId="78" applyNumberFormat="1" applyFont="1" applyFill="1" applyBorder="1" applyAlignment="1">
      <alignment horizontal="center"/>
    </xf>
    <xf numFmtId="1" fontId="45" fillId="53" borderId="5" xfId="111" applyNumberFormat="1" applyFont="1" applyFill="1" applyBorder="1" applyAlignment="1" applyProtection="1">
      <alignment horizontal="center"/>
    </xf>
    <xf numFmtId="0" fontId="14" fillId="0" borderId="0" xfId="202" applyFill="1"/>
    <xf numFmtId="0" fontId="7" fillId="0" borderId="0" xfId="115" applyFont="1" applyFill="1"/>
    <xf numFmtId="0" fontId="48" fillId="0" borderId="5" xfId="202" applyFont="1" applyBorder="1" applyAlignment="1">
      <alignment horizontal="centerContinuous" wrapText="1"/>
    </xf>
    <xf numFmtId="0" fontId="48" fillId="0" borderId="5" xfId="202" applyFont="1" applyBorder="1" applyAlignment="1">
      <alignment horizontal="centerContinuous"/>
    </xf>
    <xf numFmtId="0" fontId="49" fillId="0" borderId="5" xfId="202" applyFont="1" applyBorder="1" applyAlignment="1">
      <alignment horizontal="centerContinuous"/>
    </xf>
    <xf numFmtId="0" fontId="7" fillId="3" borderId="0" xfId="115" applyFont="1" applyFill="1"/>
    <xf numFmtId="0" fontId="7" fillId="3" borderId="7" xfId="115" applyFont="1" applyFill="1" applyBorder="1"/>
    <xf numFmtId="168" fontId="12" fillId="3" borderId="7" xfId="115" applyNumberFormat="1" applyFont="1" applyFill="1" applyBorder="1" applyAlignment="1" applyProtection="1">
      <alignment horizontal="left"/>
    </xf>
    <xf numFmtId="0" fontId="12" fillId="3" borderId="0" xfId="115" applyFont="1" applyFill="1" applyBorder="1" applyAlignment="1" applyProtection="1">
      <alignment horizontal="left"/>
    </xf>
    <xf numFmtId="0" fontId="12" fillId="3" borderId="0" xfId="115" applyFont="1" applyFill="1" applyBorder="1" applyProtection="1"/>
    <xf numFmtId="176" fontId="7" fillId="24" borderId="5" xfId="2" applyNumberFormat="1" applyFont="1" applyFill="1" applyBorder="1"/>
    <xf numFmtId="0" fontId="29" fillId="53" borderId="0" xfId="102" applyFont="1" applyFill="1" applyProtection="1"/>
    <xf numFmtId="0" fontId="22" fillId="53" borderId="0" xfId="102" applyFont="1" applyFill="1" applyProtection="1"/>
    <xf numFmtId="0" fontId="47" fillId="53" borderId="0" xfId="102" applyFont="1" applyFill="1" applyProtection="1"/>
    <xf numFmtId="176" fontId="8" fillId="6" borderId="5" xfId="2" applyNumberFormat="1" applyFont="1" applyFill="1" applyBorder="1" applyAlignment="1">
      <alignment horizontal="center"/>
    </xf>
    <xf numFmtId="0" fontId="29" fillId="53" borderId="0" xfId="50" applyFont="1" applyFill="1" applyBorder="1" applyAlignment="1" applyProtection="1">
      <alignment horizontal="left"/>
    </xf>
    <xf numFmtId="0" fontId="22" fillId="53" borderId="0" xfId="50" applyFont="1" applyFill="1" applyBorder="1" applyAlignment="1" applyProtection="1">
      <alignment horizontal="left"/>
    </xf>
    <xf numFmtId="0" fontId="29" fillId="53" borderId="0" xfId="50" applyFont="1" applyFill="1" applyProtection="1"/>
    <xf numFmtId="175" fontId="29" fillId="53" borderId="0" xfId="50" applyNumberFormat="1" applyFont="1" applyFill="1" applyProtection="1"/>
    <xf numFmtId="164" fontId="7" fillId="7" borderId="4" xfId="114" applyNumberFormat="1" applyFont="1" applyFill="1" applyBorder="1" applyAlignment="1"/>
    <xf numFmtId="0" fontId="22" fillId="7" borderId="5" xfId="50" applyFont="1" applyFill="1" applyBorder="1" applyProtection="1"/>
    <xf numFmtId="164" fontId="7" fillId="7" borderId="2" xfId="114" applyNumberFormat="1" applyFont="1" applyFill="1" applyBorder="1" applyAlignment="1"/>
    <xf numFmtId="164" fontId="7" fillId="7" borderId="3" xfId="114" applyNumberFormat="1" applyFont="1" applyFill="1" applyBorder="1" applyAlignment="1"/>
    <xf numFmtId="0" fontId="29" fillId="53" borderId="0" xfId="50" quotePrefix="1" applyFont="1" applyFill="1" applyBorder="1" applyProtection="1"/>
    <xf numFmtId="0" fontId="29" fillId="53" borderId="0" xfId="50" quotePrefix="1" applyFont="1" applyFill="1" applyProtection="1"/>
    <xf numFmtId="175" fontId="29" fillId="53" borderId="0" xfId="50" applyNumberFormat="1" applyFont="1" applyFill="1" applyBorder="1" applyProtection="1"/>
    <xf numFmtId="0" fontId="22" fillId="53" borderId="4" xfId="50" applyFont="1" applyFill="1" applyBorder="1" applyProtection="1"/>
    <xf numFmtId="0" fontId="22" fillId="53" borderId="0" xfId="102" applyFont="1" applyFill="1" applyBorder="1" applyProtection="1"/>
    <xf numFmtId="0" fontId="45" fillId="0" borderId="0" xfId="50" applyFont="1" applyBorder="1" applyProtection="1"/>
    <xf numFmtId="1" fontId="29" fillId="53" borderId="5" xfId="111" applyNumberFormat="1" applyFont="1" applyFill="1" applyBorder="1" applyAlignment="1" applyProtection="1">
      <alignment horizontal="center"/>
    </xf>
    <xf numFmtId="0" fontId="29" fillId="53" borderId="0" xfId="102" applyFont="1" applyFill="1" applyBorder="1" applyAlignment="1" applyProtection="1">
      <alignment horizontal="right"/>
    </xf>
    <xf numFmtId="0" fontId="29" fillId="53" borderId="0" xfId="102" applyFont="1" applyFill="1" applyBorder="1" applyAlignment="1" applyProtection="1"/>
    <xf numFmtId="0" fontId="47" fillId="53" borderId="0" xfId="102" applyFont="1" applyFill="1" applyBorder="1" applyAlignment="1" applyProtection="1"/>
    <xf numFmtId="0" fontId="0" fillId="0" borderId="0" xfId="2" applyFont="1" applyFill="1" applyBorder="1" applyProtection="1"/>
    <xf numFmtId="0" fontId="50" fillId="0" borderId="0" xfId="2" applyFont="1" applyFill="1" applyBorder="1" applyProtection="1"/>
    <xf numFmtId="0" fontId="51" fillId="0" borderId="0" xfId="2" applyFont="1" applyFill="1" applyBorder="1" applyAlignment="1" applyProtection="1">
      <alignment horizontal="left"/>
    </xf>
    <xf numFmtId="0" fontId="13" fillId="0" borderId="0" xfId="2" applyFont="1"/>
    <xf numFmtId="0" fontId="29" fillId="0" borderId="0" xfId="102" applyFont="1" applyProtection="1"/>
    <xf numFmtId="0" fontId="13" fillId="0" borderId="0" xfId="2" applyFont="1" applyBorder="1"/>
    <xf numFmtId="175" fontId="29" fillId="53" borderId="12" xfId="50" applyNumberFormat="1" applyFont="1" applyFill="1" applyBorder="1" applyProtection="1"/>
    <xf numFmtId="0" fontId="7" fillId="3" borderId="0" xfId="115" applyFont="1" applyFill="1" applyBorder="1"/>
    <xf numFmtId="168" fontId="12" fillId="3" borderId="0" xfId="115" applyNumberFormat="1" applyFont="1" applyFill="1" applyBorder="1" applyAlignment="1" applyProtection="1">
      <alignment horizontal="left"/>
    </xf>
    <xf numFmtId="0" fontId="22" fillId="0" borderId="0" xfId="103" applyFont="1"/>
    <xf numFmtId="181" fontId="7" fillId="52" borderId="5" xfId="202" applyNumberFormat="1" applyFont="1" applyFill="1" applyBorder="1"/>
    <xf numFmtId="0" fontId="22" fillId="53" borderId="0" xfId="103" applyFont="1" applyFill="1"/>
    <xf numFmtId="181" fontId="7" fillId="7" borderId="5" xfId="114" applyNumberFormat="1" applyFont="1" applyFill="1" applyBorder="1" applyAlignment="1"/>
    <xf numFmtId="181" fontId="7" fillId="7" borderId="3" xfId="114" applyNumberFormat="1" applyFont="1" applyFill="1" applyBorder="1" applyAlignment="1"/>
    <xf numFmtId="181" fontId="22" fillId="53" borderId="0" xfId="103" applyNumberFormat="1" applyFont="1" applyFill="1"/>
    <xf numFmtId="0" fontId="7" fillId="53" borderId="0" xfId="50" applyFont="1" applyFill="1" applyBorder="1" applyProtection="1"/>
    <xf numFmtId="181" fontId="10" fillId="53" borderId="0" xfId="102" applyNumberFormat="1" applyFont="1" applyFill="1" applyProtection="1"/>
    <xf numFmtId="0" fontId="10" fillId="53" borderId="0" xfId="102" applyFont="1" applyFill="1" applyProtection="1"/>
    <xf numFmtId="181" fontId="45" fillId="53" borderId="0" xfId="103" applyNumberFormat="1" applyFont="1" applyFill="1"/>
    <xf numFmtId="0" fontId="7" fillId="53" borderId="0" xfId="50" applyFont="1" applyFill="1" applyProtection="1"/>
    <xf numFmtId="0" fontId="42" fillId="24" borderId="0" xfId="50" applyFont="1" applyFill="1" applyBorder="1" applyProtection="1"/>
    <xf numFmtId="0" fontId="7" fillId="24" borderId="0" xfId="50" applyFont="1" applyFill="1" applyBorder="1" applyProtection="1"/>
    <xf numFmtId="0" fontId="8" fillId="53" borderId="5" xfId="50" applyFont="1" applyFill="1" applyBorder="1" applyProtection="1"/>
    <xf numFmtId="0" fontId="22" fillId="24" borderId="5" xfId="50" applyFont="1" applyFill="1" applyBorder="1" applyProtection="1"/>
    <xf numFmtId="175" fontId="22" fillId="26" borderId="5" xfId="122" applyNumberFormat="1" applyFont="1" applyFill="1" applyBorder="1" applyAlignment="1" applyProtection="1">
      <alignment horizontal="right"/>
      <protection locked="0"/>
    </xf>
    <xf numFmtId="0" fontId="8" fillId="53" borderId="0" xfId="50" applyFont="1" applyFill="1" applyBorder="1" applyProtection="1"/>
    <xf numFmtId="0" fontId="7" fillId="0" borderId="0" xfId="102" applyFont="1" applyProtection="1"/>
    <xf numFmtId="0" fontId="1" fillId="0" borderId="0" xfId="103"/>
    <xf numFmtId="0" fontId="8" fillId="0" borderId="0" xfId="50" applyFont="1" applyBorder="1" applyProtection="1"/>
    <xf numFmtId="0" fontId="0" fillId="3" borderId="7" xfId="2" applyFont="1" applyFill="1" applyBorder="1" applyProtection="1"/>
    <xf numFmtId="0" fontId="0" fillId="3" borderId="0" xfId="2" applyFont="1" applyFill="1" applyProtection="1"/>
    <xf numFmtId="0" fontId="5" fillId="0" borderId="0" xfId="202" applyFont="1"/>
    <xf numFmtId="43" fontId="54" fillId="54" borderId="5" xfId="202" applyNumberFormat="1" applyFont="1" applyFill="1" applyBorder="1"/>
    <xf numFmtId="0" fontId="49" fillId="0" borderId="5" xfId="202" applyFont="1" applyBorder="1"/>
    <xf numFmtId="0" fontId="54" fillId="0" borderId="5" xfId="202" applyFont="1" applyBorder="1"/>
    <xf numFmtId="0" fontId="55" fillId="0" borderId="5" xfId="202" applyFont="1" applyBorder="1"/>
    <xf numFmtId="43" fontId="49" fillId="55" borderId="5" xfId="202" applyNumberFormat="1" applyFont="1" applyFill="1" applyBorder="1"/>
    <xf numFmtId="0" fontId="48" fillId="0" borderId="5" xfId="202" applyFont="1" applyBorder="1" applyAlignment="1">
      <alignment horizontal="center"/>
    </xf>
    <xf numFmtId="0" fontId="48" fillId="0" borderId="5" xfId="202" applyFont="1" applyBorder="1" applyAlignment="1">
      <alignment wrapText="1"/>
    </xf>
    <xf numFmtId="0" fontId="48" fillId="0" borderId="5" xfId="202" applyFont="1" applyBorder="1"/>
    <xf numFmtId="0" fontId="49" fillId="0" borderId="0" xfId="202" applyFont="1" applyBorder="1"/>
    <xf numFmtId="0" fontId="56" fillId="0" borderId="0" xfId="202" applyFont="1" applyBorder="1"/>
    <xf numFmtId="0" fontId="6" fillId="56" borderId="0" xfId="97" applyFont="1" applyFill="1" applyBorder="1" applyProtection="1"/>
    <xf numFmtId="168" fontId="12" fillId="56" borderId="0" xfId="6" applyNumberFormat="1" applyFont="1" applyFill="1" applyBorder="1" applyAlignment="1" applyProtection="1">
      <alignment horizontal="left"/>
    </xf>
    <xf numFmtId="0" fontId="12" fillId="56" borderId="0" xfId="6" applyFont="1" applyFill="1" applyBorder="1" applyProtection="1"/>
    <xf numFmtId="0" fontId="7" fillId="0" borderId="0" xfId="115"/>
    <xf numFmtId="0" fontId="7" fillId="0" borderId="0" xfId="115" applyAlignment="1">
      <alignment horizontal="right"/>
    </xf>
    <xf numFmtId="0" fontId="7" fillId="0" borderId="0" xfId="115" applyFill="1" applyBorder="1" applyAlignment="1">
      <alignment horizontal="right"/>
    </xf>
    <xf numFmtId="0" fontId="59" fillId="0" borderId="0" xfId="115" applyFont="1" applyAlignment="1">
      <alignment horizontal="right"/>
    </xf>
    <xf numFmtId="0" fontId="7" fillId="0" borderId="0" xfId="115" applyFill="1"/>
    <xf numFmtId="0" fontId="7" fillId="0" borderId="0" xfId="115" applyAlignment="1">
      <alignment horizontal="center"/>
    </xf>
    <xf numFmtId="0" fontId="10" fillId="0" borderId="0" xfId="109" applyFont="1"/>
    <xf numFmtId="0" fontId="10" fillId="0" borderId="0" xfId="109" applyFont="1" applyAlignment="1">
      <alignment horizontal="center"/>
    </xf>
    <xf numFmtId="0" fontId="10" fillId="0" borderId="16" xfId="109" applyFont="1" applyBorder="1"/>
    <xf numFmtId="0" fontId="10" fillId="0" borderId="7" xfId="109" applyFont="1" applyBorder="1"/>
    <xf numFmtId="0" fontId="10" fillId="0" borderId="7" xfId="109" applyFont="1" applyBorder="1" applyAlignment="1">
      <alignment horizontal="center"/>
    </xf>
    <xf numFmtId="0" fontId="10" fillId="0" borderId="17" xfId="109" applyFont="1" applyBorder="1"/>
    <xf numFmtId="0" fontId="10" fillId="0" borderId="18" xfId="109" applyFont="1" applyBorder="1"/>
    <xf numFmtId="0" fontId="10" fillId="0" borderId="19" xfId="109" applyFont="1" applyBorder="1"/>
    <xf numFmtId="175" fontId="1" fillId="27" borderId="5" xfId="145" applyNumberFormat="1" applyProtection="1">
      <alignment vertical="center"/>
    </xf>
    <xf numFmtId="0" fontId="7" fillId="0" borderId="14" xfId="120" applyFont="1" applyBorder="1" applyAlignment="1">
      <alignment horizontal="right"/>
    </xf>
    <xf numFmtId="0" fontId="60" fillId="0" borderId="6" xfId="120" applyFont="1" applyFill="1" applyBorder="1" applyProtection="1">
      <protection locked="0"/>
    </xf>
    <xf numFmtId="182" fontId="7" fillId="0" borderId="4" xfId="107" applyNumberFormat="1" applyFont="1" applyFill="1" applyBorder="1" applyAlignment="1" applyProtection="1">
      <alignment horizontal="center"/>
    </xf>
    <xf numFmtId="40" fontId="7" fillId="25" borderId="5" xfId="107" applyNumberFormat="1" applyFont="1" applyFill="1" applyBorder="1" applyAlignment="1" applyProtection="1">
      <alignment horizontal="right"/>
      <protection locked="0"/>
    </xf>
    <xf numFmtId="0" fontId="7" fillId="0" borderId="5" xfId="120" applyFont="1" applyBorder="1" applyProtection="1"/>
    <xf numFmtId="0" fontId="7" fillId="25" borderId="53" xfId="120" applyFont="1" applyFill="1" applyBorder="1" applyAlignment="1" applyProtection="1">
      <alignment horizontal="left"/>
      <protection locked="0"/>
    </xf>
    <xf numFmtId="0" fontId="7" fillId="25" borderId="14" xfId="120" applyFont="1" applyFill="1" applyBorder="1" applyAlignment="1" applyProtection="1">
      <alignment horizontal="left"/>
      <protection locked="0"/>
    </xf>
    <xf numFmtId="0" fontId="7" fillId="25" borderId="6" xfId="120" applyFont="1" applyFill="1" applyBorder="1" applyAlignment="1" applyProtection="1">
      <alignment horizontal="left"/>
      <protection locked="0"/>
    </xf>
    <xf numFmtId="0" fontId="7" fillId="0" borderId="5" xfId="120" applyFont="1" applyBorder="1" applyAlignment="1">
      <alignment horizontal="center"/>
    </xf>
    <xf numFmtId="0" fontId="8" fillId="0" borderId="5" xfId="107" applyFont="1" applyBorder="1" applyAlignment="1"/>
    <xf numFmtId="0" fontId="7" fillId="0" borderId="0" xfId="120" applyFont="1"/>
    <xf numFmtId="0" fontId="8" fillId="0" borderId="0" xfId="120" applyFont="1" applyBorder="1" applyProtection="1"/>
    <xf numFmtId="0" fontId="7" fillId="0" borderId="0" xfId="120" applyFont="1" applyProtection="1"/>
    <xf numFmtId="0" fontId="8" fillId="0" borderId="0" xfId="120" applyFont="1"/>
    <xf numFmtId="0" fontId="8" fillId="0" borderId="54" xfId="120" applyFont="1" applyBorder="1"/>
    <xf numFmtId="0" fontId="7" fillId="0" borderId="0" xfId="120" applyFont="1" applyFill="1" applyBorder="1" applyProtection="1"/>
    <xf numFmtId="0" fontId="7" fillId="0" borderId="0" xfId="120" applyFont="1" applyBorder="1" applyProtection="1"/>
    <xf numFmtId="0" fontId="7" fillId="25" borderId="53" xfId="120" applyFont="1" applyFill="1" applyBorder="1" applyAlignment="1" applyProtection="1">
      <alignment horizontal="center"/>
      <protection locked="0"/>
    </xf>
    <xf numFmtId="0" fontId="7" fillId="25" borderId="14" xfId="120" applyFont="1" applyFill="1" applyBorder="1" applyAlignment="1" applyProtection="1">
      <alignment horizontal="center"/>
      <protection locked="0"/>
    </xf>
    <xf numFmtId="0" fontId="7" fillId="25" borderId="6" xfId="120" applyFont="1" applyFill="1" applyBorder="1" applyAlignment="1" applyProtection="1">
      <alignment horizontal="center"/>
      <protection locked="0"/>
    </xf>
    <xf numFmtId="0" fontId="7" fillId="0" borderId="0" xfId="120" applyFont="1" applyFill="1"/>
    <xf numFmtId="40" fontId="7" fillId="26" borderId="5" xfId="107" applyNumberFormat="1" applyFont="1" applyFill="1" applyBorder="1" applyAlignment="1" applyProtection="1">
      <alignment horizontal="right"/>
      <protection locked="0"/>
    </xf>
    <xf numFmtId="0" fontId="8" fillId="0" borderId="0" xfId="120" applyFont="1" applyBorder="1"/>
    <xf numFmtId="0" fontId="42" fillId="0" borderId="0" xfId="120" applyFont="1" applyBorder="1" applyProtection="1"/>
    <xf numFmtId="175" fontId="1" fillId="27" borderId="5" xfId="145" applyProtection="1">
      <alignment vertical="center"/>
    </xf>
    <xf numFmtId="0" fontId="7" fillId="0" borderId="8" xfId="120" applyFont="1" applyBorder="1" applyAlignment="1">
      <alignment horizontal="right"/>
    </xf>
    <xf numFmtId="0" fontId="60" fillId="0" borderId="8" xfId="120" applyFont="1" applyFill="1" applyBorder="1" applyProtection="1">
      <protection locked="0"/>
    </xf>
    <xf numFmtId="0" fontId="60" fillId="0" borderId="55" xfId="120" applyFont="1" applyFill="1" applyBorder="1" applyProtection="1">
      <protection locked="0"/>
    </xf>
    <xf numFmtId="175" fontId="1" fillId="27" borderId="5" xfId="145" applyBorder="1" applyProtection="1">
      <alignment vertical="center"/>
    </xf>
    <xf numFmtId="14" fontId="60" fillId="25" borderId="56" xfId="120" applyNumberFormat="1" applyFont="1" applyFill="1" applyBorder="1" applyProtection="1">
      <protection locked="0"/>
    </xf>
    <xf numFmtId="0" fontId="60" fillId="25" borderId="8" xfId="120" applyFont="1" applyFill="1" applyBorder="1" applyAlignment="1" applyProtection="1">
      <protection locked="0"/>
    </xf>
    <xf numFmtId="0" fontId="7" fillId="25" borderId="8" xfId="120" applyFont="1" applyFill="1" applyBorder="1" applyAlignment="1" applyProtection="1">
      <protection locked="0"/>
    </xf>
    <xf numFmtId="0" fontId="7" fillId="25" borderId="55" xfId="120" applyFont="1" applyFill="1" applyBorder="1" applyAlignment="1" applyProtection="1">
      <protection locked="0"/>
    </xf>
    <xf numFmtId="0" fontId="7" fillId="0" borderId="45" xfId="120" applyFont="1" applyBorder="1"/>
    <xf numFmtId="0" fontId="7" fillId="0" borderId="0" xfId="120" applyFont="1" applyBorder="1"/>
    <xf numFmtId="0" fontId="7" fillId="0" borderId="54" xfId="120" applyFont="1" applyBorder="1" applyProtection="1"/>
    <xf numFmtId="0" fontId="7" fillId="0" borderId="0" xfId="115" applyFont="1" applyBorder="1"/>
    <xf numFmtId="0" fontId="7" fillId="0" borderId="57" xfId="120" applyFont="1" applyBorder="1" applyProtection="1"/>
    <xf numFmtId="0" fontId="7" fillId="0" borderId="12" xfId="120" applyFont="1" applyBorder="1" applyProtection="1"/>
    <xf numFmtId="0" fontId="7" fillId="0" borderId="58" xfId="120" applyFont="1" applyBorder="1" applyProtection="1"/>
    <xf numFmtId="0" fontId="10" fillId="0" borderId="0" xfId="109" applyFont="1" applyBorder="1"/>
    <xf numFmtId="176" fontId="7" fillId="0" borderId="0" xfId="115" applyNumberFormat="1" applyFill="1" applyBorder="1" applyAlignment="1">
      <alignment horizontal="right"/>
    </xf>
    <xf numFmtId="0" fontId="7" fillId="0" borderId="8" xfId="120" applyFont="1" applyBorder="1"/>
    <xf numFmtId="0" fontId="7" fillId="0" borderId="7" xfId="115" applyFont="1" applyBorder="1"/>
    <xf numFmtId="0" fontId="7" fillId="0" borderId="18" xfId="115" applyFont="1" applyBorder="1"/>
    <xf numFmtId="0" fontId="7" fillId="0" borderId="18" xfId="115" applyBorder="1" applyAlignment="1">
      <alignment horizontal="right"/>
    </xf>
    <xf numFmtId="183" fontId="7" fillId="57" borderId="0" xfId="115" applyNumberFormat="1" applyFont="1" applyFill="1" applyBorder="1" applyAlignment="1">
      <alignment horizontal="right"/>
    </xf>
    <xf numFmtId="183" fontId="7" fillId="0" borderId="0" xfId="115" applyNumberFormat="1" applyFill="1" applyBorder="1" applyAlignment="1">
      <alignment horizontal="right"/>
    </xf>
    <xf numFmtId="0" fontId="8" fillId="0" borderId="0" xfId="120" applyFont="1" applyBorder="1" applyAlignment="1" applyProtection="1">
      <alignment horizontal="center"/>
    </xf>
    <xf numFmtId="176" fontId="7" fillId="0" borderId="0" xfId="115" applyNumberFormat="1" applyBorder="1" applyAlignment="1">
      <alignment horizontal="right"/>
    </xf>
    <xf numFmtId="176" fontId="59" fillId="0" borderId="0" xfId="115" applyNumberFormat="1" applyFont="1" applyBorder="1" applyAlignment="1">
      <alignment horizontal="right"/>
    </xf>
    <xf numFmtId="176" fontId="7" fillId="0" borderId="0" xfId="115" applyNumberFormat="1" applyBorder="1"/>
    <xf numFmtId="0" fontId="7" fillId="0" borderId="0" xfId="115" applyBorder="1"/>
    <xf numFmtId="0" fontId="7" fillId="0" borderId="0" xfId="115" applyFill="1" applyBorder="1"/>
    <xf numFmtId="0" fontId="7" fillId="0" borderId="0" xfId="115" applyFill="1" applyBorder="1" applyAlignment="1">
      <alignment horizontal="center"/>
    </xf>
    <xf numFmtId="0" fontId="7" fillId="0" borderId="0" xfId="115" applyBorder="1" applyAlignment="1">
      <alignment horizontal="center"/>
    </xf>
    <xf numFmtId="183" fontId="7" fillId="0" borderId="0" xfId="115" applyNumberFormat="1" applyFont="1" applyBorder="1"/>
    <xf numFmtId="0" fontId="7" fillId="0" borderId="18" xfId="115" applyBorder="1"/>
    <xf numFmtId="183" fontId="7" fillId="0" borderId="18" xfId="115" applyNumberFormat="1" applyFont="1" applyBorder="1"/>
    <xf numFmtId="183" fontId="7" fillId="6" borderId="15" xfId="115" applyNumberFormat="1" applyFill="1" applyBorder="1" applyAlignment="1">
      <alignment horizontal="right"/>
    </xf>
    <xf numFmtId="183" fontId="59" fillId="0" borderId="0" xfId="115" applyNumberFormat="1" applyFont="1" applyBorder="1" applyAlignment="1">
      <alignment horizontal="right"/>
    </xf>
    <xf numFmtId="183" fontId="7" fillId="6" borderId="14" xfId="115" applyNumberFormat="1" applyFill="1" applyBorder="1"/>
    <xf numFmtId="183" fontId="7" fillId="0" borderId="0" xfId="115" applyNumberFormat="1" applyBorder="1"/>
    <xf numFmtId="183" fontId="7" fillId="7" borderId="0" xfId="115" applyNumberFormat="1" applyFont="1" applyFill="1" applyBorder="1" applyAlignment="1">
      <alignment horizontal="right"/>
    </xf>
    <xf numFmtId="183" fontId="7" fillId="6" borderId="0" xfId="115" applyNumberFormat="1" applyFont="1" applyFill="1" applyBorder="1" applyAlignment="1">
      <alignment horizontal="right"/>
    </xf>
    <xf numFmtId="183" fontId="7" fillId="7" borderId="5" xfId="115" applyNumberFormat="1" applyFill="1" applyBorder="1"/>
    <xf numFmtId="0" fontId="7" fillId="7" borderId="5" xfId="115" applyFill="1" applyBorder="1"/>
    <xf numFmtId="0" fontId="7" fillId="7" borderId="5" xfId="115" applyFill="1" applyBorder="1" applyAlignment="1">
      <alignment horizontal="center"/>
    </xf>
    <xf numFmtId="0" fontId="7" fillId="0" borderId="19" xfId="115" applyBorder="1" applyAlignment="1">
      <alignment horizontal="center"/>
    </xf>
    <xf numFmtId="14" fontId="61" fillId="7" borderId="5" xfId="115" applyNumberFormat="1" applyFont="1" applyFill="1" applyBorder="1" applyAlignment="1">
      <alignment horizontal="center"/>
    </xf>
    <xf numFmtId="184" fontId="62" fillId="7" borderId="5" xfId="126" applyNumberFormat="1" applyFont="1" applyFill="1" applyBorder="1" applyAlignment="1">
      <alignment horizontal="center"/>
    </xf>
    <xf numFmtId="183" fontId="7" fillId="0" borderId="0" xfId="115" applyNumberFormat="1" applyBorder="1" applyAlignment="1">
      <alignment horizontal="right"/>
    </xf>
    <xf numFmtId="0" fontId="61" fillId="0" borderId="0" xfId="115" applyFont="1" applyFill="1" applyBorder="1" applyAlignment="1">
      <alignment horizontal="center"/>
    </xf>
    <xf numFmtId="183" fontId="7" fillId="51" borderId="15" xfId="115" applyNumberFormat="1" applyFill="1" applyBorder="1" applyAlignment="1">
      <alignment horizontal="right"/>
    </xf>
    <xf numFmtId="183" fontId="7" fillId="51" borderId="14" xfId="115" applyNumberFormat="1" applyFill="1" applyBorder="1"/>
    <xf numFmtId="176" fontId="7" fillId="0" borderId="0" xfId="115" applyNumberFormat="1"/>
    <xf numFmtId="14" fontId="61" fillId="7" borderId="5" xfId="115" applyNumberFormat="1" applyFont="1" applyFill="1" applyBorder="1" applyAlignment="1">
      <alignment horizontal="left"/>
    </xf>
    <xf numFmtId="0" fontId="7" fillId="7" borderId="5" xfId="115" applyFont="1" applyFill="1" applyBorder="1"/>
    <xf numFmtId="0" fontId="61" fillId="7" borderId="5" xfId="115" applyFont="1" applyFill="1" applyBorder="1" applyAlignment="1">
      <alignment horizontal="left"/>
    </xf>
    <xf numFmtId="183" fontId="7" fillId="0" borderId="0" xfId="115" applyNumberFormat="1" applyBorder="1" applyAlignment="1">
      <alignment horizontal="center"/>
    </xf>
    <xf numFmtId="0" fontId="42" fillId="0" borderId="0" xfId="115" applyFont="1" applyBorder="1"/>
    <xf numFmtId="0" fontId="7" fillId="0" borderId="16" xfId="115" applyBorder="1"/>
    <xf numFmtId="0" fontId="7" fillId="0" borderId="7" xfId="115" applyBorder="1"/>
    <xf numFmtId="0" fontId="7" fillId="0" borderId="17" xfId="115" applyBorder="1"/>
    <xf numFmtId="0" fontId="7" fillId="58" borderId="18" xfId="115" applyFill="1" applyBorder="1"/>
    <xf numFmtId="185" fontId="7" fillId="6" borderId="59" xfId="115" applyNumberFormat="1" applyFill="1" applyBorder="1" applyAlignment="1">
      <alignment horizontal="right"/>
    </xf>
    <xf numFmtId="0" fontId="7" fillId="58" borderId="0" xfId="115" applyFill="1" applyBorder="1"/>
    <xf numFmtId="0" fontId="7" fillId="58" borderId="19" xfId="115" applyFill="1" applyBorder="1"/>
    <xf numFmtId="164" fontId="7" fillId="51" borderId="0" xfId="115" applyNumberFormat="1" applyFont="1" applyFill="1" applyBorder="1"/>
    <xf numFmtId="0" fontId="8" fillId="0" borderId="0" xfId="115" applyFont="1" applyBorder="1"/>
    <xf numFmtId="176" fontId="7" fillId="6" borderId="18" xfId="115" applyNumberFormat="1" applyFont="1" applyFill="1" applyBorder="1"/>
    <xf numFmtId="176" fontId="7" fillId="7" borderId="0" xfId="115" applyNumberFormat="1" applyFont="1" applyFill="1" applyBorder="1"/>
    <xf numFmtId="176" fontId="7" fillId="6" borderId="0" xfId="115" applyNumberFormat="1" applyFont="1" applyFill="1" applyBorder="1"/>
    <xf numFmtId="176" fontId="7" fillId="7" borderId="19" xfId="115" applyNumberFormat="1" applyFont="1" applyFill="1" applyBorder="1"/>
    <xf numFmtId="0" fontId="7" fillId="0" borderId="18" xfId="115" applyFont="1" applyFill="1" applyBorder="1"/>
    <xf numFmtId="0" fontId="7" fillId="0" borderId="0" xfId="115" applyFont="1" applyFill="1" applyBorder="1"/>
    <xf numFmtId="176" fontId="7" fillId="0" borderId="0" xfId="115" applyNumberFormat="1" applyFont="1" applyFill="1" applyBorder="1" applyAlignment="1">
      <alignment horizontal="right"/>
    </xf>
    <xf numFmtId="0" fontId="10" fillId="0" borderId="0" xfId="109" applyFont="1" applyFill="1"/>
    <xf numFmtId="183" fontId="7" fillId="0" borderId="0" xfId="115" applyNumberFormat="1" applyFont="1" applyFill="1" applyBorder="1" applyAlignment="1">
      <alignment horizontal="right"/>
    </xf>
    <xf numFmtId="183" fontId="7" fillId="0" borderId="0" xfId="115" applyNumberFormat="1" applyFont="1" applyFill="1" applyBorder="1"/>
    <xf numFmtId="183" fontId="7" fillId="0" borderId="18" xfId="115" applyNumberFormat="1" applyFont="1" applyFill="1" applyBorder="1"/>
    <xf numFmtId="183" fontId="7" fillId="51" borderId="5" xfId="115" applyNumberFormat="1" applyFill="1" applyBorder="1"/>
    <xf numFmtId="0" fontId="8" fillId="7" borderId="5" xfId="115" applyFont="1" applyFill="1" applyBorder="1"/>
    <xf numFmtId="0" fontId="7" fillId="7" borderId="18" xfId="115" applyFont="1" applyFill="1" applyBorder="1"/>
    <xf numFmtId="0" fontId="7" fillId="7" borderId="0" xfId="115" applyFont="1" applyFill="1" applyBorder="1"/>
    <xf numFmtId="176" fontId="7" fillId="7" borderId="0" xfId="115" applyNumberFormat="1" applyFont="1" applyFill="1" applyBorder="1" applyAlignment="1">
      <alignment horizontal="right"/>
    </xf>
    <xf numFmtId="183" fontId="7" fillId="51" borderId="0" xfId="115" applyNumberFormat="1" applyFont="1" applyFill="1" applyBorder="1" applyAlignment="1">
      <alignment horizontal="right"/>
    </xf>
    <xf numFmtId="183" fontId="7" fillId="7" borderId="0" xfId="115" applyNumberFormat="1" applyFont="1" applyFill="1" applyBorder="1"/>
    <xf numFmtId="186" fontId="7" fillId="7" borderId="0" xfId="115" applyNumberFormat="1" applyFont="1" applyFill="1" applyBorder="1"/>
    <xf numFmtId="0" fontId="7" fillId="0" borderId="0" xfId="115" applyFont="1" applyBorder="1" applyAlignment="1">
      <alignment horizontal="center"/>
    </xf>
    <xf numFmtId="185" fontId="7" fillId="7" borderId="0" xfId="115" applyNumberFormat="1" applyFont="1" applyFill="1" applyBorder="1"/>
    <xf numFmtId="187" fontId="7" fillId="7" borderId="19" xfId="115" applyNumberFormat="1" applyFont="1" applyFill="1" applyBorder="1"/>
    <xf numFmtId="183" fontId="7" fillId="7" borderId="5" xfId="115" applyNumberFormat="1" applyFont="1" applyFill="1" applyBorder="1"/>
    <xf numFmtId="188" fontId="7" fillId="7" borderId="19" xfId="115" applyNumberFormat="1" applyFont="1" applyFill="1" applyBorder="1"/>
    <xf numFmtId="189" fontId="7" fillId="7" borderId="19" xfId="115" applyNumberFormat="1" applyFont="1" applyFill="1" applyBorder="1"/>
    <xf numFmtId="176" fontId="7" fillId="58" borderId="18" xfId="115" applyNumberFormat="1" applyFill="1" applyBorder="1"/>
    <xf numFmtId="176" fontId="7" fillId="58" borderId="0" xfId="115" applyNumberFormat="1" applyFill="1" applyBorder="1"/>
    <xf numFmtId="176" fontId="7" fillId="58" borderId="19" xfId="115" applyNumberFormat="1" applyFill="1" applyBorder="1"/>
    <xf numFmtId="176" fontId="7" fillId="6" borderId="59" xfId="115" applyNumberFormat="1" applyFill="1" applyBorder="1" applyAlignment="1">
      <alignment horizontal="right"/>
    </xf>
    <xf numFmtId="0" fontId="8" fillId="0" borderId="18" xfId="115" applyFont="1" applyBorder="1" applyAlignment="1">
      <alignment wrapText="1"/>
    </xf>
    <xf numFmtId="0" fontId="8" fillId="0" borderId="0" xfId="115" applyFont="1" applyBorder="1" applyAlignment="1">
      <alignment wrapText="1"/>
    </xf>
    <xf numFmtId="183" fontId="8" fillId="0" borderId="0" xfId="115" applyNumberFormat="1" applyFont="1" applyBorder="1" applyAlignment="1">
      <alignment wrapText="1"/>
    </xf>
    <xf numFmtId="183" fontId="8" fillId="0" borderId="0" xfId="115" applyNumberFormat="1" applyFont="1" applyBorder="1"/>
    <xf numFmtId="0" fontId="7" fillId="58" borderId="18" xfId="115" applyFont="1" applyFill="1" applyBorder="1" applyAlignment="1">
      <alignment wrapText="1"/>
    </xf>
    <xf numFmtId="0" fontId="7" fillId="58" borderId="0" xfId="115" applyFont="1" applyFill="1" applyBorder="1" applyAlignment="1">
      <alignment wrapText="1"/>
    </xf>
    <xf numFmtId="0" fontId="7" fillId="58" borderId="19" xfId="115" applyFont="1" applyFill="1" applyBorder="1" applyAlignment="1">
      <alignment wrapText="1"/>
    </xf>
    <xf numFmtId="0" fontId="8" fillId="0" borderId="18" xfId="115" applyFont="1" applyBorder="1" applyAlignment="1">
      <alignment horizontal="center"/>
    </xf>
    <xf numFmtId="0" fontId="8" fillId="0" borderId="0" xfId="115" applyFont="1" applyBorder="1" applyAlignment="1">
      <alignment horizontal="center"/>
    </xf>
    <xf numFmtId="0" fontId="7" fillId="58" borderId="35" xfId="115" applyFill="1" applyBorder="1"/>
    <xf numFmtId="0" fontId="7" fillId="58" borderId="52" xfId="115" applyFill="1" applyBorder="1"/>
    <xf numFmtId="0" fontId="7" fillId="58" borderId="37" xfId="115" applyFont="1" applyFill="1" applyBorder="1"/>
    <xf numFmtId="0" fontId="7" fillId="0" borderId="60" xfId="115" applyFont="1" applyBorder="1"/>
    <xf numFmtId="0" fontId="7" fillId="0" borderId="61" xfId="115" applyFont="1" applyBorder="1"/>
    <xf numFmtId="0" fontId="10" fillId="0" borderId="61" xfId="109" applyFont="1" applyBorder="1"/>
    <xf numFmtId="183" fontId="7" fillId="0" borderId="61" xfId="115" applyNumberFormat="1" applyFont="1" applyBorder="1"/>
    <xf numFmtId="183" fontId="7" fillId="0" borderId="60" xfId="115" applyNumberFormat="1" applyFont="1" applyBorder="1"/>
    <xf numFmtId="183" fontId="7" fillId="0" borderId="61" xfId="115" applyNumberFormat="1" applyBorder="1" applyAlignment="1">
      <alignment horizontal="right"/>
    </xf>
    <xf numFmtId="183" fontId="7" fillId="0" borderId="61" xfId="115" applyNumberFormat="1" applyFill="1" applyBorder="1" applyAlignment="1">
      <alignment horizontal="right"/>
    </xf>
    <xf numFmtId="183" fontId="59" fillId="0" borderId="61" xfId="115" applyNumberFormat="1" applyFont="1" applyBorder="1" applyAlignment="1">
      <alignment horizontal="right"/>
    </xf>
    <xf numFmtId="183" fontId="7" fillId="0" borderId="61" xfId="115" applyNumberFormat="1" applyBorder="1"/>
    <xf numFmtId="0" fontId="7" fillId="0" borderId="61" xfId="115" applyFill="1" applyBorder="1"/>
    <xf numFmtId="0" fontId="7" fillId="0" borderId="61" xfId="115" applyBorder="1"/>
    <xf numFmtId="0" fontId="61" fillId="0" borderId="61" xfId="115" applyFont="1" applyFill="1" applyBorder="1" applyAlignment="1">
      <alignment horizontal="center"/>
    </xf>
    <xf numFmtId="0" fontId="42" fillId="0" borderId="61" xfId="115" applyFont="1" applyBorder="1"/>
    <xf numFmtId="0" fontId="7" fillId="0" borderId="61" xfId="115" applyBorder="1" applyAlignment="1">
      <alignment horizontal="center"/>
    </xf>
    <xf numFmtId="0" fontId="7" fillId="0" borderId="62" xfId="115" applyBorder="1" applyAlignment="1">
      <alignment horizontal="center"/>
    </xf>
    <xf numFmtId="176" fontId="7" fillId="0" borderId="16" xfId="115" applyNumberFormat="1" applyBorder="1" applyAlignment="1">
      <alignment horizontal="right"/>
    </xf>
    <xf numFmtId="176" fontId="7" fillId="0" borderId="7" xfId="115" applyNumberFormat="1" applyBorder="1" applyAlignment="1">
      <alignment horizontal="right"/>
    </xf>
    <xf numFmtId="183" fontId="7" fillId="0" borderId="7" xfId="115" applyNumberFormat="1" applyBorder="1" applyAlignment="1">
      <alignment horizontal="right"/>
    </xf>
    <xf numFmtId="183" fontId="7" fillId="0" borderId="16" xfId="115" applyNumberFormat="1" applyBorder="1" applyAlignment="1">
      <alignment horizontal="right"/>
    </xf>
    <xf numFmtId="183" fontId="7" fillId="0" borderId="7" xfId="115" applyNumberFormat="1" applyFill="1" applyBorder="1" applyAlignment="1">
      <alignment horizontal="right"/>
    </xf>
    <xf numFmtId="183" fontId="59" fillId="0" borderId="7" xfId="115" applyNumberFormat="1" applyFont="1" applyBorder="1" applyAlignment="1">
      <alignment horizontal="right"/>
    </xf>
    <xf numFmtId="183" fontId="7" fillId="0" borderId="7" xfId="115" applyNumberFormat="1" applyBorder="1"/>
    <xf numFmtId="0" fontId="7" fillId="0" borderId="7" xfId="115" applyFill="1" applyBorder="1"/>
    <xf numFmtId="0" fontId="61" fillId="0" borderId="7" xfId="115" applyFont="1" applyFill="1" applyBorder="1" applyAlignment="1">
      <alignment horizontal="center"/>
    </xf>
    <xf numFmtId="0" fontId="7" fillId="0" borderId="7" xfId="115" applyBorder="1" applyAlignment="1">
      <alignment horizontal="center"/>
    </xf>
    <xf numFmtId="0" fontId="7" fillId="0" borderId="17" xfId="115" applyBorder="1" applyAlignment="1">
      <alignment horizontal="center"/>
    </xf>
    <xf numFmtId="0" fontId="7" fillId="53" borderId="16" xfId="115" applyFill="1" applyBorder="1"/>
    <xf numFmtId="0" fontId="7" fillId="53" borderId="7" xfId="115" applyFill="1" applyBorder="1"/>
    <xf numFmtId="0" fontId="7" fillId="53" borderId="17" xfId="115" applyFill="1" applyBorder="1"/>
    <xf numFmtId="183" fontId="7" fillId="0" borderId="15" xfId="115" applyNumberFormat="1" applyFill="1" applyBorder="1" applyAlignment="1">
      <alignment horizontal="right"/>
    </xf>
    <xf numFmtId="0" fontId="7" fillId="0" borderId="18" xfId="115" applyFill="1" applyBorder="1"/>
    <xf numFmtId="0" fontId="7" fillId="53" borderId="0" xfId="115" applyFill="1" applyBorder="1"/>
    <xf numFmtId="0" fontId="7" fillId="53" borderId="19" xfId="115" applyFill="1" applyBorder="1"/>
    <xf numFmtId="0" fontId="7" fillId="58" borderId="16" xfId="115" applyFill="1" applyBorder="1"/>
    <xf numFmtId="0" fontId="7" fillId="58" borderId="7" xfId="115" applyFill="1" applyBorder="1"/>
    <xf numFmtId="0" fontId="7" fillId="58" borderId="17" xfId="115" applyFill="1" applyBorder="1"/>
    <xf numFmtId="176" fontId="7" fillId="6" borderId="15" xfId="115" applyNumberFormat="1" applyFill="1" applyBorder="1" applyAlignment="1">
      <alignment horizontal="center"/>
    </xf>
    <xf numFmtId="190" fontId="7" fillId="7" borderId="0" xfId="115" applyNumberFormat="1" applyFont="1" applyFill="1" applyBorder="1"/>
    <xf numFmtId="190" fontId="7" fillId="7" borderId="19" xfId="115" applyNumberFormat="1" applyFont="1" applyFill="1" applyBorder="1"/>
    <xf numFmtId="183" fontId="7" fillId="7" borderId="8" xfId="115" applyNumberFormat="1" applyFill="1" applyBorder="1"/>
    <xf numFmtId="0" fontId="61" fillId="7" borderId="5" xfId="115" applyFont="1" applyFill="1" applyBorder="1" applyAlignment="1">
      <alignment horizontal="center"/>
    </xf>
    <xf numFmtId="183" fontId="7" fillId="0" borderId="0" xfId="115" applyNumberFormat="1" applyFill="1" applyBorder="1"/>
    <xf numFmtId="176" fontId="7" fillId="0" borderId="0" xfId="115" applyNumberFormat="1" applyFill="1" applyBorder="1"/>
    <xf numFmtId="0" fontId="7" fillId="0" borderId="0" xfId="115" applyFont="1" applyFill="1" applyBorder="1" applyAlignment="1">
      <alignment horizontal="center"/>
    </xf>
    <xf numFmtId="176" fontId="7" fillId="0" borderId="0" xfId="115" applyNumberFormat="1" applyBorder="1" applyAlignment="1">
      <alignment horizontal="center"/>
    </xf>
    <xf numFmtId="0" fontId="8" fillId="0" borderId="18" xfId="115" applyFont="1" applyBorder="1" applyAlignment="1">
      <alignment horizontal="center" wrapText="1"/>
    </xf>
    <xf numFmtId="0" fontId="8" fillId="0" borderId="0" xfId="115" applyFont="1" applyBorder="1" applyAlignment="1">
      <alignment horizontal="center" wrapText="1"/>
    </xf>
    <xf numFmtId="176" fontId="8" fillId="0" borderId="0" xfId="115" applyNumberFormat="1" applyFont="1" applyBorder="1" applyAlignment="1">
      <alignment horizontal="center"/>
    </xf>
    <xf numFmtId="0" fontId="42" fillId="0" borderId="0" xfId="115" applyFont="1" applyFill="1" applyBorder="1"/>
    <xf numFmtId="176" fontId="7" fillId="0" borderId="61" xfId="115" applyNumberFormat="1" applyBorder="1" applyAlignment="1">
      <alignment horizontal="right"/>
    </xf>
    <xf numFmtId="176" fontId="7" fillId="0" borderId="61" xfId="115" applyNumberFormat="1" applyFill="1" applyBorder="1" applyAlignment="1">
      <alignment horizontal="right"/>
    </xf>
    <xf numFmtId="176" fontId="59" fillId="0" borderId="61" xfId="115" applyNumberFormat="1" applyFont="1" applyBorder="1" applyAlignment="1">
      <alignment horizontal="right"/>
    </xf>
    <xf numFmtId="176" fontId="7" fillId="0" borderId="61" xfId="115" applyNumberFormat="1" applyBorder="1"/>
    <xf numFmtId="0" fontId="7" fillId="0" borderId="61" xfId="115" applyFill="1" applyBorder="1" applyAlignment="1">
      <alignment horizontal="center"/>
    </xf>
    <xf numFmtId="0" fontId="9" fillId="0" borderId="61" xfId="115" applyFont="1" applyBorder="1"/>
    <xf numFmtId="190" fontId="7" fillId="0" borderId="0" xfId="115" applyNumberFormat="1"/>
    <xf numFmtId="176" fontId="7" fillId="0" borderId="7" xfId="115" applyNumberFormat="1" applyFill="1" applyBorder="1" applyAlignment="1">
      <alignment horizontal="right"/>
    </xf>
    <xf numFmtId="176" fontId="59" fillId="0" borderId="7" xfId="115" applyNumberFormat="1" applyFont="1" applyBorder="1" applyAlignment="1">
      <alignment horizontal="right"/>
    </xf>
    <xf numFmtId="176" fontId="7" fillId="0" borderId="7" xfId="115" applyNumberFormat="1" applyBorder="1"/>
    <xf numFmtId="185" fontId="7" fillId="0" borderId="0" xfId="115" applyNumberFormat="1"/>
    <xf numFmtId="0" fontId="7" fillId="0" borderId="0" xfId="115" applyFont="1"/>
    <xf numFmtId="183" fontId="7" fillId="6" borderId="59" xfId="115" applyNumberFormat="1" applyFill="1" applyBorder="1" applyAlignment="1">
      <alignment horizontal="right"/>
    </xf>
    <xf numFmtId="183" fontId="43" fillId="0" borderId="0" xfId="115" applyNumberFormat="1" applyFont="1" applyFill="1" applyBorder="1" applyAlignment="1">
      <alignment horizontal="right"/>
    </xf>
    <xf numFmtId="183" fontId="63" fillId="0" borderId="0" xfId="115" applyNumberFormat="1" applyFont="1" applyFill="1" applyBorder="1" applyAlignment="1">
      <alignment horizontal="right"/>
    </xf>
    <xf numFmtId="183" fontId="43" fillId="0" borderId="0" xfId="115" applyNumberFormat="1" applyFont="1" applyBorder="1"/>
    <xf numFmtId="0" fontId="43" fillId="0" borderId="0" xfId="115" applyFont="1" applyFill="1" applyBorder="1"/>
    <xf numFmtId="0" fontId="43" fillId="0" borderId="0" xfId="115" applyFont="1" applyBorder="1"/>
    <xf numFmtId="183" fontId="7" fillId="6" borderId="18" xfId="115" applyNumberFormat="1" applyFill="1" applyBorder="1" applyAlignment="1">
      <alignment horizontal="right"/>
    </xf>
    <xf numFmtId="183" fontId="7" fillId="6" borderId="0" xfId="115" applyNumberFormat="1" applyFill="1" applyBorder="1" applyAlignment="1">
      <alignment horizontal="right"/>
    </xf>
    <xf numFmtId="183" fontId="7" fillId="7" borderId="0" xfId="115" applyNumberFormat="1" applyFill="1" applyBorder="1"/>
    <xf numFmtId="183" fontId="7" fillId="51" borderId="0" xfId="115" applyNumberFormat="1" applyFill="1" applyBorder="1"/>
    <xf numFmtId="183" fontId="7" fillId="51" borderId="18" xfId="115" applyNumberFormat="1" applyFill="1" applyBorder="1"/>
    <xf numFmtId="183" fontId="7" fillId="0" borderId="18" xfId="115" applyNumberFormat="1" applyFill="1" applyBorder="1" applyAlignment="1">
      <alignment horizontal="right"/>
    </xf>
    <xf numFmtId="183" fontId="59" fillId="0" borderId="0" xfId="115" applyNumberFormat="1" applyFont="1" applyFill="1" applyBorder="1" applyAlignment="1">
      <alignment horizontal="right"/>
    </xf>
    <xf numFmtId="183" fontId="7" fillId="6" borderId="0" xfId="115" applyNumberFormat="1" applyFill="1" applyBorder="1"/>
    <xf numFmtId="183" fontId="7" fillId="0" borderId="18" xfId="115" applyNumberFormat="1" applyBorder="1" applyAlignment="1">
      <alignment horizontal="right"/>
    </xf>
    <xf numFmtId="183" fontId="7" fillId="6" borderId="14" xfId="115" applyNumberFormat="1" applyFill="1" applyBorder="1" applyAlignment="1">
      <alignment horizontal="right"/>
    </xf>
    <xf numFmtId="183" fontId="7" fillId="7" borderId="0" xfId="115" applyNumberFormat="1" applyFill="1" applyBorder="1" applyAlignment="1">
      <alignment horizontal="right"/>
    </xf>
    <xf numFmtId="183" fontId="7" fillId="6" borderId="50" xfId="2" applyNumberFormat="1" applyFont="1" applyFill="1" applyBorder="1" applyAlignment="1">
      <alignment horizontal="right"/>
    </xf>
    <xf numFmtId="183" fontId="7" fillId="6" borderId="14" xfId="109" applyNumberFormat="1" applyFont="1" applyFill="1" applyBorder="1" applyAlignment="1">
      <alignment horizontal="right"/>
    </xf>
    <xf numFmtId="0" fontId="7" fillId="57" borderId="0" xfId="115" applyFont="1" applyFill="1" applyBorder="1"/>
    <xf numFmtId="183" fontId="7" fillId="6" borderId="0" xfId="109" applyNumberFormat="1" applyFont="1" applyFill="1" applyBorder="1" applyAlignment="1">
      <alignment horizontal="right"/>
    </xf>
    <xf numFmtId="0" fontId="64" fillId="0" borderId="0" xfId="115" applyFont="1" applyBorder="1"/>
    <xf numFmtId="183" fontId="59" fillId="0" borderId="18" xfId="115" applyNumberFormat="1" applyFont="1" applyFill="1" applyBorder="1" applyAlignment="1">
      <alignment horizontal="right"/>
    </xf>
    <xf numFmtId="183" fontId="7" fillId="0" borderId="18" xfId="2" applyNumberFormat="1" applyFont="1" applyFill="1" applyBorder="1" applyAlignment="1">
      <alignment horizontal="right"/>
    </xf>
    <xf numFmtId="183" fontId="7" fillId="0" borderId="0" xfId="109" applyNumberFormat="1" applyFont="1" applyBorder="1" applyAlignment="1">
      <alignment horizontal="right"/>
    </xf>
    <xf numFmtId="183" fontId="7" fillId="6" borderId="50" xfId="115" applyNumberFormat="1" applyFill="1" applyBorder="1" applyAlignment="1">
      <alignment horizontal="right"/>
    </xf>
    <xf numFmtId="183" fontId="9" fillId="0" borderId="0" xfId="115" applyNumberFormat="1" applyFont="1" applyFill="1" applyBorder="1" applyAlignment="1">
      <alignment horizontal="right"/>
    </xf>
    <xf numFmtId="183" fontId="7" fillId="6" borderId="18" xfId="109" applyNumberFormat="1" applyFont="1" applyFill="1" applyBorder="1" applyAlignment="1">
      <alignment horizontal="right"/>
    </xf>
    <xf numFmtId="183" fontId="7" fillId="0" borderId="0" xfId="115" applyNumberFormat="1" applyAlignment="1">
      <alignment horizontal="right"/>
    </xf>
    <xf numFmtId="183" fontId="7" fillId="57" borderId="18" xfId="115" applyNumberFormat="1" applyFont="1" applyFill="1" applyBorder="1" applyAlignment="1">
      <alignment horizontal="right"/>
    </xf>
    <xf numFmtId="183" fontId="65" fillId="6" borderId="0" xfId="115" applyNumberFormat="1" applyFont="1" applyFill="1" applyBorder="1" applyAlignment="1">
      <alignment horizontal="right"/>
    </xf>
    <xf numFmtId="183" fontId="7" fillId="51" borderId="18" xfId="115" applyNumberFormat="1" applyFill="1" applyBorder="1" applyAlignment="1">
      <alignment horizontal="right"/>
    </xf>
    <xf numFmtId="183" fontId="7" fillId="57" borderId="18" xfId="115" applyNumberFormat="1" applyFill="1" applyBorder="1" applyAlignment="1">
      <alignment horizontal="right"/>
    </xf>
    <xf numFmtId="183" fontId="7" fillId="7" borderId="14" xfId="109" applyNumberFormat="1" applyFont="1" applyFill="1" applyBorder="1" applyAlignment="1">
      <alignment horizontal="right"/>
    </xf>
    <xf numFmtId="0" fontId="7" fillId="0" borderId="0" xfId="115" applyBorder="1" applyAlignment="1">
      <alignment horizontal="right"/>
    </xf>
    <xf numFmtId="0" fontId="59" fillId="0" borderId="0" xfId="115" applyFont="1" applyBorder="1" applyAlignment="1">
      <alignment horizontal="right"/>
    </xf>
    <xf numFmtId="0" fontId="66" fillId="0" borderId="18" xfId="115" applyFont="1" applyBorder="1" applyAlignment="1">
      <alignment horizontal="right"/>
    </xf>
    <xf numFmtId="0" fontId="66" fillId="0" borderId="0" xfId="115" applyFont="1" applyFill="1" applyBorder="1" applyAlignment="1">
      <alignment horizontal="right"/>
    </xf>
    <xf numFmtId="0" fontId="66" fillId="0" borderId="0" xfId="115" applyFont="1" applyBorder="1" applyAlignment="1">
      <alignment horizontal="right"/>
    </xf>
    <xf numFmtId="0" fontId="7" fillId="0" borderId="0" xfId="115" applyFont="1" applyBorder="1" applyAlignment="1">
      <alignment wrapText="1"/>
    </xf>
    <xf numFmtId="0" fontId="7" fillId="0" borderId="60" xfId="115" applyBorder="1" applyAlignment="1">
      <alignment horizontal="right"/>
    </xf>
    <xf numFmtId="0" fontId="7" fillId="0" borderId="61" xfId="115" applyFill="1" applyBorder="1" applyAlignment="1">
      <alignment horizontal="right"/>
    </xf>
    <xf numFmtId="0" fontId="7" fillId="0" borderId="61" xfId="115" applyBorder="1" applyAlignment="1">
      <alignment horizontal="right"/>
    </xf>
    <xf numFmtId="0" fontId="59" fillId="0" borderId="61" xfId="115" applyFont="1" applyBorder="1" applyAlignment="1">
      <alignment horizontal="right"/>
    </xf>
    <xf numFmtId="0" fontId="67" fillId="0" borderId="61" xfId="115" applyFont="1" applyBorder="1" applyAlignment="1">
      <alignment horizontal="left"/>
    </xf>
    <xf numFmtId="0" fontId="67" fillId="0" borderId="62" xfId="115" applyFont="1" applyBorder="1" applyAlignment="1">
      <alignment horizontal="left"/>
    </xf>
    <xf numFmtId="0" fontId="7" fillId="0" borderId="7" xfId="115" applyFill="1" applyBorder="1" applyAlignment="1">
      <alignment horizontal="right"/>
    </xf>
    <xf numFmtId="0" fontId="7" fillId="0" borderId="7" xfId="115" applyBorder="1" applyAlignment="1">
      <alignment horizontal="right"/>
    </xf>
    <xf numFmtId="0" fontId="12" fillId="0" borderId="0" xfId="115" applyFont="1" applyAlignment="1">
      <alignment horizontal="right"/>
    </xf>
    <xf numFmtId="0" fontId="12" fillId="0" borderId="0" xfId="115" applyFont="1"/>
    <xf numFmtId="0" fontId="12" fillId="0" borderId="0" xfId="115" applyFont="1" applyFill="1" applyBorder="1" applyAlignment="1">
      <alignment horizontal="right"/>
    </xf>
    <xf numFmtId="0" fontId="68" fillId="0" borderId="0" xfId="115" applyFont="1" applyAlignment="1">
      <alignment horizontal="right"/>
    </xf>
    <xf numFmtId="0" fontId="12" fillId="0" borderId="0" xfId="115" applyFont="1" applyFill="1"/>
    <xf numFmtId="0" fontId="11" fillId="0" borderId="0" xfId="115" applyFont="1" applyAlignment="1"/>
    <xf numFmtId="0" fontId="11" fillId="0" borderId="0" xfId="115" applyFont="1"/>
    <xf numFmtId="0" fontId="7" fillId="3" borderId="0" xfId="115" applyFill="1"/>
    <xf numFmtId="0" fontId="7" fillId="3" borderId="7" xfId="115" applyFill="1" applyBorder="1" applyAlignment="1">
      <alignment horizontal="center"/>
    </xf>
    <xf numFmtId="0" fontId="7" fillId="3" borderId="7" xfId="115" applyFill="1" applyBorder="1" applyAlignment="1">
      <alignment horizontal="right"/>
    </xf>
    <xf numFmtId="0" fontId="59" fillId="3" borderId="7" xfId="115" applyFont="1" applyFill="1" applyBorder="1" applyAlignment="1">
      <alignment horizontal="right"/>
    </xf>
    <xf numFmtId="0" fontId="7" fillId="3" borderId="7" xfId="115" applyFill="1" applyBorder="1"/>
    <xf numFmtId="0" fontId="7" fillId="3" borderId="7" xfId="115" applyFill="1" applyBorder="1" applyProtection="1"/>
    <xf numFmtId="0" fontId="7" fillId="3" borderId="0" xfId="115" applyFill="1" applyAlignment="1">
      <alignment horizontal="right"/>
    </xf>
    <xf numFmtId="0" fontId="59" fillId="3" borderId="0" xfId="115" applyFont="1" applyFill="1" applyAlignment="1">
      <alignment horizontal="right"/>
    </xf>
    <xf numFmtId="0" fontId="7" fillId="3" borderId="0" xfId="115" applyFill="1" applyProtection="1"/>
    <xf numFmtId="0" fontId="51" fillId="3" borderId="0" xfId="115" applyFont="1" applyFill="1" applyProtection="1"/>
    <xf numFmtId="0" fontId="10" fillId="0" borderId="0" xfId="109" applyFont="1" applyAlignment="1">
      <alignment horizontal="right"/>
    </xf>
    <xf numFmtId="0" fontId="7" fillId="0" borderId="16" xfId="115" applyBorder="1" applyAlignment="1">
      <alignment horizontal="right"/>
    </xf>
    <xf numFmtId="0" fontId="59" fillId="0" borderId="7" xfId="115" applyFont="1" applyBorder="1" applyAlignment="1">
      <alignment horizontal="right"/>
    </xf>
    <xf numFmtId="0" fontId="59" fillId="0" borderId="0" xfId="115" applyFont="1" applyFill="1" applyBorder="1" applyAlignment="1">
      <alignment horizontal="right"/>
    </xf>
    <xf numFmtId="0" fontId="7" fillId="0" borderId="0" xfId="115" applyBorder="1" applyAlignment="1">
      <alignment horizontal="left"/>
    </xf>
    <xf numFmtId="178" fontId="7" fillId="51" borderId="15" xfId="115" applyNumberFormat="1" applyFill="1" applyBorder="1"/>
    <xf numFmtId="178" fontId="7" fillId="50" borderId="15" xfId="115" applyNumberFormat="1" applyFill="1" applyBorder="1" applyAlignment="1">
      <alignment horizontal="right"/>
    </xf>
    <xf numFmtId="178" fontId="7" fillId="51" borderId="0" xfId="115" applyNumberFormat="1" applyFont="1" applyFill="1" applyBorder="1" applyAlignment="1">
      <alignment horizontal="right"/>
    </xf>
    <xf numFmtId="178" fontId="7" fillId="6" borderId="0" xfId="115" applyNumberFormat="1" applyFont="1" applyFill="1" applyBorder="1" applyAlignment="1">
      <alignment horizontal="right"/>
    </xf>
    <xf numFmtId="0" fontId="7" fillId="0" borderId="0" xfId="115" applyFont="1" applyBorder="1" applyAlignment="1">
      <alignment horizontal="left"/>
    </xf>
    <xf numFmtId="178" fontId="7" fillId="7" borderId="0" xfId="115" applyNumberFormat="1" applyFont="1" applyFill="1" applyBorder="1"/>
    <xf numFmtId="178" fontId="7" fillId="7" borderId="0" xfId="115" applyNumberFormat="1" applyFont="1" applyFill="1" applyBorder="1" applyAlignment="1">
      <alignment horizontal="right"/>
    </xf>
    <xf numFmtId="183" fontId="7" fillId="0" borderId="0" xfId="115" applyNumberFormat="1" applyFont="1" applyFill="1" applyBorder="1" applyAlignment="1">
      <alignment horizontal="center" wrapText="1"/>
    </xf>
    <xf numFmtId="0" fontId="42" fillId="0" borderId="0" xfId="115" applyFont="1" applyBorder="1" applyAlignment="1">
      <alignment horizontal="left"/>
    </xf>
    <xf numFmtId="191" fontId="7" fillId="6" borderId="15" xfId="115" applyNumberFormat="1" applyFill="1" applyBorder="1" applyAlignment="1">
      <alignment horizontal="right"/>
    </xf>
    <xf numFmtId="191" fontId="7" fillId="7" borderId="0" xfId="115" applyNumberFormat="1" applyFont="1" applyFill="1" applyBorder="1" applyAlignment="1">
      <alignment horizontal="right"/>
    </xf>
    <xf numFmtId="191" fontId="7" fillId="0" borderId="0" xfId="115" applyNumberFormat="1" applyFill="1" applyBorder="1" applyAlignment="1">
      <alignment horizontal="right"/>
    </xf>
    <xf numFmtId="191" fontId="7" fillId="6" borderId="0" xfId="115" applyNumberFormat="1" applyFill="1" applyBorder="1" applyAlignment="1">
      <alignment horizontal="right"/>
    </xf>
    <xf numFmtId="191" fontId="7" fillId="7" borderId="8" xfId="115" applyNumberFormat="1" applyFont="1" applyFill="1" applyBorder="1" applyAlignment="1">
      <alignment horizontal="right"/>
    </xf>
    <xf numFmtId="191" fontId="7" fillId="0" borderId="0" xfId="115" applyNumberFormat="1" applyBorder="1" applyAlignment="1">
      <alignment horizontal="right"/>
    </xf>
    <xf numFmtId="191" fontId="7" fillId="51" borderId="15" xfId="115" applyNumberFormat="1" applyFill="1" applyBorder="1" applyAlignment="1">
      <alignment horizontal="right"/>
    </xf>
    <xf numFmtId="191" fontId="10" fillId="7" borderId="0" xfId="81" applyNumberFormat="1" applyFont="1" applyFill="1" applyBorder="1" applyAlignment="1">
      <alignment horizontal="right"/>
    </xf>
    <xf numFmtId="192" fontId="7" fillId="7" borderId="0" xfId="115" applyNumberFormat="1" applyFont="1" applyFill="1" applyBorder="1" applyAlignment="1">
      <alignment horizontal="right"/>
    </xf>
    <xf numFmtId="191" fontId="7" fillId="0" borderId="0" xfId="115" applyNumberFormat="1" applyFont="1" applyFill="1" applyBorder="1" applyAlignment="1">
      <alignment horizontal="right"/>
    </xf>
    <xf numFmtId="191" fontId="7" fillId="6" borderId="15" xfId="115" applyNumberFormat="1" applyFont="1" applyFill="1" applyBorder="1" applyAlignment="1">
      <alignment horizontal="right"/>
    </xf>
    <xf numFmtId="191" fontId="7" fillId="6" borderId="0" xfId="115" applyNumberFormat="1" applyFont="1" applyFill="1" applyBorder="1" applyAlignment="1">
      <alignment horizontal="right"/>
    </xf>
    <xf numFmtId="0" fontId="7" fillId="0" borderId="8" xfId="115" applyFill="1" applyBorder="1"/>
    <xf numFmtId="0" fontId="7" fillId="0" borderId="8" xfId="115" applyBorder="1"/>
    <xf numFmtId="0" fontId="7" fillId="0" borderId="8" xfId="115" applyFont="1" applyBorder="1" applyAlignment="1">
      <alignment horizontal="left"/>
    </xf>
    <xf numFmtId="0" fontId="8" fillId="0" borderId="0" xfId="115" applyFont="1" applyBorder="1" applyAlignment="1">
      <alignment horizontal="left"/>
    </xf>
    <xf numFmtId="0" fontId="7" fillId="0" borderId="0" xfId="115" applyFont="1" applyFill="1" applyBorder="1" applyAlignment="1">
      <alignment horizontal="left"/>
    </xf>
    <xf numFmtId="191" fontId="7" fillId="0" borderId="0" xfId="115" applyNumberFormat="1" applyFont="1" applyBorder="1" applyAlignment="1">
      <alignment horizontal="right"/>
    </xf>
    <xf numFmtId="0" fontId="46" fillId="7" borderId="18" xfId="115" applyFont="1" applyFill="1" applyBorder="1" applyAlignment="1">
      <alignment horizontal="right"/>
    </xf>
    <xf numFmtId="0" fontId="46" fillId="7" borderId="0" xfId="115" applyFont="1" applyFill="1" applyBorder="1" applyAlignment="1">
      <alignment horizontal="right"/>
    </xf>
    <xf numFmtId="10" fontId="7" fillId="6" borderId="0" xfId="115" applyNumberFormat="1" applyFont="1" applyFill="1" applyBorder="1" applyAlignment="1">
      <alignment horizontal="right"/>
    </xf>
    <xf numFmtId="0" fontId="65" fillId="0" borderId="0" xfId="115" applyFont="1" applyBorder="1"/>
    <xf numFmtId="183" fontId="61" fillId="0" borderId="0" xfId="115" applyNumberFormat="1" applyFont="1" applyBorder="1"/>
    <xf numFmtId="0" fontId="7" fillId="0" borderId="0" xfId="115" applyFont="1" applyFill="1" applyBorder="1" applyAlignment="1">
      <alignment horizontal="right"/>
    </xf>
    <xf numFmtId="190" fontId="59" fillId="0" borderId="0" xfId="115" applyNumberFormat="1" applyFont="1" applyBorder="1" applyAlignment="1">
      <alignment horizontal="right"/>
    </xf>
    <xf numFmtId="0" fontId="7" fillId="0" borderId="0" xfId="115" applyFill="1" applyAlignment="1">
      <alignment horizontal="right"/>
    </xf>
    <xf numFmtId="193" fontId="7" fillId="0" borderId="0" xfId="80" applyNumberFormat="1" applyFont="1" applyFill="1" applyAlignment="1">
      <alignment horizontal="right"/>
    </xf>
    <xf numFmtId="183" fontId="7" fillId="51" borderId="50" xfId="115" applyNumberFormat="1" applyFill="1" applyBorder="1"/>
    <xf numFmtId="183" fontId="7" fillId="7" borderId="18" xfId="115" applyNumberFormat="1" applyFont="1" applyFill="1" applyBorder="1" applyAlignment="1">
      <alignment horizontal="right"/>
    </xf>
    <xf numFmtId="0" fontId="7" fillId="7" borderId="5" xfId="115" applyFill="1" applyBorder="1" applyAlignment="1">
      <alignment horizontal="right"/>
    </xf>
    <xf numFmtId="0" fontId="7" fillId="7" borderId="53" xfId="115" applyFill="1" applyBorder="1"/>
    <xf numFmtId="0" fontId="7" fillId="7" borderId="14" xfId="115" applyFill="1" applyBorder="1"/>
    <xf numFmtId="0" fontId="7" fillId="7" borderId="6" xfId="115" applyFill="1" applyBorder="1"/>
    <xf numFmtId="0" fontId="61" fillId="7" borderId="5" xfId="115" applyFont="1" applyFill="1" applyBorder="1" applyAlignment="1">
      <alignment horizontal="right"/>
    </xf>
    <xf numFmtId="0" fontId="61" fillId="7" borderId="5" xfId="115" applyFont="1" applyFill="1" applyBorder="1"/>
    <xf numFmtId="0" fontId="7" fillId="7" borderId="6" xfId="115" applyFont="1" applyFill="1" applyBorder="1"/>
    <xf numFmtId="14" fontId="61" fillId="7" borderId="5" xfId="115" applyNumberFormat="1" applyFont="1" applyFill="1" applyBorder="1"/>
    <xf numFmtId="14" fontId="61" fillId="7" borderId="5" xfId="115" applyNumberFormat="1" applyFont="1" applyFill="1" applyBorder="1" applyAlignment="1">
      <alignment horizontal="right"/>
    </xf>
    <xf numFmtId="0" fontId="61" fillId="0" borderId="0" xfId="115" applyFont="1" applyFill="1" applyBorder="1" applyAlignment="1">
      <alignment horizontal="right"/>
    </xf>
    <xf numFmtId="0" fontId="7" fillId="0" borderId="62" xfId="115" applyBorder="1"/>
    <xf numFmtId="178" fontId="7" fillId="59" borderId="63" xfId="112" applyNumberFormat="1" applyFont="1" applyFill="1" applyBorder="1" applyProtection="1"/>
    <xf numFmtId="183" fontId="8" fillId="59" borderId="17" xfId="112" applyNumberFormat="1" applyFont="1" applyFill="1" applyBorder="1" applyAlignment="1" applyProtection="1"/>
    <xf numFmtId="183" fontId="7" fillId="7" borderId="41" xfId="119" applyNumberFormat="1" applyFont="1" applyFill="1" applyBorder="1"/>
    <xf numFmtId="183" fontId="7" fillId="7" borderId="19" xfId="119" applyNumberFormat="1" applyFont="1" applyFill="1" applyBorder="1"/>
    <xf numFmtId="194" fontId="6" fillId="0" borderId="0" xfId="2" applyNumberFormat="1" applyFont="1"/>
    <xf numFmtId="167" fontId="6" fillId="0" borderId="0" xfId="2" applyNumberFormat="1" applyFont="1"/>
    <xf numFmtId="178" fontId="7" fillId="6" borderId="41" xfId="112" applyNumberFormat="1" applyFont="1" applyFill="1" applyBorder="1" applyProtection="1"/>
    <xf numFmtId="183" fontId="8" fillId="0" borderId="19" xfId="112" applyNumberFormat="1" applyFont="1" applyBorder="1" applyAlignment="1" applyProtection="1"/>
    <xf numFmtId="164" fontId="7" fillId="0" borderId="23" xfId="112" applyNumberFormat="1" applyFont="1" applyBorder="1" applyProtection="1"/>
    <xf numFmtId="164" fontId="8" fillId="0" borderId="19" xfId="112" applyNumberFormat="1" applyFont="1" applyBorder="1" applyProtection="1"/>
    <xf numFmtId="164" fontId="8" fillId="0" borderId="36" xfId="112" applyNumberFormat="1" applyFont="1" applyBorder="1" applyAlignment="1" applyProtection="1">
      <alignment horizontal="center" wrapText="1"/>
    </xf>
    <xf numFmtId="164" fontId="42" fillId="0" borderId="36" xfId="112" applyNumberFormat="1" applyFont="1" applyBorder="1" applyAlignment="1" applyProtection="1"/>
    <xf numFmtId="0" fontId="11" fillId="0" borderId="0" xfId="2" applyFont="1"/>
    <xf numFmtId="178" fontId="11" fillId="0" borderId="0" xfId="121" applyNumberFormat="1" applyFont="1" applyProtection="1"/>
    <xf numFmtId="0" fontId="11" fillId="0" borderId="0" xfId="2" applyFont="1" applyFill="1"/>
    <xf numFmtId="0" fontId="7" fillId="0" borderId="0" xfId="2" applyFont="1" applyProtection="1">
      <protection locked="0"/>
    </xf>
    <xf numFmtId="0" fontId="6" fillId="0" borderId="0" xfId="2" applyFont="1" applyFill="1" applyBorder="1"/>
    <xf numFmtId="183" fontId="6" fillId="0" borderId="0" xfId="2" applyNumberFormat="1" applyFont="1" applyFill="1" applyBorder="1"/>
    <xf numFmtId="183" fontId="8" fillId="0" borderId="0" xfId="2" applyNumberFormat="1" applyFont="1" applyFill="1" applyBorder="1"/>
    <xf numFmtId="174" fontId="6" fillId="0" borderId="0" xfId="2" applyNumberFormat="1" applyFont="1"/>
    <xf numFmtId="0" fontId="6" fillId="0" borderId="0" xfId="5" applyFont="1"/>
    <xf numFmtId="195" fontId="6" fillId="0" borderId="0" xfId="5" applyNumberFormat="1" applyFont="1"/>
    <xf numFmtId="183" fontId="6" fillId="0" borderId="0" xfId="5" applyNumberFormat="1" applyFont="1"/>
    <xf numFmtId="167" fontId="71" fillId="0" borderId="0" xfId="5" applyNumberFormat="1" applyFont="1" applyAlignment="1">
      <alignment horizontal="center"/>
    </xf>
    <xf numFmtId="167" fontId="71" fillId="0" borderId="0" xfId="5" applyNumberFormat="1" applyFont="1" applyFill="1" applyAlignment="1">
      <alignment horizontal="center"/>
    </xf>
    <xf numFmtId="167" fontId="72" fillId="0" borderId="0" xfId="5" applyNumberFormat="1" applyFont="1" applyFill="1" applyAlignment="1">
      <alignment horizontal="center"/>
    </xf>
    <xf numFmtId="167" fontId="6" fillId="0" borderId="0" xfId="5" applyNumberFormat="1" applyFont="1"/>
    <xf numFmtId="0" fontId="8" fillId="0" borderId="0" xfId="5" applyFont="1"/>
    <xf numFmtId="183" fontId="8" fillId="6" borderId="43" xfId="5" applyNumberFormat="1" applyFont="1" applyFill="1" applyBorder="1"/>
    <xf numFmtId="183" fontId="8" fillId="6" borderId="5" xfId="5" applyNumberFormat="1" applyFont="1" applyFill="1" applyBorder="1"/>
    <xf numFmtId="183" fontId="8" fillId="6" borderId="44" xfId="5" applyNumberFormat="1" applyFont="1" applyFill="1" applyBorder="1"/>
    <xf numFmtId="164" fontId="8" fillId="6" borderId="5" xfId="5" applyNumberFormat="1" applyFont="1" applyFill="1" applyBorder="1"/>
    <xf numFmtId="183" fontId="7" fillId="6" borderId="41" xfId="119" applyNumberFormat="1" applyFont="1" applyFill="1" applyBorder="1"/>
    <xf numFmtId="183" fontId="7" fillId="7" borderId="54" xfId="119" applyNumberFormat="1" applyFont="1" applyFill="1" applyBorder="1"/>
    <xf numFmtId="183" fontId="7" fillId="7" borderId="2" xfId="119" applyNumberFormat="1" applyFont="1" applyFill="1" applyBorder="1"/>
    <xf numFmtId="183" fontId="7" fillId="6" borderId="2" xfId="119" applyNumberFormat="1" applyFont="1" applyFill="1" applyBorder="1"/>
    <xf numFmtId="183" fontId="7" fillId="7" borderId="42" xfId="119" applyNumberFormat="1" applyFont="1" applyFill="1" applyBorder="1"/>
    <xf numFmtId="196" fontId="7" fillId="7" borderId="2" xfId="5" applyNumberFormat="1" applyFont="1" applyFill="1" applyBorder="1" applyAlignment="1">
      <alignment horizontal="left"/>
    </xf>
    <xf numFmtId="196" fontId="7" fillId="7" borderId="2" xfId="117" applyNumberFormat="1" applyFont="1" applyFill="1" applyBorder="1" applyAlignment="1"/>
    <xf numFmtId="196" fontId="7" fillId="7" borderId="2" xfId="117" applyNumberFormat="1" applyFont="1" applyFill="1" applyBorder="1" applyAlignment="1">
      <alignment horizontal="left"/>
    </xf>
    <xf numFmtId="183" fontId="7" fillId="7" borderId="2" xfId="12" applyNumberFormat="1" applyFont="1" applyFill="1" applyBorder="1" applyAlignment="1">
      <alignment horizontal="left"/>
    </xf>
    <xf numFmtId="196" fontId="73" fillId="7" borderId="2" xfId="117" applyNumberFormat="1" applyFont="1" applyFill="1" applyBorder="1" applyAlignment="1"/>
    <xf numFmtId="196" fontId="7" fillId="7" borderId="2" xfId="5" applyNumberFormat="1" applyFont="1" applyFill="1" applyBorder="1" applyAlignment="1"/>
    <xf numFmtId="196" fontId="7" fillId="0" borderId="23" xfId="2" applyNumberFormat="1" applyFont="1" applyBorder="1" applyAlignment="1">
      <alignment horizontal="center"/>
    </xf>
    <xf numFmtId="196" fontId="7" fillId="0" borderId="58" xfId="2" applyNumberFormat="1" applyFont="1" applyBorder="1" applyAlignment="1">
      <alignment horizontal="center"/>
    </xf>
    <xf numFmtId="196" fontId="7" fillId="0" borderId="3" xfId="2" applyNumberFormat="1" applyFont="1" applyBorder="1" applyAlignment="1">
      <alignment horizontal="center"/>
    </xf>
    <xf numFmtId="196" fontId="7" fillId="0" borderId="24" xfId="2" applyNumberFormat="1" applyFont="1" applyBorder="1" applyAlignment="1">
      <alignment horizontal="center"/>
    </xf>
    <xf numFmtId="196" fontId="8" fillId="0" borderId="48" xfId="2" applyNumberFormat="1" applyFont="1" applyBorder="1" applyAlignment="1">
      <alignment horizontal="center"/>
    </xf>
    <xf numFmtId="196" fontId="8" fillId="0" borderId="55" xfId="2" applyNumberFormat="1" applyFont="1" applyBorder="1" applyAlignment="1">
      <alignment horizontal="center"/>
    </xf>
    <xf numFmtId="196" fontId="8" fillId="0" borderId="4" xfId="2" applyNumberFormat="1" applyFont="1" applyBorder="1" applyAlignment="1">
      <alignment horizontal="center"/>
    </xf>
    <xf numFmtId="196" fontId="8" fillId="0" borderId="30" xfId="2" applyNumberFormat="1" applyFont="1" applyBorder="1" applyAlignment="1">
      <alignment horizontal="center"/>
    </xf>
    <xf numFmtId="0" fontId="9" fillId="0" borderId="43" xfId="2" applyFont="1" applyBorder="1" applyAlignment="1">
      <alignment horizontal="center" wrapText="1"/>
    </xf>
    <xf numFmtId="0" fontId="9" fillId="0" borderId="6" xfId="2" applyFont="1" applyFill="1" applyBorder="1" applyAlignment="1">
      <alignment horizontal="center" wrapText="1"/>
    </xf>
    <xf numFmtId="0" fontId="9" fillId="0" borderId="5" xfId="2" applyFont="1" applyBorder="1" applyAlignment="1">
      <alignment horizontal="center" wrapText="1"/>
    </xf>
    <xf numFmtId="0" fontId="9" fillId="0" borderId="44" xfId="2" applyFont="1" applyBorder="1" applyAlignment="1">
      <alignment horizontal="center" wrapText="1"/>
    </xf>
    <xf numFmtId="0" fontId="7" fillId="53" borderId="0" xfId="115" applyFont="1" applyFill="1"/>
    <xf numFmtId="0" fontId="7" fillId="53" borderId="0" xfId="115" applyFont="1" applyFill="1" applyAlignment="1">
      <alignment horizontal="right"/>
    </xf>
    <xf numFmtId="0" fontId="42" fillId="53" borderId="0" xfId="115" applyFont="1" applyFill="1" applyBorder="1" applyAlignment="1"/>
    <xf numFmtId="183" fontId="7" fillId="53" borderId="0" xfId="115" applyNumberFormat="1" applyFont="1" applyFill="1"/>
    <xf numFmtId="183" fontId="42" fillId="53" borderId="0" xfId="115" applyNumberFormat="1" applyFont="1" applyFill="1" applyBorder="1" applyAlignment="1"/>
    <xf numFmtId="183" fontId="46" fillId="53" borderId="0" xfId="115" applyNumberFormat="1" applyFont="1" applyFill="1"/>
    <xf numFmtId="0" fontId="7" fillId="53" borderId="0" xfId="115" applyFont="1" applyFill="1" applyBorder="1"/>
    <xf numFmtId="176" fontId="7" fillId="6" borderId="5" xfId="115" applyNumberFormat="1" applyFont="1" applyFill="1" applyBorder="1" applyAlignment="1">
      <alignment horizontal="right"/>
    </xf>
    <xf numFmtId="176" fontId="7" fillId="7" borderId="2" xfId="115" applyNumberFormat="1" applyFont="1" applyFill="1" applyBorder="1" applyAlignment="1">
      <alignment horizontal="right"/>
    </xf>
    <xf numFmtId="176" fontId="7" fillId="6" borderId="2" xfId="115" applyNumberFormat="1" applyFont="1" applyFill="1" applyBorder="1" applyAlignment="1">
      <alignment horizontal="right"/>
    </xf>
    <xf numFmtId="176" fontId="7" fillId="7" borderId="5" xfId="115" applyNumberFormat="1" applyFont="1" applyFill="1" applyBorder="1" applyAlignment="1">
      <alignment horizontal="right"/>
    </xf>
    <xf numFmtId="9" fontId="7" fillId="7" borderId="5" xfId="125" applyFont="1" applyFill="1" applyBorder="1" applyAlignment="1">
      <alignment horizontal="right"/>
    </xf>
    <xf numFmtId="176" fontId="7" fillId="53" borderId="0" xfId="115" applyNumberFormat="1" applyFont="1" applyFill="1" applyBorder="1" applyAlignment="1">
      <alignment horizontal="right"/>
    </xf>
    <xf numFmtId="178" fontId="7" fillId="53" borderId="0" xfId="115" applyNumberFormat="1" applyFont="1" applyFill="1" applyBorder="1" applyAlignment="1">
      <alignment horizontal="right"/>
    </xf>
    <xf numFmtId="9" fontId="7" fillId="7" borderId="3" xfId="125" applyFont="1" applyFill="1" applyBorder="1" applyAlignment="1">
      <alignment horizontal="right"/>
    </xf>
    <xf numFmtId="178" fontId="7" fillId="53" borderId="0" xfId="115" applyNumberFormat="1" applyFont="1" applyFill="1" applyBorder="1" applyAlignment="1">
      <alignment horizontal="center"/>
    </xf>
    <xf numFmtId="0" fontId="42" fillId="53" borderId="0" xfId="115" applyFont="1" applyFill="1" applyBorder="1"/>
    <xf numFmtId="0" fontId="7" fillId="53" borderId="0" xfId="115" applyNumberFormat="1" applyFont="1" applyFill="1" applyBorder="1" applyAlignment="1">
      <alignment horizontal="center"/>
    </xf>
    <xf numFmtId="0" fontId="7" fillId="0" borderId="0" xfId="115" applyNumberFormat="1" applyFont="1" applyFill="1" applyBorder="1" applyAlignment="1">
      <alignment horizontal="center"/>
    </xf>
    <xf numFmtId="178" fontId="8" fillId="53" borderId="12" xfId="115" applyNumberFormat="1" applyFont="1" applyFill="1" applyBorder="1" applyAlignment="1">
      <alignment horizontal="center"/>
    </xf>
    <xf numFmtId="178" fontId="7" fillId="53" borderId="0" xfId="115" applyNumberFormat="1" applyFont="1" applyFill="1" applyBorder="1"/>
    <xf numFmtId="178" fontId="7" fillId="53" borderId="0" xfId="115" applyNumberFormat="1" applyFont="1" applyFill="1" applyAlignment="1">
      <alignment horizontal="right"/>
    </xf>
    <xf numFmtId="178" fontId="7" fillId="53" borderId="0" xfId="115" applyNumberFormat="1" applyFont="1" applyFill="1"/>
    <xf numFmtId="0" fontId="7" fillId="53" borderId="8" xfId="115" applyFont="1" applyFill="1" applyBorder="1"/>
    <xf numFmtId="0" fontId="7" fillId="53" borderId="55" xfId="115" applyFont="1" applyFill="1" applyBorder="1"/>
    <xf numFmtId="0" fontId="7" fillId="53" borderId="54" xfId="115" applyFont="1" applyFill="1" applyBorder="1"/>
    <xf numFmtId="0" fontId="7" fillId="53" borderId="12" xfId="115" applyFont="1" applyFill="1" applyBorder="1"/>
    <xf numFmtId="0" fontId="75" fillId="53" borderId="55" xfId="115" applyFont="1" applyFill="1" applyBorder="1"/>
    <xf numFmtId="0" fontId="75" fillId="53" borderId="0" xfId="115" applyFont="1" applyFill="1" applyBorder="1"/>
    <xf numFmtId="0" fontId="75" fillId="53" borderId="54" xfId="115" applyFont="1" applyFill="1" applyBorder="1"/>
    <xf numFmtId="181" fontId="74" fillId="0" borderId="4" xfId="110" applyNumberFormat="1" applyFont="1" applyFill="1" applyBorder="1" applyProtection="1">
      <protection locked="0"/>
    </xf>
    <xf numFmtId="181" fontId="74" fillId="6" borderId="2" xfId="110" applyNumberFormat="1" applyFont="1" applyFill="1" applyBorder="1" applyProtection="1">
      <protection locked="0"/>
    </xf>
    <xf numFmtId="181" fontId="76" fillId="7" borderId="5" xfId="110" applyNumberFormat="1" applyFont="1" applyFill="1" applyBorder="1" applyProtection="1">
      <protection locked="0"/>
    </xf>
    <xf numFmtId="181" fontId="76" fillId="6" borderId="2" xfId="110" applyNumberFormat="1" applyFont="1" applyFill="1" applyBorder="1" applyProtection="1">
      <protection locked="0"/>
    </xf>
    <xf numFmtId="181" fontId="76" fillId="7" borderId="2" xfId="110" applyNumberFormat="1" applyFont="1" applyFill="1" applyBorder="1" applyProtection="1">
      <protection locked="0"/>
    </xf>
    <xf numFmtId="1" fontId="77" fillId="0" borderId="4" xfId="110" applyNumberFormat="1" applyFont="1" applyFill="1" applyBorder="1" applyAlignment="1">
      <alignment horizontal="center"/>
    </xf>
    <xf numFmtId="0" fontId="1" fillId="0" borderId="5" xfId="104" applyBorder="1" applyAlignment="1">
      <alignment horizontal="center"/>
    </xf>
    <xf numFmtId="0" fontId="78" fillId="53" borderId="54" xfId="115" applyFont="1" applyFill="1" applyBorder="1"/>
    <xf numFmtId="0" fontId="78" fillId="53" borderId="0" xfId="115" applyFont="1" applyFill="1" applyBorder="1"/>
    <xf numFmtId="164" fontId="7" fillId="60" borderId="0" xfId="115" quotePrefix="1" applyNumberFormat="1" applyFont="1" applyFill="1" applyBorder="1" applyAlignment="1">
      <alignment horizontal="center"/>
    </xf>
    <xf numFmtId="181" fontId="7" fillId="6" borderId="5" xfId="115" applyNumberFormat="1" applyFont="1" applyFill="1" applyBorder="1"/>
    <xf numFmtId="181" fontId="7" fillId="53" borderId="0" xfId="115" applyNumberFormat="1" applyFont="1" applyFill="1" applyBorder="1"/>
    <xf numFmtId="0" fontId="7" fillId="7" borderId="56" xfId="115" applyFont="1" applyFill="1" applyBorder="1"/>
    <xf numFmtId="0" fontId="7" fillId="7" borderId="8" xfId="115" applyFont="1" applyFill="1" applyBorder="1"/>
    <xf numFmtId="0" fontId="7" fillId="7" borderId="55" xfId="115" applyFont="1" applyFill="1" applyBorder="1"/>
    <xf numFmtId="0" fontId="7" fillId="7" borderId="45" xfId="115" applyFont="1" applyFill="1" applyBorder="1"/>
    <xf numFmtId="0" fontId="7" fillId="7" borderId="54" xfId="115" applyFont="1" applyFill="1" applyBorder="1"/>
    <xf numFmtId="0" fontId="8" fillId="53" borderId="54" xfId="115" applyFont="1" applyFill="1" applyBorder="1"/>
    <xf numFmtId="0" fontId="7" fillId="7" borderId="57" xfId="115" applyFont="1" applyFill="1" applyBorder="1"/>
    <xf numFmtId="0" fontId="7" fillId="7" borderId="12" xfId="115" applyFont="1" applyFill="1" applyBorder="1"/>
    <xf numFmtId="0" fontId="59" fillId="53" borderId="54" xfId="115" applyFont="1" applyFill="1" applyBorder="1"/>
    <xf numFmtId="164" fontId="6" fillId="53" borderId="0" xfId="110" applyNumberFormat="1" applyFont="1" applyFill="1" applyBorder="1"/>
    <xf numFmtId="164" fontId="7" fillId="53" borderId="0" xfId="110" applyNumberFormat="1" applyFont="1" applyFill="1" applyBorder="1" applyAlignment="1" applyProtection="1">
      <alignment horizontal="left"/>
      <protection locked="0"/>
    </xf>
    <xf numFmtId="164" fontId="7" fillId="53" borderId="54" xfId="110" applyNumberFormat="1" applyFont="1" applyFill="1" applyBorder="1"/>
    <xf numFmtId="164" fontId="6" fillId="7" borderId="8" xfId="110" applyNumberFormat="1" applyFont="1" applyFill="1" applyBorder="1"/>
    <xf numFmtId="164" fontId="60" fillId="7" borderId="55" xfId="110" applyNumberFormat="1" applyFont="1" applyFill="1" applyBorder="1" applyProtection="1">
      <protection locked="0"/>
    </xf>
    <xf numFmtId="164" fontId="6" fillId="7" borderId="0" xfId="110" applyNumberFormat="1" applyFont="1" applyFill="1" applyBorder="1"/>
    <xf numFmtId="164" fontId="60" fillId="7" borderId="54" xfId="110" applyNumberFormat="1" applyFont="1" applyFill="1" applyBorder="1" applyProtection="1">
      <protection locked="0"/>
    </xf>
    <xf numFmtId="164" fontId="6" fillId="7" borderId="12" xfId="110" applyNumberFormat="1" applyFont="1" applyFill="1" applyBorder="1"/>
    <xf numFmtId="164" fontId="7" fillId="53" borderId="0" xfId="110" applyNumberFormat="1" applyFont="1" applyFill="1" applyBorder="1"/>
    <xf numFmtId="164" fontId="7" fillId="53" borderId="0" xfId="110" applyNumberFormat="1" applyFont="1" applyFill="1" applyBorder="1" applyAlignment="1">
      <alignment horizontal="left"/>
    </xf>
    <xf numFmtId="164" fontId="59" fillId="53" borderId="54" xfId="110" applyNumberFormat="1" applyFont="1" applyFill="1" applyBorder="1"/>
    <xf numFmtId="164" fontId="7" fillId="53" borderId="0" xfId="110" applyNumberFormat="1" applyFont="1" applyFill="1" applyBorder="1" applyAlignment="1">
      <alignment horizontal="right"/>
    </xf>
    <xf numFmtId="164" fontId="6" fillId="53" borderId="54" xfId="110" applyNumberFormat="1" applyFont="1" applyFill="1" applyBorder="1"/>
    <xf numFmtId="164" fontId="79" fillId="7" borderId="8" xfId="110" applyNumberFormat="1" applyFont="1" applyFill="1" applyBorder="1" applyProtection="1">
      <protection locked="0"/>
    </xf>
    <xf numFmtId="164" fontId="79" fillId="7" borderId="0" xfId="110" applyNumberFormat="1" applyFont="1" applyFill="1" applyBorder="1" applyProtection="1">
      <protection locked="0"/>
    </xf>
    <xf numFmtId="164" fontId="79" fillId="7" borderId="12" xfId="110" applyNumberFormat="1" applyFont="1" applyFill="1" applyBorder="1" applyProtection="1">
      <protection locked="0"/>
    </xf>
    <xf numFmtId="164" fontId="79" fillId="53" borderId="0" xfId="110" applyNumberFormat="1" applyFont="1" applyFill="1" applyBorder="1" applyProtection="1">
      <protection locked="0"/>
    </xf>
    <xf numFmtId="164" fontId="7" fillId="53" borderId="0" xfId="110" applyNumberFormat="1" applyFont="1" applyFill="1" applyBorder="1" applyProtection="1">
      <protection locked="0"/>
    </xf>
    <xf numFmtId="164" fontId="6" fillId="53" borderId="0" xfId="110" applyNumberFormat="1" applyFont="1" applyFill="1" applyBorder="1" applyProtection="1">
      <protection locked="0"/>
    </xf>
    <xf numFmtId="164" fontId="7" fillId="53" borderId="0" xfId="110" quotePrefix="1" applyNumberFormat="1" applyFont="1" applyFill="1" applyBorder="1" applyAlignment="1" applyProtection="1">
      <alignment horizontal="left"/>
      <protection locked="0"/>
    </xf>
    <xf numFmtId="164" fontId="8" fillId="53" borderId="54" xfId="110" applyNumberFormat="1" applyFont="1" applyFill="1" applyBorder="1"/>
    <xf numFmtId="164" fontId="7" fillId="53" borderId="0" xfId="110" quotePrefix="1" applyNumberFormat="1" applyFont="1" applyFill="1" applyBorder="1" applyProtection="1">
      <protection locked="0"/>
    </xf>
    <xf numFmtId="164" fontId="9" fillId="53" borderId="0" xfId="110" applyNumberFormat="1" applyFont="1" applyFill="1" applyBorder="1"/>
    <xf numFmtId="164" fontId="8" fillId="53" borderId="0" xfId="110" applyNumberFormat="1" applyFont="1" applyFill="1" applyBorder="1"/>
    <xf numFmtId="0" fontId="7" fillId="53" borderId="0" xfId="115" applyFont="1" applyFill="1" applyBorder="1" applyAlignment="1">
      <alignment horizontal="center"/>
    </xf>
    <xf numFmtId="0" fontId="8" fillId="53" borderId="0" xfId="115" applyFont="1" applyFill="1" applyBorder="1" applyAlignment="1">
      <alignment horizontal="center"/>
    </xf>
    <xf numFmtId="9" fontId="7" fillId="6" borderId="3" xfId="125" applyFont="1" applyFill="1" applyBorder="1"/>
    <xf numFmtId="0" fontId="7" fillId="53" borderId="3" xfId="115" applyFont="1" applyFill="1" applyBorder="1"/>
    <xf numFmtId="0" fontId="7" fillId="53" borderId="6" xfId="115" applyFont="1" applyFill="1" applyBorder="1"/>
    <xf numFmtId="0" fontId="80" fillId="53" borderId="0" xfId="115" applyFont="1" applyFill="1"/>
    <xf numFmtId="0" fontId="80" fillId="53" borderId="0" xfId="115" applyFont="1" applyFill="1" applyBorder="1"/>
    <xf numFmtId="0" fontId="80" fillId="53" borderId="0" xfId="115" applyFont="1" applyFill="1" applyAlignment="1">
      <alignment horizontal="right"/>
    </xf>
    <xf numFmtId="0" fontId="11" fillId="53" borderId="0" xfId="115" applyFont="1" applyFill="1" applyAlignment="1"/>
    <xf numFmtId="0" fontId="11" fillId="53" borderId="0" xfId="115" applyFont="1" applyFill="1" applyAlignment="1">
      <alignment horizontal="left"/>
    </xf>
    <xf numFmtId="183" fontId="8" fillId="53" borderId="0" xfId="115" applyNumberFormat="1" applyFont="1" applyFill="1" applyAlignment="1"/>
    <xf numFmtId="0" fontId="7" fillId="53" borderId="0" xfId="115" applyFont="1" applyFill="1" applyBorder="1" applyAlignment="1">
      <alignment horizontal="right"/>
    </xf>
    <xf numFmtId="168" fontId="12" fillId="53" borderId="0" xfId="115" applyNumberFormat="1" applyFont="1" applyFill="1" applyBorder="1" applyAlignment="1" applyProtection="1">
      <alignment horizontal="left"/>
    </xf>
    <xf numFmtId="0" fontId="7" fillId="3" borderId="7" xfId="115" applyFont="1" applyFill="1" applyBorder="1" applyAlignment="1">
      <alignment horizontal="right"/>
    </xf>
    <xf numFmtId="0" fontId="7" fillId="3" borderId="0" xfId="115" applyFont="1" applyFill="1" applyAlignment="1">
      <alignment horizontal="right"/>
    </xf>
    <xf numFmtId="175" fontId="1" fillId="24" borderId="5" xfId="139" applyNumberFormat="1" applyBorder="1" applyAlignment="1" applyProtection="1">
      <alignment horizontal="center" vertical="center"/>
    </xf>
    <xf numFmtId="1" fontId="22" fillId="0" borderId="5" xfId="111" applyNumberFormat="1" applyFont="1" applyFill="1" applyBorder="1" applyAlignment="1" applyProtection="1">
      <alignment horizontal="center"/>
    </xf>
    <xf numFmtId="0" fontId="8" fillId="53" borderId="5" xfId="4" applyFont="1" applyFill="1" applyBorder="1" applyAlignment="1">
      <alignment horizontal="left"/>
    </xf>
    <xf numFmtId="175" fontId="22" fillId="6" borderId="5" xfId="145" applyNumberFormat="1" applyFont="1" applyFill="1" applyAlignment="1" applyProtection="1">
      <alignment horizontal="right"/>
    </xf>
    <xf numFmtId="178" fontId="7" fillId="7" borderId="5" xfId="4" applyNumberFormat="1" applyFont="1" applyFill="1" applyBorder="1"/>
    <xf numFmtId="0" fontId="7" fillId="0" borderId="19" xfId="4" applyFont="1" applyBorder="1"/>
    <xf numFmtId="0" fontId="9" fillId="53" borderId="19" xfId="4" applyFont="1" applyFill="1" applyBorder="1" applyAlignment="1"/>
    <xf numFmtId="164" fontId="22" fillId="6" borderId="5" xfId="145" applyNumberFormat="1" applyFont="1" applyFill="1" applyAlignment="1" applyProtection="1">
      <alignment horizontal="right"/>
    </xf>
    <xf numFmtId="0" fontId="8" fillId="53" borderId="19" xfId="4" applyFont="1" applyFill="1" applyBorder="1"/>
    <xf numFmtId="1" fontId="45" fillId="0" borderId="5" xfId="111" quotePrefix="1" applyNumberFormat="1" applyFont="1" applyBorder="1" applyAlignment="1" applyProtection="1">
      <alignment horizontal="center"/>
    </xf>
    <xf numFmtId="1" fontId="45" fillId="0" borderId="5" xfId="111" quotePrefix="1" applyNumberFormat="1" applyFont="1" applyFill="1" applyBorder="1" applyAlignment="1" applyProtection="1">
      <alignment horizontal="center"/>
    </xf>
    <xf numFmtId="0" fontId="22" fillId="53" borderId="0" xfId="111" applyFont="1" applyFill="1" applyBorder="1" applyProtection="1"/>
    <xf numFmtId="0" fontId="47" fillId="53" borderId="0" xfId="111" applyFont="1" applyFill="1" applyProtection="1"/>
    <xf numFmtId="0" fontId="82" fillId="53" borderId="0" xfId="102" applyFont="1" applyFill="1" applyAlignment="1" applyProtection="1"/>
    <xf numFmtId="0" fontId="6" fillId="0" borderId="0" xfId="2" applyFont="1" applyBorder="1"/>
    <xf numFmtId="0" fontId="9" fillId="0" borderId="0" xfId="2" applyFont="1" applyFill="1" applyBorder="1"/>
    <xf numFmtId="0" fontId="9" fillId="0" borderId="8" xfId="2" applyFont="1" applyFill="1" applyBorder="1"/>
    <xf numFmtId="0" fontId="9" fillId="0" borderId="19" xfId="4" applyFont="1" applyBorder="1" applyAlignment="1"/>
    <xf numFmtId="0" fontId="81" fillId="0" borderId="0" xfId="2" applyFont="1"/>
    <xf numFmtId="164" fontId="7" fillId="24" borderId="0" xfId="2" applyNumberFormat="1" applyFont="1" applyFill="1"/>
    <xf numFmtId="164" fontId="8" fillId="0" borderId="15" xfId="2" applyNumberFormat="1" applyFont="1" applyBorder="1"/>
    <xf numFmtId="164" fontId="8" fillId="0" borderId="0" xfId="2" applyNumberFormat="1" applyFont="1"/>
    <xf numFmtId="164" fontId="7" fillId="7" borderId="5" xfId="2" applyNumberFormat="1" applyFont="1" applyFill="1" applyBorder="1"/>
    <xf numFmtId="164" fontId="7" fillId="0" borderId="0" xfId="2" applyNumberFormat="1" applyFont="1"/>
    <xf numFmtId="164" fontId="6" fillId="0" borderId="0" xfId="2" applyNumberFormat="1" applyFont="1"/>
    <xf numFmtId="0" fontId="7" fillId="0" borderId="5" xfId="2" applyFont="1" applyFill="1" applyBorder="1"/>
    <xf numFmtId="0" fontId="10" fillId="0" borderId="0" xfId="2" applyFont="1"/>
    <xf numFmtId="164" fontId="22" fillId="0" borderId="0" xfId="145" applyNumberFormat="1" applyFont="1" applyFill="1" applyBorder="1" applyAlignment="1" applyProtection="1">
      <alignment horizontal="right"/>
    </xf>
    <xf numFmtId="164" fontId="7" fillId="0" borderId="0" xfId="2" applyNumberFormat="1" applyFont="1" applyFill="1" applyBorder="1"/>
    <xf numFmtId="0" fontId="7" fillId="0" borderId="0" xfId="2" applyFont="1" applyFill="1"/>
    <xf numFmtId="0" fontId="7" fillId="0" borderId="0" xfId="2" applyFont="1" applyFill="1" applyBorder="1"/>
    <xf numFmtId="164" fontId="22" fillId="6" borderId="5" xfId="145" applyNumberFormat="1" applyFont="1" applyFill="1" applyBorder="1" applyAlignment="1" applyProtection="1">
      <alignment horizontal="right"/>
    </xf>
    <xf numFmtId="0" fontId="7" fillId="0" borderId="8" xfId="2" applyFont="1" applyFill="1" applyBorder="1"/>
    <xf numFmtId="164" fontId="7" fillId="7" borderId="3" xfId="2" applyNumberFormat="1" applyFont="1" applyFill="1" applyBorder="1"/>
    <xf numFmtId="0" fontId="6" fillId="0" borderId="0" xfId="2" applyFont="1" applyFill="1"/>
    <xf numFmtId="164" fontId="10" fillId="0" borderId="0" xfId="2" applyNumberFormat="1" applyFont="1"/>
    <xf numFmtId="164" fontId="7" fillId="7" borderId="3" xfId="123" applyNumberFormat="1" applyFont="1" applyFill="1" applyBorder="1"/>
    <xf numFmtId="164" fontId="45" fillId="0" borderId="0" xfId="145" applyNumberFormat="1" applyFont="1" applyFill="1" applyBorder="1" applyAlignment="1" applyProtection="1">
      <alignment horizontal="center"/>
    </xf>
    <xf numFmtId="164" fontId="46" fillId="0" borderId="0" xfId="115" applyNumberFormat="1" applyFont="1" applyBorder="1" applyAlignment="1">
      <alignment horizontal="center"/>
    </xf>
    <xf numFmtId="0" fontId="8" fillId="0" borderId="19" xfId="4" applyFont="1" applyBorder="1"/>
    <xf numFmtId="0" fontId="22" fillId="0" borderId="0" xfId="111" applyFont="1" applyBorder="1" applyProtection="1"/>
    <xf numFmtId="0" fontId="47" fillId="0" borderId="0" xfId="111" applyFont="1" applyFill="1" applyProtection="1"/>
    <xf numFmtId="0" fontId="22" fillId="0" borderId="0" xfId="98" applyFont="1"/>
    <xf numFmtId="0" fontId="1" fillId="0" borderId="0" xfId="98"/>
    <xf numFmtId="0" fontId="1" fillId="0" borderId="5" xfId="98" applyBorder="1"/>
    <xf numFmtId="0" fontId="45" fillId="0" borderId="0" xfId="98" applyFont="1"/>
    <xf numFmtId="164" fontId="7" fillId="7" borderId="5" xfId="114" applyNumberFormat="1" applyFont="1" applyFill="1" applyBorder="1" applyAlignment="1"/>
    <xf numFmtId="0" fontId="22" fillId="0" borderId="5" xfId="98" applyFont="1" applyBorder="1"/>
    <xf numFmtId="175" fontId="22" fillId="0" borderId="0" xfId="98" applyNumberFormat="1" applyFont="1"/>
    <xf numFmtId="0" fontId="8" fillId="0" borderId="0" xfId="50" applyFont="1" applyFill="1" applyAlignment="1"/>
    <xf numFmtId="0" fontId="45" fillId="0" borderId="5" xfId="98" applyFont="1" applyBorder="1"/>
    <xf numFmtId="0" fontId="22" fillId="0" borderId="5" xfId="111" applyFont="1" applyBorder="1" applyAlignment="1" applyProtection="1">
      <alignment horizontal="center"/>
    </xf>
    <xf numFmtId="0" fontId="83" fillId="0" borderId="0" xfId="2" applyFont="1"/>
    <xf numFmtId="0" fontId="67" fillId="3" borderId="0" xfId="115" applyFont="1" applyFill="1" applyBorder="1" applyProtection="1"/>
    <xf numFmtId="0" fontId="5" fillId="0" borderId="0" xfId="96"/>
    <xf numFmtId="0" fontId="5" fillId="61" borderId="0" xfId="96" applyFill="1"/>
    <xf numFmtId="0" fontId="1" fillId="0" borderId="0" xfId="47" applyFont="1" applyProtection="1"/>
    <xf numFmtId="176" fontId="7" fillId="6" borderId="5" xfId="96" applyNumberFormat="1" applyFont="1" applyFill="1" applyBorder="1"/>
    <xf numFmtId="0" fontId="22" fillId="0" borderId="0" xfId="100" applyFont="1" applyAlignment="1">
      <alignment horizontal="center"/>
    </xf>
    <xf numFmtId="0" fontId="4" fillId="0" borderId="0" xfId="96" applyFont="1"/>
    <xf numFmtId="0" fontId="22" fillId="61" borderId="5" xfId="120" applyFont="1" applyFill="1" applyBorder="1" applyProtection="1"/>
    <xf numFmtId="176" fontId="7" fillId="6" borderId="3" xfId="96" applyNumberFormat="1" applyFont="1" applyFill="1" applyBorder="1"/>
    <xf numFmtId="0" fontId="5" fillId="0" borderId="0" xfId="96" applyFont="1"/>
    <xf numFmtId="0" fontId="1" fillId="61" borderId="5" xfId="100" applyFont="1" applyFill="1" applyBorder="1"/>
    <xf numFmtId="176" fontId="7" fillId="7" borderId="5" xfId="79" applyNumberFormat="1" applyFont="1" applyFill="1" applyBorder="1"/>
    <xf numFmtId="0" fontId="5" fillId="0" borderId="0" xfId="96" quotePrefix="1" applyFont="1"/>
    <xf numFmtId="175" fontId="22" fillId="61" borderId="5" xfId="146" applyNumberFormat="1" applyFont="1" applyFill="1" applyProtection="1">
      <alignment vertical="center"/>
    </xf>
    <xf numFmtId="175" fontId="5" fillId="0" borderId="0" xfId="96" applyNumberFormat="1" applyFont="1"/>
    <xf numFmtId="0" fontId="22" fillId="61" borderId="0" xfId="100" applyFont="1" applyFill="1" applyBorder="1" applyAlignment="1" applyProtection="1"/>
    <xf numFmtId="0" fontId="22" fillId="61" borderId="5" xfId="100" applyFont="1" applyFill="1" applyBorder="1"/>
    <xf numFmtId="175" fontId="1" fillId="61" borderId="0" xfId="113" applyNumberFormat="1" applyFont="1" applyFill="1" applyBorder="1" applyProtection="1"/>
    <xf numFmtId="0" fontId="1" fillId="61" borderId="0" xfId="49" applyFont="1" applyFill="1" applyProtection="1"/>
    <xf numFmtId="0" fontId="45" fillId="61" borderId="0" xfId="100" applyFont="1" applyFill="1"/>
    <xf numFmtId="0" fontId="22" fillId="0" borderId="0" xfId="47" applyFont="1" applyProtection="1"/>
    <xf numFmtId="0" fontId="45" fillId="0" borderId="0" xfId="100" applyFont="1"/>
    <xf numFmtId="0" fontId="22" fillId="61" borderId="0" xfId="120" applyFont="1" applyFill="1" applyBorder="1" applyProtection="1"/>
    <xf numFmtId="0" fontId="22" fillId="0" borderId="0" xfId="100" applyFont="1"/>
    <xf numFmtId="0" fontId="22" fillId="0" borderId="0" xfId="100" quotePrefix="1" applyFont="1"/>
    <xf numFmtId="175" fontId="22" fillId="0" borderId="0" xfId="100" applyNumberFormat="1" applyFont="1"/>
    <xf numFmtId="0" fontId="1" fillId="0" borderId="0" xfId="100" applyFont="1" applyAlignment="1">
      <alignment horizontal="center"/>
    </xf>
    <xf numFmtId="0" fontId="4" fillId="0" borderId="0" xfId="100" applyFont="1"/>
    <xf numFmtId="164" fontId="60" fillId="61" borderId="0" xfId="111" applyNumberFormat="1" applyFont="1" applyFill="1" applyBorder="1" applyProtection="1">
      <protection locked="0"/>
    </xf>
    <xf numFmtId="9" fontId="7" fillId="62" borderId="5" xfId="126" applyFont="1" applyFill="1" applyBorder="1"/>
    <xf numFmtId="0" fontId="81" fillId="0" borderId="0" xfId="118" applyFont="1" applyProtection="1"/>
    <xf numFmtId="0" fontId="5" fillId="0" borderId="0" xfId="96" applyFill="1"/>
    <xf numFmtId="164" fontId="60" fillId="0" borderId="0" xfId="111" applyNumberFormat="1" applyFont="1" applyFill="1" applyBorder="1" applyProtection="1">
      <protection locked="0"/>
    </xf>
    <xf numFmtId="0" fontId="1" fillId="0" borderId="0" xfId="47" applyFont="1" applyAlignment="1" applyProtection="1">
      <alignment horizontal="center"/>
    </xf>
    <xf numFmtId="0" fontId="4" fillId="61" borderId="0" xfId="100" applyFont="1" applyFill="1"/>
    <xf numFmtId="164" fontId="1" fillId="61" borderId="5" xfId="111" applyNumberFormat="1" applyFont="1" applyFill="1" applyBorder="1" applyProtection="1">
      <protection locked="0"/>
    </xf>
    <xf numFmtId="164" fontId="1" fillId="53" borderId="5" xfId="111" applyNumberFormat="1" applyFont="1" applyFill="1" applyBorder="1" applyProtection="1">
      <protection locked="0"/>
    </xf>
    <xf numFmtId="0" fontId="1" fillId="0" borderId="0" xfId="100" applyFont="1"/>
    <xf numFmtId="0" fontId="1" fillId="61" borderId="3" xfId="100" applyFont="1" applyFill="1" applyBorder="1"/>
    <xf numFmtId="175" fontId="1" fillId="0" borderId="0" xfId="100" applyNumberFormat="1" applyFont="1"/>
    <xf numFmtId="0" fontId="5" fillId="0" borderId="0" xfId="96" applyBorder="1"/>
    <xf numFmtId="1" fontId="22" fillId="0" borderId="0" xfId="111" applyNumberFormat="1" applyFont="1" applyBorder="1" applyAlignment="1" applyProtection="1">
      <alignment horizontal="center"/>
    </xf>
    <xf numFmtId="0" fontId="22" fillId="0" borderId="0" xfId="118" applyFont="1" applyBorder="1" applyAlignment="1" applyProtection="1">
      <alignment horizontal="center"/>
    </xf>
    <xf numFmtId="164" fontId="45" fillId="0" borderId="0" xfId="120" applyNumberFormat="1" applyFont="1" applyBorder="1" applyAlignment="1" applyProtection="1">
      <alignment horizontal="left"/>
    </xf>
    <xf numFmtId="0" fontId="22" fillId="0" borderId="0" xfId="118" applyFont="1" applyBorder="1" applyProtection="1"/>
    <xf numFmtId="0" fontId="81" fillId="0" borderId="0" xfId="118" applyFont="1" applyBorder="1" applyProtection="1"/>
    <xf numFmtId="0" fontId="22" fillId="0" borderId="5" xfId="118" applyFont="1" applyBorder="1" applyProtection="1"/>
    <xf numFmtId="0" fontId="45" fillId="0" borderId="0" xfId="118" applyFont="1" applyBorder="1" applyProtection="1"/>
    <xf numFmtId="176" fontId="7" fillId="0" borderId="0" xfId="96" applyNumberFormat="1" applyFont="1" applyFill="1" applyBorder="1"/>
    <xf numFmtId="0" fontId="22" fillId="0" borderId="0" xfId="47" applyFont="1" applyFill="1" applyProtection="1"/>
    <xf numFmtId="0" fontId="45" fillId="61" borderId="0" xfId="120" applyFont="1" applyFill="1" applyBorder="1" applyProtection="1"/>
    <xf numFmtId="0" fontId="7" fillId="61" borderId="5" xfId="100" applyFont="1" applyFill="1" applyBorder="1"/>
    <xf numFmtId="0" fontId="8" fillId="61" borderId="5" xfId="100" applyFont="1" applyFill="1" applyBorder="1"/>
    <xf numFmtId="0" fontId="1" fillId="61" borderId="5" xfId="100" applyFont="1" applyFill="1" applyBorder="1" applyAlignment="1"/>
    <xf numFmtId="0" fontId="22" fillId="0" borderId="0" xfId="118" applyFont="1" applyAlignment="1" applyProtection="1">
      <alignment horizontal="center"/>
    </xf>
    <xf numFmtId="164" fontId="45" fillId="0" borderId="0" xfId="120" applyNumberFormat="1" applyFont="1" applyAlignment="1" applyProtection="1">
      <alignment horizontal="left"/>
    </xf>
    <xf numFmtId="0" fontId="22" fillId="0" borderId="0" xfId="118" applyFont="1" applyProtection="1"/>
    <xf numFmtId="0" fontId="82" fillId="53" borderId="0" xfId="100" applyFont="1" applyFill="1" applyBorder="1" applyAlignment="1" applyProtection="1">
      <alignment horizontal="right"/>
    </xf>
    <xf numFmtId="0" fontId="82" fillId="53" borderId="0" xfId="100" applyFont="1" applyFill="1" applyBorder="1" applyAlignment="1" applyProtection="1">
      <alignment horizontal="center"/>
    </xf>
    <xf numFmtId="0" fontId="82" fillId="53" borderId="0" xfId="100" applyFont="1" applyFill="1" applyBorder="1" applyAlignment="1" applyProtection="1"/>
    <xf numFmtId="0" fontId="47" fillId="53" borderId="0" xfId="100" applyFont="1" applyFill="1" applyBorder="1" applyAlignment="1" applyProtection="1"/>
    <xf numFmtId="0" fontId="84" fillId="0" borderId="12" xfId="202" applyFont="1" applyBorder="1"/>
    <xf numFmtId="0" fontId="22" fillId="53" borderId="0" xfId="47" applyFont="1" applyFill="1" applyProtection="1"/>
    <xf numFmtId="0" fontId="22" fillId="53" borderId="0" xfId="120" applyFont="1" applyFill="1" applyBorder="1" applyProtection="1"/>
    <xf numFmtId="0" fontId="22" fillId="0" borderId="0" xfId="47" applyFont="1" applyAlignment="1" applyProtection="1">
      <alignment horizontal="center"/>
    </xf>
    <xf numFmtId="0" fontId="45" fillId="0" borderId="0" xfId="120" applyFont="1" applyBorder="1" applyProtection="1"/>
    <xf numFmtId="176" fontId="7" fillId="6" borderId="4" xfId="96" applyNumberFormat="1" applyFont="1" applyFill="1" applyBorder="1"/>
    <xf numFmtId="0" fontId="22" fillId="0" borderId="5" xfId="100" applyFont="1" applyBorder="1" applyAlignment="1" applyProtection="1"/>
    <xf numFmtId="164" fontId="7" fillId="7" borderId="5" xfId="96" applyNumberFormat="1" applyFont="1" applyFill="1" applyBorder="1"/>
    <xf numFmtId="181" fontId="22" fillId="0" borderId="5" xfId="100" applyNumberFormat="1" applyFont="1" applyFill="1" applyBorder="1" applyAlignment="1" applyProtection="1">
      <alignment wrapText="1"/>
    </xf>
    <xf numFmtId="181" fontId="22" fillId="61" borderId="5" xfId="100" applyNumberFormat="1" applyFont="1" applyFill="1" applyBorder="1" applyAlignment="1" applyProtection="1">
      <alignment wrapText="1"/>
    </xf>
    <xf numFmtId="196" fontId="22" fillId="0" borderId="0" xfId="113" applyNumberFormat="1" applyFont="1" applyFill="1" applyBorder="1" applyProtection="1"/>
    <xf numFmtId="0" fontId="45" fillId="0" borderId="0" xfId="120" applyFont="1" applyFill="1" applyBorder="1" applyProtection="1"/>
    <xf numFmtId="175" fontId="22" fillId="0" borderId="0" xfId="47" applyNumberFormat="1" applyFont="1" applyProtection="1"/>
    <xf numFmtId="175" fontId="1" fillId="24" borderId="5" xfId="132" applyNumberFormat="1" applyFont="1" applyAlignment="1" applyProtection="1">
      <alignment horizontal="center" vertical="center"/>
    </xf>
    <xf numFmtId="0" fontId="22" fillId="0" borderId="0" xfId="120" applyFont="1" applyFill="1" applyBorder="1" applyAlignment="1" applyProtection="1">
      <alignment horizontal="center"/>
    </xf>
    <xf numFmtId="0" fontId="22" fillId="0" borderId="0" xfId="120" applyFont="1" applyBorder="1" applyProtection="1"/>
    <xf numFmtId="0" fontId="22" fillId="0" borderId="0" xfId="120" applyFont="1" applyFill="1" applyBorder="1" applyProtection="1"/>
    <xf numFmtId="169" fontId="7" fillId="7" borderId="5" xfId="126" applyNumberFormat="1" applyFont="1" applyFill="1" applyBorder="1"/>
    <xf numFmtId="0" fontId="22" fillId="0" borderId="5" xfId="120" applyFont="1" applyFill="1" applyBorder="1" applyProtection="1"/>
    <xf numFmtId="9" fontId="1" fillId="0" borderId="0" xfId="126" applyFont="1" applyFill="1" applyBorder="1" applyAlignment="1" applyProtection="1">
      <alignment vertical="center"/>
    </xf>
    <xf numFmtId="0" fontId="22" fillId="61" borderId="5" xfId="100" applyFont="1" applyFill="1" applyBorder="1" applyAlignment="1" applyProtection="1"/>
    <xf numFmtId="181" fontId="1" fillId="61" borderId="5" xfId="100" applyNumberFormat="1" applyFont="1" applyFill="1" applyBorder="1" applyAlignment="1" applyProtection="1">
      <alignment wrapText="1"/>
    </xf>
    <xf numFmtId="175" fontId="22" fillId="0" borderId="0" xfId="113" applyNumberFormat="1" applyFont="1" applyFill="1" applyBorder="1" applyProtection="1"/>
    <xf numFmtId="0" fontId="22" fillId="0" borderId="0" xfId="100" applyFont="1" applyFill="1" applyBorder="1" applyAlignment="1" applyProtection="1">
      <alignment horizontal="center"/>
    </xf>
    <xf numFmtId="9" fontId="1" fillId="62" borderId="5" xfId="126" applyFont="1" applyFill="1" applyBorder="1" applyAlignment="1" applyProtection="1">
      <alignment vertical="center"/>
    </xf>
    <xf numFmtId="0" fontId="22" fillId="0" borderId="0" xfId="118" applyFont="1" applyFill="1" applyAlignment="1" applyProtection="1">
      <alignment horizontal="center"/>
    </xf>
    <xf numFmtId="196" fontId="22" fillId="0" borderId="0" xfId="113" applyNumberFormat="1" applyFont="1" applyBorder="1" applyAlignment="1" applyProtection="1">
      <alignment horizontal="center"/>
    </xf>
    <xf numFmtId="164" fontId="45" fillId="0" borderId="0" xfId="120" applyNumberFormat="1" applyFont="1" applyFill="1" applyAlignment="1" applyProtection="1">
      <alignment horizontal="left"/>
    </xf>
    <xf numFmtId="0" fontId="22" fillId="0" borderId="0" xfId="118" applyFont="1" applyFill="1" applyProtection="1"/>
    <xf numFmtId="0" fontId="47" fillId="53" borderId="0" xfId="100" applyFont="1" applyFill="1" applyBorder="1" applyAlignment="1" applyProtection="1">
      <alignment horizontal="left"/>
    </xf>
    <xf numFmtId="0" fontId="1" fillId="0" borderId="0" xfId="93" applyFont="1"/>
    <xf numFmtId="0" fontId="1" fillId="61" borderId="0" xfId="93" applyFont="1" applyFill="1"/>
    <xf numFmtId="175" fontId="1" fillId="24" borderId="5" xfId="137" applyNumberFormat="1" applyFont="1" applyAlignment="1" applyProtection="1">
      <alignment horizontal="center" vertical="center"/>
    </xf>
    <xf numFmtId="0" fontId="22" fillId="0" borderId="0" xfId="93" applyFont="1" applyAlignment="1">
      <alignment horizontal="center"/>
    </xf>
    <xf numFmtId="0" fontId="45" fillId="0" borderId="0" xfId="93" applyFont="1"/>
    <xf numFmtId="0" fontId="45" fillId="61" borderId="5" xfId="120" applyFont="1" applyFill="1" applyBorder="1" applyProtection="1"/>
    <xf numFmtId="0" fontId="22" fillId="0" borderId="0" xfId="93" quotePrefix="1" applyFont="1"/>
    <xf numFmtId="0" fontId="22" fillId="61" borderId="8" xfId="93" applyFont="1" applyFill="1" applyBorder="1"/>
    <xf numFmtId="176" fontId="7" fillId="61" borderId="5" xfId="96" applyNumberFormat="1" applyFont="1" applyFill="1" applyBorder="1"/>
    <xf numFmtId="175" fontId="22" fillId="0" borderId="0" xfId="93" applyNumberFormat="1" applyFont="1"/>
    <xf numFmtId="0" fontId="22" fillId="61" borderId="0" xfId="93" applyFont="1" applyFill="1" applyBorder="1" applyAlignment="1" applyProtection="1"/>
    <xf numFmtId="0" fontId="22" fillId="61" borderId="5" xfId="93" applyFont="1" applyFill="1" applyBorder="1"/>
    <xf numFmtId="0" fontId="45" fillId="61" borderId="5" xfId="93" applyFont="1" applyFill="1" applyBorder="1"/>
    <xf numFmtId="0" fontId="45" fillId="61" borderId="0" xfId="93" applyFont="1" applyFill="1"/>
    <xf numFmtId="0" fontId="81" fillId="0" borderId="0" xfId="120" applyFont="1" applyFill="1" applyBorder="1" applyProtection="1"/>
    <xf numFmtId="199" fontId="7" fillId="7" borderId="5" xfId="96" applyNumberFormat="1" applyFont="1" applyFill="1" applyBorder="1"/>
    <xf numFmtId="0" fontId="1" fillId="0" borderId="0" xfId="93" applyFont="1" applyAlignment="1">
      <alignment horizontal="center"/>
    </xf>
    <xf numFmtId="0" fontId="22" fillId="0" borderId="5" xfId="120" applyFont="1" applyBorder="1" applyProtection="1"/>
    <xf numFmtId="175" fontId="1" fillId="24" borderId="5" xfId="135" applyNumberFormat="1" applyFont="1" applyAlignment="1" applyProtection="1">
      <alignment horizontal="center" vertical="center"/>
    </xf>
    <xf numFmtId="0" fontId="45" fillId="0" borderId="5" xfId="120" applyFont="1" applyBorder="1" applyProtection="1"/>
    <xf numFmtId="0" fontId="22" fillId="63" borderId="5" xfId="93" applyFont="1" applyFill="1" applyBorder="1"/>
    <xf numFmtId="0" fontId="22" fillId="0" borderId="0" xfId="93" applyFont="1"/>
    <xf numFmtId="0" fontId="45" fillId="61" borderId="8" xfId="93" applyFont="1" applyFill="1" applyBorder="1"/>
    <xf numFmtId="0" fontId="47" fillId="53" borderId="0" xfId="93" applyFont="1" applyFill="1" applyBorder="1" applyAlignment="1" applyProtection="1"/>
    <xf numFmtId="0" fontId="47" fillId="0" borderId="0" xfId="47" applyFont="1" applyAlignment="1" applyProtection="1">
      <alignment horizontal="center"/>
    </xf>
    <xf numFmtId="43" fontId="49" fillId="0" borderId="0" xfId="202" applyNumberFormat="1" applyFont="1" applyBorder="1"/>
    <xf numFmtId="0" fontId="85" fillId="0" borderId="0" xfId="202" applyFont="1" applyBorder="1"/>
    <xf numFmtId="0" fontId="14" fillId="0" borderId="0" xfId="202" applyAlignment="1">
      <alignment horizontal="center"/>
    </xf>
    <xf numFmtId="200" fontId="1" fillId="23" borderId="5" xfId="143" applyNumberFormat="1" applyFont="1" applyFill="1" applyAlignment="1">
      <alignment horizontal="center" vertical="center"/>
      <protection locked="0"/>
    </xf>
    <xf numFmtId="200" fontId="1" fillId="64" borderId="5" xfId="143" applyNumberFormat="1" applyFont="1" applyFill="1" applyAlignment="1">
      <alignment horizontal="center" vertical="center"/>
      <protection locked="0"/>
    </xf>
    <xf numFmtId="0" fontId="1" fillId="0" borderId="0" xfId="98" applyFont="1" applyAlignment="1">
      <alignment horizontal="center"/>
    </xf>
    <xf numFmtId="176" fontId="8" fillId="65" borderId="8" xfId="78" applyNumberFormat="1" applyFont="1" applyFill="1" applyBorder="1"/>
    <xf numFmtId="175" fontId="22" fillId="23" borderId="5" xfId="144" applyFont="1" applyFill="1" applyAlignment="1">
      <alignment horizontal="center" vertical="center"/>
      <protection locked="0"/>
    </xf>
    <xf numFmtId="175" fontId="22" fillId="64" borderId="5" xfId="144" applyFont="1" applyFill="1" applyAlignment="1">
      <alignment horizontal="center" vertical="center"/>
      <protection locked="0"/>
    </xf>
    <xf numFmtId="0" fontId="1" fillId="61" borderId="5" xfId="47" applyFont="1" applyFill="1" applyBorder="1" applyAlignment="1" applyProtection="1">
      <alignment wrapText="1"/>
    </xf>
    <xf numFmtId="0" fontId="14" fillId="0" borderId="0" xfId="202" applyFont="1"/>
    <xf numFmtId="0" fontId="4" fillId="61" borderId="0" xfId="98" applyFont="1" applyFill="1"/>
    <xf numFmtId="0" fontId="1" fillId="0" borderId="0" xfId="98" applyFont="1"/>
    <xf numFmtId="175" fontId="1" fillId="23" borderId="5" xfId="143" applyNumberFormat="1" applyFont="1" applyFill="1">
      <alignment vertical="center"/>
      <protection locked="0"/>
    </xf>
    <xf numFmtId="175" fontId="1" fillId="64" borderId="5" xfId="143" applyNumberFormat="1" applyFont="1" applyFill="1">
      <alignment vertical="center"/>
      <protection locked="0"/>
    </xf>
    <xf numFmtId="0" fontId="1" fillId="0" borderId="0" xfId="98" applyFont="1" applyBorder="1" applyAlignment="1">
      <alignment vertical="top" wrapText="1"/>
    </xf>
    <xf numFmtId="0" fontId="4" fillId="61" borderId="8" xfId="98" applyFont="1" applyFill="1" applyBorder="1"/>
    <xf numFmtId="0" fontId="1" fillId="61" borderId="0" xfId="98" applyFont="1" applyFill="1"/>
    <xf numFmtId="175" fontId="22" fillId="23" borderId="5" xfId="144" applyFont="1" applyFill="1" applyBorder="1" applyAlignment="1">
      <alignment horizontal="center" vertical="center"/>
      <protection locked="0"/>
    </xf>
    <xf numFmtId="175" fontId="22" fillId="64" borderId="5" xfId="144" applyFont="1" applyFill="1" applyBorder="1" applyAlignment="1">
      <alignment horizontal="center" vertical="center"/>
      <protection locked="0"/>
    </xf>
    <xf numFmtId="0" fontId="1" fillId="61" borderId="5" xfId="98" applyFont="1" applyFill="1" applyBorder="1" applyAlignment="1">
      <alignment vertical="top" wrapText="1"/>
    </xf>
    <xf numFmtId="201" fontId="22" fillId="23" borderId="5" xfId="144" applyNumberFormat="1" applyFont="1" applyFill="1" applyAlignment="1">
      <alignment horizontal="center" vertical="center"/>
      <protection locked="0"/>
    </xf>
    <xf numFmtId="201" fontId="22" fillId="64" borderId="5" xfId="144" applyNumberFormat="1" applyFont="1" applyFill="1" applyAlignment="1">
      <alignment horizontal="center" vertical="center"/>
      <protection locked="0"/>
    </xf>
    <xf numFmtId="0" fontId="1" fillId="61" borderId="5" xfId="98" applyFont="1" applyFill="1" applyBorder="1"/>
    <xf numFmtId="0" fontId="1" fillId="0" borderId="0" xfId="98" applyFont="1" applyFill="1" applyBorder="1" applyAlignment="1">
      <alignment horizontal="center"/>
    </xf>
    <xf numFmtId="0" fontId="1" fillId="0" borderId="0" xfId="98" applyFont="1" applyFill="1" applyBorder="1"/>
    <xf numFmtId="0" fontId="1" fillId="0" borderId="0" xfId="98" applyFont="1" applyFill="1" applyBorder="1" applyAlignment="1">
      <alignment vertical="top" wrapText="1"/>
    </xf>
    <xf numFmtId="0" fontId="4" fillId="61" borderId="5" xfId="98" applyFont="1" applyFill="1" applyBorder="1"/>
    <xf numFmtId="169" fontId="7" fillId="23" borderId="5" xfId="126" applyNumberFormat="1" applyFont="1" applyFill="1" applyBorder="1"/>
    <xf numFmtId="0" fontId="4" fillId="0" borderId="0" xfId="98" applyFont="1" applyBorder="1"/>
    <xf numFmtId="0" fontId="1" fillId="61" borderId="0" xfId="98" applyFont="1" applyFill="1" applyBorder="1"/>
    <xf numFmtId="0" fontId="14" fillId="61" borderId="0" xfId="202" applyFill="1"/>
    <xf numFmtId="10" fontId="22" fillId="23" borderId="5" xfId="128" applyNumberFormat="1" applyFont="1" applyFill="1" applyBorder="1" applyAlignment="1" applyProtection="1">
      <alignment vertical="center"/>
      <protection locked="0"/>
    </xf>
    <xf numFmtId="10" fontId="22" fillId="64" borderId="5" xfId="128" applyNumberFormat="1" applyFont="1" applyFill="1" applyBorder="1" applyAlignment="1" applyProtection="1">
      <alignment vertical="center"/>
      <protection locked="0"/>
    </xf>
    <xf numFmtId="175" fontId="22" fillId="23" borderId="5" xfId="144" applyFont="1" applyFill="1" applyAlignment="1">
      <alignment vertical="center" wrapText="1"/>
      <protection locked="0"/>
    </xf>
    <xf numFmtId="175" fontId="22" fillId="64" borderId="5" xfId="144" applyFont="1" applyFill="1" applyAlignment="1">
      <alignment vertical="center" wrapText="1"/>
      <protection locked="0"/>
    </xf>
    <xf numFmtId="175" fontId="22" fillId="23" borderId="5" xfId="141" applyFont="1" applyFill="1" applyAlignment="1">
      <alignment vertical="center" wrapText="1"/>
      <protection locked="0"/>
    </xf>
    <xf numFmtId="175" fontId="22" fillId="64" borderId="5" xfId="141" applyFont="1" applyFill="1" applyAlignment="1">
      <alignment vertical="center" wrapText="1"/>
      <protection locked="0"/>
    </xf>
    <xf numFmtId="175" fontId="22" fillId="23" borderId="5" xfId="144" applyFont="1" applyFill="1">
      <alignment vertical="center"/>
      <protection locked="0"/>
    </xf>
    <xf numFmtId="175" fontId="22" fillId="64" borderId="5" xfId="144" applyFont="1" applyFill="1">
      <alignment vertical="center"/>
      <protection locked="0"/>
    </xf>
    <xf numFmtId="175" fontId="22" fillId="23" borderId="5" xfId="141" applyFont="1" applyFill="1">
      <alignment vertical="center"/>
      <protection locked="0"/>
    </xf>
    <xf numFmtId="175" fontId="22" fillId="64" borderId="5" xfId="141" applyFont="1" applyFill="1">
      <alignment vertical="center"/>
      <protection locked="0"/>
    </xf>
    <xf numFmtId="10" fontId="22" fillId="23" borderId="5" xfId="128" applyNumberFormat="1" applyFont="1" applyFill="1" applyBorder="1" applyAlignment="1" applyProtection="1">
      <alignment vertical="center" wrapText="1"/>
      <protection locked="0"/>
    </xf>
    <xf numFmtId="10" fontId="22" fillId="64" borderId="5" xfId="128" applyNumberFormat="1" applyFont="1" applyFill="1" applyBorder="1" applyAlignment="1" applyProtection="1">
      <alignment vertical="center" wrapText="1"/>
      <protection locked="0"/>
    </xf>
    <xf numFmtId="175" fontId="22" fillId="23" borderId="5" xfId="141" applyFont="1" applyFill="1" applyBorder="1">
      <alignment vertical="center"/>
      <protection locked="0"/>
    </xf>
    <xf numFmtId="175" fontId="22" fillId="64" borderId="5" xfId="141" applyFont="1" applyFill="1" applyBorder="1">
      <alignment vertical="center"/>
      <protection locked="0"/>
    </xf>
    <xf numFmtId="0" fontId="1" fillId="61" borderId="2" xfId="98" applyFont="1" applyFill="1" applyBorder="1"/>
    <xf numFmtId="176" fontId="7" fillId="23" borderId="5" xfId="202" applyNumberFormat="1" applyFont="1" applyFill="1" applyBorder="1"/>
    <xf numFmtId="176" fontId="7" fillId="6" borderId="5" xfId="202" applyNumberFormat="1" applyFont="1" applyFill="1" applyBorder="1"/>
    <xf numFmtId="10" fontId="7" fillId="23" borderId="4" xfId="128" applyNumberFormat="1" applyFont="1" applyFill="1" applyBorder="1" applyAlignment="1" applyProtection="1">
      <alignment vertical="center"/>
      <protection locked="0"/>
    </xf>
    <xf numFmtId="10" fontId="7" fillId="64" borderId="4" xfId="128" applyNumberFormat="1" applyFont="1" applyFill="1" applyBorder="1" applyAlignment="1" applyProtection="1">
      <alignment vertical="center"/>
      <protection locked="0"/>
    </xf>
    <xf numFmtId="0" fontId="1" fillId="61" borderId="5" xfId="98" applyFont="1" applyFill="1" applyBorder="1" applyAlignment="1">
      <alignment wrapText="1"/>
    </xf>
    <xf numFmtId="175" fontId="7" fillId="23" borderId="4" xfId="141" applyFont="1" applyFill="1" applyBorder="1">
      <alignment vertical="center"/>
      <protection locked="0"/>
    </xf>
    <xf numFmtId="175" fontId="7" fillId="64" borderId="4" xfId="141" applyFont="1" applyFill="1" applyBorder="1">
      <alignment vertical="center"/>
      <protection locked="0"/>
    </xf>
    <xf numFmtId="175" fontId="7" fillId="23" borderId="4" xfId="141" applyFont="1" applyFill="1" applyBorder="1" applyAlignment="1">
      <alignment vertical="center" wrapText="1"/>
      <protection locked="0"/>
    </xf>
    <xf numFmtId="175" fontId="7" fillId="64" borderId="4" xfId="141" applyFont="1" applyFill="1" applyBorder="1" applyAlignment="1">
      <alignment vertical="center" wrapText="1"/>
      <protection locked="0"/>
    </xf>
    <xf numFmtId="175" fontId="7" fillId="23" borderId="5" xfId="141" applyFont="1" applyFill="1" applyBorder="1">
      <alignment vertical="center"/>
      <protection locked="0"/>
    </xf>
    <xf numFmtId="175" fontId="7" fillId="64" borderId="5" xfId="141" applyFont="1" applyFill="1" applyBorder="1">
      <alignment vertical="center"/>
      <protection locked="0"/>
    </xf>
    <xf numFmtId="176" fontId="7" fillId="23" borderId="5" xfId="78" applyNumberFormat="1" applyFont="1" applyFill="1" applyBorder="1"/>
    <xf numFmtId="176" fontId="7" fillId="64" borderId="5" xfId="78" applyNumberFormat="1" applyFont="1" applyFill="1" applyBorder="1"/>
    <xf numFmtId="201" fontId="22" fillId="23" borderId="5" xfId="141" applyNumberFormat="1" applyFont="1" applyFill="1" applyAlignment="1">
      <alignment horizontal="center" vertical="center"/>
      <protection locked="0"/>
    </xf>
    <xf numFmtId="201" fontId="22" fillId="64" borderId="5" xfId="141" applyNumberFormat="1" applyFont="1" applyFill="1" applyAlignment="1">
      <alignment horizontal="center" vertical="center"/>
      <protection locked="0"/>
    </xf>
    <xf numFmtId="175" fontId="22" fillId="23" borderId="5" xfId="141" applyNumberFormat="1" applyFont="1" applyFill="1" applyAlignment="1">
      <alignment vertical="center" wrapText="1"/>
      <protection locked="0"/>
    </xf>
    <xf numFmtId="175" fontId="22" fillId="64" borderId="5" xfId="141" applyNumberFormat="1" applyFont="1" applyFill="1" applyAlignment="1">
      <alignment vertical="center" wrapText="1"/>
      <protection locked="0"/>
    </xf>
    <xf numFmtId="202" fontId="22" fillId="23" borderId="5" xfId="141" applyNumberFormat="1" applyFont="1" applyFill="1" applyAlignment="1">
      <alignment horizontal="center" vertical="center"/>
      <protection locked="0"/>
    </xf>
    <xf numFmtId="202" fontId="22" fillId="64" borderId="5" xfId="141" applyNumberFormat="1" applyFont="1" applyFill="1" applyAlignment="1">
      <alignment horizontal="center" vertical="center"/>
      <protection locked="0"/>
    </xf>
    <xf numFmtId="0" fontId="4" fillId="61" borderId="5" xfId="98" applyFont="1" applyFill="1" applyBorder="1" applyAlignment="1">
      <alignment wrapText="1"/>
    </xf>
    <xf numFmtId="0" fontId="86" fillId="0" borderId="0" xfId="98" applyFont="1" applyAlignment="1">
      <alignment horizontal="center"/>
    </xf>
    <xf numFmtId="0" fontId="7" fillId="61" borderId="5" xfId="98" applyFont="1" applyFill="1" applyBorder="1"/>
    <xf numFmtId="175" fontId="1" fillId="61" borderId="0" xfId="130" applyNumberFormat="1" applyFont="1" applyFill="1" applyBorder="1" applyAlignment="1" applyProtection="1">
      <alignment vertical="center"/>
      <protection locked="0"/>
    </xf>
    <xf numFmtId="0" fontId="1" fillId="61" borderId="0" xfId="47" applyFont="1" applyFill="1" applyAlignment="1" applyProtection="1">
      <alignment horizontal="center"/>
    </xf>
    <xf numFmtId="0" fontId="1" fillId="61" borderId="0" xfId="47" applyFont="1" applyFill="1" applyProtection="1"/>
    <xf numFmtId="0" fontId="1" fillId="61" borderId="0" xfId="98" applyFont="1" applyFill="1" applyBorder="1" applyAlignment="1">
      <alignment horizontal="left" indent="1"/>
    </xf>
    <xf numFmtId="0" fontId="1" fillId="61" borderId="5" xfId="98" applyFont="1" applyFill="1" applyBorder="1" applyAlignment="1">
      <alignment horizontal="left" indent="1"/>
    </xf>
    <xf numFmtId="0" fontId="4" fillId="0" borderId="0" xfId="47" applyFont="1" applyProtection="1"/>
    <xf numFmtId="0" fontId="4" fillId="0" borderId="0" xfId="98" applyFont="1"/>
    <xf numFmtId="0" fontId="4" fillId="61" borderId="5" xfId="98" applyFont="1" applyFill="1" applyBorder="1" applyAlignment="1">
      <alignment horizontal="left" indent="1"/>
    </xf>
    <xf numFmtId="0" fontId="4" fillId="61" borderId="0" xfId="98" applyFont="1" applyFill="1" applyBorder="1" applyAlignment="1">
      <alignment horizontal="left"/>
    </xf>
    <xf numFmtId="0" fontId="1" fillId="0" borderId="0" xfId="98" applyFont="1" applyFill="1"/>
    <xf numFmtId="175" fontId="1" fillId="0" borderId="0" xfId="98" applyNumberFormat="1" applyFont="1" applyProtection="1"/>
    <xf numFmtId="175" fontId="1" fillId="23" borderId="5" xfId="130" applyNumberFormat="1" applyFont="1" applyFill="1" applyBorder="1" applyAlignment="1" applyProtection="1">
      <alignment vertical="center"/>
    </xf>
    <xf numFmtId="175" fontId="1" fillId="64" borderId="5" xfId="130" applyNumberFormat="1" applyFont="1" applyFill="1" applyBorder="1" applyAlignment="1" applyProtection="1">
      <alignment vertical="center"/>
    </xf>
    <xf numFmtId="175" fontId="1" fillId="0" borderId="0" xfId="98" applyNumberFormat="1" applyFont="1" applyAlignment="1" applyProtection="1">
      <alignment horizontal="left" indent="1"/>
    </xf>
    <xf numFmtId="203" fontId="7" fillId="23" borderId="5" xfId="78" applyNumberFormat="1" applyFont="1" applyFill="1" applyBorder="1"/>
    <xf numFmtId="203" fontId="7" fillId="7" borderId="5" xfId="78" applyNumberFormat="1" applyFont="1" applyFill="1" applyBorder="1"/>
    <xf numFmtId="175" fontId="1" fillId="0" borderId="0" xfId="98" applyNumberFormat="1" applyFont="1"/>
    <xf numFmtId="0" fontId="1" fillId="61" borderId="0" xfId="98" applyFont="1" applyFill="1" applyAlignment="1">
      <alignment horizontal="left"/>
    </xf>
    <xf numFmtId="0" fontId="86" fillId="61" borderId="0" xfId="98" applyFont="1" applyFill="1"/>
    <xf numFmtId="0" fontId="86" fillId="61" borderId="0" xfId="47" applyFont="1" applyFill="1" applyProtection="1"/>
    <xf numFmtId="0" fontId="1" fillId="61" borderId="5" xfId="98" applyFont="1" applyFill="1" applyBorder="1" applyAlignment="1"/>
    <xf numFmtId="0" fontId="8" fillId="61" borderId="5" xfId="98" applyFont="1" applyFill="1" applyBorder="1"/>
    <xf numFmtId="0" fontId="8" fillId="61" borderId="0" xfId="98" applyFont="1" applyFill="1"/>
    <xf numFmtId="1" fontId="1" fillId="0" borderId="0" xfId="98" applyNumberFormat="1" applyFont="1"/>
    <xf numFmtId="0" fontId="4" fillId="0" borderId="0" xfId="98" applyFont="1" applyAlignment="1">
      <alignment horizontal="center"/>
    </xf>
    <xf numFmtId="0" fontId="4" fillId="61" borderId="14" xfId="98" applyFont="1" applyFill="1" applyBorder="1"/>
    <xf numFmtId="0" fontId="87" fillId="0" borderId="0" xfId="98" applyFont="1" applyAlignment="1">
      <alignment horizontal="center"/>
    </xf>
    <xf numFmtId="164" fontId="60" fillId="61" borderId="0" xfId="110" applyNumberFormat="1" applyFont="1" applyFill="1" applyBorder="1" applyProtection="1">
      <protection locked="0"/>
    </xf>
    <xf numFmtId="164" fontId="60" fillId="53" borderId="0" xfId="111" applyNumberFormat="1" applyFont="1" applyFill="1" applyBorder="1" applyProtection="1">
      <protection locked="0"/>
    </xf>
    <xf numFmtId="175" fontId="1" fillId="24" borderId="5" xfId="131" applyNumberFormat="1" applyFont="1" applyAlignment="1" applyProtection="1">
      <alignment horizontal="center" vertical="center"/>
    </xf>
    <xf numFmtId="176" fontId="1" fillId="0" borderId="0" xfId="98" applyNumberFormat="1" applyFont="1"/>
    <xf numFmtId="0" fontId="1" fillId="61" borderId="3" xfId="98" applyFont="1" applyFill="1" applyBorder="1"/>
    <xf numFmtId="0" fontId="88" fillId="0" borderId="0" xfId="98" applyFont="1" applyAlignment="1">
      <alignment horizontal="center"/>
    </xf>
    <xf numFmtId="169" fontId="1" fillId="23" borderId="5" xfId="126" applyNumberFormat="1" applyFont="1" applyFill="1" applyBorder="1" applyAlignment="1" applyProtection="1">
      <alignment vertical="center"/>
    </xf>
    <xf numFmtId="169" fontId="1" fillId="62" borderId="5" xfId="126" applyNumberFormat="1" applyFont="1" applyFill="1" applyBorder="1" applyAlignment="1" applyProtection="1">
      <alignment vertical="center"/>
    </xf>
    <xf numFmtId="176" fontId="7" fillId="23" borderId="4" xfId="78" applyNumberFormat="1" applyFont="1" applyFill="1" applyBorder="1"/>
    <xf numFmtId="175" fontId="1" fillId="61" borderId="0" xfId="98" applyNumberFormat="1" applyFont="1" applyFill="1"/>
    <xf numFmtId="0" fontId="1" fillId="0" borderId="0" xfId="47" applyFont="1" applyAlignment="1" applyProtection="1">
      <alignment horizontal="right"/>
    </xf>
    <xf numFmtId="175" fontId="4" fillId="0" borderId="0" xfId="98" applyNumberFormat="1" applyFont="1"/>
    <xf numFmtId="0" fontId="1" fillId="61" borderId="0" xfId="98" applyFont="1" applyFill="1" applyBorder="1" applyAlignment="1">
      <alignment horizontal="right"/>
    </xf>
    <xf numFmtId="199" fontId="7" fillId="23" borderId="5" xfId="78" applyNumberFormat="1" applyFont="1" applyFill="1" applyBorder="1"/>
    <xf numFmtId="199" fontId="7" fillId="7" borderId="5" xfId="78" applyNumberFormat="1" applyFont="1" applyFill="1" applyBorder="1"/>
    <xf numFmtId="176" fontId="1" fillId="61" borderId="5" xfId="127" applyNumberFormat="1" applyFont="1" applyFill="1" applyBorder="1" applyAlignment="1" applyProtection="1">
      <alignment horizontal="left"/>
      <protection locked="0"/>
    </xf>
    <xf numFmtId="176" fontId="7" fillId="61" borderId="5" xfId="78" applyNumberFormat="1" applyFont="1" applyFill="1" applyBorder="1"/>
    <xf numFmtId="176" fontId="7" fillId="23" borderId="3" xfId="202" applyNumberFormat="1" applyFont="1" applyFill="1" applyBorder="1"/>
    <xf numFmtId="176" fontId="7" fillId="6" borderId="3" xfId="202" applyNumberFormat="1" applyFont="1" applyFill="1" applyBorder="1"/>
    <xf numFmtId="196" fontId="4" fillId="61" borderId="5" xfId="98" applyNumberFormat="1" applyFont="1" applyFill="1" applyBorder="1"/>
    <xf numFmtId="1" fontId="89" fillId="0" borderId="5" xfId="111" applyNumberFormat="1" applyFont="1" applyBorder="1" applyAlignment="1" applyProtection="1">
      <alignment horizontal="center"/>
    </xf>
    <xf numFmtId="1" fontId="4" fillId="0" borderId="5" xfId="111" applyNumberFormat="1" applyFont="1" applyBorder="1" applyAlignment="1" applyProtection="1">
      <alignment horizontal="center"/>
    </xf>
    <xf numFmtId="1" fontId="1" fillId="0" borderId="5" xfId="111" applyNumberFormat="1" applyFont="1" applyBorder="1" applyAlignment="1" applyProtection="1">
      <alignment horizontal="center"/>
    </xf>
    <xf numFmtId="0" fontId="1" fillId="0" borderId="0" xfId="118" applyFont="1" applyAlignment="1" applyProtection="1">
      <alignment horizontal="center"/>
    </xf>
    <xf numFmtId="0" fontId="1" fillId="0" borderId="0" xfId="118" applyFont="1" applyProtection="1"/>
    <xf numFmtId="176" fontId="7" fillId="61" borderId="5" xfId="202" applyNumberFormat="1" applyFont="1" applyFill="1" applyBorder="1"/>
    <xf numFmtId="0" fontId="90" fillId="61" borderId="0" xfId="98" applyFont="1" applyFill="1" applyBorder="1" applyAlignment="1" applyProtection="1">
      <alignment horizontal="right"/>
    </xf>
    <xf numFmtId="0" fontId="90" fillId="61" borderId="0" xfId="98" applyFont="1" applyFill="1" applyBorder="1" applyAlignment="1" applyProtection="1">
      <alignment horizontal="center"/>
    </xf>
    <xf numFmtId="0" fontId="90" fillId="61" borderId="0" xfId="98" applyFont="1" applyFill="1" applyBorder="1" applyAlignment="1" applyProtection="1"/>
    <xf numFmtId="0" fontId="86" fillId="61" borderId="0" xfId="98" applyFont="1" applyFill="1" applyBorder="1" applyAlignment="1" applyProtection="1"/>
    <xf numFmtId="0" fontId="86" fillId="61" borderId="0" xfId="102" applyFont="1" applyFill="1" applyBorder="1" applyAlignment="1" applyProtection="1"/>
    <xf numFmtId="0" fontId="12" fillId="3" borderId="0" xfId="203" applyFont="1" applyFill="1" applyBorder="1" applyProtection="1"/>
    <xf numFmtId="0" fontId="12" fillId="3" borderId="0" xfId="203" applyFont="1" applyFill="1" applyBorder="1"/>
    <xf numFmtId="0" fontId="0" fillId="3" borderId="0" xfId="203" applyFont="1" applyFill="1"/>
    <xf numFmtId="0" fontId="91" fillId="3" borderId="0" xfId="203" applyFont="1" applyFill="1"/>
    <xf numFmtId="0" fontId="12" fillId="3" borderId="0" xfId="203" applyFont="1" applyFill="1" applyBorder="1" applyAlignment="1" applyProtection="1">
      <alignment horizontal="left"/>
    </xf>
    <xf numFmtId="0" fontId="12" fillId="3" borderId="0" xfId="203" applyFont="1" applyFill="1" applyBorder="1" applyAlignment="1">
      <alignment horizontal="left"/>
    </xf>
    <xf numFmtId="0" fontId="0" fillId="3" borderId="0" xfId="203" applyFont="1" applyFill="1" applyBorder="1"/>
    <xf numFmtId="168" fontId="12" fillId="3" borderId="7" xfId="203" applyNumberFormat="1" applyFont="1" applyFill="1" applyBorder="1" applyAlignment="1" applyProtection="1">
      <alignment horizontal="left"/>
    </xf>
    <xf numFmtId="168" fontId="12" fillId="3" borderId="7" xfId="203" applyNumberFormat="1" applyFont="1" applyFill="1" applyBorder="1" applyAlignment="1">
      <alignment horizontal="left"/>
    </xf>
    <xf numFmtId="168" fontId="40" fillId="3" borderId="7" xfId="203" applyNumberFormat="1" applyFont="1" applyFill="1" applyBorder="1" applyAlignment="1" applyProtection="1">
      <alignment horizontal="left"/>
    </xf>
    <xf numFmtId="0" fontId="0" fillId="3" borderId="7" xfId="203" applyFont="1" applyFill="1" applyBorder="1"/>
    <xf numFmtId="0" fontId="7" fillId="0" borderId="0" xfId="204" applyFont="1"/>
    <xf numFmtId="178" fontId="11" fillId="0" borderId="0" xfId="204" applyNumberFormat="1" applyFont="1"/>
    <xf numFmtId="183" fontId="11" fillId="0" borderId="0" xfId="204" applyNumberFormat="1" applyFont="1"/>
    <xf numFmtId="183" fontId="7" fillId="0" borderId="0" xfId="204" applyNumberFormat="1" applyFont="1"/>
    <xf numFmtId="0" fontId="4" fillId="0" borderId="5" xfId="205" applyNumberFormat="1" applyFont="1" applyBorder="1" applyAlignment="1">
      <alignment horizontal="centerContinuous"/>
    </xf>
    <xf numFmtId="0" fontId="8" fillId="0" borderId="5" xfId="204" applyFont="1" applyBorder="1" applyAlignment="1">
      <alignment horizontal="left" wrapText="1"/>
    </xf>
    <xf numFmtId="0" fontId="8" fillId="0" borderId="5" xfId="204" applyFont="1" applyBorder="1" applyAlignment="1" applyProtection="1">
      <alignment horizontal="left" wrapText="1"/>
    </xf>
    <xf numFmtId="183" fontId="9" fillId="0" borderId="5" xfId="206" applyNumberFormat="1" applyFont="1" applyBorder="1" applyAlignment="1" applyProtection="1">
      <alignment wrapText="1"/>
    </xf>
    <xf numFmtId="0" fontId="4" fillId="0" borderId="5" xfId="205" applyNumberFormat="1" applyFont="1" applyBorder="1" applyAlignment="1">
      <alignment horizontal="center" wrapText="1"/>
    </xf>
    <xf numFmtId="183" fontId="8" fillId="0" borderId="5" xfId="204" applyNumberFormat="1" applyFont="1" applyFill="1" applyBorder="1" applyAlignment="1">
      <alignment horizontal="left"/>
    </xf>
    <xf numFmtId="0" fontId="8" fillId="0" borderId="5" xfId="204" applyFont="1" applyBorder="1" applyAlignment="1" applyProtection="1">
      <alignment horizontal="left"/>
    </xf>
    <xf numFmtId="14" fontId="8" fillId="0" borderId="5" xfId="204" applyNumberFormat="1" applyFont="1" applyBorder="1" applyAlignment="1" applyProtection="1">
      <alignment horizontal="left"/>
    </xf>
    <xf numFmtId="14" fontId="7" fillId="0" borderId="5" xfId="204" applyNumberFormat="1" applyFont="1" applyFill="1" applyBorder="1" applyAlignment="1">
      <alignment horizontal="left"/>
    </xf>
    <xf numFmtId="204" fontId="8" fillId="0" borderId="5" xfId="204" applyNumberFormat="1" applyFont="1" applyBorder="1" applyAlignment="1">
      <alignment horizontal="centerContinuous"/>
    </xf>
    <xf numFmtId="204" fontId="7" fillId="0" borderId="5" xfId="204" applyNumberFormat="1" applyFont="1" applyBorder="1" applyAlignment="1">
      <alignment horizontal="centerContinuous"/>
    </xf>
    <xf numFmtId="204" fontId="8" fillId="0" borderId="5" xfId="204" applyNumberFormat="1" applyFont="1" applyBorder="1" applyAlignment="1">
      <alignment horizontal="center"/>
    </xf>
    <xf numFmtId="183" fontId="92" fillId="0" borderId="5" xfId="204" applyNumberFormat="1" applyFont="1" applyFill="1" applyBorder="1" applyAlignment="1">
      <alignment horizontal="left"/>
    </xf>
    <xf numFmtId="0" fontId="92" fillId="0" borderId="5" xfId="204" applyFont="1" applyBorder="1" applyAlignment="1" applyProtection="1">
      <alignment horizontal="left"/>
    </xf>
    <xf numFmtId="205" fontId="7" fillId="66" borderId="53" xfId="206" applyNumberFormat="1" applyFont="1" applyFill="1" applyBorder="1" applyAlignment="1" applyProtection="1">
      <alignment horizontal="left"/>
    </xf>
    <xf numFmtId="205" fontId="7" fillId="67" borderId="53" xfId="206" applyNumberFormat="1" applyFont="1" applyFill="1" applyBorder="1" applyAlignment="1" applyProtection="1">
      <alignment horizontal="right"/>
    </xf>
    <xf numFmtId="0" fontId="77" fillId="0" borderId="0" xfId="204" applyFont="1"/>
    <xf numFmtId="0" fontId="75" fillId="0" borderId="0" xfId="204" applyFont="1"/>
    <xf numFmtId="14" fontId="92" fillId="0" borderId="5" xfId="204" applyNumberFormat="1" applyFont="1" applyBorder="1" applyAlignment="1" applyProtection="1">
      <alignment horizontal="left"/>
    </xf>
    <xf numFmtId="0" fontId="75" fillId="0" borderId="0" xfId="204" applyFont="1" applyFill="1" applyBorder="1"/>
    <xf numFmtId="183" fontId="8" fillId="0" borderId="0" xfId="204" applyNumberFormat="1" applyFont="1" applyFill="1" applyBorder="1"/>
    <xf numFmtId="183" fontId="7" fillId="0" borderId="0" xfId="204" applyNumberFormat="1" applyFont="1" applyFill="1" applyBorder="1"/>
    <xf numFmtId="183" fontId="8" fillId="0" borderId="0" xfId="204" applyNumberFormat="1" applyFont="1" applyFill="1" applyBorder="1" applyAlignment="1">
      <alignment wrapText="1"/>
    </xf>
    <xf numFmtId="183" fontId="75" fillId="0" borderId="0" xfId="204" applyNumberFormat="1" applyFont="1" applyFill="1" applyBorder="1"/>
    <xf numFmtId="14" fontId="7" fillId="25" borderId="5" xfId="204" applyNumberFormat="1" applyFont="1" applyFill="1" applyBorder="1" applyAlignment="1">
      <alignment horizontal="left"/>
    </xf>
    <xf numFmtId="204" fontId="8" fillId="0" borderId="53" xfId="204" applyNumberFormat="1" applyFont="1" applyBorder="1" applyAlignment="1">
      <alignment horizontal="centerContinuous"/>
    </xf>
    <xf numFmtId="204" fontId="7" fillId="0" borderId="53" xfId="204" applyNumberFormat="1" applyFont="1" applyBorder="1" applyAlignment="1">
      <alignment horizontal="centerContinuous"/>
    </xf>
    <xf numFmtId="204" fontId="8" fillId="0" borderId="53" xfId="204" applyNumberFormat="1" applyFont="1" applyBorder="1" applyAlignment="1">
      <alignment horizontal="center"/>
    </xf>
    <xf numFmtId="205" fontId="7" fillId="55" borderId="53" xfId="206" applyNumberFormat="1" applyFont="1" applyFill="1" applyBorder="1" applyAlignment="1" applyProtection="1">
      <alignment horizontal="right"/>
    </xf>
    <xf numFmtId="0" fontId="12" fillId="3" borderId="0" xfId="1958" applyNumberFormat="1" applyFont="1" applyFill="1" applyBorder="1" applyProtection="1"/>
    <xf numFmtId="0" fontId="0" fillId="3" borderId="0" xfId="203" applyFont="1" applyFill="1" applyProtection="1"/>
    <xf numFmtId="0" fontId="51" fillId="3" borderId="0" xfId="203" applyFont="1" applyFill="1" applyProtection="1"/>
    <xf numFmtId="0" fontId="0" fillId="0" borderId="0" xfId="1959" applyNumberFormat="1" applyFont="1"/>
    <xf numFmtId="183" fontId="12" fillId="3" borderId="0" xfId="1958" applyNumberFormat="1" applyFont="1" applyFill="1" applyBorder="1" applyAlignment="1" applyProtection="1">
      <alignment horizontal="left"/>
    </xf>
    <xf numFmtId="0" fontId="0" fillId="3" borderId="7" xfId="203" applyFont="1" applyFill="1" applyBorder="1" applyProtection="1"/>
    <xf numFmtId="164" fontId="7" fillId="0" borderId="0" xfId="206" applyNumberFormat="1" applyFont="1" applyProtection="1"/>
    <xf numFmtId="164" fontId="9" fillId="0" borderId="0" xfId="206" applyNumberFormat="1" applyFont="1" applyProtection="1"/>
    <xf numFmtId="164" fontId="11" fillId="0" borderId="0" xfId="206" applyNumberFormat="1" applyFont="1" applyFill="1" applyAlignment="1" applyProtection="1">
      <alignment horizontal="left"/>
    </xf>
    <xf numFmtId="164" fontId="115" fillId="0" borderId="0" xfId="206" applyNumberFormat="1" applyFont="1" applyFill="1" applyAlignment="1" applyProtection="1"/>
    <xf numFmtId="164" fontId="116" fillId="0" borderId="0" xfId="206" applyNumberFormat="1" applyFont="1" applyFill="1" applyAlignment="1" applyProtection="1"/>
    <xf numFmtId="164" fontId="117" fillId="0" borderId="0" xfId="206" applyNumberFormat="1" applyFont="1" applyFill="1" applyAlignment="1" applyProtection="1"/>
    <xf numFmtId="164" fontId="118" fillId="0" borderId="0" xfId="206" applyNumberFormat="1" applyFont="1" applyAlignment="1" applyProtection="1"/>
    <xf numFmtId="164" fontId="12" fillId="0" borderId="0" xfId="206" applyNumberFormat="1" applyFont="1" applyAlignment="1" applyProtection="1"/>
    <xf numFmtId="164" fontId="8" fillId="0" borderId="0" xfId="206" applyNumberFormat="1" applyFont="1" applyProtection="1"/>
    <xf numFmtId="0" fontId="4" fillId="0" borderId="5" xfId="1959" applyNumberFormat="1" applyFont="1" applyBorder="1" applyAlignment="1">
      <alignment horizontal="centerContinuous"/>
    </xf>
    <xf numFmtId="183" fontId="9" fillId="0" borderId="5" xfId="206" applyNumberFormat="1" applyFont="1" applyBorder="1" applyAlignment="1" applyProtection="1"/>
    <xf numFmtId="0" fontId="4" fillId="0" borderId="5" xfId="1959" applyNumberFormat="1" applyFont="1" applyBorder="1" applyAlignment="1">
      <alignment horizontal="center" wrapText="1"/>
    </xf>
    <xf numFmtId="0" fontId="119" fillId="0" borderId="0" xfId="1959" applyNumberFormat="1" applyFont="1"/>
    <xf numFmtId="179" fontId="8" fillId="0" borderId="5" xfId="206" applyNumberFormat="1" applyFont="1" applyBorder="1" applyAlignment="1" applyProtection="1">
      <alignment horizontal="center" wrapText="1"/>
    </xf>
    <xf numFmtId="179" fontId="8" fillId="0" borderId="5" xfId="206" applyNumberFormat="1" applyFont="1" applyBorder="1" applyAlignment="1" applyProtection="1">
      <alignment horizontal="left" wrapText="1"/>
    </xf>
    <xf numFmtId="0" fontId="7" fillId="0" borderId="5" xfId="1959" applyNumberFormat="1" applyFont="1" applyBorder="1"/>
    <xf numFmtId="0" fontId="7" fillId="0" borderId="5" xfId="1959" applyNumberFormat="1" applyFont="1" applyFill="1" applyBorder="1"/>
    <xf numFmtId="205" fontId="7" fillId="62" borderId="5" xfId="1959" applyNumberFormat="1" applyFont="1" applyFill="1" applyBorder="1"/>
    <xf numFmtId="205" fontId="4" fillId="62" borderId="5" xfId="1959" applyNumberFormat="1" applyFont="1" applyFill="1" applyBorder="1"/>
    <xf numFmtId="0" fontId="0" fillId="0" borderId="5" xfId="1959" applyNumberFormat="1" applyFont="1" applyBorder="1"/>
    <xf numFmtId="0" fontId="4" fillId="0" borderId="5" xfId="1959" applyNumberFormat="1" applyFont="1" applyBorder="1" applyAlignment="1">
      <alignment horizontal="left"/>
    </xf>
    <xf numFmtId="0" fontId="8" fillId="0" borderId="5" xfId="1959" applyNumberFormat="1" applyFont="1" applyBorder="1" applyAlignment="1">
      <alignment horizontal="left"/>
    </xf>
    <xf numFmtId="0" fontId="4" fillId="0" borderId="5" xfId="1959" applyNumberFormat="1" applyFont="1" applyBorder="1"/>
    <xf numFmtId="0" fontId="4" fillId="0" borderId="5" xfId="1959" applyNumberFormat="1" applyFont="1" applyFill="1" applyBorder="1"/>
    <xf numFmtId="205" fontId="4" fillId="62" borderId="5" xfId="1959" applyNumberFormat="1" applyFont="1" applyFill="1" applyBorder="1" applyAlignment="1"/>
    <xf numFmtId="0" fontId="3" fillId="0" borderId="0" xfId="1959" applyNumberFormat="1" applyFont="1"/>
    <xf numFmtId="0" fontId="0" fillId="0" borderId="0" xfId="1959" applyNumberFormat="1" applyFont="1" applyAlignment="1">
      <alignment horizontal="left"/>
    </xf>
    <xf numFmtId="205" fontId="119" fillId="0" borderId="0" xfId="1959" applyNumberFormat="1" applyFont="1"/>
    <xf numFmtId="0" fontId="0" fillId="0" borderId="5" xfId="1959" applyNumberFormat="1" applyFont="1" applyBorder="1" applyAlignment="1">
      <alignment horizontal="left"/>
    </xf>
    <xf numFmtId="0" fontId="0" fillId="0" borderId="5" xfId="1959" applyNumberFormat="1" applyFont="1" applyFill="1" applyBorder="1"/>
    <xf numFmtId="0" fontId="4" fillId="0" borderId="5" xfId="1959" applyNumberFormat="1" applyFont="1" applyBorder="1" applyAlignment="1">
      <alignment horizontal="center"/>
    </xf>
    <xf numFmtId="0" fontId="4" fillId="0" borderId="5" xfId="1959" applyNumberFormat="1" applyFont="1" applyBorder="1" applyAlignment="1">
      <alignment wrapText="1"/>
    </xf>
    <xf numFmtId="207" fontId="0" fillId="26" borderId="5" xfId="1959" applyNumberFormat="1" applyFont="1" applyFill="1" applyBorder="1"/>
    <xf numFmtId="0" fontId="7" fillId="0" borderId="5" xfId="556" applyNumberFormat="1" applyFont="1" applyFill="1" applyBorder="1"/>
    <xf numFmtId="0" fontId="2" fillId="0" borderId="5" xfId="556" applyNumberFormat="1" applyFill="1" applyBorder="1"/>
    <xf numFmtId="0" fontId="8" fillId="0" borderId="5" xfId="1959" applyNumberFormat="1" applyFont="1" applyBorder="1"/>
    <xf numFmtId="0" fontId="8" fillId="0" borderId="5" xfId="1959" applyNumberFormat="1" applyFont="1" applyFill="1" applyBorder="1"/>
    <xf numFmtId="205" fontId="0" fillId="62" borderId="5" xfId="1959" applyNumberFormat="1" applyFont="1" applyFill="1" applyBorder="1"/>
    <xf numFmtId="0" fontId="7" fillId="0" borderId="2" xfId="1959" applyNumberFormat="1" applyFont="1" applyFill="1" applyBorder="1"/>
    <xf numFmtId="179" fontId="7" fillId="0" borderId="5" xfId="206" applyNumberFormat="1" applyFont="1" applyBorder="1" applyProtection="1"/>
    <xf numFmtId="183" fontId="3" fillId="0" borderId="0" xfId="203" applyNumberFormat="1" applyFont="1"/>
    <xf numFmtId="0" fontId="4" fillId="0" borderId="0" xfId="1959" applyNumberFormat="1" applyFont="1" applyFill="1" applyBorder="1"/>
    <xf numFmtId="179" fontId="7" fillId="0" borderId="0" xfId="206" applyNumberFormat="1" applyFont="1" applyBorder="1" applyProtection="1"/>
    <xf numFmtId="205" fontId="0" fillId="25" borderId="5" xfId="1959" applyNumberFormat="1" applyFont="1" applyFill="1" applyBorder="1"/>
    <xf numFmtId="205" fontId="8" fillId="25" borderId="5" xfId="1959" applyNumberFormat="1" applyFont="1" applyFill="1" applyBorder="1"/>
    <xf numFmtId="164" fontId="11" fillId="0" borderId="0" xfId="206" applyNumberFormat="1" applyFont="1" applyAlignment="1" applyProtection="1">
      <alignment horizontal="left"/>
    </xf>
    <xf numFmtId="205" fontId="0" fillId="62" borderId="5" xfId="1959" applyNumberFormat="1" applyFont="1" applyFill="1" applyBorder="1" applyAlignment="1"/>
    <xf numFmtId="183" fontId="0" fillId="3" borderId="0" xfId="1958" applyNumberFormat="1" applyFont="1" applyFill="1" applyProtection="1"/>
    <xf numFmtId="0" fontId="0" fillId="0" borderId="0" xfId="799" applyNumberFormat="1" applyFont="1"/>
    <xf numFmtId="183" fontId="0" fillId="3" borderId="7" xfId="1958" applyNumberFormat="1" applyFont="1" applyFill="1" applyBorder="1" applyProtection="1"/>
    <xf numFmtId="183" fontId="40" fillId="3" borderId="7" xfId="1958" applyNumberFormat="1" applyFont="1" applyFill="1" applyBorder="1" applyAlignment="1" applyProtection="1">
      <alignment horizontal="left"/>
    </xf>
    <xf numFmtId="183" fontId="7" fillId="0" borderId="0" xfId="206" applyNumberFormat="1" applyFont="1" applyProtection="1"/>
    <xf numFmtId="183" fontId="11" fillId="0" borderId="0" xfId="206" applyNumberFormat="1" applyFont="1" applyAlignment="1" applyProtection="1">
      <alignment horizontal="left"/>
    </xf>
    <xf numFmtId="183" fontId="11" fillId="0" borderId="0" xfId="206" applyNumberFormat="1" applyFont="1" applyFill="1" applyAlignment="1" applyProtection="1"/>
    <xf numFmtId="183" fontId="10" fillId="0" borderId="0" xfId="206" applyNumberFormat="1" applyProtection="1"/>
    <xf numFmtId="183" fontId="120" fillId="0" borderId="0" xfId="206" applyNumberFormat="1" applyFont="1" applyProtection="1"/>
    <xf numFmtId="183" fontId="12" fillId="0" borderId="0" xfId="206" applyNumberFormat="1" applyFont="1" applyAlignment="1" applyProtection="1"/>
    <xf numFmtId="0" fontId="0" fillId="0" borderId="5" xfId="799" applyNumberFormat="1" applyFont="1" applyBorder="1"/>
    <xf numFmtId="183" fontId="12" fillId="0" borderId="5" xfId="206" applyNumberFormat="1" applyFont="1" applyBorder="1" applyAlignment="1" applyProtection="1"/>
    <xf numFmtId="0" fontId="4" fillId="0" borderId="5" xfId="799" applyNumberFormat="1" applyFont="1" applyBorder="1" applyAlignment="1">
      <alignment horizontal="centerContinuous"/>
    </xf>
    <xf numFmtId="0" fontId="4" fillId="0" borderId="5" xfId="799" applyNumberFormat="1" applyFont="1" applyBorder="1" applyAlignment="1">
      <alignment horizontal="center" wrapText="1"/>
    </xf>
    <xf numFmtId="0" fontId="119" fillId="0" borderId="0" xfId="799" applyNumberFormat="1" applyFont="1" applyBorder="1" applyAlignment="1">
      <alignment horizontal="center" wrapText="1"/>
    </xf>
    <xf numFmtId="183" fontId="9" fillId="0" borderId="5" xfId="206" applyNumberFormat="1" applyFont="1" applyBorder="1" applyAlignment="1" applyProtection="1">
      <alignment horizontal="center"/>
    </xf>
    <xf numFmtId="183" fontId="9" fillId="0" borderId="5" xfId="206" applyNumberFormat="1" applyFont="1" applyFill="1" applyBorder="1" applyAlignment="1" applyProtection="1"/>
    <xf numFmtId="183" fontId="10" fillId="0" borderId="5" xfId="206" applyNumberFormat="1" applyFill="1" applyBorder="1" applyProtection="1"/>
    <xf numFmtId="205" fontId="0" fillId="62" borderId="5" xfId="799" applyNumberFormat="1" applyFont="1" applyFill="1" applyBorder="1" applyAlignment="1">
      <alignment horizontal="center"/>
    </xf>
    <xf numFmtId="183" fontId="10" fillId="0" borderId="5" xfId="206" applyNumberFormat="1" applyFont="1" applyFill="1" applyBorder="1" applyProtection="1"/>
    <xf numFmtId="205" fontId="12" fillId="0" borderId="5" xfId="206" applyNumberFormat="1" applyFont="1" applyBorder="1" applyAlignment="1" applyProtection="1"/>
    <xf numFmtId="183" fontId="18" fillId="0" borderId="5" xfId="206" applyNumberFormat="1" applyFont="1" applyFill="1" applyBorder="1" applyProtection="1"/>
    <xf numFmtId="183" fontId="11" fillId="0" borderId="5" xfId="206" applyNumberFormat="1" applyFont="1" applyFill="1" applyBorder="1" applyAlignment="1" applyProtection="1"/>
    <xf numFmtId="183" fontId="121" fillId="0" borderId="0" xfId="206" applyNumberFormat="1" applyFont="1" applyProtection="1"/>
    <xf numFmtId="205" fontId="0" fillId="0" borderId="5" xfId="799" applyNumberFormat="1" applyFont="1" applyBorder="1"/>
    <xf numFmtId="183" fontId="9" fillId="0" borderId="0" xfId="206" applyNumberFormat="1" applyFont="1" applyBorder="1" applyAlignment="1" applyProtection="1">
      <alignment horizontal="center"/>
    </xf>
    <xf numFmtId="183" fontId="18" fillId="0" borderId="0" xfId="206" applyNumberFormat="1" applyFont="1" applyFill="1" applyBorder="1" applyProtection="1"/>
    <xf numFmtId="183" fontId="12" fillId="0" borderId="0" xfId="206" applyNumberFormat="1" applyFont="1" applyBorder="1" applyAlignment="1" applyProtection="1"/>
    <xf numFmtId="205" fontId="12" fillId="0" borderId="0" xfId="206" applyNumberFormat="1" applyFont="1" applyBorder="1" applyAlignment="1" applyProtection="1"/>
    <xf numFmtId="205" fontId="10" fillId="0" borderId="0" xfId="206" applyNumberFormat="1" applyBorder="1" applyProtection="1"/>
    <xf numFmtId="205" fontId="0" fillId="0" borderId="0" xfId="799" applyNumberFormat="1" applyFont="1" applyBorder="1"/>
    <xf numFmtId="205" fontId="10" fillId="0" borderId="5" xfId="206" applyNumberFormat="1" applyBorder="1" applyProtection="1"/>
    <xf numFmtId="183" fontId="9" fillId="26" borderId="5" xfId="206" applyNumberFormat="1" applyFont="1" applyFill="1" applyBorder="1" applyAlignment="1" applyProtection="1">
      <alignment horizontal="left" wrapText="1"/>
    </xf>
    <xf numFmtId="205" fontId="0" fillId="26" borderId="5" xfId="799" applyNumberFormat="1" applyFont="1" applyFill="1" applyBorder="1" applyAlignment="1">
      <alignment horizontal="center"/>
    </xf>
    <xf numFmtId="183" fontId="25" fillId="0" borderId="5" xfId="206" applyNumberFormat="1" applyFont="1" applyBorder="1" applyAlignment="1" applyProtection="1">
      <alignment horizontal="left"/>
    </xf>
    <xf numFmtId="205" fontId="4" fillId="62" borderId="5" xfId="799" applyNumberFormat="1" applyFont="1" applyFill="1" applyBorder="1" applyAlignment="1">
      <alignment horizontal="center"/>
    </xf>
    <xf numFmtId="183" fontId="9" fillId="26" borderId="5" xfId="206" applyNumberFormat="1" applyFont="1" applyFill="1" applyBorder="1" applyAlignment="1" applyProtection="1">
      <alignment horizontal="left"/>
    </xf>
    <xf numFmtId="183" fontId="10" fillId="0" borderId="5" xfId="206" applyNumberFormat="1" applyBorder="1" applyAlignment="1" applyProtection="1">
      <alignment horizontal="left"/>
    </xf>
    <xf numFmtId="183" fontId="10" fillId="0" borderId="5" xfId="206" applyNumberFormat="1" applyBorder="1" applyProtection="1"/>
    <xf numFmtId="183" fontId="25" fillId="0" borderId="5" xfId="206" applyNumberFormat="1" applyFont="1" applyBorder="1" applyProtection="1"/>
    <xf numFmtId="183" fontId="9" fillId="25" borderId="5" xfId="206" applyNumberFormat="1" applyFont="1" applyFill="1" applyBorder="1" applyAlignment="1" applyProtection="1">
      <alignment horizontal="center"/>
    </xf>
    <xf numFmtId="205" fontId="0" fillId="25" borderId="5" xfId="799" applyNumberFormat="1" applyFont="1" applyFill="1" applyBorder="1" applyAlignment="1">
      <alignment horizontal="center"/>
    </xf>
    <xf numFmtId="183" fontId="10" fillId="0" borderId="4" xfId="206" applyNumberFormat="1" applyBorder="1" applyProtection="1"/>
    <xf numFmtId="183" fontId="10" fillId="0" borderId="4" xfId="206" applyNumberFormat="1" applyFont="1" applyFill="1" applyBorder="1" applyProtection="1"/>
    <xf numFmtId="183" fontId="12" fillId="0" borderId="4" xfId="206" applyNumberFormat="1" applyFont="1" applyBorder="1" applyAlignment="1" applyProtection="1"/>
    <xf numFmtId="183" fontId="10" fillId="0" borderId="0" xfId="206" applyNumberFormat="1" applyBorder="1" applyProtection="1"/>
    <xf numFmtId="183" fontId="9" fillId="77" borderId="4" xfId="206" applyNumberFormat="1" applyFont="1" applyFill="1" applyBorder="1" applyAlignment="1" applyProtection="1">
      <alignment horizontal="center" wrapText="1"/>
    </xf>
    <xf numFmtId="183" fontId="10" fillId="0" borderId="4" xfId="206" applyNumberFormat="1" applyFill="1" applyBorder="1" applyProtection="1"/>
    <xf numFmtId="43" fontId="12" fillId="0" borderId="0" xfId="206" applyNumberFormat="1" applyFont="1" applyBorder="1" applyAlignment="1" applyProtection="1"/>
    <xf numFmtId="43" fontId="10" fillId="0" borderId="0" xfId="206" applyNumberFormat="1" applyBorder="1" applyProtection="1"/>
    <xf numFmtId="43" fontId="0" fillId="0" borderId="0" xfId="799" applyNumberFormat="1" applyFont="1" applyBorder="1"/>
    <xf numFmtId="0" fontId="12" fillId="3" borderId="0" xfId="1958" applyNumberFormat="1" applyFont="1" applyFill="1" applyBorder="1"/>
    <xf numFmtId="0" fontId="0" fillId="3" borderId="0" xfId="1958" applyNumberFormat="1" applyFont="1" applyFill="1"/>
    <xf numFmtId="0" fontId="91" fillId="3" borderId="0" xfId="1958" applyNumberFormat="1" applyFont="1" applyFill="1"/>
    <xf numFmtId="0" fontId="12" fillId="3" borderId="0" xfId="1958" applyNumberFormat="1" applyFont="1" applyFill="1" applyBorder="1" applyAlignment="1">
      <alignment horizontal="left"/>
    </xf>
    <xf numFmtId="0" fontId="0" fillId="3" borderId="0" xfId="1958" applyNumberFormat="1" applyFont="1" applyFill="1" applyBorder="1"/>
    <xf numFmtId="168" fontId="12" fillId="3" borderId="7" xfId="1958" applyNumberFormat="1" applyFont="1" applyFill="1" applyBorder="1" applyAlignment="1">
      <alignment horizontal="left"/>
    </xf>
    <xf numFmtId="0" fontId="0" fillId="3" borderId="7" xfId="1958" applyNumberFormat="1" applyFont="1" applyFill="1" applyBorder="1"/>
    <xf numFmtId="178" fontId="11" fillId="0" borderId="0" xfId="206" applyNumberFormat="1" applyFont="1" applyAlignment="1" applyProtection="1"/>
    <xf numFmtId="183" fontId="6" fillId="0" borderId="0" xfId="204" applyNumberFormat="1" applyFont="1"/>
    <xf numFmtId="183" fontId="8" fillId="0" borderId="0" xfId="204" applyNumberFormat="1" applyFont="1" applyAlignment="1">
      <alignment horizontal="right"/>
    </xf>
    <xf numFmtId="171" fontId="0" fillId="0" borderId="0" xfId="799" applyFont="1"/>
    <xf numFmtId="0" fontId="4" fillId="0" borderId="5" xfId="799" applyNumberFormat="1" applyFont="1" applyBorder="1"/>
    <xf numFmtId="0" fontId="122" fillId="0" borderId="5" xfId="799" applyNumberFormat="1" applyFont="1" applyBorder="1"/>
    <xf numFmtId="0" fontId="4" fillId="0" borderId="5" xfId="799" applyNumberFormat="1" applyFont="1" applyBorder="1" applyAlignment="1">
      <alignment horizontal="center"/>
    </xf>
    <xf numFmtId="0" fontId="8" fillId="0" borderId="5" xfId="204" applyFont="1" applyBorder="1"/>
    <xf numFmtId="0" fontId="7" fillId="26" borderId="5" xfId="204" applyFont="1" applyFill="1" applyBorder="1"/>
    <xf numFmtId="0" fontId="0" fillId="25" borderId="5" xfId="799" applyNumberFormat="1" applyFont="1" applyFill="1" applyBorder="1"/>
    <xf numFmtId="204" fontId="0" fillId="25" borderId="5" xfId="799" applyNumberFormat="1" applyFont="1" applyFill="1" applyBorder="1" applyAlignment="1">
      <alignment horizontal="center"/>
    </xf>
    <xf numFmtId="0" fontId="0" fillId="26" borderId="5" xfId="799" applyNumberFormat="1" applyFont="1" applyFill="1" applyBorder="1"/>
    <xf numFmtId="207" fontId="0" fillId="26" borderId="5" xfId="799" applyNumberFormat="1" applyFont="1" applyFill="1" applyBorder="1" applyAlignment="1">
      <alignment horizontal="center"/>
    </xf>
    <xf numFmtId="204" fontId="0" fillId="0" borderId="5" xfId="799" applyNumberFormat="1" applyFont="1" applyBorder="1"/>
    <xf numFmtId="204" fontId="0" fillId="0" borderId="0" xfId="799" applyNumberFormat="1" applyFont="1"/>
    <xf numFmtId="204" fontId="4" fillId="0" borderId="5" xfId="799" applyNumberFormat="1" applyFont="1" applyBorder="1" applyAlignment="1">
      <alignment horizontal="center"/>
    </xf>
    <xf numFmtId="204" fontId="12" fillId="0" borderId="5" xfId="206" applyNumberFormat="1" applyFont="1" applyBorder="1" applyAlignment="1" applyProtection="1"/>
    <xf numFmtId="183" fontId="0" fillId="3" borderId="0" xfId="203" applyNumberFormat="1" applyFont="1" applyFill="1"/>
    <xf numFmtId="183" fontId="12" fillId="3" borderId="0" xfId="203" applyNumberFormat="1" applyFont="1" applyFill="1" applyBorder="1"/>
    <xf numFmtId="183" fontId="12" fillId="3" borderId="0" xfId="203" applyNumberFormat="1" applyFont="1" applyFill="1" applyBorder="1" applyAlignment="1">
      <alignment horizontal="left"/>
    </xf>
    <xf numFmtId="183" fontId="0" fillId="3" borderId="7" xfId="203" applyNumberFormat="1" applyFont="1" applyFill="1" applyBorder="1"/>
    <xf numFmtId="183" fontId="12" fillId="3" borderId="7" xfId="203" applyNumberFormat="1" applyFont="1" applyFill="1" applyBorder="1" applyAlignment="1">
      <alignment horizontal="left"/>
    </xf>
    <xf numFmtId="183" fontId="7" fillId="0" borderId="0" xfId="203" applyNumberFormat="1" applyFont="1"/>
    <xf numFmtId="183" fontId="7" fillId="0" borderId="5" xfId="203" applyNumberFormat="1" applyFont="1" applyBorder="1"/>
    <xf numFmtId="183" fontId="7" fillId="0" borderId="5" xfId="204" applyNumberFormat="1" applyFont="1" applyBorder="1"/>
    <xf numFmtId="183" fontId="8" fillId="0" borderId="5" xfId="204" applyNumberFormat="1" applyFont="1" applyFill="1" applyBorder="1"/>
    <xf numFmtId="183" fontId="0" fillId="0" borderId="0" xfId="203" applyNumberFormat="1" applyFont="1"/>
    <xf numFmtId="0" fontId="45" fillId="0" borderId="5" xfId="799" applyNumberFormat="1" applyFont="1" applyBorder="1"/>
    <xf numFmtId="0" fontId="5" fillId="3" borderId="0" xfId="203" applyFont="1" applyFill="1" applyProtection="1"/>
    <xf numFmtId="0" fontId="5" fillId="3" borderId="0" xfId="203" applyFont="1" applyFill="1" applyBorder="1" applyProtection="1"/>
    <xf numFmtId="0" fontId="123" fillId="3" borderId="0" xfId="203" applyFont="1" applyFill="1" applyProtection="1"/>
    <xf numFmtId="0" fontId="5" fillId="3" borderId="7" xfId="203" applyFont="1" applyFill="1" applyBorder="1" applyProtection="1"/>
    <xf numFmtId="0" fontId="124" fillId="3" borderId="7" xfId="203" applyFont="1" applyFill="1" applyBorder="1" applyAlignment="1" applyProtection="1">
      <alignment horizontal="right"/>
    </xf>
    <xf numFmtId="0" fontId="51" fillId="3" borderId="7" xfId="203" applyFont="1" applyFill="1" applyBorder="1" applyProtection="1"/>
    <xf numFmtId="183" fontId="11" fillId="0" borderId="0" xfId="204" applyNumberFormat="1" applyFont="1" applyFill="1"/>
    <xf numFmtId="0" fontId="5" fillId="0" borderId="0" xfId="839" applyNumberFormat="1" applyFont="1"/>
    <xf numFmtId="183" fontId="8" fillId="0" borderId="5" xfId="204" applyNumberFormat="1" applyFont="1" applyBorder="1"/>
    <xf numFmtId="0" fontId="8" fillId="0" borderId="5" xfId="204" applyFont="1" applyBorder="1" applyAlignment="1" applyProtection="1">
      <alignment horizontal="center" wrapText="1"/>
    </xf>
    <xf numFmtId="183" fontId="7" fillId="0" borderId="5" xfId="204" applyNumberFormat="1" applyFont="1" applyFill="1" applyBorder="1"/>
    <xf numFmtId="205" fontId="4" fillId="62" borderId="5" xfId="1958" applyNumberFormat="1" applyFont="1" applyFill="1" applyBorder="1"/>
    <xf numFmtId="205" fontId="7" fillId="25" borderId="5" xfId="204" applyNumberFormat="1" applyFont="1" applyFill="1" applyBorder="1"/>
    <xf numFmtId="0" fontId="92" fillId="0" borderId="5" xfId="204" applyFont="1" applyBorder="1"/>
    <xf numFmtId="183" fontId="119" fillId="0" borderId="5" xfId="204" applyNumberFormat="1" applyFont="1" applyFill="1" applyBorder="1"/>
    <xf numFmtId="167" fontId="0" fillId="0" borderId="5" xfId="1958" applyNumberFormat="1" applyFont="1" applyBorder="1"/>
    <xf numFmtId="167" fontId="0" fillId="0" borderId="5" xfId="1958" applyNumberFormat="1" applyFont="1" applyFill="1" applyBorder="1"/>
    <xf numFmtId="167" fontId="1" fillId="0" borderId="5" xfId="1958" applyNumberFormat="1" applyFont="1" applyBorder="1"/>
    <xf numFmtId="207" fontId="7" fillId="26" borderId="5" xfId="204" applyNumberFormat="1" applyFont="1" applyFill="1" applyBorder="1"/>
    <xf numFmtId="167" fontId="119" fillId="0" borderId="5" xfId="1958" applyNumberFormat="1" applyFont="1" applyBorder="1"/>
    <xf numFmtId="0" fontId="41" fillId="0" borderId="0" xfId="203" applyFont="1"/>
    <xf numFmtId="167" fontId="92" fillId="0" borderId="5" xfId="1958" applyNumberFormat="1" applyFont="1" applyBorder="1"/>
    <xf numFmtId="205" fontId="8" fillId="62" borderId="5" xfId="204" applyNumberFormat="1" applyFont="1" applyFill="1" applyBorder="1"/>
    <xf numFmtId="183" fontId="125" fillId="3" borderId="0" xfId="203" applyNumberFormat="1" applyFont="1" applyFill="1"/>
    <xf numFmtId="0" fontId="12" fillId="3" borderId="0" xfId="1960" applyNumberFormat="1" applyFont="1" applyFill="1" applyBorder="1" applyAlignment="1" applyProtection="1">
      <alignment horizontal="left"/>
    </xf>
    <xf numFmtId="183" fontId="125" fillId="3" borderId="7" xfId="203" applyNumberFormat="1" applyFont="1" applyFill="1" applyBorder="1"/>
    <xf numFmtId="183" fontId="40" fillId="3" borderId="7" xfId="203" applyNumberFormat="1" applyFont="1" applyFill="1" applyBorder="1" applyAlignment="1">
      <alignment horizontal="left"/>
    </xf>
    <xf numFmtId="183" fontId="6" fillId="0" borderId="0" xfId="203" applyNumberFormat="1" applyFont="1"/>
    <xf numFmtId="178" fontId="11" fillId="0" borderId="0" xfId="203" applyNumberFormat="1" applyFont="1" applyAlignment="1"/>
    <xf numFmtId="183" fontId="11" fillId="0" borderId="0" xfId="203" applyNumberFormat="1" applyFont="1"/>
    <xf numFmtId="183" fontId="11" fillId="0" borderId="0" xfId="1958" applyNumberFormat="1" applyFont="1" applyFill="1"/>
    <xf numFmtId="183" fontId="7" fillId="0" borderId="0" xfId="1958" applyNumberFormat="1" applyFont="1" applyFill="1"/>
    <xf numFmtId="0" fontId="9" fillId="0" borderId="5" xfId="204" applyFont="1" applyBorder="1" applyAlignment="1" applyProtection="1">
      <alignment horizontal="center" wrapText="1"/>
    </xf>
    <xf numFmtId="0" fontId="6" fillId="0" borderId="3" xfId="204" applyFont="1" applyBorder="1" applyAlignment="1"/>
    <xf numFmtId="0" fontId="7" fillId="0" borderId="3" xfId="204" applyFont="1" applyBorder="1" applyAlignment="1">
      <alignment wrapText="1"/>
    </xf>
    <xf numFmtId="183" fontId="7" fillId="0" borderId="53" xfId="1961" applyNumberFormat="1" applyFont="1" applyBorder="1" applyAlignment="1"/>
    <xf numFmtId="183" fontId="7" fillId="62" borderId="5" xfId="203" applyNumberFormat="1" applyFont="1" applyFill="1" applyBorder="1"/>
    <xf numFmtId="207" fontId="7" fillId="26" borderId="5" xfId="203" applyNumberFormat="1" applyFont="1" applyFill="1" applyBorder="1"/>
    <xf numFmtId="0" fontId="126" fillId="0" borderId="3" xfId="204" applyFont="1" applyBorder="1" applyAlignment="1"/>
    <xf numFmtId="183" fontId="8" fillId="0" borderId="0" xfId="203" applyNumberFormat="1" applyFont="1"/>
    <xf numFmtId="183" fontId="7" fillId="0" borderId="53" xfId="1958" applyNumberFormat="1" applyFont="1" applyBorder="1" applyAlignment="1"/>
    <xf numFmtId="183" fontId="7" fillId="0" borderId="5" xfId="1961" applyNumberFormat="1" applyFont="1" applyBorder="1" applyAlignment="1"/>
    <xf numFmtId="183" fontId="8" fillId="0" borderId="5" xfId="1958" applyNumberFormat="1" applyFont="1" applyBorder="1" applyAlignment="1"/>
    <xf numFmtId="183" fontId="119" fillId="0" borderId="5" xfId="1961" applyNumberFormat="1" applyFont="1" applyBorder="1" applyAlignment="1"/>
    <xf numFmtId="0" fontId="126" fillId="0" borderId="5" xfId="204" applyFont="1" applyBorder="1" applyAlignment="1"/>
    <xf numFmtId="183" fontId="75" fillId="0" borderId="0" xfId="203" applyNumberFormat="1" applyFont="1"/>
    <xf numFmtId="183" fontId="12" fillId="3" borderId="0" xfId="1958" applyNumberFormat="1" applyFont="1" applyFill="1" applyBorder="1" applyProtection="1"/>
    <xf numFmtId="183" fontId="6" fillId="3" borderId="0" xfId="1958" applyNumberFormat="1" applyFont="1" applyFill="1" applyProtection="1"/>
    <xf numFmtId="183" fontId="12" fillId="3" borderId="0" xfId="1958" applyNumberFormat="1" applyFont="1" applyFill="1" applyProtection="1"/>
    <xf numFmtId="183" fontId="6" fillId="3" borderId="0" xfId="1958" applyNumberFormat="1" applyFont="1" applyFill="1" applyBorder="1" applyProtection="1"/>
    <xf numFmtId="183" fontId="127" fillId="3" borderId="0" xfId="1958" applyNumberFormat="1" applyFont="1" applyFill="1" applyProtection="1"/>
    <xf numFmtId="183" fontId="12" fillId="3" borderId="7" xfId="1958" applyNumberFormat="1" applyFont="1" applyFill="1" applyBorder="1" applyAlignment="1" applyProtection="1">
      <alignment horizontal="left"/>
    </xf>
    <xf numFmtId="183" fontId="6" fillId="3" borderId="7" xfId="1958" applyNumberFormat="1" applyFont="1" applyFill="1" applyBorder="1" applyProtection="1"/>
    <xf numFmtId="183" fontId="83" fillId="3" borderId="7" xfId="1958" applyNumberFormat="1" applyFont="1" applyFill="1" applyBorder="1" applyAlignment="1" applyProtection="1">
      <alignment horizontal="right"/>
    </xf>
    <xf numFmtId="183" fontId="12" fillId="3" borderId="7" xfId="1958" applyNumberFormat="1" applyFont="1" applyFill="1" applyBorder="1" applyProtection="1"/>
    <xf numFmtId="183" fontId="128" fillId="0" borderId="0" xfId="206" applyNumberFormat="1" applyFont="1" applyAlignment="1" applyProtection="1"/>
    <xf numFmtId="183" fontId="6" fillId="0" borderId="0" xfId="1958" applyNumberFormat="1" applyFont="1"/>
    <xf numFmtId="183" fontId="7" fillId="0" borderId="0" xfId="1958" applyNumberFormat="1" applyFont="1"/>
    <xf numFmtId="0" fontId="6" fillId="0" borderId="3" xfId="204" applyFont="1" applyBorder="1" applyAlignment="1">
      <alignment wrapText="1"/>
    </xf>
    <xf numFmtId="183" fontId="7" fillId="0" borderId="53" xfId="1958" applyNumberFormat="1" applyFont="1" applyBorder="1" applyAlignment="1">
      <alignment wrapText="1"/>
    </xf>
    <xf numFmtId="183" fontId="7" fillId="62" borderId="5" xfId="204" applyNumberFormat="1" applyFont="1" applyFill="1" applyBorder="1"/>
    <xf numFmtId="0" fontId="126" fillId="0" borderId="3" xfId="204" applyFont="1" applyBorder="1" applyAlignment="1">
      <alignment wrapText="1"/>
    </xf>
    <xf numFmtId="183" fontId="7" fillId="0" borderId="53" xfId="1958" applyNumberFormat="1" applyFont="1" applyBorder="1"/>
    <xf numFmtId="183" fontId="8" fillId="61" borderId="53" xfId="1958" applyNumberFormat="1" applyFont="1" applyFill="1" applyBorder="1"/>
    <xf numFmtId="205" fontId="8" fillId="62" borderId="5" xfId="1958" applyNumberFormat="1" applyFont="1" applyFill="1" applyBorder="1"/>
    <xf numFmtId="183" fontId="3" fillId="0" borderId="0" xfId="1958" applyNumberFormat="1" applyFont="1"/>
    <xf numFmtId="183" fontId="7" fillId="61" borderId="53" xfId="1958" applyNumberFormat="1" applyFont="1" applyFill="1" applyBorder="1"/>
    <xf numFmtId="183" fontId="7" fillId="0" borderId="5" xfId="1958" applyNumberFormat="1" applyFont="1" applyBorder="1"/>
    <xf numFmtId="0" fontId="126" fillId="0" borderId="5" xfId="204" applyFont="1" applyBorder="1" applyAlignment="1">
      <alignment wrapText="1"/>
    </xf>
    <xf numFmtId="0" fontId="6" fillId="0" borderId="5" xfId="204" applyFont="1" applyBorder="1" applyAlignment="1">
      <alignment wrapText="1"/>
    </xf>
    <xf numFmtId="0" fontId="6" fillId="0" borderId="0" xfId="204" applyFont="1" applyBorder="1" applyAlignment="1">
      <alignment wrapText="1"/>
    </xf>
    <xf numFmtId="183" fontId="7" fillId="61" borderId="0" xfId="1958" applyNumberFormat="1" applyFont="1" applyFill="1" applyBorder="1"/>
    <xf numFmtId="183" fontId="8" fillId="61" borderId="14" xfId="1958" applyNumberFormat="1" applyFont="1" applyFill="1" applyBorder="1"/>
    <xf numFmtId="183" fontId="8" fillId="61" borderId="0" xfId="1958" applyNumberFormat="1" applyFont="1" applyFill="1" applyBorder="1"/>
    <xf numFmtId="183" fontId="7" fillId="0" borderId="3" xfId="1958" applyNumberFormat="1" applyFont="1" applyBorder="1" applyAlignment="1">
      <alignment horizontal="center"/>
    </xf>
    <xf numFmtId="183" fontId="7" fillId="0" borderId="2" xfId="1958" applyNumberFormat="1" applyFont="1" applyBorder="1" applyAlignment="1">
      <alignment horizontal="center"/>
    </xf>
    <xf numFmtId="183" fontId="8" fillId="0" borderId="5" xfId="1958" applyNumberFormat="1" applyFont="1" applyBorder="1"/>
    <xf numFmtId="183" fontId="7" fillId="0" borderId="4" xfId="1958" applyNumberFormat="1" applyFont="1" applyBorder="1" applyAlignment="1">
      <alignment horizontal="center"/>
    </xf>
    <xf numFmtId="183" fontId="0" fillId="0" borderId="0" xfId="203" applyNumberFormat="1" applyFont="1" applyFill="1" applyBorder="1"/>
    <xf numFmtId="183" fontId="6" fillId="0" borderId="0" xfId="1958" applyNumberFormat="1" applyFont="1" applyBorder="1"/>
    <xf numFmtId="183" fontId="11" fillId="0" borderId="0" xfId="1962" applyNumberFormat="1" applyFont="1" applyFill="1" applyBorder="1" applyAlignment="1" applyProtection="1"/>
    <xf numFmtId="183" fontId="11" fillId="0" borderId="0" xfId="206" applyNumberFormat="1" applyFont="1" applyBorder="1" applyAlignment="1" applyProtection="1"/>
    <xf numFmtId="183" fontId="11" fillId="0" borderId="0" xfId="1958" applyNumberFormat="1" applyFont="1" applyFill="1" applyBorder="1"/>
    <xf numFmtId="183" fontId="7" fillId="0" borderId="54" xfId="204" applyNumberFormat="1" applyFont="1" applyBorder="1"/>
    <xf numFmtId="183" fontId="7" fillId="0" borderId="0" xfId="204" applyNumberFormat="1" applyFont="1" applyBorder="1"/>
    <xf numFmtId="0" fontId="8" fillId="0" borderId="54" xfId="204" applyFont="1" applyBorder="1"/>
    <xf numFmtId="0" fontId="7" fillId="0" borderId="3" xfId="204" applyFont="1" applyFill="1" applyBorder="1" applyAlignment="1">
      <alignment wrapText="1"/>
    </xf>
    <xf numFmtId="183" fontId="7" fillId="0" borderId="2" xfId="204" applyNumberFormat="1" applyFont="1" applyBorder="1"/>
    <xf numFmtId="183" fontId="7" fillId="0" borderId="3" xfId="204" applyNumberFormat="1" applyFont="1" applyBorder="1"/>
    <xf numFmtId="183" fontId="7" fillId="0" borderId="3" xfId="1962" applyNumberFormat="1" applyFont="1" applyFill="1" applyBorder="1" applyProtection="1">
      <protection locked="0"/>
    </xf>
    <xf numFmtId="183" fontId="7" fillId="62" borderId="3" xfId="1962" applyNumberFormat="1" applyFont="1" applyFill="1" applyBorder="1" applyProtection="1">
      <protection locked="0"/>
    </xf>
    <xf numFmtId="207" fontId="7" fillId="26" borderId="2" xfId="1962" applyNumberFormat="1" applyFont="1" applyFill="1" applyBorder="1" applyProtection="1">
      <protection locked="0"/>
    </xf>
    <xf numFmtId="183" fontId="3" fillId="0" borderId="0" xfId="1962" applyNumberFormat="1" applyFont="1" applyFill="1" applyBorder="1" applyAlignment="1" applyProtection="1"/>
    <xf numFmtId="183" fontId="7" fillId="0" borderId="2" xfId="1962" applyNumberFormat="1" applyFont="1" applyFill="1" applyBorder="1" applyProtection="1">
      <protection locked="0"/>
    </xf>
    <xf numFmtId="183" fontId="7" fillId="62" borderId="2" xfId="1962" applyNumberFormat="1" applyFont="1" applyFill="1" applyBorder="1" applyProtection="1">
      <protection locked="0"/>
    </xf>
    <xf numFmtId="183" fontId="8" fillId="0" borderId="2" xfId="204" applyNumberFormat="1" applyFont="1" applyBorder="1"/>
    <xf numFmtId="183" fontId="7" fillId="0" borderId="2" xfId="204" applyNumberFormat="1" applyFont="1" applyFill="1" applyBorder="1"/>
    <xf numFmtId="183" fontId="8" fillId="0" borderId="4" xfId="204" applyNumberFormat="1" applyFont="1" applyBorder="1"/>
    <xf numFmtId="183" fontId="8" fillId="0" borderId="4" xfId="204" applyNumberFormat="1" applyFont="1" applyFill="1" applyBorder="1"/>
    <xf numFmtId="183" fontId="7" fillId="62" borderId="4" xfId="1962" applyNumberFormat="1" applyFont="1" applyFill="1" applyBorder="1" applyProtection="1">
      <protection locked="0"/>
    </xf>
    <xf numFmtId="207" fontId="7" fillId="26" borderId="3" xfId="1962" applyNumberFormat="1" applyFont="1" applyFill="1" applyBorder="1" applyProtection="1">
      <protection locked="0"/>
    </xf>
    <xf numFmtId="0" fontId="0" fillId="0" borderId="0" xfId="799" applyNumberFormat="1" applyFont="1" applyBorder="1"/>
    <xf numFmtId="0" fontId="0" fillId="0" borderId="0" xfId="799" applyNumberFormat="1" applyFont="1" applyFill="1" applyBorder="1"/>
    <xf numFmtId="183" fontId="0" fillId="0" borderId="0" xfId="1958" applyNumberFormat="1" applyFont="1"/>
    <xf numFmtId="183" fontId="11" fillId="0" borderId="0" xfId="206" applyNumberFormat="1" applyFont="1" applyAlignment="1" applyProtection="1"/>
    <xf numFmtId="183" fontId="11" fillId="0" borderId="0" xfId="1958" applyNumberFormat="1" applyFont="1"/>
    <xf numFmtId="183" fontId="8" fillId="0" borderId="0" xfId="1958" applyNumberFormat="1" applyFont="1" applyAlignment="1">
      <alignment horizontal="center"/>
    </xf>
    <xf numFmtId="183" fontId="8" fillId="0" borderId="3" xfId="1958" applyNumberFormat="1" applyFont="1" applyBorder="1" applyAlignment="1">
      <alignment horizontal="left"/>
    </xf>
    <xf numFmtId="183" fontId="8" fillId="0" borderId="57" xfId="1958" applyNumberFormat="1" applyFont="1" applyBorder="1" applyAlignment="1">
      <alignment horizontal="left"/>
    </xf>
    <xf numFmtId="0" fontId="7" fillId="0" borderId="53" xfId="839" applyNumberFormat="1" applyFont="1" applyFill="1" applyBorder="1"/>
    <xf numFmtId="0" fontId="8" fillId="0" borderId="5" xfId="204" applyFont="1" applyBorder="1" applyAlignment="1" applyProtection="1">
      <alignment horizontal="center"/>
    </xf>
    <xf numFmtId="183" fontId="7" fillId="62" borderId="5" xfId="1958" applyNumberFormat="1" applyFont="1" applyFill="1" applyBorder="1"/>
    <xf numFmtId="0" fontId="9" fillId="0" borderId="2" xfId="204" applyFont="1" applyBorder="1" applyAlignment="1">
      <alignment wrapText="1"/>
    </xf>
    <xf numFmtId="0" fontId="8" fillId="0" borderId="2" xfId="204" applyFont="1" applyBorder="1"/>
    <xf numFmtId="183" fontId="7" fillId="0" borderId="2" xfId="1958" applyNumberFormat="1" applyFont="1" applyBorder="1"/>
    <xf numFmtId="183" fontId="8" fillId="0" borderId="53" xfId="1958" applyNumberFormat="1" applyFont="1" applyFill="1" applyBorder="1"/>
    <xf numFmtId="183" fontId="8" fillId="0" borderId="0" xfId="1958" applyNumberFormat="1" applyFont="1"/>
    <xf numFmtId="0" fontId="8" fillId="0" borderId="53" xfId="839" applyNumberFormat="1" applyFont="1" applyFill="1" applyBorder="1"/>
    <xf numFmtId="183" fontId="7" fillId="0" borderId="4" xfId="1958" applyNumberFormat="1" applyFont="1" applyBorder="1"/>
    <xf numFmtId="0" fontId="4" fillId="0" borderId="3" xfId="799" applyNumberFormat="1" applyFont="1" applyBorder="1" applyAlignment="1">
      <alignment horizontal="center"/>
    </xf>
    <xf numFmtId="183" fontId="7" fillId="0" borderId="53" xfId="1958" applyNumberFormat="1" applyFont="1" applyFill="1" applyBorder="1"/>
    <xf numFmtId="205" fontId="0" fillId="0" borderId="0" xfId="1958" applyNumberFormat="1" applyFont="1"/>
    <xf numFmtId="0" fontId="0" fillId="0" borderId="45" xfId="799" applyNumberFormat="1" applyFont="1" applyBorder="1"/>
    <xf numFmtId="183" fontId="4" fillId="0" borderId="3" xfId="1958" applyNumberFormat="1" applyFont="1" applyBorder="1"/>
    <xf numFmtId="0" fontId="8" fillId="0" borderId="2" xfId="1963" applyNumberFormat="1" applyFont="1" applyFill="1" applyBorder="1" applyAlignment="1">
      <alignment wrapText="1"/>
    </xf>
    <xf numFmtId="183" fontId="8" fillId="0" borderId="2" xfId="203" applyNumberFormat="1" applyFont="1" applyBorder="1" applyAlignment="1">
      <alignment horizontal="left" vertical="center"/>
    </xf>
    <xf numFmtId="183" fontId="7" fillId="0" borderId="55" xfId="204" applyNumberFormat="1" applyFont="1" applyBorder="1"/>
    <xf numFmtId="183" fontId="7" fillId="0" borderId="8" xfId="204" applyNumberFormat="1" applyFont="1" applyBorder="1"/>
    <xf numFmtId="183" fontId="7" fillId="0" borderId="2" xfId="203" applyNumberFormat="1" applyFont="1" applyBorder="1" applyAlignment="1">
      <alignment horizontal="left"/>
    </xf>
    <xf numFmtId="205" fontId="7" fillId="26" borderId="5" xfId="204" applyNumberFormat="1" applyFont="1" applyFill="1" applyBorder="1"/>
    <xf numFmtId="183" fontId="8" fillId="0" borderId="2" xfId="203" applyNumberFormat="1" applyFont="1" applyBorder="1" applyAlignment="1">
      <alignment horizontal="left"/>
    </xf>
    <xf numFmtId="0" fontId="0" fillId="0" borderId="2" xfId="799" applyNumberFormat="1" applyFont="1" applyBorder="1"/>
    <xf numFmtId="183" fontId="7" fillId="0" borderId="58" xfId="204" applyNumberFormat="1" applyFont="1" applyBorder="1"/>
    <xf numFmtId="183" fontId="7" fillId="0" borderId="12" xfId="204" applyNumberFormat="1" applyFont="1" applyBorder="1"/>
    <xf numFmtId="204" fontId="0" fillId="0" borderId="0" xfId="799" applyNumberFormat="1" applyFont="1" applyBorder="1"/>
    <xf numFmtId="204" fontId="0" fillId="0" borderId="45" xfId="799" applyNumberFormat="1" applyFont="1" applyBorder="1"/>
    <xf numFmtId="183" fontId="7" fillId="0" borderId="2" xfId="203" applyNumberFormat="1" applyFont="1" applyFill="1" applyBorder="1" applyAlignment="1">
      <alignment horizontal="left"/>
    </xf>
    <xf numFmtId="183" fontId="7" fillId="0" borderId="4" xfId="203" applyNumberFormat="1" applyFont="1" applyBorder="1" applyAlignment="1">
      <alignment horizontal="left"/>
    </xf>
    <xf numFmtId="183" fontId="8" fillId="0" borderId="3" xfId="203" applyNumberFormat="1" applyFont="1" applyBorder="1" applyAlignment="1">
      <alignment horizontal="left" vertical="center"/>
    </xf>
    <xf numFmtId="207" fontId="0" fillId="0" borderId="0" xfId="799" applyNumberFormat="1" applyFont="1" applyBorder="1"/>
    <xf numFmtId="207" fontId="0" fillId="0" borderId="45" xfId="799" applyNumberFormat="1" applyFont="1" applyBorder="1"/>
    <xf numFmtId="183" fontId="8" fillId="0" borderId="2" xfId="203" applyNumberFormat="1" applyFont="1" applyBorder="1" applyAlignment="1">
      <alignment horizontal="center"/>
    </xf>
    <xf numFmtId="183" fontId="7" fillId="0" borderId="6" xfId="204" applyNumberFormat="1" applyFont="1" applyBorder="1"/>
    <xf numFmtId="183" fontId="7" fillId="0" borderId="14" xfId="204" applyNumberFormat="1" applyFont="1" applyBorder="1"/>
    <xf numFmtId="183" fontId="11" fillId="0" borderId="0" xfId="1962" applyNumberFormat="1" applyFont="1" applyAlignment="1" applyProtection="1"/>
    <xf numFmtId="183" fontId="75" fillId="0" borderId="0" xfId="204" applyNumberFormat="1" applyFont="1"/>
    <xf numFmtId="183" fontId="7" fillId="0" borderId="57" xfId="204" applyNumberFormat="1" applyFont="1" applyBorder="1"/>
    <xf numFmtId="183" fontId="7" fillId="0" borderId="53" xfId="204" applyNumberFormat="1" applyFont="1" applyBorder="1"/>
    <xf numFmtId="0" fontId="9" fillId="0" borderId="3" xfId="204" applyFont="1" applyBorder="1" applyAlignment="1">
      <alignment wrapText="1"/>
    </xf>
    <xf numFmtId="183" fontId="7" fillId="0" borderId="56" xfId="206" applyNumberFormat="1" applyFont="1" applyBorder="1" applyProtection="1"/>
    <xf numFmtId="183" fontId="7" fillId="26" borderId="53" xfId="206" applyNumberFormat="1" applyFont="1" applyFill="1" applyBorder="1" applyProtection="1"/>
    <xf numFmtId="0" fontId="13" fillId="0" borderId="2" xfId="204" applyFont="1" applyBorder="1" applyAlignment="1">
      <alignment vertical="center" textRotation="90" wrapText="1"/>
    </xf>
    <xf numFmtId="183" fontId="7" fillId="0" borderId="53" xfId="206" applyNumberFormat="1" applyFont="1" applyBorder="1" applyProtection="1"/>
    <xf numFmtId="183" fontId="11" fillId="0" borderId="2" xfId="1962" applyNumberFormat="1" applyFont="1" applyBorder="1" applyAlignment="1" applyProtection="1"/>
    <xf numFmtId="183" fontId="7" fillId="0" borderId="53" xfId="206" applyNumberFormat="1" applyFont="1" applyFill="1" applyBorder="1" applyProtection="1"/>
    <xf numFmtId="183" fontId="11" fillId="0" borderId="5" xfId="1962" applyNumberFormat="1" applyFont="1" applyBorder="1" applyAlignment="1" applyProtection="1"/>
    <xf numFmtId="183" fontId="11" fillId="62" borderId="5" xfId="1962" applyNumberFormat="1" applyFont="1" applyFill="1" applyBorder="1" applyAlignment="1" applyProtection="1"/>
    <xf numFmtId="183" fontId="7" fillId="0" borderId="53" xfId="206" quotePrefix="1" applyNumberFormat="1" applyFont="1" applyFill="1" applyBorder="1" applyProtection="1"/>
    <xf numFmtId="183" fontId="8" fillId="0" borderId="53" xfId="206" applyNumberFormat="1" applyFont="1" applyFill="1" applyBorder="1" applyAlignment="1" applyProtection="1">
      <alignment wrapText="1"/>
    </xf>
    <xf numFmtId="183" fontId="7" fillId="0" borderId="53" xfId="206" quotePrefix="1" applyNumberFormat="1" applyFont="1" applyFill="1" applyBorder="1" applyAlignment="1" applyProtection="1">
      <alignment wrapText="1"/>
    </xf>
    <xf numFmtId="183" fontId="11" fillId="0" borderId="2" xfId="1962" applyNumberFormat="1" applyFont="1" applyFill="1" applyBorder="1" applyAlignment="1" applyProtection="1"/>
    <xf numFmtId="183" fontId="11" fillId="0" borderId="5" xfId="1962" applyNumberFormat="1" applyFont="1" applyFill="1" applyBorder="1" applyAlignment="1" applyProtection="1"/>
    <xf numFmtId="183" fontId="129" fillId="0" borderId="0" xfId="204" applyNumberFormat="1" applyFont="1"/>
    <xf numFmtId="183" fontId="11" fillId="0" borderId="4" xfId="1962" applyNumberFormat="1" applyFont="1" applyBorder="1" applyAlignment="1" applyProtection="1"/>
    <xf numFmtId="183" fontId="9" fillId="0" borderId="53" xfId="1962" applyNumberFormat="1" applyFont="1" applyFill="1" applyBorder="1" applyAlignment="1" applyProtection="1"/>
    <xf numFmtId="207" fontId="7" fillId="17" borderId="5" xfId="1096" applyNumberFormat="1" applyFont="1" applyBorder="1"/>
    <xf numFmtId="205" fontId="7" fillId="17" borderId="5" xfId="1096" applyNumberFormat="1" applyFont="1" applyBorder="1"/>
    <xf numFmtId="0" fontId="13" fillId="0" borderId="4" xfId="204" applyFont="1" applyBorder="1" applyAlignment="1">
      <alignment vertical="center" textRotation="90" wrapText="1"/>
    </xf>
    <xf numFmtId="183" fontId="7" fillId="25" borderId="56" xfId="206" applyNumberFormat="1" applyFont="1" applyFill="1" applyBorder="1" applyProtection="1"/>
    <xf numFmtId="183" fontId="9" fillId="0" borderId="2" xfId="1962" applyNumberFormat="1" applyFont="1" applyBorder="1" applyAlignment="1" applyProtection="1">
      <alignment wrapText="1"/>
    </xf>
    <xf numFmtId="183" fontId="127" fillId="3" borderId="0" xfId="1958" applyNumberFormat="1" applyFont="1" applyFill="1" applyBorder="1" applyProtection="1"/>
    <xf numFmtId="0" fontId="4" fillId="3" borderId="0" xfId="1958" applyNumberFormat="1" applyFont="1" applyFill="1" applyProtection="1"/>
    <xf numFmtId="0" fontId="0" fillId="3" borderId="0" xfId="1958" applyNumberFormat="1" applyFont="1" applyFill="1" applyProtection="1"/>
    <xf numFmtId="0" fontId="51" fillId="3" borderId="0" xfId="1958" applyNumberFormat="1" applyFont="1" applyFill="1" applyProtection="1"/>
    <xf numFmtId="0" fontId="0" fillId="0" borderId="0" xfId="1958" applyNumberFormat="1" applyFont="1" applyFill="1" applyBorder="1" applyProtection="1"/>
    <xf numFmtId="164" fontId="6" fillId="0" borderId="0" xfId="1958" applyNumberFormat="1" applyFont="1" applyFill="1" applyBorder="1" applyAlignment="1" applyProtection="1">
      <alignment horizontal="left"/>
    </xf>
    <xf numFmtId="0" fontId="4" fillId="3" borderId="0" xfId="1958" applyNumberFormat="1" applyFont="1" applyFill="1" applyBorder="1" applyProtection="1"/>
    <xf numFmtId="0" fontId="4" fillId="3" borderId="7" xfId="1958" applyNumberFormat="1" applyFont="1" applyFill="1" applyBorder="1" applyProtection="1"/>
    <xf numFmtId="0" fontId="0" fillId="3" borderId="7" xfId="1958" applyNumberFormat="1" applyFont="1" applyFill="1" applyBorder="1" applyProtection="1"/>
    <xf numFmtId="164" fontId="6" fillId="0" borderId="0" xfId="1958" applyNumberFormat="1" applyFont="1" applyFill="1" applyBorder="1" applyProtection="1"/>
    <xf numFmtId="164" fontId="130" fillId="0" borderId="0" xfId="1958" applyNumberFormat="1" applyFont="1" applyProtection="1"/>
    <xf numFmtId="164" fontId="11" fillId="0" borderId="0" xfId="1958" applyNumberFormat="1" applyFont="1" applyFill="1" applyProtection="1"/>
    <xf numFmtId="164" fontId="6" fillId="0" borderId="0" xfId="1958" applyNumberFormat="1" applyFont="1" applyProtection="1"/>
    <xf numFmtId="164" fontId="6" fillId="0" borderId="0" xfId="1958" applyNumberFormat="1" applyFont="1" applyAlignment="1" applyProtection="1">
      <alignment horizontal="left"/>
    </xf>
    <xf numFmtId="164" fontId="11" fillId="0" borderId="0" xfId="1958" applyNumberFormat="1" applyFont="1" applyAlignment="1" applyProtection="1"/>
    <xf numFmtId="164" fontId="131" fillId="0" borderId="0" xfId="1958" applyNumberFormat="1" applyFont="1" applyFill="1" applyProtection="1"/>
    <xf numFmtId="183" fontId="8" fillId="0" borderId="57" xfId="204" applyNumberFormat="1" applyFont="1" applyBorder="1"/>
    <xf numFmtId="179" fontId="8" fillId="0" borderId="53" xfId="206" applyNumberFormat="1" applyFont="1" applyBorder="1" applyProtection="1"/>
    <xf numFmtId="179" fontId="7" fillId="0" borderId="53" xfId="206" applyNumberFormat="1" applyFont="1" applyBorder="1" applyProtection="1"/>
    <xf numFmtId="183" fontId="7" fillId="25" borderId="5" xfId="204" applyNumberFormat="1" applyFont="1" applyFill="1" applyBorder="1"/>
    <xf numFmtId="0" fontId="3" fillId="0" borderId="0" xfId="1958" applyNumberFormat="1" applyFont="1" applyFill="1" applyBorder="1" applyProtection="1"/>
    <xf numFmtId="183" fontId="8" fillId="62" borderId="5" xfId="204" applyNumberFormat="1" applyFont="1" applyFill="1" applyBorder="1"/>
    <xf numFmtId="164" fontId="6" fillId="0" borderId="2" xfId="1958" applyNumberFormat="1" applyFont="1" applyBorder="1" applyProtection="1"/>
    <xf numFmtId="179" fontId="8" fillId="0" borderId="53" xfId="206" applyNumberFormat="1" applyFont="1" applyFill="1" applyBorder="1" applyProtection="1"/>
    <xf numFmtId="179" fontId="7" fillId="0" borderId="53" xfId="206" applyNumberFormat="1" applyFont="1" applyFill="1" applyBorder="1" applyProtection="1"/>
    <xf numFmtId="164" fontId="7" fillId="0" borderId="2" xfId="206" applyNumberFormat="1" applyFont="1" applyBorder="1" applyProtection="1"/>
    <xf numFmtId="164" fontId="3" fillId="0" borderId="0" xfId="206" applyNumberFormat="1" applyFont="1" applyProtection="1"/>
    <xf numFmtId="179" fontId="8" fillId="0" borderId="53" xfId="206" applyNumberFormat="1" applyFont="1" applyFill="1" applyBorder="1" applyAlignment="1" applyProtection="1">
      <alignment horizontal="left"/>
    </xf>
    <xf numFmtId="164" fontId="3" fillId="0" borderId="0" xfId="206" applyNumberFormat="1" applyFont="1" applyFill="1" applyProtection="1"/>
    <xf numFmtId="164" fontId="7" fillId="0" borderId="0" xfId="206" applyNumberFormat="1" applyFont="1" applyFill="1" applyProtection="1"/>
    <xf numFmtId="179" fontId="8" fillId="0" borderId="53" xfId="206" applyNumberFormat="1" applyFont="1" applyBorder="1" applyAlignment="1" applyProtection="1">
      <alignment wrapText="1"/>
    </xf>
    <xf numFmtId="164" fontId="7" fillId="0" borderId="4" xfId="206" applyNumberFormat="1" applyFont="1" applyBorder="1" applyProtection="1"/>
    <xf numFmtId="0" fontId="0" fillId="0" borderId="0" xfId="1958" applyNumberFormat="1" applyFont="1" applyProtection="1"/>
    <xf numFmtId="0" fontId="4" fillId="0" borderId="0" xfId="1958" applyNumberFormat="1" applyFont="1" applyProtection="1"/>
    <xf numFmtId="164" fontId="6" fillId="3" borderId="0" xfId="1958" applyNumberFormat="1" applyFont="1" applyFill="1" applyAlignment="1" applyProtection="1">
      <alignment horizontal="left"/>
    </xf>
    <xf numFmtId="0" fontId="12" fillId="3" borderId="0" xfId="1958" applyNumberFormat="1" applyFont="1" applyFill="1" applyBorder="1" applyAlignment="1" applyProtection="1">
      <alignment horizontal="left"/>
    </xf>
    <xf numFmtId="0" fontId="0" fillId="3" borderId="0" xfId="1958" applyNumberFormat="1" applyFont="1" applyFill="1" applyBorder="1" applyProtection="1"/>
    <xf numFmtId="168" fontId="12" fillId="3" borderId="7" xfId="1958" applyNumberFormat="1" applyFont="1" applyFill="1" applyBorder="1" applyAlignment="1" applyProtection="1">
      <alignment horizontal="left"/>
    </xf>
    <xf numFmtId="183" fontId="132" fillId="0" borderId="58" xfId="204" applyNumberFormat="1" applyFont="1" applyBorder="1"/>
    <xf numFmtId="0" fontId="8" fillId="0" borderId="3" xfId="204" applyFont="1" applyBorder="1" applyAlignment="1">
      <alignment wrapText="1"/>
    </xf>
    <xf numFmtId="0" fontId="8" fillId="0" borderId="5" xfId="204" applyFont="1" applyBorder="1" applyAlignment="1">
      <alignment wrapText="1"/>
    </xf>
    <xf numFmtId="183" fontId="8" fillId="0" borderId="3" xfId="204" applyNumberFormat="1" applyFont="1" applyBorder="1" applyAlignment="1">
      <alignment wrapText="1"/>
    </xf>
    <xf numFmtId="0" fontId="8" fillId="0" borderId="3" xfId="204" applyFont="1" applyBorder="1" applyAlignment="1" applyProtection="1">
      <alignment horizontal="center" wrapText="1"/>
    </xf>
    <xf numFmtId="0" fontId="8" fillId="62" borderId="3" xfId="204" applyFont="1" applyFill="1" applyBorder="1" applyAlignment="1" applyProtection="1">
      <alignment horizontal="center" wrapText="1"/>
    </xf>
    <xf numFmtId="183" fontId="7" fillId="25" borderId="3" xfId="1962" applyNumberFormat="1" applyFont="1" applyFill="1" applyBorder="1" applyProtection="1">
      <protection locked="0"/>
    </xf>
    <xf numFmtId="183" fontId="7" fillId="25" borderId="2" xfId="1962" applyNumberFormat="1" applyFont="1" applyFill="1" applyBorder="1" applyProtection="1">
      <protection locked="0"/>
    </xf>
    <xf numFmtId="183" fontId="7" fillId="0" borderId="2" xfId="204" applyNumberFormat="1" applyFont="1" applyFill="1" applyBorder="1" applyAlignment="1">
      <alignment wrapText="1"/>
    </xf>
    <xf numFmtId="183" fontId="7" fillId="62" borderId="2" xfId="204" applyNumberFormat="1" applyFont="1" applyFill="1" applyBorder="1"/>
    <xf numFmtId="183" fontId="8" fillId="0" borderId="2" xfId="204" applyNumberFormat="1" applyFont="1" applyBorder="1" applyAlignment="1">
      <alignment wrapText="1"/>
    </xf>
    <xf numFmtId="0" fontId="3" fillId="0" borderId="0" xfId="1958" applyNumberFormat="1" applyFont="1" applyProtection="1"/>
    <xf numFmtId="183" fontId="8" fillId="0" borderId="4" xfId="1962" applyNumberFormat="1" applyFont="1" applyFill="1" applyBorder="1" applyProtection="1">
      <protection locked="0"/>
    </xf>
    <xf numFmtId="183" fontId="7" fillId="0" borderId="4" xfId="1962" applyNumberFormat="1" applyFont="1" applyFill="1" applyBorder="1" applyProtection="1">
      <protection locked="0"/>
    </xf>
    <xf numFmtId="0" fontId="8" fillId="0" borderId="2" xfId="204" applyFont="1" applyBorder="1" applyAlignment="1">
      <alignment wrapText="1"/>
    </xf>
    <xf numFmtId="0" fontId="8" fillId="0" borderId="4" xfId="204" applyFont="1" applyBorder="1"/>
    <xf numFmtId="164" fontId="6" fillId="3" borderId="0" xfId="203" applyNumberFormat="1" applyFont="1" applyFill="1" applyAlignment="1" applyProtection="1">
      <alignment horizontal="left"/>
    </xf>
    <xf numFmtId="0" fontId="0" fillId="3" borderId="0" xfId="203" applyFont="1" applyFill="1" applyBorder="1" applyProtection="1"/>
    <xf numFmtId="164" fontId="6" fillId="0" borderId="0" xfId="203" applyNumberFormat="1" applyFont="1" applyProtection="1"/>
    <xf numFmtId="164" fontId="130" fillId="0" borderId="0" xfId="203" applyNumberFormat="1" applyFont="1" applyProtection="1"/>
    <xf numFmtId="164" fontId="6" fillId="0" borderId="0" xfId="203" applyNumberFormat="1" applyFont="1" applyAlignment="1" applyProtection="1">
      <alignment horizontal="left"/>
    </xf>
    <xf numFmtId="2" fontId="11" fillId="0" borderId="0" xfId="203" applyNumberFormat="1" applyFont="1" applyAlignment="1" applyProtection="1"/>
    <xf numFmtId="164" fontId="11" fillId="0" borderId="0" xfId="203" applyNumberFormat="1" applyFont="1" applyAlignment="1" applyProtection="1"/>
    <xf numFmtId="0" fontId="6" fillId="0" borderId="0" xfId="203" applyFont="1" applyAlignment="1" applyProtection="1"/>
    <xf numFmtId="164" fontId="133" fillId="0" borderId="0" xfId="203" applyNumberFormat="1" applyFont="1" applyAlignment="1" applyProtection="1">
      <alignment horizontal="center"/>
    </xf>
    <xf numFmtId="0" fontId="0" fillId="0" borderId="0" xfId="203" applyFont="1" applyProtection="1"/>
    <xf numFmtId="0" fontId="9" fillId="25" borderId="5" xfId="204" applyFont="1" applyFill="1" applyBorder="1" applyAlignment="1">
      <alignment vertical="top" wrapText="1"/>
    </xf>
    <xf numFmtId="0" fontId="8" fillId="0" borderId="5" xfId="204" applyFont="1" applyBorder="1" applyAlignment="1">
      <alignment horizontal="centerContinuous"/>
    </xf>
    <xf numFmtId="0" fontId="7" fillId="0" borderId="5" xfId="204" applyFont="1" applyBorder="1" applyAlignment="1">
      <alignment horizontal="centerContinuous"/>
    </xf>
    <xf numFmtId="0" fontId="8" fillId="0" borderId="5" xfId="204" applyFont="1" applyBorder="1" applyAlignment="1">
      <alignment horizontal="center"/>
    </xf>
    <xf numFmtId="207" fontId="8" fillId="26" borderId="5" xfId="206" applyNumberFormat="1" applyFont="1" applyFill="1" applyBorder="1" applyAlignment="1" applyProtection="1">
      <alignment horizontal="right"/>
    </xf>
    <xf numFmtId="205" fontId="7" fillId="62" borderId="53" xfId="206" applyNumberFormat="1" applyFont="1" applyFill="1" applyBorder="1" applyProtection="1"/>
    <xf numFmtId="207" fontId="7" fillId="62" borderId="5" xfId="204" applyNumberFormat="1" applyFont="1" applyFill="1" applyBorder="1"/>
    <xf numFmtId="164" fontId="6" fillId="0" borderId="5" xfId="1958" applyNumberFormat="1" applyFont="1" applyBorder="1" applyProtection="1"/>
    <xf numFmtId="164" fontId="9" fillId="0" borderId="5" xfId="1958" applyNumberFormat="1" applyFont="1" applyBorder="1" applyProtection="1"/>
    <xf numFmtId="0" fontId="8" fillId="0" borderId="5" xfId="204" applyFont="1" applyFill="1" applyBorder="1"/>
    <xf numFmtId="204" fontId="6" fillId="0" borderId="0" xfId="203" applyNumberFormat="1" applyFont="1" applyProtection="1"/>
    <xf numFmtId="204" fontId="0" fillId="0" borderId="0" xfId="203" applyNumberFormat="1" applyFont="1" applyProtection="1"/>
    <xf numFmtId="207" fontId="0" fillId="0" borderId="0" xfId="203" applyNumberFormat="1" applyFont="1" applyProtection="1"/>
    <xf numFmtId="207" fontId="0" fillId="0" borderId="0" xfId="203" applyNumberFormat="1" applyFont="1" applyAlignment="1" applyProtection="1">
      <alignment horizontal="left"/>
    </xf>
    <xf numFmtId="207" fontId="8" fillId="0" borderId="5" xfId="204" applyNumberFormat="1" applyFont="1" applyBorder="1" applyAlignment="1">
      <alignment horizontal="centerContinuous"/>
    </xf>
    <xf numFmtId="207" fontId="7" fillId="0" borderId="5" xfId="204" applyNumberFormat="1" applyFont="1" applyBorder="1" applyAlignment="1">
      <alignment horizontal="centerContinuous"/>
    </xf>
    <xf numFmtId="207" fontId="8" fillId="0" borderId="5" xfId="204" applyNumberFormat="1" applyFont="1" applyBorder="1" applyAlignment="1">
      <alignment horizontal="center"/>
    </xf>
    <xf numFmtId="0" fontId="0" fillId="0" borderId="0" xfId="203" applyFont="1" applyAlignment="1" applyProtection="1">
      <alignment horizontal="left"/>
    </xf>
    <xf numFmtId="183" fontId="11" fillId="0" borderId="5" xfId="204" applyNumberFormat="1" applyFont="1" applyBorder="1"/>
    <xf numFmtId="164" fontId="7" fillId="0" borderId="5" xfId="206" applyNumberFormat="1" applyFont="1" applyBorder="1" applyProtection="1"/>
    <xf numFmtId="164" fontId="7" fillId="0" borderId="5" xfId="206" applyNumberFormat="1" applyFont="1" applyFill="1" applyBorder="1" applyProtection="1"/>
    <xf numFmtId="0" fontId="0" fillId="0" borderId="5" xfId="799" applyNumberFormat="1" applyFont="1" applyFill="1" applyBorder="1"/>
    <xf numFmtId="0" fontId="119" fillId="0" borderId="0" xfId="799" applyNumberFormat="1" applyFont="1" applyAlignment="1">
      <alignment horizontal="left"/>
    </xf>
    <xf numFmtId="0" fontId="7" fillId="0" borderId="5" xfId="799" applyNumberFormat="1" applyFont="1" applyBorder="1"/>
    <xf numFmtId="0" fontId="7" fillId="0" borderId="5" xfId="799" applyNumberFormat="1" applyFont="1" applyFill="1" applyBorder="1"/>
    <xf numFmtId="205" fontId="4" fillId="62" borderId="5" xfId="799" applyNumberFormat="1" applyFont="1" applyFill="1" applyBorder="1"/>
    <xf numFmtId="204" fontId="7" fillId="61" borderId="5" xfId="799" applyNumberFormat="1" applyFont="1" applyFill="1" applyBorder="1"/>
    <xf numFmtId="205" fontId="7" fillId="62" borderId="5" xfId="799" applyNumberFormat="1" applyFont="1" applyFill="1" applyBorder="1"/>
    <xf numFmtId="0" fontId="8" fillId="26" borderId="5" xfId="556" applyNumberFormat="1" applyFont="1" applyFill="1" applyBorder="1"/>
    <xf numFmtId="0" fontId="8" fillId="26" borderId="5" xfId="1964" applyNumberFormat="1" applyFont="1" applyFill="1" applyBorder="1" applyAlignment="1">
      <alignment wrapText="1" readingOrder="1"/>
    </xf>
    <xf numFmtId="208" fontId="0" fillId="0" borderId="5" xfId="799" applyNumberFormat="1" applyFont="1" applyBorder="1"/>
    <xf numFmtId="0" fontId="3" fillId="0" borderId="0" xfId="799" applyNumberFormat="1" applyFont="1"/>
    <xf numFmtId="0" fontId="6" fillId="3" borderId="0" xfId="203" applyFont="1" applyFill="1" applyAlignment="1">
      <alignment horizontal="center"/>
    </xf>
    <xf numFmtId="0" fontId="13" fillId="3" borderId="0" xfId="203" applyFont="1" applyFill="1"/>
    <xf numFmtId="0" fontId="6" fillId="3" borderId="0" xfId="203" applyFont="1" applyFill="1"/>
    <xf numFmtId="0" fontId="6" fillId="3" borderId="0" xfId="203" applyFont="1" applyFill="1" applyBorder="1" applyAlignment="1">
      <alignment horizontal="center"/>
    </xf>
    <xf numFmtId="168" fontId="40" fillId="3" borderId="7" xfId="203" applyNumberFormat="1" applyFont="1" applyFill="1" applyBorder="1" applyAlignment="1">
      <alignment horizontal="center"/>
    </xf>
    <xf numFmtId="0" fontId="6" fillId="3" borderId="7" xfId="203" applyFont="1" applyFill="1" applyBorder="1"/>
    <xf numFmtId="2" fontId="11" fillId="0" borderId="0" xfId="203" applyNumberFormat="1" applyFont="1"/>
    <xf numFmtId="164" fontId="11" fillId="0" borderId="0" xfId="203" applyNumberFormat="1" applyFont="1"/>
    <xf numFmtId="0" fontId="6" fillId="0" borderId="0" xfId="203" applyFont="1"/>
    <xf numFmtId="183" fontId="13" fillId="0" borderId="2" xfId="204" applyNumberFormat="1" applyFont="1" applyFill="1" applyBorder="1" applyAlignment="1"/>
    <xf numFmtId="0" fontId="8" fillId="0" borderId="53" xfId="204" applyFont="1" applyBorder="1" applyAlignment="1" applyProtection="1">
      <alignment horizontal="center"/>
    </xf>
    <xf numFmtId="0" fontId="7" fillId="0" borderId="0" xfId="203" applyFont="1"/>
    <xf numFmtId="0" fontId="7" fillId="0" borderId="2" xfId="203" applyFont="1" applyFill="1" applyBorder="1"/>
    <xf numFmtId="209" fontId="8" fillId="26" borderId="5" xfId="206" applyNumberFormat="1" applyFont="1" applyFill="1" applyBorder="1" applyAlignment="1" applyProtection="1">
      <alignment horizontal="right"/>
    </xf>
    <xf numFmtId="0" fontId="8" fillId="0" borderId="2" xfId="203" applyFont="1" applyBorder="1"/>
    <xf numFmtId="183" fontId="9" fillId="0" borderId="2" xfId="204" applyNumberFormat="1" applyFont="1" applyFill="1" applyBorder="1" applyAlignment="1">
      <alignment wrapText="1"/>
    </xf>
    <xf numFmtId="204" fontId="8" fillId="62" borderId="5" xfId="206" applyNumberFormat="1" applyFont="1" applyFill="1" applyBorder="1" applyAlignment="1" applyProtection="1">
      <alignment horizontal="right"/>
    </xf>
    <xf numFmtId="204" fontId="7" fillId="0" borderId="3" xfId="204" applyNumberFormat="1" applyFont="1" applyBorder="1"/>
    <xf numFmtId="0" fontId="6" fillId="0" borderId="0" xfId="203" applyFont="1" applyFill="1"/>
    <xf numFmtId="183" fontId="13" fillId="0" borderId="2" xfId="204" applyNumberFormat="1" applyFont="1" applyFill="1" applyBorder="1" applyAlignment="1">
      <alignment wrapText="1"/>
    </xf>
    <xf numFmtId="0" fontId="75" fillId="0" borderId="5" xfId="203" applyFont="1" applyFill="1" applyBorder="1"/>
    <xf numFmtId="164" fontId="11" fillId="0" borderId="0" xfId="203" applyNumberFormat="1" applyFont="1" applyFill="1"/>
    <xf numFmtId="183" fontId="9" fillId="0" borderId="2" xfId="204" applyNumberFormat="1" applyFont="1" applyBorder="1" applyAlignment="1">
      <alignment wrapText="1"/>
    </xf>
    <xf numFmtId="164" fontId="7" fillId="0" borderId="2" xfId="203" applyNumberFormat="1" applyFont="1" applyBorder="1"/>
    <xf numFmtId="209" fontId="8" fillId="26" borderId="4" xfId="206" applyNumberFormat="1" applyFont="1" applyFill="1" applyBorder="1" applyAlignment="1" applyProtection="1">
      <alignment horizontal="right"/>
    </xf>
    <xf numFmtId="209" fontId="8" fillId="26" borderId="3" xfId="206" applyNumberFormat="1" applyFont="1" applyFill="1" applyBorder="1" applyAlignment="1" applyProtection="1">
      <alignment horizontal="right"/>
    </xf>
    <xf numFmtId="183" fontId="8" fillId="0" borderId="2" xfId="204" applyNumberFormat="1" applyFont="1" applyFill="1" applyBorder="1" applyAlignment="1">
      <alignment wrapText="1"/>
    </xf>
    <xf numFmtId="209" fontId="8" fillId="0" borderId="8" xfId="206" applyNumberFormat="1" applyFont="1" applyFill="1" applyBorder="1" applyAlignment="1" applyProtection="1">
      <alignment horizontal="right"/>
    </xf>
    <xf numFmtId="209" fontId="8" fillId="0" borderId="56" xfId="206" applyNumberFormat="1" applyFont="1" applyFill="1" applyBorder="1" applyAlignment="1" applyProtection="1">
      <alignment horizontal="right"/>
    </xf>
    <xf numFmtId="0" fontId="7" fillId="0" borderId="0" xfId="203" applyFont="1" applyFill="1"/>
    <xf numFmtId="209" fontId="7" fillId="26" borderId="3" xfId="206" applyNumberFormat="1" applyFont="1" applyFill="1" applyBorder="1" applyAlignment="1" applyProtection="1">
      <alignment horizontal="right"/>
    </xf>
    <xf numFmtId="183" fontId="9" fillId="0" borderId="4" xfId="204" applyNumberFormat="1" applyFont="1" applyBorder="1" applyAlignment="1">
      <alignment wrapText="1"/>
    </xf>
    <xf numFmtId="205" fontId="8" fillId="26" borderId="4" xfId="206" applyNumberFormat="1" applyFont="1" applyFill="1" applyBorder="1" applyAlignment="1" applyProtection="1">
      <alignment horizontal="right"/>
    </xf>
    <xf numFmtId="205" fontId="8" fillId="26" borderId="5" xfId="206" applyNumberFormat="1" applyFont="1" applyFill="1" applyBorder="1" applyAlignment="1" applyProtection="1">
      <alignment horizontal="right"/>
    </xf>
    <xf numFmtId="205" fontId="8" fillId="26" borderId="3" xfId="206" applyNumberFormat="1" applyFont="1" applyFill="1" applyBorder="1" applyAlignment="1" applyProtection="1">
      <alignment horizontal="right"/>
    </xf>
    <xf numFmtId="205" fontId="8" fillId="0" borderId="8" xfId="206" applyNumberFormat="1" applyFont="1" applyFill="1" applyBorder="1" applyAlignment="1" applyProtection="1">
      <alignment horizontal="right"/>
    </xf>
    <xf numFmtId="205" fontId="8" fillId="0" borderId="56" xfId="206" applyNumberFormat="1" applyFont="1" applyFill="1" applyBorder="1" applyAlignment="1" applyProtection="1">
      <alignment horizontal="right"/>
    </xf>
    <xf numFmtId="205" fontId="7" fillId="26" borderId="3" xfId="206" applyNumberFormat="1" applyFont="1" applyFill="1" applyBorder="1" applyAlignment="1" applyProtection="1">
      <alignment horizontal="right"/>
    </xf>
    <xf numFmtId="183" fontId="42" fillId="0" borderId="4" xfId="204" applyNumberFormat="1" applyFont="1" applyFill="1" applyBorder="1" applyAlignment="1">
      <alignment wrapText="1"/>
    </xf>
    <xf numFmtId="204" fontId="8" fillId="62" borderId="4" xfId="206" applyNumberFormat="1" applyFont="1" applyFill="1" applyBorder="1" applyAlignment="1" applyProtection="1">
      <alignment horizontal="right"/>
    </xf>
    <xf numFmtId="204" fontId="8" fillId="62" borderId="3" xfId="206" applyNumberFormat="1" applyFont="1" applyFill="1" applyBorder="1" applyAlignment="1" applyProtection="1">
      <alignment horizontal="right"/>
    </xf>
    <xf numFmtId="204" fontId="8" fillId="0" borderId="8" xfId="206" applyNumberFormat="1" applyFont="1" applyFill="1" applyBorder="1" applyAlignment="1" applyProtection="1">
      <alignment horizontal="right"/>
    </xf>
    <xf numFmtId="204" fontId="8" fillId="0" borderId="56" xfId="206" applyNumberFormat="1" applyFont="1" applyFill="1" applyBorder="1" applyAlignment="1" applyProtection="1">
      <alignment horizontal="right"/>
    </xf>
    <xf numFmtId="164" fontId="7" fillId="0" borderId="4" xfId="203" applyNumberFormat="1" applyFont="1" applyBorder="1"/>
    <xf numFmtId="0" fontId="9" fillId="0" borderId="5" xfId="203" applyFont="1" applyBorder="1"/>
    <xf numFmtId="179" fontId="7" fillId="25" borderId="5" xfId="206" applyNumberFormat="1" applyFont="1" applyFill="1" applyBorder="1" applyProtection="1"/>
    <xf numFmtId="179" fontId="7" fillId="0" borderId="5" xfId="206" applyNumberFormat="1" applyFont="1" applyBorder="1" applyAlignment="1" applyProtection="1">
      <alignment wrapText="1"/>
    </xf>
    <xf numFmtId="179" fontId="7" fillId="25" borderId="5" xfId="206" applyNumberFormat="1" applyFont="1" applyFill="1" applyBorder="1" applyAlignment="1" applyProtection="1">
      <alignment wrapText="1"/>
    </xf>
    <xf numFmtId="0" fontId="9" fillId="0" borderId="4" xfId="203" applyFont="1" applyBorder="1"/>
    <xf numFmtId="0" fontId="9" fillId="62" borderId="4" xfId="203" applyFont="1" applyFill="1" applyBorder="1"/>
    <xf numFmtId="0" fontId="6" fillId="0" borderId="0" xfId="203" applyFont="1" applyAlignment="1">
      <alignment horizontal="center"/>
    </xf>
    <xf numFmtId="0" fontId="5" fillId="3" borderId="0" xfId="1958" applyNumberFormat="1" applyFont="1" applyFill="1" applyProtection="1"/>
    <xf numFmtId="0" fontId="5" fillId="3" borderId="0" xfId="1958" applyNumberFormat="1" applyFont="1" applyFill="1" applyBorder="1" applyProtection="1"/>
    <xf numFmtId="0" fontId="23" fillId="0" borderId="0" xfId="824" applyNumberFormat="1" applyFont="1"/>
    <xf numFmtId="0" fontId="123" fillId="3" borderId="0" xfId="1958" applyNumberFormat="1" applyFont="1" applyFill="1" applyProtection="1"/>
    <xf numFmtId="0" fontId="5" fillId="3" borderId="7" xfId="1958" applyNumberFormat="1" applyFont="1" applyFill="1" applyBorder="1" applyProtection="1"/>
    <xf numFmtId="168" fontId="40" fillId="3" borderId="7" xfId="1958" applyNumberFormat="1" applyFont="1" applyFill="1" applyBorder="1" applyAlignment="1" applyProtection="1">
      <alignment horizontal="left"/>
    </xf>
    <xf numFmtId="0" fontId="124" fillId="3" borderId="7" xfId="1958" applyNumberFormat="1" applyFont="1" applyFill="1" applyBorder="1" applyAlignment="1" applyProtection="1">
      <alignment horizontal="right"/>
    </xf>
    <xf numFmtId="0" fontId="51" fillId="3" borderId="7" xfId="1958" applyNumberFormat="1" applyFont="1" applyFill="1" applyBorder="1" applyProtection="1"/>
    <xf numFmtId="164" fontId="11" fillId="0" borderId="0" xfId="206" applyNumberFormat="1" applyFont="1" applyAlignment="1" applyProtection="1"/>
    <xf numFmtId="0" fontId="1" fillId="0" borderId="0" xfId="1040" applyNumberFormat="1"/>
    <xf numFmtId="0" fontId="4" fillId="0" borderId="5" xfId="1040" applyNumberFormat="1" applyFont="1" applyBorder="1" applyAlignment="1">
      <alignment horizontal="centerContinuous"/>
    </xf>
    <xf numFmtId="0" fontId="4" fillId="0" borderId="5" xfId="1040" applyNumberFormat="1" applyFont="1" applyBorder="1" applyAlignment="1">
      <alignment horizontal="center" wrapText="1"/>
    </xf>
    <xf numFmtId="0" fontId="9" fillId="0" borderId="5" xfId="204" applyFont="1" applyFill="1" applyBorder="1" applyAlignment="1">
      <alignment wrapText="1"/>
    </xf>
    <xf numFmtId="204" fontId="7" fillId="0" borderId="5" xfId="204" applyNumberFormat="1" applyFont="1" applyBorder="1"/>
    <xf numFmtId="0" fontId="7" fillId="0" borderId="5" xfId="204" applyFont="1" applyBorder="1"/>
    <xf numFmtId="205" fontId="8" fillId="78" borderId="5" xfId="206" applyNumberFormat="1" applyFont="1" applyFill="1" applyBorder="1" applyAlignment="1" applyProtection="1">
      <alignment horizontal="right"/>
    </xf>
    <xf numFmtId="0" fontId="6" fillId="0" borderId="0" xfId="1963" applyNumberFormat="1" applyFont="1"/>
    <xf numFmtId="204" fontId="6" fillId="0" borderId="0" xfId="1963" applyNumberFormat="1" applyFont="1"/>
    <xf numFmtId="204" fontId="1" fillId="0" borderId="0" xfId="1040" applyNumberFormat="1"/>
    <xf numFmtId="204" fontId="8" fillId="25" borderId="5" xfId="206" applyNumberFormat="1" applyFont="1" applyFill="1" applyBorder="1" applyAlignment="1" applyProtection="1">
      <alignment horizontal="right"/>
    </xf>
    <xf numFmtId="204" fontId="8" fillId="77" borderId="5" xfId="206" applyNumberFormat="1" applyFont="1" applyFill="1" applyBorder="1" applyAlignment="1" applyProtection="1">
      <alignment horizontal="right"/>
    </xf>
    <xf numFmtId="204" fontId="8" fillId="78" borderId="5" xfId="206" applyNumberFormat="1" applyFont="1" applyFill="1" applyBorder="1" applyAlignment="1" applyProtection="1">
      <alignment horizontal="right"/>
    </xf>
    <xf numFmtId="205" fontId="8" fillId="77" borderId="5" xfId="206" applyNumberFormat="1" applyFont="1" applyFill="1" applyBorder="1" applyAlignment="1" applyProtection="1">
      <alignment horizontal="right"/>
    </xf>
    <xf numFmtId="0" fontId="5" fillId="0" borderId="0" xfId="1044" applyNumberFormat="1" applyFont="1" applyFill="1" applyBorder="1" applyProtection="1"/>
    <xf numFmtId="0" fontId="5" fillId="0" borderId="0" xfId="1044" applyNumberFormat="1" applyFont="1"/>
    <xf numFmtId="0" fontId="5" fillId="0" borderId="0" xfId="1044" applyNumberFormat="1" applyFont="1" applyFill="1" applyBorder="1"/>
    <xf numFmtId="0" fontId="41" fillId="0" borderId="0" xfId="1044" applyNumberFormat="1" applyFont="1" applyBorder="1"/>
    <xf numFmtId="0" fontId="5" fillId="0" borderId="3" xfId="1044" applyNumberFormat="1" applyFont="1" applyBorder="1" applyAlignment="1">
      <alignment vertical="top" wrapText="1"/>
    </xf>
    <xf numFmtId="0" fontId="5" fillId="0" borderId="2" xfId="1044" applyNumberFormat="1" applyFont="1" applyBorder="1" applyAlignment="1">
      <alignment wrapText="1"/>
    </xf>
    <xf numFmtId="0" fontId="135" fillId="0" borderId="3" xfId="1044" applyNumberFormat="1" applyFont="1" applyBorder="1" applyAlignment="1">
      <alignment wrapText="1"/>
    </xf>
    <xf numFmtId="207" fontId="5" fillId="26" borderId="2" xfId="1044" applyNumberFormat="1" applyFont="1" applyFill="1" applyBorder="1"/>
    <xf numFmtId="0" fontId="5" fillId="0" borderId="2" xfId="1044" applyNumberFormat="1" applyFont="1" applyBorder="1" applyAlignment="1">
      <alignment horizontal="left" wrapText="1"/>
    </xf>
    <xf numFmtId="0" fontId="5" fillId="0" borderId="54" xfId="1044" applyNumberFormat="1" applyFont="1" applyBorder="1" applyAlignment="1">
      <alignment wrapText="1"/>
    </xf>
    <xf numFmtId="205" fontId="5" fillId="62" borderId="5" xfId="1044" applyNumberFormat="1" applyFont="1" applyFill="1" applyBorder="1"/>
    <xf numFmtId="207" fontId="5" fillId="62" borderId="5" xfId="1044" applyNumberFormat="1" applyFont="1" applyFill="1" applyBorder="1"/>
    <xf numFmtId="0" fontId="41" fillId="0" borderId="3" xfId="1044" applyNumberFormat="1" applyFont="1" applyBorder="1" applyAlignment="1">
      <alignment vertical="top" wrapText="1"/>
    </xf>
    <xf numFmtId="0" fontId="5" fillId="0" borderId="3" xfId="1044" applyNumberFormat="1" applyFont="1" applyBorder="1" applyAlignment="1">
      <alignment wrapText="1"/>
    </xf>
    <xf numFmtId="0" fontId="41" fillId="0" borderId="3" xfId="1044" applyNumberFormat="1" applyFont="1" applyBorder="1" applyAlignment="1">
      <alignment wrapText="1"/>
    </xf>
    <xf numFmtId="207" fontId="5" fillId="26" borderId="3" xfId="1044" applyNumberFormat="1" applyFont="1" applyFill="1" applyBorder="1"/>
    <xf numFmtId="0" fontId="5" fillId="0" borderId="2" xfId="1044" applyNumberFormat="1" applyFont="1" applyFill="1" applyBorder="1" applyAlignment="1">
      <alignment wrapText="1"/>
    </xf>
    <xf numFmtId="0" fontId="5" fillId="0" borderId="4" xfId="1044" applyNumberFormat="1" applyFont="1" applyBorder="1" applyAlignment="1">
      <alignment wrapText="1"/>
    </xf>
    <xf numFmtId="0" fontId="5" fillId="0" borderId="3" xfId="1044" applyNumberFormat="1" applyFont="1" applyFill="1" applyBorder="1"/>
    <xf numFmtId="0" fontId="5" fillId="0" borderId="58" xfId="1044" applyNumberFormat="1" applyFont="1" applyFill="1" applyBorder="1"/>
    <xf numFmtId="0" fontId="5" fillId="25" borderId="2" xfId="1044" applyNumberFormat="1" applyFont="1" applyFill="1" applyBorder="1"/>
    <xf numFmtId="0" fontId="5" fillId="0" borderId="54" xfId="1044" applyNumberFormat="1" applyFont="1" applyFill="1" applyBorder="1"/>
    <xf numFmtId="0" fontId="5" fillId="0" borderId="2" xfId="1044" applyNumberFormat="1" applyFont="1" applyFill="1" applyBorder="1"/>
    <xf numFmtId="0" fontId="5" fillId="0" borderId="4" xfId="1044" applyNumberFormat="1" applyFont="1" applyFill="1" applyBorder="1" applyAlignment="1">
      <alignment wrapText="1"/>
    </xf>
    <xf numFmtId="0" fontId="136" fillId="0" borderId="58" xfId="1044" applyNumberFormat="1" applyFont="1" applyFill="1" applyBorder="1"/>
    <xf numFmtId="0" fontId="5" fillId="0" borderId="73" xfId="1044" applyNumberFormat="1" applyFont="1" applyFill="1" applyBorder="1"/>
    <xf numFmtId="0" fontId="5" fillId="0" borderId="74" xfId="1044" applyNumberFormat="1" applyFont="1" applyFill="1" applyBorder="1"/>
    <xf numFmtId="207" fontId="5" fillId="26" borderId="75" xfId="1044" applyNumberFormat="1" applyFont="1" applyFill="1" applyBorder="1"/>
    <xf numFmtId="0" fontId="136" fillId="0" borderId="54" xfId="1044" applyNumberFormat="1" applyFont="1" applyFill="1" applyBorder="1"/>
    <xf numFmtId="0" fontId="5" fillId="0" borderId="45" xfId="1044" applyNumberFormat="1" applyFont="1" applyFill="1" applyBorder="1"/>
    <xf numFmtId="0" fontId="136" fillId="0" borderId="55" xfId="1044" applyNumberFormat="1" applyFont="1" applyFill="1" applyBorder="1"/>
    <xf numFmtId="0" fontId="5" fillId="0" borderId="8" xfId="1044" applyNumberFormat="1" applyFont="1" applyFill="1" applyBorder="1"/>
    <xf numFmtId="0" fontId="5" fillId="0" borderId="55" xfId="1044" applyNumberFormat="1" applyFont="1" applyFill="1" applyBorder="1"/>
    <xf numFmtId="0" fontId="5" fillId="0" borderId="56" xfId="1044" applyNumberFormat="1" applyFont="1" applyFill="1" applyBorder="1"/>
    <xf numFmtId="205" fontId="5" fillId="62" borderId="76" xfId="1044" applyNumberFormat="1" applyFont="1" applyFill="1" applyBorder="1"/>
    <xf numFmtId="0" fontId="136" fillId="0" borderId="2" xfId="1044" applyNumberFormat="1" applyFont="1" applyFill="1" applyBorder="1" applyAlignment="1">
      <alignment vertical="top" wrapText="1"/>
    </xf>
    <xf numFmtId="0" fontId="136" fillId="0" borderId="2" xfId="1044" applyNumberFormat="1" applyFont="1" applyFill="1" applyBorder="1" applyAlignment="1">
      <alignment wrapText="1"/>
    </xf>
    <xf numFmtId="207" fontId="5" fillId="26" borderId="4" xfId="1044" applyNumberFormat="1" applyFont="1" applyFill="1" applyBorder="1"/>
    <xf numFmtId="0" fontId="5" fillId="0" borderId="45" xfId="1044" applyNumberFormat="1" applyFont="1" applyFill="1" applyBorder="1" applyAlignment="1">
      <alignment wrapText="1"/>
    </xf>
    <xf numFmtId="0" fontId="5" fillId="0" borderId="54" xfId="1044" applyNumberFormat="1" applyFont="1" applyBorder="1"/>
    <xf numFmtId="0" fontId="41" fillId="0" borderId="2" xfId="1044" applyNumberFormat="1" applyFont="1" applyBorder="1"/>
    <xf numFmtId="0" fontId="5" fillId="0" borderId="2" xfId="1044" applyNumberFormat="1" applyFont="1" applyBorder="1"/>
    <xf numFmtId="0" fontId="5" fillId="0" borderId="45" xfId="1044" applyNumberFormat="1" applyFont="1" applyBorder="1"/>
    <xf numFmtId="205" fontId="5" fillId="62" borderId="75" xfId="1044" applyNumberFormat="1" applyFont="1" applyFill="1" applyBorder="1"/>
    <xf numFmtId="0" fontId="41" fillId="0" borderId="55" xfId="1044" applyNumberFormat="1" applyFont="1" applyBorder="1"/>
    <xf numFmtId="0" fontId="41" fillId="0" borderId="4" xfId="1044" applyNumberFormat="1" applyFont="1" applyBorder="1"/>
    <xf numFmtId="0" fontId="41" fillId="0" borderId="56" xfId="1044" applyNumberFormat="1" applyFont="1" applyBorder="1"/>
    <xf numFmtId="0" fontId="5" fillId="0" borderId="75" xfId="1044" applyNumberFormat="1" applyFont="1" applyBorder="1"/>
    <xf numFmtId="0" fontId="5" fillId="0" borderId="75" xfId="1044" applyNumberFormat="1" applyFont="1" applyBorder="1" applyAlignment="1">
      <alignment wrapText="1"/>
    </xf>
    <xf numFmtId="0" fontId="5" fillId="0" borderId="4" xfId="1044" applyNumberFormat="1" applyFont="1" applyBorder="1"/>
    <xf numFmtId="0" fontId="5" fillId="0" borderId="55" xfId="1044" applyNumberFormat="1" applyFont="1" applyBorder="1"/>
    <xf numFmtId="0" fontId="137" fillId="0" borderId="0" xfId="1044" applyNumberFormat="1" applyFont="1" applyAlignment="1">
      <alignment horizontal="right"/>
    </xf>
    <xf numFmtId="204" fontId="137" fillId="0" borderId="0" xfId="1044" applyNumberFormat="1" applyFont="1" applyAlignment="1">
      <alignment horizontal="right"/>
    </xf>
    <xf numFmtId="0" fontId="77" fillId="0" borderId="0" xfId="799" applyNumberFormat="1" applyFont="1" applyFill="1" applyAlignment="1" applyProtection="1"/>
    <xf numFmtId="0" fontId="75" fillId="0" borderId="0" xfId="799" applyNumberFormat="1" applyFont="1" applyFill="1" applyAlignment="1" applyProtection="1"/>
    <xf numFmtId="164" fontId="75" fillId="0" borderId="0" xfId="799" applyNumberFormat="1" applyFont="1" applyBorder="1" applyAlignment="1" applyProtection="1">
      <alignment horizontal="center" textRotation="90" wrapText="1"/>
    </xf>
    <xf numFmtId="0" fontId="77" fillId="0" borderId="0" xfId="799" applyNumberFormat="1" applyFont="1" applyFill="1" applyAlignment="1" applyProtection="1">
      <alignment horizontal="left"/>
    </xf>
    <xf numFmtId="164" fontId="75" fillId="0" borderId="73" xfId="799" applyNumberFormat="1" applyFont="1" applyBorder="1" applyAlignment="1" applyProtection="1"/>
    <xf numFmtId="0" fontId="77" fillId="0" borderId="77" xfId="799" applyNumberFormat="1" applyFont="1" applyFill="1" applyBorder="1" applyAlignment="1" applyProtection="1">
      <alignment horizontal="center" vertical="center" wrapText="1"/>
    </xf>
    <xf numFmtId="0" fontId="0" fillId="0" borderId="78" xfId="799" applyNumberFormat="1" applyFont="1" applyFill="1" applyBorder="1" applyAlignment="1">
      <alignment horizontal="center" wrapText="1"/>
    </xf>
    <xf numFmtId="0" fontId="0" fillId="0" borderId="79" xfId="799" applyNumberFormat="1" applyFont="1" applyFill="1" applyBorder="1" applyAlignment="1">
      <alignment horizontal="center" wrapText="1"/>
    </xf>
    <xf numFmtId="0" fontId="77" fillId="0" borderId="77" xfId="939" applyNumberFormat="1" applyFont="1" applyFill="1" applyBorder="1" applyAlignment="1" applyProtection="1">
      <alignment horizontal="centerContinuous" vertical="center" wrapText="1"/>
    </xf>
    <xf numFmtId="0" fontId="77" fillId="0" borderId="78" xfId="939" applyNumberFormat="1" applyFont="1" applyFill="1" applyBorder="1" applyAlignment="1" applyProtection="1">
      <alignment horizontal="centerContinuous" vertical="center" wrapText="1"/>
    </xf>
    <xf numFmtId="0" fontId="0" fillId="0" borderId="79" xfId="799" applyNumberFormat="1" applyFont="1" applyFill="1" applyBorder="1" applyAlignment="1">
      <alignment horizontal="centerContinuous" vertical="center" wrapText="1"/>
    </xf>
    <xf numFmtId="0" fontId="77" fillId="0" borderId="77" xfId="939" applyNumberFormat="1" applyFont="1" applyFill="1" applyBorder="1" applyAlignment="1" applyProtection="1">
      <alignment horizontal="center" vertical="center" wrapText="1"/>
    </xf>
    <xf numFmtId="0" fontId="77" fillId="0" borderId="78" xfId="939" applyNumberFormat="1" applyFont="1" applyFill="1" applyBorder="1" applyAlignment="1" applyProtection="1">
      <alignment horizontal="center" vertical="center" wrapText="1"/>
    </xf>
    <xf numFmtId="0" fontId="77" fillId="0" borderId="79" xfId="939" applyNumberFormat="1" applyFont="1" applyFill="1" applyBorder="1" applyAlignment="1" applyProtection="1">
      <alignment horizontal="center" vertical="center" wrapText="1"/>
    </xf>
    <xf numFmtId="164" fontId="75" fillId="0" borderId="0" xfId="799" applyNumberFormat="1" applyFont="1" applyBorder="1" applyAlignment="1" applyProtection="1">
      <alignment vertical="center"/>
    </xf>
    <xf numFmtId="0" fontId="77" fillId="0" borderId="62" xfId="799" applyNumberFormat="1" applyFont="1" applyFill="1" applyBorder="1" applyAlignment="1" applyProtection="1">
      <alignment horizontal="centerContinuous" vertical="center" wrapText="1"/>
    </xf>
    <xf numFmtId="0" fontId="77" fillId="0" borderId="61" xfId="799" applyNumberFormat="1" applyFont="1" applyFill="1" applyBorder="1" applyAlignment="1" applyProtection="1">
      <alignment horizontal="centerContinuous" vertical="center" wrapText="1"/>
    </xf>
    <xf numFmtId="0" fontId="77" fillId="0" borderId="60" xfId="799" applyNumberFormat="1" applyFont="1" applyFill="1" applyBorder="1" applyAlignment="1" applyProtection="1">
      <alignment horizontal="centerContinuous" vertical="center" wrapText="1"/>
    </xf>
    <xf numFmtId="0" fontId="138" fillId="0" borderId="61" xfId="799" applyNumberFormat="1" applyFont="1" applyFill="1" applyBorder="1" applyAlignment="1" applyProtection="1">
      <alignment horizontal="center" vertical="center" wrapText="1"/>
    </xf>
    <xf numFmtId="0" fontId="77" fillId="0" borderId="62" xfId="799" applyNumberFormat="1" applyFont="1" applyFill="1" applyBorder="1" applyAlignment="1" applyProtection="1">
      <alignment horizontal="center" vertical="center" wrapText="1"/>
    </xf>
    <xf numFmtId="164" fontId="77" fillId="0" borderId="21" xfId="799" applyNumberFormat="1" applyFont="1" applyFill="1" applyBorder="1" applyAlignment="1" applyProtection="1">
      <alignment horizontal="center" textRotation="90" wrapText="1"/>
    </xf>
    <xf numFmtId="0" fontId="139" fillId="0" borderId="37" xfId="939" applyNumberFormat="1" applyFont="1" applyFill="1" applyBorder="1" applyAlignment="1" applyProtection="1">
      <alignment horizontal="center" vertical="center" wrapText="1"/>
    </xf>
    <xf numFmtId="0" fontId="139" fillId="0" borderId="52" xfId="939" applyNumberFormat="1" applyFont="1" applyFill="1" applyBorder="1" applyAlignment="1" applyProtection="1">
      <alignment horizontal="center" vertical="center" wrapText="1"/>
    </xf>
    <xf numFmtId="0" fontId="0" fillId="0" borderId="35" xfId="799" applyNumberFormat="1" applyFont="1" applyFill="1" applyBorder="1" applyAlignment="1">
      <alignment horizontal="center" vertical="center" wrapText="1"/>
    </xf>
    <xf numFmtId="0" fontId="77" fillId="0" borderId="37" xfId="939" applyNumberFormat="1" applyFont="1" applyFill="1" applyBorder="1" applyAlignment="1" applyProtection="1">
      <alignment horizontal="center" vertical="center" wrapText="1"/>
    </xf>
    <xf numFmtId="0" fontId="77" fillId="0" borderId="52" xfId="939" applyNumberFormat="1" applyFont="1" applyFill="1" applyBorder="1" applyAlignment="1" applyProtection="1">
      <alignment horizontal="center" vertical="center" wrapText="1"/>
    </xf>
    <xf numFmtId="0" fontId="77" fillId="0" borderId="35" xfId="939" applyNumberFormat="1" applyFont="1" applyFill="1" applyBorder="1" applyAlignment="1" applyProtection="1">
      <alignment horizontal="center" vertical="center" wrapText="1"/>
    </xf>
    <xf numFmtId="0" fontId="23" fillId="0" borderId="0" xfId="832" applyNumberFormat="1" applyFont="1"/>
    <xf numFmtId="164" fontId="140" fillId="0" borderId="0" xfId="799" applyNumberFormat="1" applyFont="1" applyBorder="1" applyAlignment="1" applyProtection="1">
      <alignment horizontal="center" vertical="center"/>
    </xf>
    <xf numFmtId="164" fontId="140" fillId="0" borderId="3" xfId="799" applyNumberFormat="1" applyFont="1" applyFill="1" applyBorder="1" applyAlignment="1" applyProtection="1">
      <alignment horizontal="center" vertical="center" wrapText="1"/>
    </xf>
    <xf numFmtId="0" fontId="140" fillId="0" borderId="3" xfId="799" applyNumberFormat="1" applyFont="1" applyFill="1" applyBorder="1" applyAlignment="1" applyProtection="1">
      <alignment horizontal="center" vertical="center"/>
    </xf>
    <xf numFmtId="0" fontId="0" fillId="0" borderId="18" xfId="799" applyNumberFormat="1" applyFont="1" applyFill="1" applyBorder="1" applyAlignment="1">
      <alignment horizontal="center"/>
    </xf>
    <xf numFmtId="164" fontId="140" fillId="0" borderId="3" xfId="939" applyNumberFormat="1" applyFont="1" applyFill="1" applyBorder="1" applyAlignment="1" applyProtection="1">
      <alignment horizontal="center" vertical="center"/>
    </xf>
    <xf numFmtId="164" fontId="140" fillId="0" borderId="23" xfId="799" applyNumberFormat="1" applyFont="1" applyFill="1" applyBorder="1" applyAlignment="1" applyProtection="1">
      <alignment horizontal="center" vertical="center"/>
    </xf>
    <xf numFmtId="210" fontId="77" fillId="0" borderId="0" xfId="799" applyNumberFormat="1" applyFont="1" applyFill="1" applyBorder="1" applyAlignment="1" applyProtection="1">
      <alignment textRotation="90" wrapText="1"/>
    </xf>
    <xf numFmtId="164" fontId="75" fillId="0" borderId="4" xfId="799" applyNumberFormat="1" applyFont="1" applyFill="1" applyBorder="1" applyAlignment="1" applyProtection="1">
      <alignment horizontal="center" textRotation="90" wrapText="1"/>
    </xf>
    <xf numFmtId="0" fontId="77" fillId="0" borderId="4" xfId="799" applyNumberFormat="1" applyFont="1" applyFill="1" applyBorder="1" applyAlignment="1" applyProtection="1">
      <alignment horizontal="center" textRotation="90" wrapText="1"/>
    </xf>
    <xf numFmtId="164" fontId="75" fillId="0" borderId="4" xfId="799" applyNumberFormat="1" applyFont="1" applyFill="1" applyBorder="1" applyAlignment="1" applyProtection="1">
      <alignment horizontal="center" textRotation="90"/>
    </xf>
    <xf numFmtId="0" fontId="0" fillId="0" borderId="29" xfId="799" applyNumberFormat="1" applyFont="1" applyFill="1" applyBorder="1" applyAlignment="1">
      <alignment horizontal="center"/>
    </xf>
    <xf numFmtId="164" fontId="75" fillId="0" borderId="4" xfId="939" applyNumberFormat="1" applyFont="1" applyFill="1" applyBorder="1" applyAlignment="1" applyProtection="1">
      <alignment horizontal="center" textRotation="90" wrapText="1"/>
    </xf>
    <xf numFmtId="164" fontId="77" fillId="0" borderId="48" xfId="799" applyNumberFormat="1" applyFont="1" applyFill="1" applyBorder="1" applyAlignment="1" applyProtection="1">
      <alignment horizontal="center" textRotation="90" wrapText="1"/>
    </xf>
    <xf numFmtId="164" fontId="75" fillId="0" borderId="0" xfId="799" applyNumberFormat="1" applyFont="1" applyBorder="1" applyAlignment="1" applyProtection="1"/>
    <xf numFmtId="164" fontId="75" fillId="0" borderId="4" xfId="799" applyNumberFormat="1" applyFont="1" applyBorder="1" applyAlignment="1" applyProtection="1">
      <alignment horizontal="center"/>
    </xf>
    <xf numFmtId="164" fontId="77" fillId="0" borderId="4" xfId="799" applyNumberFormat="1" applyFont="1" applyBorder="1" applyAlignment="1" applyProtection="1">
      <alignment horizontal="center"/>
    </xf>
    <xf numFmtId="164" fontId="75" fillId="0" borderId="56" xfId="799" applyNumberFormat="1" applyFont="1" applyBorder="1" applyAlignment="1" applyProtection="1">
      <alignment horizontal="center"/>
    </xf>
    <xf numFmtId="164" fontId="75" fillId="0" borderId="47" xfId="799" applyNumberFormat="1" applyFont="1" applyBorder="1" applyAlignment="1" applyProtection="1">
      <alignment horizontal="center"/>
    </xf>
    <xf numFmtId="164" fontId="75" fillId="0" borderId="4" xfId="939" applyNumberFormat="1" applyFont="1" applyBorder="1" applyAlignment="1" applyProtection="1">
      <alignment horizontal="center"/>
    </xf>
    <xf numFmtId="164" fontId="77" fillId="0" borderId="48" xfId="799" applyNumberFormat="1" applyFont="1" applyBorder="1" applyAlignment="1" applyProtection="1">
      <alignment horizontal="center"/>
    </xf>
    <xf numFmtId="164" fontId="78" fillId="0" borderId="0" xfId="799" applyNumberFormat="1" applyFont="1" applyAlignment="1" applyProtection="1"/>
    <xf numFmtId="204" fontId="75" fillId="0" borderId="2" xfId="799" applyNumberFormat="1" applyFont="1" applyBorder="1" applyAlignment="1" applyProtection="1">
      <alignment horizontal="center"/>
    </xf>
    <xf numFmtId="204" fontId="77" fillId="0" borderId="2" xfId="799" applyNumberFormat="1" applyFont="1" applyBorder="1" applyAlignment="1" applyProtection="1">
      <alignment horizontal="center"/>
    </xf>
    <xf numFmtId="204" fontId="75" fillId="0" borderId="45" xfId="799" applyNumberFormat="1" applyFont="1" applyBorder="1" applyAlignment="1" applyProtection="1">
      <alignment horizontal="center"/>
    </xf>
    <xf numFmtId="204" fontId="75" fillId="0" borderId="3" xfId="799" applyNumberFormat="1" applyFont="1" applyBorder="1" applyAlignment="1" applyProtection="1">
      <alignment horizontal="center"/>
    </xf>
    <xf numFmtId="204" fontId="0" fillId="0" borderId="2" xfId="799" applyNumberFormat="1" applyFont="1" applyBorder="1"/>
    <xf numFmtId="208" fontId="75" fillId="26" borderId="5" xfId="799" applyNumberFormat="1" applyFont="1" applyFill="1" applyBorder="1" applyAlignment="1" applyProtection="1">
      <alignment horizontal="center" vertical="center"/>
    </xf>
    <xf numFmtId="204" fontId="75" fillId="78" borderId="2" xfId="799" applyNumberFormat="1" applyFont="1" applyFill="1" applyBorder="1" applyAlignment="1" applyProtection="1">
      <alignment horizontal="center" vertical="center"/>
    </xf>
    <xf numFmtId="204" fontId="75" fillId="25" borderId="5" xfId="799" applyNumberFormat="1" applyFont="1" applyFill="1" applyBorder="1" applyAlignment="1" applyProtection="1">
      <alignment horizontal="center" vertical="center"/>
    </xf>
    <xf numFmtId="204" fontId="77" fillId="78" borderId="80" xfId="799" applyNumberFormat="1" applyFont="1" applyFill="1" applyBorder="1" applyAlignment="1" applyProtection="1">
      <alignment horizontal="center" vertical="center"/>
    </xf>
    <xf numFmtId="204" fontId="75" fillId="0" borderId="0" xfId="939" applyNumberFormat="1" applyFont="1" applyBorder="1" applyAlignment="1" applyProtection="1">
      <alignment horizontal="center"/>
    </xf>
    <xf numFmtId="204" fontId="77" fillId="0" borderId="0" xfId="799" applyNumberFormat="1" applyFont="1" applyBorder="1" applyAlignment="1" applyProtection="1">
      <alignment horizontal="center"/>
    </xf>
    <xf numFmtId="164" fontId="77" fillId="0" borderId="0" xfId="799" applyNumberFormat="1" applyFont="1" applyBorder="1" applyAlignment="1" applyProtection="1">
      <alignment horizontal="center"/>
    </xf>
    <xf numFmtId="164" fontId="75" fillId="0" borderId="0" xfId="939" applyNumberFormat="1" applyFont="1" applyBorder="1" applyAlignment="1" applyProtection="1">
      <alignment horizontal="center"/>
    </xf>
    <xf numFmtId="164" fontId="141" fillId="0" borderId="0" xfId="799" applyNumberFormat="1" applyFont="1" applyBorder="1" applyAlignment="1" applyProtection="1"/>
    <xf numFmtId="164" fontId="77" fillId="0" borderId="0" xfId="799" applyNumberFormat="1" applyFont="1" applyBorder="1" applyAlignment="1" applyProtection="1"/>
    <xf numFmtId="204" fontId="75" fillId="78" borderId="3" xfId="799" applyNumberFormat="1" applyFont="1" applyFill="1" applyBorder="1" applyAlignment="1" applyProtection="1">
      <alignment horizontal="center" vertical="center"/>
    </xf>
    <xf numFmtId="208" fontId="75" fillId="28" borderId="2" xfId="799" applyNumberFormat="1" applyFont="1" applyFill="1" applyBorder="1" applyAlignment="1" applyProtection="1">
      <alignment horizontal="center" vertical="center"/>
    </xf>
    <xf numFmtId="204" fontId="75" fillId="78" borderId="4" xfId="799" applyNumberFormat="1" applyFont="1" applyFill="1" applyBorder="1" applyAlignment="1" applyProtection="1">
      <alignment horizontal="center" vertical="center"/>
    </xf>
    <xf numFmtId="164" fontId="75" fillId="24" borderId="0" xfId="799" applyNumberFormat="1" applyFont="1" applyFill="1" applyBorder="1" applyAlignment="1" applyProtection="1"/>
    <xf numFmtId="208" fontId="77" fillId="28" borderId="80" xfId="799" applyNumberFormat="1" applyFont="1" applyFill="1" applyBorder="1" applyAlignment="1" applyProtection="1">
      <alignment horizontal="center" vertical="center"/>
    </xf>
    <xf numFmtId="204" fontId="75" fillId="0" borderId="0" xfId="799" applyNumberFormat="1" applyFont="1" applyFill="1" applyAlignment="1" applyProtection="1"/>
    <xf numFmtId="204" fontId="75" fillId="0" borderId="0" xfId="799" applyNumberFormat="1" applyFont="1" applyBorder="1" applyAlignment="1" applyProtection="1">
      <alignment horizontal="center" textRotation="90" wrapText="1"/>
    </xf>
    <xf numFmtId="204" fontId="77" fillId="0" borderId="77" xfId="799" applyNumberFormat="1" applyFont="1" applyFill="1" applyBorder="1" applyAlignment="1" applyProtection="1">
      <alignment horizontal="center" vertical="center" wrapText="1"/>
    </xf>
    <xf numFmtId="204" fontId="0" fillId="0" borderId="78" xfId="799" applyNumberFormat="1" applyFont="1" applyFill="1" applyBorder="1" applyAlignment="1">
      <alignment horizontal="center" wrapText="1"/>
    </xf>
    <xf numFmtId="204" fontId="0" fillId="0" borderId="79" xfId="799" applyNumberFormat="1" applyFont="1" applyFill="1" applyBorder="1" applyAlignment="1">
      <alignment horizontal="center" wrapText="1"/>
    </xf>
    <xf numFmtId="204" fontId="77" fillId="0" borderId="77" xfId="939" applyNumberFormat="1" applyFont="1" applyFill="1" applyBorder="1" applyAlignment="1" applyProtection="1">
      <alignment horizontal="centerContinuous" vertical="center" wrapText="1"/>
    </xf>
    <xf numFmtId="204" fontId="77" fillId="0" borderId="78" xfId="939" applyNumberFormat="1" applyFont="1" applyFill="1" applyBorder="1" applyAlignment="1" applyProtection="1">
      <alignment horizontal="centerContinuous" vertical="center" wrapText="1"/>
    </xf>
    <xf numFmtId="204" fontId="0" fillId="0" borderId="79" xfId="799" applyNumberFormat="1" applyFont="1" applyFill="1" applyBorder="1" applyAlignment="1">
      <alignment horizontal="centerContinuous" vertical="center" wrapText="1"/>
    </xf>
    <xf numFmtId="204" fontId="77" fillId="0" borderId="77" xfId="939" applyNumberFormat="1" applyFont="1" applyFill="1" applyBorder="1" applyAlignment="1" applyProtection="1">
      <alignment horizontal="center" vertical="center" wrapText="1"/>
    </xf>
    <xf numFmtId="204" fontId="77" fillId="0" borderId="78" xfId="939" applyNumberFormat="1" applyFont="1" applyFill="1" applyBorder="1" applyAlignment="1" applyProtection="1">
      <alignment horizontal="center" vertical="center" wrapText="1"/>
    </xf>
    <xf numFmtId="204" fontId="77" fillId="0" borderId="79" xfId="939" applyNumberFormat="1" applyFont="1" applyFill="1" applyBorder="1" applyAlignment="1" applyProtection="1">
      <alignment horizontal="center" vertical="center" wrapText="1"/>
    </xf>
    <xf numFmtId="204" fontId="77" fillId="0" borderId="62" xfId="799" applyNumberFormat="1" applyFont="1" applyFill="1" applyBorder="1" applyAlignment="1" applyProtection="1">
      <alignment horizontal="centerContinuous" vertical="center" wrapText="1"/>
    </xf>
    <xf numFmtId="204" fontId="77" fillId="0" borderId="61" xfId="799" applyNumberFormat="1" applyFont="1" applyFill="1" applyBorder="1" applyAlignment="1" applyProtection="1">
      <alignment horizontal="centerContinuous" vertical="center" wrapText="1"/>
    </xf>
    <xf numFmtId="204" fontId="77" fillId="0" borderId="60" xfId="799" applyNumberFormat="1" applyFont="1" applyFill="1" applyBorder="1" applyAlignment="1" applyProtection="1">
      <alignment horizontal="centerContinuous" vertical="center" wrapText="1"/>
    </xf>
    <xf numFmtId="204" fontId="138" fillId="0" borderId="61" xfId="799" applyNumberFormat="1" applyFont="1" applyFill="1" applyBorder="1" applyAlignment="1" applyProtection="1">
      <alignment horizontal="center" vertical="center" wrapText="1"/>
    </xf>
    <xf numFmtId="204" fontId="77" fillId="0" borderId="62" xfId="799" applyNumberFormat="1" applyFont="1" applyFill="1" applyBorder="1" applyAlignment="1" applyProtection="1">
      <alignment horizontal="center" vertical="center" wrapText="1"/>
    </xf>
    <xf numFmtId="204" fontId="77" fillId="0" borderId="21" xfId="799" applyNumberFormat="1" applyFont="1" applyFill="1" applyBorder="1" applyAlignment="1" applyProtection="1">
      <alignment horizontal="center" textRotation="90" wrapText="1"/>
    </xf>
    <xf numFmtId="204" fontId="139" fillId="0" borderId="37" xfId="939" applyNumberFormat="1" applyFont="1" applyFill="1" applyBorder="1" applyAlignment="1" applyProtection="1">
      <alignment horizontal="center" vertical="center" wrapText="1"/>
    </xf>
    <xf numFmtId="204" fontId="139" fillId="0" borderId="52" xfId="939" applyNumberFormat="1" applyFont="1" applyFill="1" applyBorder="1" applyAlignment="1" applyProtection="1">
      <alignment horizontal="center" vertical="center" wrapText="1"/>
    </xf>
    <xf numFmtId="204" fontId="0" fillId="0" borderId="35" xfId="799" applyNumberFormat="1" applyFont="1" applyFill="1" applyBorder="1" applyAlignment="1">
      <alignment horizontal="center" vertical="center" wrapText="1"/>
    </xf>
    <xf numFmtId="204" fontId="77" fillId="0" borderId="37" xfId="939" applyNumberFormat="1" applyFont="1" applyFill="1" applyBorder="1" applyAlignment="1" applyProtection="1">
      <alignment horizontal="center" vertical="center" wrapText="1"/>
    </xf>
    <xf numFmtId="204" fontId="77" fillId="0" borderId="52" xfId="939" applyNumberFormat="1" applyFont="1" applyFill="1" applyBorder="1" applyAlignment="1" applyProtection="1">
      <alignment horizontal="center" vertical="center" wrapText="1"/>
    </xf>
    <xf numFmtId="204" fontId="77" fillId="0" borderId="35" xfId="939" applyNumberFormat="1" applyFont="1" applyFill="1" applyBorder="1" applyAlignment="1" applyProtection="1">
      <alignment horizontal="center" vertical="center" wrapText="1"/>
    </xf>
    <xf numFmtId="204" fontId="140" fillId="0" borderId="3" xfId="799" applyNumberFormat="1" applyFont="1" applyFill="1" applyBorder="1" applyAlignment="1" applyProtection="1">
      <alignment horizontal="center" vertical="center" wrapText="1"/>
    </xf>
    <xf numFmtId="204" fontId="140" fillId="0" borderId="3" xfId="799" applyNumberFormat="1" applyFont="1" applyFill="1" applyBorder="1" applyAlignment="1" applyProtection="1">
      <alignment horizontal="center" vertical="center"/>
    </xf>
    <xf numFmtId="204" fontId="0" fillId="0" borderId="18" xfId="799" applyNumberFormat="1" applyFont="1" applyFill="1" applyBorder="1" applyAlignment="1">
      <alignment horizontal="center"/>
    </xf>
    <xf numFmtId="204" fontId="140" fillId="0" borderId="3" xfId="939" applyNumberFormat="1" applyFont="1" applyFill="1" applyBorder="1" applyAlignment="1" applyProtection="1">
      <alignment horizontal="center" vertical="center"/>
    </xf>
    <xf numFmtId="204" fontId="140" fillId="0" borderId="23" xfId="799" applyNumberFormat="1" applyFont="1" applyFill="1" applyBorder="1" applyAlignment="1" applyProtection="1">
      <alignment horizontal="center" vertical="center"/>
    </xf>
    <xf numFmtId="204" fontId="75" fillId="0" borderId="4" xfId="799" applyNumberFormat="1" applyFont="1" applyFill="1" applyBorder="1" applyAlignment="1" applyProtection="1">
      <alignment horizontal="center" textRotation="90" wrapText="1"/>
    </xf>
    <xf numFmtId="204" fontId="77" fillId="0" borderId="4" xfId="799" applyNumberFormat="1" applyFont="1" applyFill="1" applyBorder="1" applyAlignment="1" applyProtection="1">
      <alignment horizontal="center" textRotation="90" wrapText="1"/>
    </xf>
    <xf numFmtId="204" fontId="75" fillId="0" borderId="4" xfId="799" applyNumberFormat="1" applyFont="1" applyFill="1" applyBorder="1" applyAlignment="1" applyProtection="1">
      <alignment horizontal="center" textRotation="90"/>
    </xf>
    <xf numFmtId="204" fontId="0" fillId="0" borderId="29" xfId="799" applyNumberFormat="1" applyFont="1" applyFill="1" applyBorder="1" applyAlignment="1">
      <alignment horizontal="center"/>
    </xf>
    <xf numFmtId="204" fontId="75" fillId="0" borderId="4" xfId="939" applyNumberFormat="1" applyFont="1" applyFill="1" applyBorder="1" applyAlignment="1" applyProtection="1">
      <alignment horizontal="center" textRotation="90" wrapText="1"/>
    </xf>
    <xf numFmtId="204" fontId="77" fillId="0" borderId="48" xfId="799" applyNumberFormat="1" applyFont="1" applyFill="1" applyBorder="1" applyAlignment="1" applyProtection="1">
      <alignment horizontal="center" textRotation="90" wrapText="1"/>
    </xf>
    <xf numFmtId="204" fontId="75" fillId="0" borderId="4" xfId="799" applyNumberFormat="1" applyFont="1" applyBorder="1" applyAlignment="1" applyProtection="1">
      <alignment horizontal="center"/>
    </xf>
    <xf numFmtId="204" fontId="77" fillId="0" borderId="4" xfId="799" applyNumberFormat="1" applyFont="1" applyBorder="1" applyAlignment="1" applyProtection="1">
      <alignment horizontal="center"/>
    </xf>
    <xf numFmtId="204" fontId="75" fillId="0" borderId="56" xfId="799" applyNumberFormat="1" applyFont="1" applyBorder="1" applyAlignment="1" applyProtection="1">
      <alignment horizontal="center"/>
    </xf>
    <xf numFmtId="204" fontId="75" fillId="0" borderId="47" xfId="799" applyNumberFormat="1" applyFont="1" applyBorder="1" applyAlignment="1" applyProtection="1">
      <alignment horizontal="center"/>
    </xf>
    <xf numFmtId="204" fontId="75" fillId="0" borderId="4" xfId="939" applyNumberFormat="1" applyFont="1" applyBorder="1" applyAlignment="1" applyProtection="1">
      <alignment horizontal="center"/>
    </xf>
    <xf numFmtId="204" fontId="77" fillId="0" borderId="48" xfId="799" applyNumberFormat="1" applyFont="1" applyBorder="1" applyAlignment="1" applyProtection="1">
      <alignment horizontal="center"/>
    </xf>
    <xf numFmtId="208" fontId="75" fillId="28" borderId="3" xfId="799" applyNumberFormat="1" applyFont="1" applyFill="1" applyBorder="1" applyAlignment="1" applyProtection="1">
      <alignment horizontal="center" vertical="center"/>
    </xf>
    <xf numFmtId="208" fontId="75" fillId="28" borderId="4" xfId="799" applyNumberFormat="1" applyFont="1" applyFill="1" applyBorder="1" applyAlignment="1" applyProtection="1">
      <alignment horizontal="center" vertical="center"/>
    </xf>
    <xf numFmtId="164" fontId="75" fillId="0" borderId="0" xfId="799" applyNumberFormat="1" applyFont="1" applyFill="1" applyBorder="1" applyAlignment="1" applyProtection="1"/>
    <xf numFmtId="0" fontId="42" fillId="0" borderId="0" xfId="0" applyFont="1" applyFill="1" applyBorder="1" applyAlignment="1" applyProtection="1">
      <alignment horizontal="left"/>
    </xf>
    <xf numFmtId="0" fontId="7" fillId="0" borderId="0" xfId="0" applyFont="1"/>
    <xf numFmtId="0" fontId="7" fillId="0" borderId="0" xfId="0" applyFont="1" applyBorder="1"/>
    <xf numFmtId="211" fontId="7" fillId="0" borderId="0" xfId="0" applyNumberFormat="1" applyFont="1"/>
    <xf numFmtId="0" fontId="7" fillId="0" borderId="5" xfId="122" applyFont="1" applyFill="1" applyBorder="1" applyAlignment="1" applyProtection="1">
      <alignment horizontal="center" vertical="center"/>
    </xf>
    <xf numFmtId="211" fontId="7" fillId="0" borderId="5" xfId="101" applyNumberFormat="1" applyFont="1" applyBorder="1" applyAlignment="1" applyProtection="1">
      <alignment horizontal="center" vertical="center" wrapText="1"/>
    </xf>
    <xf numFmtId="0" fontId="86" fillId="0" borderId="0" xfId="0" applyFont="1" applyAlignment="1">
      <alignment horizontal="left"/>
    </xf>
    <xf numFmtId="0" fontId="86" fillId="0" borderId="0" xfId="0" applyFont="1" applyAlignment="1">
      <alignment horizontal="center"/>
    </xf>
    <xf numFmtId="0" fontId="0" fillId="0" borderId="0" xfId="0" applyAlignment="1">
      <alignment horizontal="center"/>
    </xf>
    <xf numFmtId="0" fontId="7" fillId="0" borderId="6" xfId="122" applyFont="1" applyFill="1" applyBorder="1" applyAlignment="1" applyProtection="1">
      <alignment horizontal="center" vertical="center"/>
    </xf>
    <xf numFmtId="0" fontId="7" fillId="0" borderId="14" xfId="122" applyFont="1" applyFill="1" applyBorder="1" applyAlignment="1" applyProtection="1">
      <alignment horizontal="center" vertical="center"/>
    </xf>
    <xf numFmtId="0" fontId="7" fillId="0" borderId="53" xfId="122" applyFont="1" applyFill="1" applyBorder="1" applyAlignment="1" applyProtection="1">
      <alignment horizontal="center" vertical="center"/>
    </xf>
    <xf numFmtId="211" fontId="7" fillId="0" borderId="5" xfId="101" applyNumberFormat="1" applyFont="1" applyFill="1" applyBorder="1" applyAlignment="1" applyProtection="1">
      <alignment horizontal="center" vertical="center"/>
    </xf>
    <xf numFmtId="0" fontId="0" fillId="25" borderId="5" xfId="0" applyFill="1" applyBorder="1"/>
    <xf numFmtId="175" fontId="0" fillId="25" borderId="5" xfId="0" applyNumberFormat="1" applyFill="1" applyBorder="1" applyAlignment="1">
      <alignment horizontal="right"/>
    </xf>
    <xf numFmtId="211" fontId="7" fillId="78" borderId="5" xfId="101" applyNumberFormat="1" applyFont="1" applyFill="1" applyBorder="1" applyAlignment="1" applyProtection="1">
      <alignment horizontal="right" vertical="center"/>
    </xf>
    <xf numFmtId="211" fontId="4" fillId="0" borderId="5" xfId="0" applyNumberFormat="1" applyFont="1" applyBorder="1"/>
    <xf numFmtId="211" fontId="4" fillId="0" borderId="0" xfId="0" applyNumberFormat="1" applyFont="1"/>
    <xf numFmtId="211" fontId="4" fillId="78" borderId="5" xfId="0" applyNumberFormat="1" applyFont="1" applyFill="1" applyBorder="1" applyAlignment="1">
      <alignment horizontal="right"/>
    </xf>
    <xf numFmtId="175" fontId="0" fillId="0" borderId="0" xfId="0" applyNumberFormat="1" applyAlignment="1">
      <alignment horizontal="right"/>
    </xf>
    <xf numFmtId="211" fontId="0" fillId="0" borderId="0" xfId="0" applyNumberFormat="1" applyAlignment="1">
      <alignment horizontal="right"/>
    </xf>
    <xf numFmtId="0" fontId="86" fillId="0" borderId="0" xfId="0" applyFont="1"/>
    <xf numFmtId="0" fontId="0" fillId="0" borderId="5" xfId="0" applyBorder="1"/>
    <xf numFmtId="0" fontId="0" fillId="0" borderId="0" xfId="0" applyFont="1" applyFill="1" applyBorder="1"/>
    <xf numFmtId="211" fontId="8" fillId="78" borderId="5" xfId="101" applyNumberFormat="1" applyFont="1" applyFill="1" applyBorder="1" applyAlignment="1" applyProtection="1">
      <alignment horizontal="right" vertical="center"/>
    </xf>
    <xf numFmtId="0" fontId="4" fillId="0" borderId="0" xfId="0" applyFont="1" applyFill="1" applyBorder="1"/>
    <xf numFmtId="0" fontId="4" fillId="0" borderId="0" xfId="0" applyFont="1"/>
    <xf numFmtId="0" fontId="0" fillId="0" borderId="5" xfId="0" applyBorder="1" applyAlignment="1">
      <alignment wrapText="1"/>
    </xf>
    <xf numFmtId="211" fontId="0" fillId="0" borderId="0" xfId="0" applyNumberFormat="1"/>
    <xf numFmtId="175" fontId="0" fillId="80" borderId="5" xfId="0" applyNumberFormat="1" applyFill="1" applyBorder="1" applyAlignment="1">
      <alignment horizontal="right"/>
    </xf>
    <xf numFmtId="0" fontId="42" fillId="0" borderId="27" xfId="0" applyFont="1" applyBorder="1" applyAlignment="1" applyProtection="1">
      <alignment horizontal="left" vertical="center"/>
    </xf>
    <xf numFmtId="0" fontId="7" fillId="0" borderId="26" xfId="122" applyFont="1" applyFill="1" applyBorder="1" applyAlignment="1" applyProtection="1">
      <alignment horizontal="center" vertical="center"/>
    </xf>
    <xf numFmtId="211" fontId="7" fillId="0" borderId="25" xfId="101" applyNumberFormat="1" applyFont="1" applyBorder="1" applyAlignment="1" applyProtection="1">
      <alignment horizontal="center" vertical="center" wrapText="1"/>
    </xf>
    <xf numFmtId="0" fontId="0" fillId="0" borderId="44" xfId="0" applyBorder="1"/>
    <xf numFmtId="211" fontId="7" fillId="0" borderId="43" xfId="101" applyNumberFormat="1" applyFont="1" applyFill="1" applyBorder="1" applyAlignment="1" applyProtection="1">
      <alignment horizontal="center" vertical="center"/>
    </xf>
    <xf numFmtId="211" fontId="8" fillId="78" borderId="43" xfId="101" applyNumberFormat="1" applyFont="1" applyFill="1" applyBorder="1" applyAlignment="1" applyProtection="1">
      <alignment horizontal="right" vertical="center"/>
    </xf>
    <xf numFmtId="211" fontId="4" fillId="0" borderId="44" xfId="0" applyNumberFormat="1" applyFont="1" applyBorder="1"/>
    <xf numFmtId="0" fontId="0" fillId="0" borderId="44" xfId="0" applyBorder="1" applyAlignment="1">
      <alignment wrapText="1"/>
    </xf>
    <xf numFmtId="0" fontId="42" fillId="0" borderId="27" xfId="0" applyFont="1" applyFill="1" applyBorder="1" applyAlignment="1" applyProtection="1">
      <alignment horizontal="left"/>
    </xf>
    <xf numFmtId="0" fontId="0" fillId="0" borderId="19" xfId="0" applyBorder="1"/>
    <xf numFmtId="0" fontId="4" fillId="25" borderId="44" xfId="0" applyFont="1" applyFill="1" applyBorder="1"/>
    <xf numFmtId="175" fontId="0" fillId="25" borderId="53" xfId="0" applyNumberFormat="1" applyFill="1" applyBorder="1" applyAlignment="1">
      <alignment horizontal="right"/>
    </xf>
    <xf numFmtId="0" fontId="4" fillId="25" borderId="24" xfId="0" applyFont="1" applyFill="1" applyBorder="1"/>
    <xf numFmtId="175" fontId="0" fillId="25" borderId="57" xfId="0" applyNumberFormat="1" applyFill="1" applyBorder="1" applyAlignment="1">
      <alignment horizontal="right"/>
    </xf>
    <xf numFmtId="175" fontId="0" fillId="25" borderId="3" xfId="0" applyNumberFormat="1" applyFill="1" applyBorder="1" applyAlignment="1">
      <alignment horizontal="right"/>
    </xf>
    <xf numFmtId="211" fontId="8" fillId="78" borderId="23" xfId="101" applyNumberFormat="1" applyFont="1" applyFill="1" applyBorder="1" applyAlignment="1" applyProtection="1">
      <alignment horizontal="right" vertical="center"/>
    </xf>
    <xf numFmtId="0" fontId="4" fillId="61" borderId="40" xfId="0" applyFont="1" applyFill="1" applyBorder="1"/>
    <xf numFmtId="211" fontId="4" fillId="78" borderId="39" xfId="0" applyNumberFormat="1" applyFont="1" applyFill="1" applyBorder="1" applyAlignment="1">
      <alignment horizontal="right"/>
    </xf>
    <xf numFmtId="0" fontId="0" fillId="0" borderId="14" xfId="0" applyBorder="1"/>
    <xf numFmtId="0" fontId="0" fillId="0" borderId="53" xfId="0" applyBorder="1"/>
    <xf numFmtId="0" fontId="0" fillId="0" borderId="6" xfId="0" applyBorder="1"/>
    <xf numFmtId="0" fontId="7" fillId="61" borderId="5" xfId="0" applyFont="1" applyFill="1" applyBorder="1" applyAlignment="1">
      <alignment vertical="center"/>
    </xf>
    <xf numFmtId="0" fontId="143" fillId="0" borderId="0" xfId="0" applyFont="1"/>
    <xf numFmtId="0" fontId="144" fillId="0" borderId="0" xfId="0" applyFont="1"/>
    <xf numFmtId="0" fontId="0" fillId="0" borderId="58" xfId="0" applyBorder="1" applyAlignment="1">
      <alignment horizontal="center"/>
    </xf>
    <xf numFmtId="0" fontId="0" fillId="0" borderId="3" xfId="0" applyBorder="1" applyAlignment="1">
      <alignment horizontal="center"/>
    </xf>
    <xf numFmtId="0" fontId="0" fillId="0" borderId="3" xfId="0" applyBorder="1"/>
    <xf numFmtId="0" fontId="0" fillId="23" borderId="54" xfId="0" applyFill="1" applyBorder="1"/>
    <xf numFmtId="0" fontId="0" fillId="23" borderId="2" xfId="0" applyFill="1" applyBorder="1"/>
    <xf numFmtId="0" fontId="0" fillId="23" borderId="54" xfId="0" applyFill="1" applyBorder="1" applyAlignment="1">
      <alignment horizontal="center"/>
    </xf>
    <xf numFmtId="0" fontId="0" fillId="23" borderId="2" xfId="0" applyFill="1" applyBorder="1" applyAlignment="1">
      <alignment horizontal="center"/>
    </xf>
    <xf numFmtId="0" fontId="0" fillId="0" borderId="54" xfId="0" applyBorder="1" applyAlignment="1">
      <alignment horizontal="center"/>
    </xf>
    <xf numFmtId="0" fontId="0" fillId="0" borderId="2" xfId="0" applyBorder="1" applyAlignment="1">
      <alignment horizontal="center"/>
    </xf>
    <xf numFmtId="0" fontId="0" fillId="0" borderId="2" xfId="0" applyBorder="1"/>
    <xf numFmtId="0" fontId="0" fillId="64" borderId="54" xfId="0" applyFill="1" applyBorder="1" applyAlignment="1">
      <alignment horizontal="center"/>
    </xf>
    <xf numFmtId="0" fontId="0" fillId="64" borderId="2" xfId="0" applyFill="1" applyBorder="1" applyAlignment="1">
      <alignment horizontal="center"/>
    </xf>
    <xf numFmtId="0" fontId="0" fillId="81" borderId="2" xfId="0" applyFill="1" applyBorder="1"/>
    <xf numFmtId="0" fontId="0" fillId="64" borderId="4" xfId="0" applyFill="1" applyBorder="1" applyAlignment="1">
      <alignment horizontal="center"/>
    </xf>
    <xf numFmtId="0" fontId="0" fillId="81" borderId="4" xfId="0" applyFill="1" applyBorder="1"/>
    <xf numFmtId="0" fontId="0" fillId="64" borderId="55" xfId="0" applyFill="1" applyBorder="1" applyAlignment="1">
      <alignment horizontal="center"/>
    </xf>
    <xf numFmtId="0" fontId="0" fillId="81" borderId="5" xfId="0" applyFill="1" applyBorder="1" applyAlignment="1">
      <alignment horizontal="center"/>
    </xf>
    <xf numFmtId="0" fontId="0" fillId="64" borderId="58" xfId="0" applyFill="1" applyBorder="1" applyAlignment="1">
      <alignment horizontal="center"/>
    </xf>
    <xf numFmtId="0" fontId="0" fillId="64" borderId="3" xfId="0" applyFill="1" applyBorder="1" applyAlignment="1">
      <alignment horizontal="center"/>
    </xf>
    <xf numFmtId="0" fontId="0" fillId="64" borderId="2" xfId="0" applyFill="1" applyBorder="1"/>
    <xf numFmtId="0" fontId="0" fillId="64" borderId="2" xfId="0" applyFill="1" applyBorder="1" applyAlignment="1">
      <alignment horizontal="center" vertical="center" wrapText="1"/>
    </xf>
    <xf numFmtId="0" fontId="0" fillId="64" borderId="4" xfId="0" applyFill="1" applyBorder="1" applyAlignment="1">
      <alignment horizontal="center" vertical="center" wrapText="1"/>
    </xf>
    <xf numFmtId="0" fontId="0" fillId="64" borderId="3" xfId="0" applyFill="1" applyBorder="1" applyAlignment="1">
      <alignment horizontal="center" vertical="center" wrapText="1"/>
    </xf>
    <xf numFmtId="0" fontId="0" fillId="64" borderId="3" xfId="0" applyFill="1" applyBorder="1"/>
    <xf numFmtId="0" fontId="4" fillId="64" borderId="5" xfId="0" applyFont="1" applyFill="1" applyBorder="1" applyAlignment="1">
      <alignment horizontal="right"/>
    </xf>
    <xf numFmtId="43" fontId="0" fillId="81" borderId="5" xfId="1" applyFont="1" applyFill="1" applyBorder="1"/>
    <xf numFmtId="43" fontId="0" fillId="0" borderId="0" xfId="0" applyNumberFormat="1"/>
    <xf numFmtId="0" fontId="7" fillId="0" borderId="5" xfId="204" applyFont="1" applyFill="1" applyBorder="1"/>
    <xf numFmtId="164" fontId="7" fillId="62" borderId="5" xfId="204" applyNumberFormat="1" applyFont="1" applyFill="1" applyBorder="1"/>
    <xf numFmtId="0" fontId="4" fillId="0" borderId="5" xfId="0" applyFont="1" applyBorder="1" applyAlignment="1">
      <alignment horizontal="center"/>
    </xf>
    <xf numFmtId="0" fontId="0" fillId="0" borderId="5" xfId="0" applyBorder="1" applyAlignment="1">
      <alignment horizontal="center"/>
    </xf>
    <xf numFmtId="0" fontId="0" fillId="0" borderId="0" xfId="0" applyFill="1" applyBorder="1"/>
    <xf numFmtId="0" fontId="0" fillId="0" borderId="0" xfId="0" applyFill="1" applyBorder="1" applyAlignment="1">
      <alignment horizontal="center"/>
    </xf>
    <xf numFmtId="0" fontId="12" fillId="3" borderId="0" xfId="6" applyFont="1" applyFill="1" applyBorder="1" applyProtection="1"/>
    <xf numFmtId="0" fontId="12" fillId="3" borderId="0" xfId="6" applyFont="1" applyFill="1" applyBorder="1" applyAlignment="1">
      <alignment horizontal="left"/>
    </xf>
    <xf numFmtId="168" fontId="12" fillId="3" borderId="0" xfId="6" applyNumberFormat="1" applyFont="1" applyFill="1" applyBorder="1" applyAlignment="1" applyProtection="1">
      <alignment horizontal="left"/>
    </xf>
    <xf numFmtId="0" fontId="146" fillId="0" borderId="5" xfId="0" applyFont="1" applyBorder="1" applyAlignment="1">
      <alignment horizontal="centerContinuous"/>
    </xf>
    <xf numFmtId="0" fontId="0" fillId="0" borderId="5" xfId="0" applyBorder="1" applyAlignment="1">
      <alignment horizontal="centerContinuous"/>
    </xf>
    <xf numFmtId="0" fontId="146" fillId="0" borderId="5" xfId="0" applyFont="1" applyBorder="1" applyAlignment="1">
      <alignment horizontal="center"/>
    </xf>
    <xf numFmtId="0" fontId="146" fillId="0" borderId="5" xfId="0" applyFont="1" applyBorder="1" applyAlignment="1">
      <alignment wrapText="1"/>
    </xf>
    <xf numFmtId="0" fontId="4" fillId="0" borderId="5" xfId="0" applyFont="1" applyBorder="1"/>
    <xf numFmtId="43" fontId="4" fillId="62" borderId="5" xfId="0" applyNumberFormat="1" applyFont="1" applyFill="1" applyBorder="1"/>
    <xf numFmtId="0" fontId="119" fillId="0" borderId="5" xfId="0" applyFont="1" applyBorder="1"/>
    <xf numFmtId="0" fontId="0" fillId="0" borderId="5" xfId="0" applyFill="1" applyBorder="1"/>
    <xf numFmtId="43" fontId="0" fillId="25" borderId="5" xfId="0" applyNumberFormat="1" applyFill="1" applyBorder="1"/>
    <xf numFmtId="0" fontId="146" fillId="0" borderId="5" xfId="0" applyFont="1" applyBorder="1" applyAlignment="1">
      <alignment horizontal="centerContinuous" wrapText="1"/>
    </xf>
    <xf numFmtId="0" fontId="146" fillId="0" borderId="0" xfId="0" applyFont="1" applyBorder="1" applyAlignment="1">
      <alignment horizontal="center"/>
    </xf>
    <xf numFmtId="0" fontId="0" fillId="0" borderId="0" xfId="0" applyBorder="1" applyAlignment="1">
      <alignment horizontal="center"/>
    </xf>
    <xf numFmtId="0" fontId="0" fillId="0" borderId="0" xfId="0" applyAlignment="1">
      <alignment wrapText="1"/>
    </xf>
    <xf numFmtId="183" fontId="7" fillId="0" borderId="0" xfId="4" applyNumberFormat="1" applyFont="1" applyBorder="1"/>
    <xf numFmtId="0" fontId="0" fillId="0" borderId="0" xfId="0" applyBorder="1"/>
    <xf numFmtId="183" fontId="7" fillId="0" borderId="5" xfId="4" applyNumberFormat="1" applyFont="1" applyBorder="1"/>
    <xf numFmtId="183" fontId="8" fillId="0" borderId="5" xfId="4" applyNumberFormat="1" applyFont="1" applyBorder="1"/>
    <xf numFmtId="0" fontId="146" fillId="0" borderId="5" xfId="0" applyFont="1" applyBorder="1"/>
    <xf numFmtId="0" fontId="150" fillId="0" borderId="0" xfId="0" applyFont="1"/>
    <xf numFmtId="0" fontId="6" fillId="3" borderId="0" xfId="97" applyFont="1" applyFill="1" applyBorder="1" applyProtection="1"/>
    <xf numFmtId="0" fontId="6" fillId="3" borderId="0" xfId="97" applyFont="1" applyFill="1" applyProtection="1"/>
    <xf numFmtId="0" fontId="0" fillId="0" borderId="4" xfId="0" applyFill="1" applyBorder="1"/>
    <xf numFmtId="43" fontId="0" fillId="62" borderId="5" xfId="0" applyNumberFormat="1" applyFill="1" applyBorder="1"/>
    <xf numFmtId="0" fontId="0" fillId="0" borderId="5" xfId="0" applyFont="1" applyBorder="1"/>
    <xf numFmtId="0" fontId="0" fillId="90" borderId="0" xfId="0" applyFill="1"/>
    <xf numFmtId="0" fontId="0" fillId="91" borderId="0" xfId="0" applyFill="1"/>
    <xf numFmtId="0" fontId="0" fillId="92" borderId="0" xfId="0" applyFill="1"/>
    <xf numFmtId="0" fontId="0" fillId="93" borderId="0" xfId="0" applyFill="1"/>
    <xf numFmtId="0" fontId="0" fillId="85" borderId="0" xfId="0" applyFill="1"/>
    <xf numFmtId="0" fontId="0" fillId="94" borderId="0" xfId="0" applyFill="1"/>
    <xf numFmtId="0" fontId="0" fillId="0" borderId="5" xfId="0" applyBorder="1" applyAlignment="1">
      <alignment horizontal="center" vertical="center"/>
    </xf>
    <xf numFmtId="0" fontId="4" fillId="0" borderId="6" xfId="0" applyFont="1" applyBorder="1" applyAlignment="1">
      <alignment horizontal="center"/>
    </xf>
    <xf numFmtId="178" fontId="11" fillId="0" borderId="0" xfId="4" applyNumberFormat="1" applyFont="1"/>
    <xf numFmtId="0" fontId="146" fillId="0" borderId="0" xfId="0" applyFont="1"/>
    <xf numFmtId="0" fontId="4" fillId="25" borderId="5" xfId="0" applyFont="1" applyFill="1" applyBorder="1"/>
    <xf numFmtId="0" fontId="4" fillId="0" borderId="5" xfId="0" applyNumberFormat="1" applyFont="1" applyBorder="1" applyAlignment="1">
      <alignment horizontal="center" wrapText="1"/>
    </xf>
    <xf numFmtId="0" fontId="8" fillId="0" borderId="5" xfId="1988" applyNumberFormat="1" applyFont="1" applyFill="1" applyBorder="1" applyAlignment="1">
      <alignment vertical="top"/>
    </xf>
    <xf numFmtId="164" fontId="7" fillId="26" borderId="5" xfId="1988" applyNumberFormat="1" applyFont="1" applyFill="1" applyBorder="1" applyAlignment="1">
      <alignment vertical="top"/>
    </xf>
    <xf numFmtId="205" fontId="7" fillId="55" borderId="53" xfId="112" applyNumberFormat="1" applyFont="1" applyFill="1" applyBorder="1" applyAlignment="1" applyProtection="1">
      <alignment horizontal="right"/>
    </xf>
    <xf numFmtId="0" fontId="92" fillId="0" borderId="5" xfId="1988" applyNumberFormat="1" applyFont="1" applyFill="1" applyBorder="1" applyAlignment="1">
      <alignment vertical="top"/>
    </xf>
    <xf numFmtId="164" fontId="7" fillId="0" borderId="5" xfId="1988" applyNumberFormat="1" applyFont="1" applyFill="1" applyBorder="1" applyAlignment="1">
      <alignment vertical="top"/>
    </xf>
    <xf numFmtId="0" fontId="7" fillId="0" borderId="0" xfId="4" applyFont="1"/>
    <xf numFmtId="0" fontId="8" fillId="0" borderId="5" xfId="4" applyFont="1" applyBorder="1"/>
    <xf numFmtId="0" fontId="7" fillId="0" borderId="5" xfId="4" applyFont="1" applyBorder="1"/>
    <xf numFmtId="0" fontId="4" fillId="0" borderId="5" xfId="0" applyFont="1" applyBorder="1" applyAlignment="1">
      <alignment horizontal="centerContinuous"/>
    </xf>
    <xf numFmtId="205" fontId="4" fillId="78" borderId="5" xfId="0" applyNumberFormat="1" applyFont="1" applyFill="1" applyBorder="1"/>
    <xf numFmtId="204" fontId="0" fillId="0" borderId="5" xfId="0" applyNumberFormat="1" applyBorder="1"/>
    <xf numFmtId="0" fontId="4" fillId="0" borderId="5" xfId="0" applyFont="1" applyBorder="1" applyAlignment="1">
      <alignment wrapText="1"/>
    </xf>
    <xf numFmtId="183" fontId="7" fillId="0" borderId="0" xfId="4" applyNumberFormat="1" applyFont="1"/>
    <xf numFmtId="183" fontId="11" fillId="0" borderId="0" xfId="4" applyNumberFormat="1" applyFont="1"/>
    <xf numFmtId="183" fontId="8" fillId="0" borderId="5" xfId="4" applyNumberFormat="1" applyFont="1" applyFill="1" applyBorder="1"/>
    <xf numFmtId="0" fontId="119" fillId="0" borderId="0" xfId="0" applyFont="1"/>
    <xf numFmtId="0" fontId="119" fillId="0" borderId="0" xfId="0" applyFont="1" applyFill="1" applyBorder="1"/>
    <xf numFmtId="0" fontId="92" fillId="0" borderId="0" xfId="0" applyFont="1"/>
    <xf numFmtId="0" fontId="8" fillId="0" borderId="0" xfId="0" applyFont="1" applyFill="1" applyBorder="1"/>
    <xf numFmtId="0" fontId="7" fillId="0" borderId="0" xfId="0" applyFont="1" applyFill="1" applyBorder="1"/>
    <xf numFmtId="164" fontId="7" fillId="25" borderId="5" xfId="2014" applyNumberFormat="1" applyFont="1" applyFill="1" applyBorder="1" applyAlignment="1" applyProtection="1">
      <alignment horizontal="center"/>
      <protection locked="0"/>
    </xf>
    <xf numFmtId="43" fontId="4" fillId="0" borderId="5" xfId="0" applyNumberFormat="1" applyFont="1" applyFill="1" applyBorder="1"/>
    <xf numFmtId="0" fontId="146" fillId="0" borderId="76" xfId="0" applyFont="1" applyBorder="1" applyAlignment="1">
      <alignment horizontal="centerContinuous"/>
    </xf>
    <xf numFmtId="0" fontId="0" fillId="0" borderId="76" xfId="0" applyBorder="1" applyAlignment="1">
      <alignment horizontal="centerContinuous"/>
    </xf>
    <xf numFmtId="0" fontId="146" fillId="0" borderId="76" xfId="0" applyFont="1" applyBorder="1" applyAlignment="1">
      <alignment horizontal="centerContinuous" wrapText="1"/>
    </xf>
    <xf numFmtId="0" fontId="146" fillId="0" borderId="76" xfId="0" applyFont="1" applyBorder="1"/>
    <xf numFmtId="0" fontId="146" fillId="0" borderId="76" xfId="0" applyFont="1" applyBorder="1" applyAlignment="1">
      <alignment wrapText="1"/>
    </xf>
    <xf numFmtId="0" fontId="146" fillId="0" borderId="76" xfId="0" applyFont="1" applyBorder="1" applyAlignment="1">
      <alignment horizontal="center"/>
    </xf>
    <xf numFmtId="0" fontId="7" fillId="0" borderId="76" xfId="0" applyFont="1" applyBorder="1"/>
    <xf numFmtId="0" fontId="7" fillId="0" borderId="76" xfId="4" applyFont="1" applyFill="1" applyBorder="1"/>
    <xf numFmtId="0" fontId="0" fillId="0" borderId="76" xfId="0" applyBorder="1"/>
    <xf numFmtId="43" fontId="4" fillId="0" borderId="76" xfId="0" applyNumberFormat="1" applyFont="1" applyFill="1" applyBorder="1"/>
    <xf numFmtId="204" fontId="0" fillId="25" borderId="76" xfId="0" applyNumberFormat="1" applyFill="1" applyBorder="1"/>
    <xf numFmtId="0" fontId="119" fillId="0" borderId="76" xfId="0" applyFont="1" applyBorder="1"/>
    <xf numFmtId="0" fontId="8" fillId="0" borderId="76" xfId="4" applyFont="1" applyFill="1" applyBorder="1"/>
    <xf numFmtId="0" fontId="8" fillId="0" borderId="76" xfId="0" applyFont="1" applyBorder="1"/>
    <xf numFmtId="0" fontId="4" fillId="0" borderId="76" xfId="0" applyFont="1" applyBorder="1"/>
    <xf numFmtId="204" fontId="4" fillId="62" borderId="76" xfId="0" applyNumberFormat="1" applyFont="1" applyFill="1" applyBorder="1"/>
    <xf numFmtId="41" fontId="0" fillId="25" borderId="76" xfId="0" applyNumberFormat="1" applyFill="1" applyBorder="1"/>
    <xf numFmtId="0" fontId="92" fillId="0" borderId="76" xfId="0" applyFont="1" applyBorder="1"/>
    <xf numFmtId="41" fontId="4" fillId="62" borderId="76" xfId="0" applyNumberFormat="1" applyFont="1" applyFill="1" applyBorder="1"/>
    <xf numFmtId="43" fontId="4" fillId="62" borderId="76" xfId="0" applyNumberFormat="1" applyFont="1" applyFill="1" applyBorder="1"/>
    <xf numFmtId="167" fontId="7" fillId="80" borderId="76" xfId="4" applyNumberFormat="1" applyFont="1" applyFill="1" applyBorder="1" applyAlignment="1"/>
    <xf numFmtId="43" fontId="0" fillId="0" borderId="76" xfId="0" applyNumberFormat="1" applyFill="1" applyBorder="1"/>
    <xf numFmtId="0" fontId="8" fillId="0" borderId="76" xfId="4" applyFont="1" applyBorder="1" applyAlignment="1"/>
    <xf numFmtId="0" fontId="7" fillId="0" borderId="76" xfId="4" applyFont="1" applyBorder="1"/>
    <xf numFmtId="43" fontId="0" fillId="25" borderId="76" xfId="0" applyNumberFormat="1" applyFill="1" applyBorder="1"/>
    <xf numFmtId="0" fontId="119" fillId="0" borderId="76" xfId="4" applyFont="1" applyBorder="1"/>
    <xf numFmtId="0" fontId="8" fillId="0" borderId="76" xfId="4" applyFont="1" applyBorder="1"/>
    <xf numFmtId="0" fontId="7" fillId="0" borderId="0" xfId="4" applyFont="1" applyFill="1" applyBorder="1"/>
    <xf numFmtId="43" fontId="4" fillId="0" borderId="0" xfId="0" applyNumberFormat="1" applyFont="1" applyFill="1" applyBorder="1"/>
    <xf numFmtId="43" fontId="0" fillId="0" borderId="0" xfId="0" applyNumberFormat="1" applyFill="1" applyBorder="1"/>
    <xf numFmtId="0" fontId="162" fillId="0" borderId="0" xfId="4" applyFont="1" applyBorder="1"/>
    <xf numFmtId="0" fontId="7" fillId="26" borderId="76" xfId="4" applyFont="1" applyFill="1" applyBorder="1"/>
    <xf numFmtId="0" fontId="146" fillId="0" borderId="75" xfId="0" applyFont="1" applyBorder="1" applyAlignment="1">
      <alignment horizontal="centerContinuous"/>
    </xf>
    <xf numFmtId="0" fontId="0" fillId="0" borderId="75" xfId="0" applyBorder="1" applyAlignment="1">
      <alignment horizontal="centerContinuous"/>
    </xf>
    <xf numFmtId="0" fontId="146" fillId="0" borderId="75" xfId="0" applyFont="1" applyBorder="1" applyAlignment="1">
      <alignment horizontal="centerContinuous" wrapText="1"/>
    </xf>
    <xf numFmtId="0" fontId="4" fillId="0" borderId="75" xfId="0" applyFont="1" applyBorder="1" applyAlignment="1">
      <alignment horizontal="centerContinuous"/>
    </xf>
    <xf numFmtId="0" fontId="146" fillId="0" borderId="76" xfId="0" applyFont="1" applyFill="1" applyBorder="1" applyAlignment="1">
      <alignment horizontal="center"/>
    </xf>
    <xf numFmtId="0" fontId="7" fillId="0" borderId="76" xfId="2014" applyFont="1" applyFill="1" applyBorder="1" applyAlignment="1" applyProtection="1">
      <alignment horizontal="center" wrapText="1"/>
    </xf>
    <xf numFmtId="0" fontId="8" fillId="25" borderId="76" xfId="0" applyFont="1" applyFill="1" applyBorder="1"/>
    <xf numFmtId="0" fontId="7" fillId="25" borderId="76" xfId="0" applyFont="1" applyFill="1" applyBorder="1"/>
    <xf numFmtId="0" fontId="119" fillId="25" borderId="76" xfId="0" applyFont="1" applyFill="1" applyBorder="1"/>
    <xf numFmtId="0" fontId="0" fillId="25" borderId="76" xfId="0" applyFill="1" applyBorder="1"/>
    <xf numFmtId="0" fontId="119" fillId="0" borderId="76" xfId="0" applyFont="1" applyFill="1" applyBorder="1"/>
    <xf numFmtId="183" fontId="6" fillId="3" borderId="0" xfId="97" applyNumberFormat="1" applyFont="1" applyFill="1" applyProtection="1"/>
    <xf numFmtId="0" fontId="12" fillId="3" borderId="0" xfId="2015" applyFont="1" applyFill="1" applyBorder="1" applyAlignment="1">
      <alignment horizontal="left"/>
    </xf>
    <xf numFmtId="168" fontId="12" fillId="3" borderId="7" xfId="2015" applyNumberFormat="1" applyFont="1" applyFill="1" applyBorder="1" applyAlignment="1" applyProtection="1">
      <alignment horizontal="left"/>
    </xf>
    <xf numFmtId="0" fontId="6" fillId="3" borderId="7" xfId="97" applyFont="1" applyFill="1" applyBorder="1" applyProtection="1"/>
    <xf numFmtId="183" fontId="40" fillId="3" borderId="7" xfId="97" applyNumberFormat="1" applyFont="1" applyFill="1" applyBorder="1" applyAlignment="1">
      <alignment horizontal="left"/>
    </xf>
    <xf numFmtId="183" fontId="6" fillId="3" borderId="7" xfId="97" applyNumberFormat="1" applyFont="1" applyFill="1" applyBorder="1" applyProtection="1"/>
    <xf numFmtId="0" fontId="11" fillId="0" borderId="0" xfId="4" applyFont="1" applyBorder="1"/>
    <xf numFmtId="0" fontId="7" fillId="0" borderId="0" xfId="4" applyFont="1" applyBorder="1"/>
    <xf numFmtId="1" fontId="43" fillId="26" borderId="5" xfId="97" applyNumberFormat="1" applyFont="1" applyFill="1" applyBorder="1" applyAlignment="1">
      <alignment horizontal="center"/>
    </xf>
    <xf numFmtId="0" fontId="43" fillId="26" borderId="5" xfId="97" applyNumberFormat="1" applyFont="1" applyFill="1" applyBorder="1" applyAlignment="1">
      <alignment horizontal="center"/>
    </xf>
    <xf numFmtId="0" fontId="145" fillId="3" borderId="0" xfId="97" applyFont="1" applyFill="1" applyProtection="1"/>
    <xf numFmtId="168" fontId="40" fillId="3" borderId="7" xfId="97" applyNumberFormat="1" applyFont="1" applyFill="1" applyBorder="1" applyAlignment="1">
      <alignment horizontal="left"/>
    </xf>
    <xf numFmtId="183" fontId="8" fillId="0" borderId="5" xfId="4" applyNumberFormat="1" applyFont="1" applyBorder="1" applyAlignment="1" applyProtection="1">
      <alignment horizontal="center" wrapText="1"/>
    </xf>
    <xf numFmtId="183" fontId="8" fillId="0" borderId="5" xfId="4" applyNumberFormat="1" applyFont="1" applyBorder="1" applyAlignment="1">
      <alignment horizontal="center" wrapText="1"/>
    </xf>
    <xf numFmtId="0" fontId="8" fillId="0" borderId="5" xfId="4" applyFont="1" applyFill="1" applyBorder="1" applyAlignment="1">
      <alignment horizontal="left" wrapText="1"/>
    </xf>
    <xf numFmtId="9" fontId="7" fillId="0" borderId="5" xfId="4" applyNumberFormat="1" applyFont="1" applyBorder="1" applyAlignment="1">
      <alignment horizontal="center"/>
    </xf>
    <xf numFmtId="3" fontId="75" fillId="7" borderId="6" xfId="33697" applyNumberFormat="1" applyFont="1" applyFill="1" applyBorder="1"/>
    <xf numFmtId="3" fontId="10" fillId="7" borderId="6" xfId="33698" applyNumberFormat="1" applyFont="1" applyFill="1" applyBorder="1"/>
    <xf numFmtId="3" fontId="10" fillId="7" borderId="5" xfId="33698" applyNumberFormat="1" applyFont="1" applyFill="1" applyBorder="1"/>
    <xf numFmtId="212" fontId="75" fillId="7" borderId="6" xfId="33697" applyNumberFormat="1" applyFont="1" applyFill="1" applyBorder="1"/>
    <xf numFmtId="212" fontId="75" fillId="7" borderId="5" xfId="33697" applyNumberFormat="1" applyFont="1" applyFill="1" applyBorder="1"/>
    <xf numFmtId="0" fontId="7" fillId="0" borderId="5" xfId="4" applyFont="1" applyBorder="1" applyAlignment="1">
      <alignment horizontal="center"/>
    </xf>
    <xf numFmtId="43" fontId="8" fillId="78" borderId="5" xfId="4" applyNumberFormat="1" applyFont="1" applyFill="1" applyBorder="1"/>
    <xf numFmtId="212" fontId="10" fillId="7" borderId="6" xfId="33698" applyNumberFormat="1" applyFont="1" applyFill="1" applyBorder="1"/>
    <xf numFmtId="4" fontId="7" fillId="28" borderId="5" xfId="4" applyNumberFormat="1" applyFont="1" applyFill="1" applyBorder="1"/>
    <xf numFmtId="4" fontId="8" fillId="28" borderId="5" xfId="4" applyNumberFormat="1" applyFont="1" applyFill="1" applyBorder="1"/>
    <xf numFmtId="183" fontId="7" fillId="0" borderId="5" xfId="4" applyNumberFormat="1" applyFont="1" applyBorder="1" applyAlignment="1">
      <alignment horizontal="center" wrapText="1"/>
    </xf>
    <xf numFmtId="0" fontId="7" fillId="26" borderId="75" xfId="4" applyFont="1" applyFill="1" applyBorder="1" applyAlignment="1">
      <alignment horizontal="center"/>
    </xf>
    <xf numFmtId="212" fontId="7" fillId="26" borderId="75" xfId="4" applyNumberFormat="1" applyFont="1" applyFill="1" applyBorder="1"/>
    <xf numFmtId="212" fontId="7" fillId="26" borderId="98" xfId="4" applyNumberFormat="1" applyFont="1" applyFill="1" applyBorder="1"/>
    <xf numFmtId="212" fontId="7" fillId="26" borderId="5" xfId="4" applyNumberFormat="1" applyFont="1" applyFill="1" applyBorder="1"/>
    <xf numFmtId="0" fontId="7" fillId="0" borderId="5" xfId="4" applyFont="1" applyBorder="1" applyAlignment="1">
      <alignment horizontal="left"/>
    </xf>
    <xf numFmtId="3" fontId="7" fillId="26" borderId="5" xfId="4" applyNumberFormat="1" applyFont="1" applyFill="1" applyBorder="1"/>
    <xf numFmtId="3" fontId="7" fillId="26" borderId="6" xfId="4" applyNumberFormat="1" applyFont="1" applyFill="1" applyBorder="1"/>
    <xf numFmtId="0" fontId="8" fillId="0" borderId="5" xfId="4" applyFont="1" applyBorder="1" applyAlignment="1">
      <alignment horizontal="center"/>
    </xf>
    <xf numFmtId="0" fontId="7" fillId="25" borderId="5" xfId="4" applyFont="1" applyFill="1" applyBorder="1"/>
    <xf numFmtId="3" fontId="7" fillId="26" borderId="5" xfId="4" applyNumberFormat="1" applyFont="1" applyFill="1" applyBorder="1" applyAlignment="1">
      <alignment horizontal="center"/>
    </xf>
    <xf numFmtId="3" fontId="7" fillId="26" borderId="4" xfId="4" applyNumberFormat="1" applyFont="1" applyFill="1" applyBorder="1"/>
    <xf numFmtId="43" fontId="7" fillId="0" borderId="0" xfId="4" applyNumberFormat="1" applyFont="1"/>
    <xf numFmtId="4" fontId="7" fillId="0" borderId="0" xfId="4" applyNumberFormat="1" applyFont="1"/>
    <xf numFmtId="0" fontId="8" fillId="0" borderId="0" xfId="4" applyFont="1"/>
    <xf numFmtId="0" fontId="11" fillId="0" borderId="0" xfId="2014" applyFont="1" applyProtection="1"/>
    <xf numFmtId="0" fontId="7" fillId="0" borderId="0" xfId="2014" applyFont="1" applyProtection="1"/>
    <xf numFmtId="0" fontId="7" fillId="0" borderId="0" xfId="2014" applyFont="1" applyBorder="1" applyProtection="1"/>
    <xf numFmtId="0" fontId="8" fillId="0" borderId="5" xfId="4" applyFont="1" applyBorder="1" applyAlignment="1">
      <alignment horizontal="left" vertical="center"/>
    </xf>
    <xf numFmtId="0" fontId="8" fillId="0" borderId="5" xfId="4" applyFont="1" applyBorder="1" applyAlignment="1" applyProtection="1">
      <alignment horizontal="center" vertical="center" wrapText="1"/>
    </xf>
    <xf numFmtId="0" fontId="7" fillId="0" borderId="5" xfId="2014" applyFont="1" applyFill="1" applyBorder="1" applyProtection="1"/>
    <xf numFmtId="0" fontId="8" fillId="0" borderId="5" xfId="2014" applyFont="1" applyFill="1" applyBorder="1" applyAlignment="1" applyProtection="1">
      <alignment horizontal="center" vertical="center" wrapText="1"/>
    </xf>
    <xf numFmtId="0" fontId="7" fillId="0" borderId="5" xfId="2014" applyFont="1" applyFill="1" applyBorder="1" applyAlignment="1" applyProtection="1">
      <alignment horizontal="center" wrapText="1"/>
    </xf>
    <xf numFmtId="0" fontId="7" fillId="0" borderId="5" xfId="2014" applyFont="1" applyBorder="1" applyProtection="1"/>
    <xf numFmtId="0" fontId="13" fillId="0" borderId="5" xfId="2014" applyFont="1" applyBorder="1" applyProtection="1"/>
    <xf numFmtId="0" fontId="9" fillId="0" borderId="5" xfId="2014" applyFont="1" applyBorder="1" applyProtection="1"/>
    <xf numFmtId="0" fontId="7" fillId="0" borderId="5" xfId="4" applyFont="1" applyBorder="1" applyAlignment="1"/>
    <xf numFmtId="0" fontId="43" fillId="0" borderId="5" xfId="2014" applyFont="1" applyFill="1" applyBorder="1" applyProtection="1"/>
    <xf numFmtId="0" fontId="43" fillId="26" borderId="5" xfId="97" applyFont="1" applyFill="1" applyBorder="1" applyAlignment="1"/>
    <xf numFmtId="49" fontId="43" fillId="26" borderId="5" xfId="97" applyNumberFormat="1" applyFont="1" applyFill="1" applyBorder="1" applyAlignment="1">
      <alignment horizontal="center"/>
    </xf>
    <xf numFmtId="2" fontId="43" fillId="26" borderId="5" xfId="97" applyNumberFormat="1" applyFont="1" applyFill="1" applyBorder="1" applyAlignment="1">
      <alignment horizontal="center"/>
    </xf>
    <xf numFmtId="0" fontId="43" fillId="26" borderId="5" xfId="97" applyFont="1" applyFill="1" applyBorder="1" applyAlignment="1">
      <alignment horizontal="center"/>
    </xf>
    <xf numFmtId="0" fontId="8" fillId="26" borderId="5" xfId="4" applyFont="1" applyFill="1" applyBorder="1" applyAlignment="1" applyProtection="1">
      <alignment horizontal="center" vertical="center" wrapText="1"/>
    </xf>
    <xf numFmtId="2" fontId="0" fillId="26" borderId="5" xfId="0" applyNumberFormat="1" applyFill="1" applyBorder="1" applyAlignment="1">
      <alignment horizontal="center"/>
    </xf>
    <xf numFmtId="183" fontId="7" fillId="26" borderId="5" xfId="4" applyNumberFormat="1" applyFont="1" applyFill="1" applyBorder="1" applyAlignment="1">
      <alignment horizontal="center"/>
    </xf>
    <xf numFmtId="0" fontId="0" fillId="26" borderId="5" xfId="0" applyFill="1" applyBorder="1" applyAlignment="1">
      <alignment horizontal="center"/>
    </xf>
    <xf numFmtId="0" fontId="53" fillId="0" borderId="5" xfId="4" applyFont="1" applyBorder="1" applyAlignment="1" applyProtection="1">
      <alignment horizontal="center" vertical="center" wrapText="1"/>
    </xf>
    <xf numFmtId="0" fontId="82" fillId="26" borderId="5" xfId="0" applyFont="1" applyFill="1" applyBorder="1" applyAlignment="1">
      <alignment horizontal="center"/>
    </xf>
    <xf numFmtId="2" fontId="52" fillId="26" borderId="5" xfId="97" applyNumberFormat="1" applyFont="1" applyFill="1" applyBorder="1" applyAlignment="1">
      <alignment horizontal="center"/>
    </xf>
    <xf numFmtId="0" fontId="7" fillId="26" borderId="5" xfId="0" applyFont="1" applyFill="1" applyBorder="1" applyAlignment="1">
      <alignment horizontal="center"/>
    </xf>
    <xf numFmtId="0" fontId="43" fillId="6" borderId="5" xfId="2014" applyFont="1" applyFill="1" applyBorder="1" applyAlignment="1" applyProtection="1">
      <alignment horizontal="center"/>
    </xf>
    <xf numFmtId="0" fontId="46" fillId="26" borderId="5" xfId="0" applyFont="1" applyFill="1" applyBorder="1" applyAlignment="1">
      <alignment horizontal="center"/>
    </xf>
    <xf numFmtId="196" fontId="7" fillId="0" borderId="0" xfId="2014" applyNumberFormat="1" applyFont="1" applyFill="1" applyBorder="1" applyAlignment="1" applyProtection="1">
      <alignment horizontal="center"/>
      <protection locked="0"/>
    </xf>
    <xf numFmtId="0" fontId="13" fillId="0" borderId="5" xfId="2014" applyFont="1" applyFill="1" applyBorder="1" applyProtection="1"/>
    <xf numFmtId="2" fontId="7" fillId="52" borderId="5" xfId="2014" applyNumberFormat="1" applyFont="1" applyFill="1" applyBorder="1" applyProtection="1"/>
    <xf numFmtId="2" fontId="7" fillId="52" borderId="5" xfId="97" applyNumberFormat="1" applyFont="1" applyFill="1" applyBorder="1" applyAlignment="1">
      <alignment horizontal="center"/>
    </xf>
    <xf numFmtId="0" fontId="9" fillId="0" borderId="5" xfId="2014" applyFont="1" applyFill="1" applyBorder="1" applyProtection="1"/>
    <xf numFmtId="0" fontId="163" fillId="0" borderId="5" xfId="0" applyFont="1" applyBorder="1"/>
    <xf numFmtId="0" fontId="6" fillId="52" borderId="5" xfId="2014" applyFont="1" applyFill="1" applyBorder="1" applyProtection="1"/>
    <xf numFmtId="0" fontId="13" fillId="0" borderId="44" xfId="2014" applyFont="1" applyFill="1" applyBorder="1" applyProtection="1"/>
    <xf numFmtId="0" fontId="13" fillId="0" borderId="43" xfId="2014" applyFont="1" applyFill="1" applyBorder="1" applyProtection="1"/>
    <xf numFmtId="0" fontId="43" fillId="0" borderId="5" xfId="2014" applyFont="1" applyBorder="1" applyProtection="1"/>
    <xf numFmtId="0" fontId="7" fillId="0" borderId="0" xfId="2014" applyFont="1" applyFill="1" applyProtection="1"/>
    <xf numFmtId="183" fontId="7" fillId="0" borderId="0" xfId="2014" applyNumberFormat="1" applyFont="1" applyProtection="1"/>
    <xf numFmtId="183" fontId="7" fillId="0" borderId="0" xfId="2014" applyNumberFormat="1" applyFont="1" applyFill="1" applyProtection="1"/>
    <xf numFmtId="2" fontId="11" fillId="0" borderId="0" xfId="2014" applyNumberFormat="1" applyFont="1" applyFill="1" applyProtection="1"/>
    <xf numFmtId="183" fontId="11" fillId="0" borderId="0" xfId="2014" applyNumberFormat="1" applyFont="1" applyProtection="1"/>
    <xf numFmtId="183" fontId="11" fillId="0" borderId="0" xfId="2014" applyNumberFormat="1" applyFont="1" applyFill="1" applyProtection="1"/>
    <xf numFmtId="0" fontId="11" fillId="0" borderId="0" xfId="2014" applyFont="1" applyFill="1" applyProtection="1"/>
    <xf numFmtId="16" fontId="11" fillId="0" borderId="0" xfId="2014" applyNumberFormat="1" applyFont="1" applyProtection="1"/>
    <xf numFmtId="183" fontId="11" fillId="0" borderId="5" xfId="2014" applyNumberFormat="1" applyFont="1" applyFill="1" applyBorder="1" applyProtection="1"/>
    <xf numFmtId="183" fontId="8" fillId="0" borderId="5" xfId="2014" applyNumberFormat="1" applyFont="1" applyFill="1" applyBorder="1" applyProtection="1"/>
    <xf numFmtId="0" fontId="7" fillId="0" borderId="5" xfId="4" applyFont="1" applyFill="1" applyBorder="1"/>
    <xf numFmtId="183" fontId="7" fillId="25" borderId="5" xfId="2014" applyNumberFormat="1" applyFont="1" applyFill="1" applyBorder="1" applyProtection="1"/>
    <xf numFmtId="0" fontId="7" fillId="24" borderId="5" xfId="4" applyFont="1" applyFill="1" applyBorder="1"/>
    <xf numFmtId="0" fontId="8" fillId="78" borderId="5" xfId="4" applyFont="1" applyFill="1" applyBorder="1"/>
    <xf numFmtId="183" fontId="11" fillId="78" borderId="5" xfId="2014" applyNumberFormat="1" applyFont="1" applyFill="1" applyBorder="1" applyProtection="1"/>
    <xf numFmtId="183" fontId="8" fillId="78" borderId="5" xfId="2014" applyNumberFormat="1" applyFont="1" applyFill="1" applyBorder="1" applyProtection="1"/>
    <xf numFmtId="0" fontId="148" fillId="0" borderId="0" xfId="0" applyFont="1" applyBorder="1" applyAlignment="1">
      <alignment horizontal="left" vertical="center" wrapText="1"/>
    </xf>
    <xf numFmtId="0" fontId="11" fillId="0" borderId="0" xfId="0" applyFont="1"/>
    <xf numFmtId="0" fontId="0" fillId="0" borderId="0" xfId="0" applyFill="1"/>
    <xf numFmtId="213" fontId="11" fillId="0" borderId="0" xfId="4" applyNumberFormat="1" applyFont="1" applyProtection="1"/>
    <xf numFmtId="0" fontId="61" fillId="0" borderId="0" xfId="4" applyFont="1" applyProtection="1"/>
    <xf numFmtId="213" fontId="147" fillId="0" borderId="0" xfId="4" applyNumberFormat="1" applyFont="1" applyProtection="1"/>
    <xf numFmtId="0" fontId="147" fillId="0" borderId="0" xfId="4" applyFont="1" applyFill="1" applyAlignment="1" applyProtection="1">
      <alignment horizontal="center"/>
    </xf>
    <xf numFmtId="0" fontId="61" fillId="0" borderId="0" xfId="96" applyFont="1" applyFill="1" applyAlignment="1" applyProtection="1"/>
    <xf numFmtId="213" fontId="61" fillId="0" borderId="0" xfId="4" applyNumberFormat="1" applyFont="1" applyProtection="1"/>
    <xf numFmtId="0" fontId="148" fillId="0" borderId="0" xfId="0" applyFont="1" applyBorder="1" applyAlignment="1">
      <alignment horizontal="center" vertical="center" wrapText="1"/>
    </xf>
    <xf numFmtId="0" fontId="147" fillId="82" borderId="5" xfId="102" applyFont="1" applyFill="1" applyBorder="1" applyAlignment="1">
      <alignment horizontal="center" vertical="center" wrapText="1"/>
    </xf>
    <xf numFmtId="0" fontId="61" fillId="0" borderId="5" xfId="102" applyFont="1" applyBorder="1" applyAlignment="1">
      <alignment vertical="center" wrapText="1"/>
    </xf>
    <xf numFmtId="0" fontId="147" fillId="89" borderId="5" xfId="102" applyFont="1" applyFill="1" applyBorder="1" applyAlignment="1">
      <alignment horizontal="center" vertical="center" wrapText="1"/>
    </xf>
    <xf numFmtId="0" fontId="147" fillId="83" borderId="5" xfId="102" applyFont="1" applyFill="1" applyBorder="1" applyAlignment="1">
      <alignment horizontal="center" vertical="center" wrapText="1"/>
    </xf>
    <xf numFmtId="0" fontId="147" fillId="84" borderId="5" xfId="102" applyFont="1" applyFill="1" applyBorder="1" applyAlignment="1">
      <alignment horizontal="center" vertical="center" wrapText="1"/>
    </xf>
    <xf numFmtId="0" fontId="147" fillId="60" borderId="5" xfId="102" applyFont="1" applyFill="1" applyBorder="1" applyAlignment="1">
      <alignment horizontal="center" vertical="center" wrapText="1"/>
    </xf>
    <xf numFmtId="0" fontId="0" fillId="0" borderId="0" xfId="0" applyBorder="1" applyAlignment="1">
      <alignment vertical="center"/>
    </xf>
    <xf numFmtId="0" fontId="147" fillId="88" borderId="5" xfId="102" applyFont="1" applyFill="1" applyBorder="1" applyAlignment="1">
      <alignment horizontal="center" vertical="center" wrapText="1"/>
    </xf>
    <xf numFmtId="0" fontId="147" fillId="87" borderId="5" xfId="102" applyFont="1" applyFill="1" applyBorder="1" applyAlignment="1">
      <alignment horizontal="center" vertical="center" wrapText="1"/>
    </xf>
    <xf numFmtId="0" fontId="147" fillId="86" borderId="5" xfId="102" applyFont="1" applyFill="1" applyBorder="1" applyAlignment="1">
      <alignment horizontal="center" vertical="center" wrapText="1"/>
    </xf>
    <xf numFmtId="0" fontId="147" fillId="53" borderId="0" xfId="102" applyFont="1" applyFill="1" applyBorder="1" applyAlignment="1">
      <alignment horizontal="center" vertical="center" wrapText="1"/>
    </xf>
    <xf numFmtId="0" fontId="61" fillId="53" borderId="0" xfId="102" applyFont="1" applyFill="1" applyBorder="1" applyAlignment="1">
      <alignment vertical="center" wrapText="1"/>
    </xf>
    <xf numFmtId="213" fontId="147" fillId="53" borderId="0" xfId="4" applyNumberFormat="1" applyFont="1" applyFill="1" applyProtection="1"/>
    <xf numFmtId="0" fontId="147" fillId="53" borderId="0" xfId="4" applyFont="1" applyFill="1" applyAlignment="1" applyProtection="1">
      <alignment horizontal="center"/>
    </xf>
    <xf numFmtId="0" fontId="61" fillId="53" borderId="0" xfId="96" applyFont="1" applyFill="1" applyAlignment="1" applyProtection="1"/>
    <xf numFmtId="0" fontId="148" fillId="53" borderId="0" xfId="0" applyFont="1" applyFill="1" applyBorder="1" applyAlignment="1">
      <alignment horizontal="left" vertical="center" wrapText="1"/>
    </xf>
    <xf numFmtId="213" fontId="61" fillId="53" borderId="0" xfId="4" applyNumberFormat="1" applyFont="1" applyFill="1" applyProtection="1"/>
    <xf numFmtId="0" fontId="61" fillId="0" borderId="0" xfId="102" applyFont="1" applyBorder="1" applyAlignment="1">
      <alignment vertical="center" wrapText="1"/>
    </xf>
    <xf numFmtId="0" fontId="11" fillId="0" borderId="0" xfId="0" applyFont="1" applyFill="1" applyBorder="1" applyAlignment="1">
      <alignment horizontal="left" vertical="center" wrapText="1"/>
    </xf>
    <xf numFmtId="0" fontId="42" fillId="0" borderId="0" xfId="0" applyFont="1" applyFill="1" applyBorder="1" applyAlignment="1">
      <alignment horizontal="left" vertical="center"/>
    </xf>
    <xf numFmtId="0" fontId="8" fillId="6" borderId="26" xfId="0" applyFont="1" applyFill="1" applyBorder="1" applyAlignment="1">
      <alignment horizontal="center" vertical="center" wrapText="1"/>
    </xf>
    <xf numFmtId="0" fontId="8" fillId="53" borderId="0" xfId="0" applyFont="1" applyFill="1" applyBorder="1" applyAlignment="1">
      <alignment horizontal="center" vertical="center" wrapText="1"/>
    </xf>
    <xf numFmtId="0" fontId="34" fillId="0" borderId="0" xfId="0" applyFont="1" applyBorder="1" applyAlignment="1">
      <alignment horizontal="center" vertical="center" wrapText="1"/>
    </xf>
    <xf numFmtId="0" fontId="8" fillId="6" borderId="75" xfId="0" applyFont="1" applyFill="1" applyBorder="1" applyAlignment="1">
      <alignment vertical="center" wrapText="1"/>
    </xf>
    <xf numFmtId="0" fontId="8" fillId="6" borderId="2" xfId="0" applyFont="1" applyFill="1" applyBorder="1" applyAlignment="1">
      <alignment horizontal="center" vertical="center" wrapText="1"/>
    </xf>
    <xf numFmtId="0" fontId="8" fillId="6" borderId="42" xfId="0" applyFont="1" applyFill="1" applyBorder="1" applyAlignment="1">
      <alignment horizontal="center" vertical="center" wrapText="1"/>
    </xf>
    <xf numFmtId="0" fontId="147" fillId="0" borderId="0" xfId="102" applyFont="1" applyFill="1" applyBorder="1" applyAlignment="1">
      <alignment horizontal="center" vertical="center" wrapText="1"/>
    </xf>
    <xf numFmtId="0" fontId="34" fillId="0" borderId="0" xfId="0" applyFont="1" applyBorder="1" applyAlignment="1">
      <alignment horizontal="center" wrapText="1"/>
    </xf>
    <xf numFmtId="0" fontId="8" fillId="6" borderId="75"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0" fillId="0" borderId="0" xfId="0" applyBorder="1" applyAlignment="1">
      <alignment horizontal="center" vertical="center" wrapText="1"/>
    </xf>
    <xf numFmtId="0" fontId="7" fillId="6" borderId="28"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31" fillId="0" borderId="0" xfId="0" applyFont="1" applyBorder="1" applyAlignment="1">
      <alignment horizontal="center" vertical="center" wrapText="1"/>
    </xf>
    <xf numFmtId="0" fontId="34" fillId="0" borderId="81" xfId="0" applyFont="1" applyFill="1" applyBorder="1" applyAlignment="1">
      <alignment horizontal="center" vertical="center" wrapText="1"/>
    </xf>
    <xf numFmtId="1" fontId="34" fillId="0" borderId="27" xfId="0" applyNumberFormat="1" applyFont="1" applyFill="1" applyBorder="1" applyAlignment="1">
      <alignment horizontal="center" vertical="center" wrapText="1"/>
    </xf>
    <xf numFmtId="1" fontId="34" fillId="0" borderId="36" xfId="0" applyNumberFormat="1" applyFont="1" applyFill="1" applyBorder="1" applyAlignment="1">
      <alignment horizontal="center" vertical="center" wrapText="1"/>
    </xf>
    <xf numFmtId="1" fontId="34" fillId="0" borderId="0" xfId="0" applyNumberFormat="1" applyFont="1" applyFill="1" applyBorder="1" applyAlignment="1">
      <alignment horizontal="center" vertical="center" wrapText="1"/>
    </xf>
    <xf numFmtId="0" fontId="34" fillId="0" borderId="27" xfId="0" applyFont="1" applyFill="1" applyBorder="1" applyAlignment="1">
      <alignment horizontal="center" vertical="center" wrapText="1"/>
    </xf>
    <xf numFmtId="1" fontId="34" fillId="0" borderId="26" xfId="0" applyNumberFormat="1" applyFont="1" applyFill="1" applyBorder="1" applyAlignment="1">
      <alignment horizontal="center" vertical="center" wrapText="1"/>
    </xf>
    <xf numFmtId="1" fontId="34" fillId="0" borderId="25" xfId="0" applyNumberFormat="1" applyFont="1" applyFill="1" applyBorder="1" applyAlignment="1">
      <alignment horizontal="center" vertical="center" wrapText="1"/>
    </xf>
    <xf numFmtId="1" fontId="34" fillId="53" borderId="0" xfId="0" applyNumberFormat="1" applyFont="1" applyFill="1" applyBorder="1" applyAlignment="1">
      <alignment horizontal="center" vertical="center" wrapText="1"/>
    </xf>
    <xf numFmtId="0" fontId="34" fillId="0" borderId="26" xfId="0" applyFont="1" applyFill="1" applyBorder="1" applyAlignment="1">
      <alignment horizontal="center" vertical="center" wrapText="1"/>
    </xf>
    <xf numFmtId="0" fontId="164" fillId="0" borderId="0" xfId="0" applyFont="1" applyBorder="1" applyAlignment="1">
      <alignment horizontal="center" vertical="center" wrapText="1"/>
    </xf>
    <xf numFmtId="0" fontId="34" fillId="0" borderId="55" xfId="0" applyFont="1" applyFill="1" applyBorder="1" applyAlignment="1">
      <alignment horizontal="center" vertical="center" wrapText="1"/>
    </xf>
    <xf numFmtId="1" fontId="34" fillId="0" borderId="44" xfId="0" applyNumberFormat="1" applyFont="1" applyFill="1" applyBorder="1" applyAlignment="1">
      <alignment horizontal="center" vertical="center" wrapText="1"/>
    </xf>
    <xf numFmtId="1" fontId="34" fillId="0" borderId="49" xfId="0" applyNumberFormat="1" applyFont="1" applyFill="1" applyBorder="1" applyAlignment="1">
      <alignment horizontal="center" vertical="center" wrapText="1"/>
    </xf>
    <xf numFmtId="0" fontId="34" fillId="0" borderId="44" xfId="0" applyFont="1" applyFill="1" applyBorder="1" applyAlignment="1">
      <alignment horizontal="center" vertical="center" wrapText="1"/>
    </xf>
    <xf numFmtId="0" fontId="34" fillId="0" borderId="5" xfId="0" applyFont="1" applyFill="1" applyBorder="1" applyAlignment="1">
      <alignment horizontal="center" vertical="center" wrapText="1"/>
    </xf>
    <xf numFmtId="1" fontId="34" fillId="0" borderId="5" xfId="0" applyNumberFormat="1" applyFont="1" applyFill="1" applyBorder="1" applyAlignment="1">
      <alignment horizontal="center" vertical="center" wrapText="1"/>
    </xf>
    <xf numFmtId="1" fontId="34" fillId="0" borderId="43" xfId="0" applyNumberFormat="1" applyFont="1" applyFill="1" applyBorder="1" applyAlignment="1">
      <alignment horizontal="center" vertical="center" wrapText="1"/>
    </xf>
    <xf numFmtId="0" fontId="34" fillId="0" borderId="88" xfId="0" applyFont="1" applyFill="1" applyBorder="1" applyAlignment="1">
      <alignment horizontal="center" vertical="center" wrapText="1"/>
    </xf>
    <xf numFmtId="1" fontId="34" fillId="0" borderId="40" xfId="0" applyNumberFormat="1" applyFont="1" applyFill="1" applyBorder="1" applyAlignment="1">
      <alignment horizontal="center" vertical="center" wrapText="1"/>
    </xf>
    <xf numFmtId="1" fontId="34" fillId="0" borderId="34" xfId="0" applyNumberFormat="1" applyFont="1" applyFill="1" applyBorder="1" applyAlignment="1">
      <alignment horizontal="center" vertical="center" wrapText="1"/>
    </xf>
    <xf numFmtId="3" fontId="34" fillId="0" borderId="0" xfId="0" applyNumberFormat="1" applyFont="1" applyFill="1" applyBorder="1" applyAlignment="1">
      <alignment horizontal="center" vertical="center" wrapText="1"/>
    </xf>
    <xf numFmtId="3" fontId="34" fillId="0" borderId="5" xfId="0" applyNumberFormat="1" applyFont="1" applyFill="1" applyBorder="1" applyAlignment="1">
      <alignment horizontal="center" vertical="center" wrapText="1"/>
    </xf>
    <xf numFmtId="3" fontId="34" fillId="0" borderId="43" xfId="0" applyNumberFormat="1" applyFont="1" applyFill="1" applyBorder="1" applyAlignment="1">
      <alignment horizontal="center" vertical="center" wrapText="1"/>
    </xf>
    <xf numFmtId="0" fontId="34" fillId="0" borderId="5" xfId="0" applyFont="1" applyBorder="1" applyAlignment="1">
      <alignment horizontal="center" vertical="center" wrapText="1"/>
    </xf>
    <xf numFmtId="1" fontId="34" fillId="0" borderId="5" xfId="0" applyNumberFormat="1" applyFont="1" applyBorder="1" applyAlignment="1">
      <alignment horizontal="center" vertical="center" wrapText="1"/>
    </xf>
    <xf numFmtId="0" fontId="34" fillId="0" borderId="0" xfId="0" applyFont="1" applyBorder="1" applyAlignment="1">
      <alignment horizontal="left" vertical="center" wrapText="1"/>
    </xf>
    <xf numFmtId="0" fontId="34" fillId="0" borderId="44" xfId="0" applyFont="1" applyBorder="1" applyAlignment="1">
      <alignment horizontal="center" vertical="center" wrapText="1"/>
    </xf>
    <xf numFmtId="0" fontId="34" fillId="0" borderId="43"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34" fillId="0" borderId="43" xfId="0" applyFont="1" applyBorder="1" applyAlignment="1">
      <alignment horizontal="center" vertical="center" wrapText="1"/>
    </xf>
    <xf numFmtId="0" fontId="34" fillId="0" borderId="40" xfId="0" applyFont="1" applyFill="1" applyBorder="1" applyAlignment="1">
      <alignment horizontal="center" vertical="center" wrapText="1"/>
    </xf>
    <xf numFmtId="0" fontId="34" fillId="0" borderId="39" xfId="0" applyFont="1" applyBorder="1" applyAlignment="1">
      <alignment horizontal="center" vertical="center" wrapText="1"/>
    </xf>
    <xf numFmtId="1" fontId="34" fillId="0" borderId="39" xfId="0" applyNumberFormat="1" applyFont="1" applyFill="1" applyBorder="1" applyAlignment="1">
      <alignment horizontal="center" vertical="center" wrapText="1"/>
    </xf>
    <xf numFmtId="1" fontId="34" fillId="0" borderId="38" xfId="0" applyNumberFormat="1" applyFont="1" applyFill="1" applyBorder="1" applyAlignment="1">
      <alignment horizontal="center" vertical="center" wrapText="1"/>
    </xf>
    <xf numFmtId="0" fontId="34" fillId="0" borderId="38" xfId="0" applyFont="1" applyBorder="1" applyAlignment="1">
      <alignment horizontal="center" vertical="center" wrapText="1"/>
    </xf>
    <xf numFmtId="0" fontId="13" fillId="0" borderId="0" xfId="0" applyFont="1" applyFill="1" applyBorder="1" applyAlignment="1">
      <alignment horizontal="left" vertical="center"/>
    </xf>
    <xf numFmtId="0" fontId="61" fillId="0" borderId="0" xfId="102" applyFont="1" applyAlignment="1">
      <alignment vertical="center" wrapText="1"/>
    </xf>
    <xf numFmtId="0" fontId="147" fillId="0" borderId="33" xfId="0" applyFont="1" applyBorder="1" applyAlignment="1">
      <alignment horizontal="centerContinuous" wrapText="1"/>
    </xf>
    <xf numFmtId="0" fontId="147" fillId="0" borderId="32" xfId="0" applyFont="1" applyBorder="1" applyAlignment="1">
      <alignment horizontal="centerContinuous"/>
    </xf>
    <xf numFmtId="0" fontId="147" fillId="0" borderId="86" xfId="0" applyFont="1" applyBorder="1" applyAlignment="1">
      <alignment horizontal="center"/>
    </xf>
    <xf numFmtId="0" fontId="147" fillId="0" borderId="26" xfId="102" applyFont="1" applyBorder="1" applyAlignment="1">
      <alignment horizontal="centerContinuous" vertical="center" wrapText="1"/>
    </xf>
    <xf numFmtId="0" fontId="147" fillId="0" borderId="81" xfId="102" applyFont="1" applyBorder="1" applyAlignment="1">
      <alignment horizontal="centerContinuous" vertical="center" wrapText="1"/>
    </xf>
    <xf numFmtId="0" fontId="147" fillId="0" borderId="31" xfId="102" applyFont="1" applyBorder="1" applyAlignment="1">
      <alignment horizontal="center" vertical="center" wrapText="1"/>
    </xf>
    <xf numFmtId="0" fontId="147" fillId="0" borderId="27" xfId="102" applyFont="1" applyBorder="1" applyAlignment="1">
      <alignment horizontal="centerContinuous" vertical="center" wrapText="1"/>
    </xf>
    <xf numFmtId="0" fontId="34" fillId="0" borderId="0" xfId="0" applyFont="1" applyFill="1" applyBorder="1" applyAlignment="1">
      <alignment horizontal="center" vertical="center" wrapText="1"/>
    </xf>
    <xf numFmtId="0" fontId="165" fillId="0" borderId="0" xfId="0" applyFont="1" applyBorder="1" applyAlignment="1">
      <alignment horizontal="center" vertical="center" wrapText="1"/>
    </xf>
    <xf numFmtId="0" fontId="61" fillId="0" borderId="28" xfId="0" applyFont="1" applyBorder="1"/>
    <xf numFmtId="0" fontId="61" fillId="0" borderId="22" xfId="0" applyFont="1" applyBorder="1"/>
    <xf numFmtId="0" fontId="147" fillId="0" borderId="89" xfId="102" applyFont="1" applyBorder="1" applyAlignment="1">
      <alignment vertical="center" wrapText="1"/>
    </xf>
    <xf numFmtId="0" fontId="147" fillId="83" borderId="39" xfId="102" applyFont="1" applyFill="1" applyBorder="1" applyAlignment="1">
      <alignment horizontal="center" vertical="center" wrapText="1"/>
    </xf>
    <xf numFmtId="0" fontId="147" fillId="60" borderId="39" xfId="102" applyFont="1" applyFill="1" applyBorder="1" applyAlignment="1">
      <alignment horizontal="center" vertical="center" wrapText="1"/>
    </xf>
    <xf numFmtId="0" fontId="147" fillId="84" borderId="39" xfId="102" applyFont="1" applyFill="1" applyBorder="1" applyAlignment="1">
      <alignment horizontal="center" vertical="center" wrapText="1"/>
    </xf>
    <xf numFmtId="0" fontId="147" fillId="82" borderId="39" xfId="102" applyFont="1" applyFill="1" applyBorder="1" applyAlignment="1">
      <alignment horizontal="center" vertical="center" wrapText="1"/>
    </xf>
    <xf numFmtId="15" fontId="147" fillId="0" borderId="63" xfId="102" applyNumberFormat="1" applyFont="1" applyBorder="1" applyAlignment="1">
      <alignment horizontal="center" vertical="center" wrapText="1"/>
    </xf>
    <xf numFmtId="0" fontId="165" fillId="0" borderId="0" xfId="0" applyFont="1" applyFill="1" applyBorder="1" applyAlignment="1">
      <alignment horizontal="center" vertical="center" wrapText="1"/>
    </xf>
    <xf numFmtId="0" fontId="166" fillId="0" borderId="0" xfId="102" applyFont="1" applyFill="1" applyBorder="1" applyAlignment="1">
      <alignment horizontal="center" vertical="center" wrapText="1"/>
    </xf>
    <xf numFmtId="0" fontId="165" fillId="0" borderId="18" xfId="0" applyFont="1" applyFill="1" applyBorder="1" applyAlignment="1">
      <alignment horizontal="center" vertical="center" wrapText="1"/>
    </xf>
    <xf numFmtId="0" fontId="147" fillId="83" borderId="40" xfId="102" applyFont="1" applyFill="1" applyBorder="1" applyAlignment="1">
      <alignment horizontal="center" vertical="center" wrapText="1"/>
    </xf>
    <xf numFmtId="1" fontId="165" fillId="0" borderId="0" xfId="0" applyNumberFormat="1" applyFont="1" applyBorder="1" applyAlignment="1">
      <alignment horizontal="center" vertical="center" wrapText="1"/>
    </xf>
    <xf numFmtId="0" fontId="31" fillId="0" borderId="26" xfId="0" applyFont="1" applyFill="1" applyBorder="1" applyAlignment="1">
      <alignment horizontal="left" vertical="center" wrapText="1"/>
    </xf>
    <xf numFmtId="1" fontId="61" fillId="0" borderId="26" xfId="102" applyNumberFormat="1" applyFont="1" applyBorder="1" applyAlignment="1">
      <alignment vertical="center" wrapText="1"/>
    </xf>
    <xf numFmtId="1" fontId="61" fillId="0" borderId="25" xfId="102" applyNumberFormat="1" applyFont="1" applyBorder="1" applyAlignment="1">
      <alignment vertical="center" wrapText="1"/>
    </xf>
    <xf numFmtId="1" fontId="165" fillId="0" borderId="0" xfId="0" applyNumberFormat="1" applyFont="1" applyFill="1" applyBorder="1" applyAlignment="1">
      <alignment horizontal="center" vertical="center" wrapText="1"/>
    </xf>
    <xf numFmtId="1" fontId="34" fillId="0" borderId="0" xfId="0" applyNumberFormat="1" applyFont="1" applyFill="1" applyBorder="1" applyAlignment="1">
      <alignment horizontal="left" vertical="center" wrapText="1"/>
    </xf>
    <xf numFmtId="1" fontId="61" fillId="0" borderId="27" xfId="102" applyNumberFormat="1" applyFont="1" applyBorder="1" applyAlignment="1">
      <alignment horizontal="right" vertical="center" wrapText="1"/>
    </xf>
    <xf numFmtId="1" fontId="61" fillId="0" borderId="26" xfId="102" applyNumberFormat="1" applyFont="1" applyBorder="1" applyAlignment="1">
      <alignment horizontal="right" vertical="center" wrapText="1"/>
    </xf>
    <xf numFmtId="0" fontId="61" fillId="0" borderId="25" xfId="102" applyFont="1" applyBorder="1" applyAlignment="1">
      <alignment horizontal="right" vertical="center" wrapText="1"/>
    </xf>
    <xf numFmtId="1" fontId="61" fillId="0" borderId="27" xfId="102" applyNumberFormat="1" applyFont="1" applyBorder="1" applyAlignment="1">
      <alignment vertical="center" wrapText="1"/>
    </xf>
    <xf numFmtId="0" fontId="31" fillId="0" borderId="5" xfId="0" applyFont="1" applyFill="1" applyBorder="1" applyAlignment="1">
      <alignment horizontal="left" vertical="center" wrapText="1"/>
    </xf>
    <xf numFmtId="1" fontId="61" fillId="0" borderId="4" xfId="102" applyNumberFormat="1" applyFont="1" applyBorder="1" applyAlignment="1">
      <alignment vertical="center" wrapText="1"/>
    </xf>
    <xf numFmtId="1" fontId="61" fillId="0" borderId="5" xfId="102" applyNumberFormat="1" applyFont="1" applyBorder="1" applyAlignment="1">
      <alignment horizontal="right" vertical="center" wrapText="1"/>
    </xf>
    <xf numFmtId="1" fontId="61" fillId="0" borderId="43" xfId="102" applyNumberFormat="1" applyFont="1" applyBorder="1" applyAlignment="1">
      <alignment horizontal="right" vertical="center" wrapText="1"/>
    </xf>
    <xf numFmtId="1" fontId="61" fillId="0" borderId="44" xfId="102" applyNumberFormat="1" applyFont="1" applyFill="1" applyBorder="1" applyAlignment="1">
      <alignment horizontal="right" vertical="center" wrapText="1"/>
    </xf>
    <xf numFmtId="1" fontId="61" fillId="0" borderId="5" xfId="102" applyNumberFormat="1" applyFont="1" applyFill="1" applyBorder="1" applyAlignment="1">
      <alignment horizontal="right" vertical="center" wrapText="1"/>
    </xf>
    <xf numFmtId="0" fontId="61" fillId="0" borderId="43" xfId="102" applyFont="1" applyFill="1" applyBorder="1" applyAlignment="1">
      <alignment horizontal="right" vertical="center" wrapText="1"/>
    </xf>
    <xf numFmtId="1" fontId="61" fillId="0" borderId="44" xfId="102" applyNumberFormat="1" applyFont="1" applyFill="1" applyBorder="1" applyAlignment="1">
      <alignment vertical="center" wrapText="1"/>
    </xf>
    <xf numFmtId="1" fontId="61" fillId="0" borderId="5" xfId="102" applyNumberFormat="1" applyFont="1" applyFill="1" applyBorder="1" applyAlignment="1">
      <alignment vertical="center" wrapText="1"/>
    </xf>
    <xf numFmtId="0" fontId="61" fillId="0" borderId="43" xfId="102" applyFont="1" applyBorder="1" applyAlignment="1">
      <alignment horizontal="right" vertical="center" wrapText="1"/>
    </xf>
    <xf numFmtId="1" fontId="61" fillId="0" borderId="44" xfId="102" applyNumberFormat="1" applyFont="1" applyBorder="1" applyAlignment="1">
      <alignment horizontal="right" vertical="center" wrapText="1"/>
    </xf>
    <xf numFmtId="1" fontId="61" fillId="0" borderId="44" xfId="102" applyNumberFormat="1" applyFont="1" applyBorder="1" applyAlignment="1">
      <alignment vertical="center" wrapText="1"/>
    </xf>
    <xf numFmtId="1" fontId="61" fillId="0" borderId="5" xfId="102" applyNumberFormat="1" applyFont="1" applyBorder="1" applyAlignment="1">
      <alignment vertical="center" wrapText="1"/>
    </xf>
    <xf numFmtId="0" fontId="31" fillId="0" borderId="5" xfId="0" applyFont="1" applyBorder="1" applyAlignment="1">
      <alignment horizontal="left" vertical="center" wrapText="1"/>
    </xf>
    <xf numFmtId="1" fontId="34" fillId="0" borderId="5" xfId="0" applyNumberFormat="1" applyFont="1" applyBorder="1" applyAlignment="1">
      <alignment horizontal="right" vertical="center" wrapText="1"/>
    </xf>
    <xf numFmtId="0" fontId="34" fillId="0" borderId="43" xfId="0" applyFont="1" applyBorder="1" applyAlignment="1">
      <alignment horizontal="right" vertical="center" wrapText="1"/>
    </xf>
    <xf numFmtId="3" fontId="34" fillId="0" borderId="44" xfId="0" applyNumberFormat="1" applyFont="1" applyBorder="1" applyAlignment="1">
      <alignment horizontal="right" vertical="center" wrapText="1"/>
    </xf>
    <xf numFmtId="3" fontId="34" fillId="0" borderId="5" xfId="0" applyNumberFormat="1" applyFont="1" applyBorder="1" applyAlignment="1">
      <alignment horizontal="right" vertical="center" wrapText="1"/>
    </xf>
    <xf numFmtId="3" fontId="34" fillId="0" borderId="44" xfId="0" applyNumberFormat="1" applyFont="1" applyBorder="1" applyAlignment="1">
      <alignment vertical="center" wrapText="1"/>
    </xf>
    <xf numFmtId="3" fontId="34" fillId="0" borderId="5" xfId="0" applyNumberFormat="1" applyFont="1" applyBorder="1" applyAlignment="1">
      <alignment vertical="center" wrapText="1"/>
    </xf>
    <xf numFmtId="1" fontId="34" fillId="0" borderId="44" xfId="0" applyNumberFormat="1" applyFont="1" applyBorder="1" applyAlignment="1">
      <alignment horizontal="right" vertical="center" wrapText="1"/>
    </xf>
    <xf numFmtId="1" fontId="34" fillId="0" borderId="44" xfId="0" applyNumberFormat="1" applyFont="1" applyBorder="1" applyAlignment="1">
      <alignment vertical="center" wrapText="1"/>
    </xf>
    <xf numFmtId="1" fontId="34" fillId="0" borderId="5" xfId="0" applyNumberFormat="1" applyFont="1" applyBorder="1" applyAlignment="1">
      <alignment vertical="center" wrapText="1"/>
    </xf>
    <xf numFmtId="0" fontId="34" fillId="0" borderId="40" xfId="0" applyFont="1" applyBorder="1" applyAlignment="1">
      <alignment horizontal="center" vertical="center" wrapText="1"/>
    </xf>
    <xf numFmtId="0" fontId="31" fillId="0" borderId="39" xfId="0" applyFont="1" applyBorder="1" applyAlignment="1">
      <alignment horizontal="left" vertical="center" wrapText="1"/>
    </xf>
    <xf numFmtId="0" fontId="34" fillId="0" borderId="39" xfId="0" applyFont="1" applyFill="1" applyBorder="1" applyAlignment="1">
      <alignment horizontal="center" vertical="center" wrapText="1"/>
    </xf>
    <xf numFmtId="1" fontId="34" fillId="0" borderId="75" xfId="0" applyNumberFormat="1" applyFont="1" applyBorder="1" applyAlignment="1">
      <alignment horizontal="right" vertical="center" wrapText="1"/>
    </xf>
    <xf numFmtId="0" fontId="34" fillId="0" borderId="100" xfId="0" applyFont="1" applyBorder="1" applyAlignment="1">
      <alignment horizontal="right" vertical="center" wrapText="1"/>
    </xf>
    <xf numFmtId="1" fontId="34" fillId="0" borderId="40" xfId="0" applyNumberFormat="1" applyFont="1" applyBorder="1" applyAlignment="1">
      <alignment horizontal="right" vertical="center" wrapText="1"/>
    </xf>
    <xf numFmtId="1" fontId="34" fillId="0" borderId="39" xfId="0" applyNumberFormat="1" applyFont="1" applyBorder="1" applyAlignment="1">
      <alignment horizontal="right" vertical="center" wrapText="1"/>
    </xf>
    <xf numFmtId="0" fontId="34" fillId="0" borderId="38" xfId="0" applyFont="1" applyBorder="1" applyAlignment="1">
      <alignment horizontal="right" vertical="center" wrapText="1"/>
    </xf>
    <xf numFmtId="1" fontId="34" fillId="0" borderId="40" xfId="0" applyNumberFormat="1" applyFont="1" applyBorder="1" applyAlignment="1">
      <alignment vertical="center" wrapText="1"/>
    </xf>
    <xf numFmtId="1" fontId="34" fillId="0" borderId="39" xfId="0" applyNumberFormat="1" applyFont="1" applyBorder="1" applyAlignment="1">
      <alignment vertical="center" wrapText="1"/>
    </xf>
    <xf numFmtId="1" fontId="34" fillId="0" borderId="0" xfId="0" applyNumberFormat="1" applyFont="1" applyBorder="1" applyAlignment="1">
      <alignment horizontal="left" vertical="center" wrapText="1"/>
    </xf>
    <xf numFmtId="1" fontId="34" fillId="0" borderId="61" xfId="0" applyNumberFormat="1" applyFont="1" applyBorder="1" applyAlignment="1">
      <alignment horizontal="right" vertical="center" wrapText="1"/>
    </xf>
    <xf numFmtId="1" fontId="167" fillId="0" borderId="61" xfId="0" applyNumberFormat="1" applyFont="1" applyFill="1" applyBorder="1" applyAlignment="1">
      <alignment horizontal="right" vertical="center" wrapText="1"/>
    </xf>
    <xf numFmtId="0" fontId="168" fillId="0" borderId="0" xfId="0" applyFont="1" applyFill="1" applyBorder="1" applyAlignment="1">
      <alignment horizontal="left" vertical="center" wrapText="1"/>
    </xf>
    <xf numFmtId="1" fontId="169" fillId="0" borderId="0" xfId="0" applyNumberFormat="1" applyFont="1" applyFill="1" applyBorder="1" applyAlignment="1">
      <alignment horizontal="left" vertical="center" wrapText="1"/>
    </xf>
    <xf numFmtId="0" fontId="34" fillId="0" borderId="4" xfId="0"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 fontId="34" fillId="0" borderId="48"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1" fontId="34" fillId="0" borderId="2" xfId="0" applyNumberFormat="1" applyFont="1" applyFill="1" applyBorder="1" applyAlignment="1">
      <alignment horizontal="center" vertical="center" wrapText="1"/>
    </xf>
    <xf numFmtId="1" fontId="34" fillId="0" borderId="41" xfId="0" applyNumberFormat="1" applyFont="1" applyFill="1" applyBorder="1" applyAlignment="1">
      <alignment horizontal="center" vertical="center" wrapText="1"/>
    </xf>
    <xf numFmtId="0" fontId="34" fillId="0" borderId="22" xfId="0" applyFont="1" applyFill="1" applyBorder="1" applyAlignment="1">
      <alignment horizontal="center" vertical="center" wrapText="1"/>
    </xf>
    <xf numFmtId="1" fontId="34" fillId="0" borderId="22" xfId="0" applyNumberFormat="1" applyFont="1" applyFill="1" applyBorder="1" applyAlignment="1">
      <alignment horizontal="center" vertical="center" wrapText="1"/>
    </xf>
    <xf numFmtId="1" fontId="34" fillId="0" borderId="63" xfId="0" applyNumberFormat="1" applyFont="1" applyFill="1" applyBorder="1" applyAlignment="1">
      <alignment horizontal="center" vertical="center" wrapText="1"/>
    </xf>
    <xf numFmtId="0" fontId="147" fillId="0" borderId="87" xfId="102" applyFont="1" applyBorder="1" applyAlignment="1">
      <alignment horizontal="center" vertical="center" wrapText="1"/>
    </xf>
    <xf numFmtId="0" fontId="34" fillId="0" borderId="19" xfId="0" applyFont="1" applyFill="1" applyBorder="1" applyAlignment="1">
      <alignment horizontal="left" vertical="center" wrapText="1"/>
    </xf>
    <xf numFmtId="0" fontId="34" fillId="0" borderId="18" xfId="0" applyFont="1" applyFill="1" applyBorder="1" applyAlignment="1">
      <alignment horizontal="left" vertical="center" wrapText="1"/>
    </xf>
    <xf numFmtId="0" fontId="147" fillId="0" borderId="86" xfId="0" applyFont="1" applyBorder="1" applyAlignment="1">
      <alignment horizontal="centerContinuous" wrapText="1"/>
    </xf>
    <xf numFmtId="15" fontId="147" fillId="0" borderId="88" xfId="102" applyNumberFormat="1" applyFont="1" applyBorder="1" applyAlignment="1">
      <alignment horizontal="center" vertical="center" wrapText="1"/>
    </xf>
    <xf numFmtId="0" fontId="165" fillId="0" borderId="19" xfId="0" applyFont="1" applyFill="1" applyBorder="1" applyAlignment="1">
      <alignment horizontal="center" vertical="center" wrapText="1"/>
    </xf>
    <xf numFmtId="0" fontId="61" fillId="0" borderId="89" xfId="0" applyFont="1" applyBorder="1"/>
    <xf numFmtId="0" fontId="34" fillId="0" borderId="30" xfId="0" applyFont="1" applyFill="1" applyBorder="1" applyAlignment="1">
      <alignment horizontal="center" vertical="center" wrapText="1"/>
    </xf>
    <xf numFmtId="0" fontId="31" fillId="0" borderId="4" xfId="0" applyFont="1" applyFill="1" applyBorder="1" applyAlignment="1">
      <alignment horizontal="left" vertical="center" wrapText="1"/>
    </xf>
    <xf numFmtId="1" fontId="61" fillId="0" borderId="81" xfId="102" applyNumberFormat="1" applyFont="1" applyBorder="1" applyAlignment="1">
      <alignment vertical="center" wrapText="1"/>
    </xf>
    <xf numFmtId="1" fontId="165" fillId="0" borderId="19" xfId="0" applyNumberFormat="1" applyFont="1" applyFill="1" applyBorder="1" applyAlignment="1">
      <alignment horizontal="center" vertical="center" wrapText="1"/>
    </xf>
    <xf numFmtId="1" fontId="165" fillId="0" borderId="18" xfId="0" applyNumberFormat="1" applyFont="1" applyFill="1" applyBorder="1" applyAlignment="1">
      <alignment horizontal="center" vertical="center" wrapText="1"/>
    </xf>
    <xf numFmtId="0" fontId="34" fillId="0" borderId="82" xfId="0" applyFont="1" applyFill="1" applyBorder="1" applyAlignment="1">
      <alignment horizontal="center" vertical="center" wrapText="1"/>
    </xf>
    <xf numFmtId="1" fontId="61" fillId="0" borderId="25" xfId="102" applyNumberFormat="1" applyFont="1" applyBorder="1" applyAlignment="1">
      <alignment horizontal="right" vertical="center" wrapText="1"/>
    </xf>
    <xf numFmtId="0" fontId="61" fillId="0" borderId="5" xfId="102" applyFont="1" applyFill="1" applyBorder="1" applyAlignment="1">
      <alignment vertical="center" wrapText="1"/>
    </xf>
    <xf numFmtId="0" fontId="61" fillId="0" borderId="6" xfId="102" applyFont="1" applyFill="1" applyBorder="1" applyAlignment="1">
      <alignment vertical="center" wrapText="1"/>
    </xf>
    <xf numFmtId="0" fontId="34" fillId="0" borderId="101" xfId="0" applyFont="1" applyFill="1" applyBorder="1" applyAlignment="1">
      <alignment horizontal="center" vertical="center" wrapText="1"/>
    </xf>
    <xf numFmtId="1" fontId="61" fillId="0" borderId="43" xfId="102" applyNumberFormat="1" applyFont="1" applyFill="1" applyBorder="1" applyAlignment="1">
      <alignment horizontal="right" vertical="center" wrapText="1"/>
    </xf>
    <xf numFmtId="0" fontId="61" fillId="0" borderId="6" xfId="102" applyFont="1" applyBorder="1" applyAlignment="1">
      <alignment vertical="center" wrapText="1"/>
    </xf>
    <xf numFmtId="0" fontId="34" fillId="0" borderId="101" xfId="0" applyFont="1" applyBorder="1" applyAlignment="1">
      <alignment horizontal="center" vertical="center" wrapText="1"/>
    </xf>
    <xf numFmtId="0" fontId="34" fillId="0" borderId="97" xfId="0" applyFont="1" applyFill="1" applyBorder="1" applyAlignment="1">
      <alignment horizontal="center" vertical="center" wrapText="1"/>
    </xf>
    <xf numFmtId="0" fontId="31" fillId="0" borderId="75" xfId="0" applyFont="1" applyFill="1" applyBorder="1" applyAlignment="1">
      <alignment horizontal="left" vertical="center" wrapText="1"/>
    </xf>
    <xf numFmtId="0" fontId="34" fillId="0" borderId="5" xfId="0" applyFont="1" applyBorder="1" applyAlignment="1">
      <alignment horizontal="right" vertical="center" wrapText="1"/>
    </xf>
    <xf numFmtId="0" fontId="34" fillId="0" borderId="5" xfId="0" applyFont="1" applyBorder="1" applyAlignment="1">
      <alignment vertical="center" wrapText="1"/>
    </xf>
    <xf numFmtId="0" fontId="34" fillId="0" borderId="6" xfId="0" applyFont="1" applyBorder="1" applyAlignment="1">
      <alignment vertical="center" wrapText="1"/>
    </xf>
    <xf numFmtId="1" fontId="34" fillId="0" borderId="43" xfId="0" applyNumberFormat="1" applyFont="1" applyBorder="1" applyAlignment="1">
      <alignment horizontal="right" vertical="center" wrapText="1"/>
    </xf>
    <xf numFmtId="0" fontId="34" fillId="0" borderId="39" xfId="0" applyFont="1" applyBorder="1" applyAlignment="1">
      <alignment horizontal="right" vertical="center" wrapText="1"/>
    </xf>
    <xf numFmtId="0" fontId="34" fillId="0" borderId="39" xfId="0" applyFont="1" applyBorder="1" applyAlignment="1">
      <alignment vertical="center" wrapText="1"/>
    </xf>
    <xf numFmtId="0" fontId="34" fillId="0" borderId="84" xfId="0" applyFont="1" applyBorder="1" applyAlignment="1">
      <alignment vertical="center" wrapText="1"/>
    </xf>
    <xf numFmtId="0" fontId="34" fillId="0" borderId="83" xfId="0" applyFont="1" applyFill="1" applyBorder="1" applyAlignment="1">
      <alignment horizontal="center" vertical="center" wrapText="1"/>
    </xf>
    <xf numFmtId="0" fontId="31" fillId="0" borderId="39" xfId="0" applyFont="1" applyFill="1" applyBorder="1" applyAlignment="1">
      <alignment horizontal="left" vertical="center" wrapText="1"/>
    </xf>
    <xf numFmtId="3" fontId="34" fillId="0" borderId="40" xfId="0" applyNumberFormat="1" applyFont="1" applyBorder="1" applyAlignment="1">
      <alignment horizontal="right" vertical="center" wrapText="1"/>
    </xf>
    <xf numFmtId="3" fontId="34" fillId="0" borderId="39" xfId="0" applyNumberFormat="1" applyFont="1" applyBorder="1" applyAlignment="1">
      <alignment horizontal="right" vertical="center" wrapText="1"/>
    </xf>
    <xf numFmtId="1" fontId="34" fillId="0" borderId="38" xfId="0" applyNumberFormat="1" applyFont="1" applyBorder="1" applyAlignment="1">
      <alignment horizontal="right" vertical="center" wrapText="1"/>
    </xf>
    <xf numFmtId="1" fontId="170" fillId="0" borderId="0" xfId="0" applyNumberFormat="1" applyFont="1" applyBorder="1" applyAlignment="1">
      <alignment horizontal="left" vertical="center" wrapText="1"/>
    </xf>
    <xf numFmtId="1" fontId="169" fillId="0" borderId="0" xfId="0" applyNumberFormat="1" applyFont="1" applyBorder="1" applyAlignment="1">
      <alignment horizontal="left" vertical="center" wrapText="1"/>
    </xf>
    <xf numFmtId="0" fontId="31" fillId="0" borderId="18" xfId="0" applyFont="1" applyBorder="1" applyAlignment="1">
      <alignment horizontal="center" vertical="center" wrapText="1"/>
    </xf>
    <xf numFmtId="0" fontId="34" fillId="0" borderId="20" xfId="0" applyFont="1" applyBorder="1" applyAlignment="1">
      <alignment horizontal="center" vertical="center" wrapText="1"/>
    </xf>
    <xf numFmtId="1" fontId="34" fillId="0" borderId="26" xfId="0" applyNumberFormat="1" applyFont="1" applyFill="1" applyBorder="1" applyAlignment="1">
      <alignment vertical="center" wrapText="1"/>
    </xf>
    <xf numFmtId="1" fontId="34" fillId="0" borderId="25" xfId="0" applyNumberFormat="1" applyFont="1" applyFill="1" applyBorder="1" applyAlignment="1">
      <alignment vertical="center" wrapText="1"/>
    </xf>
    <xf numFmtId="0" fontId="34" fillId="0" borderId="19" xfId="0" applyFont="1" applyBorder="1" applyAlignment="1">
      <alignment horizontal="center" vertical="center" wrapText="1"/>
    </xf>
    <xf numFmtId="1" fontId="34" fillId="0" borderId="5" xfId="0" applyNumberFormat="1" applyFont="1" applyFill="1" applyBorder="1" applyAlignment="1">
      <alignment vertical="center" wrapText="1"/>
    </xf>
    <xf numFmtId="1" fontId="34" fillId="0" borderId="43" xfId="0" applyNumberFormat="1" applyFont="1" applyFill="1" applyBorder="1" applyAlignment="1">
      <alignment vertical="center" wrapText="1"/>
    </xf>
    <xf numFmtId="3" fontId="34" fillId="0" borderId="5" xfId="0" applyNumberFormat="1" applyFont="1" applyFill="1" applyBorder="1" applyAlignment="1">
      <alignment vertical="center" wrapText="1"/>
    </xf>
    <xf numFmtId="3" fontId="34" fillId="0" borderId="43" xfId="0" applyNumberFormat="1" applyFont="1" applyFill="1" applyBorder="1" applyAlignment="1">
      <alignment vertical="center" wrapText="1"/>
    </xf>
    <xf numFmtId="0" fontId="34" fillId="0" borderId="19" xfId="0" applyFont="1" applyBorder="1" applyAlignment="1">
      <alignment horizontal="left" vertical="center" wrapText="1"/>
    </xf>
    <xf numFmtId="0" fontId="34" fillId="0" borderId="42" xfId="0" applyFont="1" applyFill="1" applyBorder="1" applyAlignment="1">
      <alignment horizontal="center" vertical="center" wrapText="1"/>
    </xf>
    <xf numFmtId="0" fontId="31" fillId="0" borderId="2" xfId="0" applyFont="1" applyFill="1" applyBorder="1" applyAlignment="1">
      <alignment horizontal="left" vertical="center" wrapText="1"/>
    </xf>
    <xf numFmtId="0" fontId="31" fillId="0" borderId="48" xfId="0" applyFont="1" applyFill="1" applyBorder="1" applyAlignment="1">
      <alignment horizontal="left" vertical="center" wrapText="1"/>
    </xf>
    <xf numFmtId="1" fontId="34" fillId="0" borderId="39" xfId="0" applyNumberFormat="1" applyFont="1" applyFill="1" applyBorder="1" applyAlignment="1">
      <alignment vertical="center" wrapText="1"/>
    </xf>
    <xf numFmtId="1" fontId="34" fillId="0" borderId="38" xfId="0" applyNumberFormat="1" applyFont="1" applyFill="1" applyBorder="1" applyAlignment="1">
      <alignment vertical="center" wrapText="1"/>
    </xf>
    <xf numFmtId="1" fontId="61" fillId="0" borderId="6" xfId="102" applyNumberFormat="1" applyFont="1" applyBorder="1" applyAlignment="1">
      <alignment horizontal="right" vertical="center" wrapText="1"/>
    </xf>
    <xf numFmtId="0" fontId="61" fillId="0" borderId="6" xfId="102" applyFont="1" applyFill="1" applyBorder="1" applyAlignment="1">
      <alignment horizontal="right" vertical="center" wrapText="1"/>
    </xf>
    <xf numFmtId="0" fontId="61" fillId="0" borderId="6" xfId="102" applyFont="1" applyBorder="1" applyAlignment="1">
      <alignment horizontal="right" vertical="center" wrapText="1"/>
    </xf>
    <xf numFmtId="0" fontId="34" fillId="0" borderId="6" xfId="0" applyFont="1" applyBorder="1" applyAlignment="1">
      <alignment horizontal="right" vertical="center" wrapText="1"/>
    </xf>
    <xf numFmtId="1" fontId="34" fillId="0" borderId="22" xfId="0" applyNumberFormat="1" applyFont="1" applyBorder="1" applyAlignment="1">
      <alignment horizontal="right" vertical="center" wrapText="1"/>
    </xf>
    <xf numFmtId="0" fontId="34" fillId="0" borderId="88" xfId="0" applyFont="1" applyBorder="1" applyAlignment="1">
      <alignment horizontal="right" vertical="center" wrapText="1"/>
    </xf>
    <xf numFmtId="0" fontId="11" fillId="0" borderId="0" xfId="0" applyFont="1" applyAlignment="1"/>
    <xf numFmtId="0" fontId="0" fillId="0" borderId="0" xfId="0" applyAlignment="1"/>
    <xf numFmtId="213" fontId="11" fillId="0" borderId="0" xfId="4" applyNumberFormat="1" applyFont="1" applyAlignment="1" applyProtection="1"/>
    <xf numFmtId="0" fontId="61" fillId="0" borderId="0" xfId="4" applyFont="1" applyAlignment="1" applyProtection="1"/>
    <xf numFmtId="213" fontId="147" fillId="0" borderId="0" xfId="4" applyNumberFormat="1" applyFont="1" applyAlignment="1" applyProtection="1"/>
    <xf numFmtId="213" fontId="61" fillId="0" borderId="0" xfId="4" applyNumberFormat="1" applyFont="1" applyAlignment="1" applyProtection="1"/>
    <xf numFmtId="213" fontId="147" fillId="53" borderId="0" xfId="4" applyNumberFormat="1" applyFont="1" applyFill="1" applyAlignment="1" applyProtection="1"/>
    <xf numFmtId="213" fontId="61" fillId="53" borderId="0" xfId="4" applyNumberFormat="1" applyFont="1" applyFill="1" applyAlignment="1" applyProtection="1"/>
    <xf numFmtId="0" fontId="11" fillId="0" borderId="0" xfId="0" applyFont="1" applyFill="1" applyBorder="1" applyAlignment="1">
      <alignment horizontal="left" vertical="center"/>
    </xf>
    <xf numFmtId="0" fontId="171" fillId="0" borderId="0" xfId="0" applyFont="1" applyFill="1" applyBorder="1" applyAlignment="1">
      <alignment horizontal="left" vertical="center"/>
    </xf>
    <xf numFmtId="0" fontId="8" fillId="6" borderId="32" xfId="0" applyFont="1" applyFill="1" applyBorder="1" applyAlignment="1">
      <alignment horizontal="center" vertical="center" wrapText="1"/>
    </xf>
    <xf numFmtId="0" fontId="147" fillId="82" borderId="75" xfId="102" applyFont="1" applyFill="1" applyBorder="1" applyAlignment="1">
      <alignment horizontal="center" vertical="center" wrapText="1"/>
    </xf>
    <xf numFmtId="0" fontId="147" fillId="84" borderId="75" xfId="102" applyFont="1" applyFill="1" applyBorder="1" applyAlignment="1">
      <alignment horizontal="center" vertical="center" wrapText="1"/>
    </xf>
    <xf numFmtId="0" fontId="147" fillId="60" borderId="75" xfId="102" applyFont="1" applyFill="1" applyBorder="1" applyAlignment="1">
      <alignment horizontal="center" vertical="center" wrapText="1"/>
    </xf>
    <xf numFmtId="0" fontId="147" fillId="83" borderId="100" xfId="102" applyFont="1" applyFill="1" applyBorder="1" applyAlignment="1">
      <alignment horizontal="center" vertical="center" wrapText="1"/>
    </xf>
    <xf numFmtId="0" fontId="8" fillId="6" borderId="22" xfId="0" applyFont="1" applyFill="1" applyBorder="1" applyAlignment="1">
      <alignment horizontal="center" vertical="center" wrapText="1"/>
    </xf>
    <xf numFmtId="0" fontId="147" fillId="82" borderId="22" xfId="102" applyFont="1" applyFill="1" applyBorder="1" applyAlignment="1">
      <alignment horizontal="center" vertical="center" wrapText="1"/>
    </xf>
    <xf numFmtId="0" fontId="147" fillId="84" borderId="22" xfId="102" applyFont="1" applyFill="1" applyBorder="1" applyAlignment="1">
      <alignment horizontal="center" vertical="center" wrapText="1"/>
    </xf>
    <xf numFmtId="0" fontId="147" fillId="60" borderId="22" xfId="102" applyFont="1" applyFill="1" applyBorder="1" applyAlignment="1">
      <alignment horizontal="center" vertical="center" wrapText="1"/>
    </xf>
    <xf numFmtId="0" fontId="147" fillId="83" borderId="63" xfId="102" applyFont="1" applyFill="1" applyBorder="1" applyAlignment="1">
      <alignment horizontal="center" vertical="center" wrapText="1"/>
    </xf>
    <xf numFmtId="0" fontId="147" fillId="0" borderId="33" xfId="0" applyFont="1" applyBorder="1" applyAlignment="1">
      <alignment horizontal="center" wrapText="1"/>
    </xf>
    <xf numFmtId="0" fontId="147" fillId="0" borderId="32" xfId="0" applyFont="1" applyBorder="1" applyAlignment="1">
      <alignment horizontal="center"/>
    </xf>
    <xf numFmtId="0" fontId="147" fillId="0" borderId="26" xfId="102" applyFont="1" applyBorder="1" applyAlignment="1">
      <alignment horizontal="center" vertical="center" wrapText="1"/>
    </xf>
    <xf numFmtId="0" fontId="147" fillId="0" borderId="81" xfId="102" applyFont="1" applyBorder="1" applyAlignment="1">
      <alignment horizontal="center" vertical="center" wrapText="1"/>
    </xf>
    <xf numFmtId="0" fontId="147" fillId="0" borderId="86" xfId="0" applyFont="1" applyBorder="1" applyAlignment="1">
      <alignment horizontal="center" wrapText="1"/>
    </xf>
    <xf numFmtId="0" fontId="61" fillId="0" borderId="28" xfId="0" applyFont="1" applyBorder="1" applyAlignment="1"/>
    <xf numFmtId="0" fontId="61" fillId="0" borderId="22" xfId="0" applyFont="1" applyBorder="1" applyAlignment="1"/>
    <xf numFmtId="0" fontId="61" fillId="0" borderId="89" xfId="0" applyFont="1" applyBorder="1" applyAlignment="1"/>
    <xf numFmtId="0" fontId="61" fillId="0" borderId="26" xfId="102" applyFont="1" applyBorder="1" applyAlignment="1">
      <alignment vertical="center" wrapText="1"/>
    </xf>
    <xf numFmtId="0" fontId="61" fillId="0" borderId="25" xfId="102" applyFont="1" applyBorder="1" applyAlignment="1">
      <alignment vertical="center" wrapText="1"/>
    </xf>
    <xf numFmtId="0" fontId="61" fillId="0" borderId="43" xfId="102" applyFont="1" applyFill="1" applyBorder="1" applyAlignment="1">
      <alignment vertical="center" wrapText="1"/>
    </xf>
    <xf numFmtId="0" fontId="61" fillId="0" borderId="43" xfId="102" applyFont="1" applyBorder="1" applyAlignment="1">
      <alignment vertical="center" wrapText="1"/>
    </xf>
    <xf numFmtId="0" fontId="61" fillId="0" borderId="39" xfId="102" applyFont="1" applyFill="1" applyBorder="1" applyAlignment="1">
      <alignment vertical="center" wrapText="1"/>
    </xf>
    <xf numFmtId="0" fontId="61" fillId="0" borderId="38" xfId="102" applyFont="1" applyFill="1" applyBorder="1" applyAlignment="1">
      <alignment vertical="center" wrapText="1"/>
    </xf>
    <xf numFmtId="1" fontId="61" fillId="0" borderId="40" xfId="102" applyNumberFormat="1" applyFont="1" applyFill="1" applyBorder="1" applyAlignment="1">
      <alignment horizontal="right" vertical="center" wrapText="1"/>
    </xf>
    <xf numFmtId="1" fontId="61" fillId="0" borderId="39" xfId="102" applyNumberFormat="1" applyFont="1" applyFill="1" applyBorder="1" applyAlignment="1">
      <alignment horizontal="right" vertical="center" wrapText="1"/>
    </xf>
    <xf numFmtId="1" fontId="61" fillId="0" borderId="38" xfId="102" applyNumberFormat="1" applyFont="1" applyFill="1" applyBorder="1" applyAlignment="1">
      <alignment horizontal="right" vertical="center" wrapText="1"/>
    </xf>
    <xf numFmtId="1" fontId="34" fillId="0" borderId="0" xfId="0" applyNumberFormat="1" applyFont="1" applyBorder="1" applyAlignment="1">
      <alignment horizontal="right" vertical="center" wrapText="1"/>
    </xf>
    <xf numFmtId="1" fontId="167" fillId="0" borderId="0" xfId="0" applyNumberFormat="1" applyFont="1" applyFill="1" applyBorder="1" applyAlignment="1">
      <alignment horizontal="right" vertical="center" wrapText="1"/>
    </xf>
    <xf numFmtId="0" fontId="34" fillId="0" borderId="0" xfId="0" applyFont="1" applyFill="1" applyBorder="1" applyAlignment="1">
      <alignment horizontal="center" vertical="center"/>
    </xf>
    <xf numFmtId="3" fontId="34" fillId="0" borderId="39" xfId="0" applyNumberFormat="1" applyFont="1" applyFill="1" applyBorder="1" applyAlignment="1">
      <alignment horizontal="center" vertical="center" wrapText="1"/>
    </xf>
    <xf numFmtId="3" fontId="34" fillId="0" borderId="38" xfId="0" applyNumberFormat="1" applyFont="1" applyFill="1" applyBorder="1" applyAlignment="1">
      <alignment horizontal="center" vertical="center" wrapText="1"/>
    </xf>
    <xf numFmtId="0" fontId="61" fillId="0" borderId="81" xfId="102" applyFont="1" applyBorder="1" applyAlignment="1">
      <alignment vertical="center" wrapText="1"/>
    </xf>
    <xf numFmtId="0" fontId="34" fillId="0" borderId="75" xfId="0" applyFont="1" applyBorder="1" applyAlignment="1">
      <alignment horizontal="right" vertical="center" wrapText="1"/>
    </xf>
    <xf numFmtId="0" fontId="34" fillId="0" borderId="98" xfId="0" applyFont="1" applyBorder="1" applyAlignment="1">
      <alignment horizontal="right" vertical="center" wrapText="1"/>
    </xf>
    <xf numFmtId="0" fontId="34" fillId="0" borderId="83" xfId="0" applyFont="1" applyBorder="1" applyAlignment="1">
      <alignment horizontal="center" vertical="center" wrapText="1"/>
    </xf>
    <xf numFmtId="0" fontId="148"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48" fillId="0" borderId="0" xfId="0" applyFont="1" applyFill="1" applyBorder="1" applyAlignment="1">
      <alignment horizontal="center" vertical="center" wrapText="1"/>
    </xf>
    <xf numFmtId="0" fontId="22" fillId="25" borderId="5" xfId="33699" applyFill="1" applyBorder="1"/>
    <xf numFmtId="183" fontId="7" fillId="26" borderId="5" xfId="2014" applyNumberFormat="1" applyFont="1" applyFill="1" applyBorder="1" applyProtection="1"/>
    <xf numFmtId="0" fontId="172" fillId="0" borderId="5" xfId="0" applyFont="1" applyBorder="1"/>
    <xf numFmtId="0" fontId="7" fillId="0" borderId="5" xfId="33699" applyFont="1" applyBorder="1"/>
    <xf numFmtId="3" fontId="7" fillId="0" borderId="5" xfId="2014" applyNumberFormat="1" applyFont="1" applyFill="1" applyBorder="1" applyAlignment="1" applyProtection="1">
      <alignment horizontal="right"/>
    </xf>
    <xf numFmtId="3" fontId="7" fillId="25" borderId="5" xfId="2014" applyNumberFormat="1" applyFont="1" applyFill="1" applyBorder="1" applyAlignment="1" applyProtection="1">
      <alignment horizontal="right"/>
    </xf>
    <xf numFmtId="0" fontId="22" fillId="25" borderId="5" xfId="33699" applyFont="1" applyFill="1" applyBorder="1"/>
    <xf numFmtId="0" fontId="22" fillId="0" borderId="5" xfId="33699" applyBorder="1"/>
    <xf numFmtId="164" fontId="22" fillId="0" borderId="5" xfId="33699" applyNumberFormat="1" applyBorder="1"/>
    <xf numFmtId="0" fontId="0" fillId="3" borderId="0" xfId="6" applyFont="1" applyFill="1" applyProtection="1"/>
    <xf numFmtId="0" fontId="51" fillId="3" borderId="0" xfId="6" applyFont="1" applyFill="1" applyProtection="1"/>
    <xf numFmtId="0" fontId="0" fillId="3" borderId="0" xfId="6" applyFont="1" applyFill="1" applyAlignment="1" applyProtection="1">
      <alignment wrapText="1"/>
    </xf>
    <xf numFmtId="0" fontId="0" fillId="3" borderId="7" xfId="6" applyFont="1" applyFill="1" applyBorder="1" applyProtection="1"/>
    <xf numFmtId="168" fontId="40" fillId="3" borderId="7" xfId="6" applyNumberFormat="1" applyFont="1" applyFill="1" applyBorder="1" applyAlignment="1" applyProtection="1">
      <alignment horizontal="left"/>
    </xf>
    <xf numFmtId="0" fontId="0" fillId="3" borderId="7" xfId="6" applyFont="1" applyFill="1" applyBorder="1" applyAlignment="1" applyProtection="1">
      <alignment wrapText="1"/>
    </xf>
    <xf numFmtId="0" fontId="42" fillId="0" borderId="0" xfId="0" applyFont="1" applyFill="1" applyBorder="1" applyAlignment="1" applyProtection="1"/>
    <xf numFmtId="0" fontId="4" fillId="0" borderId="0" xfId="0" applyFont="1" applyBorder="1"/>
    <xf numFmtId="0" fontId="0" fillId="0" borderId="0" xfId="0" applyFont="1" applyBorder="1" applyAlignment="1">
      <alignment horizontal="centerContinuous"/>
    </xf>
    <xf numFmtId="0" fontId="4" fillId="0" borderId="5" xfId="0" applyFont="1" applyBorder="1" applyAlignment="1">
      <alignment horizontal="center" vertical="center"/>
    </xf>
    <xf numFmtId="0" fontId="0" fillId="0" borderId="0" xfId="0" applyFont="1" applyBorder="1" applyAlignment="1">
      <alignment horizontal="center"/>
    </xf>
    <xf numFmtId="0" fontId="10" fillId="0" borderId="5" xfId="6269" applyBorder="1" applyAlignment="1" applyProtection="1">
      <alignment horizontal="center" vertical="center"/>
    </xf>
    <xf numFmtId="212" fontId="8" fillId="62" borderId="5" xfId="0" applyNumberFormat="1" applyFont="1" applyFill="1" applyBorder="1" applyAlignment="1">
      <alignment horizontal="center"/>
    </xf>
    <xf numFmtId="164" fontId="7" fillId="26" borderId="5" xfId="0" applyNumberFormat="1" applyFont="1" applyFill="1" applyBorder="1" applyAlignment="1">
      <alignment horizontal="center"/>
    </xf>
    <xf numFmtId="164" fontId="8" fillId="62" borderId="5" xfId="0" applyNumberFormat="1" applyFont="1" applyFill="1" applyBorder="1" applyAlignment="1">
      <alignment horizontal="center"/>
    </xf>
    <xf numFmtId="166" fontId="7" fillId="26" borderId="5" xfId="0" applyNumberFormat="1" applyFont="1" applyFill="1" applyBorder="1" applyAlignment="1">
      <alignment horizontal="center"/>
    </xf>
    <xf numFmtId="166" fontId="8" fillId="62" borderId="5" xfId="0" applyNumberFormat="1" applyFont="1" applyFill="1" applyBorder="1" applyAlignment="1">
      <alignment horizontal="center"/>
    </xf>
    <xf numFmtId="212" fontId="7" fillId="26" borderId="5" xfId="0" applyNumberFormat="1" applyFont="1" applyFill="1" applyBorder="1" applyAlignment="1">
      <alignment horizontal="right"/>
    </xf>
    <xf numFmtId="0" fontId="0" fillId="0" borderId="8" xfId="0" applyBorder="1"/>
    <xf numFmtId="0" fontId="0" fillId="0" borderId="5" xfId="0" applyFont="1" applyBorder="1" applyAlignment="1">
      <alignment horizontal="centerContinuous"/>
    </xf>
    <xf numFmtId="0" fontId="0" fillId="0" borderId="5" xfId="0" applyFont="1" applyBorder="1" applyAlignment="1">
      <alignment horizontal="center"/>
    </xf>
    <xf numFmtId="43" fontId="7" fillId="0" borderId="5" xfId="0" applyNumberFormat="1" applyFont="1" applyFill="1" applyBorder="1" applyAlignment="1">
      <alignment horizontal="center"/>
    </xf>
    <xf numFmtId="43" fontId="7" fillId="61" borderId="5" xfId="0" applyNumberFormat="1" applyFont="1" applyFill="1" applyBorder="1" applyAlignment="1">
      <alignment horizontal="center"/>
    </xf>
    <xf numFmtId="43" fontId="7" fillId="25" borderId="5" xfId="0" applyNumberFormat="1" applyFont="1" applyFill="1" applyBorder="1" applyAlignment="1">
      <alignment horizontal="center"/>
    </xf>
    <xf numFmtId="0" fontId="9" fillId="3" borderId="0" xfId="97" applyFont="1" applyFill="1" applyAlignment="1" applyProtection="1">
      <alignment wrapText="1"/>
    </xf>
    <xf numFmtId="0" fontId="6" fillId="3" borderId="0" xfId="97" applyFont="1" applyFill="1" applyBorder="1" applyAlignment="1" applyProtection="1">
      <alignment wrapText="1"/>
    </xf>
    <xf numFmtId="0" fontId="0" fillId="0" borderId="0" xfId="0" applyBorder="1" applyAlignment="1">
      <alignment wrapText="1"/>
    </xf>
    <xf numFmtId="0" fontId="146" fillId="64" borderId="5" xfId="0" applyFont="1" applyFill="1" applyBorder="1" applyAlignment="1">
      <alignment horizontal="center"/>
    </xf>
    <xf numFmtId="0" fontId="146" fillId="62" borderId="5" xfId="0" applyFont="1" applyFill="1" applyBorder="1" applyAlignment="1">
      <alignment wrapText="1"/>
    </xf>
    <xf numFmtId="0" fontId="146" fillId="62" borderId="5" xfId="0" applyFont="1" applyFill="1" applyBorder="1"/>
    <xf numFmtId="0" fontId="146" fillId="62" borderId="5" xfId="0" applyFont="1" applyFill="1" applyBorder="1" applyAlignment="1">
      <alignment horizontal="center"/>
    </xf>
    <xf numFmtId="0" fontId="146" fillId="0" borderId="0" xfId="0" applyFont="1" applyBorder="1" applyAlignment="1">
      <alignment wrapText="1"/>
    </xf>
    <xf numFmtId="0" fontId="146" fillId="0" borderId="0" xfId="0" applyFont="1" applyBorder="1"/>
    <xf numFmtId="43" fontId="0" fillId="0" borderId="0" xfId="0" applyNumberFormat="1" applyBorder="1"/>
    <xf numFmtId="0" fontId="9" fillId="3" borderId="0" xfId="97" applyFont="1" applyFill="1" applyProtection="1"/>
    <xf numFmtId="0" fontId="146" fillId="0" borderId="27" xfId="0" applyFont="1" applyBorder="1"/>
    <xf numFmtId="0" fontId="146" fillId="0" borderId="26" xfId="0" applyFont="1" applyBorder="1"/>
    <xf numFmtId="0" fontId="146" fillId="0" borderId="26" xfId="0" applyFont="1" applyBorder="1" applyAlignment="1">
      <alignment wrapText="1"/>
    </xf>
    <xf numFmtId="0" fontId="146" fillId="0" borderId="26" xfId="0" applyFont="1" applyBorder="1" applyAlignment="1">
      <alignment horizontal="center"/>
    </xf>
    <xf numFmtId="0" fontId="146" fillId="0" borderId="25" xfId="0" applyFont="1" applyBorder="1" applyAlignment="1">
      <alignment horizontal="center"/>
    </xf>
    <xf numFmtId="0" fontId="146" fillId="0" borderId="44" xfId="0" applyFont="1" applyBorder="1"/>
    <xf numFmtId="0" fontId="49" fillId="0" borderId="5" xfId="0" applyFont="1" applyBorder="1"/>
    <xf numFmtId="0" fontId="146" fillId="0" borderId="43" xfId="0" applyFont="1" applyBorder="1" applyAlignment="1">
      <alignment horizontal="center"/>
    </xf>
    <xf numFmtId="43" fontId="0" fillId="25" borderId="43" xfId="0" applyNumberFormat="1" applyFill="1" applyBorder="1"/>
    <xf numFmtId="0" fontId="119" fillId="0" borderId="44" xfId="0" applyFont="1" applyBorder="1"/>
    <xf numFmtId="43" fontId="4" fillId="62" borderId="43" xfId="0" applyNumberFormat="1" applyFont="1" applyFill="1" applyBorder="1"/>
    <xf numFmtId="0" fontId="7" fillId="0" borderId="44" xfId="0" applyFont="1" applyBorder="1"/>
    <xf numFmtId="0" fontId="0" fillId="0" borderId="5" xfId="0" applyFont="1" applyBorder="1" applyAlignment="1">
      <alignment vertical="top" wrapText="1"/>
    </xf>
    <xf numFmtId="0" fontId="0" fillId="0" borderId="43" xfId="0" applyBorder="1"/>
    <xf numFmtId="43" fontId="0" fillId="0" borderId="5" xfId="0" applyNumberFormat="1" applyBorder="1"/>
    <xf numFmtId="43" fontId="0" fillId="0" borderId="43" xfId="0" applyNumberFormat="1" applyBorder="1"/>
    <xf numFmtId="0" fontId="0" fillId="0" borderId="51" xfId="0" applyBorder="1"/>
    <xf numFmtId="0" fontId="0" fillId="0" borderId="46" xfId="0" applyBorder="1"/>
    <xf numFmtId="0" fontId="146" fillId="0" borderId="5" xfId="0" applyFont="1" applyFill="1" applyBorder="1"/>
    <xf numFmtId="0" fontId="173" fillId="0" borderId="5" xfId="0" applyFont="1" applyBorder="1" applyAlignment="1">
      <alignment wrapText="1"/>
    </xf>
    <xf numFmtId="0" fontId="173" fillId="0" borderId="5" xfId="0" applyFont="1" applyBorder="1"/>
    <xf numFmtId="0" fontId="7" fillId="0" borderId="5" xfId="0" applyFont="1" applyBorder="1" applyAlignment="1">
      <alignment wrapText="1"/>
    </xf>
    <xf numFmtId="0" fontId="7" fillId="0" borderId="5" xfId="0" applyFont="1" applyBorder="1"/>
    <xf numFmtId="0" fontId="8" fillId="0" borderId="5" xfId="0" applyFont="1" applyBorder="1"/>
    <xf numFmtId="43" fontId="4" fillId="25" borderId="5" xfId="0" applyNumberFormat="1" applyFont="1" applyFill="1" applyBorder="1"/>
    <xf numFmtId="0" fontId="7" fillId="0" borderId="75" xfId="0" applyFont="1" applyBorder="1" applyAlignment="1">
      <alignment wrapText="1"/>
    </xf>
    <xf numFmtId="0" fontId="0" fillId="0" borderId="98" xfId="0" applyBorder="1"/>
    <xf numFmtId="0" fontId="7" fillId="61" borderId="0" xfId="0" applyFont="1" applyFill="1" applyBorder="1" applyAlignment="1">
      <alignment wrapText="1"/>
    </xf>
    <xf numFmtId="0" fontId="0" fillId="61" borderId="0" xfId="0" applyFill="1" applyBorder="1"/>
    <xf numFmtId="0" fontId="7" fillId="61" borderId="0" xfId="0" applyFont="1" applyFill="1" applyBorder="1"/>
    <xf numFmtId="43" fontId="4" fillId="61" borderId="0" xfId="0" applyNumberFormat="1" applyFont="1" applyFill="1" applyBorder="1"/>
    <xf numFmtId="43" fontId="0" fillId="61" borderId="0" xfId="0" applyNumberFormat="1" applyFill="1" applyBorder="1"/>
    <xf numFmtId="0" fontId="119" fillId="61" borderId="0" xfId="0" applyFont="1" applyFill="1" applyBorder="1" applyAlignment="1">
      <alignment wrapText="1"/>
    </xf>
    <xf numFmtId="0" fontId="119" fillId="61" borderId="0" xfId="0" applyFont="1" applyFill="1" applyBorder="1"/>
    <xf numFmtId="0" fontId="4" fillId="61" borderId="0" xfId="0" applyFont="1" applyFill="1" applyBorder="1"/>
    <xf numFmtId="0" fontId="0" fillId="61" borderId="0" xfId="0" applyFill="1" applyBorder="1" applyAlignment="1">
      <alignment wrapText="1"/>
    </xf>
    <xf numFmtId="0" fontId="12" fillId="3" borderId="0" xfId="6" applyFont="1" applyFill="1" applyBorder="1"/>
    <xf numFmtId="183" fontId="0" fillId="3" borderId="0" xfId="2015" applyNumberFormat="1" applyFont="1" applyFill="1"/>
    <xf numFmtId="183" fontId="12" fillId="3" borderId="0" xfId="2015" applyNumberFormat="1" applyFont="1" applyFill="1" applyBorder="1"/>
    <xf numFmtId="183" fontId="12" fillId="3" borderId="0" xfId="6" applyNumberFormat="1" applyFont="1" applyFill="1" applyBorder="1" applyAlignment="1" applyProtection="1">
      <alignment horizontal="left"/>
    </xf>
    <xf numFmtId="183" fontId="12" fillId="3" borderId="0" xfId="2015" applyNumberFormat="1" applyFont="1" applyFill="1" applyBorder="1" applyAlignment="1">
      <alignment horizontal="left"/>
    </xf>
    <xf numFmtId="183" fontId="0" fillId="3" borderId="0" xfId="2015" applyNumberFormat="1" applyFont="1" applyFill="1" applyBorder="1"/>
    <xf numFmtId="168" fontId="12" fillId="3" borderId="7" xfId="6" applyNumberFormat="1" applyFont="1" applyFill="1" applyBorder="1" applyAlignment="1">
      <alignment horizontal="left"/>
    </xf>
    <xf numFmtId="183" fontId="0" fillId="3" borderId="7" xfId="2015" applyNumberFormat="1" applyFont="1" applyFill="1" applyBorder="1"/>
    <xf numFmtId="183" fontId="12" fillId="3" borderId="7" xfId="2015" applyNumberFormat="1" applyFont="1" applyFill="1" applyBorder="1" applyAlignment="1">
      <alignment horizontal="left"/>
    </xf>
    <xf numFmtId="183" fontId="40" fillId="3" borderId="7" xfId="2015" applyNumberFormat="1" applyFont="1" applyFill="1" applyBorder="1" applyAlignment="1" applyProtection="1">
      <alignment horizontal="left"/>
    </xf>
    <xf numFmtId="183" fontId="7" fillId="0" borderId="0" xfId="33700" applyNumberFormat="1" applyFont="1"/>
    <xf numFmtId="183" fontId="8" fillId="0" borderId="0" xfId="4" applyNumberFormat="1" applyFont="1" applyFill="1" applyAlignment="1">
      <alignment horizontal="center"/>
    </xf>
    <xf numFmtId="183" fontId="7" fillId="0" borderId="0" xfId="2015" applyNumberFormat="1" applyFont="1"/>
    <xf numFmtId="183" fontId="46" fillId="0" borderId="0" xfId="2015" applyNumberFormat="1" applyFont="1"/>
    <xf numFmtId="0" fontId="4" fillId="0" borderId="6" xfId="0" applyFont="1" applyBorder="1" applyAlignment="1">
      <alignment horizontal="centerContinuous"/>
    </xf>
    <xf numFmtId="183" fontId="8" fillId="0" borderId="5" xfId="2015" applyNumberFormat="1" applyFont="1" applyFill="1" applyBorder="1"/>
    <xf numFmtId="183" fontId="7" fillId="0" borderId="5" xfId="2015" applyNumberFormat="1" applyFont="1" applyFill="1" applyBorder="1"/>
    <xf numFmtId="205" fontId="7" fillId="55" borderId="101" xfId="112" applyNumberFormat="1" applyFont="1" applyFill="1" applyBorder="1" applyAlignment="1" applyProtection="1">
      <alignment horizontal="right"/>
    </xf>
    <xf numFmtId="183" fontId="7" fillId="0" borderId="0" xfId="2015" applyNumberFormat="1" applyFont="1" applyFill="1"/>
    <xf numFmtId="183" fontId="7" fillId="0" borderId="4" xfId="2015" applyNumberFormat="1" applyFont="1" applyFill="1" applyBorder="1"/>
    <xf numFmtId="183" fontId="7" fillId="0" borderId="4" xfId="2015" applyNumberFormat="1" applyFont="1" applyFill="1" applyBorder="1" applyAlignment="1">
      <alignment horizontal="left"/>
    </xf>
    <xf numFmtId="204" fontId="0" fillId="0" borderId="4" xfId="0" applyNumberFormat="1" applyFill="1" applyBorder="1"/>
    <xf numFmtId="204" fontId="0" fillId="0" borderId="55" xfId="0" applyNumberFormat="1" applyFill="1" applyBorder="1"/>
    <xf numFmtId="183" fontId="7" fillId="0" borderId="39" xfId="2015" applyNumberFormat="1" applyFont="1" applyFill="1" applyBorder="1"/>
    <xf numFmtId="205" fontId="4" fillId="78" borderId="39" xfId="0" applyNumberFormat="1" applyFont="1" applyFill="1" applyBorder="1"/>
    <xf numFmtId="183" fontId="7" fillId="0" borderId="85" xfId="2015" applyNumberFormat="1" applyFont="1" applyFill="1" applyBorder="1"/>
    <xf numFmtId="205" fontId="4" fillId="78" borderId="85" xfId="0" applyNumberFormat="1" applyFont="1" applyFill="1" applyBorder="1"/>
    <xf numFmtId="183" fontId="7" fillId="26" borderId="5" xfId="2015" applyNumberFormat="1" applyFont="1" applyFill="1" applyBorder="1"/>
    <xf numFmtId="183" fontId="7" fillId="25" borderId="5" xfId="2015" applyNumberFormat="1" applyFont="1" applyFill="1" applyBorder="1"/>
    <xf numFmtId="207" fontId="7" fillId="26" borderId="5" xfId="2015" applyNumberFormat="1" applyFont="1" applyFill="1" applyBorder="1"/>
    <xf numFmtId="0" fontId="119" fillId="0" borderId="0" xfId="0" applyFont="1" applyBorder="1" applyAlignment="1">
      <alignment horizontal="center"/>
    </xf>
    <xf numFmtId="204" fontId="12" fillId="0" borderId="5" xfId="112" applyNumberFormat="1" applyFont="1" applyBorder="1" applyAlignment="1" applyProtection="1"/>
    <xf numFmtId="204" fontId="0" fillId="0" borderId="6" xfId="0" applyNumberFormat="1" applyBorder="1"/>
    <xf numFmtId="183" fontId="7" fillId="0" borderId="5" xfId="2015" applyNumberFormat="1" applyFont="1" applyBorder="1"/>
    <xf numFmtId="183" fontId="7" fillId="0" borderId="5" xfId="2015" applyNumberFormat="1" applyFont="1" applyFill="1" applyBorder="1" applyAlignment="1">
      <alignment horizontal="left"/>
    </xf>
    <xf numFmtId="205" fontId="0" fillId="78" borderId="5" xfId="0" applyNumberFormat="1" applyFont="1" applyFill="1" applyBorder="1"/>
    <xf numFmtId="205" fontId="7" fillId="78" borderId="5" xfId="2015" applyNumberFormat="1" applyFont="1" applyFill="1" applyBorder="1"/>
    <xf numFmtId="183" fontId="8" fillId="0" borderId="5" xfId="2015" applyNumberFormat="1" applyFont="1" applyBorder="1"/>
    <xf numFmtId="0" fontId="7" fillId="0" borderId="2" xfId="0" applyFont="1" applyFill="1" applyBorder="1"/>
    <xf numFmtId="179" fontId="7" fillId="0" borderId="5" xfId="112" applyNumberFormat="1" applyFont="1" applyBorder="1" applyProtection="1"/>
    <xf numFmtId="183" fontId="7" fillId="25" borderId="5" xfId="4" applyNumberFormat="1" applyFont="1" applyFill="1" applyBorder="1" applyAlignment="1">
      <alignment horizontal="left"/>
    </xf>
    <xf numFmtId="183" fontId="8" fillId="0" borderId="5" xfId="4" applyNumberFormat="1" applyFont="1" applyFill="1" applyBorder="1" applyAlignment="1">
      <alignment horizontal="left"/>
    </xf>
    <xf numFmtId="205" fontId="8" fillId="78" borderId="5" xfId="2015" applyNumberFormat="1" applyFont="1" applyFill="1" applyBorder="1"/>
    <xf numFmtId="205" fontId="8" fillId="78" borderId="6" xfId="2015" applyNumberFormat="1" applyFont="1" applyFill="1" applyBorder="1"/>
    <xf numFmtId="183" fontId="3" fillId="0" borderId="0" xfId="2015" applyNumberFormat="1" applyFont="1"/>
    <xf numFmtId="3" fontId="119" fillId="0" borderId="0" xfId="2015" applyNumberFormat="1" applyFont="1" applyAlignment="1">
      <alignment horizontal="center"/>
    </xf>
    <xf numFmtId="204" fontId="7" fillId="0" borderId="5" xfId="2015" applyNumberFormat="1" applyFont="1" applyBorder="1"/>
    <xf numFmtId="0" fontId="45" fillId="0" borderId="5" xfId="0" applyFont="1" applyBorder="1"/>
    <xf numFmtId="183" fontId="7" fillId="0" borderId="5" xfId="4" applyNumberFormat="1" applyFont="1" applyBorder="1" applyAlignment="1">
      <alignment horizontal="left" indent="1"/>
    </xf>
    <xf numFmtId="183" fontId="46" fillId="0" borderId="5" xfId="4" applyNumberFormat="1" applyFont="1" applyBorder="1" applyAlignment="1">
      <alignment horizontal="left" indent="1"/>
    </xf>
    <xf numFmtId="183" fontId="7" fillId="26" borderId="5" xfId="2015" applyNumberFormat="1" applyFont="1" applyFill="1" applyBorder="1" applyAlignment="1">
      <alignment horizontal="left"/>
    </xf>
    <xf numFmtId="183" fontId="7" fillId="0" borderId="5" xfId="2015" applyNumberFormat="1" applyFont="1" applyBorder="1" applyAlignment="1">
      <alignment horizontal="left" indent="1"/>
    </xf>
    <xf numFmtId="183" fontId="22" fillId="0" borderId="5" xfId="2015" applyNumberFormat="1" applyFont="1" applyBorder="1"/>
    <xf numFmtId="207" fontId="12" fillId="0" borderId="5" xfId="112" applyNumberFormat="1" applyFont="1" applyBorder="1" applyAlignment="1" applyProtection="1"/>
    <xf numFmtId="207" fontId="0" fillId="0" borderId="5" xfId="0" applyNumberFormat="1" applyBorder="1"/>
    <xf numFmtId="207" fontId="0" fillId="0" borderId="6" xfId="0" applyNumberFormat="1" applyBorder="1"/>
    <xf numFmtId="183" fontId="7" fillId="24" borderId="5" xfId="2015" applyNumberFormat="1" applyFont="1" applyFill="1" applyBorder="1" applyAlignment="1">
      <alignment horizontal="left"/>
    </xf>
    <xf numFmtId="205" fontId="7" fillId="79" borderId="101" xfId="112" applyNumberFormat="1" applyFont="1" applyFill="1" applyBorder="1" applyAlignment="1" applyProtection="1">
      <alignment horizontal="right"/>
    </xf>
    <xf numFmtId="207" fontId="7" fillId="0" borderId="0" xfId="2015" applyNumberFormat="1" applyFont="1"/>
    <xf numFmtId="207" fontId="7" fillId="0" borderId="5" xfId="2015" applyNumberFormat="1" applyFont="1" applyBorder="1"/>
    <xf numFmtId="0" fontId="51" fillId="5" borderId="0" xfId="106" applyFont="1" applyFill="1" applyBorder="1" applyProtection="1"/>
    <xf numFmtId="0" fontId="12" fillId="5" borderId="0" xfId="106" applyFont="1" applyFill="1" applyBorder="1" applyProtection="1"/>
    <xf numFmtId="0" fontId="12" fillId="5" borderId="0" xfId="106" applyFont="1" applyFill="1" applyBorder="1" applyAlignment="1" applyProtection="1">
      <alignment horizontal="left"/>
    </xf>
    <xf numFmtId="0" fontId="51" fillId="5" borderId="7" xfId="106" applyFont="1" applyFill="1" applyBorder="1" applyProtection="1"/>
    <xf numFmtId="0" fontId="12" fillId="5" borderId="7" xfId="106" applyFont="1" applyFill="1" applyBorder="1" applyAlignment="1" applyProtection="1">
      <alignment horizontal="left"/>
    </xf>
    <xf numFmtId="0" fontId="174" fillId="61" borderId="0" xfId="0" applyFont="1" applyFill="1"/>
    <xf numFmtId="0" fontId="13" fillId="61" borderId="0" xfId="0" applyFont="1" applyFill="1"/>
    <xf numFmtId="0" fontId="42" fillId="0" borderId="0" xfId="46" applyFont="1" applyFill="1" applyProtection="1"/>
    <xf numFmtId="0" fontId="6" fillId="61" borderId="0" xfId="0" applyFont="1" applyFill="1"/>
    <xf numFmtId="0" fontId="7" fillId="61" borderId="0" xfId="0" applyFont="1" applyFill="1"/>
    <xf numFmtId="0" fontId="4" fillId="61" borderId="0" xfId="33701" applyFont="1" applyFill="1"/>
    <xf numFmtId="176" fontId="7" fillId="81" borderId="5" xfId="46" applyNumberFormat="1" applyFont="1" applyFill="1" applyBorder="1"/>
    <xf numFmtId="176" fontId="7" fillId="64" borderId="5" xfId="46" applyNumberFormat="1" applyFont="1" applyFill="1" applyBorder="1"/>
    <xf numFmtId="0" fontId="1" fillId="61" borderId="0" xfId="33701" applyFont="1" applyFill="1"/>
    <xf numFmtId="185" fontId="7" fillId="81" borderId="5" xfId="46" applyNumberFormat="1" applyFont="1" applyFill="1" applyBorder="1"/>
    <xf numFmtId="0" fontId="8" fillId="61" borderId="0" xfId="0" applyFont="1" applyFill="1" applyBorder="1"/>
    <xf numFmtId="176" fontId="7" fillId="106" borderId="5" xfId="46" applyNumberFormat="1" applyFont="1" applyFill="1" applyBorder="1"/>
    <xf numFmtId="176" fontId="7" fillId="61" borderId="0" xfId="46" applyNumberFormat="1" applyFont="1" applyFill="1" applyBorder="1"/>
    <xf numFmtId="0" fontId="0" fillId="61" borderId="0" xfId="0" applyFill="1"/>
    <xf numFmtId="0" fontId="0" fillId="61" borderId="0" xfId="33701" applyFont="1" applyFill="1"/>
    <xf numFmtId="0" fontId="1" fillId="0" borderId="0" xfId="33702"/>
    <xf numFmtId="0" fontId="1" fillId="0" borderId="0" xfId="33702" applyAlignment="1">
      <alignment horizontal="center"/>
    </xf>
    <xf numFmtId="175" fontId="1" fillId="25" borderId="5" xfId="33703">
      <alignment vertical="center"/>
      <protection locked="0"/>
    </xf>
    <xf numFmtId="43" fontId="1" fillId="61" borderId="5" xfId="33702" applyNumberFormat="1" applyFont="1" applyFill="1" applyBorder="1"/>
    <xf numFmtId="0" fontId="1" fillId="0" borderId="5" xfId="33702" applyBorder="1" applyAlignment="1">
      <alignment horizontal="center"/>
    </xf>
    <xf numFmtId="0" fontId="1" fillId="0" borderId="5" xfId="33702" applyBorder="1"/>
    <xf numFmtId="0" fontId="4" fillId="0" borderId="6" xfId="33702" applyFont="1" applyBorder="1"/>
    <xf numFmtId="0" fontId="119" fillId="0" borderId="5" xfId="33702" applyFont="1" applyBorder="1"/>
    <xf numFmtId="0" fontId="1" fillId="61" borderId="0" xfId="33702" applyFill="1"/>
    <xf numFmtId="0" fontId="1" fillId="61" borderId="5" xfId="33702" applyFill="1" applyBorder="1" applyAlignment="1">
      <alignment horizontal="center"/>
    </xf>
    <xf numFmtId="0" fontId="1" fillId="61" borderId="5" xfId="33702" applyFill="1" applyBorder="1"/>
    <xf numFmtId="0" fontId="1" fillId="61" borderId="6" xfId="33702" applyFont="1" applyFill="1" applyBorder="1"/>
    <xf numFmtId="0" fontId="119" fillId="61" borderId="5" xfId="33702" applyFont="1" applyFill="1" applyBorder="1"/>
    <xf numFmtId="43" fontId="1" fillId="62" borderId="5" xfId="33702" applyNumberFormat="1" applyFont="1" applyFill="1" applyBorder="1"/>
    <xf numFmtId="0" fontId="4" fillId="0" borderId="5" xfId="33702" applyFont="1" applyBorder="1"/>
    <xf numFmtId="175" fontId="1" fillId="61" borderId="5" xfId="33703" applyFill="1">
      <alignment vertical="center"/>
      <protection locked="0"/>
    </xf>
    <xf numFmtId="175" fontId="0" fillId="61" borderId="5" xfId="33703" applyFont="1" applyFill="1" applyBorder="1" applyAlignment="1">
      <alignment vertical="center"/>
      <protection locked="0"/>
    </xf>
    <xf numFmtId="175" fontId="1" fillId="61" borderId="5" xfId="33703" applyFill="1" applyBorder="1" applyAlignment="1">
      <alignment vertical="center"/>
      <protection locked="0"/>
    </xf>
    <xf numFmtId="175" fontId="1" fillId="61" borderId="5" xfId="33703" applyFont="1" applyFill="1" applyBorder="1" applyAlignment="1">
      <alignment vertical="center"/>
      <protection locked="0"/>
    </xf>
    <xf numFmtId="175" fontId="4" fillId="61" borderId="5" xfId="33703" applyFont="1" applyFill="1" applyBorder="1" applyAlignment="1">
      <alignment vertical="center"/>
      <protection locked="0"/>
    </xf>
    <xf numFmtId="0" fontId="1" fillId="0" borderId="5" xfId="33702" applyFont="1" applyBorder="1"/>
    <xf numFmtId="169" fontId="1" fillId="61" borderId="5" xfId="33704" applyNumberFormat="1" applyFill="1" applyBorder="1" applyAlignment="1" applyProtection="1">
      <alignment vertical="center"/>
      <protection locked="0"/>
    </xf>
    <xf numFmtId="169" fontId="0" fillId="61" borderId="5" xfId="33704" applyNumberFormat="1" applyFont="1" applyFill="1" applyBorder="1"/>
    <xf numFmtId="0" fontId="4" fillId="61" borderId="5" xfId="33702" applyFont="1" applyFill="1" applyBorder="1"/>
    <xf numFmtId="0" fontId="1" fillId="0" borderId="4" xfId="33702" applyBorder="1"/>
    <xf numFmtId="0" fontId="1" fillId="61" borderId="0" xfId="33702" applyFill="1" applyBorder="1"/>
    <xf numFmtId="0" fontId="146" fillId="61" borderId="5" xfId="33702" applyFont="1" applyFill="1" applyBorder="1" applyAlignment="1">
      <alignment horizontal="center"/>
    </xf>
    <xf numFmtId="0" fontId="23" fillId="61" borderId="5" xfId="33702" applyFont="1" applyFill="1" applyBorder="1" applyAlignment="1">
      <alignment wrapText="1"/>
    </xf>
    <xf numFmtId="0" fontId="1" fillId="61" borderId="4" xfId="33702" applyFill="1" applyBorder="1"/>
    <xf numFmtId="0" fontId="1" fillId="0" borderId="8" xfId="33702" applyBorder="1"/>
    <xf numFmtId="0" fontId="146" fillId="0" borderId="5" xfId="33702" applyFont="1" applyBorder="1" applyAlignment="1">
      <alignment horizontal="center"/>
    </xf>
    <xf numFmtId="0" fontId="23" fillId="0" borderId="5" xfId="33702" applyFont="1" applyBorder="1" applyAlignment="1">
      <alignment wrapText="1"/>
    </xf>
    <xf numFmtId="0" fontId="1" fillId="0" borderId="0" xfId="33702" applyBorder="1"/>
    <xf numFmtId="0" fontId="146" fillId="0" borderId="5" xfId="33702" applyFont="1" applyBorder="1" applyAlignment="1">
      <alignment horizontal="centerContinuous" wrapText="1"/>
    </xf>
    <xf numFmtId="0" fontId="146" fillId="0" borderId="5" xfId="33702" applyFont="1" applyBorder="1" applyAlignment="1">
      <alignment horizontal="centerContinuous"/>
    </xf>
    <xf numFmtId="0" fontId="1" fillId="0" borderId="5" xfId="33702" applyBorder="1" applyAlignment="1">
      <alignment horizontal="centerContinuous"/>
    </xf>
    <xf numFmtId="0" fontId="174" fillId="0" borderId="0" xfId="0" applyFont="1" applyBorder="1"/>
    <xf numFmtId="0" fontId="1" fillId="0" borderId="0" xfId="33702" applyBorder="1" applyAlignment="1">
      <alignment horizontal="center"/>
    </xf>
    <xf numFmtId="0" fontId="51" fillId="5" borderId="7" xfId="106" applyFont="1" applyFill="1" applyBorder="1" applyAlignment="1" applyProtection="1">
      <alignment horizontal="left"/>
    </xf>
    <xf numFmtId="0" fontId="51" fillId="5" borderId="0" xfId="106" applyFont="1" applyFill="1" applyBorder="1" applyAlignment="1" applyProtection="1">
      <alignment horizontal="left"/>
    </xf>
    <xf numFmtId="0" fontId="3" fillId="0" borderId="0" xfId="0" applyFont="1" applyAlignment="1">
      <alignment wrapText="1"/>
    </xf>
    <xf numFmtId="0" fontId="7" fillId="0" borderId="0" xfId="0" applyFont="1" applyAlignment="1">
      <alignment wrapText="1"/>
    </xf>
    <xf numFmtId="0" fontId="4" fillId="105" borderId="5" xfId="9755" applyFont="1" applyFill="1" applyBorder="1" applyAlignment="1">
      <alignment horizontal="center"/>
    </xf>
    <xf numFmtId="0" fontId="7" fillId="0" borderId="0" xfId="107" applyFont="1" applyBorder="1" applyAlignment="1"/>
    <xf numFmtId="0" fontId="86" fillId="61" borderId="8" xfId="0" applyFont="1" applyFill="1" applyBorder="1" applyAlignment="1" applyProtection="1">
      <alignment horizontal="left"/>
    </xf>
    <xf numFmtId="0" fontId="43" fillId="0" borderId="0" xfId="107" applyFont="1" applyBorder="1" applyAlignment="1"/>
    <xf numFmtId="0" fontId="90" fillId="61" borderId="8" xfId="101" applyFont="1" applyFill="1" applyBorder="1" applyAlignment="1" applyProtection="1"/>
    <xf numFmtId="0" fontId="43" fillId="61" borderId="8" xfId="101" applyFont="1" applyFill="1" applyBorder="1" applyAlignment="1" applyProtection="1"/>
    <xf numFmtId="0" fontId="42" fillId="0" borderId="0" xfId="107" applyFont="1" applyAlignment="1"/>
    <xf numFmtId="0" fontId="7" fillId="0" borderId="0" xfId="107" applyFont="1" applyAlignment="1"/>
    <xf numFmtId="0" fontId="7" fillId="0" borderId="5" xfId="107" applyFont="1" applyBorder="1" applyAlignment="1">
      <alignment horizontal="center"/>
    </xf>
    <xf numFmtId="0" fontId="48" fillId="0" borderId="5" xfId="33705" applyFont="1" applyBorder="1" applyAlignment="1">
      <alignment horizontal="centerContinuous"/>
    </xf>
    <xf numFmtId="0" fontId="49" fillId="0" borderId="5" xfId="33705" applyFont="1" applyBorder="1" applyAlignment="1">
      <alignment horizontal="centerContinuous"/>
    </xf>
    <xf numFmtId="0" fontId="8" fillId="0" borderId="0" xfId="107" applyFont="1" applyFill="1" applyBorder="1" applyAlignment="1" applyProtection="1">
      <alignment horizontal="left"/>
    </xf>
    <xf numFmtId="0" fontId="8" fillId="0" borderId="0" xfId="107" applyFont="1" applyAlignment="1">
      <alignment horizontal="center"/>
    </xf>
    <xf numFmtId="0" fontId="8" fillId="0" borderId="0" xfId="107" applyFont="1" applyAlignment="1"/>
    <xf numFmtId="0" fontId="48" fillId="0" borderId="5" xfId="33705" applyFont="1" applyBorder="1" applyAlignment="1">
      <alignment horizontal="center"/>
    </xf>
    <xf numFmtId="0" fontId="7" fillId="0" borderId="5" xfId="107" applyFont="1" applyBorder="1" applyAlignment="1"/>
    <xf numFmtId="0" fontId="7" fillId="0" borderId="0" xfId="107" applyFont="1" applyAlignment="1">
      <alignment horizontal="center"/>
    </xf>
    <xf numFmtId="175" fontId="1" fillId="25" borderId="5" xfId="140" applyNumberFormat="1">
      <alignment vertical="center"/>
      <protection locked="0"/>
    </xf>
    <xf numFmtId="175" fontId="1" fillId="25" borderId="5" xfId="140">
      <alignment vertical="center"/>
      <protection locked="0"/>
    </xf>
    <xf numFmtId="43" fontId="54" fillId="54" borderId="5" xfId="33705" applyNumberFormat="1" applyFont="1" applyFill="1" applyBorder="1"/>
    <xf numFmtId="0" fontId="176" fillId="0" borderId="0" xfId="107" applyFont="1" applyAlignment="1"/>
    <xf numFmtId="0" fontId="7" fillId="0" borderId="5" xfId="107" applyFont="1" applyBorder="1" applyAlignment="1">
      <alignment horizontal="left"/>
    </xf>
    <xf numFmtId="0" fontId="7" fillId="0" borderId="0" xfId="107" applyFont="1" applyAlignment="1">
      <alignment horizontal="left"/>
    </xf>
    <xf numFmtId="0" fontId="7" fillId="0" borderId="0" xfId="107" applyFont="1" applyAlignment="1">
      <alignment horizontal="left" indent="1"/>
    </xf>
    <xf numFmtId="0" fontId="7" fillId="0" borderId="8" xfId="107" applyFont="1" applyBorder="1" applyAlignment="1"/>
    <xf numFmtId="0" fontId="8" fillId="0" borderId="0" xfId="107" applyFont="1" applyAlignment="1">
      <alignment horizontal="left"/>
    </xf>
    <xf numFmtId="0" fontId="7" fillId="0" borderId="0" xfId="107" applyFont="1" applyAlignment="1">
      <alignment horizontal="right"/>
    </xf>
    <xf numFmtId="0" fontId="7" fillId="0" borderId="0" xfId="107" applyFont="1" applyAlignment="1">
      <alignment horizontal="center" wrapText="1"/>
    </xf>
    <xf numFmtId="214" fontId="1" fillId="25" borderId="5" xfId="140" applyNumberFormat="1">
      <alignment vertical="center"/>
      <protection locked="0"/>
    </xf>
    <xf numFmtId="175" fontId="1" fillId="25" borderId="3" xfId="140" applyBorder="1">
      <alignment vertical="center"/>
      <protection locked="0"/>
    </xf>
    <xf numFmtId="0" fontId="8" fillId="0" borderId="5" xfId="107" applyFont="1" applyBorder="1" applyAlignment="1">
      <alignment horizontal="left"/>
    </xf>
    <xf numFmtId="0" fontId="7" fillId="0" borderId="8" xfId="107" applyFont="1" applyFill="1" applyBorder="1" applyAlignment="1"/>
    <xf numFmtId="0" fontId="8" fillId="0" borderId="5" xfId="107" applyFont="1" applyFill="1" applyBorder="1" applyAlignment="1" applyProtection="1">
      <alignment horizontal="left"/>
    </xf>
    <xf numFmtId="0" fontId="8" fillId="0" borderId="0" xfId="107" applyFont="1" applyFill="1" applyBorder="1" applyAlignment="1" applyProtection="1">
      <alignment horizontal="right"/>
    </xf>
    <xf numFmtId="0" fontId="7" fillId="0" borderId="5" xfId="107" applyFont="1" applyBorder="1" applyAlignment="1">
      <alignment horizontal="left" wrapText="1"/>
    </xf>
    <xf numFmtId="0" fontId="7" fillId="0" borderId="3" xfId="107" applyFont="1" applyBorder="1" applyAlignment="1">
      <alignment horizontal="left" wrapText="1"/>
    </xf>
    <xf numFmtId="175" fontId="1" fillId="24" borderId="5" xfId="133" applyAlignment="1">
      <alignment horizontal="center" vertical="center"/>
    </xf>
    <xf numFmtId="215" fontId="0" fillId="0" borderId="0" xfId="0" applyNumberFormat="1"/>
    <xf numFmtId="0" fontId="177" fillId="53" borderId="0" xfId="102" applyFont="1" applyFill="1" applyProtection="1"/>
    <xf numFmtId="0" fontId="47" fillId="53" borderId="0" xfId="98" applyFont="1" applyFill="1"/>
    <xf numFmtId="175" fontId="0" fillId="0" borderId="5" xfId="0" applyNumberFormat="1" applyFill="1" applyBorder="1" applyAlignment="1">
      <alignment horizontal="right"/>
    </xf>
    <xf numFmtId="0" fontId="178" fillId="0" borderId="103" xfId="0" applyFont="1" applyBorder="1" applyAlignment="1">
      <alignment vertical="top" wrapText="1"/>
    </xf>
    <xf numFmtId="0" fontId="178" fillId="0" borderId="16" xfId="0" applyFont="1" applyBorder="1" applyAlignment="1">
      <alignment vertical="top" wrapText="1"/>
    </xf>
    <xf numFmtId="0" fontId="178" fillId="0" borderId="16" xfId="0" applyFont="1" applyBorder="1" applyAlignment="1">
      <alignment horizontal="center" vertical="top" wrapText="1"/>
    </xf>
    <xf numFmtId="0" fontId="178" fillId="0" borderId="5" xfId="0" applyFont="1" applyBorder="1" applyAlignment="1">
      <alignment vertical="top" wrapText="1"/>
    </xf>
    <xf numFmtId="0" fontId="178" fillId="0" borderId="5" xfId="0" applyFont="1" applyBorder="1" applyAlignment="1">
      <alignment horizontal="center" vertical="top" wrapText="1"/>
    </xf>
    <xf numFmtId="0" fontId="179" fillId="0" borderId="102" xfId="0" applyFont="1" applyBorder="1" applyAlignment="1">
      <alignment horizontal="center" vertical="top" wrapText="1"/>
    </xf>
    <xf numFmtId="0" fontId="179" fillId="0" borderId="79" xfId="0" applyFont="1" applyBorder="1" applyAlignment="1">
      <alignment horizontal="center" vertical="top" wrapText="1"/>
    </xf>
    <xf numFmtId="0" fontId="0" fillId="0" borderId="2" xfId="0" applyBorder="1"/>
    <xf numFmtId="0" fontId="0" fillId="0" borderId="4" xfId="0" applyBorder="1"/>
    <xf numFmtId="171" fontId="12" fillId="3" borderId="0" xfId="848" applyNumberFormat="1" applyFont="1" applyFill="1" applyBorder="1"/>
    <xf numFmtId="171" fontId="6" fillId="0" borderId="0" xfId="848" applyNumberFormat="1" applyFont="1" applyFill="1" applyBorder="1" applyProtection="1"/>
    <xf numFmtId="171" fontId="12" fillId="3" borderId="0" xfId="848" applyNumberFormat="1" applyFont="1" applyFill="1" applyBorder="1" applyAlignment="1">
      <alignment horizontal="left"/>
    </xf>
    <xf numFmtId="171" fontId="12" fillId="3" borderId="7" xfId="848" applyNumberFormat="1" applyFont="1" applyFill="1" applyBorder="1" applyAlignment="1">
      <alignment horizontal="left"/>
    </xf>
    <xf numFmtId="171" fontId="11" fillId="0" borderId="0" xfId="33706" applyNumberFormat="1" applyFont="1" applyProtection="1"/>
    <xf numFmtId="171" fontId="8" fillId="0" borderId="0" xfId="973" applyFont="1" applyAlignment="1" applyProtection="1">
      <alignment horizontal="left"/>
    </xf>
    <xf numFmtId="171" fontId="7" fillId="0" borderId="0" xfId="973" applyFont="1" applyProtection="1"/>
    <xf numFmtId="171" fontId="106" fillId="0" borderId="0" xfId="780" applyFont="1" applyAlignment="1" applyProtection="1"/>
    <xf numFmtId="171" fontId="53" fillId="0" borderId="0" xfId="799" applyFont="1" applyFill="1" applyBorder="1" applyAlignment="1" applyProtection="1"/>
    <xf numFmtId="171" fontId="42" fillId="0" borderId="0" xfId="799" applyFont="1" applyFill="1" applyBorder="1" applyAlignment="1" applyProtection="1">
      <alignment horizontal="left"/>
    </xf>
    <xf numFmtId="171" fontId="8" fillId="0" borderId="0" xfId="799" applyFont="1" applyFill="1" applyBorder="1" applyAlignment="1" applyProtection="1"/>
    <xf numFmtId="171" fontId="7" fillId="0" borderId="0" xfId="973" applyFont="1" applyFill="1" applyBorder="1" applyAlignment="1" applyProtection="1">
      <alignment horizontal="center" vertical="center"/>
    </xf>
    <xf numFmtId="171" fontId="0" fillId="0" borderId="0" xfId="799" applyFont="1" applyFill="1" applyProtection="1"/>
    <xf numFmtId="9" fontId="7" fillId="0" borderId="0" xfId="1267" applyFont="1" applyFill="1" applyBorder="1" applyAlignment="1" applyProtection="1">
      <alignment horizontal="center" vertical="center"/>
    </xf>
    <xf numFmtId="0" fontId="7" fillId="0" borderId="5" xfId="973" applyNumberFormat="1" applyFont="1" applyFill="1" applyBorder="1" applyAlignment="1" applyProtection="1">
      <alignment horizontal="center" vertical="center" wrapText="1"/>
    </xf>
    <xf numFmtId="0" fontId="46" fillId="0" borderId="5" xfId="973" applyNumberFormat="1" applyFont="1" applyFill="1" applyBorder="1" applyAlignment="1" applyProtection="1">
      <alignment horizontal="center" vertical="center" wrapText="1"/>
    </xf>
    <xf numFmtId="0" fontId="7" fillId="0" borderId="6" xfId="799" applyNumberFormat="1" applyFont="1" applyFill="1" applyBorder="1" applyAlignment="1">
      <alignment horizontal="center" vertical="center" wrapText="1"/>
    </xf>
    <xf numFmtId="0" fontId="7" fillId="0" borderId="5" xfId="799" applyNumberFormat="1" applyFont="1" applyFill="1" applyBorder="1" applyAlignment="1">
      <alignment horizontal="center" vertical="center" wrapText="1"/>
    </xf>
    <xf numFmtId="0" fontId="7" fillId="0" borderId="101" xfId="973" applyNumberFormat="1" applyFont="1" applyFill="1" applyBorder="1" applyAlignment="1" applyProtection="1">
      <alignment horizontal="center" vertical="center" wrapText="1"/>
    </xf>
    <xf numFmtId="171" fontId="7" fillId="0" borderId="0" xfId="973" applyFont="1" applyAlignment="1" applyProtection="1">
      <alignment horizontal="center" textRotation="90" wrapText="1"/>
    </xf>
    <xf numFmtId="171" fontId="7" fillId="0" borderId="54" xfId="973" applyNumberFormat="1" applyFont="1" applyFill="1" applyBorder="1" applyAlignment="1" applyProtection="1">
      <alignment horizontal="left" vertical="center" wrapText="1"/>
    </xf>
    <xf numFmtId="0" fontId="7" fillId="26" borderId="5" xfId="973" applyNumberFormat="1" applyFont="1" applyFill="1" applyBorder="1" applyAlignment="1" applyProtection="1">
      <alignment horizontal="center" vertical="center"/>
      <protection locked="0"/>
    </xf>
    <xf numFmtId="171" fontId="7" fillId="26" borderId="5" xfId="973" applyFont="1" applyFill="1" applyBorder="1" applyAlignment="1" applyProtection="1">
      <alignment horizontal="center" vertical="center"/>
      <protection locked="0"/>
    </xf>
    <xf numFmtId="216" fontId="7" fillId="26" borderId="5" xfId="973" applyNumberFormat="1" applyFont="1" applyFill="1" applyBorder="1" applyAlignment="1" applyProtection="1">
      <alignment horizontal="center" vertical="center"/>
      <protection locked="0"/>
    </xf>
    <xf numFmtId="217" fontId="7" fillId="26" borderId="5" xfId="973" applyNumberFormat="1" applyFont="1" applyFill="1" applyBorder="1" applyAlignment="1" applyProtection="1">
      <alignment horizontal="center" vertical="center"/>
      <protection locked="0"/>
    </xf>
    <xf numFmtId="171" fontId="7" fillId="26" borderId="5" xfId="973" applyFont="1" applyFill="1" applyBorder="1" applyAlignment="1" applyProtection="1">
      <alignment horizontal="center" vertical="center" wrapText="1"/>
      <protection locked="0"/>
    </xf>
    <xf numFmtId="0" fontId="7" fillId="26" borderId="5" xfId="973" applyNumberFormat="1" applyFont="1" applyFill="1" applyBorder="1" applyAlignment="1" applyProtection="1">
      <alignment horizontal="center" vertical="center" wrapText="1"/>
      <protection locked="0"/>
    </xf>
    <xf numFmtId="218" fontId="7" fillId="26" borderId="5" xfId="634" applyNumberFormat="1" applyFont="1" applyFill="1" applyBorder="1" applyAlignment="1" applyProtection="1">
      <alignment horizontal="center" vertical="center"/>
      <protection locked="0"/>
    </xf>
    <xf numFmtId="164" fontId="7" fillId="26" borderId="5" xfId="973" applyNumberFormat="1" applyFont="1" applyFill="1" applyBorder="1" applyAlignment="1" applyProtection="1">
      <alignment horizontal="center" vertical="center"/>
      <protection locked="0"/>
    </xf>
    <xf numFmtId="164" fontId="8" fillId="28" borderId="5" xfId="634" applyNumberFormat="1" applyFont="1" applyFill="1" applyBorder="1" applyAlignment="1" applyProtection="1">
      <alignment horizontal="center" vertical="center"/>
      <protection locked="0"/>
    </xf>
    <xf numFmtId="171" fontId="7" fillId="0" borderId="0" xfId="973" applyFont="1" applyFill="1" applyBorder="1" applyProtection="1"/>
    <xf numFmtId="171" fontId="7" fillId="0" borderId="45" xfId="973" applyFont="1" applyBorder="1" applyAlignment="1" applyProtection="1">
      <alignment vertical="center" wrapText="1"/>
    </xf>
    <xf numFmtId="171" fontId="7" fillId="0" borderId="5" xfId="973" applyFont="1" applyBorder="1" applyAlignment="1" applyProtection="1">
      <alignment horizontal="left"/>
      <protection locked="0"/>
    </xf>
    <xf numFmtId="218" fontId="8" fillId="28" borderId="5" xfId="634" applyNumberFormat="1" applyFont="1" applyFill="1" applyBorder="1" applyAlignment="1" applyProtection="1">
      <alignment horizontal="center" vertical="center"/>
      <protection locked="0"/>
    </xf>
    <xf numFmtId="171" fontId="7" fillId="53" borderId="5" xfId="973" applyFont="1" applyFill="1" applyBorder="1" applyAlignment="1" applyProtection="1">
      <alignment horizontal="center" vertical="center"/>
      <protection locked="0"/>
    </xf>
    <xf numFmtId="171" fontId="7" fillId="0" borderId="0" xfId="973" applyFont="1" applyAlignment="1" applyProtection="1">
      <alignment textRotation="90" wrapText="1"/>
    </xf>
    <xf numFmtId="171" fontId="7" fillId="0" borderId="45" xfId="973" applyFont="1" applyBorder="1" applyAlignment="1" applyProtection="1">
      <alignment wrapText="1"/>
    </xf>
    <xf numFmtId="171" fontId="7" fillId="0" borderId="5" xfId="973" applyNumberFormat="1" applyFont="1" applyBorder="1" applyAlignment="1" applyProtection="1">
      <alignment horizontal="left" vertical="center" wrapText="1"/>
    </xf>
    <xf numFmtId="171" fontId="7" fillId="0" borderId="6" xfId="799" applyFont="1" applyBorder="1" applyAlignment="1">
      <alignment horizontal="centerContinuous" vertical="center" wrapText="1"/>
    </xf>
    <xf numFmtId="171" fontId="7" fillId="0" borderId="6" xfId="799" applyFont="1" applyBorder="1" applyAlignment="1">
      <alignment vertical="center" wrapText="1"/>
    </xf>
    <xf numFmtId="171" fontId="7" fillId="0" borderId="5" xfId="799" applyFont="1" applyBorder="1" applyAlignment="1">
      <alignment horizontal="left" vertical="center" wrapText="1"/>
    </xf>
    <xf numFmtId="171" fontId="7" fillId="0" borderId="0" xfId="973" applyNumberFormat="1" applyFont="1" applyFill="1" applyBorder="1" applyAlignment="1" applyProtection="1">
      <alignment horizontal="left" vertical="center" wrapText="1"/>
    </xf>
    <xf numFmtId="171" fontId="7" fillId="0" borderId="45" xfId="973" applyFont="1" applyBorder="1" applyAlignment="1" applyProtection="1">
      <alignment textRotation="90" wrapText="1"/>
    </xf>
    <xf numFmtId="171" fontId="7" fillId="0" borderId="5" xfId="973" applyNumberFormat="1" applyFont="1" applyBorder="1" applyAlignment="1" applyProtection="1">
      <alignment horizontal="center" vertical="center" wrapText="1"/>
    </xf>
    <xf numFmtId="171" fontId="7" fillId="0" borderId="5" xfId="799" applyFont="1" applyBorder="1" applyAlignment="1">
      <alignment horizontal="center" wrapText="1"/>
    </xf>
    <xf numFmtId="171" fontId="7" fillId="0" borderId="5" xfId="799" applyFont="1" applyBorder="1"/>
    <xf numFmtId="171" fontId="7" fillId="0" borderId="54" xfId="973" applyNumberFormat="1" applyFont="1" applyFill="1" applyBorder="1" applyAlignment="1" applyProtection="1">
      <alignment horizontal="center" vertical="center" wrapText="1"/>
    </xf>
    <xf numFmtId="171" fontId="7" fillId="0" borderId="0" xfId="973" applyNumberFormat="1" applyFont="1" applyFill="1" applyBorder="1" applyAlignment="1" applyProtection="1">
      <alignment horizontal="center" vertical="center" wrapText="1"/>
    </xf>
    <xf numFmtId="171" fontId="7" fillId="0" borderId="54" xfId="799" applyFont="1" applyFill="1" applyBorder="1"/>
    <xf numFmtId="171" fontId="7" fillId="0" borderId="0" xfId="973" applyFont="1" applyFill="1" applyBorder="1" applyProtection="1">
      <protection locked="0"/>
    </xf>
    <xf numFmtId="171" fontId="7" fillId="26" borderId="5" xfId="973" applyNumberFormat="1" applyFont="1" applyFill="1" applyBorder="1" applyAlignment="1" applyProtection="1">
      <alignment horizontal="center" vertical="center" wrapText="1"/>
    </xf>
    <xf numFmtId="171" fontId="7" fillId="26" borderId="5" xfId="799" applyFont="1" applyFill="1" applyBorder="1" applyAlignment="1">
      <alignment horizontal="center" wrapText="1"/>
    </xf>
    <xf numFmtId="171" fontId="7" fillId="26" borderId="5" xfId="799" applyFont="1" applyFill="1" applyBorder="1"/>
    <xf numFmtId="0" fontId="0" fillId="0" borderId="98" xfId="0" applyBorder="1" applyAlignment="1">
      <alignment horizontal="center"/>
    </xf>
    <xf numFmtId="0" fontId="4" fillId="0" borderId="5" xfId="0" applyFont="1" applyFill="1" applyBorder="1" applyAlignment="1">
      <alignment horizontal="center"/>
    </xf>
    <xf numFmtId="0" fontId="4" fillId="0" borderId="101" xfId="0" applyFont="1" applyFill="1" applyBorder="1" applyAlignment="1">
      <alignment horizontal="center"/>
    </xf>
    <xf numFmtId="0" fontId="4" fillId="0" borderId="3" xfId="0" applyFont="1" applyBorder="1" applyAlignment="1">
      <alignment horizontal="center"/>
    </xf>
    <xf numFmtId="0" fontId="4" fillId="0" borderId="57" xfId="0" applyFont="1" applyBorder="1" applyAlignment="1">
      <alignment horizontal="center"/>
    </xf>
    <xf numFmtId="0" fontId="0" fillId="107" borderId="2" xfId="0" applyFill="1" applyBorder="1"/>
    <xf numFmtId="0" fontId="0" fillId="107" borderId="45" xfId="0" applyFill="1" applyBorder="1"/>
    <xf numFmtId="0" fontId="0" fillId="0" borderId="56" xfId="0" applyBorder="1" applyAlignment="1">
      <alignment horizontal="center"/>
    </xf>
    <xf numFmtId="0" fontId="0" fillId="0" borderId="4" xfId="0" applyBorder="1" applyAlignment="1">
      <alignment horizontal="center"/>
    </xf>
    <xf numFmtId="0" fontId="0" fillId="0" borderId="45" xfId="0" applyBorder="1" applyAlignment="1">
      <alignment horizontal="center"/>
    </xf>
    <xf numFmtId="0" fontId="0" fillId="64" borderId="45" xfId="0" applyFill="1" applyBorder="1" applyAlignment="1">
      <alignment horizontal="center"/>
    </xf>
    <xf numFmtId="43" fontId="0" fillId="62" borderId="2" xfId="1" applyFont="1" applyFill="1" applyBorder="1" applyAlignment="1">
      <alignment horizontal="center"/>
    </xf>
    <xf numFmtId="0" fontId="0" fillId="0" borderId="54" xfId="0" applyBorder="1"/>
    <xf numFmtId="0" fontId="0" fillId="0" borderId="45" xfId="0" applyBorder="1"/>
    <xf numFmtId="0" fontId="0" fillId="0" borderId="55" xfId="0" applyBorder="1"/>
    <xf numFmtId="0" fontId="0" fillId="0" borderId="56" xfId="0" applyBorder="1"/>
    <xf numFmtId="0" fontId="4" fillId="0" borderId="0" xfId="0" applyFont="1" applyFill="1" applyBorder="1" applyAlignment="1">
      <alignment horizontal="center"/>
    </xf>
    <xf numFmtId="218" fontId="4" fillId="62" borderId="5" xfId="0" applyNumberFormat="1" applyFont="1" applyFill="1" applyBorder="1"/>
    <xf numFmtId="218" fontId="0" fillId="25" borderId="5" xfId="0" applyNumberFormat="1" applyFill="1" applyBorder="1"/>
    <xf numFmtId="218" fontId="0" fillId="108" borderId="5" xfId="0" applyNumberFormat="1" applyFill="1" applyBorder="1"/>
    <xf numFmtId="0" fontId="7" fillId="53" borderId="73" xfId="115" applyFont="1" applyFill="1" applyBorder="1"/>
    <xf numFmtId="181" fontId="74" fillId="53" borderId="73" xfId="110" applyNumberFormat="1" applyFont="1" applyFill="1" applyBorder="1" applyProtection="1">
      <protection locked="0"/>
    </xf>
    <xf numFmtId="0" fontId="75" fillId="53" borderId="73" xfId="115" applyFont="1" applyFill="1" applyBorder="1"/>
    <xf numFmtId="0" fontId="75" fillId="53" borderId="98" xfId="115" applyFont="1" applyFill="1" applyBorder="1"/>
    <xf numFmtId="181" fontId="7" fillId="7" borderId="5" xfId="33708" applyNumberFormat="1" applyFont="1" applyFill="1" applyBorder="1"/>
    <xf numFmtId="0" fontId="7" fillId="7" borderId="98" xfId="116" applyFont="1" applyFill="1" applyBorder="1"/>
    <xf numFmtId="164" fontId="60" fillId="7" borderId="98" xfId="110" applyNumberFormat="1" applyFont="1" applyFill="1" applyBorder="1" applyProtection="1">
      <protection locked="0"/>
    </xf>
    <xf numFmtId="164" fontId="7" fillId="7" borderId="98" xfId="110" applyNumberFormat="1" applyFont="1" applyFill="1" applyBorder="1" applyProtection="1">
      <protection locked="0"/>
    </xf>
    <xf numFmtId="0" fontId="7" fillId="53" borderId="98" xfId="115" applyFont="1" applyFill="1" applyBorder="1"/>
    <xf numFmtId="0" fontId="7" fillId="53" borderId="101" xfId="115" applyFont="1" applyFill="1" applyBorder="1"/>
    <xf numFmtId="0" fontId="7" fillId="53" borderId="99" xfId="115" applyFont="1" applyFill="1" applyBorder="1"/>
    <xf numFmtId="181" fontId="7" fillId="7" borderId="4" xfId="33708" applyNumberFormat="1" applyFont="1" applyFill="1" applyBorder="1"/>
    <xf numFmtId="0" fontId="12" fillId="53" borderId="0" xfId="115" applyFont="1" applyFill="1" applyBorder="1"/>
    <xf numFmtId="0" fontId="5" fillId="53" borderId="0" xfId="33708" applyFill="1"/>
    <xf numFmtId="0" fontId="7" fillId="53" borderId="5" xfId="33708" applyFont="1" applyFill="1" applyBorder="1"/>
    <xf numFmtId="176" fontId="7" fillId="52" borderId="5" xfId="33708" applyNumberFormat="1" applyFont="1" applyFill="1" applyBorder="1"/>
    <xf numFmtId="0" fontId="5" fillId="53" borderId="5" xfId="33708" applyFill="1" applyBorder="1"/>
    <xf numFmtId="164" fontId="7" fillId="7" borderId="5" xfId="33708" applyNumberFormat="1" applyFont="1" applyFill="1" applyBorder="1"/>
    <xf numFmtId="197" fontId="5" fillId="53" borderId="0" xfId="33708" applyNumberFormat="1" applyFill="1"/>
    <xf numFmtId="198" fontId="5" fillId="53" borderId="0" xfId="33708" applyNumberFormat="1" applyFill="1"/>
    <xf numFmtId="0" fontId="5" fillId="53" borderId="0" xfId="33708" applyFill="1" applyAlignment="1">
      <alignment horizontal="left"/>
    </xf>
    <xf numFmtId="0" fontId="41" fillId="53" borderId="5" xfId="33708" applyFont="1" applyFill="1" applyBorder="1"/>
    <xf numFmtId="0" fontId="41" fillId="53" borderId="0" xfId="33708" applyFont="1" applyFill="1"/>
    <xf numFmtId="0" fontId="5" fillId="53" borderId="0" xfId="33708" applyFont="1" applyFill="1" applyAlignment="1">
      <alignment horizontal="left"/>
    </xf>
    <xf numFmtId="0" fontId="5" fillId="53" borderId="5" xfId="33708" applyFill="1" applyBorder="1" applyAlignment="1">
      <alignment horizontal="left" wrapText="1"/>
    </xf>
    <xf numFmtId="0" fontId="9" fillId="53" borderId="0" xfId="33708" applyFont="1" applyFill="1"/>
    <xf numFmtId="0" fontId="7" fillId="53" borderId="0" xfId="33708" applyFont="1" applyFill="1" applyBorder="1"/>
    <xf numFmtId="169" fontId="22" fillId="6" borderId="5" xfId="1109" applyNumberFormat="1" applyFont="1" applyFill="1" applyBorder="1" applyAlignment="1" applyProtection="1">
      <alignment horizontal="right"/>
    </xf>
    <xf numFmtId="0" fontId="6" fillId="53" borderId="0" xfId="33708" applyFont="1" applyFill="1"/>
    <xf numFmtId="0" fontId="6" fillId="53" borderId="0" xfId="33708" applyFont="1" applyFill="1" applyBorder="1"/>
    <xf numFmtId="0" fontId="9" fillId="53" borderId="0" xfId="33708" applyFont="1" applyFill="1" applyBorder="1"/>
    <xf numFmtId="0" fontId="7" fillId="53" borderId="0" xfId="33708" applyFont="1" applyFill="1"/>
    <xf numFmtId="0" fontId="7" fillId="53" borderId="4" xfId="33708" applyFont="1" applyFill="1" applyBorder="1"/>
    <xf numFmtId="0" fontId="9" fillId="53" borderId="8" xfId="33708" applyFont="1" applyFill="1" applyBorder="1"/>
    <xf numFmtId="0" fontId="7" fillId="53" borderId="5" xfId="33708" applyFont="1" applyFill="1" applyBorder="1" applyAlignment="1">
      <alignment wrapText="1"/>
    </xf>
    <xf numFmtId="0" fontId="81" fillId="53" borderId="0" xfId="33708" applyFont="1" applyFill="1"/>
    <xf numFmtId="164" fontId="6" fillId="53" borderId="0" xfId="33708" applyNumberFormat="1" applyFont="1" applyFill="1"/>
    <xf numFmtId="164" fontId="7" fillId="52" borderId="5" xfId="33708" applyNumberFormat="1" applyFont="1" applyFill="1" applyBorder="1"/>
    <xf numFmtId="164" fontId="7" fillId="52" borderId="3" xfId="33708" applyNumberFormat="1" applyFont="1" applyFill="1" applyBorder="1"/>
    <xf numFmtId="164" fontId="9" fillId="53" borderId="0" xfId="33708" applyNumberFormat="1" applyFont="1" applyFill="1" applyBorder="1"/>
    <xf numFmtId="164" fontId="5" fillId="53" borderId="0" xfId="33708" applyNumberFormat="1" applyFill="1"/>
    <xf numFmtId="164" fontId="7" fillId="7" borderId="4" xfId="33708" applyNumberFormat="1" applyFont="1" applyFill="1" applyBorder="1"/>
    <xf numFmtId="164" fontId="7" fillId="7" borderId="2" xfId="33708" applyNumberFormat="1" applyFont="1" applyFill="1" applyBorder="1"/>
    <xf numFmtId="164" fontId="7" fillId="7" borderId="3" xfId="33708" applyNumberFormat="1" applyFont="1" applyFill="1" applyBorder="1"/>
    <xf numFmtId="0" fontId="5" fillId="0" borderId="0" xfId="33708"/>
    <xf numFmtId="164" fontId="5" fillId="0" borderId="0" xfId="33708" applyNumberFormat="1"/>
    <xf numFmtId="0" fontId="5" fillId="0" borderId="0" xfId="33708" applyFill="1"/>
    <xf numFmtId="0" fontId="48" fillId="0" borderId="6" xfId="33705" applyFont="1" applyBorder="1" applyAlignment="1">
      <alignment horizontal="center"/>
    </xf>
    <xf numFmtId="0" fontId="48" fillId="0" borderId="99" xfId="33705" applyFont="1" applyBorder="1" applyAlignment="1">
      <alignment horizontal="center"/>
    </xf>
    <xf numFmtId="0" fontId="48" fillId="0" borderId="101" xfId="33705" applyFont="1" applyBorder="1" applyAlignment="1">
      <alignment horizontal="center"/>
    </xf>
    <xf numFmtId="0" fontId="7" fillId="0" borderId="0" xfId="115" applyFont="1" applyBorder="1" applyAlignment="1">
      <alignment horizontal="right" wrapText="1"/>
    </xf>
    <xf numFmtId="0" fontId="0" fillId="0" borderId="18" xfId="2" applyFont="1" applyBorder="1" applyAlignment="1">
      <alignment horizontal="right"/>
    </xf>
    <xf numFmtId="0" fontId="7" fillId="0" borderId="0" xfId="115" applyBorder="1" applyAlignment="1">
      <alignment horizontal="right" wrapText="1"/>
    </xf>
    <xf numFmtId="0" fontId="0" fillId="0" borderId="0" xfId="2" applyFont="1" applyBorder="1" applyAlignment="1">
      <alignment horizontal="right" wrapText="1"/>
    </xf>
    <xf numFmtId="183" fontId="7" fillId="0" borderId="8" xfId="115" applyNumberFormat="1" applyFont="1" applyBorder="1" applyAlignment="1">
      <alignment horizontal="center"/>
    </xf>
    <xf numFmtId="183" fontId="7" fillId="0" borderId="8" xfId="115" applyNumberFormat="1" applyBorder="1" applyAlignment="1">
      <alignment horizontal="center"/>
    </xf>
    <xf numFmtId="0" fontId="7" fillId="0" borderId="0" xfId="115" applyFont="1" applyAlignment="1">
      <alignment wrapText="1"/>
    </xf>
    <xf numFmtId="0" fontId="10" fillId="0" borderId="0" xfId="109" applyFont="1" applyAlignment="1">
      <alignment wrapText="1"/>
    </xf>
    <xf numFmtId="0" fontId="10" fillId="0" borderId="7" xfId="109" applyFont="1" applyBorder="1" applyAlignment="1">
      <alignment wrapText="1"/>
    </xf>
    <xf numFmtId="0" fontId="8" fillId="0" borderId="6" xfId="120" applyFont="1" applyBorder="1" applyAlignment="1">
      <alignment horizontal="center"/>
    </xf>
    <xf numFmtId="0" fontId="8" fillId="0" borderId="14" xfId="120" applyFont="1" applyBorder="1" applyAlignment="1">
      <alignment horizontal="center"/>
    </xf>
    <xf numFmtId="0" fontId="8" fillId="0" borderId="53" xfId="120" applyFont="1" applyBorder="1" applyAlignment="1">
      <alignment horizontal="center"/>
    </xf>
    <xf numFmtId="0" fontId="7" fillId="26" borderId="6" xfId="120" applyFont="1" applyFill="1" applyBorder="1" applyAlignment="1" applyProtection="1">
      <protection locked="0"/>
    </xf>
    <xf numFmtId="0" fontId="7" fillId="26" borderId="14" xfId="120" applyFont="1" applyFill="1" applyBorder="1" applyAlignment="1" applyProtection="1">
      <protection locked="0"/>
    </xf>
    <xf numFmtId="0" fontId="7" fillId="26" borderId="53" xfId="120" applyFont="1" applyFill="1" applyBorder="1" applyAlignment="1" applyProtection="1">
      <protection locked="0"/>
    </xf>
    <xf numFmtId="0" fontId="7" fillId="0" borderId="0" xfId="120" applyFont="1" applyBorder="1" applyAlignment="1">
      <alignment horizontal="center"/>
    </xf>
    <xf numFmtId="0" fontId="7" fillId="0" borderId="0" xfId="107" applyFont="1" applyBorder="1" applyAlignment="1"/>
    <xf numFmtId="176" fontId="7" fillId="0" borderId="0" xfId="115" applyNumberFormat="1" applyFont="1" applyBorder="1" applyAlignment="1">
      <alignment horizontal="right" wrapText="1"/>
    </xf>
    <xf numFmtId="176" fontId="10" fillId="0" borderId="0" xfId="109" applyNumberFormat="1" applyFont="1" applyBorder="1" applyAlignment="1">
      <alignment horizontal="right" wrapText="1"/>
    </xf>
    <xf numFmtId="176" fontId="7" fillId="0" borderId="8" xfId="115" applyNumberFormat="1" applyFont="1" applyBorder="1" applyAlignment="1">
      <alignment horizontal="center"/>
    </xf>
    <xf numFmtId="176" fontId="7" fillId="0" borderId="8" xfId="115" applyNumberFormat="1" applyBorder="1" applyAlignment="1">
      <alignment horizontal="center"/>
    </xf>
    <xf numFmtId="0" fontId="8" fillId="0" borderId="0" xfId="115" applyFont="1" applyBorder="1" applyAlignment="1">
      <alignment horizontal="center"/>
    </xf>
    <xf numFmtId="0" fontId="8" fillId="0" borderId="0" xfId="115" applyFont="1" applyBorder="1" applyAlignment="1">
      <alignment horizontal="center" wrapText="1"/>
    </xf>
    <xf numFmtId="0" fontId="7" fillId="25" borderId="6" xfId="120" applyFont="1" applyFill="1" applyBorder="1" applyAlignment="1" applyProtection="1">
      <alignment horizontal="center"/>
      <protection locked="0"/>
    </xf>
    <xf numFmtId="0" fontId="7" fillId="25" borderId="14" xfId="120" applyFont="1" applyFill="1" applyBorder="1" applyAlignment="1" applyProtection="1">
      <alignment horizontal="center"/>
      <protection locked="0"/>
    </xf>
    <xf numFmtId="0" fontId="7" fillId="25" borderId="53" xfId="120" applyFont="1" applyFill="1" applyBorder="1" applyAlignment="1" applyProtection="1">
      <alignment horizontal="center"/>
      <protection locked="0"/>
    </xf>
    <xf numFmtId="0" fontId="8" fillId="0" borderId="6" xfId="120" applyFont="1" applyBorder="1" applyAlignment="1" applyProtection="1">
      <alignment horizontal="center"/>
    </xf>
    <xf numFmtId="0" fontId="8" fillId="0" borderId="14" xfId="120" applyFont="1" applyBorder="1" applyAlignment="1" applyProtection="1">
      <alignment horizontal="center"/>
    </xf>
    <xf numFmtId="0" fontId="8" fillId="0" borderId="53" xfId="120" applyFont="1" applyBorder="1" applyAlignment="1" applyProtection="1">
      <alignment horizontal="center"/>
    </xf>
    <xf numFmtId="0" fontId="7" fillId="25" borderId="6" xfId="120" applyFont="1" applyFill="1" applyBorder="1" applyAlignment="1" applyProtection="1">
      <alignment horizontal="left"/>
      <protection locked="0"/>
    </xf>
    <xf numFmtId="0" fontId="7" fillId="25" borderId="14" xfId="120" applyFont="1" applyFill="1" applyBorder="1" applyAlignment="1" applyProtection="1">
      <alignment horizontal="left"/>
      <protection locked="0"/>
    </xf>
    <xf numFmtId="0" fontId="7" fillId="25" borderId="53" xfId="120" applyFont="1" applyFill="1" applyBorder="1" applyAlignment="1" applyProtection="1">
      <alignment horizontal="left"/>
      <protection locked="0"/>
    </xf>
    <xf numFmtId="0" fontId="7" fillId="0" borderId="8" xfId="115" applyBorder="1" applyAlignment="1">
      <alignment horizontal="center"/>
    </xf>
    <xf numFmtId="190" fontId="7" fillId="7" borderId="0" xfId="115" applyNumberFormat="1" applyFont="1" applyFill="1" applyBorder="1" applyAlignment="1">
      <alignment vertical="top" wrapText="1"/>
    </xf>
    <xf numFmtId="0" fontId="9" fillId="0" borderId="6" xfId="2" applyFont="1" applyBorder="1" applyAlignment="1">
      <alignment horizontal="center"/>
    </xf>
    <xf numFmtId="0" fontId="9" fillId="0" borderId="14" xfId="2" applyFont="1" applyBorder="1" applyAlignment="1">
      <alignment horizontal="center"/>
    </xf>
    <xf numFmtId="0" fontId="9" fillId="0" borderId="50" xfId="2" applyFont="1" applyBorder="1" applyAlignment="1">
      <alignment horizontal="center"/>
    </xf>
    <xf numFmtId="196" fontId="8" fillId="0" borderId="3" xfId="2" applyNumberFormat="1" applyFont="1" applyBorder="1" applyAlignment="1">
      <alignment horizontal="center"/>
    </xf>
    <xf numFmtId="196" fontId="8" fillId="0" borderId="4" xfId="2" applyNumberFormat="1" applyFont="1" applyBorder="1" applyAlignment="1">
      <alignment horizontal="center"/>
    </xf>
    <xf numFmtId="178" fontId="11" fillId="53" borderId="0" xfId="115" applyNumberFormat="1" applyFont="1" applyFill="1" applyAlignment="1">
      <alignment horizontal="left"/>
    </xf>
    <xf numFmtId="0" fontId="41" fillId="105" borderId="26" xfId="0" applyFont="1" applyFill="1" applyBorder="1" applyAlignment="1">
      <alignment horizontal="center"/>
    </xf>
    <xf numFmtId="179" fontId="7" fillId="26" borderId="3" xfId="206" applyNumberFormat="1" applyFont="1" applyFill="1" applyBorder="1" applyAlignment="1" applyProtection="1">
      <alignment horizontal="left" vertical="top" wrapText="1"/>
    </xf>
    <xf numFmtId="179" fontId="7" fillId="26" borderId="2" xfId="206" applyNumberFormat="1" applyFont="1" applyFill="1" applyBorder="1" applyAlignment="1" applyProtection="1">
      <alignment horizontal="left" vertical="top" wrapText="1"/>
    </xf>
    <xf numFmtId="179" fontId="7" fillId="26" borderId="4" xfId="206" applyNumberFormat="1" applyFont="1" applyFill="1" applyBorder="1" applyAlignment="1" applyProtection="1">
      <alignment horizontal="left" vertical="top" wrapText="1"/>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53" xfId="0" applyBorder="1" applyAlignment="1">
      <alignment horizontal="center" vertical="center"/>
    </xf>
    <xf numFmtId="0" fontId="0" fillId="64" borderId="2" xfId="0" applyFill="1" applyBorder="1" applyAlignment="1">
      <alignment horizontal="center" vertical="center" wrapText="1"/>
    </xf>
    <xf numFmtId="0" fontId="0" fillId="64" borderId="4" xfId="0" applyFill="1" applyBorder="1" applyAlignment="1">
      <alignment horizontal="center" vertical="center" wrapText="1"/>
    </xf>
    <xf numFmtId="0" fontId="0" fillId="64" borderId="3" xfId="0" applyFill="1" applyBorder="1" applyAlignment="1">
      <alignment horizontal="center" vertical="center" wrapText="1"/>
    </xf>
    <xf numFmtId="0" fontId="4" fillId="0" borderId="6" xfId="0" applyFont="1" applyBorder="1" applyAlignment="1">
      <alignment horizontal="center"/>
    </xf>
    <xf numFmtId="0" fontId="4" fillId="0" borderId="101" xfId="0" applyFont="1" applyBorder="1" applyAlignment="1">
      <alignment horizontal="center"/>
    </xf>
    <xf numFmtId="0" fontId="4" fillId="0" borderId="99" xfId="0" applyFont="1" applyBorder="1" applyAlignment="1">
      <alignment horizontal="center"/>
    </xf>
    <xf numFmtId="0" fontId="4" fillId="0" borderId="6" xfId="0" applyFont="1" applyFill="1" applyBorder="1" applyAlignment="1">
      <alignment horizontal="center" wrapText="1"/>
    </xf>
    <xf numFmtId="0" fontId="4" fillId="0" borderId="99" xfId="0" applyFont="1" applyFill="1" applyBorder="1" applyAlignment="1">
      <alignment horizontal="center" wrapText="1"/>
    </xf>
    <xf numFmtId="0" fontId="4" fillId="0" borderId="101" xfId="0" applyFont="1" applyFill="1" applyBorder="1" applyAlignment="1">
      <alignment horizontal="center" wrapText="1"/>
    </xf>
    <xf numFmtId="0" fontId="7" fillId="0" borderId="6" xfId="973" applyNumberFormat="1" applyFont="1" applyFill="1" applyBorder="1" applyAlignment="1" applyProtection="1">
      <alignment horizontal="center" vertical="center" wrapText="1"/>
    </xf>
    <xf numFmtId="0" fontId="7" fillId="0" borderId="99" xfId="973" applyNumberFormat="1" applyFont="1" applyFill="1" applyBorder="1" applyAlignment="1" applyProtection="1">
      <alignment horizontal="center" vertical="center" wrapText="1"/>
    </xf>
    <xf numFmtId="0" fontId="7" fillId="0" borderId="101" xfId="973" applyNumberFormat="1" applyFont="1" applyFill="1" applyBorder="1" applyAlignment="1" applyProtection="1">
      <alignment horizontal="center" vertical="center" wrapText="1"/>
    </xf>
    <xf numFmtId="171" fontId="0" fillId="0" borderId="0" xfId="799" applyFont="1"/>
    <xf numFmtId="0" fontId="179" fillId="0" borderId="5" xfId="0" applyFont="1" applyBorder="1" applyAlignment="1">
      <alignment horizontal="center" vertical="top" wrapText="1"/>
    </xf>
    <xf numFmtId="0" fontId="8" fillId="0" borderId="6" xfId="4" applyFont="1" applyBorder="1" applyAlignment="1">
      <alignment horizontal="center"/>
    </xf>
    <xf numFmtId="0" fontId="8" fillId="0" borderId="99" xfId="4" applyFont="1" applyBorder="1" applyAlignment="1">
      <alignment horizontal="center"/>
    </xf>
    <xf numFmtId="0" fontId="31"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97" xfId="0" applyFont="1" applyFill="1" applyBorder="1" applyAlignment="1">
      <alignment horizontal="center" vertical="center" wrapText="1"/>
    </xf>
    <xf numFmtId="0" fontId="34" fillId="0" borderId="42"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1" fillId="0" borderId="75" xfId="0" applyFont="1" applyFill="1" applyBorder="1" applyAlignment="1">
      <alignment horizontal="left" vertical="center" wrapText="1"/>
    </xf>
    <xf numFmtId="0" fontId="31" fillId="0" borderId="2" xfId="0" applyFont="1" applyFill="1" applyBorder="1" applyAlignment="1">
      <alignment horizontal="left" vertical="center" wrapText="1"/>
    </xf>
    <xf numFmtId="0" fontId="31" fillId="0" borderId="22" xfId="0" applyFont="1" applyFill="1" applyBorder="1" applyAlignment="1">
      <alignment horizontal="left" vertical="center" wrapText="1"/>
    </xf>
    <xf numFmtId="0" fontId="34" fillId="0" borderId="75" xfId="0" applyFont="1" applyFill="1" applyBorder="1" applyAlignment="1">
      <alignment horizontal="center" vertical="center" wrapText="1"/>
    </xf>
    <xf numFmtId="0" fontId="34" fillId="0" borderId="22"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0" fillId="0" borderId="0" xfId="0" applyBorder="1" applyAlignment="1">
      <alignment vertical="center"/>
    </xf>
    <xf numFmtId="0" fontId="34" fillId="53" borderId="33" xfId="0" applyFont="1" applyFill="1" applyBorder="1" applyAlignment="1">
      <alignment horizontal="center" vertical="center" wrapText="1"/>
    </xf>
    <xf numFmtId="0" fontId="34" fillId="53" borderId="42" xfId="0" applyFont="1" applyFill="1" applyBorder="1" applyAlignment="1">
      <alignment horizontal="center" vertical="center" wrapText="1"/>
    </xf>
    <xf numFmtId="0" fontId="34" fillId="53" borderId="28" xfId="0" applyFont="1" applyFill="1" applyBorder="1" applyAlignment="1">
      <alignment horizontal="center" vertical="center" wrapText="1"/>
    </xf>
    <xf numFmtId="0" fontId="31" fillId="0" borderId="32" xfId="0" applyFont="1" applyFill="1" applyBorder="1" applyAlignment="1">
      <alignment horizontal="left" vertical="center" wrapText="1"/>
    </xf>
    <xf numFmtId="0" fontId="34" fillId="0" borderId="3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30" xfId="0" applyFont="1" applyFill="1" applyBorder="1" applyAlignment="1">
      <alignment horizontal="center" vertical="center" wrapText="1"/>
    </xf>
    <xf numFmtId="0" fontId="31" fillId="0" borderId="4" xfId="0" applyFont="1" applyFill="1" applyBorder="1" applyAlignment="1">
      <alignment horizontal="left" vertical="center" wrapText="1"/>
    </xf>
    <xf numFmtId="0" fontId="34" fillId="0" borderId="44" xfId="0" applyFont="1" applyFill="1" applyBorder="1" applyAlignment="1">
      <alignment horizontal="center" vertical="center" wrapText="1"/>
    </xf>
    <xf numFmtId="0" fontId="31" fillId="0" borderId="43" xfId="0" applyFont="1" applyFill="1" applyBorder="1" applyAlignment="1">
      <alignment horizontal="left" vertical="center" wrapText="1"/>
    </xf>
    <xf numFmtId="0" fontId="34" fillId="53" borderId="44" xfId="0" applyFont="1" applyFill="1" applyBorder="1" applyAlignment="1">
      <alignment horizontal="center" vertical="center" wrapText="1"/>
    </xf>
    <xf numFmtId="0" fontId="147" fillId="82" borderId="75" xfId="102" applyFont="1" applyFill="1" applyBorder="1" applyAlignment="1">
      <alignment horizontal="center" vertical="center" wrapText="1"/>
    </xf>
    <xf numFmtId="0" fontId="0" fillId="0" borderId="22" xfId="0" applyBorder="1"/>
    <xf numFmtId="0" fontId="147" fillId="84" borderId="75" xfId="102" applyFont="1" applyFill="1" applyBorder="1" applyAlignment="1">
      <alignment horizontal="center" vertical="center" wrapText="1"/>
    </xf>
    <xf numFmtId="0" fontId="147" fillId="60" borderId="75" xfId="102" applyFont="1" applyFill="1" applyBorder="1" applyAlignment="1">
      <alignment horizontal="center" vertical="center" wrapText="1"/>
    </xf>
    <xf numFmtId="0" fontId="0" fillId="0" borderId="2" xfId="0" applyBorder="1" applyAlignment="1">
      <alignment horizontal="center" vertical="center" wrapText="1"/>
    </xf>
    <xf numFmtId="0" fontId="34" fillId="0" borderId="33" xfId="0" applyFont="1" applyFill="1" applyBorder="1" applyAlignment="1">
      <alignment horizontal="center" vertical="center" wrapText="1"/>
    </xf>
    <xf numFmtId="0" fontId="147" fillId="83" borderId="100" xfId="102" applyFont="1" applyFill="1" applyBorder="1" applyAlignment="1">
      <alignment horizontal="center" vertical="center" wrapText="1"/>
    </xf>
    <xf numFmtId="0" fontId="0" fillId="0" borderId="63" xfId="0" applyBorder="1"/>
    <xf numFmtId="0" fontId="0" fillId="0" borderId="41" xfId="0" applyBorder="1" applyAlignment="1">
      <alignment horizontal="center" vertical="center" wrapText="1"/>
    </xf>
    <xf numFmtId="0" fontId="8" fillId="6" borderId="75" xfId="0" applyFont="1" applyFill="1" applyBorder="1" applyAlignment="1">
      <alignment horizontal="center" vertical="center" wrapText="1"/>
    </xf>
    <xf numFmtId="0" fontId="7" fillId="0" borderId="2" xfId="0" applyFont="1" applyBorder="1" applyAlignment="1">
      <alignment horizontal="center" vertical="center" wrapText="1"/>
    </xf>
    <xf numFmtId="0" fontId="8" fillId="6" borderId="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42" xfId="0" applyFont="1" applyFill="1" applyBorder="1" applyAlignment="1">
      <alignment horizontal="center" vertical="center" wrapText="1"/>
    </xf>
    <xf numFmtId="0" fontId="8" fillId="6" borderId="28"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8" fillId="6" borderId="63"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0" fillId="0" borderId="52" xfId="0" applyBorder="1"/>
    <xf numFmtId="0" fontId="0" fillId="0" borderId="35" xfId="0" applyBorder="1"/>
    <xf numFmtId="0" fontId="12" fillId="3" borderId="62" xfId="0" applyFont="1" applyFill="1" applyBorder="1" applyAlignment="1">
      <alignment horizontal="left" vertical="center" wrapText="1"/>
    </xf>
    <xf numFmtId="0" fontId="0" fillId="0" borderId="61" xfId="0" applyBorder="1" applyAlignment="1"/>
    <xf numFmtId="0" fontId="0" fillId="0" borderId="60" xfId="0" applyBorder="1" applyAlignment="1"/>
    <xf numFmtId="0" fontId="12" fillId="3" borderId="19" xfId="0" applyFont="1" applyFill="1" applyBorder="1" applyAlignment="1">
      <alignment horizontal="left" vertical="center" wrapText="1"/>
    </xf>
    <xf numFmtId="0" fontId="0" fillId="0" borderId="0" xfId="0" applyAlignment="1"/>
    <xf numFmtId="0" fontId="0" fillId="0" borderId="18" xfId="0" applyBorder="1" applyAlignment="1"/>
    <xf numFmtId="0" fontId="12" fillId="3" borderId="17" xfId="0" applyFont="1" applyFill="1" applyBorder="1" applyAlignment="1">
      <alignment horizontal="left" vertical="center" wrapText="1"/>
    </xf>
    <xf numFmtId="0" fontId="0" fillId="0" borderId="7" xfId="0" applyBorder="1" applyAlignment="1"/>
    <xf numFmtId="0" fontId="0" fillId="0" borderId="16" xfId="0" applyBorder="1" applyAlignment="1"/>
    <xf numFmtId="0" fontId="8" fillId="6" borderId="27" xfId="0" applyFont="1" applyFill="1" applyBorder="1" applyAlignment="1">
      <alignment horizontal="center" vertical="center" wrapText="1"/>
    </xf>
    <xf numFmtId="0" fontId="7" fillId="6" borderId="97"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8" fillId="6" borderId="81" xfId="0" applyFont="1" applyFill="1" applyBorder="1" applyAlignment="1">
      <alignment horizontal="center" vertical="center" wrapText="1"/>
    </xf>
    <xf numFmtId="0" fontId="8" fillId="6" borderId="52" xfId="0" applyFont="1" applyFill="1" applyBorder="1" applyAlignment="1">
      <alignment horizontal="center" vertical="center" wrapText="1"/>
    </xf>
    <xf numFmtId="0" fontId="8" fillId="6" borderId="35"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39" xfId="0" applyFont="1" applyFill="1" applyBorder="1" applyAlignment="1">
      <alignment horizontal="center" vertical="center" wrapText="1"/>
    </xf>
    <xf numFmtId="0" fontId="34" fillId="0" borderId="85" xfId="0" applyFont="1" applyFill="1" applyBorder="1" applyAlignment="1">
      <alignment horizontal="center" vertical="center" wrapText="1"/>
    </xf>
    <xf numFmtId="0" fontId="34" fillId="0" borderId="26"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8" xfId="0" applyBorder="1" applyAlignment="1">
      <alignment horizontal="center" vertical="center" wrapText="1"/>
    </xf>
    <xf numFmtId="0" fontId="7" fillId="6" borderId="40"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7" fillId="0" borderId="22" xfId="0" applyFont="1" applyBorder="1" applyAlignment="1">
      <alignment horizontal="center" vertical="center" wrapText="1"/>
    </xf>
    <xf numFmtId="0" fontId="34" fillId="53" borderId="97" xfId="0" applyFont="1" applyFill="1" applyBorder="1" applyAlignment="1">
      <alignment horizontal="center" vertical="center"/>
    </xf>
    <xf numFmtId="0" fontId="34" fillId="53" borderId="42" xfId="0" applyFont="1" applyFill="1" applyBorder="1" applyAlignment="1">
      <alignment horizontal="center" vertical="center"/>
    </xf>
    <xf numFmtId="0" fontId="34" fillId="53" borderId="28" xfId="0" applyFont="1" applyFill="1" applyBorder="1" applyAlignment="1">
      <alignment horizontal="center" vertical="center"/>
    </xf>
    <xf numFmtId="0" fontId="31" fillId="0" borderId="75" xfId="0" applyFont="1" applyFill="1" applyBorder="1" applyAlignment="1">
      <alignment horizontal="left" vertical="center"/>
    </xf>
    <xf numFmtId="0" fontId="31" fillId="0" borderId="2" xfId="0" applyFont="1" applyFill="1" applyBorder="1" applyAlignment="1">
      <alignment horizontal="left" vertical="center"/>
    </xf>
    <xf numFmtId="0" fontId="31" fillId="0" borderId="22" xfId="0" applyFont="1" applyFill="1" applyBorder="1" applyAlignment="1">
      <alignment horizontal="left" vertical="center"/>
    </xf>
    <xf numFmtId="0" fontId="0" fillId="0" borderId="2" xfId="0" applyBorder="1"/>
    <xf numFmtId="0" fontId="34" fillId="53" borderId="30" xfId="0" applyFont="1" applyFill="1" applyBorder="1" applyAlignment="1">
      <alignment horizontal="center" vertical="center"/>
    </xf>
    <xf numFmtId="0" fontId="31" fillId="0" borderId="4" xfId="0" applyFont="1" applyFill="1" applyBorder="1" applyAlignment="1">
      <alignment horizontal="left" vertical="center"/>
    </xf>
    <xf numFmtId="0" fontId="0" fillId="0" borderId="4" xfId="0" applyBorder="1"/>
    <xf numFmtId="0" fontId="31" fillId="0" borderId="100" xfId="0" applyFont="1" applyFill="1" applyBorder="1" applyAlignment="1">
      <alignment horizontal="left" vertical="center" wrapText="1"/>
    </xf>
    <xf numFmtId="0" fontId="31" fillId="0" borderId="41" xfId="0" applyFont="1" applyFill="1" applyBorder="1" applyAlignment="1">
      <alignment horizontal="left" vertical="center" wrapText="1"/>
    </xf>
    <xf numFmtId="0" fontId="31" fillId="0" borderId="48" xfId="0" applyFont="1" applyFill="1" applyBorder="1" applyAlignment="1">
      <alignment horizontal="left" vertical="center" wrapText="1"/>
    </xf>
    <xf numFmtId="0" fontId="31" fillId="0" borderId="31" xfId="0" applyFont="1" applyFill="1" applyBorder="1" applyAlignment="1">
      <alignment horizontal="left" vertical="center" wrapText="1"/>
    </xf>
    <xf numFmtId="0" fontId="34" fillId="0" borderId="33"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30" xfId="0" applyFont="1" applyFill="1" applyBorder="1" applyAlignment="1">
      <alignment horizontal="center" vertical="center"/>
    </xf>
    <xf numFmtId="0" fontId="31" fillId="0" borderId="32" xfId="0" applyFont="1" applyFill="1" applyBorder="1" applyAlignment="1">
      <alignment horizontal="left" vertical="center"/>
    </xf>
    <xf numFmtId="0" fontId="147" fillId="0" borderId="37" xfId="102" applyFont="1" applyBorder="1" applyAlignment="1">
      <alignment horizontal="center" vertical="center" wrapText="1"/>
    </xf>
    <xf numFmtId="0" fontId="147" fillId="0" borderId="52" xfId="102" applyFont="1" applyBorder="1" applyAlignment="1">
      <alignment horizontal="center" vertical="center" wrapText="1"/>
    </xf>
    <xf numFmtId="0" fontId="147" fillId="0" borderId="82" xfId="102" applyFont="1" applyBorder="1" applyAlignment="1">
      <alignment horizontal="center" vertical="center" wrapText="1"/>
    </xf>
    <xf numFmtId="0" fontId="0" fillId="0" borderId="42" xfId="0" applyFill="1" applyBorder="1"/>
    <xf numFmtId="0" fontId="0" fillId="0" borderId="28" xfId="0" applyFill="1" applyBorder="1"/>
    <xf numFmtId="0" fontId="8" fillId="6" borderId="81" xfId="0" applyFont="1" applyFill="1" applyBorder="1" applyAlignment="1">
      <alignment horizontal="center" vertical="center"/>
    </xf>
    <xf numFmtId="0" fontId="0" fillId="0" borderId="52" xfId="0" applyBorder="1" applyAlignment="1">
      <alignment horizontal="center" vertical="center"/>
    </xf>
    <xf numFmtId="0" fontId="0" fillId="0" borderId="35" xfId="0" applyBorder="1" applyAlignment="1">
      <alignment horizontal="center" vertical="center"/>
    </xf>
    <xf numFmtId="0" fontId="31" fillId="0" borderId="63" xfId="0" applyFont="1" applyFill="1" applyBorder="1" applyAlignment="1">
      <alignment horizontal="left" vertical="center" wrapText="1"/>
    </xf>
    <xf numFmtId="0" fontId="147" fillId="0" borderId="81" xfId="102" applyFont="1" applyBorder="1" applyAlignment="1">
      <alignment horizontal="center" vertical="center" wrapText="1"/>
    </xf>
    <xf numFmtId="0" fontId="34" fillId="0" borderId="28" xfId="0" applyFont="1" applyFill="1" applyBorder="1" applyAlignment="1">
      <alignment horizontal="center" vertical="center"/>
    </xf>
    <xf numFmtId="0" fontId="34" fillId="0" borderId="44" xfId="0" applyFont="1" applyFill="1" applyBorder="1" applyAlignment="1">
      <alignment horizontal="center" vertical="center"/>
    </xf>
    <xf numFmtId="0" fontId="31" fillId="0" borderId="43" xfId="0" applyFont="1" applyFill="1" applyBorder="1" applyAlignment="1">
      <alignment horizontal="left" vertical="center"/>
    </xf>
    <xf numFmtId="0" fontId="34" fillId="0" borderId="27" xfId="0" applyFont="1" applyFill="1" applyBorder="1" applyAlignment="1">
      <alignment horizontal="center" vertical="center" wrapText="1"/>
    </xf>
    <xf numFmtId="0" fontId="31" fillId="0" borderId="25" xfId="0" applyFont="1" applyFill="1" applyBorder="1" applyAlignment="1">
      <alignment horizontal="left" vertical="center" wrapText="1"/>
    </xf>
    <xf numFmtId="0" fontId="147" fillId="84" borderId="22" xfId="102" applyFont="1" applyFill="1" applyBorder="1" applyAlignment="1">
      <alignment horizontal="center" vertical="center" wrapText="1"/>
    </xf>
    <xf numFmtId="0" fontId="147" fillId="82" borderId="22" xfId="102" applyFont="1" applyFill="1" applyBorder="1" applyAlignment="1">
      <alignment horizontal="center" vertical="center" wrapText="1"/>
    </xf>
    <xf numFmtId="0" fontId="8" fillId="6" borderId="82" xfId="0" applyFont="1" applyFill="1" applyBorder="1" applyAlignment="1">
      <alignment horizontal="center" vertical="center" wrapText="1"/>
    </xf>
    <xf numFmtId="0" fontId="147" fillId="60" borderId="22" xfId="102" applyFont="1" applyFill="1" applyBorder="1" applyAlignment="1">
      <alignment horizontal="center" vertical="center" wrapText="1"/>
    </xf>
    <xf numFmtId="0" fontId="147" fillId="83" borderId="63" xfId="102" applyFont="1" applyFill="1" applyBorder="1" applyAlignment="1">
      <alignment horizontal="center" vertical="center" wrapText="1"/>
    </xf>
    <xf numFmtId="0" fontId="147" fillId="83" borderId="75" xfId="102" applyFont="1" applyFill="1" applyBorder="1" applyAlignment="1">
      <alignment horizontal="center" vertical="center" wrapText="1"/>
    </xf>
    <xf numFmtId="0" fontId="147" fillId="83" borderId="22" xfId="102" applyFont="1" applyFill="1" applyBorder="1" applyAlignment="1">
      <alignment horizontal="center" vertical="center" wrapText="1"/>
    </xf>
  </cellXfs>
  <cellStyles count="33709">
    <cellStyle name=" 1" xfId="207"/>
    <cellStyle name="%" xfId="2"/>
    <cellStyle name="% 10" xfId="208"/>
    <cellStyle name="% 10 2" xfId="209"/>
    <cellStyle name="% 10 2 2" xfId="210"/>
    <cellStyle name="% 100" xfId="2015"/>
    <cellStyle name="% 101" xfId="2016"/>
    <cellStyle name="% 102" xfId="2017"/>
    <cellStyle name="% 103" xfId="2018"/>
    <cellStyle name="% 104" xfId="2019"/>
    <cellStyle name="% 105" xfId="2020"/>
    <cellStyle name="% 106" xfId="2021"/>
    <cellStyle name="% 107" xfId="2022"/>
    <cellStyle name="% 108" xfId="2023"/>
    <cellStyle name="% 109" xfId="2024"/>
    <cellStyle name="% 11" xfId="211"/>
    <cellStyle name="% 110" xfId="2025"/>
    <cellStyle name="% 111" xfId="2026"/>
    <cellStyle name="% 112" xfId="2027"/>
    <cellStyle name="% 113" xfId="2028"/>
    <cellStyle name="% 12" xfId="212"/>
    <cellStyle name="% 13" xfId="213"/>
    <cellStyle name="% 14" xfId="214"/>
    <cellStyle name="% 15" xfId="215"/>
    <cellStyle name="% 16" xfId="216"/>
    <cellStyle name="% 17" xfId="217"/>
    <cellStyle name="% 18" xfId="218"/>
    <cellStyle name="% 19" xfId="219"/>
    <cellStyle name="% 2" xfId="5"/>
    <cellStyle name="% 2 10" xfId="220"/>
    <cellStyle name="% 2 11" xfId="221"/>
    <cellStyle name="% 2 12" xfId="222"/>
    <cellStyle name="% 2 13" xfId="223"/>
    <cellStyle name="% 2 14" xfId="224"/>
    <cellStyle name="% 2 15" xfId="225"/>
    <cellStyle name="% 2 16" xfId="226"/>
    <cellStyle name="% 2 17" xfId="227"/>
    <cellStyle name="% 2 18" xfId="228"/>
    <cellStyle name="% 2 19" xfId="229"/>
    <cellStyle name="% 2 2" xfId="6"/>
    <cellStyle name="% 2 2 2" xfId="230"/>
    <cellStyle name="% 2 2 3" xfId="1958"/>
    <cellStyle name="% 2 2 3 2" xfId="1978"/>
    <cellStyle name="% 2 2_3.1.2 DB Pension Detail" xfId="231"/>
    <cellStyle name="% 2 20" xfId="232"/>
    <cellStyle name="% 2 21" xfId="233"/>
    <cellStyle name="% 2 22" xfId="234"/>
    <cellStyle name="% 2 23" xfId="235"/>
    <cellStyle name="% 2 24" xfId="236"/>
    <cellStyle name="% 2 25" xfId="237"/>
    <cellStyle name="% 2 26" xfId="238"/>
    <cellStyle name="% 2 27" xfId="239"/>
    <cellStyle name="% 2 28" xfId="240"/>
    <cellStyle name="% 2 29" xfId="241"/>
    <cellStyle name="% 2 3" xfId="242"/>
    <cellStyle name="% 2 30" xfId="243"/>
    <cellStyle name="% 2 31" xfId="244"/>
    <cellStyle name="% 2 32" xfId="245"/>
    <cellStyle name="% 2 33" xfId="246"/>
    <cellStyle name="% 2 34" xfId="247"/>
    <cellStyle name="% 2 35" xfId="248"/>
    <cellStyle name="% 2 36" xfId="249"/>
    <cellStyle name="% 2 37" xfId="250"/>
    <cellStyle name="% 2 38" xfId="251"/>
    <cellStyle name="% 2 39" xfId="252"/>
    <cellStyle name="% 2 4" xfId="253"/>
    <cellStyle name="% 2 40" xfId="254"/>
    <cellStyle name="% 2 41" xfId="255"/>
    <cellStyle name="% 2 42" xfId="256"/>
    <cellStyle name="% 2 43" xfId="257"/>
    <cellStyle name="% 2 44" xfId="258"/>
    <cellStyle name="% 2 45" xfId="259"/>
    <cellStyle name="% 2 46" xfId="260"/>
    <cellStyle name="% 2 47" xfId="261"/>
    <cellStyle name="% 2 5" xfId="262"/>
    <cellStyle name="% 2 6" xfId="263"/>
    <cellStyle name="% 2 7" xfId="264"/>
    <cellStyle name="% 2 8" xfId="265"/>
    <cellStyle name="% 2 9" xfId="266"/>
    <cellStyle name="% 2_1.3s Accounting C Costs Scots" xfId="267"/>
    <cellStyle name="% 20" xfId="268"/>
    <cellStyle name="% 21" xfId="269"/>
    <cellStyle name="% 22" xfId="270"/>
    <cellStyle name="% 23" xfId="271"/>
    <cellStyle name="% 24" xfId="272"/>
    <cellStyle name="% 25" xfId="273"/>
    <cellStyle name="% 26" xfId="274"/>
    <cellStyle name="% 27" xfId="275"/>
    <cellStyle name="% 28" xfId="276"/>
    <cellStyle name="% 29" xfId="277"/>
    <cellStyle name="% 3" xfId="278"/>
    <cellStyle name="% 3 10" xfId="2029"/>
    <cellStyle name="% 3 11" xfId="2030"/>
    <cellStyle name="% 3 12" xfId="2031"/>
    <cellStyle name="% 3 13" xfId="2032"/>
    <cellStyle name="% 3 14" xfId="2033"/>
    <cellStyle name="% 3 15" xfId="2034"/>
    <cellStyle name="% 3 16" xfId="2035"/>
    <cellStyle name="% 3 17" xfId="2036"/>
    <cellStyle name="% 3 18" xfId="2037"/>
    <cellStyle name="% 3 19" xfId="2038"/>
    <cellStyle name="% 3 2" xfId="279"/>
    <cellStyle name="% 3 2 10" xfId="2039"/>
    <cellStyle name="% 3 2 11" xfId="2040"/>
    <cellStyle name="% 3 2 12" xfId="2041"/>
    <cellStyle name="% 3 2 13" xfId="2042"/>
    <cellStyle name="% 3 2 14" xfId="2043"/>
    <cellStyle name="% 3 2 15" xfId="2044"/>
    <cellStyle name="% 3 2 16" xfId="2045"/>
    <cellStyle name="% 3 2 17" xfId="2046"/>
    <cellStyle name="% 3 2 18" xfId="2047"/>
    <cellStyle name="% 3 2 19" xfId="2048"/>
    <cellStyle name="% 3 2 2" xfId="2049"/>
    <cellStyle name="% 3 2 2 10" xfId="2050"/>
    <cellStyle name="% 3 2 2 11" xfId="2051"/>
    <cellStyle name="% 3 2 2 12" xfId="2052"/>
    <cellStyle name="% 3 2 2 13" xfId="2053"/>
    <cellStyle name="% 3 2 2 14" xfId="2054"/>
    <cellStyle name="% 3 2 2 15" xfId="2055"/>
    <cellStyle name="% 3 2 2 16" xfId="2056"/>
    <cellStyle name="% 3 2 2 17" xfId="2057"/>
    <cellStyle name="% 3 2 2 2" xfId="2058"/>
    <cellStyle name="% 3 2 2 3" xfId="2059"/>
    <cellStyle name="% 3 2 2 4" xfId="2060"/>
    <cellStyle name="% 3 2 2 5" xfId="2061"/>
    <cellStyle name="% 3 2 2 6" xfId="2062"/>
    <cellStyle name="% 3 2 2 7" xfId="2063"/>
    <cellStyle name="% 3 2 2 8" xfId="2064"/>
    <cellStyle name="% 3 2 2 9" xfId="2065"/>
    <cellStyle name="% 3 2 20" xfId="2066"/>
    <cellStyle name="% 3 2 21" xfId="2067"/>
    <cellStyle name="% 3 2 22" xfId="2068"/>
    <cellStyle name="% 3 2 23" xfId="2069"/>
    <cellStyle name="% 3 2 24" xfId="2070"/>
    <cellStyle name="% 3 2 25" xfId="2071"/>
    <cellStyle name="% 3 2 26" xfId="2072"/>
    <cellStyle name="% 3 2 27" xfId="2073"/>
    <cellStyle name="% 3 2 28" xfId="2074"/>
    <cellStyle name="% 3 2 29" xfId="2075"/>
    <cellStyle name="% 3 2 3" xfId="2076"/>
    <cellStyle name="% 3 2 30" xfId="2077"/>
    <cellStyle name="% 3 2 31" xfId="2078"/>
    <cellStyle name="% 3 2 32" xfId="2079"/>
    <cellStyle name="% 3 2 33" xfId="2080"/>
    <cellStyle name="% 3 2 34" xfId="2081"/>
    <cellStyle name="% 3 2 35" xfId="2082"/>
    <cellStyle name="% 3 2 36" xfId="2083"/>
    <cellStyle name="% 3 2 37" xfId="2084"/>
    <cellStyle name="% 3 2 38" xfId="2085"/>
    <cellStyle name="% 3 2 39" xfId="2086"/>
    <cellStyle name="% 3 2 4" xfId="2087"/>
    <cellStyle name="% 3 2 40" xfId="2088"/>
    <cellStyle name="% 3 2 41" xfId="2089"/>
    <cellStyle name="% 3 2 42" xfId="2090"/>
    <cellStyle name="% 3 2 43" xfId="2091"/>
    <cellStyle name="% 3 2 44" xfId="2092"/>
    <cellStyle name="% 3 2 45" xfId="2093"/>
    <cellStyle name="% 3 2 46" xfId="2094"/>
    <cellStyle name="% 3 2 47" xfId="2095"/>
    <cellStyle name="% 3 2 48" xfId="2096"/>
    <cellStyle name="% 3 2 49" xfId="2097"/>
    <cellStyle name="% 3 2 5" xfId="2098"/>
    <cellStyle name="% 3 2 50" xfId="2099"/>
    <cellStyle name="% 3 2 51" xfId="2100"/>
    <cellStyle name="% 3 2 52" xfId="2101"/>
    <cellStyle name="% 3 2 53" xfId="2102"/>
    <cellStyle name="% 3 2 54" xfId="2103"/>
    <cellStyle name="% 3 2 55" xfId="2104"/>
    <cellStyle name="% 3 2 56" xfId="2105"/>
    <cellStyle name="% 3 2 57" xfId="2106"/>
    <cellStyle name="% 3 2 58" xfId="2107"/>
    <cellStyle name="% 3 2 59" xfId="2108"/>
    <cellStyle name="% 3 2 6" xfId="2109"/>
    <cellStyle name="% 3 2 60" xfId="2110"/>
    <cellStyle name="% 3 2 61" xfId="2111"/>
    <cellStyle name="% 3 2 62" xfId="2112"/>
    <cellStyle name="% 3 2 63" xfId="2113"/>
    <cellStyle name="% 3 2 64" xfId="2114"/>
    <cellStyle name="% 3 2 65" xfId="2115"/>
    <cellStyle name="% 3 2 66" xfId="2116"/>
    <cellStyle name="% 3 2 67" xfId="2117"/>
    <cellStyle name="% 3 2 68" xfId="2118"/>
    <cellStyle name="% 3 2 69" xfId="2119"/>
    <cellStyle name="% 3 2 7" xfId="2120"/>
    <cellStyle name="% 3 2 70" xfId="2121"/>
    <cellStyle name="% 3 2 71" xfId="2122"/>
    <cellStyle name="% 3 2 72" xfId="2123"/>
    <cellStyle name="% 3 2 73" xfId="2124"/>
    <cellStyle name="% 3 2 74" xfId="2125"/>
    <cellStyle name="% 3 2 75" xfId="2126"/>
    <cellStyle name="% 3 2 76" xfId="2127"/>
    <cellStyle name="% 3 2 77" xfId="2128"/>
    <cellStyle name="% 3 2 78" xfId="2129"/>
    <cellStyle name="% 3 2 8" xfId="2130"/>
    <cellStyle name="% 3 2 9" xfId="2131"/>
    <cellStyle name="% 3 20" xfId="2132"/>
    <cellStyle name="% 3 21" xfId="2133"/>
    <cellStyle name="% 3 22" xfId="2134"/>
    <cellStyle name="% 3 23" xfId="2135"/>
    <cellStyle name="% 3 24" xfId="2136"/>
    <cellStyle name="% 3 25" xfId="2137"/>
    <cellStyle name="% 3 26" xfId="2138"/>
    <cellStyle name="% 3 27" xfId="2139"/>
    <cellStyle name="% 3 28" xfId="2140"/>
    <cellStyle name="% 3 29" xfId="2141"/>
    <cellStyle name="% 3 3" xfId="1982"/>
    <cellStyle name="% 3 3 10" xfId="2142"/>
    <cellStyle name="% 3 3 11" xfId="2143"/>
    <cellStyle name="% 3 3 12" xfId="2144"/>
    <cellStyle name="% 3 3 13" xfId="2145"/>
    <cellStyle name="% 3 3 14" xfId="2146"/>
    <cellStyle name="% 3 3 15" xfId="2147"/>
    <cellStyle name="% 3 3 16" xfId="2148"/>
    <cellStyle name="% 3 3 17" xfId="2149"/>
    <cellStyle name="% 3 3 2" xfId="2150"/>
    <cellStyle name="% 3 3 3" xfId="2151"/>
    <cellStyle name="% 3 3 4" xfId="2152"/>
    <cellStyle name="% 3 3 5" xfId="2153"/>
    <cellStyle name="% 3 3 6" xfId="2154"/>
    <cellStyle name="% 3 3 7" xfId="2155"/>
    <cellStyle name="% 3 3 8" xfId="2156"/>
    <cellStyle name="% 3 3 9" xfId="2157"/>
    <cellStyle name="% 3 30" xfId="2158"/>
    <cellStyle name="% 3 31" xfId="2159"/>
    <cellStyle name="% 3 32" xfId="2160"/>
    <cellStyle name="% 3 33" xfId="2161"/>
    <cellStyle name="% 3 34" xfId="2162"/>
    <cellStyle name="% 3 35" xfId="2163"/>
    <cellStyle name="% 3 36" xfId="2164"/>
    <cellStyle name="% 3 37" xfId="2165"/>
    <cellStyle name="% 3 38" xfId="2166"/>
    <cellStyle name="% 3 39" xfId="2167"/>
    <cellStyle name="% 3 4" xfId="2168"/>
    <cellStyle name="% 3 4 10" xfId="2169"/>
    <cellStyle name="% 3 4 11" xfId="2170"/>
    <cellStyle name="% 3 4 12" xfId="2171"/>
    <cellStyle name="% 3 4 13" xfId="2172"/>
    <cellStyle name="% 3 4 14" xfId="2173"/>
    <cellStyle name="% 3 4 15" xfId="2174"/>
    <cellStyle name="% 3 4 16" xfId="2175"/>
    <cellStyle name="% 3 4 17" xfId="2176"/>
    <cellStyle name="% 3 4 2" xfId="2177"/>
    <cellStyle name="% 3 4 3" xfId="2178"/>
    <cellStyle name="% 3 4 4" xfId="2179"/>
    <cellStyle name="% 3 4 5" xfId="2180"/>
    <cellStyle name="% 3 4 6" xfId="2181"/>
    <cellStyle name="% 3 4 7" xfId="2182"/>
    <cellStyle name="% 3 4 8" xfId="2183"/>
    <cellStyle name="% 3 4 9" xfId="2184"/>
    <cellStyle name="% 3 40" xfId="2185"/>
    <cellStyle name="% 3 41" xfId="2186"/>
    <cellStyle name="% 3 42" xfId="2187"/>
    <cellStyle name="% 3 43" xfId="2188"/>
    <cellStyle name="% 3 44" xfId="2189"/>
    <cellStyle name="% 3 45" xfId="2190"/>
    <cellStyle name="% 3 46" xfId="2191"/>
    <cellStyle name="% 3 47" xfId="2192"/>
    <cellStyle name="% 3 48" xfId="2193"/>
    <cellStyle name="% 3 49" xfId="2194"/>
    <cellStyle name="% 3 5" xfId="2195"/>
    <cellStyle name="% 3 50" xfId="2196"/>
    <cellStyle name="% 3 51" xfId="2197"/>
    <cellStyle name="% 3 52" xfId="2198"/>
    <cellStyle name="% 3 53" xfId="2199"/>
    <cellStyle name="% 3 54" xfId="2200"/>
    <cellStyle name="% 3 55" xfId="2201"/>
    <cellStyle name="% 3 56" xfId="2202"/>
    <cellStyle name="% 3 57" xfId="2203"/>
    <cellStyle name="% 3 58" xfId="2204"/>
    <cellStyle name="% 3 59" xfId="2205"/>
    <cellStyle name="% 3 6" xfId="2206"/>
    <cellStyle name="% 3 60" xfId="2207"/>
    <cellStyle name="% 3 61" xfId="2208"/>
    <cellStyle name="% 3 62" xfId="2209"/>
    <cellStyle name="% 3 63" xfId="2210"/>
    <cellStyle name="% 3 64" xfId="2211"/>
    <cellStyle name="% 3 65" xfId="2212"/>
    <cellStyle name="% 3 66" xfId="2213"/>
    <cellStyle name="% 3 67" xfId="2214"/>
    <cellStyle name="% 3 68" xfId="2215"/>
    <cellStyle name="% 3 69" xfId="2216"/>
    <cellStyle name="% 3 7" xfId="2217"/>
    <cellStyle name="% 3 70" xfId="2218"/>
    <cellStyle name="% 3 71" xfId="2219"/>
    <cellStyle name="% 3 72" xfId="2220"/>
    <cellStyle name="% 3 73" xfId="2221"/>
    <cellStyle name="% 3 74" xfId="2222"/>
    <cellStyle name="% 3 75" xfId="2223"/>
    <cellStyle name="% 3 76" xfId="2224"/>
    <cellStyle name="% 3 77" xfId="2225"/>
    <cellStyle name="% 3 78" xfId="2226"/>
    <cellStyle name="% 3 8" xfId="2227"/>
    <cellStyle name="% 3 9" xfId="2228"/>
    <cellStyle name="% 30" xfId="280"/>
    <cellStyle name="% 31" xfId="281"/>
    <cellStyle name="% 32" xfId="282"/>
    <cellStyle name="% 33" xfId="283"/>
    <cellStyle name="% 34" xfId="284"/>
    <cellStyle name="% 35" xfId="285"/>
    <cellStyle name="% 36" xfId="286"/>
    <cellStyle name="% 37" xfId="287"/>
    <cellStyle name="% 38" xfId="288"/>
    <cellStyle name="% 39" xfId="289"/>
    <cellStyle name="% 4" xfId="290"/>
    <cellStyle name="% 40" xfId="291"/>
    <cellStyle name="% 41" xfId="292"/>
    <cellStyle name="% 42" xfId="293"/>
    <cellStyle name="% 43" xfId="294"/>
    <cellStyle name="% 44" xfId="295"/>
    <cellStyle name="% 45" xfId="296"/>
    <cellStyle name="% 46" xfId="297"/>
    <cellStyle name="% 47" xfId="298"/>
    <cellStyle name="% 48" xfId="299"/>
    <cellStyle name="% 49" xfId="300"/>
    <cellStyle name="% 5" xfId="301"/>
    <cellStyle name="% 50" xfId="302"/>
    <cellStyle name="% 51" xfId="303"/>
    <cellStyle name="% 52" xfId="304"/>
    <cellStyle name="% 53" xfId="203"/>
    <cellStyle name="% 54" xfId="2229"/>
    <cellStyle name="% 55" xfId="2230"/>
    <cellStyle name="% 56" xfId="2231"/>
    <cellStyle name="% 57" xfId="2232"/>
    <cellStyle name="% 58" xfId="2233"/>
    <cellStyle name="% 59" xfId="2234"/>
    <cellStyle name="% 6" xfId="305"/>
    <cellStyle name="% 60" xfId="2235"/>
    <cellStyle name="% 61" xfId="2236"/>
    <cellStyle name="% 62" xfId="2237"/>
    <cellStyle name="% 63" xfId="2238"/>
    <cellStyle name="% 64" xfId="2239"/>
    <cellStyle name="% 65" xfId="2240"/>
    <cellStyle name="% 66" xfId="2241"/>
    <cellStyle name="% 67" xfId="2242"/>
    <cellStyle name="% 68" xfId="2243"/>
    <cellStyle name="% 69" xfId="2244"/>
    <cellStyle name="% 7" xfId="306"/>
    <cellStyle name="% 70" xfId="2245"/>
    <cellStyle name="% 71" xfId="2246"/>
    <cellStyle name="% 72" xfId="2247"/>
    <cellStyle name="% 73" xfId="2248"/>
    <cellStyle name="% 74" xfId="2249"/>
    <cellStyle name="% 75" xfId="2250"/>
    <cellStyle name="% 76" xfId="2251"/>
    <cellStyle name="% 77" xfId="2252"/>
    <cellStyle name="% 78" xfId="2253"/>
    <cellStyle name="% 79" xfId="2254"/>
    <cellStyle name="% 8" xfId="307"/>
    <cellStyle name="% 80" xfId="2255"/>
    <cellStyle name="% 81" xfId="2256"/>
    <cellStyle name="% 82" xfId="2257"/>
    <cellStyle name="% 83" xfId="2258"/>
    <cellStyle name="% 84" xfId="2259"/>
    <cellStyle name="% 85" xfId="2260"/>
    <cellStyle name="% 86" xfId="2261"/>
    <cellStyle name="% 87" xfId="2262"/>
    <cellStyle name="% 88" xfId="2263"/>
    <cellStyle name="% 89" xfId="2264"/>
    <cellStyle name="% 9" xfId="308"/>
    <cellStyle name="% 90" xfId="2265"/>
    <cellStyle name="% 91" xfId="2266"/>
    <cellStyle name="% 92" xfId="2267"/>
    <cellStyle name="% 93" xfId="2268"/>
    <cellStyle name="% 94" xfId="2269"/>
    <cellStyle name="% 95" xfId="2270"/>
    <cellStyle name="% 96" xfId="2271"/>
    <cellStyle name="% 97" xfId="2272"/>
    <cellStyle name="% 98" xfId="2273"/>
    <cellStyle name="% 99" xfId="2274"/>
    <cellStyle name="%_1. +-Changes from RIIO vD4 to vD5" xfId="309"/>
    <cellStyle name="%_1.3 Acc Costs NG (2011)" xfId="310"/>
    <cellStyle name="%_1.3 Rec to old modelling" xfId="7"/>
    <cellStyle name="%_1.3s Accounting C Costs Scots" xfId="311"/>
    <cellStyle name="%_1.5 Opex Reconciliation NG" xfId="8"/>
    <cellStyle name="%_1.8 Irregular Items" xfId="312"/>
    <cellStyle name="%_2.14 Year on Year Movt" xfId="313"/>
    <cellStyle name="%_2.14 Year on Year Movt ( (2013)" xfId="314"/>
    <cellStyle name="%_2.14 Year on Year Movt (2011)" xfId="315"/>
    <cellStyle name="%_2.14 Year on Year Movt (2012)" xfId="316"/>
    <cellStyle name="%_2.4 Exc &amp; Demin " xfId="317"/>
    <cellStyle name="%_2.7s Insurance" xfId="318"/>
    <cellStyle name="%_2010_NGET_TPCR4_RO_FBPQ(Opex) trace only FINAL(DPP)" xfId="319"/>
    <cellStyle name="%_3.1.2 DB Pension Detail" xfId="320"/>
    <cellStyle name="%_3.3 Tax" xfId="321"/>
    <cellStyle name="%_3.3 Tax 2" xfId="322"/>
    <cellStyle name="%_3.3 Tax 2 2" xfId="323"/>
    <cellStyle name="%_3.3 Tax 3" xfId="324"/>
    <cellStyle name="%_3.3 Tax_2.14 Year on Year Movt" xfId="325"/>
    <cellStyle name="%_3.3 Tax_2.4 Exc &amp; Demin " xfId="326"/>
    <cellStyle name="%_3.3 Tax_2.7s Insurance" xfId="327"/>
    <cellStyle name="%_3.3 Tax_3.1.2 DB Pension Detail" xfId="328"/>
    <cellStyle name="%_3.3 Tax_4.16 Asset lives" xfId="329"/>
    <cellStyle name="%_4.16 Asset lives" xfId="330"/>
    <cellStyle name="%_4.2 Activity Indicators" xfId="331"/>
    <cellStyle name="%_4.2 Activity Indicators 2" xfId="332"/>
    <cellStyle name="%_4.2 Activity Indicators 2 2" xfId="1981"/>
    <cellStyle name="%_4.2 Activity Indicators 3" xfId="1980"/>
    <cellStyle name="%_4.20 Scheme Listing NLR" xfId="333"/>
    <cellStyle name="%_4.3 Transmission system performance" xfId="334"/>
    <cellStyle name="%_5.15.1 Cond &amp; Risk-Entry Points" xfId="335"/>
    <cellStyle name="%_5.15.2 Cond &amp; Risk-Exit Points" xfId="336"/>
    <cellStyle name="%_5.15.3 Cond &amp; Risk-Comps" xfId="337"/>
    <cellStyle name="%_5.15.4 Cond &amp; Risk-Pipelines" xfId="338"/>
    <cellStyle name="%_5.15.5 Cond &amp; Risk-Multijunctin" xfId="339"/>
    <cellStyle name="%_5.6 Environmental " xfId="2275"/>
    <cellStyle name="%_5.9 Asset data " xfId="2276"/>
    <cellStyle name="%_BP10+ GTO Capex Split CN" xfId="2277"/>
    <cellStyle name="%_GTO Non Operational Capex Roll-over submission (FINAL with property)" xfId="2278"/>
    <cellStyle name="%_Manual Adjustments" xfId="9"/>
    <cellStyle name="%_NGET Opex PCRRP Tables 31 Mar 2010 Final" xfId="10"/>
    <cellStyle name="%_NGET Opex PCRRP Tables 31 Mar 2010 Final 2" xfId="11"/>
    <cellStyle name="%_NGG Capex PCRRP Tables 31 Mar 2010 DraftV6 FINAL" xfId="340"/>
    <cellStyle name="%_NGG Opex PCRRP Tables 31 Mar 2009" xfId="12"/>
    <cellStyle name="%_NGG Opex PCRRP Tables 31 Mar 2010 final" xfId="13"/>
    <cellStyle name="%_NGG TPCR4 MG Workings" xfId="2279"/>
    <cellStyle name="%_NGG TPCR4 Rollover FBPQ (Capex)" xfId="341"/>
    <cellStyle name="%_Reactor (No scheme)" xfId="342"/>
    <cellStyle name="%_Reactor (Schemes)" xfId="343"/>
    <cellStyle name="%_Reactor_revisit (No scheme)" xfId="344"/>
    <cellStyle name="%_Reactor_revisit (Schemes)" xfId="345"/>
    <cellStyle name="%_RIIO Baseline Plan v3A with Reg Comparison &amp; Graphs" xfId="346"/>
    <cellStyle name="%_RRP table" xfId="14"/>
    <cellStyle name="%_RRP table_1" xfId="15"/>
    <cellStyle name="%_Sch 2.1 Eng schedule 2009-10 Final @ 270710" xfId="16"/>
    <cellStyle name="%_Stat  Accounts" xfId="17"/>
    <cellStyle name="%_Switchgear (No scheme)" xfId="347"/>
    <cellStyle name="%_Switchgear (Schemes)" xfId="348"/>
    <cellStyle name="%_Switchgear_revisit (No scheme)" xfId="349"/>
    <cellStyle name="%_Switchgear_revisit (Schemes)" xfId="350"/>
    <cellStyle name="%_Table 4 28_Final" xfId="351"/>
    <cellStyle name="%_Table 4-16 - Asset Lives - 2009-10_Final" xfId="352"/>
    <cellStyle name="%_Table 4-16 - Asset Lives - 2009-10_Final (2)" xfId="353"/>
    <cellStyle name="%_TPCR4 RollOver NGG Draft Table 5.8 v2" xfId="354"/>
    <cellStyle name="%_Transformer data based on November Freeze and RIIObaseline D6 data 10062011" xfId="355"/>
    <cellStyle name="%_Transmission PCRRP tables_SPTL_200809 V1" xfId="356"/>
    <cellStyle name="%_Transmission PCRRP tables_SPTL_200809 V1 2" xfId="357"/>
    <cellStyle name="%_Transmission PCRRP tables_SPTL_200809 V1 3" xfId="358"/>
    <cellStyle name="%_Transmission PCRRP tables_SPTL_200809 V1 4" xfId="359"/>
    <cellStyle name="%_Transmission PCRRP tables_SPTL_200809 V1_3.1.2 DB Pension Detail" xfId="360"/>
    <cellStyle name="%_Transmission PCRRP tables_SPTL_200809 V1_4.20 Scheme Listing NLR" xfId="361"/>
    <cellStyle name="%_Transmission PCRRP tables_SPTL_200809 V1_Table 4 28_Final" xfId="362"/>
    <cellStyle name="%_Transmission PCRRP tables_SPTL_200809 V1_Table 4-16 - Asset Lives - 2009-10_Final" xfId="363"/>
    <cellStyle name="%_Transmission PCRRP tables_SPTL_200809 V1_Table 4-16 - Asset Lives - 2009-10_Final (2)" xfId="364"/>
    <cellStyle name="%_Tx (No scheme)" xfId="365"/>
    <cellStyle name="%_Tx (Schemes)" xfId="366"/>
    <cellStyle name="%_Tx_revisit (No scheme)" xfId="367"/>
    <cellStyle name="%_Tx_revisit (Schemes)" xfId="368"/>
    <cellStyle name="%_VR Asset Man NGET 1.3 1.7 1.8, 2.14 2.15" xfId="18"/>
    <cellStyle name="%_VR NGET Opex tables" xfId="19"/>
    <cellStyle name="%_VR NGET Opex tables_1.5 Opex Reconciliation NG" xfId="20"/>
    <cellStyle name="%_VR Pensions Opex tables" xfId="21"/>
    <cellStyle name="%_VR Pensions Opex tables_2010_NGET_TPCR4_RO_FBPQ(Opex) trace only FINAL(DPP)" xfId="369"/>
    <cellStyle name="_070323 - 5yr opex BPQ (Final)" xfId="370"/>
    <cellStyle name="_0708 GSO Capex RRP (detail)" xfId="22"/>
    <cellStyle name="_0708 GSO Capex RRP (detail)_RRP table" xfId="23"/>
    <cellStyle name="_0708 TO Non-Op Capex (detail)" xfId="24"/>
    <cellStyle name="_0708 TO Non-Op Capex (detail)_1.3 Rec to old modelling" xfId="25"/>
    <cellStyle name="_0708 TO Non-Op Capex (detail)_1.5 Opex Reconciliation NG" xfId="26"/>
    <cellStyle name="_0708 TO Non-Op Capex (detail)_2010_NGET_TPCR4_RO_FBPQ(Opex) trace only FINAL(DPP)" xfId="371"/>
    <cellStyle name="_0708 TO Non-Op Capex (detail)_Manual Adjustments" xfId="27"/>
    <cellStyle name="_0708 TO Non-Op Capex (detail)_NGET Opex PCRRP Tables 31 Mar 2010 Final" xfId="28"/>
    <cellStyle name="_0708 TO Non-Op Capex (detail)_RRP table" xfId="29"/>
    <cellStyle name="_0708 TO Non-Op Capex (detail)_Sheet1" xfId="30"/>
    <cellStyle name="_1.3 Acc Costs NG (2011)" xfId="372"/>
    <cellStyle name="_1.8 Irregular Items" xfId="373"/>
    <cellStyle name="_2.14 Year on Year Movt ( (2013)" xfId="374"/>
    <cellStyle name="_2.14 Year on Year Movt (2011)" xfId="375"/>
    <cellStyle name="_2.14 Year on Year Movt (2012)" xfId="376"/>
    <cellStyle name="_2.9 UK BS Reconciliation" xfId="31"/>
    <cellStyle name="_2.9 UK BS Reconciliation_RRP table" xfId="32"/>
    <cellStyle name="_Book4" xfId="2280"/>
    <cellStyle name="_BP10.2 v BP10v6 Reg Tables" xfId="377"/>
    <cellStyle name="_BP10.2 v BP10v6 Reg Tables_Reactor (No scheme)" xfId="378"/>
    <cellStyle name="_BP10.2 v BP10v6 Reg Tables_Reactor (Schemes)" xfId="379"/>
    <cellStyle name="_BP10.2 v BP10v6 Reg Tables_Reactor_revisit (No scheme)" xfId="380"/>
    <cellStyle name="_BP10.2 v BP10v6 Reg Tables_Reactor_revisit (Schemes)" xfId="381"/>
    <cellStyle name="_BP10.2 v BP10v6 Reg Tables_Tx (No scheme)" xfId="382"/>
    <cellStyle name="_BP10.2 v BP10v6 Reg Tables_Tx (Schemes)" xfId="383"/>
    <cellStyle name="_BP10.2 v BP10v6 Reg Tables_Tx_revisit (No scheme)" xfId="384"/>
    <cellStyle name="_BP10.2 v BP10v6 Reg Tables_Tx_revisit (Schemes)" xfId="385"/>
    <cellStyle name="_BP10+ GTO Capex Split CN" xfId="2281"/>
    <cellStyle name="_BP10+post TIC 1 Jun" xfId="2282"/>
    <cellStyle name="_BP11 GTO Capex Split CN v3 Dec-15 upload" xfId="2283"/>
    <cellStyle name="_Capital Plan - IS UK" xfId="33"/>
    <cellStyle name="_Capital Plan - IS UK_0910 GSO Capex RRP - Final (Detail) v2 220710" xfId="2284"/>
    <cellStyle name="_Capital Plan - IS UK_1.3 Rec to old modelling" xfId="34"/>
    <cellStyle name="_Capital Plan - IS UK_1.5 Opex Reconciliation NG" xfId="35"/>
    <cellStyle name="_Capital Plan - IS UK_2010_NGET_TPCR4_RO_FBPQ(Opex) trace only FINAL(DPP)" xfId="386"/>
    <cellStyle name="_Capital Plan - IS UK_Manual Adjustments" xfId="36"/>
    <cellStyle name="_Capital Plan - IS UK_NGET Opex PCRRP Tables 31 Mar 2010 Final" xfId="37"/>
    <cellStyle name="_Capital Plan - IS UK_RRP table" xfId="38"/>
    <cellStyle name="_Capital Plan - IS UK_RRP table_1" xfId="39"/>
    <cellStyle name="_Capital Plan - IS UK_Sheet1" xfId="40"/>
    <cellStyle name="_Capital Plan - IS UK_Stat  Accounts" xfId="41"/>
    <cellStyle name="_Gas TO major Projects Forecast Jun-10" xfId="2285"/>
    <cellStyle name="_Gas TO major Projects Forecast May-10 BP10+ v5" xfId="2286"/>
    <cellStyle name="_GTO Commodity Pricing Model &amp; Risk Score Model Workings BP11 v2" xfId="2287"/>
    <cellStyle name="_GTO Non Operational Capex Roll-over submission (FINAL with property)" xfId="2288"/>
    <cellStyle name="_Metering" xfId="42"/>
    <cellStyle name="_Metering_RRP table" xfId="43"/>
    <cellStyle name="_Test scoring_UKGDx_20070924_Pilot (DV)" xfId="44"/>
    <cellStyle name="=C:\WINNT\SYSTEM32\COMMAND.COM" xfId="45"/>
    <cellStyle name="=C:\WINNT\SYSTEM32\COMMAND.COM 10" xfId="2289"/>
    <cellStyle name="=C:\WINNT\SYSTEM32\COMMAND.COM 11" xfId="2290"/>
    <cellStyle name="=C:\WINNT\SYSTEM32\COMMAND.COM 12" xfId="2291"/>
    <cellStyle name="=C:\WINNT\SYSTEM32\COMMAND.COM 13" xfId="2292"/>
    <cellStyle name="=C:\WINNT\SYSTEM32\COMMAND.COM 14" xfId="2293"/>
    <cellStyle name="=C:\WINNT\SYSTEM32\COMMAND.COM 15" xfId="2294"/>
    <cellStyle name="=C:\WINNT\SYSTEM32\COMMAND.COM 16" xfId="2295"/>
    <cellStyle name="=C:\WINNT\SYSTEM32\COMMAND.COM 17" xfId="2296"/>
    <cellStyle name="=C:\WINNT\SYSTEM32\COMMAND.COM 18" xfId="2297"/>
    <cellStyle name="=C:\WINNT\SYSTEM32\COMMAND.COM 19" xfId="2298"/>
    <cellStyle name="=C:\WINNT\SYSTEM32\COMMAND.COM 2" xfId="387"/>
    <cellStyle name="=C:\WINNT\SYSTEM32\COMMAND.COM 2 2" xfId="46"/>
    <cellStyle name="=C:\WINNT\SYSTEM32\COMMAND.COM 2 2 10" xfId="47"/>
    <cellStyle name="=C:\WINNT\SYSTEM32\COMMAND.COM 2 2 11" xfId="388"/>
    <cellStyle name="=C:\WINNT\SYSTEM32\COMMAND.COM 2 2 12" xfId="389"/>
    <cellStyle name="=C:\WINNT\SYSTEM32\COMMAND.COM 2 2 13" xfId="390"/>
    <cellStyle name="=C:\WINNT\SYSTEM32\COMMAND.COM 2 2 14" xfId="391"/>
    <cellStyle name="=C:\WINNT\SYSTEM32\COMMAND.COM 2 2 15" xfId="392"/>
    <cellStyle name="=C:\WINNT\SYSTEM32\COMMAND.COM 2 2 16" xfId="393"/>
    <cellStyle name="=C:\WINNT\SYSTEM32\COMMAND.COM 2 2 17" xfId="394"/>
    <cellStyle name="=C:\WINNT\SYSTEM32\COMMAND.COM 2 2 18" xfId="395"/>
    <cellStyle name="=C:\WINNT\SYSTEM32\COMMAND.COM 2 2 19" xfId="396"/>
    <cellStyle name="=C:\WINNT\SYSTEM32\COMMAND.COM 2 2 2" xfId="48"/>
    <cellStyle name="=C:\WINNT\SYSTEM32\COMMAND.COM 2 2 2 2" xfId="397"/>
    <cellStyle name="=C:\WINNT\SYSTEM32\COMMAND.COM 2 2 20" xfId="398"/>
    <cellStyle name="=C:\WINNT\SYSTEM32\COMMAND.COM 2 2 21" xfId="399"/>
    <cellStyle name="=C:\WINNT\SYSTEM32\COMMAND.COM 2 2 22" xfId="400"/>
    <cellStyle name="=C:\WINNT\SYSTEM32\COMMAND.COM 2 2 23" xfId="401"/>
    <cellStyle name="=C:\WINNT\SYSTEM32\COMMAND.COM 2 2 24" xfId="402"/>
    <cellStyle name="=C:\WINNT\SYSTEM32\COMMAND.COM 2 2 25" xfId="403"/>
    <cellStyle name="=C:\WINNT\SYSTEM32\COMMAND.COM 2 2 26" xfId="404"/>
    <cellStyle name="=C:\WINNT\SYSTEM32\COMMAND.COM 2 2 27" xfId="405"/>
    <cellStyle name="=C:\WINNT\SYSTEM32\COMMAND.COM 2 2 28" xfId="406"/>
    <cellStyle name="=C:\WINNT\SYSTEM32\COMMAND.COM 2 2 29" xfId="407"/>
    <cellStyle name="=C:\WINNT\SYSTEM32\COMMAND.COM 2 2 3" xfId="49"/>
    <cellStyle name="=C:\WINNT\SYSTEM32\COMMAND.COM 2 2 30" xfId="408"/>
    <cellStyle name="=C:\WINNT\SYSTEM32\COMMAND.COM 2 2 31" xfId="409"/>
    <cellStyle name="=C:\WINNT\SYSTEM32\COMMAND.COM 2 2 32" xfId="410"/>
    <cellStyle name="=C:\WINNT\SYSTEM32\COMMAND.COM 2 2 33" xfId="411"/>
    <cellStyle name="=C:\WINNT\SYSTEM32\COMMAND.COM 2 2 34" xfId="412"/>
    <cellStyle name="=C:\WINNT\SYSTEM32\COMMAND.COM 2 2 35" xfId="413"/>
    <cellStyle name="=C:\WINNT\SYSTEM32\COMMAND.COM 2 2 36" xfId="414"/>
    <cellStyle name="=C:\WINNT\SYSTEM32\COMMAND.COM 2 2 37" xfId="415"/>
    <cellStyle name="=C:\WINNT\SYSTEM32\COMMAND.COM 2 2 38" xfId="416"/>
    <cellStyle name="=C:\WINNT\SYSTEM32\COMMAND.COM 2 2 39" xfId="417"/>
    <cellStyle name="=C:\WINNT\SYSTEM32\COMMAND.COM 2 2 4" xfId="418"/>
    <cellStyle name="=C:\WINNT\SYSTEM32\COMMAND.COM 2 2 40" xfId="419"/>
    <cellStyle name="=C:\WINNT\SYSTEM32\COMMAND.COM 2 2 41" xfId="420"/>
    <cellStyle name="=C:\WINNT\SYSTEM32\COMMAND.COM 2 2 42" xfId="421"/>
    <cellStyle name="=C:\WINNT\SYSTEM32\COMMAND.COM 2 2 43" xfId="422"/>
    <cellStyle name="=C:\WINNT\SYSTEM32\COMMAND.COM 2 2 44" xfId="423"/>
    <cellStyle name="=C:\WINNT\SYSTEM32\COMMAND.COM 2 2 45" xfId="424"/>
    <cellStyle name="=C:\WINNT\SYSTEM32\COMMAND.COM 2 2 46" xfId="425"/>
    <cellStyle name="=C:\WINNT\SYSTEM32\COMMAND.COM 2 2 47" xfId="426"/>
    <cellStyle name="=C:\WINNT\SYSTEM32\COMMAND.COM 2 2 48" xfId="427"/>
    <cellStyle name="=C:\WINNT\SYSTEM32\COMMAND.COM 2 2 5" xfId="428"/>
    <cellStyle name="=C:\WINNT\SYSTEM32\COMMAND.COM 2 2 6" xfId="429"/>
    <cellStyle name="=C:\WINNT\SYSTEM32\COMMAND.COM 2 2 7" xfId="430"/>
    <cellStyle name="=C:\WINNT\SYSTEM32\COMMAND.COM 2 2 8" xfId="431"/>
    <cellStyle name="=C:\WINNT\SYSTEM32\COMMAND.COM 2 2 9" xfId="432"/>
    <cellStyle name="=C:\WINNT\SYSTEM32\COMMAND.COM 2 2_1.3s Accounting C Costs Scots" xfId="433"/>
    <cellStyle name="=C:\WINNT\SYSTEM32\COMMAND.COM 20" xfId="2299"/>
    <cellStyle name="=C:\WINNT\SYSTEM32\COMMAND.COM 21" xfId="2300"/>
    <cellStyle name="=C:\WINNT\SYSTEM32\COMMAND.COM 22" xfId="2301"/>
    <cellStyle name="=C:\WINNT\SYSTEM32\COMMAND.COM 23" xfId="2302"/>
    <cellStyle name="=C:\WINNT\SYSTEM32\COMMAND.COM 24" xfId="2303"/>
    <cellStyle name="=C:\WINNT\SYSTEM32\COMMAND.COM 25" xfId="2304"/>
    <cellStyle name="=C:\WINNT\SYSTEM32\COMMAND.COM 26" xfId="2305"/>
    <cellStyle name="=C:\WINNT\SYSTEM32\COMMAND.COM 27" xfId="2306"/>
    <cellStyle name="=C:\WINNT\SYSTEM32\COMMAND.COM 28" xfId="2307"/>
    <cellStyle name="=C:\WINNT\SYSTEM32\COMMAND.COM 29" xfId="2308"/>
    <cellStyle name="=C:\WINNT\SYSTEM32\COMMAND.COM 3" xfId="50"/>
    <cellStyle name="=C:\WINNT\SYSTEM32\COMMAND.COM 30" xfId="2309"/>
    <cellStyle name="=C:\WINNT\SYSTEM32\COMMAND.COM 31" xfId="2310"/>
    <cellStyle name="=C:\WINNT\SYSTEM32\COMMAND.COM 32" xfId="2311"/>
    <cellStyle name="=C:\WINNT\SYSTEM32\COMMAND.COM 33" xfId="2312"/>
    <cellStyle name="=C:\WINNT\SYSTEM32\COMMAND.COM 34" xfId="2313"/>
    <cellStyle name="=C:\WINNT\SYSTEM32\COMMAND.COM 35" xfId="2314"/>
    <cellStyle name="=C:\WINNT\SYSTEM32\COMMAND.COM 36" xfId="2315"/>
    <cellStyle name="=C:\WINNT\SYSTEM32\COMMAND.COM 37" xfId="2316"/>
    <cellStyle name="=C:\WINNT\SYSTEM32\COMMAND.COM 38" xfId="2317"/>
    <cellStyle name="=C:\WINNT\SYSTEM32\COMMAND.COM 39" xfId="2318"/>
    <cellStyle name="=C:\WINNT\SYSTEM32\COMMAND.COM 4" xfId="434"/>
    <cellStyle name="=C:\WINNT\SYSTEM32\COMMAND.COM 4 10" xfId="435"/>
    <cellStyle name="=C:\WINNT\SYSTEM32\COMMAND.COM 4 11" xfId="436"/>
    <cellStyle name="=C:\WINNT\SYSTEM32\COMMAND.COM 4 12" xfId="437"/>
    <cellStyle name="=C:\WINNT\SYSTEM32\COMMAND.COM 4 13" xfId="438"/>
    <cellStyle name="=C:\WINNT\SYSTEM32\COMMAND.COM 4 14" xfId="439"/>
    <cellStyle name="=C:\WINNT\SYSTEM32\COMMAND.COM 4 15" xfId="440"/>
    <cellStyle name="=C:\WINNT\SYSTEM32\COMMAND.COM 4 16" xfId="441"/>
    <cellStyle name="=C:\WINNT\SYSTEM32\COMMAND.COM 4 17" xfId="442"/>
    <cellStyle name="=C:\WINNT\SYSTEM32\COMMAND.COM 4 18" xfId="443"/>
    <cellStyle name="=C:\WINNT\SYSTEM32\COMMAND.COM 4 19" xfId="444"/>
    <cellStyle name="=C:\WINNT\SYSTEM32\COMMAND.COM 4 2" xfId="445"/>
    <cellStyle name="=C:\WINNT\SYSTEM32\COMMAND.COM 4 20" xfId="446"/>
    <cellStyle name="=C:\WINNT\SYSTEM32\COMMAND.COM 4 21" xfId="447"/>
    <cellStyle name="=C:\WINNT\SYSTEM32\COMMAND.COM 4 22" xfId="448"/>
    <cellStyle name="=C:\WINNT\SYSTEM32\COMMAND.COM 4 23" xfId="449"/>
    <cellStyle name="=C:\WINNT\SYSTEM32\COMMAND.COM 4 24" xfId="450"/>
    <cellStyle name="=C:\WINNT\SYSTEM32\COMMAND.COM 4 25" xfId="451"/>
    <cellStyle name="=C:\WINNT\SYSTEM32\COMMAND.COM 4 26" xfId="452"/>
    <cellStyle name="=C:\WINNT\SYSTEM32\COMMAND.COM 4 27" xfId="453"/>
    <cellStyle name="=C:\WINNT\SYSTEM32\COMMAND.COM 4 28" xfId="454"/>
    <cellStyle name="=C:\WINNT\SYSTEM32\COMMAND.COM 4 29" xfId="455"/>
    <cellStyle name="=C:\WINNT\SYSTEM32\COMMAND.COM 4 3" xfId="456"/>
    <cellStyle name="=C:\WINNT\SYSTEM32\COMMAND.COM 4 30" xfId="457"/>
    <cellStyle name="=C:\WINNT\SYSTEM32\COMMAND.COM 4 31" xfId="458"/>
    <cellStyle name="=C:\WINNT\SYSTEM32\COMMAND.COM 4 32" xfId="459"/>
    <cellStyle name="=C:\WINNT\SYSTEM32\COMMAND.COM 4 33" xfId="460"/>
    <cellStyle name="=C:\WINNT\SYSTEM32\COMMAND.COM 4 34" xfId="461"/>
    <cellStyle name="=C:\WINNT\SYSTEM32\COMMAND.COM 4 35" xfId="462"/>
    <cellStyle name="=C:\WINNT\SYSTEM32\COMMAND.COM 4 36" xfId="463"/>
    <cellStyle name="=C:\WINNT\SYSTEM32\COMMAND.COM 4 37" xfId="464"/>
    <cellStyle name="=C:\WINNT\SYSTEM32\COMMAND.COM 4 38" xfId="465"/>
    <cellStyle name="=C:\WINNT\SYSTEM32\COMMAND.COM 4 39" xfId="466"/>
    <cellStyle name="=C:\WINNT\SYSTEM32\COMMAND.COM 4 4" xfId="467"/>
    <cellStyle name="=C:\WINNT\SYSTEM32\COMMAND.COM 4 40" xfId="468"/>
    <cellStyle name="=C:\WINNT\SYSTEM32\COMMAND.COM 4 41" xfId="469"/>
    <cellStyle name="=C:\WINNT\SYSTEM32\COMMAND.COM 4 42" xfId="470"/>
    <cellStyle name="=C:\WINNT\SYSTEM32\COMMAND.COM 4 43" xfId="471"/>
    <cellStyle name="=C:\WINNT\SYSTEM32\COMMAND.COM 4 44" xfId="472"/>
    <cellStyle name="=C:\WINNT\SYSTEM32\COMMAND.COM 4 45" xfId="473"/>
    <cellStyle name="=C:\WINNT\SYSTEM32\COMMAND.COM 4 46" xfId="474"/>
    <cellStyle name="=C:\WINNT\SYSTEM32\COMMAND.COM 4 47" xfId="475"/>
    <cellStyle name="=C:\WINNT\SYSTEM32\COMMAND.COM 4 5" xfId="476"/>
    <cellStyle name="=C:\WINNT\SYSTEM32\COMMAND.COM 4 6" xfId="477"/>
    <cellStyle name="=C:\WINNT\SYSTEM32\COMMAND.COM 4 7" xfId="478"/>
    <cellStyle name="=C:\WINNT\SYSTEM32\COMMAND.COM 4 8" xfId="479"/>
    <cellStyle name="=C:\WINNT\SYSTEM32\COMMAND.COM 4 9" xfId="480"/>
    <cellStyle name="=C:\WINNT\SYSTEM32\COMMAND.COM 4_1.3s Accounting C Costs Scots" xfId="481"/>
    <cellStyle name="=C:\WINNT\SYSTEM32\COMMAND.COM 40" xfId="2319"/>
    <cellStyle name="=C:\WINNT\SYSTEM32\COMMAND.COM 41" xfId="2320"/>
    <cellStyle name="=C:\WINNT\SYSTEM32\COMMAND.COM 42" xfId="2321"/>
    <cellStyle name="=C:\WINNT\SYSTEM32\COMMAND.COM 43" xfId="2322"/>
    <cellStyle name="=C:\WINNT\SYSTEM32\COMMAND.COM 44" xfId="2323"/>
    <cellStyle name="=C:\WINNT\SYSTEM32\COMMAND.COM 45" xfId="2324"/>
    <cellStyle name="=C:\WINNT\SYSTEM32\COMMAND.COM 46" xfId="2325"/>
    <cellStyle name="=C:\WINNT\SYSTEM32\COMMAND.COM 47" xfId="2326"/>
    <cellStyle name="=C:\WINNT\SYSTEM32\COMMAND.COM 48" xfId="2327"/>
    <cellStyle name="=C:\WINNT\SYSTEM32\COMMAND.COM 49" xfId="2328"/>
    <cellStyle name="=C:\WINNT\SYSTEM32\COMMAND.COM 5" xfId="482"/>
    <cellStyle name="=C:\WINNT\SYSTEM32\COMMAND.COM 50" xfId="2329"/>
    <cellStyle name="=C:\WINNT\SYSTEM32\COMMAND.COM 51" xfId="2330"/>
    <cellStyle name="=C:\WINNT\SYSTEM32\COMMAND.COM 52" xfId="2331"/>
    <cellStyle name="=C:\WINNT\SYSTEM32\COMMAND.COM 53" xfId="2332"/>
    <cellStyle name="=C:\WINNT\SYSTEM32\COMMAND.COM 54" xfId="2333"/>
    <cellStyle name="=C:\WINNT\SYSTEM32\COMMAND.COM 55" xfId="2334"/>
    <cellStyle name="=C:\WINNT\SYSTEM32\COMMAND.COM 56" xfId="2335"/>
    <cellStyle name="=C:\WINNT\SYSTEM32\COMMAND.COM 57" xfId="2336"/>
    <cellStyle name="=C:\WINNT\SYSTEM32\COMMAND.COM 58" xfId="2337"/>
    <cellStyle name="=C:\WINNT\SYSTEM32\COMMAND.COM 59" xfId="2338"/>
    <cellStyle name="=C:\WINNT\SYSTEM32\COMMAND.COM 6" xfId="2339"/>
    <cellStyle name="=C:\WINNT\SYSTEM32\COMMAND.COM 60" xfId="2340"/>
    <cellStyle name="=C:\WINNT\SYSTEM32\COMMAND.COM 61" xfId="2341"/>
    <cellStyle name="=C:\WINNT\SYSTEM32\COMMAND.COM 62" xfId="2342"/>
    <cellStyle name="=C:\WINNT\SYSTEM32\COMMAND.COM 63" xfId="2343"/>
    <cellStyle name="=C:\WINNT\SYSTEM32\COMMAND.COM 64" xfId="2344"/>
    <cellStyle name="=C:\WINNT\SYSTEM32\COMMAND.COM 65" xfId="2345"/>
    <cellStyle name="=C:\WINNT\SYSTEM32\COMMAND.COM 66" xfId="2346"/>
    <cellStyle name="=C:\WINNT\SYSTEM32\COMMAND.COM 7" xfId="2347"/>
    <cellStyle name="=C:\WINNT\SYSTEM32\COMMAND.COM 8" xfId="2348"/>
    <cellStyle name="=C:\WINNT\SYSTEM32\COMMAND.COM 9" xfId="2349"/>
    <cellStyle name="=C:\WINNT\SYSTEM32\COMMAND.COM_1.5 Opex Reconciliation NG" xfId="51"/>
    <cellStyle name="=C:\WINNT35\SYSTEM32\COMMAND.COM" xfId="483"/>
    <cellStyle name="=C:\WINNT35\SYSTEM32\COMMAND.COM 10" xfId="484"/>
    <cellStyle name="=C:\WINNT35\SYSTEM32\COMMAND.COM 11" xfId="485"/>
    <cellStyle name="=C:\WINNT35\SYSTEM32\COMMAND.COM 12" xfId="486"/>
    <cellStyle name="=C:\WINNT35\SYSTEM32\COMMAND.COM 13" xfId="487"/>
    <cellStyle name="=C:\WINNT35\SYSTEM32\COMMAND.COM 14" xfId="488"/>
    <cellStyle name="=C:\WINNT35\SYSTEM32\COMMAND.COM 15" xfId="489"/>
    <cellStyle name="=C:\WINNT35\SYSTEM32\COMMAND.COM 16" xfId="490"/>
    <cellStyle name="=C:\WINNT35\SYSTEM32\COMMAND.COM 17" xfId="491"/>
    <cellStyle name="=C:\WINNT35\SYSTEM32\COMMAND.COM 18" xfId="492"/>
    <cellStyle name="=C:\WINNT35\SYSTEM32\COMMAND.COM 19" xfId="493"/>
    <cellStyle name="=C:\WINNT35\SYSTEM32\COMMAND.COM 2" xfId="494"/>
    <cellStyle name="=C:\WINNT35\SYSTEM32\COMMAND.COM 20" xfId="495"/>
    <cellStyle name="=C:\WINNT35\SYSTEM32\COMMAND.COM 21" xfId="496"/>
    <cellStyle name="=C:\WINNT35\SYSTEM32\COMMAND.COM 22" xfId="497"/>
    <cellStyle name="=C:\WINNT35\SYSTEM32\COMMAND.COM 23" xfId="498"/>
    <cellStyle name="=C:\WINNT35\SYSTEM32\COMMAND.COM 24" xfId="499"/>
    <cellStyle name="=C:\WINNT35\SYSTEM32\COMMAND.COM 25" xfId="500"/>
    <cellStyle name="=C:\WINNT35\SYSTEM32\COMMAND.COM 26" xfId="501"/>
    <cellStyle name="=C:\WINNT35\SYSTEM32\COMMAND.COM 27" xfId="502"/>
    <cellStyle name="=C:\WINNT35\SYSTEM32\COMMAND.COM 28" xfId="503"/>
    <cellStyle name="=C:\WINNT35\SYSTEM32\COMMAND.COM 29" xfId="504"/>
    <cellStyle name="=C:\WINNT35\SYSTEM32\COMMAND.COM 3" xfId="505"/>
    <cellStyle name="=C:\WINNT35\SYSTEM32\COMMAND.COM 30" xfId="506"/>
    <cellStyle name="=C:\WINNT35\SYSTEM32\COMMAND.COM 31" xfId="507"/>
    <cellStyle name="=C:\WINNT35\SYSTEM32\COMMAND.COM 32" xfId="508"/>
    <cellStyle name="=C:\WINNT35\SYSTEM32\COMMAND.COM 33" xfId="509"/>
    <cellStyle name="=C:\WINNT35\SYSTEM32\COMMAND.COM 34" xfId="510"/>
    <cellStyle name="=C:\WINNT35\SYSTEM32\COMMAND.COM 35" xfId="511"/>
    <cellStyle name="=C:\WINNT35\SYSTEM32\COMMAND.COM 36" xfId="512"/>
    <cellStyle name="=C:\WINNT35\SYSTEM32\COMMAND.COM 37" xfId="513"/>
    <cellStyle name="=C:\WINNT35\SYSTEM32\COMMAND.COM 38" xfId="514"/>
    <cellStyle name="=C:\WINNT35\SYSTEM32\COMMAND.COM 39" xfId="515"/>
    <cellStyle name="=C:\WINNT35\SYSTEM32\COMMAND.COM 4" xfId="516"/>
    <cellStyle name="=C:\WINNT35\SYSTEM32\COMMAND.COM 40" xfId="517"/>
    <cellStyle name="=C:\WINNT35\SYSTEM32\COMMAND.COM 41" xfId="518"/>
    <cellStyle name="=C:\WINNT35\SYSTEM32\COMMAND.COM 42" xfId="519"/>
    <cellStyle name="=C:\WINNT35\SYSTEM32\COMMAND.COM 43" xfId="520"/>
    <cellStyle name="=C:\WINNT35\SYSTEM32\COMMAND.COM 44" xfId="521"/>
    <cellStyle name="=C:\WINNT35\SYSTEM32\COMMAND.COM 45" xfId="522"/>
    <cellStyle name="=C:\WINNT35\SYSTEM32\COMMAND.COM 46" xfId="523"/>
    <cellStyle name="=C:\WINNT35\SYSTEM32\COMMAND.COM 47" xfId="524"/>
    <cellStyle name="=C:\WINNT35\SYSTEM32\COMMAND.COM 5" xfId="525"/>
    <cellStyle name="=C:\WINNT35\SYSTEM32\COMMAND.COM 6" xfId="526"/>
    <cellStyle name="=C:\WINNT35\SYSTEM32\COMMAND.COM 7" xfId="527"/>
    <cellStyle name="=C:\WINNT35\SYSTEM32\COMMAND.COM 8" xfId="528"/>
    <cellStyle name="=C:\WINNT35\SYSTEM32\COMMAND.COM 9" xfId="529"/>
    <cellStyle name="=C:\WINNT35\SYSTEM32\COMMAND.COM_1.3s Accounting C Costs Scots" xfId="530"/>
    <cellStyle name="20% - Accent1 2" xfId="531"/>
    <cellStyle name="20% - Accent1 3" xfId="2350"/>
    <cellStyle name="20% - Accent2 2" xfId="532"/>
    <cellStyle name="20% - Accent2 3" xfId="2351"/>
    <cellStyle name="20% - Accent3 2" xfId="533"/>
    <cellStyle name="20% - Accent3 3" xfId="2352"/>
    <cellStyle name="20% - Accent4 2" xfId="534"/>
    <cellStyle name="20% - Accent4 3" xfId="2353"/>
    <cellStyle name="20% - Accent5 2" xfId="535"/>
    <cellStyle name="20% - Accent5 3" xfId="2354"/>
    <cellStyle name="20% - Accent6 2" xfId="536"/>
    <cellStyle name="20% - Accent6 3" xfId="2355"/>
    <cellStyle name="40% - Accent1 2" xfId="537"/>
    <cellStyle name="40% - Accent1 3" xfId="2356"/>
    <cellStyle name="40% - Accent2 2" xfId="538"/>
    <cellStyle name="40% - Accent2 3" xfId="2357"/>
    <cellStyle name="40% - Accent3 2" xfId="539"/>
    <cellStyle name="40% - Accent3 3" xfId="2358"/>
    <cellStyle name="40% - Accent4 2" xfId="540"/>
    <cellStyle name="40% - Accent4 3" xfId="2359"/>
    <cellStyle name="40% - Accent5 2" xfId="541"/>
    <cellStyle name="40% - Accent5 3" xfId="2360"/>
    <cellStyle name="40% - Accent6 2" xfId="542"/>
    <cellStyle name="40% - Accent6 3" xfId="2361"/>
    <cellStyle name="60% - Accent1 2" xfId="543"/>
    <cellStyle name="60% - Accent1 3" xfId="2362"/>
    <cellStyle name="60% - Accent2 2" xfId="544"/>
    <cellStyle name="60% - Accent2 3" xfId="2363"/>
    <cellStyle name="60% - Accent3 2" xfId="545"/>
    <cellStyle name="60% - Accent3 3" xfId="2364"/>
    <cellStyle name="60% - Accent4 2" xfId="546"/>
    <cellStyle name="60% - Accent4 3" xfId="2365"/>
    <cellStyle name="60% - Accent5 2" xfId="547"/>
    <cellStyle name="60% - Accent5 3" xfId="2366"/>
    <cellStyle name="60% - Accent6 2" xfId="548"/>
    <cellStyle name="60% - Accent6 3" xfId="2367"/>
    <cellStyle name="Accent1 - 20%" xfId="52"/>
    <cellStyle name="Accent1 - 40%" xfId="53"/>
    <cellStyle name="Accent1 - 60%" xfId="54"/>
    <cellStyle name="Accent1 2" xfId="549"/>
    <cellStyle name="Accent1 3" xfId="2368"/>
    <cellStyle name="Accent2 - 20%" xfId="55"/>
    <cellStyle name="Accent2 - 40%" xfId="56"/>
    <cellStyle name="Accent2 - 60%" xfId="57"/>
    <cellStyle name="Accent2 2" xfId="550"/>
    <cellStyle name="Accent2 3" xfId="2369"/>
    <cellStyle name="Accent3 - 20%" xfId="58"/>
    <cellStyle name="Accent3 - 40%" xfId="59"/>
    <cellStyle name="Accent3 - 60%" xfId="60"/>
    <cellStyle name="Accent3 2" xfId="551"/>
    <cellStyle name="Accent3 3" xfId="2370"/>
    <cellStyle name="Accent4 - 20%" xfId="61"/>
    <cellStyle name="Accent4 - 40%" xfId="62"/>
    <cellStyle name="Accent4 - 60%" xfId="63"/>
    <cellStyle name="Accent4 2" xfId="552"/>
    <cellStyle name="Accent4 3" xfId="2371"/>
    <cellStyle name="Accent5 - 20%" xfId="64"/>
    <cellStyle name="Accent5 - 40%" xfId="65"/>
    <cellStyle name="Accent5 - 60%" xfId="66"/>
    <cellStyle name="Accent5 2" xfId="553"/>
    <cellStyle name="Accent5 3" xfId="2372"/>
    <cellStyle name="Accent6 - 20%" xfId="67"/>
    <cellStyle name="Accent6 - 40%" xfId="68"/>
    <cellStyle name="Accent6 - 60%" xfId="69"/>
    <cellStyle name="Accent6 2" xfId="554"/>
    <cellStyle name="Accent6 3" xfId="2373"/>
    <cellStyle name="Ancillary" xfId="70"/>
    <cellStyle name="Bad 2" xfId="555"/>
    <cellStyle name="Bad 2 10" xfId="2374"/>
    <cellStyle name="Bad 2 11" xfId="2375"/>
    <cellStyle name="Bad 2 12" xfId="2376"/>
    <cellStyle name="Bad 2 13" xfId="2377"/>
    <cellStyle name="Bad 2 14" xfId="2378"/>
    <cellStyle name="Bad 2 15" xfId="2379"/>
    <cellStyle name="Bad 2 16" xfId="2380"/>
    <cellStyle name="Bad 2 17" xfId="2381"/>
    <cellStyle name="Bad 2 18" xfId="2382"/>
    <cellStyle name="Bad 2 19" xfId="2383"/>
    <cellStyle name="Bad 2 2" xfId="2384"/>
    <cellStyle name="Bad 2 20" xfId="2385"/>
    <cellStyle name="Bad 2 21" xfId="2386"/>
    <cellStyle name="Bad 2 22" xfId="2387"/>
    <cellStyle name="Bad 2 23" xfId="2388"/>
    <cellStyle name="Bad 2 24" xfId="2389"/>
    <cellStyle name="Bad 2 25" xfId="2390"/>
    <cellStyle name="Bad 2 26" xfId="2391"/>
    <cellStyle name="Bad 2 27" xfId="2392"/>
    <cellStyle name="Bad 2 28" xfId="2393"/>
    <cellStyle name="Bad 2 29" xfId="2394"/>
    <cellStyle name="Bad 2 3" xfId="2395"/>
    <cellStyle name="Bad 2 30" xfId="2396"/>
    <cellStyle name="Bad 2 31" xfId="2397"/>
    <cellStyle name="Bad 2 32" xfId="2398"/>
    <cellStyle name="Bad 2 33" xfId="2399"/>
    <cellStyle name="Bad 2 34" xfId="2400"/>
    <cellStyle name="Bad 2 35" xfId="2401"/>
    <cellStyle name="Bad 2 36" xfId="2402"/>
    <cellStyle name="Bad 2 37" xfId="2403"/>
    <cellStyle name="Bad 2 38" xfId="2404"/>
    <cellStyle name="Bad 2 39" xfId="2405"/>
    <cellStyle name="Bad 2 4" xfId="2406"/>
    <cellStyle name="Bad 2 40" xfId="2407"/>
    <cellStyle name="Bad 2 41" xfId="2408"/>
    <cellStyle name="Bad 2 42" xfId="2409"/>
    <cellStyle name="Bad 2 43" xfId="2410"/>
    <cellStyle name="Bad 2 44" xfId="2411"/>
    <cellStyle name="Bad 2 45" xfId="2412"/>
    <cellStyle name="Bad 2 46" xfId="2413"/>
    <cellStyle name="Bad 2 47" xfId="2414"/>
    <cellStyle name="Bad 2 48" xfId="2415"/>
    <cellStyle name="Bad 2 49" xfId="2416"/>
    <cellStyle name="Bad 2 5" xfId="2417"/>
    <cellStyle name="Bad 2 50" xfId="2418"/>
    <cellStyle name="Bad 2 51" xfId="2419"/>
    <cellStyle name="Bad 2 52" xfId="2420"/>
    <cellStyle name="Bad 2 53" xfId="2421"/>
    <cellStyle name="Bad 2 54" xfId="2422"/>
    <cellStyle name="Bad 2 55" xfId="2423"/>
    <cellStyle name="Bad 2 56" xfId="2424"/>
    <cellStyle name="Bad 2 57" xfId="2425"/>
    <cellStyle name="Bad 2 58" xfId="2426"/>
    <cellStyle name="Bad 2 59" xfId="2427"/>
    <cellStyle name="Bad 2 6" xfId="2428"/>
    <cellStyle name="Bad 2 60" xfId="2429"/>
    <cellStyle name="Bad 2 61" xfId="2430"/>
    <cellStyle name="Bad 2 62" xfId="2431"/>
    <cellStyle name="Bad 2 63" xfId="2432"/>
    <cellStyle name="Bad 2 7" xfId="2433"/>
    <cellStyle name="Bad 2 8" xfId="2434"/>
    <cellStyle name="Bad 2 9" xfId="2435"/>
    <cellStyle name="Bad 3" xfId="556"/>
    <cellStyle name="Calculation 2" xfId="557"/>
    <cellStyle name="Calculation 2 10" xfId="2436"/>
    <cellStyle name="Calculation 2 11" xfId="2437"/>
    <cellStyle name="Calculation 2 12" xfId="2438"/>
    <cellStyle name="Calculation 2 13" xfId="2439"/>
    <cellStyle name="Calculation 2 14" xfId="2440"/>
    <cellStyle name="Calculation 2 15" xfId="2441"/>
    <cellStyle name="Calculation 2 16" xfId="2442"/>
    <cellStyle name="Calculation 2 17" xfId="2443"/>
    <cellStyle name="Calculation 2 18" xfId="2444"/>
    <cellStyle name="Calculation 2 19" xfId="2445"/>
    <cellStyle name="Calculation 2 2" xfId="558"/>
    <cellStyle name="Calculation 2 2 10" xfId="2446"/>
    <cellStyle name="Calculation 2 2 11" xfId="2447"/>
    <cellStyle name="Calculation 2 2 12" xfId="2448"/>
    <cellStyle name="Calculation 2 2 13" xfId="2449"/>
    <cellStyle name="Calculation 2 2 14" xfId="2450"/>
    <cellStyle name="Calculation 2 2 15" xfId="2451"/>
    <cellStyle name="Calculation 2 2 16" xfId="2452"/>
    <cellStyle name="Calculation 2 2 17" xfId="2453"/>
    <cellStyle name="Calculation 2 2 18" xfId="2454"/>
    <cellStyle name="Calculation 2 2 19" xfId="2455"/>
    <cellStyle name="Calculation 2 2 2" xfId="2456"/>
    <cellStyle name="Calculation 2 2 20" xfId="2457"/>
    <cellStyle name="Calculation 2 2 21" xfId="2458"/>
    <cellStyle name="Calculation 2 2 22" xfId="2459"/>
    <cellStyle name="Calculation 2 2 23" xfId="2460"/>
    <cellStyle name="Calculation 2 2 24" xfId="2461"/>
    <cellStyle name="Calculation 2 2 25" xfId="2462"/>
    <cellStyle name="Calculation 2 2 26" xfId="2463"/>
    <cellStyle name="Calculation 2 2 27" xfId="2464"/>
    <cellStyle name="Calculation 2 2 28" xfId="2465"/>
    <cellStyle name="Calculation 2 2 29" xfId="2466"/>
    <cellStyle name="Calculation 2 2 3" xfId="2467"/>
    <cellStyle name="Calculation 2 2 30" xfId="2468"/>
    <cellStyle name="Calculation 2 2 31" xfId="2469"/>
    <cellStyle name="Calculation 2 2 32" xfId="2470"/>
    <cellStyle name="Calculation 2 2 4" xfId="2471"/>
    <cellStyle name="Calculation 2 2 5" xfId="2472"/>
    <cellStyle name="Calculation 2 2 6" xfId="2473"/>
    <cellStyle name="Calculation 2 2 7" xfId="2474"/>
    <cellStyle name="Calculation 2 2 8" xfId="2475"/>
    <cellStyle name="Calculation 2 2 9" xfId="2476"/>
    <cellStyle name="Calculation 2 20" xfId="2477"/>
    <cellStyle name="Calculation 2 21" xfId="2478"/>
    <cellStyle name="Calculation 2 22" xfId="2479"/>
    <cellStyle name="Calculation 2 23" xfId="2480"/>
    <cellStyle name="Calculation 2 24" xfId="2481"/>
    <cellStyle name="Calculation 2 25" xfId="2482"/>
    <cellStyle name="Calculation 2 26" xfId="2483"/>
    <cellStyle name="Calculation 2 27" xfId="2484"/>
    <cellStyle name="Calculation 2 28" xfId="2485"/>
    <cellStyle name="Calculation 2 29" xfId="2486"/>
    <cellStyle name="Calculation 2 3" xfId="559"/>
    <cellStyle name="Calculation 2 3 10" xfId="2487"/>
    <cellStyle name="Calculation 2 3 11" xfId="2488"/>
    <cellStyle name="Calculation 2 3 12" xfId="2489"/>
    <cellStyle name="Calculation 2 3 13" xfId="2490"/>
    <cellStyle name="Calculation 2 3 14" xfId="2491"/>
    <cellStyle name="Calculation 2 3 15" xfId="2492"/>
    <cellStyle name="Calculation 2 3 16" xfId="2493"/>
    <cellStyle name="Calculation 2 3 17" xfId="2494"/>
    <cellStyle name="Calculation 2 3 18" xfId="2495"/>
    <cellStyle name="Calculation 2 3 19" xfId="2496"/>
    <cellStyle name="Calculation 2 3 2" xfId="2497"/>
    <cellStyle name="Calculation 2 3 20" xfId="2498"/>
    <cellStyle name="Calculation 2 3 21" xfId="2499"/>
    <cellStyle name="Calculation 2 3 22" xfId="2500"/>
    <cellStyle name="Calculation 2 3 23" xfId="2501"/>
    <cellStyle name="Calculation 2 3 24" xfId="2502"/>
    <cellStyle name="Calculation 2 3 25" xfId="2503"/>
    <cellStyle name="Calculation 2 3 26" xfId="2504"/>
    <cellStyle name="Calculation 2 3 27" xfId="2505"/>
    <cellStyle name="Calculation 2 3 28" xfId="2506"/>
    <cellStyle name="Calculation 2 3 29" xfId="2507"/>
    <cellStyle name="Calculation 2 3 3" xfId="2508"/>
    <cellStyle name="Calculation 2 3 30" xfId="2509"/>
    <cellStyle name="Calculation 2 3 31" xfId="2510"/>
    <cellStyle name="Calculation 2 3 32" xfId="2511"/>
    <cellStyle name="Calculation 2 3 4" xfId="2512"/>
    <cellStyle name="Calculation 2 3 5" xfId="2513"/>
    <cellStyle name="Calculation 2 3 6" xfId="2514"/>
    <cellStyle name="Calculation 2 3 7" xfId="2515"/>
    <cellStyle name="Calculation 2 3 8" xfId="2516"/>
    <cellStyle name="Calculation 2 3 9" xfId="2517"/>
    <cellStyle name="Calculation 2 30" xfId="2518"/>
    <cellStyle name="Calculation 2 31" xfId="2519"/>
    <cellStyle name="Calculation 2 32" xfId="2520"/>
    <cellStyle name="Calculation 2 33" xfId="2521"/>
    <cellStyle name="Calculation 2 34" xfId="2522"/>
    <cellStyle name="Calculation 2 35" xfId="2523"/>
    <cellStyle name="Calculation 2 36" xfId="2524"/>
    <cellStyle name="Calculation 2 4" xfId="560"/>
    <cellStyle name="Calculation 2 4 10" xfId="2525"/>
    <cellStyle name="Calculation 2 4 11" xfId="2526"/>
    <cellStyle name="Calculation 2 4 12" xfId="2527"/>
    <cellStyle name="Calculation 2 4 13" xfId="2528"/>
    <cellStyle name="Calculation 2 4 14" xfId="2529"/>
    <cellStyle name="Calculation 2 4 15" xfId="2530"/>
    <cellStyle name="Calculation 2 4 16" xfId="2531"/>
    <cellStyle name="Calculation 2 4 17" xfId="2532"/>
    <cellStyle name="Calculation 2 4 18" xfId="2533"/>
    <cellStyle name="Calculation 2 4 19" xfId="2534"/>
    <cellStyle name="Calculation 2 4 2" xfId="2535"/>
    <cellStyle name="Calculation 2 4 20" xfId="2536"/>
    <cellStyle name="Calculation 2 4 21" xfId="2537"/>
    <cellStyle name="Calculation 2 4 22" xfId="2538"/>
    <cellStyle name="Calculation 2 4 23" xfId="2539"/>
    <cellStyle name="Calculation 2 4 24" xfId="2540"/>
    <cellStyle name="Calculation 2 4 25" xfId="2541"/>
    <cellStyle name="Calculation 2 4 26" xfId="2542"/>
    <cellStyle name="Calculation 2 4 27" xfId="2543"/>
    <cellStyle name="Calculation 2 4 28" xfId="2544"/>
    <cellStyle name="Calculation 2 4 29" xfId="2545"/>
    <cellStyle name="Calculation 2 4 3" xfId="2546"/>
    <cellStyle name="Calculation 2 4 30" xfId="2547"/>
    <cellStyle name="Calculation 2 4 31" xfId="2548"/>
    <cellStyle name="Calculation 2 4 32" xfId="2549"/>
    <cellStyle name="Calculation 2 4 4" xfId="2550"/>
    <cellStyle name="Calculation 2 4 5" xfId="2551"/>
    <cellStyle name="Calculation 2 4 6" xfId="2552"/>
    <cellStyle name="Calculation 2 4 7" xfId="2553"/>
    <cellStyle name="Calculation 2 4 8" xfId="2554"/>
    <cellStyle name="Calculation 2 4 9" xfId="2555"/>
    <cellStyle name="Calculation 2 5" xfId="561"/>
    <cellStyle name="Calculation 2 5 10" xfId="2556"/>
    <cellStyle name="Calculation 2 5 11" xfId="2557"/>
    <cellStyle name="Calculation 2 5 12" xfId="2558"/>
    <cellStyle name="Calculation 2 5 13" xfId="2559"/>
    <cellStyle name="Calculation 2 5 14" xfId="2560"/>
    <cellStyle name="Calculation 2 5 15" xfId="2561"/>
    <cellStyle name="Calculation 2 5 16" xfId="2562"/>
    <cellStyle name="Calculation 2 5 17" xfId="2563"/>
    <cellStyle name="Calculation 2 5 18" xfId="2564"/>
    <cellStyle name="Calculation 2 5 19" xfId="2565"/>
    <cellStyle name="Calculation 2 5 2" xfId="2566"/>
    <cellStyle name="Calculation 2 5 20" xfId="2567"/>
    <cellStyle name="Calculation 2 5 21" xfId="2568"/>
    <cellStyle name="Calculation 2 5 22" xfId="2569"/>
    <cellStyle name="Calculation 2 5 23" xfId="2570"/>
    <cellStyle name="Calculation 2 5 24" xfId="2571"/>
    <cellStyle name="Calculation 2 5 25" xfId="2572"/>
    <cellStyle name="Calculation 2 5 26" xfId="2573"/>
    <cellStyle name="Calculation 2 5 27" xfId="2574"/>
    <cellStyle name="Calculation 2 5 28" xfId="2575"/>
    <cellStyle name="Calculation 2 5 29" xfId="2576"/>
    <cellStyle name="Calculation 2 5 3" xfId="2577"/>
    <cellStyle name="Calculation 2 5 30" xfId="2578"/>
    <cellStyle name="Calculation 2 5 31" xfId="2579"/>
    <cellStyle name="Calculation 2 5 32" xfId="2580"/>
    <cellStyle name="Calculation 2 5 4" xfId="2581"/>
    <cellStyle name="Calculation 2 5 5" xfId="2582"/>
    <cellStyle name="Calculation 2 5 6" xfId="2583"/>
    <cellStyle name="Calculation 2 5 7" xfId="2584"/>
    <cellStyle name="Calculation 2 5 8" xfId="2585"/>
    <cellStyle name="Calculation 2 5 9" xfId="2586"/>
    <cellStyle name="Calculation 2 6" xfId="2587"/>
    <cellStyle name="Calculation 2 7" xfId="2588"/>
    <cellStyle name="Calculation 2 8" xfId="2589"/>
    <cellStyle name="Calculation 2 9" xfId="2590"/>
    <cellStyle name="Calculation 3" xfId="2591"/>
    <cellStyle name="Check Cell 2" xfId="562"/>
    <cellStyle name="Check Cell 3" xfId="2592"/>
    <cellStyle name="column Head Underlined" xfId="71"/>
    <cellStyle name="Column Heading" xfId="72"/>
    <cellStyle name="Comma" xfId="1" builtinId="3"/>
    <cellStyle name="Comma [1]" xfId="73"/>
    <cellStyle name="Comma 2" xfId="3"/>
    <cellStyle name="Comma 2 10" xfId="563"/>
    <cellStyle name="Comma 2 100" xfId="2593"/>
    <cellStyle name="Comma 2 101" xfId="2594"/>
    <cellStyle name="Comma 2 102" xfId="2595"/>
    <cellStyle name="Comma 2 103" xfId="2596"/>
    <cellStyle name="Comma 2 104" xfId="2597"/>
    <cellStyle name="Comma 2 105" xfId="2598"/>
    <cellStyle name="Comma 2 106" xfId="2599"/>
    <cellStyle name="Comma 2 107" xfId="2600"/>
    <cellStyle name="Comma 2 108" xfId="2601"/>
    <cellStyle name="Comma 2 109" xfId="2602"/>
    <cellStyle name="Comma 2 11" xfId="564"/>
    <cellStyle name="Comma 2 110" xfId="2603"/>
    <cellStyle name="Comma 2 111" xfId="2604"/>
    <cellStyle name="Comma 2 112" xfId="2605"/>
    <cellStyle name="Comma 2 113" xfId="2606"/>
    <cellStyle name="Comma 2 114" xfId="2607"/>
    <cellStyle name="Comma 2 115" xfId="2608"/>
    <cellStyle name="Comma 2 116" xfId="2609"/>
    <cellStyle name="Comma 2 117" xfId="2610"/>
    <cellStyle name="Comma 2 118" xfId="2611"/>
    <cellStyle name="Comma 2 119" xfId="2612"/>
    <cellStyle name="Comma 2 12" xfId="565"/>
    <cellStyle name="Comma 2 120" xfId="2613"/>
    <cellStyle name="Comma 2 121" xfId="2614"/>
    <cellStyle name="Comma 2 122" xfId="2615"/>
    <cellStyle name="Comma 2 123" xfId="2616"/>
    <cellStyle name="Comma 2 124" xfId="2617"/>
    <cellStyle name="Comma 2 125" xfId="2618"/>
    <cellStyle name="Comma 2 126" xfId="2619"/>
    <cellStyle name="Comma 2 13" xfId="566"/>
    <cellStyle name="Comma 2 14" xfId="567"/>
    <cellStyle name="Comma 2 15" xfId="568"/>
    <cellStyle name="Comma 2 16" xfId="569"/>
    <cellStyle name="Comma 2 17" xfId="570"/>
    <cellStyle name="Comma 2 18" xfId="571"/>
    <cellStyle name="Comma 2 19" xfId="572"/>
    <cellStyle name="Comma 2 2" xfId="74"/>
    <cellStyle name="Comma 2 2 10" xfId="573"/>
    <cellStyle name="Comma 2 2 11" xfId="574"/>
    <cellStyle name="Comma 2 2 12" xfId="575"/>
    <cellStyle name="Comma 2 2 13" xfId="576"/>
    <cellStyle name="Comma 2 2 14" xfId="577"/>
    <cellStyle name="Comma 2 2 15" xfId="578"/>
    <cellStyle name="Comma 2 2 16" xfId="579"/>
    <cellStyle name="Comma 2 2 17" xfId="580"/>
    <cellStyle name="Comma 2 2 18" xfId="581"/>
    <cellStyle name="Comma 2 2 19" xfId="582"/>
    <cellStyle name="Comma 2 2 2" xfId="583"/>
    <cellStyle name="Comma 2 2 2 2" xfId="584"/>
    <cellStyle name="Comma 2 2 2 2 2" xfId="585"/>
    <cellStyle name="Comma 2 2 2 2 2 2" xfId="586"/>
    <cellStyle name="Comma 2 2 2 3" xfId="587"/>
    <cellStyle name="Comma 2 2 20" xfId="588"/>
    <cellStyle name="Comma 2 2 21" xfId="589"/>
    <cellStyle name="Comma 2 2 22" xfId="590"/>
    <cellStyle name="Comma 2 2 23" xfId="591"/>
    <cellStyle name="Comma 2 2 24" xfId="592"/>
    <cellStyle name="Comma 2 2 25" xfId="593"/>
    <cellStyle name="Comma 2 2 26" xfId="594"/>
    <cellStyle name="Comma 2 2 27" xfId="595"/>
    <cellStyle name="Comma 2 2 28" xfId="596"/>
    <cellStyle name="Comma 2 2 29" xfId="597"/>
    <cellStyle name="Comma 2 2 3" xfId="598"/>
    <cellStyle name="Comma 2 2 30" xfId="599"/>
    <cellStyle name="Comma 2 2 31" xfId="600"/>
    <cellStyle name="Comma 2 2 32" xfId="601"/>
    <cellStyle name="Comma 2 2 33" xfId="602"/>
    <cellStyle name="Comma 2 2 34" xfId="603"/>
    <cellStyle name="Comma 2 2 35" xfId="604"/>
    <cellStyle name="Comma 2 2 36" xfId="605"/>
    <cellStyle name="Comma 2 2 37" xfId="606"/>
    <cellStyle name="Comma 2 2 38" xfId="607"/>
    <cellStyle name="Comma 2 2 39" xfId="608"/>
    <cellStyle name="Comma 2 2 4" xfId="609"/>
    <cellStyle name="Comma 2 2 40" xfId="610"/>
    <cellStyle name="Comma 2 2 41" xfId="611"/>
    <cellStyle name="Comma 2 2 42" xfId="612"/>
    <cellStyle name="Comma 2 2 43" xfId="613"/>
    <cellStyle name="Comma 2 2 44" xfId="614"/>
    <cellStyle name="Comma 2 2 45" xfId="615"/>
    <cellStyle name="Comma 2 2 46" xfId="616"/>
    <cellStyle name="Comma 2 2 47" xfId="617"/>
    <cellStyle name="Comma 2 2 5" xfId="618"/>
    <cellStyle name="Comma 2 2 6" xfId="619"/>
    <cellStyle name="Comma 2 2 7" xfId="620"/>
    <cellStyle name="Comma 2 2 8" xfId="621"/>
    <cellStyle name="Comma 2 2 9" xfId="622"/>
    <cellStyle name="Comma 2 2_3.1.2 DB Pension Detail" xfId="623"/>
    <cellStyle name="Comma 2 20" xfId="624"/>
    <cellStyle name="Comma 2 21" xfId="625"/>
    <cellStyle name="Comma 2 22" xfId="626"/>
    <cellStyle name="Comma 2 23" xfId="627"/>
    <cellStyle name="Comma 2 24" xfId="628"/>
    <cellStyle name="Comma 2 25" xfId="629"/>
    <cellStyle name="Comma 2 26" xfId="630"/>
    <cellStyle name="Comma 2 27" xfId="631"/>
    <cellStyle name="Comma 2 28" xfId="632"/>
    <cellStyle name="Comma 2 29" xfId="633"/>
    <cellStyle name="Comma 2 3" xfId="634"/>
    <cellStyle name="Comma 2 3 10" xfId="635"/>
    <cellStyle name="Comma 2 3 11" xfId="636"/>
    <cellStyle name="Comma 2 3 12" xfId="637"/>
    <cellStyle name="Comma 2 3 13" xfId="638"/>
    <cellStyle name="Comma 2 3 14" xfId="639"/>
    <cellStyle name="Comma 2 3 15" xfId="640"/>
    <cellStyle name="Comma 2 3 16" xfId="641"/>
    <cellStyle name="Comma 2 3 17" xfId="642"/>
    <cellStyle name="Comma 2 3 18" xfId="643"/>
    <cellStyle name="Comma 2 3 19" xfId="644"/>
    <cellStyle name="Comma 2 3 2" xfId="645"/>
    <cellStyle name="Comma 2 3 2 2" xfId="646"/>
    <cellStyle name="Comma 2 3 2_3.1.2 DB Pension Detail" xfId="647"/>
    <cellStyle name="Comma 2 3 20" xfId="648"/>
    <cellStyle name="Comma 2 3 21" xfId="649"/>
    <cellStyle name="Comma 2 3 22" xfId="650"/>
    <cellStyle name="Comma 2 3 23" xfId="651"/>
    <cellStyle name="Comma 2 3 24" xfId="652"/>
    <cellStyle name="Comma 2 3 25" xfId="653"/>
    <cellStyle name="Comma 2 3 26" xfId="654"/>
    <cellStyle name="Comma 2 3 27" xfId="655"/>
    <cellStyle name="Comma 2 3 28" xfId="656"/>
    <cellStyle name="Comma 2 3 29" xfId="657"/>
    <cellStyle name="Comma 2 3 3" xfId="658"/>
    <cellStyle name="Comma 2 3 30" xfId="659"/>
    <cellStyle name="Comma 2 3 31" xfId="660"/>
    <cellStyle name="Comma 2 3 32" xfId="661"/>
    <cellStyle name="Comma 2 3 33" xfId="662"/>
    <cellStyle name="Comma 2 3 34" xfId="663"/>
    <cellStyle name="Comma 2 3 35" xfId="664"/>
    <cellStyle name="Comma 2 3 36" xfId="665"/>
    <cellStyle name="Comma 2 3 37" xfId="666"/>
    <cellStyle name="Comma 2 3 38" xfId="667"/>
    <cellStyle name="Comma 2 3 39" xfId="668"/>
    <cellStyle name="Comma 2 3 4" xfId="669"/>
    <cellStyle name="Comma 2 3 40" xfId="670"/>
    <cellStyle name="Comma 2 3 41" xfId="671"/>
    <cellStyle name="Comma 2 3 42" xfId="672"/>
    <cellStyle name="Comma 2 3 43" xfId="673"/>
    <cellStyle name="Comma 2 3 44" xfId="674"/>
    <cellStyle name="Comma 2 3 45" xfId="675"/>
    <cellStyle name="Comma 2 3 46" xfId="676"/>
    <cellStyle name="Comma 2 3 47" xfId="677"/>
    <cellStyle name="Comma 2 3 48" xfId="1999"/>
    <cellStyle name="Comma 2 3 5" xfId="678"/>
    <cellStyle name="Comma 2 3 6" xfId="679"/>
    <cellStyle name="Comma 2 3 7" xfId="680"/>
    <cellStyle name="Comma 2 3 8" xfId="681"/>
    <cellStyle name="Comma 2 3 9" xfId="682"/>
    <cellStyle name="Comma 2 3_3.1.2 DB Pension Detail" xfId="683"/>
    <cellStyle name="Comma 2 30" xfId="684"/>
    <cellStyle name="Comma 2 31" xfId="685"/>
    <cellStyle name="Comma 2 32" xfId="686"/>
    <cellStyle name="Comma 2 33" xfId="687"/>
    <cellStyle name="Comma 2 34" xfId="688"/>
    <cellStyle name="Comma 2 35" xfId="689"/>
    <cellStyle name="Comma 2 36" xfId="690"/>
    <cellStyle name="Comma 2 37" xfId="691"/>
    <cellStyle name="Comma 2 38" xfId="692"/>
    <cellStyle name="Comma 2 39" xfId="693"/>
    <cellStyle name="Comma 2 4" xfId="694"/>
    <cellStyle name="Comma 2 4 10" xfId="2620"/>
    <cellStyle name="Comma 2 4 11" xfId="2621"/>
    <cellStyle name="Comma 2 4 12" xfId="2622"/>
    <cellStyle name="Comma 2 4 13" xfId="2623"/>
    <cellStyle name="Comma 2 4 14" xfId="2624"/>
    <cellStyle name="Comma 2 4 15" xfId="2625"/>
    <cellStyle name="Comma 2 4 16" xfId="2626"/>
    <cellStyle name="Comma 2 4 17" xfId="2627"/>
    <cellStyle name="Comma 2 4 18" xfId="2628"/>
    <cellStyle name="Comma 2 4 19" xfId="2629"/>
    <cellStyle name="Comma 2 4 2" xfId="2630"/>
    <cellStyle name="Comma 2 4 2 10" xfId="2631"/>
    <cellStyle name="Comma 2 4 2 11" xfId="2632"/>
    <cellStyle name="Comma 2 4 2 12" xfId="2633"/>
    <cellStyle name="Comma 2 4 2 13" xfId="2634"/>
    <cellStyle name="Comma 2 4 2 14" xfId="2635"/>
    <cellStyle name="Comma 2 4 2 15" xfId="2636"/>
    <cellStyle name="Comma 2 4 2 16" xfId="2637"/>
    <cellStyle name="Comma 2 4 2 17" xfId="2638"/>
    <cellStyle name="Comma 2 4 2 2" xfId="2639"/>
    <cellStyle name="Comma 2 4 2 3" xfId="2640"/>
    <cellStyle name="Comma 2 4 2 4" xfId="2641"/>
    <cellStyle name="Comma 2 4 2 5" xfId="2642"/>
    <cellStyle name="Comma 2 4 2 6" xfId="2643"/>
    <cellStyle name="Comma 2 4 2 7" xfId="2644"/>
    <cellStyle name="Comma 2 4 2 8" xfId="2645"/>
    <cellStyle name="Comma 2 4 2 9" xfId="2646"/>
    <cellStyle name="Comma 2 4 20" xfId="2647"/>
    <cellStyle name="Comma 2 4 21" xfId="2648"/>
    <cellStyle name="Comma 2 4 22" xfId="2649"/>
    <cellStyle name="Comma 2 4 23" xfId="2650"/>
    <cellStyle name="Comma 2 4 24" xfId="2651"/>
    <cellStyle name="Comma 2 4 25" xfId="2652"/>
    <cellStyle name="Comma 2 4 26" xfId="2653"/>
    <cellStyle name="Comma 2 4 27" xfId="2654"/>
    <cellStyle name="Comma 2 4 28" xfId="2655"/>
    <cellStyle name="Comma 2 4 29" xfId="2656"/>
    <cellStyle name="Comma 2 4 3" xfId="2657"/>
    <cellStyle name="Comma 2 4 30" xfId="2658"/>
    <cellStyle name="Comma 2 4 31" xfId="2659"/>
    <cellStyle name="Comma 2 4 32" xfId="2660"/>
    <cellStyle name="Comma 2 4 33" xfId="2661"/>
    <cellStyle name="Comma 2 4 34" xfId="2662"/>
    <cellStyle name="Comma 2 4 35" xfId="2663"/>
    <cellStyle name="Comma 2 4 36" xfId="2664"/>
    <cellStyle name="Comma 2 4 37" xfId="2665"/>
    <cellStyle name="Comma 2 4 38" xfId="2666"/>
    <cellStyle name="Comma 2 4 39" xfId="2667"/>
    <cellStyle name="Comma 2 4 4" xfId="2668"/>
    <cellStyle name="Comma 2 4 40" xfId="2669"/>
    <cellStyle name="Comma 2 4 41" xfId="2670"/>
    <cellStyle name="Comma 2 4 42" xfId="2671"/>
    <cellStyle name="Comma 2 4 43" xfId="2672"/>
    <cellStyle name="Comma 2 4 44" xfId="2673"/>
    <cellStyle name="Comma 2 4 45" xfId="2674"/>
    <cellStyle name="Comma 2 4 46" xfId="2675"/>
    <cellStyle name="Comma 2 4 47" xfId="2676"/>
    <cellStyle name="Comma 2 4 48" xfId="2677"/>
    <cellStyle name="Comma 2 4 49" xfId="2678"/>
    <cellStyle name="Comma 2 4 5" xfId="2679"/>
    <cellStyle name="Comma 2 4 50" xfId="2680"/>
    <cellStyle name="Comma 2 4 51" xfId="2681"/>
    <cellStyle name="Comma 2 4 52" xfId="2682"/>
    <cellStyle name="Comma 2 4 53" xfId="2683"/>
    <cellStyle name="Comma 2 4 54" xfId="2684"/>
    <cellStyle name="Comma 2 4 55" xfId="2685"/>
    <cellStyle name="Comma 2 4 56" xfId="2686"/>
    <cellStyle name="Comma 2 4 57" xfId="2687"/>
    <cellStyle name="Comma 2 4 58" xfId="2688"/>
    <cellStyle name="Comma 2 4 59" xfId="2689"/>
    <cellStyle name="Comma 2 4 6" xfId="2690"/>
    <cellStyle name="Comma 2 4 60" xfId="2691"/>
    <cellStyle name="Comma 2 4 61" xfId="2692"/>
    <cellStyle name="Comma 2 4 62" xfId="2693"/>
    <cellStyle name="Comma 2 4 63" xfId="2694"/>
    <cellStyle name="Comma 2 4 64" xfId="2695"/>
    <cellStyle name="Comma 2 4 65" xfId="2696"/>
    <cellStyle name="Comma 2 4 66" xfId="2697"/>
    <cellStyle name="Comma 2 4 67" xfId="2698"/>
    <cellStyle name="Comma 2 4 68" xfId="2699"/>
    <cellStyle name="Comma 2 4 69" xfId="2700"/>
    <cellStyle name="Comma 2 4 7" xfId="2701"/>
    <cellStyle name="Comma 2 4 70" xfId="2702"/>
    <cellStyle name="Comma 2 4 71" xfId="2703"/>
    <cellStyle name="Comma 2 4 72" xfId="2704"/>
    <cellStyle name="Comma 2 4 73" xfId="2705"/>
    <cellStyle name="Comma 2 4 74" xfId="2706"/>
    <cellStyle name="Comma 2 4 75" xfId="2707"/>
    <cellStyle name="Comma 2 4 76" xfId="2708"/>
    <cellStyle name="Comma 2 4 77" xfId="2709"/>
    <cellStyle name="Comma 2 4 78" xfId="2710"/>
    <cellStyle name="Comma 2 4 8" xfId="2711"/>
    <cellStyle name="Comma 2 4 9" xfId="2712"/>
    <cellStyle name="Comma 2 40" xfId="695"/>
    <cellStyle name="Comma 2 41" xfId="696"/>
    <cellStyle name="Comma 2 42" xfId="697"/>
    <cellStyle name="Comma 2 43" xfId="698"/>
    <cellStyle name="Comma 2 44" xfId="699"/>
    <cellStyle name="Comma 2 45" xfId="700"/>
    <cellStyle name="Comma 2 46" xfId="701"/>
    <cellStyle name="Comma 2 47" xfId="702"/>
    <cellStyle name="Comma 2 48" xfId="703"/>
    <cellStyle name="Comma 2 49" xfId="704"/>
    <cellStyle name="Comma 2 5" xfId="705"/>
    <cellStyle name="Comma 2 50" xfId="706"/>
    <cellStyle name="Comma 2 51" xfId="2713"/>
    <cellStyle name="Comma 2 51 10" xfId="2714"/>
    <cellStyle name="Comma 2 51 11" xfId="2715"/>
    <cellStyle name="Comma 2 51 12" xfId="2716"/>
    <cellStyle name="Comma 2 51 13" xfId="2717"/>
    <cellStyle name="Comma 2 51 14" xfId="2718"/>
    <cellStyle name="Comma 2 51 15" xfId="2719"/>
    <cellStyle name="Comma 2 51 16" xfId="2720"/>
    <cellStyle name="Comma 2 51 17" xfId="2721"/>
    <cellStyle name="Comma 2 51 2" xfId="2722"/>
    <cellStyle name="Comma 2 51 3" xfId="2723"/>
    <cellStyle name="Comma 2 51 4" xfId="2724"/>
    <cellStyle name="Comma 2 51 5" xfId="2725"/>
    <cellStyle name="Comma 2 51 6" xfId="2726"/>
    <cellStyle name="Comma 2 51 7" xfId="2727"/>
    <cellStyle name="Comma 2 51 8" xfId="2728"/>
    <cellStyle name="Comma 2 51 9" xfId="2729"/>
    <cellStyle name="Comma 2 52" xfId="2730"/>
    <cellStyle name="Comma 2 52 10" xfId="2731"/>
    <cellStyle name="Comma 2 52 11" xfId="2732"/>
    <cellStyle name="Comma 2 52 12" xfId="2733"/>
    <cellStyle name="Comma 2 52 13" xfId="2734"/>
    <cellStyle name="Comma 2 52 14" xfId="2735"/>
    <cellStyle name="Comma 2 52 15" xfId="2736"/>
    <cellStyle name="Comma 2 52 16" xfId="2737"/>
    <cellStyle name="Comma 2 52 17" xfId="2738"/>
    <cellStyle name="Comma 2 52 2" xfId="2739"/>
    <cellStyle name="Comma 2 52 3" xfId="2740"/>
    <cellStyle name="Comma 2 52 4" xfId="2741"/>
    <cellStyle name="Comma 2 52 5" xfId="2742"/>
    <cellStyle name="Comma 2 52 6" xfId="2743"/>
    <cellStyle name="Comma 2 52 7" xfId="2744"/>
    <cellStyle name="Comma 2 52 8" xfId="2745"/>
    <cellStyle name="Comma 2 52 9" xfId="2746"/>
    <cellStyle name="Comma 2 53" xfId="2747"/>
    <cellStyle name="Comma 2 54" xfId="2748"/>
    <cellStyle name="Comma 2 55" xfId="2749"/>
    <cellStyle name="Comma 2 56" xfId="2750"/>
    <cellStyle name="Comma 2 57" xfId="2751"/>
    <cellStyle name="Comma 2 58" xfId="2752"/>
    <cellStyle name="Comma 2 59" xfId="2753"/>
    <cellStyle name="Comma 2 6" xfId="707"/>
    <cellStyle name="Comma 2 60" xfId="2754"/>
    <cellStyle name="Comma 2 61" xfId="2755"/>
    <cellStyle name="Comma 2 62" xfId="2756"/>
    <cellStyle name="Comma 2 63" xfId="2757"/>
    <cellStyle name="Comma 2 64" xfId="2758"/>
    <cellStyle name="Comma 2 65" xfId="2759"/>
    <cellStyle name="Comma 2 66" xfId="2760"/>
    <cellStyle name="Comma 2 67" xfId="2761"/>
    <cellStyle name="Comma 2 68" xfId="2762"/>
    <cellStyle name="Comma 2 69" xfId="2763"/>
    <cellStyle name="Comma 2 7" xfId="708"/>
    <cellStyle name="Comma 2 70" xfId="2764"/>
    <cellStyle name="Comma 2 71" xfId="2765"/>
    <cellStyle name="Comma 2 72" xfId="2766"/>
    <cellStyle name="Comma 2 73" xfId="2767"/>
    <cellStyle name="Comma 2 74" xfId="2768"/>
    <cellStyle name="Comma 2 75" xfId="2769"/>
    <cellStyle name="Comma 2 76" xfId="2770"/>
    <cellStyle name="Comma 2 77" xfId="2771"/>
    <cellStyle name="Comma 2 78" xfId="2772"/>
    <cellStyle name="Comma 2 79" xfId="2773"/>
    <cellStyle name="Comma 2 8" xfId="709"/>
    <cellStyle name="Comma 2 80" xfId="2774"/>
    <cellStyle name="Comma 2 81" xfId="2775"/>
    <cellStyle name="Comma 2 82" xfId="2776"/>
    <cellStyle name="Comma 2 83" xfId="2777"/>
    <cellStyle name="Comma 2 84" xfId="2778"/>
    <cellStyle name="Comma 2 85" xfId="2779"/>
    <cellStyle name="Comma 2 86" xfId="2780"/>
    <cellStyle name="Comma 2 87" xfId="2781"/>
    <cellStyle name="Comma 2 88" xfId="2782"/>
    <cellStyle name="Comma 2 89" xfId="2783"/>
    <cellStyle name="Comma 2 9" xfId="710"/>
    <cellStyle name="Comma 2 90" xfId="2784"/>
    <cellStyle name="Comma 2 91" xfId="2785"/>
    <cellStyle name="Comma 2 92" xfId="2786"/>
    <cellStyle name="Comma 2 93" xfId="2787"/>
    <cellStyle name="Comma 2 94" xfId="2788"/>
    <cellStyle name="Comma 2 95" xfId="2789"/>
    <cellStyle name="Comma 2 96" xfId="2790"/>
    <cellStyle name="Comma 2 97" xfId="2791"/>
    <cellStyle name="Comma 2 98" xfId="2792"/>
    <cellStyle name="Comma 2 99" xfId="2793"/>
    <cellStyle name="Comma 2_2.11 Staff NG BS" xfId="75"/>
    <cellStyle name="Comma 3" xfId="76"/>
    <cellStyle name="Comma 3 10" xfId="711"/>
    <cellStyle name="Comma 3 100" xfId="2794"/>
    <cellStyle name="Comma 3 101" xfId="2795"/>
    <cellStyle name="Comma 3 102" xfId="2796"/>
    <cellStyle name="Comma 3 103" xfId="2797"/>
    <cellStyle name="Comma 3 104" xfId="2798"/>
    <cellStyle name="Comma 3 105" xfId="2799"/>
    <cellStyle name="Comma 3 106" xfId="2800"/>
    <cellStyle name="Comma 3 107" xfId="2801"/>
    <cellStyle name="Comma 3 108" xfId="2802"/>
    <cellStyle name="Comma 3 109" xfId="2803"/>
    <cellStyle name="Comma 3 11" xfId="712"/>
    <cellStyle name="Comma 3 110" xfId="2804"/>
    <cellStyle name="Comma 3 111" xfId="2805"/>
    <cellStyle name="Comma 3 112" xfId="2806"/>
    <cellStyle name="Comma 3 113" xfId="2807"/>
    <cellStyle name="Comma 3 114" xfId="2808"/>
    <cellStyle name="Comma 3 115" xfId="2809"/>
    <cellStyle name="Comma 3 116" xfId="2810"/>
    <cellStyle name="Comma 3 117" xfId="2811"/>
    <cellStyle name="Comma 3 118" xfId="2812"/>
    <cellStyle name="Comma 3 119" xfId="2813"/>
    <cellStyle name="Comma 3 12" xfId="713"/>
    <cellStyle name="Comma 3 120" xfId="2814"/>
    <cellStyle name="Comma 3 121" xfId="2815"/>
    <cellStyle name="Comma 3 122" xfId="2816"/>
    <cellStyle name="Comma 3 123" xfId="2817"/>
    <cellStyle name="Comma 3 124" xfId="2818"/>
    <cellStyle name="Comma 3 125" xfId="2819"/>
    <cellStyle name="Comma 3 126" xfId="2820"/>
    <cellStyle name="Comma 3 13" xfId="714"/>
    <cellStyle name="Comma 3 14" xfId="715"/>
    <cellStyle name="Comma 3 15" xfId="716"/>
    <cellStyle name="Comma 3 16" xfId="717"/>
    <cellStyle name="Comma 3 17" xfId="718"/>
    <cellStyle name="Comma 3 18" xfId="719"/>
    <cellStyle name="Comma 3 19" xfId="720"/>
    <cellStyle name="Comma 3 2" xfId="77"/>
    <cellStyle name="Comma 3 2 2" xfId="721"/>
    <cellStyle name="Comma 3 2 3" xfId="722"/>
    <cellStyle name="Comma 3 2 3 2" xfId="723"/>
    <cellStyle name="Comma 3 2 4" xfId="724"/>
    <cellStyle name="Comma 3 2 5" xfId="2000"/>
    <cellStyle name="Comma 3 2_3.1.2 DB Pension Detail" xfId="725"/>
    <cellStyle name="Comma 3 20" xfId="726"/>
    <cellStyle name="Comma 3 21" xfId="727"/>
    <cellStyle name="Comma 3 22" xfId="728"/>
    <cellStyle name="Comma 3 23" xfId="729"/>
    <cellStyle name="Comma 3 24" xfId="730"/>
    <cellStyle name="Comma 3 25" xfId="731"/>
    <cellStyle name="Comma 3 26" xfId="732"/>
    <cellStyle name="Comma 3 27" xfId="733"/>
    <cellStyle name="Comma 3 28" xfId="734"/>
    <cellStyle name="Comma 3 29" xfId="735"/>
    <cellStyle name="Comma 3 3" xfId="736"/>
    <cellStyle name="Comma 3 3 2" xfId="737"/>
    <cellStyle name="Comma 3 3 2 2" xfId="738"/>
    <cellStyle name="Comma 3 3 3" xfId="739"/>
    <cellStyle name="Comma 3 3 4" xfId="2001"/>
    <cellStyle name="Comma 3 30" xfId="740"/>
    <cellStyle name="Comma 3 31" xfId="741"/>
    <cellStyle name="Comma 3 32" xfId="742"/>
    <cellStyle name="Comma 3 33" xfId="743"/>
    <cellStyle name="Comma 3 34" xfId="744"/>
    <cellStyle name="Comma 3 35" xfId="745"/>
    <cellStyle name="Comma 3 36" xfId="746"/>
    <cellStyle name="Comma 3 37" xfId="747"/>
    <cellStyle name="Comma 3 38" xfId="748"/>
    <cellStyle name="Comma 3 39" xfId="749"/>
    <cellStyle name="Comma 3 4" xfId="750"/>
    <cellStyle name="Comma 3 40" xfId="751"/>
    <cellStyle name="Comma 3 41" xfId="752"/>
    <cellStyle name="Comma 3 42" xfId="753"/>
    <cellStyle name="Comma 3 43" xfId="754"/>
    <cellStyle name="Comma 3 44" xfId="755"/>
    <cellStyle name="Comma 3 45" xfId="756"/>
    <cellStyle name="Comma 3 46" xfId="757"/>
    <cellStyle name="Comma 3 47" xfId="758"/>
    <cellStyle name="Comma 3 48" xfId="759"/>
    <cellStyle name="Comma 3 49" xfId="760"/>
    <cellStyle name="Comma 3 5" xfId="761"/>
    <cellStyle name="Comma 3 50" xfId="762"/>
    <cellStyle name="Comma 3 51" xfId="2821"/>
    <cellStyle name="Comma 3 51 10" xfId="2822"/>
    <cellStyle name="Comma 3 51 11" xfId="2823"/>
    <cellStyle name="Comma 3 51 12" xfId="2824"/>
    <cellStyle name="Comma 3 51 13" xfId="2825"/>
    <cellStyle name="Comma 3 51 14" xfId="2826"/>
    <cellStyle name="Comma 3 51 15" xfId="2827"/>
    <cellStyle name="Comma 3 51 16" xfId="2828"/>
    <cellStyle name="Comma 3 51 17" xfId="2829"/>
    <cellStyle name="Comma 3 51 2" xfId="2830"/>
    <cellStyle name="Comma 3 51 3" xfId="2831"/>
    <cellStyle name="Comma 3 51 4" xfId="2832"/>
    <cellStyle name="Comma 3 51 5" xfId="2833"/>
    <cellStyle name="Comma 3 51 6" xfId="2834"/>
    <cellStyle name="Comma 3 51 7" xfId="2835"/>
    <cellStyle name="Comma 3 51 8" xfId="2836"/>
    <cellStyle name="Comma 3 51 9" xfId="2837"/>
    <cellStyle name="Comma 3 52" xfId="2838"/>
    <cellStyle name="Comma 3 52 10" xfId="2839"/>
    <cellStyle name="Comma 3 52 11" xfId="2840"/>
    <cellStyle name="Comma 3 52 12" xfId="2841"/>
    <cellStyle name="Comma 3 52 13" xfId="2842"/>
    <cellStyle name="Comma 3 52 14" xfId="2843"/>
    <cellStyle name="Comma 3 52 15" xfId="2844"/>
    <cellStyle name="Comma 3 52 16" xfId="2845"/>
    <cellStyle name="Comma 3 52 17" xfId="2846"/>
    <cellStyle name="Comma 3 52 2" xfId="2847"/>
    <cellStyle name="Comma 3 52 3" xfId="2848"/>
    <cellStyle name="Comma 3 52 4" xfId="2849"/>
    <cellStyle name="Comma 3 52 5" xfId="2850"/>
    <cellStyle name="Comma 3 52 6" xfId="2851"/>
    <cellStyle name="Comma 3 52 7" xfId="2852"/>
    <cellStyle name="Comma 3 52 8" xfId="2853"/>
    <cellStyle name="Comma 3 52 9" xfId="2854"/>
    <cellStyle name="Comma 3 53" xfId="2855"/>
    <cellStyle name="Comma 3 54" xfId="2856"/>
    <cellStyle name="Comma 3 55" xfId="2857"/>
    <cellStyle name="Comma 3 56" xfId="2858"/>
    <cellStyle name="Comma 3 57" xfId="2859"/>
    <cellStyle name="Comma 3 58" xfId="2860"/>
    <cellStyle name="Comma 3 59" xfId="2861"/>
    <cellStyle name="Comma 3 6" xfId="763"/>
    <cellStyle name="Comma 3 60" xfId="2862"/>
    <cellStyle name="Comma 3 61" xfId="2863"/>
    <cellStyle name="Comma 3 62" xfId="2864"/>
    <cellStyle name="Comma 3 63" xfId="2865"/>
    <cellStyle name="Comma 3 64" xfId="2866"/>
    <cellStyle name="Comma 3 65" xfId="2867"/>
    <cellStyle name="Comma 3 66" xfId="2868"/>
    <cellStyle name="Comma 3 67" xfId="2869"/>
    <cellStyle name="Comma 3 68" xfId="2870"/>
    <cellStyle name="Comma 3 69" xfId="2871"/>
    <cellStyle name="Comma 3 7" xfId="764"/>
    <cellStyle name="Comma 3 70" xfId="2872"/>
    <cellStyle name="Comma 3 71" xfId="2873"/>
    <cellStyle name="Comma 3 72" xfId="2874"/>
    <cellStyle name="Comma 3 73" xfId="2875"/>
    <cellStyle name="Comma 3 74" xfId="2876"/>
    <cellStyle name="Comma 3 75" xfId="2877"/>
    <cellStyle name="Comma 3 76" xfId="2878"/>
    <cellStyle name="Comma 3 77" xfId="2879"/>
    <cellStyle name="Comma 3 78" xfId="2880"/>
    <cellStyle name="Comma 3 79" xfId="2881"/>
    <cellStyle name="Comma 3 8" xfId="765"/>
    <cellStyle name="Comma 3 80" xfId="2882"/>
    <cellStyle name="Comma 3 81" xfId="2883"/>
    <cellStyle name="Comma 3 82" xfId="2884"/>
    <cellStyle name="Comma 3 83" xfId="2885"/>
    <cellStyle name="Comma 3 84" xfId="2886"/>
    <cellStyle name="Comma 3 85" xfId="2887"/>
    <cellStyle name="Comma 3 86" xfId="2888"/>
    <cellStyle name="Comma 3 87" xfId="2889"/>
    <cellStyle name="Comma 3 88" xfId="2890"/>
    <cellStyle name="Comma 3 89" xfId="2891"/>
    <cellStyle name="Comma 3 9" xfId="766"/>
    <cellStyle name="Comma 3 90" xfId="2892"/>
    <cellStyle name="Comma 3 91" xfId="2893"/>
    <cellStyle name="Comma 3 92" xfId="2894"/>
    <cellStyle name="Comma 3 93" xfId="2895"/>
    <cellStyle name="Comma 3 94" xfId="2896"/>
    <cellStyle name="Comma 3 95" xfId="2897"/>
    <cellStyle name="Comma 3 96" xfId="2898"/>
    <cellStyle name="Comma 3 97" xfId="2899"/>
    <cellStyle name="Comma 3 98" xfId="2900"/>
    <cellStyle name="Comma 3 99" xfId="2901"/>
    <cellStyle name="Comma 3_3.1.2 DB Pension Detail" xfId="767"/>
    <cellStyle name="Comma 4" xfId="768"/>
    <cellStyle name="Comma 4 10" xfId="2902"/>
    <cellStyle name="Comma 4 11" xfId="2903"/>
    <cellStyle name="Comma 4 12" xfId="2904"/>
    <cellStyle name="Comma 4 13" xfId="2905"/>
    <cellStyle name="Comma 4 14" xfId="2906"/>
    <cellStyle name="Comma 4 15" xfId="2907"/>
    <cellStyle name="Comma 4 16" xfId="2908"/>
    <cellStyle name="Comma 4 17" xfId="2909"/>
    <cellStyle name="Comma 4 18" xfId="2910"/>
    <cellStyle name="Comma 4 19" xfId="2911"/>
    <cellStyle name="Comma 4 2" xfId="769"/>
    <cellStyle name="Comma 4 2 10" xfId="2912"/>
    <cellStyle name="Comma 4 2 100" xfId="2913"/>
    <cellStyle name="Comma 4 2 101" xfId="2914"/>
    <cellStyle name="Comma 4 2 102" xfId="2915"/>
    <cellStyle name="Comma 4 2 103" xfId="2916"/>
    <cellStyle name="Comma 4 2 104" xfId="2917"/>
    <cellStyle name="Comma 4 2 105" xfId="2918"/>
    <cellStyle name="Comma 4 2 106" xfId="2919"/>
    <cellStyle name="Comma 4 2 107" xfId="2920"/>
    <cellStyle name="Comma 4 2 108" xfId="2921"/>
    <cellStyle name="Comma 4 2 109" xfId="2922"/>
    <cellStyle name="Comma 4 2 11" xfId="2923"/>
    <cellStyle name="Comma 4 2 12" xfId="2924"/>
    <cellStyle name="Comma 4 2 13" xfId="2925"/>
    <cellStyle name="Comma 4 2 14" xfId="2926"/>
    <cellStyle name="Comma 4 2 15" xfId="2927"/>
    <cellStyle name="Comma 4 2 16" xfId="2928"/>
    <cellStyle name="Comma 4 2 17" xfId="2929"/>
    <cellStyle name="Comma 4 2 18" xfId="2930"/>
    <cellStyle name="Comma 4 2 19" xfId="2931"/>
    <cellStyle name="Comma 4 2 2" xfId="2932"/>
    <cellStyle name="Comma 4 2 20" xfId="2933"/>
    <cellStyle name="Comma 4 2 21" xfId="2934"/>
    <cellStyle name="Comma 4 2 22" xfId="2935"/>
    <cellStyle name="Comma 4 2 23" xfId="2936"/>
    <cellStyle name="Comma 4 2 23 10" xfId="2937"/>
    <cellStyle name="Comma 4 2 23 11" xfId="2938"/>
    <cellStyle name="Comma 4 2 23 12" xfId="2939"/>
    <cellStyle name="Comma 4 2 23 13" xfId="2940"/>
    <cellStyle name="Comma 4 2 23 14" xfId="2941"/>
    <cellStyle name="Comma 4 2 23 15" xfId="2942"/>
    <cellStyle name="Comma 4 2 23 16" xfId="2943"/>
    <cellStyle name="Comma 4 2 23 17" xfId="2944"/>
    <cellStyle name="Comma 4 2 23 2" xfId="2945"/>
    <cellStyle name="Comma 4 2 23 3" xfId="2946"/>
    <cellStyle name="Comma 4 2 23 4" xfId="2947"/>
    <cellStyle name="Comma 4 2 23 5" xfId="2948"/>
    <cellStyle name="Comma 4 2 23 6" xfId="2949"/>
    <cellStyle name="Comma 4 2 23 7" xfId="2950"/>
    <cellStyle name="Comma 4 2 23 8" xfId="2951"/>
    <cellStyle name="Comma 4 2 23 9" xfId="2952"/>
    <cellStyle name="Comma 4 2 24" xfId="2953"/>
    <cellStyle name="Comma 4 2 25" xfId="2954"/>
    <cellStyle name="Comma 4 2 26" xfId="2955"/>
    <cellStyle name="Comma 4 2 27" xfId="2956"/>
    <cellStyle name="Comma 4 2 28" xfId="2957"/>
    <cellStyle name="Comma 4 2 29" xfId="2958"/>
    <cellStyle name="Comma 4 2 3" xfId="2959"/>
    <cellStyle name="Comma 4 2 30" xfId="2960"/>
    <cellStyle name="Comma 4 2 31" xfId="2961"/>
    <cellStyle name="Comma 4 2 32" xfId="2962"/>
    <cellStyle name="Comma 4 2 33" xfId="2963"/>
    <cellStyle name="Comma 4 2 34" xfId="2964"/>
    <cellStyle name="Comma 4 2 35" xfId="2965"/>
    <cellStyle name="Comma 4 2 36" xfId="2966"/>
    <cellStyle name="Comma 4 2 37" xfId="2967"/>
    <cellStyle name="Comma 4 2 38" xfId="2968"/>
    <cellStyle name="Comma 4 2 39" xfId="2969"/>
    <cellStyle name="Comma 4 2 4" xfId="2970"/>
    <cellStyle name="Comma 4 2 40" xfId="2971"/>
    <cellStyle name="Comma 4 2 41" xfId="2972"/>
    <cellStyle name="Comma 4 2 42" xfId="2973"/>
    <cellStyle name="Comma 4 2 43" xfId="2974"/>
    <cellStyle name="Comma 4 2 44" xfId="2975"/>
    <cellStyle name="Comma 4 2 45" xfId="2976"/>
    <cellStyle name="Comma 4 2 46" xfId="2977"/>
    <cellStyle name="Comma 4 2 47" xfId="2978"/>
    <cellStyle name="Comma 4 2 48" xfId="2979"/>
    <cellStyle name="Comma 4 2 49" xfId="2980"/>
    <cellStyle name="Comma 4 2 5" xfId="2981"/>
    <cellStyle name="Comma 4 2 50" xfId="2982"/>
    <cellStyle name="Comma 4 2 51" xfId="2983"/>
    <cellStyle name="Comma 4 2 52" xfId="2984"/>
    <cellStyle name="Comma 4 2 53" xfId="2985"/>
    <cellStyle name="Comma 4 2 54" xfId="2986"/>
    <cellStyle name="Comma 4 2 55" xfId="2987"/>
    <cellStyle name="Comma 4 2 56" xfId="2988"/>
    <cellStyle name="Comma 4 2 57" xfId="2989"/>
    <cellStyle name="Comma 4 2 58" xfId="2990"/>
    <cellStyle name="Comma 4 2 59" xfId="2991"/>
    <cellStyle name="Comma 4 2 6" xfId="2992"/>
    <cellStyle name="Comma 4 2 60" xfId="2993"/>
    <cellStyle name="Comma 4 2 61" xfId="2994"/>
    <cellStyle name="Comma 4 2 62" xfId="2995"/>
    <cellStyle name="Comma 4 2 63" xfId="2996"/>
    <cellStyle name="Comma 4 2 64" xfId="2997"/>
    <cellStyle name="Comma 4 2 65" xfId="2998"/>
    <cellStyle name="Comma 4 2 66" xfId="2999"/>
    <cellStyle name="Comma 4 2 67" xfId="3000"/>
    <cellStyle name="Comma 4 2 68" xfId="3001"/>
    <cellStyle name="Comma 4 2 69" xfId="3002"/>
    <cellStyle name="Comma 4 2 7" xfId="3003"/>
    <cellStyle name="Comma 4 2 70" xfId="3004"/>
    <cellStyle name="Comma 4 2 71" xfId="3005"/>
    <cellStyle name="Comma 4 2 72" xfId="3006"/>
    <cellStyle name="Comma 4 2 73" xfId="3007"/>
    <cellStyle name="Comma 4 2 74" xfId="3008"/>
    <cellStyle name="Comma 4 2 75" xfId="3009"/>
    <cellStyle name="Comma 4 2 76" xfId="3010"/>
    <cellStyle name="Comma 4 2 77" xfId="3011"/>
    <cellStyle name="Comma 4 2 78" xfId="3012"/>
    <cellStyle name="Comma 4 2 79" xfId="3013"/>
    <cellStyle name="Comma 4 2 8" xfId="3014"/>
    <cellStyle name="Comma 4 2 80" xfId="3015"/>
    <cellStyle name="Comma 4 2 81" xfId="3016"/>
    <cellStyle name="Comma 4 2 82" xfId="3017"/>
    <cellStyle name="Comma 4 2 83" xfId="3018"/>
    <cellStyle name="Comma 4 2 84" xfId="3019"/>
    <cellStyle name="Comma 4 2 85" xfId="3020"/>
    <cellStyle name="Comma 4 2 86" xfId="3021"/>
    <cellStyle name="Comma 4 2 87" xfId="3022"/>
    <cellStyle name="Comma 4 2 88" xfId="3023"/>
    <cellStyle name="Comma 4 2 89" xfId="3024"/>
    <cellStyle name="Comma 4 2 9" xfId="3025"/>
    <cellStyle name="Comma 4 2 90" xfId="3026"/>
    <cellStyle name="Comma 4 2 91" xfId="3027"/>
    <cellStyle name="Comma 4 2 92" xfId="3028"/>
    <cellStyle name="Comma 4 2 93" xfId="3029"/>
    <cellStyle name="Comma 4 2 94" xfId="3030"/>
    <cellStyle name="Comma 4 2 95" xfId="3031"/>
    <cellStyle name="Comma 4 2 96" xfId="3032"/>
    <cellStyle name="Comma 4 2 97" xfId="3033"/>
    <cellStyle name="Comma 4 2 98" xfId="3034"/>
    <cellStyle name="Comma 4 2 99" xfId="3035"/>
    <cellStyle name="Comma 4 20" xfId="3036"/>
    <cellStyle name="Comma 4 21" xfId="3037"/>
    <cellStyle name="Comma 4 22" xfId="3038"/>
    <cellStyle name="Comma 4 23" xfId="3039"/>
    <cellStyle name="Comma 4 24" xfId="3040"/>
    <cellStyle name="Comma 4 25" xfId="3041"/>
    <cellStyle name="Comma 4 26" xfId="3042"/>
    <cellStyle name="Comma 4 27" xfId="3043"/>
    <cellStyle name="Comma 4 28" xfId="3044"/>
    <cellStyle name="Comma 4 29" xfId="3045"/>
    <cellStyle name="Comma 4 3" xfId="1986"/>
    <cellStyle name="Comma 4 3 10" xfId="3046"/>
    <cellStyle name="Comma 4 3 11" xfId="3047"/>
    <cellStyle name="Comma 4 3 12" xfId="3048"/>
    <cellStyle name="Comma 4 3 13" xfId="3049"/>
    <cellStyle name="Comma 4 3 14" xfId="3050"/>
    <cellStyle name="Comma 4 3 15" xfId="3051"/>
    <cellStyle name="Comma 4 3 16" xfId="3052"/>
    <cellStyle name="Comma 4 3 17" xfId="3053"/>
    <cellStyle name="Comma 4 3 2" xfId="3054"/>
    <cellStyle name="Comma 4 3 3" xfId="3055"/>
    <cellStyle name="Comma 4 3 4" xfId="3056"/>
    <cellStyle name="Comma 4 3 5" xfId="3057"/>
    <cellStyle name="Comma 4 3 6" xfId="3058"/>
    <cellStyle name="Comma 4 3 7" xfId="3059"/>
    <cellStyle name="Comma 4 3 8" xfId="3060"/>
    <cellStyle name="Comma 4 3 9" xfId="3061"/>
    <cellStyle name="Comma 4 30" xfId="3062"/>
    <cellStyle name="Comma 4 31" xfId="3063"/>
    <cellStyle name="Comma 4 32" xfId="3064"/>
    <cellStyle name="Comma 4 33" xfId="3065"/>
    <cellStyle name="Comma 4 34" xfId="3066"/>
    <cellStyle name="Comma 4 35" xfId="3067"/>
    <cellStyle name="Comma 4 36" xfId="3068"/>
    <cellStyle name="Comma 4 37" xfId="3069"/>
    <cellStyle name="Comma 4 38" xfId="3070"/>
    <cellStyle name="Comma 4 39" xfId="3071"/>
    <cellStyle name="Comma 4 4" xfId="3072"/>
    <cellStyle name="Comma 4 4 10" xfId="3073"/>
    <cellStyle name="Comma 4 4 11" xfId="3074"/>
    <cellStyle name="Comma 4 4 12" xfId="3075"/>
    <cellStyle name="Comma 4 4 13" xfId="3076"/>
    <cellStyle name="Comma 4 4 14" xfId="3077"/>
    <cellStyle name="Comma 4 4 15" xfId="3078"/>
    <cellStyle name="Comma 4 4 16" xfId="3079"/>
    <cellStyle name="Comma 4 4 17" xfId="3080"/>
    <cellStyle name="Comma 4 4 2" xfId="3081"/>
    <cellStyle name="Comma 4 4 3" xfId="3082"/>
    <cellStyle name="Comma 4 4 4" xfId="3083"/>
    <cellStyle name="Comma 4 4 5" xfId="3084"/>
    <cellStyle name="Comma 4 4 6" xfId="3085"/>
    <cellStyle name="Comma 4 4 7" xfId="3086"/>
    <cellStyle name="Comma 4 4 8" xfId="3087"/>
    <cellStyle name="Comma 4 4 9" xfId="3088"/>
    <cellStyle name="Comma 4 40" xfId="3089"/>
    <cellStyle name="Comma 4 41" xfId="3090"/>
    <cellStyle name="Comma 4 42" xfId="3091"/>
    <cellStyle name="Comma 4 43" xfId="3092"/>
    <cellStyle name="Comma 4 44" xfId="3093"/>
    <cellStyle name="Comma 4 45" xfId="3094"/>
    <cellStyle name="Comma 4 46" xfId="3095"/>
    <cellStyle name="Comma 4 47" xfId="3096"/>
    <cellStyle name="Comma 4 48" xfId="3097"/>
    <cellStyle name="Comma 4 49" xfId="3098"/>
    <cellStyle name="Comma 4 5" xfId="3099"/>
    <cellStyle name="Comma 4 50" xfId="3100"/>
    <cellStyle name="Comma 4 51" xfId="3101"/>
    <cellStyle name="Comma 4 52" xfId="3102"/>
    <cellStyle name="Comma 4 53" xfId="3103"/>
    <cellStyle name="Comma 4 54" xfId="3104"/>
    <cellStyle name="Comma 4 55" xfId="3105"/>
    <cellStyle name="Comma 4 56" xfId="3106"/>
    <cellStyle name="Comma 4 57" xfId="3107"/>
    <cellStyle name="Comma 4 58" xfId="3108"/>
    <cellStyle name="Comma 4 59" xfId="3109"/>
    <cellStyle name="Comma 4 6" xfId="3110"/>
    <cellStyle name="Comma 4 60" xfId="3111"/>
    <cellStyle name="Comma 4 61" xfId="3112"/>
    <cellStyle name="Comma 4 62" xfId="3113"/>
    <cellStyle name="Comma 4 63" xfId="3114"/>
    <cellStyle name="Comma 4 64" xfId="3115"/>
    <cellStyle name="Comma 4 65" xfId="3116"/>
    <cellStyle name="Comma 4 66" xfId="3117"/>
    <cellStyle name="Comma 4 67" xfId="3118"/>
    <cellStyle name="Comma 4 68" xfId="3119"/>
    <cellStyle name="Comma 4 69" xfId="3120"/>
    <cellStyle name="Comma 4 7" xfId="3121"/>
    <cellStyle name="Comma 4 70" xfId="3122"/>
    <cellStyle name="Comma 4 71" xfId="3123"/>
    <cellStyle name="Comma 4 72" xfId="3124"/>
    <cellStyle name="Comma 4 73" xfId="3125"/>
    <cellStyle name="Comma 4 74" xfId="3126"/>
    <cellStyle name="Comma 4 75" xfId="3127"/>
    <cellStyle name="Comma 4 76" xfId="3128"/>
    <cellStyle name="Comma 4 77" xfId="3129"/>
    <cellStyle name="Comma 4 78" xfId="3130"/>
    <cellStyle name="Comma 4 8" xfId="3131"/>
    <cellStyle name="Comma 4 9" xfId="3132"/>
    <cellStyle name="Comma 5" xfId="770"/>
    <cellStyle name="Comma 5 10" xfId="3133"/>
    <cellStyle name="Comma 5 11" xfId="3134"/>
    <cellStyle name="Comma 5 12" xfId="3135"/>
    <cellStyle name="Comma 5 13" xfId="3136"/>
    <cellStyle name="Comma 5 14" xfId="3137"/>
    <cellStyle name="Comma 5 15" xfId="3138"/>
    <cellStyle name="Comma 5 16" xfId="3139"/>
    <cellStyle name="Comma 5 17" xfId="3140"/>
    <cellStyle name="Comma 5 18" xfId="3141"/>
    <cellStyle name="Comma 5 19" xfId="3142"/>
    <cellStyle name="Comma 5 2" xfId="3143"/>
    <cellStyle name="Comma 5 2 10" xfId="3144"/>
    <cellStyle name="Comma 5 2 11" xfId="3145"/>
    <cellStyle name="Comma 5 2 12" xfId="3146"/>
    <cellStyle name="Comma 5 2 13" xfId="3147"/>
    <cellStyle name="Comma 5 2 14" xfId="3148"/>
    <cellStyle name="Comma 5 2 15" xfId="3149"/>
    <cellStyle name="Comma 5 2 16" xfId="3150"/>
    <cellStyle name="Comma 5 2 17" xfId="3151"/>
    <cellStyle name="Comma 5 2 2" xfId="3152"/>
    <cellStyle name="Comma 5 2 3" xfId="3153"/>
    <cellStyle name="Comma 5 2 4" xfId="3154"/>
    <cellStyle name="Comma 5 2 5" xfId="3155"/>
    <cellStyle name="Comma 5 2 6" xfId="3156"/>
    <cellStyle name="Comma 5 2 7" xfId="3157"/>
    <cellStyle name="Comma 5 2 8" xfId="3158"/>
    <cellStyle name="Comma 5 2 9" xfId="3159"/>
    <cellStyle name="Comma 5 20" xfId="3160"/>
    <cellStyle name="Comma 5 21" xfId="3161"/>
    <cellStyle name="Comma 5 22" xfId="3162"/>
    <cellStyle name="Comma 5 23" xfId="3163"/>
    <cellStyle name="Comma 5 24" xfId="3164"/>
    <cellStyle name="Comma 5 25" xfId="3165"/>
    <cellStyle name="Comma 5 26" xfId="3166"/>
    <cellStyle name="Comma 5 27" xfId="3167"/>
    <cellStyle name="Comma 5 28" xfId="3168"/>
    <cellStyle name="Comma 5 29" xfId="3169"/>
    <cellStyle name="Comma 5 3" xfId="3170"/>
    <cellStyle name="Comma 5 3 10" xfId="3171"/>
    <cellStyle name="Comma 5 3 11" xfId="3172"/>
    <cellStyle name="Comma 5 3 12" xfId="3173"/>
    <cellStyle name="Comma 5 3 13" xfId="3174"/>
    <cellStyle name="Comma 5 3 14" xfId="3175"/>
    <cellStyle name="Comma 5 3 15" xfId="3176"/>
    <cellStyle name="Comma 5 3 16" xfId="3177"/>
    <cellStyle name="Comma 5 3 17" xfId="3178"/>
    <cellStyle name="Comma 5 3 2" xfId="3179"/>
    <cellStyle name="Comma 5 3 3" xfId="3180"/>
    <cellStyle name="Comma 5 3 4" xfId="3181"/>
    <cellStyle name="Comma 5 3 5" xfId="3182"/>
    <cellStyle name="Comma 5 3 6" xfId="3183"/>
    <cellStyle name="Comma 5 3 7" xfId="3184"/>
    <cellStyle name="Comma 5 3 8" xfId="3185"/>
    <cellStyle name="Comma 5 3 9" xfId="3186"/>
    <cellStyle name="Comma 5 30" xfId="3187"/>
    <cellStyle name="Comma 5 31" xfId="3188"/>
    <cellStyle name="Comma 5 32" xfId="3189"/>
    <cellStyle name="Comma 5 33" xfId="3190"/>
    <cellStyle name="Comma 5 34" xfId="3191"/>
    <cellStyle name="Comma 5 35" xfId="3192"/>
    <cellStyle name="Comma 5 36" xfId="3193"/>
    <cellStyle name="Comma 5 37" xfId="3194"/>
    <cellStyle name="Comma 5 38" xfId="3195"/>
    <cellStyle name="Comma 5 39" xfId="3196"/>
    <cellStyle name="Comma 5 4" xfId="3197"/>
    <cellStyle name="Comma 5 40" xfId="3198"/>
    <cellStyle name="Comma 5 41" xfId="3199"/>
    <cellStyle name="Comma 5 42" xfId="3200"/>
    <cellStyle name="Comma 5 43" xfId="3201"/>
    <cellStyle name="Comma 5 44" xfId="3202"/>
    <cellStyle name="Comma 5 45" xfId="3203"/>
    <cellStyle name="Comma 5 46" xfId="3204"/>
    <cellStyle name="Comma 5 47" xfId="3205"/>
    <cellStyle name="Comma 5 48" xfId="3206"/>
    <cellStyle name="Comma 5 49" xfId="3207"/>
    <cellStyle name="Comma 5 5" xfId="3208"/>
    <cellStyle name="Comma 5 50" xfId="3209"/>
    <cellStyle name="Comma 5 51" xfId="3210"/>
    <cellStyle name="Comma 5 52" xfId="3211"/>
    <cellStyle name="Comma 5 53" xfId="3212"/>
    <cellStyle name="Comma 5 54" xfId="3213"/>
    <cellStyle name="Comma 5 55" xfId="3214"/>
    <cellStyle name="Comma 5 56" xfId="3215"/>
    <cellStyle name="Comma 5 57" xfId="3216"/>
    <cellStyle name="Comma 5 58" xfId="3217"/>
    <cellStyle name="Comma 5 59" xfId="3218"/>
    <cellStyle name="Comma 5 6" xfId="3219"/>
    <cellStyle name="Comma 5 60" xfId="3220"/>
    <cellStyle name="Comma 5 61" xfId="3221"/>
    <cellStyle name="Comma 5 62" xfId="3222"/>
    <cellStyle name="Comma 5 63" xfId="3223"/>
    <cellStyle name="Comma 5 64" xfId="3224"/>
    <cellStyle name="Comma 5 65" xfId="3225"/>
    <cellStyle name="Comma 5 66" xfId="3226"/>
    <cellStyle name="Comma 5 67" xfId="3227"/>
    <cellStyle name="Comma 5 68" xfId="3228"/>
    <cellStyle name="Comma 5 69" xfId="3229"/>
    <cellStyle name="Comma 5 7" xfId="3230"/>
    <cellStyle name="Comma 5 70" xfId="3231"/>
    <cellStyle name="Comma 5 71" xfId="3232"/>
    <cellStyle name="Comma 5 72" xfId="3233"/>
    <cellStyle name="Comma 5 73" xfId="3234"/>
    <cellStyle name="Comma 5 74" xfId="3235"/>
    <cellStyle name="Comma 5 75" xfId="3236"/>
    <cellStyle name="Comma 5 76" xfId="3237"/>
    <cellStyle name="Comma 5 77" xfId="3238"/>
    <cellStyle name="Comma 5 78" xfId="3239"/>
    <cellStyle name="Comma 5 8" xfId="3240"/>
    <cellStyle name="Comma 5 9" xfId="3241"/>
    <cellStyle name="Comma 6 10" xfId="3242"/>
    <cellStyle name="Comma 6 11" xfId="3243"/>
    <cellStyle name="Comma 6 12" xfId="3244"/>
    <cellStyle name="Comma 6 13" xfId="3245"/>
    <cellStyle name="Comma 6 14" xfId="3246"/>
    <cellStyle name="Comma 6 15" xfId="3247"/>
    <cellStyle name="Comma 6 16" xfId="3248"/>
    <cellStyle name="Comma 6 17" xfId="3249"/>
    <cellStyle name="Comma 6 18" xfId="3250"/>
    <cellStyle name="Comma 6 2" xfId="3251"/>
    <cellStyle name="Comma 6 3" xfId="3252"/>
    <cellStyle name="Comma 6 4" xfId="3253"/>
    <cellStyle name="Comma 6 5" xfId="3254"/>
    <cellStyle name="Comma 6 6" xfId="3255"/>
    <cellStyle name="Comma 6 7" xfId="3256"/>
    <cellStyle name="Comma 6 8" xfId="3257"/>
    <cellStyle name="Comma 6 9" xfId="3258"/>
    <cellStyle name="Comma 7" xfId="3259"/>
    <cellStyle name="Comma 7 2" xfId="3260"/>
    <cellStyle name="Comma_070323 - 5yr opex BPQ (Final)" xfId="78"/>
    <cellStyle name="Comma_070323 - 5yr opex BPQ (Final) 2" xfId="79"/>
    <cellStyle name="Comma_2009 NGET Group - Regulatory debt reporting Pack AKM Checked" xfId="80"/>
    <cellStyle name="Comma_3.2 Net Debt 3 NGET" xfId="81"/>
    <cellStyle name="Date" xfId="82"/>
    <cellStyle name="Date 2" xfId="771"/>
    <cellStyle name="Date_0910 GSO Capex RRP - Final (Detail) v2 220710" xfId="3261"/>
    <cellStyle name="Dezimal [0]_Compiling Utility Macros" xfId="83"/>
    <cellStyle name="Dezimal_Compiling Utility Macros" xfId="84"/>
    <cellStyle name="Emphasis 1" xfId="85"/>
    <cellStyle name="Emphasis 2" xfId="86"/>
    <cellStyle name="Emphasis 3" xfId="87"/>
    <cellStyle name="Euro" xfId="88"/>
    <cellStyle name="Explanatory Text 2" xfId="772"/>
    <cellStyle name="Explanatory Text 3" xfId="3262"/>
    <cellStyle name="Good 2" xfId="773"/>
    <cellStyle name="Good 3" xfId="3263"/>
    <cellStyle name="GreyOrWhite" xfId="89"/>
    <cellStyle name="Heading 1 2" xfId="774"/>
    <cellStyle name="Heading 1 3" xfId="3264"/>
    <cellStyle name="Heading 2 2" xfId="775"/>
    <cellStyle name="Heading 2 3" xfId="3265"/>
    <cellStyle name="Heading 3 2" xfId="776"/>
    <cellStyle name="Heading 3 3" xfId="3266"/>
    <cellStyle name="Heading 4 2" xfId="777"/>
    <cellStyle name="Heading 4 3" xfId="3267"/>
    <cellStyle name="Hyperlink 2" xfId="778"/>
    <cellStyle name="Hyperlink 2 10" xfId="3268"/>
    <cellStyle name="Hyperlink 2 11" xfId="3269"/>
    <cellStyle name="Hyperlink 2 12" xfId="3270"/>
    <cellStyle name="Hyperlink 2 13" xfId="3271"/>
    <cellStyle name="Hyperlink 2 14" xfId="3272"/>
    <cellStyle name="Hyperlink 2 15" xfId="3273"/>
    <cellStyle name="Hyperlink 2 16" xfId="3274"/>
    <cellStyle name="Hyperlink 2 17" xfId="3275"/>
    <cellStyle name="Hyperlink 2 18" xfId="3276"/>
    <cellStyle name="Hyperlink 2 2" xfId="779"/>
    <cellStyle name="Hyperlink 2 2 2" xfId="1989"/>
    <cellStyle name="Hyperlink 2 2 2 2" xfId="1995"/>
    <cellStyle name="Hyperlink 2 3" xfId="780"/>
    <cellStyle name="Hyperlink 2 4" xfId="781"/>
    <cellStyle name="Hyperlink 2 5" xfId="782"/>
    <cellStyle name="Hyperlink 2 6" xfId="783"/>
    <cellStyle name="Hyperlink 2 7" xfId="784"/>
    <cellStyle name="Hyperlink 2 8" xfId="785"/>
    <cellStyle name="Hyperlink 2 9" xfId="3277"/>
    <cellStyle name="Hyperlink 2_Book1" xfId="786"/>
    <cellStyle name="Hyperlink 3" xfId="787"/>
    <cellStyle name="Hyperlink 4" xfId="788"/>
    <cellStyle name="Hyperlink 5" xfId="789"/>
    <cellStyle name="Hyperlink 6" xfId="1985"/>
    <cellStyle name="Hyperlink_NGET_Rollover_FBPQ_NetInv_draft_20100623 (3)" xfId="33707"/>
    <cellStyle name="Input 2" xfId="790"/>
    <cellStyle name="Input 2 10" xfId="3278"/>
    <cellStyle name="Input 2 11" xfId="3279"/>
    <cellStyle name="Input 2 12" xfId="3280"/>
    <cellStyle name="Input 2 13" xfId="3281"/>
    <cellStyle name="Input 2 14" xfId="3282"/>
    <cellStyle name="Input 2 15" xfId="3283"/>
    <cellStyle name="Input 2 16" xfId="3284"/>
    <cellStyle name="Input 2 17" xfId="3285"/>
    <cellStyle name="Input 2 18" xfId="3286"/>
    <cellStyle name="Input 2 19" xfId="3287"/>
    <cellStyle name="Input 2 2" xfId="791"/>
    <cellStyle name="Input 2 2 10" xfId="3288"/>
    <cellStyle name="Input 2 2 11" xfId="3289"/>
    <cellStyle name="Input 2 2 12" xfId="3290"/>
    <cellStyle name="Input 2 2 13" xfId="3291"/>
    <cellStyle name="Input 2 2 14" xfId="3292"/>
    <cellStyle name="Input 2 2 15" xfId="3293"/>
    <cellStyle name="Input 2 2 16" xfId="3294"/>
    <cellStyle name="Input 2 2 17" xfId="3295"/>
    <cellStyle name="Input 2 2 18" xfId="3296"/>
    <cellStyle name="Input 2 2 19" xfId="3297"/>
    <cellStyle name="Input 2 2 2" xfId="3298"/>
    <cellStyle name="Input 2 2 20" xfId="3299"/>
    <cellStyle name="Input 2 2 21" xfId="3300"/>
    <cellStyle name="Input 2 2 22" xfId="3301"/>
    <cellStyle name="Input 2 2 23" xfId="3302"/>
    <cellStyle name="Input 2 2 24" xfId="3303"/>
    <cellStyle name="Input 2 2 25" xfId="3304"/>
    <cellStyle name="Input 2 2 26" xfId="3305"/>
    <cellStyle name="Input 2 2 27" xfId="3306"/>
    <cellStyle name="Input 2 2 28" xfId="3307"/>
    <cellStyle name="Input 2 2 29" xfId="3308"/>
    <cellStyle name="Input 2 2 3" xfId="3309"/>
    <cellStyle name="Input 2 2 30" xfId="3310"/>
    <cellStyle name="Input 2 2 31" xfId="3311"/>
    <cellStyle name="Input 2 2 32" xfId="3312"/>
    <cellStyle name="Input 2 2 4" xfId="3313"/>
    <cellStyle name="Input 2 2 5" xfId="3314"/>
    <cellStyle name="Input 2 2 6" xfId="3315"/>
    <cellStyle name="Input 2 2 7" xfId="3316"/>
    <cellStyle name="Input 2 2 8" xfId="3317"/>
    <cellStyle name="Input 2 2 9" xfId="3318"/>
    <cellStyle name="Input 2 20" xfId="3319"/>
    <cellStyle name="Input 2 21" xfId="3320"/>
    <cellStyle name="Input 2 22" xfId="3321"/>
    <cellStyle name="Input 2 23" xfId="3322"/>
    <cellStyle name="Input 2 24" xfId="3323"/>
    <cellStyle name="Input 2 25" xfId="3324"/>
    <cellStyle name="Input 2 26" xfId="3325"/>
    <cellStyle name="Input 2 27" xfId="3326"/>
    <cellStyle name="Input 2 28" xfId="3327"/>
    <cellStyle name="Input 2 29" xfId="3328"/>
    <cellStyle name="Input 2 3" xfId="792"/>
    <cellStyle name="Input 2 3 10" xfId="3329"/>
    <cellStyle name="Input 2 3 11" xfId="3330"/>
    <cellStyle name="Input 2 3 12" xfId="3331"/>
    <cellStyle name="Input 2 3 13" xfId="3332"/>
    <cellStyle name="Input 2 3 14" xfId="3333"/>
    <cellStyle name="Input 2 3 15" xfId="3334"/>
    <cellStyle name="Input 2 3 16" xfId="3335"/>
    <cellStyle name="Input 2 3 17" xfId="3336"/>
    <cellStyle name="Input 2 3 18" xfId="3337"/>
    <cellStyle name="Input 2 3 19" xfId="3338"/>
    <cellStyle name="Input 2 3 2" xfId="3339"/>
    <cellStyle name="Input 2 3 20" xfId="3340"/>
    <cellStyle name="Input 2 3 21" xfId="3341"/>
    <cellStyle name="Input 2 3 22" xfId="3342"/>
    <cellStyle name="Input 2 3 23" xfId="3343"/>
    <cellStyle name="Input 2 3 24" xfId="3344"/>
    <cellStyle name="Input 2 3 25" xfId="3345"/>
    <cellStyle name="Input 2 3 26" xfId="3346"/>
    <cellStyle name="Input 2 3 27" xfId="3347"/>
    <cellStyle name="Input 2 3 28" xfId="3348"/>
    <cellStyle name="Input 2 3 29" xfId="3349"/>
    <cellStyle name="Input 2 3 3" xfId="3350"/>
    <cellStyle name="Input 2 3 30" xfId="3351"/>
    <cellStyle name="Input 2 3 31" xfId="3352"/>
    <cellStyle name="Input 2 3 32" xfId="3353"/>
    <cellStyle name="Input 2 3 4" xfId="3354"/>
    <cellStyle name="Input 2 3 5" xfId="3355"/>
    <cellStyle name="Input 2 3 6" xfId="3356"/>
    <cellStyle name="Input 2 3 7" xfId="3357"/>
    <cellStyle name="Input 2 3 8" xfId="3358"/>
    <cellStyle name="Input 2 3 9" xfId="3359"/>
    <cellStyle name="Input 2 30" xfId="3360"/>
    <cellStyle name="Input 2 31" xfId="3361"/>
    <cellStyle name="Input 2 32" xfId="3362"/>
    <cellStyle name="Input 2 33" xfId="3363"/>
    <cellStyle name="Input 2 34" xfId="3364"/>
    <cellStyle name="Input 2 35" xfId="3365"/>
    <cellStyle name="Input 2 36" xfId="3366"/>
    <cellStyle name="Input 2 4" xfId="793"/>
    <cellStyle name="Input 2 4 10" xfId="3367"/>
    <cellStyle name="Input 2 4 11" xfId="3368"/>
    <cellStyle name="Input 2 4 12" xfId="3369"/>
    <cellStyle name="Input 2 4 13" xfId="3370"/>
    <cellStyle name="Input 2 4 14" xfId="3371"/>
    <cellStyle name="Input 2 4 15" xfId="3372"/>
    <cellStyle name="Input 2 4 16" xfId="3373"/>
    <cellStyle name="Input 2 4 17" xfId="3374"/>
    <cellStyle name="Input 2 4 18" xfId="3375"/>
    <cellStyle name="Input 2 4 19" xfId="3376"/>
    <cellStyle name="Input 2 4 2" xfId="3377"/>
    <cellStyle name="Input 2 4 20" xfId="3378"/>
    <cellStyle name="Input 2 4 21" xfId="3379"/>
    <cellStyle name="Input 2 4 22" xfId="3380"/>
    <cellStyle name="Input 2 4 23" xfId="3381"/>
    <cellStyle name="Input 2 4 24" xfId="3382"/>
    <cellStyle name="Input 2 4 25" xfId="3383"/>
    <cellStyle name="Input 2 4 26" xfId="3384"/>
    <cellStyle name="Input 2 4 27" xfId="3385"/>
    <cellStyle name="Input 2 4 28" xfId="3386"/>
    <cellStyle name="Input 2 4 29" xfId="3387"/>
    <cellStyle name="Input 2 4 3" xfId="3388"/>
    <cellStyle name="Input 2 4 30" xfId="3389"/>
    <cellStyle name="Input 2 4 31" xfId="3390"/>
    <cellStyle name="Input 2 4 32" xfId="3391"/>
    <cellStyle name="Input 2 4 4" xfId="3392"/>
    <cellStyle name="Input 2 4 5" xfId="3393"/>
    <cellStyle name="Input 2 4 6" xfId="3394"/>
    <cellStyle name="Input 2 4 7" xfId="3395"/>
    <cellStyle name="Input 2 4 8" xfId="3396"/>
    <cellStyle name="Input 2 4 9" xfId="3397"/>
    <cellStyle name="Input 2 5" xfId="794"/>
    <cellStyle name="Input 2 5 10" xfId="3398"/>
    <cellStyle name="Input 2 5 11" xfId="3399"/>
    <cellStyle name="Input 2 5 12" xfId="3400"/>
    <cellStyle name="Input 2 5 13" xfId="3401"/>
    <cellStyle name="Input 2 5 14" xfId="3402"/>
    <cellStyle name="Input 2 5 15" xfId="3403"/>
    <cellStyle name="Input 2 5 16" xfId="3404"/>
    <cellStyle name="Input 2 5 17" xfId="3405"/>
    <cellStyle name="Input 2 5 18" xfId="3406"/>
    <cellStyle name="Input 2 5 19" xfId="3407"/>
    <cellStyle name="Input 2 5 2" xfId="3408"/>
    <cellStyle name="Input 2 5 20" xfId="3409"/>
    <cellStyle name="Input 2 5 21" xfId="3410"/>
    <cellStyle name="Input 2 5 22" xfId="3411"/>
    <cellStyle name="Input 2 5 23" xfId="3412"/>
    <cellStyle name="Input 2 5 24" xfId="3413"/>
    <cellStyle name="Input 2 5 25" xfId="3414"/>
    <cellStyle name="Input 2 5 26" xfId="3415"/>
    <cellStyle name="Input 2 5 27" xfId="3416"/>
    <cellStyle name="Input 2 5 28" xfId="3417"/>
    <cellStyle name="Input 2 5 29" xfId="3418"/>
    <cellStyle name="Input 2 5 3" xfId="3419"/>
    <cellStyle name="Input 2 5 30" xfId="3420"/>
    <cellStyle name="Input 2 5 31" xfId="3421"/>
    <cellStyle name="Input 2 5 32" xfId="3422"/>
    <cellStyle name="Input 2 5 4" xfId="3423"/>
    <cellStyle name="Input 2 5 5" xfId="3424"/>
    <cellStyle name="Input 2 5 6" xfId="3425"/>
    <cellStyle name="Input 2 5 7" xfId="3426"/>
    <cellStyle name="Input 2 5 8" xfId="3427"/>
    <cellStyle name="Input 2 5 9" xfId="3428"/>
    <cellStyle name="Input 2 6" xfId="3429"/>
    <cellStyle name="Input 2 7" xfId="3430"/>
    <cellStyle name="Input 2 8" xfId="3431"/>
    <cellStyle name="Input 2 9" xfId="3432"/>
    <cellStyle name="Input 3" xfId="3433"/>
    <cellStyle name="InputData" xfId="795"/>
    <cellStyle name="Level 1" xfId="90"/>
    <cellStyle name="Linked Cell 2" xfId="796"/>
    <cellStyle name="Linked Cell 3" xfId="3434"/>
    <cellStyle name="Main Heading" xfId="91"/>
    <cellStyle name="Neutral 2" xfId="797"/>
    <cellStyle name="Neutral 3" xfId="3435"/>
    <cellStyle name="Normal" xfId="0" builtinId="0"/>
    <cellStyle name="Normal 10" xfId="798"/>
    <cellStyle name="Normal 11" xfId="92"/>
    <cellStyle name="Normal 11 10" xfId="3436"/>
    <cellStyle name="Normal 11 11" xfId="3437"/>
    <cellStyle name="Normal 11 12" xfId="3438"/>
    <cellStyle name="Normal 11 13" xfId="3439"/>
    <cellStyle name="Normal 11 14" xfId="3440"/>
    <cellStyle name="Normal 11 15" xfId="3441"/>
    <cellStyle name="Normal 11 16" xfId="3442"/>
    <cellStyle name="Normal 11 17" xfId="3443"/>
    <cellStyle name="Normal 11 18" xfId="3444"/>
    <cellStyle name="Normal 11 19" xfId="3445"/>
    <cellStyle name="Normal 11 2" xfId="799"/>
    <cellStyle name="Normal 11 2 10" xfId="3446"/>
    <cellStyle name="Normal 11 2 11" xfId="3447"/>
    <cellStyle name="Normal 11 2 12" xfId="3448"/>
    <cellStyle name="Normal 11 2 13" xfId="3449"/>
    <cellStyle name="Normal 11 2 14" xfId="3450"/>
    <cellStyle name="Normal 11 2 15" xfId="3451"/>
    <cellStyle name="Normal 11 2 16" xfId="3452"/>
    <cellStyle name="Normal 11 2 17" xfId="3453"/>
    <cellStyle name="Normal 11 2 18" xfId="3454"/>
    <cellStyle name="Normal 11 2 19" xfId="3455"/>
    <cellStyle name="Normal 11 2 2" xfId="800"/>
    <cellStyle name="Normal 11 2 2 10" xfId="3456"/>
    <cellStyle name="Normal 11 2 2 11" xfId="3457"/>
    <cellStyle name="Normal 11 2 2 12" xfId="3458"/>
    <cellStyle name="Normal 11 2 2 13" xfId="3459"/>
    <cellStyle name="Normal 11 2 2 14" xfId="3460"/>
    <cellStyle name="Normal 11 2 2 15" xfId="3461"/>
    <cellStyle name="Normal 11 2 2 16" xfId="3462"/>
    <cellStyle name="Normal 11 2 2 17" xfId="3463"/>
    <cellStyle name="Normal 11 2 2 18" xfId="3464"/>
    <cellStyle name="Normal 11 2 2 19" xfId="3465"/>
    <cellStyle name="Normal 11 2 2 2" xfId="801"/>
    <cellStyle name="Normal 11 2 2 2 10" xfId="3466"/>
    <cellStyle name="Normal 11 2 2 2 11" xfId="3467"/>
    <cellStyle name="Normal 11 2 2 2 12" xfId="3468"/>
    <cellStyle name="Normal 11 2 2 2 13" xfId="3469"/>
    <cellStyle name="Normal 11 2 2 2 14" xfId="3470"/>
    <cellStyle name="Normal 11 2 2 2 15" xfId="3471"/>
    <cellStyle name="Normal 11 2 2 2 16" xfId="3472"/>
    <cellStyle name="Normal 11 2 2 2 17" xfId="3473"/>
    <cellStyle name="Normal 11 2 2 2 18" xfId="3474"/>
    <cellStyle name="Normal 11 2 2 2 19" xfId="3475"/>
    <cellStyle name="Normal 11 2 2 2 2" xfId="3476"/>
    <cellStyle name="Normal 11 2 2 2 20" xfId="3477"/>
    <cellStyle name="Normal 11 2 2 2 21" xfId="3478"/>
    <cellStyle name="Normal 11 2 2 2 3" xfId="3479"/>
    <cellStyle name="Normal 11 2 2 2 4" xfId="3480"/>
    <cellStyle name="Normal 11 2 2 2 5" xfId="3481"/>
    <cellStyle name="Normal 11 2 2 2 6" xfId="3482"/>
    <cellStyle name="Normal 11 2 2 2 7" xfId="3483"/>
    <cellStyle name="Normal 11 2 2 2 8" xfId="3484"/>
    <cellStyle name="Normal 11 2 2 2 9" xfId="3485"/>
    <cellStyle name="Normal 11 2 2 20" xfId="3486"/>
    <cellStyle name="Normal 11 2 2 21" xfId="3487"/>
    <cellStyle name="Normal 11 2 2 22" xfId="3488"/>
    <cellStyle name="Normal 11 2 2 3" xfId="3489"/>
    <cellStyle name="Normal 11 2 2 4" xfId="3490"/>
    <cellStyle name="Normal 11 2 2 5" xfId="3491"/>
    <cellStyle name="Normal 11 2 2 6" xfId="3492"/>
    <cellStyle name="Normal 11 2 2 7" xfId="3493"/>
    <cellStyle name="Normal 11 2 2 8" xfId="3494"/>
    <cellStyle name="Normal 11 2 2 9" xfId="3495"/>
    <cellStyle name="Normal 11 2 2_4 28 1_Asst_Health_Crit_AllTO_RIIO_20110714pm" xfId="802"/>
    <cellStyle name="Normal 11 2 20" xfId="3496"/>
    <cellStyle name="Normal 11 2 21" xfId="3497"/>
    <cellStyle name="Normal 11 2 22" xfId="3498"/>
    <cellStyle name="Normal 11 2 23" xfId="3499"/>
    <cellStyle name="Normal 11 2 24" xfId="3500"/>
    <cellStyle name="Normal 11 2 3" xfId="803"/>
    <cellStyle name="Normal 11 2 3 10" xfId="3501"/>
    <cellStyle name="Normal 11 2 3 11" xfId="3502"/>
    <cellStyle name="Normal 11 2 3 12" xfId="3503"/>
    <cellStyle name="Normal 11 2 3 13" xfId="3504"/>
    <cellStyle name="Normal 11 2 3 14" xfId="3505"/>
    <cellStyle name="Normal 11 2 3 15" xfId="3506"/>
    <cellStyle name="Normal 11 2 3 16" xfId="3507"/>
    <cellStyle name="Normal 11 2 3 17" xfId="3508"/>
    <cellStyle name="Normal 11 2 3 18" xfId="3509"/>
    <cellStyle name="Normal 11 2 3 19" xfId="3510"/>
    <cellStyle name="Normal 11 2 3 2" xfId="3511"/>
    <cellStyle name="Normal 11 2 3 20" xfId="3512"/>
    <cellStyle name="Normal 11 2 3 21" xfId="3513"/>
    <cellStyle name="Normal 11 2 3 3" xfId="3514"/>
    <cellStyle name="Normal 11 2 3 4" xfId="3515"/>
    <cellStyle name="Normal 11 2 3 5" xfId="3516"/>
    <cellStyle name="Normal 11 2 3 6" xfId="3517"/>
    <cellStyle name="Normal 11 2 3 7" xfId="3518"/>
    <cellStyle name="Normal 11 2 3 8" xfId="3519"/>
    <cellStyle name="Normal 11 2 3 9" xfId="3520"/>
    <cellStyle name="Normal 11 2 4" xfId="3521"/>
    <cellStyle name="Normal 11 2 5" xfId="3522"/>
    <cellStyle name="Normal 11 2 6" xfId="3523"/>
    <cellStyle name="Normal 11 2 7" xfId="3524"/>
    <cellStyle name="Normal 11 2 8" xfId="3525"/>
    <cellStyle name="Normal 11 2 9" xfId="3526"/>
    <cellStyle name="Normal 11 2_4 28 1_Asst_Health_Crit_AllTO_RIIO_20110714pm" xfId="804"/>
    <cellStyle name="Normal 11 20" xfId="3527"/>
    <cellStyle name="Normal 11 21" xfId="3528"/>
    <cellStyle name="Normal 11 22" xfId="3529"/>
    <cellStyle name="Normal 11 23" xfId="3530"/>
    <cellStyle name="Normal 11 24" xfId="3531"/>
    <cellStyle name="Normal 11 25" xfId="3532"/>
    <cellStyle name="Normal 11 3" xfId="805"/>
    <cellStyle name="Normal 11 3 10" xfId="3533"/>
    <cellStyle name="Normal 11 3 11" xfId="3534"/>
    <cellStyle name="Normal 11 3 12" xfId="3535"/>
    <cellStyle name="Normal 11 3 13" xfId="3536"/>
    <cellStyle name="Normal 11 3 14" xfId="3537"/>
    <cellStyle name="Normal 11 3 15" xfId="3538"/>
    <cellStyle name="Normal 11 3 16" xfId="3539"/>
    <cellStyle name="Normal 11 3 17" xfId="3540"/>
    <cellStyle name="Normal 11 3 18" xfId="3541"/>
    <cellStyle name="Normal 11 3 19" xfId="3542"/>
    <cellStyle name="Normal 11 3 2" xfId="806"/>
    <cellStyle name="Normal 11 3 2 10" xfId="3543"/>
    <cellStyle name="Normal 11 3 2 11" xfId="3544"/>
    <cellStyle name="Normal 11 3 2 12" xfId="3545"/>
    <cellStyle name="Normal 11 3 2 13" xfId="3546"/>
    <cellStyle name="Normal 11 3 2 14" xfId="3547"/>
    <cellStyle name="Normal 11 3 2 15" xfId="3548"/>
    <cellStyle name="Normal 11 3 2 16" xfId="3549"/>
    <cellStyle name="Normal 11 3 2 17" xfId="3550"/>
    <cellStyle name="Normal 11 3 2 18" xfId="3551"/>
    <cellStyle name="Normal 11 3 2 19" xfId="3552"/>
    <cellStyle name="Normal 11 3 2 2" xfId="3553"/>
    <cellStyle name="Normal 11 3 2 20" xfId="3554"/>
    <cellStyle name="Normal 11 3 2 21" xfId="3555"/>
    <cellStyle name="Normal 11 3 2 3" xfId="3556"/>
    <cellStyle name="Normal 11 3 2 4" xfId="3557"/>
    <cellStyle name="Normal 11 3 2 5" xfId="3558"/>
    <cellStyle name="Normal 11 3 2 6" xfId="3559"/>
    <cellStyle name="Normal 11 3 2 7" xfId="3560"/>
    <cellStyle name="Normal 11 3 2 8" xfId="3561"/>
    <cellStyle name="Normal 11 3 2 9" xfId="3562"/>
    <cellStyle name="Normal 11 3 20" xfId="3563"/>
    <cellStyle name="Normal 11 3 21" xfId="3564"/>
    <cellStyle name="Normal 11 3 22" xfId="3565"/>
    <cellStyle name="Normal 11 3 3" xfId="3566"/>
    <cellStyle name="Normal 11 3 4" xfId="3567"/>
    <cellStyle name="Normal 11 3 5" xfId="3568"/>
    <cellStyle name="Normal 11 3 6" xfId="3569"/>
    <cellStyle name="Normal 11 3 7" xfId="3570"/>
    <cellStyle name="Normal 11 3 8" xfId="3571"/>
    <cellStyle name="Normal 11 3 9" xfId="3572"/>
    <cellStyle name="Normal 11 3_4 28 1_Asst_Health_Crit_AllTO_RIIO_20110714pm" xfId="807"/>
    <cellStyle name="Normal 11 4" xfId="808"/>
    <cellStyle name="Normal 11 4 10" xfId="3573"/>
    <cellStyle name="Normal 11 4 11" xfId="3574"/>
    <cellStyle name="Normal 11 4 12" xfId="3575"/>
    <cellStyle name="Normal 11 4 13" xfId="3576"/>
    <cellStyle name="Normal 11 4 14" xfId="3577"/>
    <cellStyle name="Normal 11 4 15" xfId="3578"/>
    <cellStyle name="Normal 11 4 16" xfId="3579"/>
    <cellStyle name="Normal 11 4 17" xfId="3580"/>
    <cellStyle name="Normal 11 4 18" xfId="3581"/>
    <cellStyle name="Normal 11 4 19" xfId="3582"/>
    <cellStyle name="Normal 11 4 2" xfId="3583"/>
    <cellStyle name="Normal 11 4 20" xfId="3584"/>
    <cellStyle name="Normal 11 4 21" xfId="3585"/>
    <cellStyle name="Normal 11 4 3" xfId="3586"/>
    <cellStyle name="Normal 11 4 4" xfId="3587"/>
    <cellStyle name="Normal 11 4 5" xfId="3588"/>
    <cellStyle name="Normal 11 4 6" xfId="3589"/>
    <cellStyle name="Normal 11 4 7" xfId="3590"/>
    <cellStyle name="Normal 11 4 8" xfId="3591"/>
    <cellStyle name="Normal 11 4 9" xfId="3592"/>
    <cellStyle name="Normal 11 5" xfId="3593"/>
    <cellStyle name="Normal 11 6" xfId="3594"/>
    <cellStyle name="Normal 11 7" xfId="93"/>
    <cellStyle name="Normal 11 8" xfId="3595"/>
    <cellStyle name="Normal 11 9" xfId="3596"/>
    <cellStyle name="Normal 11_1.3s Accounting C Costs Scots" xfId="809"/>
    <cellStyle name="Normal 12" xfId="94"/>
    <cellStyle name="Normal 12 10" xfId="3597"/>
    <cellStyle name="Normal 12 11" xfId="3598"/>
    <cellStyle name="Normal 12 12" xfId="3599"/>
    <cellStyle name="Normal 12 13" xfId="3600"/>
    <cellStyle name="Normal 12 14" xfId="3601"/>
    <cellStyle name="Normal 12 15" xfId="3602"/>
    <cellStyle name="Normal 12 16" xfId="3603"/>
    <cellStyle name="Normal 12 17" xfId="3604"/>
    <cellStyle name="Normal 12 18" xfId="3605"/>
    <cellStyle name="Normal 12 19" xfId="3606"/>
    <cellStyle name="Normal 12 2" xfId="810"/>
    <cellStyle name="Normal 12 2 10" xfId="3607"/>
    <cellStyle name="Normal 12 2 11" xfId="3608"/>
    <cellStyle name="Normal 12 2 12" xfId="3609"/>
    <cellStyle name="Normal 12 2 13" xfId="3610"/>
    <cellStyle name="Normal 12 2 14" xfId="3611"/>
    <cellStyle name="Normal 12 2 15" xfId="3612"/>
    <cellStyle name="Normal 12 2 16" xfId="3613"/>
    <cellStyle name="Normal 12 2 17" xfId="3614"/>
    <cellStyle name="Normal 12 2 18" xfId="3615"/>
    <cellStyle name="Normal 12 2 19" xfId="3616"/>
    <cellStyle name="Normal 12 2 2" xfId="811"/>
    <cellStyle name="Normal 12 2 2 2" xfId="812"/>
    <cellStyle name="Normal 12 2 2 2 10" xfId="3617"/>
    <cellStyle name="Normal 12 2 2 2 11" xfId="3618"/>
    <cellStyle name="Normal 12 2 2 2 12" xfId="3619"/>
    <cellStyle name="Normal 12 2 2 2 13" xfId="3620"/>
    <cellStyle name="Normal 12 2 2 2 14" xfId="3621"/>
    <cellStyle name="Normal 12 2 2 2 15" xfId="3622"/>
    <cellStyle name="Normal 12 2 2 2 16" xfId="3623"/>
    <cellStyle name="Normal 12 2 2 2 17" xfId="3624"/>
    <cellStyle name="Normal 12 2 2 2 18" xfId="3625"/>
    <cellStyle name="Normal 12 2 2 2 19" xfId="3626"/>
    <cellStyle name="Normal 12 2 2 2 2" xfId="3627"/>
    <cellStyle name="Normal 12 2 2 2 20" xfId="3628"/>
    <cellStyle name="Normal 12 2 2 2 21" xfId="3629"/>
    <cellStyle name="Normal 12 2 2 2 3" xfId="3630"/>
    <cellStyle name="Normal 12 2 2 2 4" xfId="3631"/>
    <cellStyle name="Normal 12 2 2 2 5" xfId="3632"/>
    <cellStyle name="Normal 12 2 2 2 6" xfId="3633"/>
    <cellStyle name="Normal 12 2 2 2 7" xfId="3634"/>
    <cellStyle name="Normal 12 2 2 2 8" xfId="3635"/>
    <cellStyle name="Normal 12 2 2 2 9" xfId="3636"/>
    <cellStyle name="Normal 12 2 2_4 28 1_Asst_Health_Crit_AllTO_RIIO_20110714pm" xfId="813"/>
    <cellStyle name="Normal 12 2 20" xfId="3637"/>
    <cellStyle name="Normal 12 2 21" xfId="3638"/>
    <cellStyle name="Normal 12 2 22" xfId="3639"/>
    <cellStyle name="Normal 12 2 23" xfId="3640"/>
    <cellStyle name="Normal 12 2 24" xfId="3641"/>
    <cellStyle name="Normal 12 2 3" xfId="814"/>
    <cellStyle name="Normal 12 2 3 10" xfId="3642"/>
    <cellStyle name="Normal 12 2 3 11" xfId="3643"/>
    <cellStyle name="Normal 12 2 3 12" xfId="3644"/>
    <cellStyle name="Normal 12 2 3 13" xfId="3645"/>
    <cellStyle name="Normal 12 2 3 14" xfId="3646"/>
    <cellStyle name="Normal 12 2 3 15" xfId="3647"/>
    <cellStyle name="Normal 12 2 3 16" xfId="3648"/>
    <cellStyle name="Normal 12 2 3 17" xfId="3649"/>
    <cellStyle name="Normal 12 2 3 18" xfId="3650"/>
    <cellStyle name="Normal 12 2 3 19" xfId="3651"/>
    <cellStyle name="Normal 12 2 3 2" xfId="3652"/>
    <cellStyle name="Normal 12 2 3 20" xfId="3653"/>
    <cellStyle name="Normal 12 2 3 21" xfId="3654"/>
    <cellStyle name="Normal 12 2 3 3" xfId="3655"/>
    <cellStyle name="Normal 12 2 3 4" xfId="3656"/>
    <cellStyle name="Normal 12 2 3 5" xfId="3657"/>
    <cellStyle name="Normal 12 2 3 6" xfId="3658"/>
    <cellStyle name="Normal 12 2 3 7" xfId="3659"/>
    <cellStyle name="Normal 12 2 3 8" xfId="3660"/>
    <cellStyle name="Normal 12 2 3 9" xfId="3661"/>
    <cellStyle name="Normal 12 2 4" xfId="3662"/>
    <cellStyle name="Normal 12 2 5" xfId="3663"/>
    <cellStyle name="Normal 12 2 6" xfId="3664"/>
    <cellStyle name="Normal 12 2 7" xfId="3665"/>
    <cellStyle name="Normal 12 2 8" xfId="3666"/>
    <cellStyle name="Normal 12 2 9" xfId="3667"/>
    <cellStyle name="Normal 12 2_4 28 1_Asst_Health_Crit_AllTO_RIIO_20110714pm" xfId="815"/>
    <cellStyle name="Normal 12 20" xfId="3668"/>
    <cellStyle name="Normal 12 21" xfId="3669"/>
    <cellStyle name="Normal 12 22" xfId="3670"/>
    <cellStyle name="Normal 12 23" xfId="3671"/>
    <cellStyle name="Normal 12 24" xfId="3672"/>
    <cellStyle name="Normal 12 25" xfId="3673"/>
    <cellStyle name="Normal 12 3" xfId="816"/>
    <cellStyle name="Normal 12 3 10" xfId="3674"/>
    <cellStyle name="Normal 12 3 11" xfId="3675"/>
    <cellStyle name="Normal 12 3 12" xfId="3676"/>
    <cellStyle name="Normal 12 3 13" xfId="3677"/>
    <cellStyle name="Normal 12 3 14" xfId="3678"/>
    <cellStyle name="Normal 12 3 15" xfId="3679"/>
    <cellStyle name="Normal 12 3 16" xfId="3680"/>
    <cellStyle name="Normal 12 3 17" xfId="3681"/>
    <cellStyle name="Normal 12 3 18" xfId="3682"/>
    <cellStyle name="Normal 12 3 19" xfId="3683"/>
    <cellStyle name="Normal 12 3 2" xfId="817"/>
    <cellStyle name="Normal 12 3 2 10" xfId="3684"/>
    <cellStyle name="Normal 12 3 2 11" xfId="3685"/>
    <cellStyle name="Normal 12 3 2 12" xfId="3686"/>
    <cellStyle name="Normal 12 3 2 13" xfId="3687"/>
    <cellStyle name="Normal 12 3 2 14" xfId="3688"/>
    <cellStyle name="Normal 12 3 2 15" xfId="3689"/>
    <cellStyle name="Normal 12 3 2 16" xfId="3690"/>
    <cellStyle name="Normal 12 3 2 17" xfId="3691"/>
    <cellStyle name="Normal 12 3 2 18" xfId="3692"/>
    <cellStyle name="Normal 12 3 2 19" xfId="3693"/>
    <cellStyle name="Normal 12 3 2 2" xfId="3694"/>
    <cellStyle name="Normal 12 3 2 20" xfId="3695"/>
    <cellStyle name="Normal 12 3 2 21" xfId="3696"/>
    <cellStyle name="Normal 12 3 2 3" xfId="3697"/>
    <cellStyle name="Normal 12 3 2 4" xfId="3698"/>
    <cellStyle name="Normal 12 3 2 5" xfId="3699"/>
    <cellStyle name="Normal 12 3 2 6" xfId="3700"/>
    <cellStyle name="Normal 12 3 2 7" xfId="3701"/>
    <cellStyle name="Normal 12 3 2 8" xfId="3702"/>
    <cellStyle name="Normal 12 3 2 9" xfId="3703"/>
    <cellStyle name="Normal 12 3 20" xfId="3704"/>
    <cellStyle name="Normal 12 3 21" xfId="3705"/>
    <cellStyle name="Normal 12 3 22" xfId="3706"/>
    <cellStyle name="Normal 12 3 3" xfId="3707"/>
    <cellStyle name="Normal 12 3 4" xfId="3708"/>
    <cellStyle name="Normal 12 3 5" xfId="3709"/>
    <cellStyle name="Normal 12 3 6" xfId="3710"/>
    <cellStyle name="Normal 12 3 7" xfId="3711"/>
    <cellStyle name="Normal 12 3 8" xfId="3712"/>
    <cellStyle name="Normal 12 3 9" xfId="3713"/>
    <cellStyle name="Normal 12 3_4 28 1_Asst_Health_Crit_AllTO_RIIO_20110714pm" xfId="818"/>
    <cellStyle name="Normal 12 4" xfId="819"/>
    <cellStyle name="Normal 12 4 10" xfId="3714"/>
    <cellStyle name="Normal 12 4 11" xfId="3715"/>
    <cellStyle name="Normal 12 4 12" xfId="3716"/>
    <cellStyle name="Normal 12 4 13" xfId="3717"/>
    <cellStyle name="Normal 12 4 14" xfId="3718"/>
    <cellStyle name="Normal 12 4 15" xfId="3719"/>
    <cellStyle name="Normal 12 4 16" xfId="3720"/>
    <cellStyle name="Normal 12 4 17" xfId="3721"/>
    <cellStyle name="Normal 12 4 18" xfId="3722"/>
    <cellStyle name="Normal 12 4 19" xfId="3723"/>
    <cellStyle name="Normal 12 4 2" xfId="3724"/>
    <cellStyle name="Normal 12 4 20" xfId="3725"/>
    <cellStyle name="Normal 12 4 21" xfId="3726"/>
    <cellStyle name="Normal 12 4 3" xfId="3727"/>
    <cellStyle name="Normal 12 4 4" xfId="3728"/>
    <cellStyle name="Normal 12 4 5" xfId="3729"/>
    <cellStyle name="Normal 12 4 6" xfId="3730"/>
    <cellStyle name="Normal 12 4 7" xfId="3731"/>
    <cellStyle name="Normal 12 4 8" xfId="3732"/>
    <cellStyle name="Normal 12 4 9" xfId="3733"/>
    <cellStyle name="Normal 12 5" xfId="3734"/>
    <cellStyle name="Normal 12 6" xfId="3735"/>
    <cellStyle name="Normal 12 7" xfId="3736"/>
    <cellStyle name="Normal 12 8" xfId="3737"/>
    <cellStyle name="Normal 12 9" xfId="3738"/>
    <cellStyle name="Normal 12_1.3s Accounting C Costs Scots" xfId="820"/>
    <cellStyle name="Normal 13" xfId="821"/>
    <cellStyle name="Normal 13 10" xfId="3739"/>
    <cellStyle name="Normal 13 11" xfId="3740"/>
    <cellStyle name="Normal 13 12" xfId="3741"/>
    <cellStyle name="Normal 13 13" xfId="3742"/>
    <cellStyle name="Normal 13 14" xfId="3743"/>
    <cellStyle name="Normal 13 15" xfId="3744"/>
    <cellStyle name="Normal 13 16" xfId="3745"/>
    <cellStyle name="Normal 13 17" xfId="3746"/>
    <cellStyle name="Normal 13 18" xfId="3747"/>
    <cellStyle name="Normal 13 19" xfId="3748"/>
    <cellStyle name="Normal 13 2" xfId="822"/>
    <cellStyle name="Normal 13 2 10" xfId="3749"/>
    <cellStyle name="Normal 13 2 11" xfId="3750"/>
    <cellStyle name="Normal 13 2 12" xfId="3751"/>
    <cellStyle name="Normal 13 2 13" xfId="3752"/>
    <cellStyle name="Normal 13 2 14" xfId="3753"/>
    <cellStyle name="Normal 13 2 15" xfId="3754"/>
    <cellStyle name="Normal 13 2 16" xfId="3755"/>
    <cellStyle name="Normal 13 2 17" xfId="3756"/>
    <cellStyle name="Normal 13 2 18" xfId="3757"/>
    <cellStyle name="Normal 13 2 19" xfId="3758"/>
    <cellStyle name="Normal 13 2 2" xfId="3759"/>
    <cellStyle name="Normal 13 2 2 2" xfId="33701"/>
    <cellStyle name="Normal 13 2 20" xfId="3760"/>
    <cellStyle name="Normal 13 2 21" xfId="3761"/>
    <cellStyle name="Normal 13 2 22" xfId="3762"/>
    <cellStyle name="Normal 13 2 3" xfId="3763"/>
    <cellStyle name="Normal 13 2 4" xfId="3764"/>
    <cellStyle name="Normal 13 2 5" xfId="3765"/>
    <cellStyle name="Normal 13 2 6" xfId="3766"/>
    <cellStyle name="Normal 13 2 7" xfId="3767"/>
    <cellStyle name="Normal 13 2 8" xfId="3768"/>
    <cellStyle name="Normal 13 2 9" xfId="3769"/>
    <cellStyle name="Normal 13 20" xfId="3770"/>
    <cellStyle name="Normal 13 21" xfId="3771"/>
    <cellStyle name="Normal 13 22" xfId="3772"/>
    <cellStyle name="Normal 13 23" xfId="3773"/>
    <cellStyle name="Normal 13 3" xfId="2002"/>
    <cellStyle name="Normal 13 4" xfId="3774"/>
    <cellStyle name="Normal 13 5" xfId="3775"/>
    <cellStyle name="Normal 13 6" xfId="3776"/>
    <cellStyle name="Normal 13 7" xfId="3777"/>
    <cellStyle name="Normal 13 8" xfId="3778"/>
    <cellStyle name="Normal 13 9" xfId="3779"/>
    <cellStyle name="Normal 13_2010_NGET_TPCR4_RO_FBPQ(Opex) trace only FINAL(DPP)" xfId="823"/>
    <cellStyle name="Normal 14" xfId="824"/>
    <cellStyle name="Normal 14 10" xfId="3780"/>
    <cellStyle name="Normal 14 10 10" xfId="3781"/>
    <cellStyle name="Normal 14 10 11" xfId="3782"/>
    <cellStyle name="Normal 14 10 12" xfId="3783"/>
    <cellStyle name="Normal 14 10 13" xfId="3784"/>
    <cellStyle name="Normal 14 10 14" xfId="3785"/>
    <cellStyle name="Normal 14 10 15" xfId="3786"/>
    <cellStyle name="Normal 14 10 16" xfId="3787"/>
    <cellStyle name="Normal 14 10 17" xfId="3788"/>
    <cellStyle name="Normal 14 10 18" xfId="3789"/>
    <cellStyle name="Normal 14 10 2" xfId="3790"/>
    <cellStyle name="Normal 14 10 3" xfId="3791"/>
    <cellStyle name="Normal 14 10 4" xfId="3792"/>
    <cellStyle name="Normal 14 10 5" xfId="3793"/>
    <cellStyle name="Normal 14 10 6" xfId="3794"/>
    <cellStyle name="Normal 14 10 7" xfId="3795"/>
    <cellStyle name="Normal 14 10 8" xfId="3796"/>
    <cellStyle name="Normal 14 10 9" xfId="3797"/>
    <cellStyle name="Normal 14 11" xfId="3798"/>
    <cellStyle name="Normal 14 11 10" xfId="3799"/>
    <cellStyle name="Normal 14 11 11" xfId="3800"/>
    <cellStyle name="Normal 14 11 12" xfId="3801"/>
    <cellStyle name="Normal 14 11 13" xfId="3802"/>
    <cellStyle name="Normal 14 11 14" xfId="3803"/>
    <cellStyle name="Normal 14 11 15" xfId="3804"/>
    <cellStyle name="Normal 14 11 16" xfId="3805"/>
    <cellStyle name="Normal 14 11 17" xfId="3806"/>
    <cellStyle name="Normal 14 11 18" xfId="3807"/>
    <cellStyle name="Normal 14 11 2" xfId="3808"/>
    <cellStyle name="Normal 14 11 3" xfId="3809"/>
    <cellStyle name="Normal 14 11 4" xfId="3810"/>
    <cellStyle name="Normal 14 11 5" xfId="3811"/>
    <cellStyle name="Normal 14 11 6" xfId="3812"/>
    <cellStyle name="Normal 14 11 7" xfId="3813"/>
    <cellStyle name="Normal 14 11 8" xfId="3814"/>
    <cellStyle name="Normal 14 11 9" xfId="3815"/>
    <cellStyle name="Normal 14 12" xfId="3816"/>
    <cellStyle name="Normal 14 12 10" xfId="3817"/>
    <cellStyle name="Normal 14 12 11" xfId="3818"/>
    <cellStyle name="Normal 14 12 12" xfId="3819"/>
    <cellStyle name="Normal 14 12 13" xfId="3820"/>
    <cellStyle name="Normal 14 12 14" xfId="3821"/>
    <cellStyle name="Normal 14 12 15" xfId="3822"/>
    <cellStyle name="Normal 14 12 16" xfId="3823"/>
    <cellStyle name="Normal 14 12 17" xfId="3824"/>
    <cellStyle name="Normal 14 12 18" xfId="3825"/>
    <cellStyle name="Normal 14 12 2" xfId="3826"/>
    <cellStyle name="Normal 14 12 3" xfId="3827"/>
    <cellStyle name="Normal 14 12 4" xfId="3828"/>
    <cellStyle name="Normal 14 12 5" xfId="3829"/>
    <cellStyle name="Normal 14 12 6" xfId="3830"/>
    <cellStyle name="Normal 14 12 7" xfId="3831"/>
    <cellStyle name="Normal 14 12 8" xfId="3832"/>
    <cellStyle name="Normal 14 12 9" xfId="3833"/>
    <cellStyle name="Normal 14 13" xfId="3834"/>
    <cellStyle name="Normal 14 13 10" xfId="3835"/>
    <cellStyle name="Normal 14 13 11" xfId="3836"/>
    <cellStyle name="Normal 14 13 12" xfId="3837"/>
    <cellStyle name="Normal 14 13 13" xfId="3838"/>
    <cellStyle name="Normal 14 13 14" xfId="3839"/>
    <cellStyle name="Normal 14 13 15" xfId="3840"/>
    <cellStyle name="Normal 14 13 16" xfId="3841"/>
    <cellStyle name="Normal 14 13 17" xfId="3842"/>
    <cellStyle name="Normal 14 13 18" xfId="3843"/>
    <cellStyle name="Normal 14 13 2" xfId="3844"/>
    <cellStyle name="Normal 14 13 3" xfId="3845"/>
    <cellStyle name="Normal 14 13 4" xfId="3846"/>
    <cellStyle name="Normal 14 13 5" xfId="3847"/>
    <cellStyle name="Normal 14 13 6" xfId="3848"/>
    <cellStyle name="Normal 14 13 7" xfId="3849"/>
    <cellStyle name="Normal 14 13 8" xfId="3850"/>
    <cellStyle name="Normal 14 13 9" xfId="3851"/>
    <cellStyle name="Normal 14 14" xfId="3852"/>
    <cellStyle name="Normal 14 14 10" xfId="3853"/>
    <cellStyle name="Normal 14 14 11" xfId="3854"/>
    <cellStyle name="Normal 14 14 12" xfId="3855"/>
    <cellStyle name="Normal 14 14 13" xfId="3856"/>
    <cellStyle name="Normal 14 14 14" xfId="3857"/>
    <cellStyle name="Normal 14 14 15" xfId="3858"/>
    <cellStyle name="Normal 14 14 16" xfId="3859"/>
    <cellStyle name="Normal 14 14 17" xfId="3860"/>
    <cellStyle name="Normal 14 14 18" xfId="3861"/>
    <cellStyle name="Normal 14 14 2" xfId="3862"/>
    <cellStyle name="Normal 14 14 3" xfId="3863"/>
    <cellStyle name="Normal 14 14 4" xfId="3864"/>
    <cellStyle name="Normal 14 14 5" xfId="3865"/>
    <cellStyle name="Normal 14 14 6" xfId="3866"/>
    <cellStyle name="Normal 14 14 7" xfId="3867"/>
    <cellStyle name="Normal 14 14 8" xfId="3868"/>
    <cellStyle name="Normal 14 14 9" xfId="3869"/>
    <cellStyle name="Normal 14 15" xfId="3870"/>
    <cellStyle name="Normal 14 15 10" xfId="3871"/>
    <cellStyle name="Normal 14 15 11" xfId="3872"/>
    <cellStyle name="Normal 14 15 12" xfId="3873"/>
    <cellStyle name="Normal 14 15 13" xfId="3874"/>
    <cellStyle name="Normal 14 15 14" xfId="3875"/>
    <cellStyle name="Normal 14 15 15" xfId="3876"/>
    <cellStyle name="Normal 14 15 16" xfId="3877"/>
    <cellStyle name="Normal 14 15 17" xfId="3878"/>
    <cellStyle name="Normal 14 15 18" xfId="3879"/>
    <cellStyle name="Normal 14 15 2" xfId="3880"/>
    <cellStyle name="Normal 14 15 3" xfId="3881"/>
    <cellStyle name="Normal 14 15 4" xfId="3882"/>
    <cellStyle name="Normal 14 15 5" xfId="3883"/>
    <cellStyle name="Normal 14 15 6" xfId="3884"/>
    <cellStyle name="Normal 14 15 7" xfId="3885"/>
    <cellStyle name="Normal 14 15 8" xfId="3886"/>
    <cellStyle name="Normal 14 15 9" xfId="3887"/>
    <cellStyle name="Normal 14 16" xfId="3888"/>
    <cellStyle name="Normal 14 16 10" xfId="3889"/>
    <cellStyle name="Normal 14 16 11" xfId="3890"/>
    <cellStyle name="Normal 14 16 12" xfId="3891"/>
    <cellStyle name="Normal 14 16 13" xfId="3892"/>
    <cellStyle name="Normal 14 16 14" xfId="3893"/>
    <cellStyle name="Normal 14 16 15" xfId="3894"/>
    <cellStyle name="Normal 14 16 16" xfId="3895"/>
    <cellStyle name="Normal 14 16 17" xfId="3896"/>
    <cellStyle name="Normal 14 16 18" xfId="3897"/>
    <cellStyle name="Normal 14 16 2" xfId="3898"/>
    <cellStyle name="Normal 14 16 3" xfId="3899"/>
    <cellStyle name="Normal 14 16 4" xfId="3900"/>
    <cellStyle name="Normal 14 16 5" xfId="3901"/>
    <cellStyle name="Normal 14 16 6" xfId="3902"/>
    <cellStyle name="Normal 14 16 7" xfId="3903"/>
    <cellStyle name="Normal 14 16 8" xfId="3904"/>
    <cellStyle name="Normal 14 16 9" xfId="3905"/>
    <cellStyle name="Normal 14 17" xfId="3906"/>
    <cellStyle name="Normal 14 17 10" xfId="3907"/>
    <cellStyle name="Normal 14 17 11" xfId="3908"/>
    <cellStyle name="Normal 14 17 12" xfId="3909"/>
    <cellStyle name="Normal 14 17 13" xfId="3910"/>
    <cellStyle name="Normal 14 17 14" xfId="3911"/>
    <cellStyle name="Normal 14 17 15" xfId="3912"/>
    <cellStyle name="Normal 14 17 16" xfId="3913"/>
    <cellStyle name="Normal 14 17 17" xfId="3914"/>
    <cellStyle name="Normal 14 17 18" xfId="3915"/>
    <cellStyle name="Normal 14 17 2" xfId="3916"/>
    <cellStyle name="Normal 14 17 3" xfId="3917"/>
    <cellStyle name="Normal 14 17 4" xfId="3918"/>
    <cellStyle name="Normal 14 17 5" xfId="3919"/>
    <cellStyle name="Normal 14 17 6" xfId="3920"/>
    <cellStyle name="Normal 14 17 7" xfId="3921"/>
    <cellStyle name="Normal 14 17 8" xfId="3922"/>
    <cellStyle name="Normal 14 17 9" xfId="3923"/>
    <cellStyle name="Normal 14 18" xfId="3924"/>
    <cellStyle name="Normal 14 18 10" xfId="3925"/>
    <cellStyle name="Normal 14 18 11" xfId="3926"/>
    <cellStyle name="Normal 14 18 12" xfId="3927"/>
    <cellStyle name="Normal 14 18 13" xfId="3928"/>
    <cellStyle name="Normal 14 18 14" xfId="3929"/>
    <cellStyle name="Normal 14 18 15" xfId="3930"/>
    <cellStyle name="Normal 14 18 16" xfId="3931"/>
    <cellStyle name="Normal 14 18 17" xfId="3932"/>
    <cellStyle name="Normal 14 18 18" xfId="3933"/>
    <cellStyle name="Normal 14 18 2" xfId="3934"/>
    <cellStyle name="Normal 14 18 3" xfId="3935"/>
    <cellStyle name="Normal 14 18 4" xfId="3936"/>
    <cellStyle name="Normal 14 18 5" xfId="3937"/>
    <cellStyle name="Normal 14 18 6" xfId="3938"/>
    <cellStyle name="Normal 14 18 7" xfId="3939"/>
    <cellStyle name="Normal 14 18 8" xfId="3940"/>
    <cellStyle name="Normal 14 18 9" xfId="3941"/>
    <cellStyle name="Normal 14 19" xfId="3942"/>
    <cellStyle name="Normal 14 19 10" xfId="3943"/>
    <cellStyle name="Normal 14 19 11" xfId="3944"/>
    <cellStyle name="Normal 14 19 12" xfId="3945"/>
    <cellStyle name="Normal 14 19 13" xfId="3946"/>
    <cellStyle name="Normal 14 19 14" xfId="3947"/>
    <cellStyle name="Normal 14 19 15" xfId="3948"/>
    <cellStyle name="Normal 14 19 16" xfId="3949"/>
    <cellStyle name="Normal 14 19 17" xfId="3950"/>
    <cellStyle name="Normal 14 19 18" xfId="3951"/>
    <cellStyle name="Normal 14 19 2" xfId="3952"/>
    <cellStyle name="Normal 14 19 3" xfId="3953"/>
    <cellStyle name="Normal 14 19 4" xfId="3954"/>
    <cellStyle name="Normal 14 19 5" xfId="3955"/>
    <cellStyle name="Normal 14 19 6" xfId="3956"/>
    <cellStyle name="Normal 14 19 7" xfId="3957"/>
    <cellStyle name="Normal 14 19 8" xfId="3958"/>
    <cellStyle name="Normal 14 19 9" xfId="3959"/>
    <cellStyle name="Normal 14 2" xfId="825"/>
    <cellStyle name="Normal 14 2 10" xfId="3960"/>
    <cellStyle name="Normal 14 2 11" xfId="3961"/>
    <cellStyle name="Normal 14 2 12" xfId="3962"/>
    <cellStyle name="Normal 14 2 13" xfId="3963"/>
    <cellStyle name="Normal 14 2 14" xfId="3964"/>
    <cellStyle name="Normal 14 2 15" xfId="3965"/>
    <cellStyle name="Normal 14 2 16" xfId="3966"/>
    <cellStyle name="Normal 14 2 17" xfId="3967"/>
    <cellStyle name="Normal 14 2 18" xfId="3968"/>
    <cellStyle name="Normal 14 2 19" xfId="3969"/>
    <cellStyle name="Normal 14 2 2" xfId="1996"/>
    <cellStyle name="Normal 14 2 2 10" xfId="3970"/>
    <cellStyle name="Normal 14 2 2 11" xfId="3971"/>
    <cellStyle name="Normal 14 2 2 12" xfId="3972"/>
    <cellStyle name="Normal 14 2 2 13" xfId="3973"/>
    <cellStyle name="Normal 14 2 2 14" xfId="3974"/>
    <cellStyle name="Normal 14 2 2 15" xfId="3975"/>
    <cellStyle name="Normal 14 2 2 16" xfId="3976"/>
    <cellStyle name="Normal 14 2 2 17" xfId="3977"/>
    <cellStyle name="Normal 14 2 2 2" xfId="3978"/>
    <cellStyle name="Normal 14 2 2 3" xfId="3979"/>
    <cellStyle name="Normal 14 2 2 4" xfId="3980"/>
    <cellStyle name="Normal 14 2 2 5" xfId="3981"/>
    <cellStyle name="Normal 14 2 2 6" xfId="3982"/>
    <cellStyle name="Normal 14 2 2 7" xfId="3983"/>
    <cellStyle name="Normal 14 2 2 8" xfId="3984"/>
    <cellStyle name="Normal 14 2 2 9" xfId="3985"/>
    <cellStyle name="Normal 14 2 20" xfId="3986"/>
    <cellStyle name="Normal 14 2 21" xfId="3987"/>
    <cellStyle name="Normal 14 2 22" xfId="3988"/>
    <cellStyle name="Normal 14 2 23" xfId="3989"/>
    <cellStyle name="Normal 14 2 24" xfId="3990"/>
    <cellStyle name="Normal 14 2 25" xfId="3991"/>
    <cellStyle name="Normal 14 2 26" xfId="3992"/>
    <cellStyle name="Normal 14 2 27" xfId="3993"/>
    <cellStyle name="Normal 14 2 28" xfId="3994"/>
    <cellStyle name="Normal 14 2 29" xfId="3995"/>
    <cellStyle name="Normal 14 2 3" xfId="3996"/>
    <cellStyle name="Normal 14 2 30" xfId="3997"/>
    <cellStyle name="Normal 14 2 31" xfId="3998"/>
    <cellStyle name="Normal 14 2 32" xfId="3999"/>
    <cellStyle name="Normal 14 2 33" xfId="4000"/>
    <cellStyle name="Normal 14 2 34" xfId="4001"/>
    <cellStyle name="Normal 14 2 35" xfId="4002"/>
    <cellStyle name="Normal 14 2 36" xfId="4003"/>
    <cellStyle name="Normal 14 2 37" xfId="4004"/>
    <cellStyle name="Normal 14 2 38" xfId="4005"/>
    <cellStyle name="Normal 14 2 39" xfId="4006"/>
    <cellStyle name="Normal 14 2 4" xfId="4007"/>
    <cellStyle name="Normal 14 2 40" xfId="4008"/>
    <cellStyle name="Normal 14 2 41" xfId="4009"/>
    <cellStyle name="Normal 14 2 42" xfId="4010"/>
    <cellStyle name="Normal 14 2 43" xfId="4011"/>
    <cellStyle name="Normal 14 2 44" xfId="4012"/>
    <cellStyle name="Normal 14 2 45" xfId="4013"/>
    <cellStyle name="Normal 14 2 46" xfId="4014"/>
    <cellStyle name="Normal 14 2 47" xfId="4015"/>
    <cellStyle name="Normal 14 2 48" xfId="4016"/>
    <cellStyle name="Normal 14 2 49" xfId="4017"/>
    <cellStyle name="Normal 14 2 5" xfId="4018"/>
    <cellStyle name="Normal 14 2 50" xfId="4019"/>
    <cellStyle name="Normal 14 2 51" xfId="4020"/>
    <cellStyle name="Normal 14 2 52" xfId="4021"/>
    <cellStyle name="Normal 14 2 53" xfId="4022"/>
    <cellStyle name="Normal 14 2 54" xfId="4023"/>
    <cellStyle name="Normal 14 2 55" xfId="4024"/>
    <cellStyle name="Normal 14 2 56" xfId="4025"/>
    <cellStyle name="Normal 14 2 57" xfId="4026"/>
    <cellStyle name="Normal 14 2 58" xfId="4027"/>
    <cellStyle name="Normal 14 2 59" xfId="4028"/>
    <cellStyle name="Normal 14 2 6" xfId="4029"/>
    <cellStyle name="Normal 14 2 60" xfId="4030"/>
    <cellStyle name="Normal 14 2 61" xfId="4031"/>
    <cellStyle name="Normal 14 2 62" xfId="4032"/>
    <cellStyle name="Normal 14 2 63" xfId="4033"/>
    <cellStyle name="Normal 14 2 64" xfId="4034"/>
    <cellStyle name="Normal 14 2 65" xfId="4035"/>
    <cellStyle name="Normal 14 2 66" xfId="4036"/>
    <cellStyle name="Normal 14 2 67" xfId="4037"/>
    <cellStyle name="Normal 14 2 68" xfId="4038"/>
    <cellStyle name="Normal 14 2 69" xfId="4039"/>
    <cellStyle name="Normal 14 2 7" xfId="4040"/>
    <cellStyle name="Normal 14 2 70" xfId="4041"/>
    <cellStyle name="Normal 14 2 71" xfId="4042"/>
    <cellStyle name="Normal 14 2 72" xfId="4043"/>
    <cellStyle name="Normal 14 2 73" xfId="4044"/>
    <cellStyle name="Normal 14 2 74" xfId="4045"/>
    <cellStyle name="Normal 14 2 75" xfId="4046"/>
    <cellStyle name="Normal 14 2 76" xfId="4047"/>
    <cellStyle name="Normal 14 2 77" xfId="4048"/>
    <cellStyle name="Normal 14 2 78" xfId="4049"/>
    <cellStyle name="Normal 14 2 8" xfId="4050"/>
    <cellStyle name="Normal 14 2 9" xfId="4051"/>
    <cellStyle name="Normal 14 2_List of table gaps" xfId="33705"/>
    <cellStyle name="Normal 14 20" xfId="4052"/>
    <cellStyle name="Normal 14 20 10" xfId="4053"/>
    <cellStyle name="Normal 14 20 11" xfId="4054"/>
    <cellStyle name="Normal 14 20 12" xfId="4055"/>
    <cellStyle name="Normal 14 20 13" xfId="4056"/>
    <cellStyle name="Normal 14 20 14" xfId="4057"/>
    <cellStyle name="Normal 14 20 15" xfId="4058"/>
    <cellStyle name="Normal 14 20 16" xfId="4059"/>
    <cellStyle name="Normal 14 20 17" xfId="4060"/>
    <cellStyle name="Normal 14 20 18" xfId="4061"/>
    <cellStyle name="Normal 14 20 2" xfId="4062"/>
    <cellStyle name="Normal 14 20 3" xfId="4063"/>
    <cellStyle name="Normal 14 20 4" xfId="4064"/>
    <cellStyle name="Normal 14 20 5" xfId="4065"/>
    <cellStyle name="Normal 14 20 6" xfId="4066"/>
    <cellStyle name="Normal 14 20 7" xfId="4067"/>
    <cellStyle name="Normal 14 20 8" xfId="4068"/>
    <cellStyle name="Normal 14 20 9" xfId="4069"/>
    <cellStyle name="Normal 14 21" xfId="4070"/>
    <cellStyle name="Normal 14 21 10" xfId="4071"/>
    <cellStyle name="Normal 14 21 11" xfId="4072"/>
    <cellStyle name="Normal 14 21 12" xfId="4073"/>
    <cellStyle name="Normal 14 21 13" xfId="4074"/>
    <cellStyle name="Normal 14 21 14" xfId="4075"/>
    <cellStyle name="Normal 14 21 15" xfId="4076"/>
    <cellStyle name="Normal 14 21 16" xfId="4077"/>
    <cellStyle name="Normal 14 21 17" xfId="4078"/>
    <cellStyle name="Normal 14 21 18" xfId="4079"/>
    <cellStyle name="Normal 14 21 2" xfId="4080"/>
    <cellStyle name="Normal 14 21 3" xfId="4081"/>
    <cellStyle name="Normal 14 21 4" xfId="4082"/>
    <cellStyle name="Normal 14 21 5" xfId="4083"/>
    <cellStyle name="Normal 14 21 6" xfId="4084"/>
    <cellStyle name="Normal 14 21 7" xfId="4085"/>
    <cellStyle name="Normal 14 21 8" xfId="4086"/>
    <cellStyle name="Normal 14 21 9" xfId="4087"/>
    <cellStyle name="Normal 14 22" xfId="4088"/>
    <cellStyle name="Normal 14 22 10" xfId="4089"/>
    <cellStyle name="Normal 14 22 11" xfId="4090"/>
    <cellStyle name="Normal 14 22 12" xfId="4091"/>
    <cellStyle name="Normal 14 22 13" xfId="4092"/>
    <cellStyle name="Normal 14 22 14" xfId="4093"/>
    <cellStyle name="Normal 14 22 15" xfId="4094"/>
    <cellStyle name="Normal 14 22 16" xfId="4095"/>
    <cellStyle name="Normal 14 22 17" xfId="4096"/>
    <cellStyle name="Normal 14 22 18" xfId="4097"/>
    <cellStyle name="Normal 14 22 2" xfId="4098"/>
    <cellStyle name="Normal 14 22 3" xfId="4099"/>
    <cellStyle name="Normal 14 22 4" xfId="4100"/>
    <cellStyle name="Normal 14 22 5" xfId="4101"/>
    <cellStyle name="Normal 14 22 6" xfId="4102"/>
    <cellStyle name="Normal 14 22 7" xfId="4103"/>
    <cellStyle name="Normal 14 22 8" xfId="4104"/>
    <cellStyle name="Normal 14 22 9" xfId="4105"/>
    <cellStyle name="Normal 14 23" xfId="4106"/>
    <cellStyle name="Normal 14 23 10" xfId="4107"/>
    <cellStyle name="Normal 14 23 11" xfId="4108"/>
    <cellStyle name="Normal 14 23 12" xfId="4109"/>
    <cellStyle name="Normal 14 23 13" xfId="4110"/>
    <cellStyle name="Normal 14 23 14" xfId="4111"/>
    <cellStyle name="Normal 14 23 15" xfId="4112"/>
    <cellStyle name="Normal 14 23 16" xfId="4113"/>
    <cellStyle name="Normal 14 23 17" xfId="4114"/>
    <cellStyle name="Normal 14 23 18" xfId="4115"/>
    <cellStyle name="Normal 14 23 2" xfId="4116"/>
    <cellStyle name="Normal 14 23 3" xfId="4117"/>
    <cellStyle name="Normal 14 23 4" xfId="4118"/>
    <cellStyle name="Normal 14 23 5" xfId="4119"/>
    <cellStyle name="Normal 14 23 6" xfId="4120"/>
    <cellStyle name="Normal 14 23 7" xfId="4121"/>
    <cellStyle name="Normal 14 23 8" xfId="4122"/>
    <cellStyle name="Normal 14 23 9" xfId="4123"/>
    <cellStyle name="Normal 14 24" xfId="4124"/>
    <cellStyle name="Normal 14 24 10" xfId="4125"/>
    <cellStyle name="Normal 14 24 11" xfId="4126"/>
    <cellStyle name="Normal 14 24 12" xfId="4127"/>
    <cellStyle name="Normal 14 24 13" xfId="4128"/>
    <cellStyle name="Normal 14 24 14" xfId="4129"/>
    <cellStyle name="Normal 14 24 15" xfId="4130"/>
    <cellStyle name="Normal 14 24 16" xfId="4131"/>
    <cellStyle name="Normal 14 24 17" xfId="4132"/>
    <cellStyle name="Normal 14 24 18" xfId="4133"/>
    <cellStyle name="Normal 14 24 2" xfId="4134"/>
    <cellStyle name="Normal 14 24 3" xfId="4135"/>
    <cellStyle name="Normal 14 24 4" xfId="4136"/>
    <cellStyle name="Normal 14 24 5" xfId="4137"/>
    <cellStyle name="Normal 14 24 6" xfId="4138"/>
    <cellStyle name="Normal 14 24 7" xfId="4139"/>
    <cellStyle name="Normal 14 24 8" xfId="4140"/>
    <cellStyle name="Normal 14 24 9" xfId="4141"/>
    <cellStyle name="Normal 14 25" xfId="4142"/>
    <cellStyle name="Normal 14 26" xfId="4143"/>
    <cellStyle name="Normal 14 27" xfId="4144"/>
    <cellStyle name="Normal 14 28" xfId="4145"/>
    <cellStyle name="Normal 14 29" xfId="4146"/>
    <cellStyle name="Normal 14 3" xfId="826"/>
    <cellStyle name="Normal 14 3 2" xfId="827"/>
    <cellStyle name="Normal 14 30" xfId="4147"/>
    <cellStyle name="Normal 14 31" xfId="4148"/>
    <cellStyle name="Normal 14 32" xfId="4149"/>
    <cellStyle name="Normal 14 33" xfId="4150"/>
    <cellStyle name="Normal 14 34" xfId="4151"/>
    <cellStyle name="Normal 14 35" xfId="4152"/>
    <cellStyle name="Normal 14 36" xfId="4153"/>
    <cellStyle name="Normal 14 37" xfId="4154"/>
    <cellStyle name="Normal 14 38" xfId="4155"/>
    <cellStyle name="Normal 14 39" xfId="4156"/>
    <cellStyle name="Normal 14 4" xfId="4157"/>
    <cellStyle name="Normal 14 4 10" xfId="4158"/>
    <cellStyle name="Normal 14 4 11" xfId="4159"/>
    <cellStyle name="Normal 14 4 12" xfId="4160"/>
    <cellStyle name="Normal 14 4 13" xfId="4161"/>
    <cellStyle name="Normal 14 4 14" xfId="4162"/>
    <cellStyle name="Normal 14 4 15" xfId="4163"/>
    <cellStyle name="Normal 14 4 16" xfId="4164"/>
    <cellStyle name="Normal 14 4 17" xfId="4165"/>
    <cellStyle name="Normal 14 4 18" xfId="4166"/>
    <cellStyle name="Normal 14 4 2" xfId="4167"/>
    <cellStyle name="Normal 14 4 3" xfId="4168"/>
    <cellStyle name="Normal 14 4 4" xfId="4169"/>
    <cellStyle name="Normal 14 4 5" xfId="4170"/>
    <cellStyle name="Normal 14 4 6" xfId="4171"/>
    <cellStyle name="Normal 14 4 7" xfId="4172"/>
    <cellStyle name="Normal 14 4 8" xfId="4173"/>
    <cellStyle name="Normal 14 4 9" xfId="4174"/>
    <cellStyle name="Normal 14 40" xfId="4175"/>
    <cellStyle name="Normal 14 41" xfId="4176"/>
    <cellStyle name="Normal 14 42" xfId="4177"/>
    <cellStyle name="Normal 14 43" xfId="4178"/>
    <cellStyle name="Normal 14 44" xfId="4179"/>
    <cellStyle name="Normal 14 45" xfId="4180"/>
    <cellStyle name="Normal 14 46" xfId="4181"/>
    <cellStyle name="Normal 14 47" xfId="4182"/>
    <cellStyle name="Normal 14 48" xfId="4183"/>
    <cellStyle name="Normal 14 49" xfId="4184"/>
    <cellStyle name="Normal 14 5" xfId="4185"/>
    <cellStyle name="Normal 14 5 10" xfId="4186"/>
    <cellStyle name="Normal 14 5 11" xfId="4187"/>
    <cellStyle name="Normal 14 5 12" xfId="4188"/>
    <cellStyle name="Normal 14 5 13" xfId="4189"/>
    <cellStyle name="Normal 14 5 14" xfId="4190"/>
    <cellStyle name="Normal 14 5 15" xfId="4191"/>
    <cellStyle name="Normal 14 5 16" xfId="4192"/>
    <cellStyle name="Normal 14 5 17" xfId="4193"/>
    <cellStyle name="Normal 14 5 18" xfId="4194"/>
    <cellStyle name="Normal 14 5 2" xfId="4195"/>
    <cellStyle name="Normal 14 5 3" xfId="4196"/>
    <cellStyle name="Normal 14 5 4" xfId="4197"/>
    <cellStyle name="Normal 14 5 5" xfId="4198"/>
    <cellStyle name="Normal 14 5 6" xfId="4199"/>
    <cellStyle name="Normal 14 5 7" xfId="4200"/>
    <cellStyle name="Normal 14 5 8" xfId="4201"/>
    <cellStyle name="Normal 14 5 9" xfId="4202"/>
    <cellStyle name="Normal 14 50" xfId="4203"/>
    <cellStyle name="Normal 14 51" xfId="4204"/>
    <cellStyle name="Normal 14 52" xfId="4205"/>
    <cellStyle name="Normal 14 53" xfId="4206"/>
    <cellStyle name="Normal 14 54" xfId="4207"/>
    <cellStyle name="Normal 14 55" xfId="4208"/>
    <cellStyle name="Normal 14 56" xfId="4209"/>
    <cellStyle name="Normal 14 57" xfId="4210"/>
    <cellStyle name="Normal 14 58" xfId="4211"/>
    <cellStyle name="Normal 14 59" xfId="4212"/>
    <cellStyle name="Normal 14 6" xfId="4213"/>
    <cellStyle name="Normal 14 6 10" xfId="4214"/>
    <cellStyle name="Normal 14 6 11" xfId="4215"/>
    <cellStyle name="Normal 14 6 12" xfId="4216"/>
    <cellStyle name="Normal 14 6 13" xfId="4217"/>
    <cellStyle name="Normal 14 6 14" xfId="4218"/>
    <cellStyle name="Normal 14 6 15" xfId="4219"/>
    <cellStyle name="Normal 14 6 16" xfId="4220"/>
    <cellStyle name="Normal 14 6 17" xfId="4221"/>
    <cellStyle name="Normal 14 6 18" xfId="4222"/>
    <cellStyle name="Normal 14 6 2" xfId="4223"/>
    <cellStyle name="Normal 14 6 3" xfId="4224"/>
    <cellStyle name="Normal 14 6 4" xfId="4225"/>
    <cellStyle name="Normal 14 6 5" xfId="4226"/>
    <cellStyle name="Normal 14 6 6" xfId="4227"/>
    <cellStyle name="Normal 14 6 7" xfId="4228"/>
    <cellStyle name="Normal 14 6 8" xfId="4229"/>
    <cellStyle name="Normal 14 6 9" xfId="4230"/>
    <cellStyle name="Normal 14 60" xfId="4231"/>
    <cellStyle name="Normal 14 61" xfId="4232"/>
    <cellStyle name="Normal 14 62" xfId="4233"/>
    <cellStyle name="Normal 14 63" xfId="4234"/>
    <cellStyle name="Normal 14 64" xfId="4235"/>
    <cellStyle name="Normal 14 65" xfId="4236"/>
    <cellStyle name="Normal 14 66" xfId="4237"/>
    <cellStyle name="Normal 14 67" xfId="4238"/>
    <cellStyle name="Normal 14 68" xfId="4239"/>
    <cellStyle name="Normal 14 69" xfId="4240"/>
    <cellStyle name="Normal 14 7" xfId="4241"/>
    <cellStyle name="Normal 14 7 10" xfId="4242"/>
    <cellStyle name="Normal 14 7 11" xfId="4243"/>
    <cellStyle name="Normal 14 7 12" xfId="4244"/>
    <cellStyle name="Normal 14 7 13" xfId="4245"/>
    <cellStyle name="Normal 14 7 14" xfId="4246"/>
    <cellStyle name="Normal 14 7 15" xfId="4247"/>
    <cellStyle name="Normal 14 7 16" xfId="4248"/>
    <cellStyle name="Normal 14 7 17" xfId="4249"/>
    <cellStyle name="Normal 14 7 18" xfId="4250"/>
    <cellStyle name="Normal 14 7 2" xfId="4251"/>
    <cellStyle name="Normal 14 7 3" xfId="4252"/>
    <cellStyle name="Normal 14 7 4" xfId="4253"/>
    <cellStyle name="Normal 14 7 5" xfId="4254"/>
    <cellStyle name="Normal 14 7 6" xfId="4255"/>
    <cellStyle name="Normal 14 7 7" xfId="4256"/>
    <cellStyle name="Normal 14 7 8" xfId="4257"/>
    <cellStyle name="Normal 14 7 9" xfId="4258"/>
    <cellStyle name="Normal 14 70" xfId="4259"/>
    <cellStyle name="Normal 14 71" xfId="4260"/>
    <cellStyle name="Normal 14 72" xfId="4261"/>
    <cellStyle name="Normal 14 73" xfId="4262"/>
    <cellStyle name="Normal 14 74" xfId="4263"/>
    <cellStyle name="Normal 14 75" xfId="4264"/>
    <cellStyle name="Normal 14 76" xfId="4265"/>
    <cellStyle name="Normal 14 77" xfId="4266"/>
    <cellStyle name="Normal 14 78" xfId="4267"/>
    <cellStyle name="Normal 14 79" xfId="4268"/>
    <cellStyle name="Normal 14 8" xfId="4269"/>
    <cellStyle name="Normal 14 8 10" xfId="4270"/>
    <cellStyle name="Normal 14 8 11" xfId="4271"/>
    <cellStyle name="Normal 14 8 12" xfId="4272"/>
    <cellStyle name="Normal 14 8 13" xfId="4273"/>
    <cellStyle name="Normal 14 8 14" xfId="4274"/>
    <cellStyle name="Normal 14 8 15" xfId="4275"/>
    <cellStyle name="Normal 14 8 16" xfId="4276"/>
    <cellStyle name="Normal 14 8 17" xfId="4277"/>
    <cellStyle name="Normal 14 8 18" xfId="4278"/>
    <cellStyle name="Normal 14 8 2" xfId="4279"/>
    <cellStyle name="Normal 14 8 3" xfId="4280"/>
    <cellStyle name="Normal 14 8 4" xfId="4281"/>
    <cellStyle name="Normal 14 8 5" xfId="4282"/>
    <cellStyle name="Normal 14 8 6" xfId="4283"/>
    <cellStyle name="Normal 14 8 7" xfId="4284"/>
    <cellStyle name="Normal 14 8 8" xfId="4285"/>
    <cellStyle name="Normal 14 8 9" xfId="4286"/>
    <cellStyle name="Normal 14 80" xfId="4287"/>
    <cellStyle name="Normal 14 81" xfId="4288"/>
    <cellStyle name="Normal 14 82" xfId="4289"/>
    <cellStyle name="Normal 14 83" xfId="4290"/>
    <cellStyle name="Normal 14 84" xfId="4291"/>
    <cellStyle name="Normal 14 85" xfId="4292"/>
    <cellStyle name="Normal 14 86" xfId="4293"/>
    <cellStyle name="Normal 14 87" xfId="4294"/>
    <cellStyle name="Normal 14 88" xfId="4295"/>
    <cellStyle name="Normal 14 89" xfId="4296"/>
    <cellStyle name="Normal 14 9" xfId="4297"/>
    <cellStyle name="Normal 14 9 10" xfId="4298"/>
    <cellStyle name="Normal 14 9 11" xfId="4299"/>
    <cellStyle name="Normal 14 9 12" xfId="4300"/>
    <cellStyle name="Normal 14 9 13" xfId="4301"/>
    <cellStyle name="Normal 14 9 14" xfId="4302"/>
    <cellStyle name="Normal 14 9 15" xfId="4303"/>
    <cellStyle name="Normal 14 9 16" xfId="4304"/>
    <cellStyle name="Normal 14 9 17" xfId="4305"/>
    <cellStyle name="Normal 14 9 18" xfId="4306"/>
    <cellStyle name="Normal 14 9 2" xfId="4307"/>
    <cellStyle name="Normal 14 9 3" xfId="4308"/>
    <cellStyle name="Normal 14 9 4" xfId="4309"/>
    <cellStyle name="Normal 14 9 5" xfId="4310"/>
    <cellStyle name="Normal 14 9 6" xfId="4311"/>
    <cellStyle name="Normal 14 9 7" xfId="4312"/>
    <cellStyle name="Normal 14 9 8" xfId="4313"/>
    <cellStyle name="Normal 14 9 9" xfId="4314"/>
    <cellStyle name="Normal 14 90" xfId="4315"/>
    <cellStyle name="Normal 14 91" xfId="4316"/>
    <cellStyle name="Normal 14 92" xfId="4317"/>
    <cellStyle name="Normal 14 93" xfId="4318"/>
    <cellStyle name="Normal 14 94" xfId="4319"/>
    <cellStyle name="Normal 14 95" xfId="4320"/>
    <cellStyle name="Normal 14 96" xfId="4321"/>
    <cellStyle name="Normal 14_4 28 1_Asst_Health_Crit_AllTO_RIIO_20110714pm" xfId="828"/>
    <cellStyle name="Normal 15" xfId="829"/>
    <cellStyle name="Normal 15 10" xfId="4322"/>
    <cellStyle name="Normal 15 10 2" xfId="4323"/>
    <cellStyle name="Normal 15 11" xfId="4324"/>
    <cellStyle name="Normal 15 11 2" xfId="4325"/>
    <cellStyle name="Normal 15 12" xfId="4326"/>
    <cellStyle name="Normal 15 12 2" xfId="4327"/>
    <cellStyle name="Normal 15 13" xfId="4328"/>
    <cellStyle name="Normal 15 13 2" xfId="4329"/>
    <cellStyle name="Normal 15 14" xfId="4330"/>
    <cellStyle name="Normal 15 14 2" xfId="4331"/>
    <cellStyle name="Normal 15 15" xfId="4332"/>
    <cellStyle name="Normal 15 15 2" xfId="4333"/>
    <cellStyle name="Normal 15 16" xfId="4334"/>
    <cellStyle name="Normal 15 16 2" xfId="4335"/>
    <cellStyle name="Normal 15 17" xfId="4336"/>
    <cellStyle name="Normal 15 17 2" xfId="4337"/>
    <cellStyle name="Normal 15 18" xfId="4338"/>
    <cellStyle name="Normal 15 18 2" xfId="4339"/>
    <cellStyle name="Normal 15 19" xfId="4340"/>
    <cellStyle name="Normal 15 19 2" xfId="4341"/>
    <cellStyle name="Normal 15 2" xfId="830"/>
    <cellStyle name="Normal 15 20" xfId="4342"/>
    <cellStyle name="Normal 15 20 2" xfId="4343"/>
    <cellStyle name="Normal 15 21" xfId="4344"/>
    <cellStyle name="Normal 15 21 2" xfId="4345"/>
    <cellStyle name="Normal 15 22" xfId="4346"/>
    <cellStyle name="Normal 15 22 2" xfId="4347"/>
    <cellStyle name="Normal 15 23" xfId="4348"/>
    <cellStyle name="Normal 15 23 2" xfId="4349"/>
    <cellStyle name="Normal 15 24" xfId="4350"/>
    <cellStyle name="Normal 15 25" xfId="4351"/>
    <cellStyle name="Normal 15 26" xfId="4352"/>
    <cellStyle name="Normal 15 27" xfId="4353"/>
    <cellStyle name="Normal 15 28" xfId="4354"/>
    <cellStyle name="Normal 15 29" xfId="4355"/>
    <cellStyle name="Normal 15 3" xfId="4356"/>
    <cellStyle name="Normal 15 3 2" xfId="4357"/>
    <cellStyle name="Normal 15 30" xfId="4358"/>
    <cellStyle name="Normal 15 31" xfId="4359"/>
    <cellStyle name="Normal 15 32" xfId="4360"/>
    <cellStyle name="Normal 15 33" xfId="4361"/>
    <cellStyle name="Normal 15 34" xfId="4362"/>
    <cellStyle name="Normal 15 35" xfId="4363"/>
    <cellStyle name="Normal 15 36" xfId="4364"/>
    <cellStyle name="Normal 15 37" xfId="4365"/>
    <cellStyle name="Normal 15 38" xfId="4366"/>
    <cellStyle name="Normal 15 39" xfId="4367"/>
    <cellStyle name="Normal 15 4" xfId="4368"/>
    <cellStyle name="Normal 15 4 2" xfId="4369"/>
    <cellStyle name="Normal 15 40" xfId="4370"/>
    <cellStyle name="Normal 15 41" xfId="4371"/>
    <cellStyle name="Normal 15 42" xfId="4372"/>
    <cellStyle name="Normal 15 43" xfId="4373"/>
    <cellStyle name="Normal 15 44" xfId="4374"/>
    <cellStyle name="Normal 15 45" xfId="4375"/>
    <cellStyle name="Normal 15 46" xfId="4376"/>
    <cellStyle name="Normal 15 47" xfId="4377"/>
    <cellStyle name="Normal 15 48" xfId="4378"/>
    <cellStyle name="Normal 15 49" xfId="4379"/>
    <cellStyle name="Normal 15 5" xfId="4380"/>
    <cellStyle name="Normal 15 5 2" xfId="4381"/>
    <cellStyle name="Normal 15 50" xfId="4382"/>
    <cellStyle name="Normal 15 51" xfId="4383"/>
    <cellStyle name="Normal 15 52" xfId="4384"/>
    <cellStyle name="Normal 15 53" xfId="4385"/>
    <cellStyle name="Normal 15 54" xfId="4386"/>
    <cellStyle name="Normal 15 55" xfId="4387"/>
    <cellStyle name="Normal 15 56" xfId="4388"/>
    <cellStyle name="Normal 15 57" xfId="4389"/>
    <cellStyle name="Normal 15 58" xfId="4390"/>
    <cellStyle name="Normal 15 59" xfId="4391"/>
    <cellStyle name="Normal 15 6" xfId="4392"/>
    <cellStyle name="Normal 15 6 2" xfId="4393"/>
    <cellStyle name="Normal 15 60" xfId="4394"/>
    <cellStyle name="Normal 15 61" xfId="4395"/>
    <cellStyle name="Normal 15 62" xfId="4396"/>
    <cellStyle name="Normal 15 63" xfId="4397"/>
    <cellStyle name="Normal 15 64" xfId="4398"/>
    <cellStyle name="Normal 15 65" xfId="4399"/>
    <cellStyle name="Normal 15 66" xfId="4400"/>
    <cellStyle name="Normal 15 67" xfId="4401"/>
    <cellStyle name="Normal 15 68" xfId="4402"/>
    <cellStyle name="Normal 15 69" xfId="4403"/>
    <cellStyle name="Normal 15 7" xfId="4404"/>
    <cellStyle name="Normal 15 7 2" xfId="4405"/>
    <cellStyle name="Normal 15 70" xfId="4406"/>
    <cellStyle name="Normal 15 71" xfId="4407"/>
    <cellStyle name="Normal 15 8" xfId="4408"/>
    <cellStyle name="Normal 15 8 2" xfId="4409"/>
    <cellStyle name="Normal 15 9" xfId="4410"/>
    <cellStyle name="Normal 15 9 2" xfId="4411"/>
    <cellStyle name="Normal 15_4 28 1_Asst_Health_Crit_AllTO_RIIO_20110714pm" xfId="831"/>
    <cellStyle name="Normal 16" xfId="832"/>
    <cellStyle name="Normal 16 10" xfId="4412"/>
    <cellStyle name="Normal 16 10 2" xfId="4413"/>
    <cellStyle name="Normal 16 11" xfId="4414"/>
    <cellStyle name="Normal 16 11 2" xfId="4415"/>
    <cellStyle name="Normal 16 12" xfId="4416"/>
    <cellStyle name="Normal 16 12 2" xfId="4417"/>
    <cellStyle name="Normal 16 13" xfId="4418"/>
    <cellStyle name="Normal 16 13 2" xfId="4419"/>
    <cellStyle name="Normal 16 14" xfId="4420"/>
    <cellStyle name="Normal 16 14 2" xfId="4421"/>
    <cellStyle name="Normal 16 15" xfId="4422"/>
    <cellStyle name="Normal 16 15 2" xfId="4423"/>
    <cellStyle name="Normal 16 16" xfId="4424"/>
    <cellStyle name="Normal 16 16 2" xfId="4425"/>
    <cellStyle name="Normal 16 17" xfId="4426"/>
    <cellStyle name="Normal 16 17 2" xfId="4427"/>
    <cellStyle name="Normal 16 18" xfId="4428"/>
    <cellStyle name="Normal 16 18 2" xfId="4429"/>
    <cellStyle name="Normal 16 19" xfId="4430"/>
    <cellStyle name="Normal 16 19 2" xfId="4431"/>
    <cellStyle name="Normal 16 2" xfId="833"/>
    <cellStyle name="Normal 16 20" xfId="4432"/>
    <cellStyle name="Normal 16 20 2" xfId="4433"/>
    <cellStyle name="Normal 16 21" xfId="4434"/>
    <cellStyle name="Normal 16 21 2" xfId="4435"/>
    <cellStyle name="Normal 16 22" xfId="4436"/>
    <cellStyle name="Normal 16 22 2" xfId="4437"/>
    <cellStyle name="Normal 16 23" xfId="4438"/>
    <cellStyle name="Normal 16 23 2" xfId="4439"/>
    <cellStyle name="Normal 16 24" xfId="4440"/>
    <cellStyle name="Normal 16 25" xfId="4441"/>
    <cellStyle name="Normal 16 26" xfId="4442"/>
    <cellStyle name="Normal 16 27" xfId="4443"/>
    <cellStyle name="Normal 16 28" xfId="4444"/>
    <cellStyle name="Normal 16 29" xfId="4445"/>
    <cellStyle name="Normal 16 3" xfId="4446"/>
    <cellStyle name="Normal 16 3 2" xfId="4447"/>
    <cellStyle name="Normal 16 30" xfId="4448"/>
    <cellStyle name="Normal 16 31" xfId="4449"/>
    <cellStyle name="Normal 16 32" xfId="4450"/>
    <cellStyle name="Normal 16 33" xfId="4451"/>
    <cellStyle name="Normal 16 34" xfId="4452"/>
    <cellStyle name="Normal 16 35" xfId="4453"/>
    <cellStyle name="Normal 16 36" xfId="4454"/>
    <cellStyle name="Normal 16 37" xfId="4455"/>
    <cellStyle name="Normal 16 38" xfId="4456"/>
    <cellStyle name="Normal 16 39" xfId="4457"/>
    <cellStyle name="Normal 16 4" xfId="4458"/>
    <cellStyle name="Normal 16 4 2" xfId="4459"/>
    <cellStyle name="Normal 16 40" xfId="4460"/>
    <cellStyle name="Normal 16 41" xfId="4461"/>
    <cellStyle name="Normal 16 42" xfId="4462"/>
    <cellStyle name="Normal 16 43" xfId="4463"/>
    <cellStyle name="Normal 16 44" xfId="4464"/>
    <cellStyle name="Normal 16 45" xfId="4465"/>
    <cellStyle name="Normal 16 46" xfId="4466"/>
    <cellStyle name="Normal 16 47" xfId="4467"/>
    <cellStyle name="Normal 16 48" xfId="4468"/>
    <cellStyle name="Normal 16 49" xfId="4469"/>
    <cellStyle name="Normal 16 5" xfId="4470"/>
    <cellStyle name="Normal 16 5 2" xfId="4471"/>
    <cellStyle name="Normal 16 50" xfId="4472"/>
    <cellStyle name="Normal 16 51" xfId="4473"/>
    <cellStyle name="Normal 16 52" xfId="4474"/>
    <cellStyle name="Normal 16 53" xfId="4475"/>
    <cellStyle name="Normal 16 54" xfId="4476"/>
    <cellStyle name="Normal 16 55" xfId="4477"/>
    <cellStyle name="Normal 16 56" xfId="4478"/>
    <cellStyle name="Normal 16 57" xfId="4479"/>
    <cellStyle name="Normal 16 58" xfId="4480"/>
    <cellStyle name="Normal 16 59" xfId="4481"/>
    <cellStyle name="Normal 16 6" xfId="4482"/>
    <cellStyle name="Normal 16 6 2" xfId="4483"/>
    <cellStyle name="Normal 16 60" xfId="4484"/>
    <cellStyle name="Normal 16 61" xfId="4485"/>
    <cellStyle name="Normal 16 62" xfId="4486"/>
    <cellStyle name="Normal 16 63" xfId="4487"/>
    <cellStyle name="Normal 16 64" xfId="4488"/>
    <cellStyle name="Normal 16 65" xfId="4489"/>
    <cellStyle name="Normal 16 66" xfId="4490"/>
    <cellStyle name="Normal 16 67" xfId="4491"/>
    <cellStyle name="Normal 16 68" xfId="4492"/>
    <cellStyle name="Normal 16 69" xfId="4493"/>
    <cellStyle name="Normal 16 7" xfId="4494"/>
    <cellStyle name="Normal 16 7 2" xfId="4495"/>
    <cellStyle name="Normal 16 70" xfId="4496"/>
    <cellStyle name="Normal 16 71" xfId="4497"/>
    <cellStyle name="Normal 16 8" xfId="4498"/>
    <cellStyle name="Normal 16 8 2" xfId="4499"/>
    <cellStyle name="Normal 16 9" xfId="4500"/>
    <cellStyle name="Normal 16 9 2" xfId="4501"/>
    <cellStyle name="Normal 16_4 28 1_Asst_Health_Crit_AllTO_RIIO_20110714pm" xfId="834"/>
    <cellStyle name="Normal 17" xfId="835"/>
    <cellStyle name="Normal 17 10" xfId="4502"/>
    <cellStyle name="Normal 17 10 2" xfId="4503"/>
    <cellStyle name="Normal 17 11" xfId="4504"/>
    <cellStyle name="Normal 17 11 2" xfId="4505"/>
    <cellStyle name="Normal 17 12" xfId="4506"/>
    <cellStyle name="Normal 17 12 2" xfId="4507"/>
    <cellStyle name="Normal 17 13" xfId="4508"/>
    <cellStyle name="Normal 17 13 2" xfId="4509"/>
    <cellStyle name="Normal 17 14" xfId="4510"/>
    <cellStyle name="Normal 17 14 2" xfId="4511"/>
    <cellStyle name="Normal 17 15" xfId="4512"/>
    <cellStyle name="Normal 17 15 2" xfId="4513"/>
    <cellStyle name="Normal 17 16" xfId="4514"/>
    <cellStyle name="Normal 17 16 2" xfId="4515"/>
    <cellStyle name="Normal 17 17" xfId="4516"/>
    <cellStyle name="Normal 17 17 2" xfId="4517"/>
    <cellStyle name="Normal 17 18" xfId="4518"/>
    <cellStyle name="Normal 17 18 2" xfId="4519"/>
    <cellStyle name="Normal 17 19" xfId="4520"/>
    <cellStyle name="Normal 17 19 2" xfId="4521"/>
    <cellStyle name="Normal 17 2" xfId="4522"/>
    <cellStyle name="Normal 17 2 2" xfId="4523"/>
    <cellStyle name="Normal 17 20" xfId="4524"/>
    <cellStyle name="Normal 17 20 2" xfId="4525"/>
    <cellStyle name="Normal 17 21" xfId="4526"/>
    <cellStyle name="Normal 17 21 2" xfId="4527"/>
    <cellStyle name="Normal 17 22" xfId="4528"/>
    <cellStyle name="Normal 17 22 2" xfId="4529"/>
    <cellStyle name="Normal 17 23" xfId="4530"/>
    <cellStyle name="Normal 17 24" xfId="4531"/>
    <cellStyle name="Normal 17 25" xfId="4532"/>
    <cellStyle name="Normal 17 26" xfId="4533"/>
    <cellStyle name="Normal 17 27" xfId="4534"/>
    <cellStyle name="Normal 17 28" xfId="4535"/>
    <cellStyle name="Normal 17 29" xfId="4536"/>
    <cellStyle name="Normal 17 3" xfId="4537"/>
    <cellStyle name="Normal 17 3 2" xfId="4538"/>
    <cellStyle name="Normal 17 30" xfId="4539"/>
    <cellStyle name="Normal 17 31" xfId="4540"/>
    <cellStyle name="Normal 17 32" xfId="4541"/>
    <cellStyle name="Normal 17 33" xfId="4542"/>
    <cellStyle name="Normal 17 34" xfId="4543"/>
    <cellStyle name="Normal 17 35" xfId="4544"/>
    <cellStyle name="Normal 17 36" xfId="4545"/>
    <cellStyle name="Normal 17 37" xfId="4546"/>
    <cellStyle name="Normal 17 38" xfId="4547"/>
    <cellStyle name="Normal 17 39" xfId="4548"/>
    <cellStyle name="Normal 17 4" xfId="4549"/>
    <cellStyle name="Normal 17 4 2" xfId="4550"/>
    <cellStyle name="Normal 17 40" xfId="4551"/>
    <cellStyle name="Normal 17 41" xfId="4552"/>
    <cellStyle name="Normal 17 42" xfId="4553"/>
    <cellStyle name="Normal 17 43" xfId="4554"/>
    <cellStyle name="Normal 17 44" xfId="4555"/>
    <cellStyle name="Normal 17 45" xfId="4556"/>
    <cellStyle name="Normal 17 46" xfId="4557"/>
    <cellStyle name="Normal 17 47" xfId="4558"/>
    <cellStyle name="Normal 17 48" xfId="4559"/>
    <cellStyle name="Normal 17 49" xfId="4560"/>
    <cellStyle name="Normal 17 5" xfId="4561"/>
    <cellStyle name="Normal 17 5 2" xfId="4562"/>
    <cellStyle name="Normal 17 50" xfId="4563"/>
    <cellStyle name="Normal 17 51" xfId="4564"/>
    <cellStyle name="Normal 17 52" xfId="4565"/>
    <cellStyle name="Normal 17 53" xfId="4566"/>
    <cellStyle name="Normal 17 54" xfId="4567"/>
    <cellStyle name="Normal 17 55" xfId="4568"/>
    <cellStyle name="Normal 17 56" xfId="4569"/>
    <cellStyle name="Normal 17 57" xfId="4570"/>
    <cellStyle name="Normal 17 58" xfId="4571"/>
    <cellStyle name="Normal 17 59" xfId="4572"/>
    <cellStyle name="Normal 17 6" xfId="4573"/>
    <cellStyle name="Normal 17 6 2" xfId="4574"/>
    <cellStyle name="Normal 17 60" xfId="4575"/>
    <cellStyle name="Normal 17 61" xfId="4576"/>
    <cellStyle name="Normal 17 62" xfId="4577"/>
    <cellStyle name="Normal 17 63" xfId="4578"/>
    <cellStyle name="Normal 17 64" xfId="4579"/>
    <cellStyle name="Normal 17 65" xfId="4580"/>
    <cellStyle name="Normal 17 66" xfId="4581"/>
    <cellStyle name="Normal 17 67" xfId="4582"/>
    <cellStyle name="Normal 17 68" xfId="4583"/>
    <cellStyle name="Normal 17 69" xfId="4584"/>
    <cellStyle name="Normal 17 7" xfId="4585"/>
    <cellStyle name="Normal 17 7 2" xfId="4586"/>
    <cellStyle name="Normal 17 70" xfId="4587"/>
    <cellStyle name="Normal 17 8" xfId="4588"/>
    <cellStyle name="Normal 17 8 2" xfId="4589"/>
    <cellStyle name="Normal 17 9" xfId="4590"/>
    <cellStyle name="Normal 17 9 2" xfId="4591"/>
    <cellStyle name="Normal 18" xfId="836"/>
    <cellStyle name="Normal 18 10" xfId="4592"/>
    <cellStyle name="Normal 18 10 2" xfId="4593"/>
    <cellStyle name="Normal 18 11" xfId="4594"/>
    <cellStyle name="Normal 18 11 2" xfId="4595"/>
    <cellStyle name="Normal 18 12" xfId="4596"/>
    <cellStyle name="Normal 18 12 2" xfId="4597"/>
    <cellStyle name="Normal 18 13" xfId="4598"/>
    <cellStyle name="Normal 18 13 2" xfId="4599"/>
    <cellStyle name="Normal 18 14" xfId="4600"/>
    <cellStyle name="Normal 18 14 2" xfId="4601"/>
    <cellStyle name="Normal 18 15" xfId="4602"/>
    <cellStyle name="Normal 18 15 2" xfId="4603"/>
    <cellStyle name="Normal 18 16" xfId="4604"/>
    <cellStyle name="Normal 18 16 2" xfId="4605"/>
    <cellStyle name="Normal 18 17" xfId="4606"/>
    <cellStyle name="Normal 18 17 2" xfId="4607"/>
    <cellStyle name="Normal 18 18" xfId="4608"/>
    <cellStyle name="Normal 18 18 2" xfId="4609"/>
    <cellStyle name="Normal 18 19" xfId="4610"/>
    <cellStyle name="Normal 18 19 2" xfId="4611"/>
    <cellStyle name="Normal 18 2" xfId="4612"/>
    <cellStyle name="Normal 18 2 2" xfId="4613"/>
    <cellStyle name="Normal 18 20" xfId="4614"/>
    <cellStyle name="Normal 18 20 2" xfId="4615"/>
    <cellStyle name="Normal 18 21" xfId="4616"/>
    <cellStyle name="Normal 18 21 2" xfId="4617"/>
    <cellStyle name="Normal 18 22" xfId="4618"/>
    <cellStyle name="Normal 18 22 2" xfId="4619"/>
    <cellStyle name="Normal 18 23" xfId="4620"/>
    <cellStyle name="Normal 18 24" xfId="4621"/>
    <cellStyle name="Normal 18 25" xfId="4622"/>
    <cellStyle name="Normal 18 26" xfId="4623"/>
    <cellStyle name="Normal 18 27" xfId="4624"/>
    <cellStyle name="Normal 18 28" xfId="4625"/>
    <cellStyle name="Normal 18 29" xfId="4626"/>
    <cellStyle name="Normal 18 3" xfId="4627"/>
    <cellStyle name="Normal 18 3 2" xfId="4628"/>
    <cellStyle name="Normal 18 30" xfId="4629"/>
    <cellStyle name="Normal 18 31" xfId="4630"/>
    <cellStyle name="Normal 18 32" xfId="4631"/>
    <cellStyle name="Normal 18 33" xfId="4632"/>
    <cellStyle name="Normal 18 34" xfId="4633"/>
    <cellStyle name="Normal 18 35" xfId="4634"/>
    <cellStyle name="Normal 18 36" xfId="4635"/>
    <cellStyle name="Normal 18 37" xfId="4636"/>
    <cellStyle name="Normal 18 38" xfId="4637"/>
    <cellStyle name="Normal 18 39" xfId="4638"/>
    <cellStyle name="Normal 18 4" xfId="4639"/>
    <cellStyle name="Normal 18 4 2" xfId="4640"/>
    <cellStyle name="Normal 18 40" xfId="4641"/>
    <cellStyle name="Normal 18 41" xfId="4642"/>
    <cellStyle name="Normal 18 42" xfId="4643"/>
    <cellStyle name="Normal 18 43" xfId="4644"/>
    <cellStyle name="Normal 18 44" xfId="4645"/>
    <cellStyle name="Normal 18 45" xfId="4646"/>
    <cellStyle name="Normal 18 46" xfId="4647"/>
    <cellStyle name="Normal 18 47" xfId="4648"/>
    <cellStyle name="Normal 18 48" xfId="4649"/>
    <cellStyle name="Normal 18 49" xfId="4650"/>
    <cellStyle name="Normal 18 5" xfId="4651"/>
    <cellStyle name="Normal 18 5 2" xfId="4652"/>
    <cellStyle name="Normal 18 50" xfId="4653"/>
    <cellStyle name="Normal 18 51" xfId="4654"/>
    <cellStyle name="Normal 18 52" xfId="4655"/>
    <cellStyle name="Normal 18 53" xfId="4656"/>
    <cellStyle name="Normal 18 54" xfId="4657"/>
    <cellStyle name="Normal 18 55" xfId="4658"/>
    <cellStyle name="Normal 18 56" xfId="4659"/>
    <cellStyle name="Normal 18 57" xfId="4660"/>
    <cellStyle name="Normal 18 58" xfId="4661"/>
    <cellStyle name="Normal 18 59" xfId="4662"/>
    <cellStyle name="Normal 18 6" xfId="4663"/>
    <cellStyle name="Normal 18 6 2" xfId="4664"/>
    <cellStyle name="Normal 18 60" xfId="4665"/>
    <cellStyle name="Normal 18 61" xfId="4666"/>
    <cellStyle name="Normal 18 62" xfId="4667"/>
    <cellStyle name="Normal 18 63" xfId="4668"/>
    <cellStyle name="Normal 18 64" xfId="4669"/>
    <cellStyle name="Normal 18 65" xfId="4670"/>
    <cellStyle name="Normal 18 66" xfId="4671"/>
    <cellStyle name="Normal 18 67" xfId="4672"/>
    <cellStyle name="Normal 18 68" xfId="4673"/>
    <cellStyle name="Normal 18 69" xfId="4674"/>
    <cellStyle name="Normal 18 7" xfId="4675"/>
    <cellStyle name="Normal 18 7 2" xfId="4676"/>
    <cellStyle name="Normal 18 70" xfId="4677"/>
    <cellStyle name="Normal 18 8" xfId="4678"/>
    <cellStyle name="Normal 18 8 2" xfId="4679"/>
    <cellStyle name="Normal 18 9" xfId="4680"/>
    <cellStyle name="Normal 18 9 2" xfId="4681"/>
    <cellStyle name="Normal 19" xfId="837"/>
    <cellStyle name="Normal 19 10" xfId="4682"/>
    <cellStyle name="Normal 19 10 2" xfId="4683"/>
    <cellStyle name="Normal 19 11" xfId="4684"/>
    <cellStyle name="Normal 19 11 2" xfId="4685"/>
    <cellStyle name="Normal 19 12" xfId="4686"/>
    <cellStyle name="Normal 19 12 2" xfId="4687"/>
    <cellStyle name="Normal 19 13" xfId="4688"/>
    <cellStyle name="Normal 19 13 2" xfId="4689"/>
    <cellStyle name="Normal 19 14" xfId="4690"/>
    <cellStyle name="Normal 19 14 2" xfId="4691"/>
    <cellStyle name="Normal 19 15" xfId="4692"/>
    <cellStyle name="Normal 19 15 2" xfId="4693"/>
    <cellStyle name="Normal 19 16" xfId="4694"/>
    <cellStyle name="Normal 19 16 2" xfId="4695"/>
    <cellStyle name="Normal 19 17" xfId="4696"/>
    <cellStyle name="Normal 19 17 2" xfId="4697"/>
    <cellStyle name="Normal 19 18" xfId="4698"/>
    <cellStyle name="Normal 19 18 2" xfId="4699"/>
    <cellStyle name="Normal 19 19" xfId="4700"/>
    <cellStyle name="Normal 19 19 2" xfId="4701"/>
    <cellStyle name="Normal 19 2" xfId="4702"/>
    <cellStyle name="Normal 19 2 2" xfId="4703"/>
    <cellStyle name="Normal 19 20" xfId="4704"/>
    <cellStyle name="Normal 19 20 2" xfId="4705"/>
    <cellStyle name="Normal 19 21" xfId="4706"/>
    <cellStyle name="Normal 19 21 2" xfId="4707"/>
    <cellStyle name="Normal 19 22" xfId="4708"/>
    <cellStyle name="Normal 19 22 2" xfId="4709"/>
    <cellStyle name="Normal 19 23" xfId="4710"/>
    <cellStyle name="Normal 19 24" xfId="4711"/>
    <cellStyle name="Normal 19 25" xfId="4712"/>
    <cellStyle name="Normal 19 26" xfId="4713"/>
    <cellStyle name="Normal 19 27" xfId="4714"/>
    <cellStyle name="Normal 19 28" xfId="4715"/>
    <cellStyle name="Normal 19 29" xfId="4716"/>
    <cellStyle name="Normal 19 3" xfId="4717"/>
    <cellStyle name="Normal 19 3 2" xfId="4718"/>
    <cellStyle name="Normal 19 30" xfId="4719"/>
    <cellStyle name="Normal 19 31" xfId="4720"/>
    <cellStyle name="Normal 19 32" xfId="4721"/>
    <cellStyle name="Normal 19 33" xfId="4722"/>
    <cellStyle name="Normal 19 34" xfId="4723"/>
    <cellStyle name="Normal 19 35" xfId="4724"/>
    <cellStyle name="Normal 19 36" xfId="4725"/>
    <cellStyle name="Normal 19 37" xfId="4726"/>
    <cellStyle name="Normal 19 38" xfId="4727"/>
    <cellStyle name="Normal 19 39" xfId="4728"/>
    <cellStyle name="Normal 19 4" xfId="4729"/>
    <cellStyle name="Normal 19 4 2" xfId="4730"/>
    <cellStyle name="Normal 19 40" xfId="4731"/>
    <cellStyle name="Normal 19 41" xfId="4732"/>
    <cellStyle name="Normal 19 42" xfId="4733"/>
    <cellStyle name="Normal 19 43" xfId="4734"/>
    <cellStyle name="Normal 19 44" xfId="4735"/>
    <cellStyle name="Normal 19 45" xfId="4736"/>
    <cellStyle name="Normal 19 46" xfId="4737"/>
    <cellStyle name="Normal 19 47" xfId="4738"/>
    <cellStyle name="Normal 19 48" xfId="4739"/>
    <cellStyle name="Normal 19 49" xfId="4740"/>
    <cellStyle name="Normal 19 5" xfId="4741"/>
    <cellStyle name="Normal 19 5 2" xfId="4742"/>
    <cellStyle name="Normal 19 50" xfId="4743"/>
    <cellStyle name="Normal 19 51" xfId="4744"/>
    <cellStyle name="Normal 19 52" xfId="4745"/>
    <cellStyle name="Normal 19 53" xfId="4746"/>
    <cellStyle name="Normal 19 54" xfId="4747"/>
    <cellStyle name="Normal 19 55" xfId="4748"/>
    <cellStyle name="Normal 19 56" xfId="4749"/>
    <cellStyle name="Normal 19 57" xfId="4750"/>
    <cellStyle name="Normal 19 58" xfId="4751"/>
    <cellStyle name="Normal 19 59" xfId="4752"/>
    <cellStyle name="Normal 19 6" xfId="4753"/>
    <cellStyle name="Normal 19 6 2" xfId="4754"/>
    <cellStyle name="Normal 19 60" xfId="4755"/>
    <cellStyle name="Normal 19 61" xfId="4756"/>
    <cellStyle name="Normal 19 62" xfId="4757"/>
    <cellStyle name="Normal 19 63" xfId="4758"/>
    <cellStyle name="Normal 19 64" xfId="4759"/>
    <cellStyle name="Normal 19 65" xfId="4760"/>
    <cellStyle name="Normal 19 66" xfId="4761"/>
    <cellStyle name="Normal 19 67" xfId="4762"/>
    <cellStyle name="Normal 19 68" xfId="4763"/>
    <cellStyle name="Normal 19 69" xfId="4764"/>
    <cellStyle name="Normal 19 7" xfId="4765"/>
    <cellStyle name="Normal 19 7 2" xfId="4766"/>
    <cellStyle name="Normal 19 70" xfId="4767"/>
    <cellStyle name="Normal 19 8" xfId="4768"/>
    <cellStyle name="Normal 19 8 2" xfId="4769"/>
    <cellStyle name="Normal 19 9" xfId="4770"/>
    <cellStyle name="Normal 19 9 2" xfId="4771"/>
    <cellStyle name="Normal 2" xfId="95"/>
    <cellStyle name="Normal 2 10" xfId="96"/>
    <cellStyle name="Normal 2 10 10" xfId="4772"/>
    <cellStyle name="Normal 2 10 11" xfId="4773"/>
    <cellStyle name="Normal 2 10 12" xfId="4774"/>
    <cellStyle name="Normal 2 10 13" xfId="4775"/>
    <cellStyle name="Normal 2 10 14" xfId="4776"/>
    <cellStyle name="Normal 2 10 15" xfId="4777"/>
    <cellStyle name="Normal 2 10 16" xfId="4778"/>
    <cellStyle name="Normal 2 10 17" xfId="4779"/>
    <cellStyle name="Normal 2 10 18" xfId="4780"/>
    <cellStyle name="Normal 2 10 19" xfId="4781"/>
    <cellStyle name="Normal 2 10 2" xfId="838"/>
    <cellStyle name="Normal 2 10 2 10" xfId="4782"/>
    <cellStyle name="Normal 2 10 2 11" xfId="4783"/>
    <cellStyle name="Normal 2 10 2 12" xfId="4784"/>
    <cellStyle name="Normal 2 10 2 13" xfId="4785"/>
    <cellStyle name="Normal 2 10 2 14" xfId="4786"/>
    <cellStyle name="Normal 2 10 2 15" xfId="4787"/>
    <cellStyle name="Normal 2 10 2 16" xfId="4788"/>
    <cellStyle name="Normal 2 10 2 17" xfId="4789"/>
    <cellStyle name="Normal 2 10 2 2" xfId="4790"/>
    <cellStyle name="Normal 2 10 2 3" xfId="4791"/>
    <cellStyle name="Normal 2 10 2 4" xfId="4792"/>
    <cellStyle name="Normal 2 10 2 5" xfId="4793"/>
    <cellStyle name="Normal 2 10 2 6" xfId="4794"/>
    <cellStyle name="Normal 2 10 2 7" xfId="4795"/>
    <cellStyle name="Normal 2 10 2 8" xfId="4796"/>
    <cellStyle name="Normal 2 10 2 9" xfId="4797"/>
    <cellStyle name="Normal 2 10 20" xfId="4798"/>
    <cellStyle name="Normal 2 10 21" xfId="4799"/>
    <cellStyle name="Normal 2 10 22" xfId="4800"/>
    <cellStyle name="Normal 2 10 23" xfId="4801"/>
    <cellStyle name="Normal 2 10 24" xfId="4802"/>
    <cellStyle name="Normal 2 10 25" xfId="4803"/>
    <cellStyle name="Normal 2 10 26" xfId="4804"/>
    <cellStyle name="Normal 2 10 27" xfId="4805"/>
    <cellStyle name="Normal 2 10 28" xfId="4806"/>
    <cellStyle name="Normal 2 10 29" xfId="4807"/>
    <cellStyle name="Normal 2 10 3" xfId="1963"/>
    <cellStyle name="Normal 2 10 30" xfId="4808"/>
    <cellStyle name="Normal 2 10 31" xfId="4809"/>
    <cellStyle name="Normal 2 10 32" xfId="4810"/>
    <cellStyle name="Normal 2 10 33" xfId="4811"/>
    <cellStyle name="Normal 2 10 34" xfId="4812"/>
    <cellStyle name="Normal 2 10 35" xfId="4813"/>
    <cellStyle name="Normal 2 10 36" xfId="4814"/>
    <cellStyle name="Normal 2 10 37" xfId="4815"/>
    <cellStyle name="Normal 2 10 38" xfId="4816"/>
    <cellStyle name="Normal 2 10 39" xfId="4817"/>
    <cellStyle name="Normal 2 10 4" xfId="4818"/>
    <cellStyle name="Normal 2 10 40" xfId="4819"/>
    <cellStyle name="Normal 2 10 41" xfId="4820"/>
    <cellStyle name="Normal 2 10 42" xfId="4821"/>
    <cellStyle name="Normal 2 10 43" xfId="4822"/>
    <cellStyle name="Normal 2 10 44" xfId="4823"/>
    <cellStyle name="Normal 2 10 45" xfId="4824"/>
    <cellStyle name="Normal 2 10 46" xfId="4825"/>
    <cellStyle name="Normal 2 10 47" xfId="4826"/>
    <cellStyle name="Normal 2 10 48" xfId="4827"/>
    <cellStyle name="Normal 2 10 49" xfId="4828"/>
    <cellStyle name="Normal 2 10 5" xfId="4829"/>
    <cellStyle name="Normal 2 10 50" xfId="4830"/>
    <cellStyle name="Normal 2 10 51" xfId="4831"/>
    <cellStyle name="Normal 2 10 52" xfId="4832"/>
    <cellStyle name="Normal 2 10 53" xfId="4833"/>
    <cellStyle name="Normal 2 10 54" xfId="4834"/>
    <cellStyle name="Normal 2 10 55" xfId="4835"/>
    <cellStyle name="Normal 2 10 56" xfId="4836"/>
    <cellStyle name="Normal 2 10 57" xfId="4837"/>
    <cellStyle name="Normal 2 10 58" xfId="4838"/>
    <cellStyle name="Normal 2 10 59" xfId="4839"/>
    <cellStyle name="Normal 2 10 6" xfId="4840"/>
    <cellStyle name="Normal 2 10 60" xfId="4841"/>
    <cellStyle name="Normal 2 10 61" xfId="4842"/>
    <cellStyle name="Normal 2 10 62" xfId="4843"/>
    <cellStyle name="Normal 2 10 63" xfId="4844"/>
    <cellStyle name="Normal 2 10 64" xfId="4845"/>
    <cellStyle name="Normal 2 10 65" xfId="4846"/>
    <cellStyle name="Normal 2 10 66" xfId="4847"/>
    <cellStyle name="Normal 2 10 67" xfId="4848"/>
    <cellStyle name="Normal 2 10 68" xfId="4849"/>
    <cellStyle name="Normal 2 10 69" xfId="4850"/>
    <cellStyle name="Normal 2 10 7" xfId="4851"/>
    <cellStyle name="Normal 2 10 70" xfId="4852"/>
    <cellStyle name="Normal 2 10 71" xfId="4853"/>
    <cellStyle name="Normal 2 10 72" xfId="4854"/>
    <cellStyle name="Normal 2 10 73" xfId="4855"/>
    <cellStyle name="Normal 2 10 74" xfId="4856"/>
    <cellStyle name="Normal 2 10 75" xfId="4857"/>
    <cellStyle name="Normal 2 10 76" xfId="4858"/>
    <cellStyle name="Normal 2 10 77" xfId="4859"/>
    <cellStyle name="Normal 2 10 78" xfId="4860"/>
    <cellStyle name="Normal 2 10 8" xfId="4861"/>
    <cellStyle name="Normal 2 10 9" xfId="4862"/>
    <cellStyle name="Normal 2 100" xfId="4863"/>
    <cellStyle name="Normal 2 101" xfId="4864"/>
    <cellStyle name="Normal 2 102" xfId="4865"/>
    <cellStyle name="Normal 2 103" xfId="4866"/>
    <cellStyle name="Normal 2 104" xfId="4867"/>
    <cellStyle name="Normal 2 105" xfId="4868"/>
    <cellStyle name="Normal 2 106" xfId="4869"/>
    <cellStyle name="Normal 2 107" xfId="4870"/>
    <cellStyle name="Normal 2 108" xfId="4871"/>
    <cellStyle name="Normal 2 109" xfId="4872"/>
    <cellStyle name="Normal 2 11" xfId="839"/>
    <cellStyle name="Normal 2 110" xfId="4873"/>
    <cellStyle name="Normal 2 111" xfId="4874"/>
    <cellStyle name="Normal 2 112" xfId="4875"/>
    <cellStyle name="Normal 2 113" xfId="4876"/>
    <cellStyle name="Normal 2 114" xfId="4877"/>
    <cellStyle name="Normal 2 115" xfId="4878"/>
    <cellStyle name="Normal 2 116" xfId="4879"/>
    <cellStyle name="Normal 2 117" xfId="4880"/>
    <cellStyle name="Normal 2 118" xfId="4881"/>
    <cellStyle name="Normal 2 119" xfId="4882"/>
    <cellStyle name="Normal 2 12" xfId="840"/>
    <cellStyle name="Normal 2 120" xfId="4883"/>
    <cellStyle name="Normal 2 121" xfId="4884"/>
    <cellStyle name="Normal 2 122" xfId="4885"/>
    <cellStyle name="Normal 2 123" xfId="4886"/>
    <cellStyle name="Normal 2 124" xfId="4887"/>
    <cellStyle name="Normal 2 125" xfId="4888"/>
    <cellStyle name="Normal 2 126" xfId="4889"/>
    <cellStyle name="Normal 2 127" xfId="4890"/>
    <cellStyle name="Normal 2 128" xfId="4891"/>
    <cellStyle name="Normal 2 129" xfId="4892"/>
    <cellStyle name="Normal 2 13" xfId="841"/>
    <cellStyle name="Normal 2 14" xfId="842"/>
    <cellStyle name="Normal 2 15" xfId="843"/>
    <cellStyle name="Normal 2 16" xfId="844"/>
    <cellStyle name="Normal 2 17" xfId="845"/>
    <cellStyle name="Normal 2 18" xfId="846"/>
    <cellStyle name="Normal 2 19" xfId="847"/>
    <cellStyle name="Normal 2 2" xfId="97"/>
    <cellStyle name="Normal 2 2 10" xfId="848"/>
    <cellStyle name="Normal 2 2 100" xfId="4893"/>
    <cellStyle name="Normal 2 2 101" xfId="4894"/>
    <cellStyle name="Normal 2 2 102" xfId="4895"/>
    <cellStyle name="Normal 2 2 103" xfId="4896"/>
    <cellStyle name="Normal 2 2 104" xfId="4897"/>
    <cellStyle name="Normal 2 2 105" xfId="4898"/>
    <cellStyle name="Normal 2 2 106" xfId="4899"/>
    <cellStyle name="Normal 2 2 107" xfId="4900"/>
    <cellStyle name="Normal 2 2 108" xfId="4901"/>
    <cellStyle name="Normal 2 2 109" xfId="4902"/>
    <cellStyle name="Normal 2 2 11" xfId="849"/>
    <cellStyle name="Normal 2 2 110" xfId="4903"/>
    <cellStyle name="Normal 2 2 111" xfId="4904"/>
    <cellStyle name="Normal 2 2 112" xfId="4905"/>
    <cellStyle name="Normal 2 2 113" xfId="4906"/>
    <cellStyle name="Normal 2 2 114" xfId="4907"/>
    <cellStyle name="Normal 2 2 115" xfId="4908"/>
    <cellStyle name="Normal 2 2 116" xfId="4909"/>
    <cellStyle name="Normal 2 2 117" xfId="4910"/>
    <cellStyle name="Normal 2 2 118" xfId="4911"/>
    <cellStyle name="Normal 2 2 119" xfId="4912"/>
    <cellStyle name="Normal 2 2 12" xfId="850"/>
    <cellStyle name="Normal 2 2 120" xfId="4913"/>
    <cellStyle name="Normal 2 2 121" xfId="4914"/>
    <cellStyle name="Normal 2 2 122" xfId="4915"/>
    <cellStyle name="Normal 2 2 123" xfId="4916"/>
    <cellStyle name="Normal 2 2 13" xfId="851"/>
    <cellStyle name="Normal 2 2 14" xfId="852"/>
    <cellStyle name="Normal 2 2 15" xfId="853"/>
    <cellStyle name="Normal 2 2 16" xfId="854"/>
    <cellStyle name="Normal 2 2 17" xfId="855"/>
    <cellStyle name="Normal 2 2 18" xfId="856"/>
    <cellStyle name="Normal 2 2 19" xfId="857"/>
    <cellStyle name="Normal 2 2 2" xfId="858"/>
    <cellStyle name="Normal 2 2 2 10" xfId="4917"/>
    <cellStyle name="Normal 2 2 2 10 10" xfId="4918"/>
    <cellStyle name="Normal 2 2 2 10 11" xfId="4919"/>
    <cellStyle name="Normal 2 2 2 10 12" xfId="4920"/>
    <cellStyle name="Normal 2 2 2 10 13" xfId="4921"/>
    <cellStyle name="Normal 2 2 2 10 14" xfId="4922"/>
    <cellStyle name="Normal 2 2 2 10 15" xfId="4923"/>
    <cellStyle name="Normal 2 2 2 10 16" xfId="4924"/>
    <cellStyle name="Normal 2 2 2 10 17" xfId="4925"/>
    <cellStyle name="Normal 2 2 2 10 2" xfId="4926"/>
    <cellStyle name="Normal 2 2 2 10 3" xfId="4927"/>
    <cellStyle name="Normal 2 2 2 10 4" xfId="4928"/>
    <cellStyle name="Normal 2 2 2 10 5" xfId="4929"/>
    <cellStyle name="Normal 2 2 2 10 6" xfId="4930"/>
    <cellStyle name="Normal 2 2 2 10 7" xfId="4931"/>
    <cellStyle name="Normal 2 2 2 10 8" xfId="4932"/>
    <cellStyle name="Normal 2 2 2 10 9" xfId="4933"/>
    <cellStyle name="Normal 2 2 2 11" xfId="4934"/>
    <cellStyle name="Normal 2 2 2 12" xfId="4935"/>
    <cellStyle name="Normal 2 2 2 13" xfId="4936"/>
    <cellStyle name="Normal 2 2 2 14" xfId="4937"/>
    <cellStyle name="Normal 2 2 2 15" xfId="4938"/>
    <cellStyle name="Normal 2 2 2 16" xfId="4939"/>
    <cellStyle name="Normal 2 2 2 17" xfId="4940"/>
    <cellStyle name="Normal 2 2 2 18" xfId="4941"/>
    <cellStyle name="Normal 2 2 2 19" xfId="4942"/>
    <cellStyle name="Normal 2 2 2 2" xfId="859"/>
    <cellStyle name="Normal 2 2 2 2 10" xfId="4943"/>
    <cellStyle name="Normal 2 2 2 2 11" xfId="4944"/>
    <cellStyle name="Normal 2 2 2 2 12" xfId="4945"/>
    <cellStyle name="Normal 2 2 2 2 13" xfId="4946"/>
    <cellStyle name="Normal 2 2 2 2 14" xfId="4947"/>
    <cellStyle name="Normal 2 2 2 2 15" xfId="4948"/>
    <cellStyle name="Normal 2 2 2 2 16" xfId="4949"/>
    <cellStyle name="Normal 2 2 2 2 17" xfId="4950"/>
    <cellStyle name="Normal 2 2 2 2 18" xfId="4951"/>
    <cellStyle name="Normal 2 2 2 2 19" xfId="4952"/>
    <cellStyle name="Normal 2 2 2 2 2" xfId="4953"/>
    <cellStyle name="Normal 2 2 2 2 2 10" xfId="4954"/>
    <cellStyle name="Normal 2 2 2 2 2 11" xfId="4955"/>
    <cellStyle name="Normal 2 2 2 2 2 12" xfId="4956"/>
    <cellStyle name="Normal 2 2 2 2 2 13" xfId="4957"/>
    <cellStyle name="Normal 2 2 2 2 2 14" xfId="4958"/>
    <cellStyle name="Normal 2 2 2 2 2 15" xfId="4959"/>
    <cellStyle name="Normal 2 2 2 2 2 16" xfId="4960"/>
    <cellStyle name="Normal 2 2 2 2 2 17" xfId="4961"/>
    <cellStyle name="Normal 2 2 2 2 2 18" xfId="4962"/>
    <cellStyle name="Normal 2 2 2 2 2 19" xfId="4963"/>
    <cellStyle name="Normal 2 2 2 2 2 2" xfId="4964"/>
    <cellStyle name="Normal 2 2 2 2 2 2 10" xfId="4965"/>
    <cellStyle name="Normal 2 2 2 2 2 2 11" xfId="4966"/>
    <cellStyle name="Normal 2 2 2 2 2 2 12" xfId="4967"/>
    <cellStyle name="Normal 2 2 2 2 2 2 13" xfId="4968"/>
    <cellStyle name="Normal 2 2 2 2 2 2 14" xfId="4969"/>
    <cellStyle name="Normal 2 2 2 2 2 2 15" xfId="4970"/>
    <cellStyle name="Normal 2 2 2 2 2 2 16" xfId="4971"/>
    <cellStyle name="Normal 2 2 2 2 2 2 17" xfId="4972"/>
    <cellStyle name="Normal 2 2 2 2 2 2 18" xfId="4973"/>
    <cellStyle name="Normal 2 2 2 2 2 2 19" xfId="4974"/>
    <cellStyle name="Normal 2 2 2 2 2 2 2" xfId="4975"/>
    <cellStyle name="Normal 2 2 2 2 2 2 2 10" xfId="4976"/>
    <cellStyle name="Normal 2 2 2 2 2 2 2 11" xfId="4977"/>
    <cellStyle name="Normal 2 2 2 2 2 2 2 12" xfId="4978"/>
    <cellStyle name="Normal 2 2 2 2 2 2 2 13" xfId="4979"/>
    <cellStyle name="Normal 2 2 2 2 2 2 2 14" xfId="4980"/>
    <cellStyle name="Normal 2 2 2 2 2 2 2 15" xfId="4981"/>
    <cellStyle name="Normal 2 2 2 2 2 2 2 16" xfId="4982"/>
    <cellStyle name="Normal 2 2 2 2 2 2 2 17" xfId="4983"/>
    <cellStyle name="Normal 2 2 2 2 2 2 2 18" xfId="4984"/>
    <cellStyle name="Normal 2 2 2 2 2 2 2 19" xfId="4985"/>
    <cellStyle name="Normal 2 2 2 2 2 2 2 2" xfId="4986"/>
    <cellStyle name="Normal 2 2 2 2 2 2 2 2 10" xfId="4987"/>
    <cellStyle name="Normal 2 2 2 2 2 2 2 2 11" xfId="4988"/>
    <cellStyle name="Normal 2 2 2 2 2 2 2 2 12" xfId="4989"/>
    <cellStyle name="Normal 2 2 2 2 2 2 2 2 13" xfId="4990"/>
    <cellStyle name="Normal 2 2 2 2 2 2 2 2 14" xfId="4991"/>
    <cellStyle name="Normal 2 2 2 2 2 2 2 2 15" xfId="4992"/>
    <cellStyle name="Normal 2 2 2 2 2 2 2 2 16" xfId="4993"/>
    <cellStyle name="Normal 2 2 2 2 2 2 2 2 17" xfId="4994"/>
    <cellStyle name="Normal 2 2 2 2 2 2 2 2 18" xfId="4995"/>
    <cellStyle name="Normal 2 2 2 2 2 2 2 2 19" xfId="4996"/>
    <cellStyle name="Normal 2 2 2 2 2 2 2 2 2" xfId="4997"/>
    <cellStyle name="Normal 2 2 2 2 2 2 2 2 2 10" xfId="4998"/>
    <cellStyle name="Normal 2 2 2 2 2 2 2 2 2 11" xfId="4999"/>
    <cellStyle name="Normal 2 2 2 2 2 2 2 2 2 12" xfId="5000"/>
    <cellStyle name="Normal 2 2 2 2 2 2 2 2 2 13" xfId="5001"/>
    <cellStyle name="Normal 2 2 2 2 2 2 2 2 2 14" xfId="5002"/>
    <cellStyle name="Normal 2 2 2 2 2 2 2 2 2 15" xfId="5003"/>
    <cellStyle name="Normal 2 2 2 2 2 2 2 2 2 16" xfId="5004"/>
    <cellStyle name="Normal 2 2 2 2 2 2 2 2 2 17" xfId="5005"/>
    <cellStyle name="Normal 2 2 2 2 2 2 2 2 2 18" xfId="5006"/>
    <cellStyle name="Normal 2 2 2 2 2 2 2 2 2 2" xfId="5007"/>
    <cellStyle name="Normal 2 2 2 2 2 2 2 2 2 3" xfId="5008"/>
    <cellStyle name="Normal 2 2 2 2 2 2 2 2 2 4" xfId="5009"/>
    <cellStyle name="Normal 2 2 2 2 2 2 2 2 2 5" xfId="5010"/>
    <cellStyle name="Normal 2 2 2 2 2 2 2 2 2 6" xfId="5011"/>
    <cellStyle name="Normal 2 2 2 2 2 2 2 2 2 7" xfId="5012"/>
    <cellStyle name="Normal 2 2 2 2 2 2 2 2 2 8" xfId="5013"/>
    <cellStyle name="Normal 2 2 2 2 2 2 2 2 2 9" xfId="5014"/>
    <cellStyle name="Normal 2 2 2 2 2 2 2 2 3" xfId="5015"/>
    <cellStyle name="Normal 2 2 2 2 2 2 2 2 4" xfId="5016"/>
    <cellStyle name="Normal 2 2 2 2 2 2 2 2 5" xfId="5017"/>
    <cellStyle name="Normal 2 2 2 2 2 2 2 2 6" xfId="5018"/>
    <cellStyle name="Normal 2 2 2 2 2 2 2 2 7" xfId="5019"/>
    <cellStyle name="Normal 2 2 2 2 2 2 2 2 8" xfId="5020"/>
    <cellStyle name="Normal 2 2 2 2 2 2 2 2 9" xfId="5021"/>
    <cellStyle name="Normal 2 2 2 2 2 2 2 2_ELEC SAP FCST UPLOAD" xfId="5022"/>
    <cellStyle name="Normal 2 2 2 2 2 2 2 20" xfId="5023"/>
    <cellStyle name="Normal 2 2 2 2 2 2 2 21" xfId="5024"/>
    <cellStyle name="Normal 2 2 2 2 2 2 2 22" xfId="5025"/>
    <cellStyle name="Normal 2 2 2 2 2 2 2 3" xfId="5026"/>
    <cellStyle name="Normal 2 2 2 2 2 2 2 4" xfId="5027"/>
    <cellStyle name="Normal 2 2 2 2 2 2 2 5" xfId="5028"/>
    <cellStyle name="Normal 2 2 2 2 2 2 2 6" xfId="5029"/>
    <cellStyle name="Normal 2 2 2 2 2 2 2 7" xfId="5030"/>
    <cellStyle name="Normal 2 2 2 2 2 2 2 8" xfId="5031"/>
    <cellStyle name="Normal 2 2 2 2 2 2 2 9" xfId="5032"/>
    <cellStyle name="Normal 2 2 2 2 2 2 2_ELEC SAP FCST UPLOAD" xfId="5033"/>
    <cellStyle name="Normal 2 2 2 2 2 2 20" xfId="5034"/>
    <cellStyle name="Normal 2 2 2 2 2 2 21" xfId="5035"/>
    <cellStyle name="Normal 2 2 2 2 2 2 22" xfId="5036"/>
    <cellStyle name="Normal 2 2 2 2 2 2 3" xfId="5037"/>
    <cellStyle name="Normal 2 2 2 2 2 2 3 2" xfId="5038"/>
    <cellStyle name="Normal 2 2 2 2 2 2 3 3" xfId="5039"/>
    <cellStyle name="Normal 2 2 2 2 2 2 3_ELEC SAP FCST UPLOAD" xfId="5040"/>
    <cellStyle name="Normal 2 2 2 2 2 2 4" xfId="5041"/>
    <cellStyle name="Normal 2 2 2 2 2 2 5" xfId="5042"/>
    <cellStyle name="Normal 2 2 2 2 2 2 6" xfId="5043"/>
    <cellStyle name="Normal 2 2 2 2 2 2 7" xfId="5044"/>
    <cellStyle name="Normal 2 2 2 2 2 2 8" xfId="5045"/>
    <cellStyle name="Normal 2 2 2 2 2 2 9" xfId="5046"/>
    <cellStyle name="Normal 2 2 2 2 2 2_ELEC SAP FCST UPLOAD" xfId="5047"/>
    <cellStyle name="Normal 2 2 2 2 2 20" xfId="5048"/>
    <cellStyle name="Normal 2 2 2 2 2 21" xfId="5049"/>
    <cellStyle name="Normal 2 2 2 2 2 22" xfId="5050"/>
    <cellStyle name="Normal 2 2 2 2 2 23" xfId="5051"/>
    <cellStyle name="Normal 2 2 2 2 2 3" xfId="5052"/>
    <cellStyle name="Normal 2 2 2 2 2 3 2" xfId="5053"/>
    <cellStyle name="Normal 2 2 2 2 2 3 3" xfId="5054"/>
    <cellStyle name="Normal 2 2 2 2 2 3_ELEC SAP FCST UPLOAD" xfId="5055"/>
    <cellStyle name="Normal 2 2 2 2 2 4" xfId="5056"/>
    <cellStyle name="Normal 2 2 2 2 2 5" xfId="5057"/>
    <cellStyle name="Normal 2 2 2 2 2 6" xfId="5058"/>
    <cellStyle name="Normal 2 2 2 2 2 7" xfId="5059"/>
    <cellStyle name="Normal 2 2 2 2 2 8" xfId="5060"/>
    <cellStyle name="Normal 2 2 2 2 2 9" xfId="5061"/>
    <cellStyle name="Normal 2 2 2 2 2_ELEC SAP FCST UPLOAD" xfId="5062"/>
    <cellStyle name="Normal 2 2 2 2 20" xfId="5063"/>
    <cellStyle name="Normal 2 2 2 2 21" xfId="5064"/>
    <cellStyle name="Normal 2 2 2 2 22" xfId="5065"/>
    <cellStyle name="Normal 2 2 2 2 23" xfId="5066"/>
    <cellStyle name="Normal 2 2 2 2 24" xfId="5067"/>
    <cellStyle name="Normal 2 2 2 2 25" xfId="5068"/>
    <cellStyle name="Normal 2 2 2 2 26" xfId="5069"/>
    <cellStyle name="Normal 2 2 2 2 27" xfId="5070"/>
    <cellStyle name="Normal 2 2 2 2 28" xfId="5071"/>
    <cellStyle name="Normal 2 2 2 2 29" xfId="5072"/>
    <cellStyle name="Normal 2 2 2 2 3" xfId="5073"/>
    <cellStyle name="Normal 2 2 2 2 3 2" xfId="5074"/>
    <cellStyle name="Normal 2 2 2 2 3 2 2" xfId="5075"/>
    <cellStyle name="Normal 2 2 2 2 3 2 3" xfId="5076"/>
    <cellStyle name="Normal 2 2 2 2 3 2_ELEC SAP FCST UPLOAD" xfId="5077"/>
    <cellStyle name="Normal 2 2 2 2 3 3" xfId="5078"/>
    <cellStyle name="Normal 2 2 2 2 3 4" xfId="5079"/>
    <cellStyle name="Normal 2 2 2 2 3 5" xfId="5080"/>
    <cellStyle name="Normal 2 2 2 2 3 6" xfId="5081"/>
    <cellStyle name="Normal 2 2 2 2 3_ELEC SAP FCST UPLOAD" xfId="5082"/>
    <cellStyle name="Normal 2 2 2 2 30" xfId="5083"/>
    <cellStyle name="Normal 2 2 2 2 31" xfId="5084"/>
    <cellStyle name="Normal 2 2 2 2 32" xfId="5085"/>
    <cellStyle name="Normal 2 2 2 2 33" xfId="5086"/>
    <cellStyle name="Normal 2 2 2 2 34" xfId="5087"/>
    <cellStyle name="Normal 2 2 2 2 35" xfId="5088"/>
    <cellStyle name="Normal 2 2 2 2 36" xfId="5089"/>
    <cellStyle name="Normal 2 2 2 2 37" xfId="5090"/>
    <cellStyle name="Normal 2 2 2 2 38" xfId="5091"/>
    <cellStyle name="Normal 2 2 2 2 39" xfId="5092"/>
    <cellStyle name="Normal 2 2 2 2 4" xfId="5093"/>
    <cellStyle name="Normal 2 2 2 2 4 2" xfId="5094"/>
    <cellStyle name="Normal 2 2 2 2 4 3" xfId="5095"/>
    <cellStyle name="Normal 2 2 2 2 4_ELEC SAP FCST UPLOAD" xfId="5096"/>
    <cellStyle name="Normal 2 2 2 2 40" xfId="5097"/>
    <cellStyle name="Normal 2 2 2 2 41" xfId="5098"/>
    <cellStyle name="Normal 2 2 2 2 42" xfId="5099"/>
    <cellStyle name="Normal 2 2 2 2 43" xfId="5100"/>
    <cellStyle name="Normal 2 2 2 2 44" xfId="5101"/>
    <cellStyle name="Normal 2 2 2 2 45" xfId="5102"/>
    <cellStyle name="Normal 2 2 2 2 46" xfId="5103"/>
    <cellStyle name="Normal 2 2 2 2 47" xfId="5104"/>
    <cellStyle name="Normal 2 2 2 2 48" xfId="5105"/>
    <cellStyle name="Normal 2 2 2 2 49" xfId="5106"/>
    <cellStyle name="Normal 2 2 2 2 5" xfId="5107"/>
    <cellStyle name="Normal 2 2 2 2 50" xfId="5108"/>
    <cellStyle name="Normal 2 2 2 2 51" xfId="5109"/>
    <cellStyle name="Normal 2 2 2 2 52" xfId="5110"/>
    <cellStyle name="Normal 2 2 2 2 53" xfId="5111"/>
    <cellStyle name="Normal 2 2 2 2 54" xfId="5112"/>
    <cellStyle name="Normal 2 2 2 2 55" xfId="5113"/>
    <cellStyle name="Normal 2 2 2 2 56" xfId="5114"/>
    <cellStyle name="Normal 2 2 2 2 57" xfId="5115"/>
    <cellStyle name="Normal 2 2 2 2 58" xfId="5116"/>
    <cellStyle name="Normal 2 2 2 2 59" xfId="5117"/>
    <cellStyle name="Normal 2 2 2 2 6" xfId="5118"/>
    <cellStyle name="Normal 2 2 2 2 60" xfId="5119"/>
    <cellStyle name="Normal 2 2 2 2 61" xfId="5120"/>
    <cellStyle name="Normal 2 2 2 2 62" xfId="5121"/>
    <cellStyle name="Normal 2 2 2 2 63" xfId="5122"/>
    <cellStyle name="Normal 2 2 2 2 64" xfId="5123"/>
    <cellStyle name="Normal 2 2 2 2 65" xfId="5124"/>
    <cellStyle name="Normal 2 2 2 2 66" xfId="5125"/>
    <cellStyle name="Normal 2 2 2 2 67" xfId="5126"/>
    <cellStyle name="Normal 2 2 2 2 68" xfId="5127"/>
    <cellStyle name="Normal 2 2 2 2 69" xfId="5128"/>
    <cellStyle name="Normal 2 2 2 2 7" xfId="5129"/>
    <cellStyle name="Normal 2 2 2 2 70" xfId="5130"/>
    <cellStyle name="Normal 2 2 2 2 71" xfId="5131"/>
    <cellStyle name="Normal 2 2 2 2 72" xfId="5132"/>
    <cellStyle name="Normal 2 2 2 2 73" xfId="5133"/>
    <cellStyle name="Normal 2 2 2 2 74" xfId="5134"/>
    <cellStyle name="Normal 2 2 2 2 75" xfId="5135"/>
    <cellStyle name="Normal 2 2 2 2 76" xfId="5136"/>
    <cellStyle name="Normal 2 2 2 2 77" xfId="5137"/>
    <cellStyle name="Normal 2 2 2 2 78" xfId="5138"/>
    <cellStyle name="Normal 2 2 2 2 79" xfId="5139"/>
    <cellStyle name="Normal 2 2 2 2 8" xfId="5140"/>
    <cellStyle name="Normal 2 2 2 2 8 10" xfId="5141"/>
    <cellStyle name="Normal 2 2 2 2 8 11" xfId="5142"/>
    <cellStyle name="Normal 2 2 2 2 8 12" xfId="5143"/>
    <cellStyle name="Normal 2 2 2 2 8 13" xfId="5144"/>
    <cellStyle name="Normal 2 2 2 2 8 14" xfId="5145"/>
    <cellStyle name="Normal 2 2 2 2 8 15" xfId="5146"/>
    <cellStyle name="Normal 2 2 2 2 8 16" xfId="5147"/>
    <cellStyle name="Normal 2 2 2 2 8 17" xfId="5148"/>
    <cellStyle name="Normal 2 2 2 2 8 2" xfId="5149"/>
    <cellStyle name="Normal 2 2 2 2 8 3" xfId="5150"/>
    <cellStyle name="Normal 2 2 2 2 8 4" xfId="5151"/>
    <cellStyle name="Normal 2 2 2 2 8 5" xfId="5152"/>
    <cellStyle name="Normal 2 2 2 2 8 6" xfId="5153"/>
    <cellStyle name="Normal 2 2 2 2 8 7" xfId="5154"/>
    <cellStyle name="Normal 2 2 2 2 8 8" xfId="5155"/>
    <cellStyle name="Normal 2 2 2 2 8 9" xfId="5156"/>
    <cellStyle name="Normal 2 2 2 2 80" xfId="5157"/>
    <cellStyle name="Normal 2 2 2 2 81" xfId="5158"/>
    <cellStyle name="Normal 2 2 2 2 82" xfId="5159"/>
    <cellStyle name="Normal 2 2 2 2 83" xfId="5160"/>
    <cellStyle name="Normal 2 2 2 2 84" xfId="5161"/>
    <cellStyle name="Normal 2 2 2 2 9" xfId="5162"/>
    <cellStyle name="Normal 2 2 2 2_ELEC SAP FCST UPLOAD" xfId="5163"/>
    <cellStyle name="Normal 2 2 2 20" xfId="5164"/>
    <cellStyle name="Normal 2 2 2 21" xfId="5165"/>
    <cellStyle name="Normal 2 2 2 22" xfId="5166"/>
    <cellStyle name="Normal 2 2 2 23" xfId="5167"/>
    <cellStyle name="Normal 2 2 2 24" xfId="5168"/>
    <cellStyle name="Normal 2 2 2 25" xfId="5169"/>
    <cellStyle name="Normal 2 2 2 26" xfId="5170"/>
    <cellStyle name="Normal 2 2 2 27" xfId="5171"/>
    <cellStyle name="Normal 2 2 2 28" xfId="5172"/>
    <cellStyle name="Normal 2 2 2 29" xfId="5173"/>
    <cellStyle name="Normal 2 2 2 3" xfId="5174"/>
    <cellStyle name="Normal 2 2 2 30" xfId="5175"/>
    <cellStyle name="Normal 2 2 2 31" xfId="5176"/>
    <cellStyle name="Normal 2 2 2 32" xfId="5177"/>
    <cellStyle name="Normal 2 2 2 33" xfId="5178"/>
    <cellStyle name="Normal 2 2 2 34" xfId="5179"/>
    <cellStyle name="Normal 2 2 2 35" xfId="5180"/>
    <cellStyle name="Normal 2 2 2 36" xfId="5181"/>
    <cellStyle name="Normal 2 2 2 37" xfId="5182"/>
    <cellStyle name="Normal 2 2 2 38" xfId="5183"/>
    <cellStyle name="Normal 2 2 2 39" xfId="5184"/>
    <cellStyle name="Normal 2 2 2 4" xfId="5185"/>
    <cellStyle name="Normal 2 2 2 4 2" xfId="5186"/>
    <cellStyle name="Normal 2 2 2 4 2 2" xfId="5187"/>
    <cellStyle name="Normal 2 2 2 4 2 2 2" xfId="5188"/>
    <cellStyle name="Normal 2 2 2 4 2 2 3" xfId="5189"/>
    <cellStyle name="Normal 2 2 2 4 2 2_ELEC SAP FCST UPLOAD" xfId="5190"/>
    <cellStyle name="Normal 2 2 2 4 2 3" xfId="5191"/>
    <cellStyle name="Normal 2 2 2 4 2 4" xfId="5192"/>
    <cellStyle name="Normal 2 2 2 4 2 5" xfId="5193"/>
    <cellStyle name="Normal 2 2 2 4 2 6" xfId="5194"/>
    <cellStyle name="Normal 2 2 2 4 2_ELEC SAP FCST UPLOAD" xfId="5195"/>
    <cellStyle name="Normal 2 2 2 4 3" xfId="5196"/>
    <cellStyle name="Normal 2 2 2 4 3 2" xfId="5197"/>
    <cellStyle name="Normal 2 2 2 4 3 3" xfId="5198"/>
    <cellStyle name="Normal 2 2 2 4 3_ELEC SAP FCST UPLOAD" xfId="5199"/>
    <cellStyle name="Normal 2 2 2 4 4" xfId="5200"/>
    <cellStyle name="Normal 2 2 2 4 5" xfId="5201"/>
    <cellStyle name="Normal 2 2 2 4 6" xfId="5202"/>
    <cellStyle name="Normal 2 2 2 4_ELEC SAP FCST UPLOAD" xfId="5203"/>
    <cellStyle name="Normal 2 2 2 40" xfId="5204"/>
    <cellStyle name="Normal 2 2 2 41" xfId="5205"/>
    <cellStyle name="Normal 2 2 2 42" xfId="5206"/>
    <cellStyle name="Normal 2 2 2 43" xfId="5207"/>
    <cellStyle name="Normal 2 2 2 44" xfId="5208"/>
    <cellStyle name="Normal 2 2 2 45" xfId="5209"/>
    <cellStyle name="Normal 2 2 2 46" xfId="5210"/>
    <cellStyle name="Normal 2 2 2 47" xfId="5211"/>
    <cellStyle name="Normal 2 2 2 48" xfId="5212"/>
    <cellStyle name="Normal 2 2 2 49" xfId="5213"/>
    <cellStyle name="Normal 2 2 2 5" xfId="5214"/>
    <cellStyle name="Normal 2 2 2 5 2" xfId="5215"/>
    <cellStyle name="Normal 2 2 2 5 3" xfId="5216"/>
    <cellStyle name="Normal 2 2 2 5_ELEC SAP FCST UPLOAD" xfId="5217"/>
    <cellStyle name="Normal 2 2 2 50" xfId="5218"/>
    <cellStyle name="Normal 2 2 2 51" xfId="5219"/>
    <cellStyle name="Normal 2 2 2 52" xfId="5220"/>
    <cellStyle name="Normal 2 2 2 53" xfId="5221"/>
    <cellStyle name="Normal 2 2 2 54" xfId="5222"/>
    <cellStyle name="Normal 2 2 2 55" xfId="5223"/>
    <cellStyle name="Normal 2 2 2 56" xfId="5224"/>
    <cellStyle name="Normal 2 2 2 57" xfId="5225"/>
    <cellStyle name="Normal 2 2 2 58" xfId="5226"/>
    <cellStyle name="Normal 2 2 2 59" xfId="5227"/>
    <cellStyle name="Normal 2 2 2 6" xfId="5228"/>
    <cellStyle name="Normal 2 2 2 60" xfId="5229"/>
    <cellStyle name="Normal 2 2 2 61" xfId="5230"/>
    <cellStyle name="Normal 2 2 2 62" xfId="5231"/>
    <cellStyle name="Normal 2 2 2 63" xfId="5232"/>
    <cellStyle name="Normal 2 2 2 64" xfId="5233"/>
    <cellStyle name="Normal 2 2 2 65" xfId="5234"/>
    <cellStyle name="Normal 2 2 2 66" xfId="5235"/>
    <cellStyle name="Normal 2 2 2 67" xfId="5236"/>
    <cellStyle name="Normal 2 2 2 68" xfId="5237"/>
    <cellStyle name="Normal 2 2 2 69" xfId="5238"/>
    <cellStyle name="Normal 2 2 2 7" xfId="5239"/>
    <cellStyle name="Normal 2 2 2 70" xfId="5240"/>
    <cellStyle name="Normal 2 2 2 71" xfId="5241"/>
    <cellStyle name="Normal 2 2 2 72" xfId="5242"/>
    <cellStyle name="Normal 2 2 2 73" xfId="5243"/>
    <cellStyle name="Normal 2 2 2 74" xfId="5244"/>
    <cellStyle name="Normal 2 2 2 75" xfId="5245"/>
    <cellStyle name="Normal 2 2 2 76" xfId="5246"/>
    <cellStyle name="Normal 2 2 2 77" xfId="5247"/>
    <cellStyle name="Normal 2 2 2 78" xfId="5248"/>
    <cellStyle name="Normal 2 2 2 79" xfId="5249"/>
    <cellStyle name="Normal 2 2 2 8" xfId="5250"/>
    <cellStyle name="Normal 2 2 2 80" xfId="5251"/>
    <cellStyle name="Normal 2 2 2 81" xfId="5252"/>
    <cellStyle name="Normal 2 2 2 82" xfId="5253"/>
    <cellStyle name="Normal 2 2 2 83" xfId="5254"/>
    <cellStyle name="Normal 2 2 2 84" xfId="5255"/>
    <cellStyle name="Normal 2 2 2 85" xfId="5256"/>
    <cellStyle name="Normal 2 2 2 86" xfId="5257"/>
    <cellStyle name="Normal 2 2 2 9" xfId="5258"/>
    <cellStyle name="Normal 2 2 2_3.1.2 DB Pension Detail" xfId="860"/>
    <cellStyle name="Normal 2 2 20" xfId="861"/>
    <cellStyle name="Normal 2 2 21" xfId="862"/>
    <cellStyle name="Normal 2 2 22" xfId="863"/>
    <cellStyle name="Normal 2 2 23" xfId="864"/>
    <cellStyle name="Normal 2 2 24" xfId="865"/>
    <cellStyle name="Normal 2 2 25" xfId="866"/>
    <cellStyle name="Normal 2 2 26" xfId="867"/>
    <cellStyle name="Normal 2 2 27" xfId="868"/>
    <cellStyle name="Normal 2 2 28" xfId="869"/>
    <cellStyle name="Normal 2 2 29" xfId="870"/>
    <cellStyle name="Normal 2 2 3" xfId="871"/>
    <cellStyle name="Normal 2 2 3 10" xfId="5259"/>
    <cellStyle name="Normal 2 2 3 11" xfId="5260"/>
    <cellStyle name="Normal 2 2 3 12" xfId="5261"/>
    <cellStyle name="Normal 2 2 3 13" xfId="5262"/>
    <cellStyle name="Normal 2 2 3 14" xfId="5263"/>
    <cellStyle name="Normal 2 2 3 15" xfId="5264"/>
    <cellStyle name="Normal 2 2 3 16" xfId="5265"/>
    <cellStyle name="Normal 2 2 3 17" xfId="5266"/>
    <cellStyle name="Normal 2 2 3 18" xfId="5267"/>
    <cellStyle name="Normal 2 2 3 19" xfId="5268"/>
    <cellStyle name="Normal 2 2 3 2" xfId="5269"/>
    <cellStyle name="Normal 2 2 3 2 10" xfId="5270"/>
    <cellStyle name="Normal 2 2 3 2 11" xfId="5271"/>
    <cellStyle name="Normal 2 2 3 2 12" xfId="5272"/>
    <cellStyle name="Normal 2 2 3 2 13" xfId="5273"/>
    <cellStyle name="Normal 2 2 3 2 14" xfId="5274"/>
    <cellStyle name="Normal 2 2 3 2 15" xfId="5275"/>
    <cellStyle name="Normal 2 2 3 2 16" xfId="5276"/>
    <cellStyle name="Normal 2 2 3 2 17" xfId="5277"/>
    <cellStyle name="Normal 2 2 3 2 18" xfId="5278"/>
    <cellStyle name="Normal 2 2 3 2 19" xfId="5279"/>
    <cellStyle name="Normal 2 2 3 2 2" xfId="5280"/>
    <cellStyle name="Normal 2 2 3 2 2 10" xfId="5281"/>
    <cellStyle name="Normal 2 2 3 2 2 11" xfId="5282"/>
    <cellStyle name="Normal 2 2 3 2 2 12" xfId="5283"/>
    <cellStyle name="Normal 2 2 3 2 2 13" xfId="5284"/>
    <cellStyle name="Normal 2 2 3 2 2 14" xfId="5285"/>
    <cellStyle name="Normal 2 2 3 2 2 15" xfId="5286"/>
    <cellStyle name="Normal 2 2 3 2 2 16" xfId="5287"/>
    <cellStyle name="Normal 2 2 3 2 2 17" xfId="5288"/>
    <cellStyle name="Normal 2 2 3 2 2 18" xfId="5289"/>
    <cellStyle name="Normal 2 2 3 2 2 19" xfId="5290"/>
    <cellStyle name="Normal 2 2 3 2 2 2" xfId="5291"/>
    <cellStyle name="Normal 2 2 3 2 2 2 10" xfId="5292"/>
    <cellStyle name="Normal 2 2 3 2 2 2 11" xfId="5293"/>
    <cellStyle name="Normal 2 2 3 2 2 2 12" xfId="5294"/>
    <cellStyle name="Normal 2 2 3 2 2 2 13" xfId="5295"/>
    <cellStyle name="Normal 2 2 3 2 2 2 14" xfId="5296"/>
    <cellStyle name="Normal 2 2 3 2 2 2 15" xfId="5297"/>
    <cellStyle name="Normal 2 2 3 2 2 2 16" xfId="5298"/>
    <cellStyle name="Normal 2 2 3 2 2 2 17" xfId="5299"/>
    <cellStyle name="Normal 2 2 3 2 2 2 18" xfId="5300"/>
    <cellStyle name="Normal 2 2 3 2 2 2 19" xfId="5301"/>
    <cellStyle name="Normal 2 2 3 2 2 2 2" xfId="5302"/>
    <cellStyle name="Normal 2 2 3 2 2 2 2 10" xfId="5303"/>
    <cellStyle name="Normal 2 2 3 2 2 2 2 11" xfId="5304"/>
    <cellStyle name="Normal 2 2 3 2 2 2 2 12" xfId="5305"/>
    <cellStyle name="Normal 2 2 3 2 2 2 2 13" xfId="5306"/>
    <cellStyle name="Normal 2 2 3 2 2 2 2 14" xfId="5307"/>
    <cellStyle name="Normal 2 2 3 2 2 2 2 15" xfId="5308"/>
    <cellStyle name="Normal 2 2 3 2 2 2 2 16" xfId="5309"/>
    <cellStyle name="Normal 2 2 3 2 2 2 2 17" xfId="5310"/>
    <cellStyle name="Normal 2 2 3 2 2 2 2 18" xfId="5311"/>
    <cellStyle name="Normal 2 2 3 2 2 2 2 19" xfId="5312"/>
    <cellStyle name="Normal 2 2 3 2 2 2 2 2" xfId="5313"/>
    <cellStyle name="Normal 2 2 3 2 2 2 2 2 10" xfId="5314"/>
    <cellStyle name="Normal 2 2 3 2 2 2 2 2 11" xfId="5315"/>
    <cellStyle name="Normal 2 2 3 2 2 2 2 2 12" xfId="5316"/>
    <cellStyle name="Normal 2 2 3 2 2 2 2 2 13" xfId="5317"/>
    <cellStyle name="Normal 2 2 3 2 2 2 2 2 14" xfId="5318"/>
    <cellStyle name="Normal 2 2 3 2 2 2 2 2 15" xfId="5319"/>
    <cellStyle name="Normal 2 2 3 2 2 2 2 2 16" xfId="5320"/>
    <cellStyle name="Normal 2 2 3 2 2 2 2 2 17" xfId="5321"/>
    <cellStyle name="Normal 2 2 3 2 2 2 2 2 18" xfId="5322"/>
    <cellStyle name="Normal 2 2 3 2 2 2 2 2 2" xfId="5323"/>
    <cellStyle name="Normal 2 2 3 2 2 2 2 2 3" xfId="5324"/>
    <cellStyle name="Normal 2 2 3 2 2 2 2 2 4" xfId="5325"/>
    <cellStyle name="Normal 2 2 3 2 2 2 2 2 5" xfId="5326"/>
    <cellStyle name="Normal 2 2 3 2 2 2 2 2 6" xfId="5327"/>
    <cellStyle name="Normal 2 2 3 2 2 2 2 2 7" xfId="5328"/>
    <cellStyle name="Normal 2 2 3 2 2 2 2 2 8" xfId="5329"/>
    <cellStyle name="Normal 2 2 3 2 2 2 2 2 9" xfId="5330"/>
    <cellStyle name="Normal 2 2 3 2 2 2 2 3" xfId="5331"/>
    <cellStyle name="Normal 2 2 3 2 2 2 2 4" xfId="5332"/>
    <cellStyle name="Normal 2 2 3 2 2 2 2 5" xfId="5333"/>
    <cellStyle name="Normal 2 2 3 2 2 2 2 6" xfId="5334"/>
    <cellStyle name="Normal 2 2 3 2 2 2 2 7" xfId="5335"/>
    <cellStyle name="Normal 2 2 3 2 2 2 2 8" xfId="5336"/>
    <cellStyle name="Normal 2 2 3 2 2 2 2 9" xfId="5337"/>
    <cellStyle name="Normal 2 2 3 2 2 2 2_ELEC SAP FCST UPLOAD" xfId="5338"/>
    <cellStyle name="Normal 2 2 3 2 2 2 20" xfId="5339"/>
    <cellStyle name="Normal 2 2 3 2 2 2 21" xfId="5340"/>
    <cellStyle name="Normal 2 2 3 2 2 2 22" xfId="5341"/>
    <cellStyle name="Normal 2 2 3 2 2 2 3" xfId="5342"/>
    <cellStyle name="Normal 2 2 3 2 2 2 4" xfId="5343"/>
    <cellStyle name="Normal 2 2 3 2 2 2 5" xfId="5344"/>
    <cellStyle name="Normal 2 2 3 2 2 2 6" xfId="5345"/>
    <cellStyle name="Normal 2 2 3 2 2 2 7" xfId="5346"/>
    <cellStyle name="Normal 2 2 3 2 2 2 8" xfId="5347"/>
    <cellStyle name="Normal 2 2 3 2 2 2 9" xfId="5348"/>
    <cellStyle name="Normal 2 2 3 2 2 2_ELEC SAP FCST UPLOAD" xfId="5349"/>
    <cellStyle name="Normal 2 2 3 2 2 20" xfId="5350"/>
    <cellStyle name="Normal 2 2 3 2 2 21" xfId="5351"/>
    <cellStyle name="Normal 2 2 3 2 2 22" xfId="5352"/>
    <cellStyle name="Normal 2 2 3 2 2 3" xfId="5353"/>
    <cellStyle name="Normal 2 2 3 2 2 3 2" xfId="5354"/>
    <cellStyle name="Normal 2 2 3 2 2 3 3" xfId="5355"/>
    <cellStyle name="Normal 2 2 3 2 2 3_ELEC SAP FCST UPLOAD" xfId="5356"/>
    <cellStyle name="Normal 2 2 3 2 2 4" xfId="5357"/>
    <cellStyle name="Normal 2 2 3 2 2 5" xfId="5358"/>
    <cellStyle name="Normal 2 2 3 2 2 6" xfId="5359"/>
    <cellStyle name="Normal 2 2 3 2 2 7" xfId="5360"/>
    <cellStyle name="Normal 2 2 3 2 2 8" xfId="5361"/>
    <cellStyle name="Normal 2 2 3 2 2 9" xfId="5362"/>
    <cellStyle name="Normal 2 2 3 2 2_ELEC SAP FCST UPLOAD" xfId="5363"/>
    <cellStyle name="Normal 2 2 3 2 20" xfId="5364"/>
    <cellStyle name="Normal 2 2 3 2 21" xfId="5365"/>
    <cellStyle name="Normal 2 2 3 2 22" xfId="5366"/>
    <cellStyle name="Normal 2 2 3 2 23" xfId="5367"/>
    <cellStyle name="Normal 2 2 3 2 3" xfId="5368"/>
    <cellStyle name="Normal 2 2 3 2 3 2" xfId="5369"/>
    <cellStyle name="Normal 2 2 3 2 3 3" xfId="5370"/>
    <cellStyle name="Normal 2 2 3 2 3_ELEC SAP FCST UPLOAD" xfId="5371"/>
    <cellStyle name="Normal 2 2 3 2 4" xfId="5372"/>
    <cellStyle name="Normal 2 2 3 2 5" xfId="5373"/>
    <cellStyle name="Normal 2 2 3 2 6" xfId="5374"/>
    <cellStyle name="Normal 2 2 3 2 7" xfId="5375"/>
    <cellStyle name="Normal 2 2 3 2 8" xfId="5376"/>
    <cellStyle name="Normal 2 2 3 2 9" xfId="5377"/>
    <cellStyle name="Normal 2 2 3 2_ELEC SAP FCST UPLOAD" xfId="5378"/>
    <cellStyle name="Normal 2 2 3 20" xfId="5379"/>
    <cellStyle name="Normal 2 2 3 21" xfId="5380"/>
    <cellStyle name="Normal 2 2 3 22" xfId="5381"/>
    <cellStyle name="Normal 2 2 3 23" xfId="5382"/>
    <cellStyle name="Normal 2 2 3 24" xfId="5383"/>
    <cellStyle name="Normal 2 2 3 25" xfId="5384"/>
    <cellStyle name="Normal 2 2 3 26" xfId="5385"/>
    <cellStyle name="Normal 2 2 3 27" xfId="5386"/>
    <cellStyle name="Normal 2 2 3 28" xfId="5387"/>
    <cellStyle name="Normal 2 2 3 29" xfId="5388"/>
    <cellStyle name="Normal 2 2 3 3" xfId="5389"/>
    <cellStyle name="Normal 2 2 3 3 2" xfId="5390"/>
    <cellStyle name="Normal 2 2 3 3 2 2" xfId="5391"/>
    <cellStyle name="Normal 2 2 3 3 2 3" xfId="5392"/>
    <cellStyle name="Normal 2 2 3 3 2_ELEC SAP FCST UPLOAD" xfId="5393"/>
    <cellStyle name="Normal 2 2 3 3 3" xfId="5394"/>
    <cellStyle name="Normal 2 2 3 3 4" xfId="5395"/>
    <cellStyle name="Normal 2 2 3 3 5" xfId="5396"/>
    <cellStyle name="Normal 2 2 3 3 6" xfId="5397"/>
    <cellStyle name="Normal 2 2 3 3_ELEC SAP FCST UPLOAD" xfId="5398"/>
    <cellStyle name="Normal 2 2 3 30" xfId="5399"/>
    <cellStyle name="Normal 2 2 3 31" xfId="5400"/>
    <cellStyle name="Normal 2 2 3 32" xfId="5401"/>
    <cellStyle name="Normal 2 2 3 33" xfId="5402"/>
    <cellStyle name="Normal 2 2 3 34" xfId="5403"/>
    <cellStyle name="Normal 2 2 3 35" xfId="5404"/>
    <cellStyle name="Normal 2 2 3 36" xfId="5405"/>
    <cellStyle name="Normal 2 2 3 37" xfId="5406"/>
    <cellStyle name="Normal 2 2 3 38" xfId="5407"/>
    <cellStyle name="Normal 2 2 3 39" xfId="5408"/>
    <cellStyle name="Normal 2 2 3 4" xfId="5409"/>
    <cellStyle name="Normal 2 2 3 4 2" xfId="5410"/>
    <cellStyle name="Normal 2 2 3 4 3" xfId="5411"/>
    <cellStyle name="Normal 2 2 3 4_ELEC SAP FCST UPLOAD" xfId="5412"/>
    <cellStyle name="Normal 2 2 3 40" xfId="5413"/>
    <cellStyle name="Normal 2 2 3 41" xfId="5414"/>
    <cellStyle name="Normal 2 2 3 42" xfId="5415"/>
    <cellStyle name="Normal 2 2 3 43" xfId="5416"/>
    <cellStyle name="Normal 2 2 3 44" xfId="5417"/>
    <cellStyle name="Normal 2 2 3 45" xfId="5418"/>
    <cellStyle name="Normal 2 2 3 46" xfId="5419"/>
    <cellStyle name="Normal 2 2 3 47" xfId="5420"/>
    <cellStyle name="Normal 2 2 3 48" xfId="5421"/>
    <cellStyle name="Normal 2 2 3 49" xfId="5422"/>
    <cellStyle name="Normal 2 2 3 5" xfId="5423"/>
    <cellStyle name="Normal 2 2 3 50" xfId="5424"/>
    <cellStyle name="Normal 2 2 3 51" xfId="5425"/>
    <cellStyle name="Normal 2 2 3 52" xfId="5426"/>
    <cellStyle name="Normal 2 2 3 53" xfId="5427"/>
    <cellStyle name="Normal 2 2 3 54" xfId="5428"/>
    <cellStyle name="Normal 2 2 3 55" xfId="5429"/>
    <cellStyle name="Normal 2 2 3 56" xfId="5430"/>
    <cellStyle name="Normal 2 2 3 57" xfId="5431"/>
    <cellStyle name="Normal 2 2 3 58" xfId="5432"/>
    <cellStyle name="Normal 2 2 3 59" xfId="5433"/>
    <cellStyle name="Normal 2 2 3 6" xfId="5434"/>
    <cellStyle name="Normal 2 2 3 60" xfId="5435"/>
    <cellStyle name="Normal 2 2 3 61" xfId="5436"/>
    <cellStyle name="Normal 2 2 3 62" xfId="5437"/>
    <cellStyle name="Normal 2 2 3 63" xfId="5438"/>
    <cellStyle name="Normal 2 2 3 64" xfId="5439"/>
    <cellStyle name="Normal 2 2 3 65" xfId="5440"/>
    <cellStyle name="Normal 2 2 3 66" xfId="5441"/>
    <cellStyle name="Normal 2 2 3 67" xfId="5442"/>
    <cellStyle name="Normal 2 2 3 68" xfId="5443"/>
    <cellStyle name="Normal 2 2 3 69" xfId="5444"/>
    <cellStyle name="Normal 2 2 3 7" xfId="5445"/>
    <cellStyle name="Normal 2 2 3 70" xfId="5446"/>
    <cellStyle name="Normal 2 2 3 71" xfId="5447"/>
    <cellStyle name="Normal 2 2 3 72" xfId="5448"/>
    <cellStyle name="Normal 2 2 3 73" xfId="5449"/>
    <cellStyle name="Normal 2 2 3 74" xfId="5450"/>
    <cellStyle name="Normal 2 2 3 75" xfId="5451"/>
    <cellStyle name="Normal 2 2 3 76" xfId="5452"/>
    <cellStyle name="Normal 2 2 3 77" xfId="5453"/>
    <cellStyle name="Normal 2 2 3 78" xfId="5454"/>
    <cellStyle name="Normal 2 2 3 79" xfId="5455"/>
    <cellStyle name="Normal 2 2 3 8" xfId="5456"/>
    <cellStyle name="Normal 2 2 3 8 10" xfId="5457"/>
    <cellStyle name="Normal 2 2 3 8 11" xfId="5458"/>
    <cellStyle name="Normal 2 2 3 8 12" xfId="5459"/>
    <cellStyle name="Normal 2 2 3 8 13" xfId="5460"/>
    <cellStyle name="Normal 2 2 3 8 14" xfId="5461"/>
    <cellStyle name="Normal 2 2 3 8 15" xfId="5462"/>
    <cellStyle name="Normal 2 2 3 8 16" xfId="5463"/>
    <cellStyle name="Normal 2 2 3 8 17" xfId="5464"/>
    <cellStyle name="Normal 2 2 3 8 2" xfId="5465"/>
    <cellStyle name="Normal 2 2 3 8 3" xfId="5466"/>
    <cellStyle name="Normal 2 2 3 8 4" xfId="5467"/>
    <cellStyle name="Normal 2 2 3 8 5" xfId="5468"/>
    <cellStyle name="Normal 2 2 3 8 6" xfId="5469"/>
    <cellStyle name="Normal 2 2 3 8 7" xfId="5470"/>
    <cellStyle name="Normal 2 2 3 8 8" xfId="5471"/>
    <cellStyle name="Normal 2 2 3 8 9" xfId="5472"/>
    <cellStyle name="Normal 2 2 3 80" xfId="5473"/>
    <cellStyle name="Normal 2 2 3 81" xfId="5474"/>
    <cellStyle name="Normal 2 2 3 82" xfId="5475"/>
    <cellStyle name="Normal 2 2 3 83" xfId="5476"/>
    <cellStyle name="Normal 2 2 3 84" xfId="5477"/>
    <cellStyle name="Normal 2 2 3 9" xfId="5478"/>
    <cellStyle name="Normal 2 2 3_ELEC SAP FCST UPLOAD" xfId="5479"/>
    <cellStyle name="Normal 2 2 30" xfId="872"/>
    <cellStyle name="Normal 2 2 31" xfId="873"/>
    <cellStyle name="Normal 2 2 32" xfId="874"/>
    <cellStyle name="Normal 2 2 33" xfId="875"/>
    <cellStyle name="Normal 2 2 34" xfId="876"/>
    <cellStyle name="Normal 2 2 35" xfId="877"/>
    <cellStyle name="Normal 2 2 36" xfId="878"/>
    <cellStyle name="Normal 2 2 37" xfId="879"/>
    <cellStyle name="Normal 2 2 38" xfId="880"/>
    <cellStyle name="Normal 2 2 39" xfId="881"/>
    <cellStyle name="Normal 2 2 4" xfId="882"/>
    <cellStyle name="Normal 2 2 4 10" xfId="5480"/>
    <cellStyle name="Normal 2 2 4 11" xfId="5481"/>
    <cellStyle name="Normal 2 2 4 12" xfId="5482"/>
    <cellStyle name="Normal 2 2 4 13" xfId="5483"/>
    <cellStyle name="Normal 2 2 4 14" xfId="5484"/>
    <cellStyle name="Normal 2 2 4 15" xfId="5485"/>
    <cellStyle name="Normal 2 2 4 16" xfId="5486"/>
    <cellStyle name="Normal 2 2 4 17" xfId="5487"/>
    <cellStyle name="Normal 2 2 4 18" xfId="5488"/>
    <cellStyle name="Normal 2 2 4 19" xfId="5489"/>
    <cellStyle name="Normal 2 2 4 2" xfId="5490"/>
    <cellStyle name="Normal 2 2 4 2 10" xfId="5491"/>
    <cellStyle name="Normal 2 2 4 2 11" xfId="5492"/>
    <cellStyle name="Normal 2 2 4 2 12" xfId="5493"/>
    <cellStyle name="Normal 2 2 4 2 13" xfId="5494"/>
    <cellStyle name="Normal 2 2 4 2 14" xfId="5495"/>
    <cellStyle name="Normal 2 2 4 2 15" xfId="5496"/>
    <cellStyle name="Normal 2 2 4 2 16" xfId="5497"/>
    <cellStyle name="Normal 2 2 4 2 17" xfId="5498"/>
    <cellStyle name="Normal 2 2 4 2 18" xfId="5499"/>
    <cellStyle name="Normal 2 2 4 2 19" xfId="5500"/>
    <cellStyle name="Normal 2 2 4 2 2" xfId="5501"/>
    <cellStyle name="Normal 2 2 4 2 2 10" xfId="5502"/>
    <cellStyle name="Normal 2 2 4 2 2 11" xfId="5503"/>
    <cellStyle name="Normal 2 2 4 2 2 12" xfId="5504"/>
    <cellStyle name="Normal 2 2 4 2 2 13" xfId="5505"/>
    <cellStyle name="Normal 2 2 4 2 2 14" xfId="5506"/>
    <cellStyle name="Normal 2 2 4 2 2 15" xfId="5507"/>
    <cellStyle name="Normal 2 2 4 2 2 16" xfId="5508"/>
    <cellStyle name="Normal 2 2 4 2 2 17" xfId="5509"/>
    <cellStyle name="Normal 2 2 4 2 2 18" xfId="5510"/>
    <cellStyle name="Normal 2 2 4 2 2 19" xfId="5511"/>
    <cellStyle name="Normal 2 2 4 2 2 2" xfId="5512"/>
    <cellStyle name="Normal 2 2 4 2 2 2 10" xfId="5513"/>
    <cellStyle name="Normal 2 2 4 2 2 2 11" xfId="5514"/>
    <cellStyle name="Normal 2 2 4 2 2 2 12" xfId="5515"/>
    <cellStyle name="Normal 2 2 4 2 2 2 13" xfId="5516"/>
    <cellStyle name="Normal 2 2 4 2 2 2 14" xfId="5517"/>
    <cellStyle name="Normal 2 2 4 2 2 2 15" xfId="5518"/>
    <cellStyle name="Normal 2 2 4 2 2 2 16" xfId="5519"/>
    <cellStyle name="Normal 2 2 4 2 2 2 17" xfId="5520"/>
    <cellStyle name="Normal 2 2 4 2 2 2 18" xfId="5521"/>
    <cellStyle name="Normal 2 2 4 2 2 2 2" xfId="5522"/>
    <cellStyle name="Normal 2 2 4 2 2 2 3" xfId="5523"/>
    <cellStyle name="Normal 2 2 4 2 2 2 4" xfId="5524"/>
    <cellStyle name="Normal 2 2 4 2 2 2 5" xfId="5525"/>
    <cellStyle name="Normal 2 2 4 2 2 2 6" xfId="5526"/>
    <cellStyle name="Normal 2 2 4 2 2 2 7" xfId="5527"/>
    <cellStyle name="Normal 2 2 4 2 2 2 8" xfId="5528"/>
    <cellStyle name="Normal 2 2 4 2 2 2 9" xfId="5529"/>
    <cellStyle name="Normal 2 2 4 2 2 3" xfId="5530"/>
    <cellStyle name="Normal 2 2 4 2 2 4" xfId="5531"/>
    <cellStyle name="Normal 2 2 4 2 2 5" xfId="5532"/>
    <cellStyle name="Normal 2 2 4 2 2 6" xfId="5533"/>
    <cellStyle name="Normal 2 2 4 2 2 7" xfId="5534"/>
    <cellStyle name="Normal 2 2 4 2 2 8" xfId="5535"/>
    <cellStyle name="Normal 2 2 4 2 2 9" xfId="5536"/>
    <cellStyle name="Normal 2 2 4 2 2_ELEC SAP FCST UPLOAD" xfId="5537"/>
    <cellStyle name="Normal 2 2 4 2 20" xfId="5538"/>
    <cellStyle name="Normal 2 2 4 2 21" xfId="5539"/>
    <cellStyle name="Normal 2 2 4 2 22" xfId="5540"/>
    <cellStyle name="Normal 2 2 4 2 3" xfId="5541"/>
    <cellStyle name="Normal 2 2 4 2 4" xfId="5542"/>
    <cellStyle name="Normal 2 2 4 2 5" xfId="5543"/>
    <cellStyle name="Normal 2 2 4 2 6" xfId="5544"/>
    <cellStyle name="Normal 2 2 4 2 7" xfId="5545"/>
    <cellStyle name="Normal 2 2 4 2 8" xfId="5546"/>
    <cellStyle name="Normal 2 2 4 2 9" xfId="5547"/>
    <cellStyle name="Normal 2 2 4 2_ELEC SAP FCST UPLOAD" xfId="5548"/>
    <cellStyle name="Normal 2 2 4 20" xfId="5549"/>
    <cellStyle name="Normal 2 2 4 21" xfId="5550"/>
    <cellStyle name="Normal 2 2 4 22" xfId="5551"/>
    <cellStyle name="Normal 2 2 4 23" xfId="5552"/>
    <cellStyle name="Normal 2 2 4 24" xfId="5553"/>
    <cellStyle name="Normal 2 2 4 25" xfId="5554"/>
    <cellStyle name="Normal 2 2 4 26" xfId="5555"/>
    <cellStyle name="Normal 2 2 4 27" xfId="5556"/>
    <cellStyle name="Normal 2 2 4 28" xfId="5557"/>
    <cellStyle name="Normal 2 2 4 29" xfId="5558"/>
    <cellStyle name="Normal 2 2 4 3" xfId="5559"/>
    <cellStyle name="Normal 2 2 4 3 2" xfId="5560"/>
    <cellStyle name="Normal 2 2 4 3 3" xfId="5561"/>
    <cellStyle name="Normal 2 2 4 3_ELEC SAP FCST UPLOAD" xfId="5562"/>
    <cellStyle name="Normal 2 2 4 30" xfId="5563"/>
    <cellStyle name="Normal 2 2 4 31" xfId="5564"/>
    <cellStyle name="Normal 2 2 4 32" xfId="5565"/>
    <cellStyle name="Normal 2 2 4 33" xfId="5566"/>
    <cellStyle name="Normal 2 2 4 34" xfId="5567"/>
    <cellStyle name="Normal 2 2 4 35" xfId="5568"/>
    <cellStyle name="Normal 2 2 4 36" xfId="5569"/>
    <cellStyle name="Normal 2 2 4 37" xfId="5570"/>
    <cellStyle name="Normal 2 2 4 38" xfId="5571"/>
    <cellStyle name="Normal 2 2 4 39" xfId="5572"/>
    <cellStyle name="Normal 2 2 4 4" xfId="5573"/>
    <cellStyle name="Normal 2 2 4 40" xfId="5574"/>
    <cellStyle name="Normal 2 2 4 41" xfId="5575"/>
    <cellStyle name="Normal 2 2 4 42" xfId="5576"/>
    <cellStyle name="Normal 2 2 4 43" xfId="5577"/>
    <cellStyle name="Normal 2 2 4 44" xfId="5578"/>
    <cellStyle name="Normal 2 2 4 45" xfId="5579"/>
    <cellStyle name="Normal 2 2 4 46" xfId="5580"/>
    <cellStyle name="Normal 2 2 4 47" xfId="5581"/>
    <cellStyle name="Normal 2 2 4 48" xfId="5582"/>
    <cellStyle name="Normal 2 2 4 49" xfId="5583"/>
    <cellStyle name="Normal 2 2 4 5" xfId="5584"/>
    <cellStyle name="Normal 2 2 4 50" xfId="5585"/>
    <cellStyle name="Normal 2 2 4 51" xfId="5586"/>
    <cellStyle name="Normal 2 2 4 52" xfId="5587"/>
    <cellStyle name="Normal 2 2 4 53" xfId="5588"/>
    <cellStyle name="Normal 2 2 4 54" xfId="5589"/>
    <cellStyle name="Normal 2 2 4 55" xfId="5590"/>
    <cellStyle name="Normal 2 2 4 56" xfId="5591"/>
    <cellStyle name="Normal 2 2 4 57" xfId="5592"/>
    <cellStyle name="Normal 2 2 4 58" xfId="5593"/>
    <cellStyle name="Normal 2 2 4 59" xfId="5594"/>
    <cellStyle name="Normal 2 2 4 6" xfId="5595"/>
    <cellStyle name="Normal 2 2 4 60" xfId="5596"/>
    <cellStyle name="Normal 2 2 4 61" xfId="5597"/>
    <cellStyle name="Normal 2 2 4 62" xfId="5598"/>
    <cellStyle name="Normal 2 2 4 63" xfId="5599"/>
    <cellStyle name="Normal 2 2 4 64" xfId="5600"/>
    <cellStyle name="Normal 2 2 4 65" xfId="5601"/>
    <cellStyle name="Normal 2 2 4 66" xfId="5602"/>
    <cellStyle name="Normal 2 2 4 67" xfId="5603"/>
    <cellStyle name="Normal 2 2 4 68" xfId="5604"/>
    <cellStyle name="Normal 2 2 4 69" xfId="5605"/>
    <cellStyle name="Normal 2 2 4 7" xfId="5606"/>
    <cellStyle name="Normal 2 2 4 7 10" xfId="5607"/>
    <cellStyle name="Normal 2 2 4 7 11" xfId="5608"/>
    <cellStyle name="Normal 2 2 4 7 12" xfId="5609"/>
    <cellStyle name="Normal 2 2 4 7 13" xfId="5610"/>
    <cellStyle name="Normal 2 2 4 7 14" xfId="5611"/>
    <cellStyle name="Normal 2 2 4 7 15" xfId="5612"/>
    <cellStyle name="Normal 2 2 4 7 16" xfId="5613"/>
    <cellStyle name="Normal 2 2 4 7 17" xfId="5614"/>
    <cellStyle name="Normal 2 2 4 7 2" xfId="5615"/>
    <cellStyle name="Normal 2 2 4 7 3" xfId="5616"/>
    <cellStyle name="Normal 2 2 4 7 4" xfId="5617"/>
    <cellStyle name="Normal 2 2 4 7 5" xfId="5618"/>
    <cellStyle name="Normal 2 2 4 7 6" xfId="5619"/>
    <cellStyle name="Normal 2 2 4 7 7" xfId="5620"/>
    <cellStyle name="Normal 2 2 4 7 8" xfId="5621"/>
    <cellStyle name="Normal 2 2 4 7 9" xfId="5622"/>
    <cellStyle name="Normal 2 2 4 70" xfId="5623"/>
    <cellStyle name="Normal 2 2 4 71" xfId="5624"/>
    <cellStyle name="Normal 2 2 4 72" xfId="5625"/>
    <cellStyle name="Normal 2 2 4 73" xfId="5626"/>
    <cellStyle name="Normal 2 2 4 74" xfId="5627"/>
    <cellStyle name="Normal 2 2 4 75" xfId="5628"/>
    <cellStyle name="Normal 2 2 4 76" xfId="5629"/>
    <cellStyle name="Normal 2 2 4 77" xfId="5630"/>
    <cellStyle name="Normal 2 2 4 78" xfId="5631"/>
    <cellStyle name="Normal 2 2 4 79" xfId="5632"/>
    <cellStyle name="Normal 2 2 4 8" xfId="5633"/>
    <cellStyle name="Normal 2 2 4 80" xfId="5634"/>
    <cellStyle name="Normal 2 2 4 81" xfId="5635"/>
    <cellStyle name="Normal 2 2 4 82" xfId="5636"/>
    <cellStyle name="Normal 2 2 4 83" xfId="5637"/>
    <cellStyle name="Normal 2 2 4 9" xfId="5638"/>
    <cellStyle name="Normal 2 2 4_ELEC SAP FCST UPLOAD" xfId="5639"/>
    <cellStyle name="Normal 2 2 40" xfId="883"/>
    <cellStyle name="Normal 2 2 41" xfId="884"/>
    <cellStyle name="Normal 2 2 42" xfId="885"/>
    <cellStyle name="Normal 2 2 43" xfId="886"/>
    <cellStyle name="Normal 2 2 44" xfId="887"/>
    <cellStyle name="Normal 2 2 45" xfId="888"/>
    <cellStyle name="Normal 2 2 46" xfId="889"/>
    <cellStyle name="Normal 2 2 47" xfId="890"/>
    <cellStyle name="Normal 2 2 48" xfId="891"/>
    <cellStyle name="Normal 2 2 48 10" xfId="5640"/>
    <cellStyle name="Normal 2 2 48 11" xfId="5641"/>
    <cellStyle name="Normal 2 2 48 12" xfId="5642"/>
    <cellStyle name="Normal 2 2 48 13" xfId="5643"/>
    <cellStyle name="Normal 2 2 48 14" xfId="5644"/>
    <cellStyle name="Normal 2 2 48 15" xfId="5645"/>
    <cellStyle name="Normal 2 2 48 16" xfId="5646"/>
    <cellStyle name="Normal 2 2 48 17" xfId="5647"/>
    <cellStyle name="Normal 2 2 48 2" xfId="5648"/>
    <cellStyle name="Normal 2 2 48 3" xfId="5649"/>
    <cellStyle name="Normal 2 2 48 4" xfId="5650"/>
    <cellStyle name="Normal 2 2 48 5" xfId="5651"/>
    <cellStyle name="Normal 2 2 48 6" xfId="5652"/>
    <cellStyle name="Normal 2 2 48 7" xfId="5653"/>
    <cellStyle name="Normal 2 2 48 8" xfId="5654"/>
    <cellStyle name="Normal 2 2 48 9" xfId="5655"/>
    <cellStyle name="Normal 2 2 49" xfId="892"/>
    <cellStyle name="Normal 2 2 49 10" xfId="5656"/>
    <cellStyle name="Normal 2 2 49 11" xfId="5657"/>
    <cellStyle name="Normal 2 2 49 12" xfId="5658"/>
    <cellStyle name="Normal 2 2 49 13" xfId="5659"/>
    <cellStyle name="Normal 2 2 49 14" xfId="5660"/>
    <cellStyle name="Normal 2 2 49 15" xfId="5661"/>
    <cellStyle name="Normal 2 2 49 16" xfId="5662"/>
    <cellStyle name="Normal 2 2 49 17" xfId="5663"/>
    <cellStyle name="Normal 2 2 49 2" xfId="1991"/>
    <cellStyle name="Normal 2 2 49 3" xfId="5664"/>
    <cellStyle name="Normal 2 2 49 4" xfId="5665"/>
    <cellStyle name="Normal 2 2 49 5" xfId="5666"/>
    <cellStyle name="Normal 2 2 49 6" xfId="5667"/>
    <cellStyle name="Normal 2 2 49 7" xfId="5668"/>
    <cellStyle name="Normal 2 2 49 8" xfId="5669"/>
    <cellStyle name="Normal 2 2 49 9" xfId="5670"/>
    <cellStyle name="Normal 2 2 5" xfId="893"/>
    <cellStyle name="Normal 2 2 5 10" xfId="5671"/>
    <cellStyle name="Normal 2 2 5 11" xfId="5672"/>
    <cellStyle name="Normal 2 2 5 12" xfId="5673"/>
    <cellStyle name="Normal 2 2 5 13" xfId="5674"/>
    <cellStyle name="Normal 2 2 5 14" xfId="5675"/>
    <cellStyle name="Normal 2 2 5 15" xfId="5676"/>
    <cellStyle name="Normal 2 2 5 16" xfId="5677"/>
    <cellStyle name="Normal 2 2 5 17" xfId="5678"/>
    <cellStyle name="Normal 2 2 5 18" xfId="5679"/>
    <cellStyle name="Normal 2 2 5 19" xfId="5680"/>
    <cellStyle name="Normal 2 2 5 2" xfId="5681"/>
    <cellStyle name="Normal 2 2 5 2 10" xfId="5682"/>
    <cellStyle name="Normal 2 2 5 2 11" xfId="5683"/>
    <cellStyle name="Normal 2 2 5 2 12" xfId="5684"/>
    <cellStyle name="Normal 2 2 5 2 13" xfId="5685"/>
    <cellStyle name="Normal 2 2 5 2 14" xfId="5686"/>
    <cellStyle name="Normal 2 2 5 2 15" xfId="5687"/>
    <cellStyle name="Normal 2 2 5 2 16" xfId="5688"/>
    <cellStyle name="Normal 2 2 5 2 17" xfId="5689"/>
    <cellStyle name="Normal 2 2 5 2 18" xfId="5690"/>
    <cellStyle name="Normal 2 2 5 2 2" xfId="5691"/>
    <cellStyle name="Normal 2 2 5 2 3" xfId="5692"/>
    <cellStyle name="Normal 2 2 5 2 4" xfId="5693"/>
    <cellStyle name="Normal 2 2 5 2 5" xfId="5694"/>
    <cellStyle name="Normal 2 2 5 2 6" xfId="5695"/>
    <cellStyle name="Normal 2 2 5 2 7" xfId="5696"/>
    <cellStyle name="Normal 2 2 5 2 8" xfId="5697"/>
    <cellStyle name="Normal 2 2 5 2 9" xfId="5698"/>
    <cellStyle name="Normal 2 2 5 20" xfId="5699"/>
    <cellStyle name="Normal 2 2 5 21" xfId="5700"/>
    <cellStyle name="Normal 2 2 5 22" xfId="5701"/>
    <cellStyle name="Normal 2 2 5 23" xfId="5702"/>
    <cellStyle name="Normal 2 2 5 24" xfId="5703"/>
    <cellStyle name="Normal 2 2 5 25" xfId="5704"/>
    <cellStyle name="Normal 2 2 5 26" xfId="5705"/>
    <cellStyle name="Normal 2 2 5 27" xfId="5706"/>
    <cellStyle name="Normal 2 2 5 28" xfId="5707"/>
    <cellStyle name="Normal 2 2 5 29" xfId="5708"/>
    <cellStyle name="Normal 2 2 5 3" xfId="5709"/>
    <cellStyle name="Normal 2 2 5 30" xfId="5710"/>
    <cellStyle name="Normal 2 2 5 31" xfId="5711"/>
    <cellStyle name="Normal 2 2 5 32" xfId="5712"/>
    <cellStyle name="Normal 2 2 5 33" xfId="5713"/>
    <cellStyle name="Normal 2 2 5 34" xfId="5714"/>
    <cellStyle name="Normal 2 2 5 35" xfId="5715"/>
    <cellStyle name="Normal 2 2 5 36" xfId="5716"/>
    <cellStyle name="Normal 2 2 5 37" xfId="5717"/>
    <cellStyle name="Normal 2 2 5 38" xfId="5718"/>
    <cellStyle name="Normal 2 2 5 39" xfId="5719"/>
    <cellStyle name="Normal 2 2 5 4" xfId="5720"/>
    <cellStyle name="Normal 2 2 5 4 10" xfId="5721"/>
    <cellStyle name="Normal 2 2 5 4 11" xfId="5722"/>
    <cellStyle name="Normal 2 2 5 4 12" xfId="5723"/>
    <cellStyle name="Normal 2 2 5 4 13" xfId="5724"/>
    <cellStyle name="Normal 2 2 5 4 14" xfId="5725"/>
    <cellStyle name="Normal 2 2 5 4 15" xfId="5726"/>
    <cellStyle name="Normal 2 2 5 4 16" xfId="5727"/>
    <cellStyle name="Normal 2 2 5 4 17" xfId="5728"/>
    <cellStyle name="Normal 2 2 5 4 2" xfId="5729"/>
    <cellStyle name="Normal 2 2 5 4 3" xfId="5730"/>
    <cellStyle name="Normal 2 2 5 4 4" xfId="5731"/>
    <cellStyle name="Normal 2 2 5 4 5" xfId="5732"/>
    <cellStyle name="Normal 2 2 5 4 6" xfId="5733"/>
    <cellStyle name="Normal 2 2 5 4 7" xfId="5734"/>
    <cellStyle name="Normal 2 2 5 4 8" xfId="5735"/>
    <cellStyle name="Normal 2 2 5 4 9" xfId="5736"/>
    <cellStyle name="Normal 2 2 5 40" xfId="5737"/>
    <cellStyle name="Normal 2 2 5 41" xfId="5738"/>
    <cellStyle name="Normal 2 2 5 42" xfId="5739"/>
    <cellStyle name="Normal 2 2 5 43" xfId="5740"/>
    <cellStyle name="Normal 2 2 5 44" xfId="5741"/>
    <cellStyle name="Normal 2 2 5 45" xfId="5742"/>
    <cellStyle name="Normal 2 2 5 46" xfId="5743"/>
    <cellStyle name="Normal 2 2 5 47" xfId="5744"/>
    <cellStyle name="Normal 2 2 5 48" xfId="5745"/>
    <cellStyle name="Normal 2 2 5 49" xfId="5746"/>
    <cellStyle name="Normal 2 2 5 5" xfId="5747"/>
    <cellStyle name="Normal 2 2 5 50" xfId="5748"/>
    <cellStyle name="Normal 2 2 5 51" xfId="5749"/>
    <cellStyle name="Normal 2 2 5 52" xfId="5750"/>
    <cellStyle name="Normal 2 2 5 53" xfId="5751"/>
    <cellStyle name="Normal 2 2 5 54" xfId="5752"/>
    <cellStyle name="Normal 2 2 5 55" xfId="5753"/>
    <cellStyle name="Normal 2 2 5 56" xfId="5754"/>
    <cellStyle name="Normal 2 2 5 57" xfId="5755"/>
    <cellStyle name="Normal 2 2 5 58" xfId="5756"/>
    <cellStyle name="Normal 2 2 5 59" xfId="5757"/>
    <cellStyle name="Normal 2 2 5 6" xfId="5758"/>
    <cellStyle name="Normal 2 2 5 60" xfId="5759"/>
    <cellStyle name="Normal 2 2 5 61" xfId="5760"/>
    <cellStyle name="Normal 2 2 5 62" xfId="5761"/>
    <cellStyle name="Normal 2 2 5 63" xfId="5762"/>
    <cellStyle name="Normal 2 2 5 64" xfId="5763"/>
    <cellStyle name="Normal 2 2 5 65" xfId="5764"/>
    <cellStyle name="Normal 2 2 5 66" xfId="5765"/>
    <cellStyle name="Normal 2 2 5 67" xfId="5766"/>
    <cellStyle name="Normal 2 2 5 68" xfId="5767"/>
    <cellStyle name="Normal 2 2 5 69" xfId="5768"/>
    <cellStyle name="Normal 2 2 5 7" xfId="5769"/>
    <cellStyle name="Normal 2 2 5 70" xfId="5770"/>
    <cellStyle name="Normal 2 2 5 71" xfId="5771"/>
    <cellStyle name="Normal 2 2 5 72" xfId="5772"/>
    <cellStyle name="Normal 2 2 5 73" xfId="5773"/>
    <cellStyle name="Normal 2 2 5 74" xfId="5774"/>
    <cellStyle name="Normal 2 2 5 75" xfId="5775"/>
    <cellStyle name="Normal 2 2 5 76" xfId="5776"/>
    <cellStyle name="Normal 2 2 5 77" xfId="5777"/>
    <cellStyle name="Normal 2 2 5 78" xfId="5778"/>
    <cellStyle name="Normal 2 2 5 79" xfId="5779"/>
    <cellStyle name="Normal 2 2 5 8" xfId="5780"/>
    <cellStyle name="Normal 2 2 5 80" xfId="5781"/>
    <cellStyle name="Normal 2 2 5 9" xfId="5782"/>
    <cellStyle name="Normal 2 2 5_ELEC SAP FCST UPLOAD" xfId="5783"/>
    <cellStyle name="Normal 2 2 50" xfId="1984"/>
    <cellStyle name="Normal 2 2 51" xfId="5784"/>
    <cellStyle name="Normal 2 2 52" xfId="5785"/>
    <cellStyle name="Normal 2 2 53" xfId="5786"/>
    <cellStyle name="Normal 2 2 54" xfId="5787"/>
    <cellStyle name="Normal 2 2 55" xfId="5788"/>
    <cellStyle name="Normal 2 2 56" xfId="5789"/>
    <cellStyle name="Normal 2 2 57" xfId="5790"/>
    <cellStyle name="Normal 2 2 58" xfId="5791"/>
    <cellStyle name="Normal 2 2 59" xfId="5792"/>
    <cellStyle name="Normal 2 2 6" xfId="894"/>
    <cellStyle name="Normal 2 2 6 10" xfId="5793"/>
    <cellStyle name="Normal 2 2 6 11" xfId="5794"/>
    <cellStyle name="Normal 2 2 6 12" xfId="5795"/>
    <cellStyle name="Normal 2 2 6 13" xfId="5796"/>
    <cellStyle name="Normal 2 2 6 14" xfId="5797"/>
    <cellStyle name="Normal 2 2 6 15" xfId="5798"/>
    <cellStyle name="Normal 2 2 6 16" xfId="5799"/>
    <cellStyle name="Normal 2 2 6 17" xfId="5800"/>
    <cellStyle name="Normal 2 2 6 18" xfId="5801"/>
    <cellStyle name="Normal 2 2 6 19" xfId="5802"/>
    <cellStyle name="Normal 2 2 6 2" xfId="5803"/>
    <cellStyle name="Normal 2 2 6 2 10" xfId="5804"/>
    <cellStyle name="Normal 2 2 6 2 11" xfId="5805"/>
    <cellStyle name="Normal 2 2 6 2 12" xfId="5806"/>
    <cellStyle name="Normal 2 2 6 2 13" xfId="5807"/>
    <cellStyle name="Normal 2 2 6 2 14" xfId="5808"/>
    <cellStyle name="Normal 2 2 6 2 15" xfId="5809"/>
    <cellStyle name="Normal 2 2 6 2 16" xfId="5810"/>
    <cellStyle name="Normal 2 2 6 2 17" xfId="5811"/>
    <cellStyle name="Normal 2 2 6 2 2" xfId="5812"/>
    <cellStyle name="Normal 2 2 6 2 3" xfId="5813"/>
    <cellStyle name="Normal 2 2 6 2 4" xfId="5814"/>
    <cellStyle name="Normal 2 2 6 2 5" xfId="5815"/>
    <cellStyle name="Normal 2 2 6 2 6" xfId="5816"/>
    <cellStyle name="Normal 2 2 6 2 7" xfId="5817"/>
    <cellStyle name="Normal 2 2 6 2 8" xfId="5818"/>
    <cellStyle name="Normal 2 2 6 2 9" xfId="5819"/>
    <cellStyle name="Normal 2 2 6 20" xfId="5820"/>
    <cellStyle name="Normal 2 2 6 21" xfId="5821"/>
    <cellStyle name="Normal 2 2 6 22" xfId="5822"/>
    <cellStyle name="Normal 2 2 6 23" xfId="5823"/>
    <cellStyle name="Normal 2 2 6 24" xfId="5824"/>
    <cellStyle name="Normal 2 2 6 25" xfId="5825"/>
    <cellStyle name="Normal 2 2 6 26" xfId="5826"/>
    <cellStyle name="Normal 2 2 6 27" xfId="5827"/>
    <cellStyle name="Normal 2 2 6 28" xfId="5828"/>
    <cellStyle name="Normal 2 2 6 29" xfId="5829"/>
    <cellStyle name="Normal 2 2 6 3" xfId="5830"/>
    <cellStyle name="Normal 2 2 6 3 10" xfId="5831"/>
    <cellStyle name="Normal 2 2 6 3 11" xfId="5832"/>
    <cellStyle name="Normal 2 2 6 3 12" xfId="5833"/>
    <cellStyle name="Normal 2 2 6 3 13" xfId="5834"/>
    <cellStyle name="Normal 2 2 6 3 14" xfId="5835"/>
    <cellStyle name="Normal 2 2 6 3 15" xfId="5836"/>
    <cellStyle name="Normal 2 2 6 3 16" xfId="5837"/>
    <cellStyle name="Normal 2 2 6 3 17" xfId="5838"/>
    <cellStyle name="Normal 2 2 6 3 2" xfId="5839"/>
    <cellStyle name="Normal 2 2 6 3 3" xfId="5840"/>
    <cellStyle name="Normal 2 2 6 3 4" xfId="5841"/>
    <cellStyle name="Normal 2 2 6 3 5" xfId="5842"/>
    <cellStyle name="Normal 2 2 6 3 6" xfId="5843"/>
    <cellStyle name="Normal 2 2 6 3 7" xfId="5844"/>
    <cellStyle name="Normal 2 2 6 3 8" xfId="5845"/>
    <cellStyle name="Normal 2 2 6 3 9" xfId="5846"/>
    <cellStyle name="Normal 2 2 6 30" xfId="5847"/>
    <cellStyle name="Normal 2 2 6 31" xfId="5848"/>
    <cellStyle name="Normal 2 2 6 32" xfId="5849"/>
    <cellStyle name="Normal 2 2 6 33" xfId="5850"/>
    <cellStyle name="Normal 2 2 6 34" xfId="5851"/>
    <cellStyle name="Normal 2 2 6 35" xfId="5852"/>
    <cellStyle name="Normal 2 2 6 36" xfId="5853"/>
    <cellStyle name="Normal 2 2 6 37" xfId="5854"/>
    <cellStyle name="Normal 2 2 6 38" xfId="5855"/>
    <cellStyle name="Normal 2 2 6 39" xfId="5856"/>
    <cellStyle name="Normal 2 2 6 4" xfId="5857"/>
    <cellStyle name="Normal 2 2 6 40" xfId="5858"/>
    <cellStyle name="Normal 2 2 6 41" xfId="5859"/>
    <cellStyle name="Normal 2 2 6 42" xfId="5860"/>
    <cellStyle name="Normal 2 2 6 43" xfId="5861"/>
    <cellStyle name="Normal 2 2 6 44" xfId="5862"/>
    <cellStyle name="Normal 2 2 6 45" xfId="5863"/>
    <cellStyle name="Normal 2 2 6 46" xfId="5864"/>
    <cellStyle name="Normal 2 2 6 47" xfId="5865"/>
    <cellStyle name="Normal 2 2 6 48" xfId="5866"/>
    <cellStyle name="Normal 2 2 6 49" xfId="5867"/>
    <cellStyle name="Normal 2 2 6 5" xfId="5868"/>
    <cellStyle name="Normal 2 2 6 50" xfId="5869"/>
    <cellStyle name="Normal 2 2 6 51" xfId="5870"/>
    <cellStyle name="Normal 2 2 6 52" xfId="5871"/>
    <cellStyle name="Normal 2 2 6 53" xfId="5872"/>
    <cellStyle name="Normal 2 2 6 54" xfId="5873"/>
    <cellStyle name="Normal 2 2 6 55" xfId="5874"/>
    <cellStyle name="Normal 2 2 6 56" xfId="5875"/>
    <cellStyle name="Normal 2 2 6 57" xfId="5876"/>
    <cellStyle name="Normal 2 2 6 58" xfId="5877"/>
    <cellStyle name="Normal 2 2 6 59" xfId="5878"/>
    <cellStyle name="Normal 2 2 6 6" xfId="5879"/>
    <cellStyle name="Normal 2 2 6 60" xfId="5880"/>
    <cellStyle name="Normal 2 2 6 61" xfId="5881"/>
    <cellStyle name="Normal 2 2 6 62" xfId="5882"/>
    <cellStyle name="Normal 2 2 6 63" xfId="5883"/>
    <cellStyle name="Normal 2 2 6 64" xfId="5884"/>
    <cellStyle name="Normal 2 2 6 65" xfId="5885"/>
    <cellStyle name="Normal 2 2 6 66" xfId="5886"/>
    <cellStyle name="Normal 2 2 6 67" xfId="5887"/>
    <cellStyle name="Normal 2 2 6 68" xfId="5888"/>
    <cellStyle name="Normal 2 2 6 69" xfId="5889"/>
    <cellStyle name="Normal 2 2 6 7" xfId="5890"/>
    <cellStyle name="Normal 2 2 6 70" xfId="5891"/>
    <cellStyle name="Normal 2 2 6 71" xfId="5892"/>
    <cellStyle name="Normal 2 2 6 72" xfId="5893"/>
    <cellStyle name="Normal 2 2 6 73" xfId="5894"/>
    <cellStyle name="Normal 2 2 6 74" xfId="5895"/>
    <cellStyle name="Normal 2 2 6 75" xfId="5896"/>
    <cellStyle name="Normal 2 2 6 76" xfId="5897"/>
    <cellStyle name="Normal 2 2 6 77" xfId="5898"/>
    <cellStyle name="Normal 2 2 6 78" xfId="5899"/>
    <cellStyle name="Normal 2 2 6 8" xfId="5900"/>
    <cellStyle name="Normal 2 2 6 9" xfId="5901"/>
    <cellStyle name="Normal 2 2 60" xfId="5902"/>
    <cellStyle name="Normal 2 2 61" xfId="5903"/>
    <cellStyle name="Normal 2 2 62" xfId="5904"/>
    <cellStyle name="Normal 2 2 63" xfId="5905"/>
    <cellStyle name="Normal 2 2 64" xfId="5906"/>
    <cellStyle name="Normal 2 2 65" xfId="5907"/>
    <cellStyle name="Normal 2 2 66" xfId="5908"/>
    <cellStyle name="Normal 2 2 67" xfId="5909"/>
    <cellStyle name="Normal 2 2 68" xfId="5910"/>
    <cellStyle name="Normal 2 2 69" xfId="5911"/>
    <cellStyle name="Normal 2 2 7" xfId="895"/>
    <cellStyle name="Normal 2 2 7 10" xfId="5912"/>
    <cellStyle name="Normal 2 2 7 11" xfId="5913"/>
    <cellStyle name="Normal 2 2 7 12" xfId="5914"/>
    <cellStyle name="Normal 2 2 7 13" xfId="5915"/>
    <cellStyle name="Normal 2 2 7 14" xfId="5916"/>
    <cellStyle name="Normal 2 2 7 15" xfId="5917"/>
    <cellStyle name="Normal 2 2 7 16" xfId="5918"/>
    <cellStyle name="Normal 2 2 7 17" xfId="5919"/>
    <cellStyle name="Normal 2 2 7 18" xfId="5920"/>
    <cellStyle name="Normal 2 2 7 19" xfId="5921"/>
    <cellStyle name="Normal 2 2 7 2" xfId="5922"/>
    <cellStyle name="Normal 2 2 7 2 10" xfId="5923"/>
    <cellStyle name="Normal 2 2 7 2 11" xfId="5924"/>
    <cellStyle name="Normal 2 2 7 2 12" xfId="5925"/>
    <cellStyle name="Normal 2 2 7 2 13" xfId="5926"/>
    <cellStyle name="Normal 2 2 7 2 14" xfId="5927"/>
    <cellStyle name="Normal 2 2 7 2 15" xfId="5928"/>
    <cellStyle name="Normal 2 2 7 2 16" xfId="5929"/>
    <cellStyle name="Normal 2 2 7 2 17" xfId="5930"/>
    <cellStyle name="Normal 2 2 7 2 2" xfId="5931"/>
    <cellStyle name="Normal 2 2 7 2 3" xfId="5932"/>
    <cellStyle name="Normal 2 2 7 2 4" xfId="5933"/>
    <cellStyle name="Normal 2 2 7 2 5" xfId="5934"/>
    <cellStyle name="Normal 2 2 7 2 6" xfId="5935"/>
    <cellStyle name="Normal 2 2 7 2 7" xfId="5936"/>
    <cellStyle name="Normal 2 2 7 2 8" xfId="5937"/>
    <cellStyle name="Normal 2 2 7 2 9" xfId="5938"/>
    <cellStyle name="Normal 2 2 7 20" xfId="5939"/>
    <cellStyle name="Normal 2 2 7 21" xfId="5940"/>
    <cellStyle name="Normal 2 2 7 22" xfId="5941"/>
    <cellStyle name="Normal 2 2 7 23" xfId="5942"/>
    <cellStyle name="Normal 2 2 7 24" xfId="5943"/>
    <cellStyle name="Normal 2 2 7 25" xfId="5944"/>
    <cellStyle name="Normal 2 2 7 26" xfId="5945"/>
    <cellStyle name="Normal 2 2 7 27" xfId="5946"/>
    <cellStyle name="Normal 2 2 7 28" xfId="5947"/>
    <cellStyle name="Normal 2 2 7 29" xfId="5948"/>
    <cellStyle name="Normal 2 2 7 3" xfId="5949"/>
    <cellStyle name="Normal 2 2 7 3 10" xfId="5950"/>
    <cellStyle name="Normal 2 2 7 3 11" xfId="5951"/>
    <cellStyle name="Normal 2 2 7 3 12" xfId="5952"/>
    <cellStyle name="Normal 2 2 7 3 13" xfId="5953"/>
    <cellStyle name="Normal 2 2 7 3 14" xfId="5954"/>
    <cellStyle name="Normal 2 2 7 3 15" xfId="5955"/>
    <cellStyle name="Normal 2 2 7 3 16" xfId="5956"/>
    <cellStyle name="Normal 2 2 7 3 17" xfId="5957"/>
    <cellStyle name="Normal 2 2 7 3 2" xfId="5958"/>
    <cellStyle name="Normal 2 2 7 3 3" xfId="5959"/>
    <cellStyle name="Normal 2 2 7 3 4" xfId="5960"/>
    <cellStyle name="Normal 2 2 7 3 5" xfId="5961"/>
    <cellStyle name="Normal 2 2 7 3 6" xfId="5962"/>
    <cellStyle name="Normal 2 2 7 3 7" xfId="5963"/>
    <cellStyle name="Normal 2 2 7 3 8" xfId="5964"/>
    <cellStyle name="Normal 2 2 7 3 9" xfId="5965"/>
    <cellStyle name="Normal 2 2 7 30" xfId="5966"/>
    <cellStyle name="Normal 2 2 7 31" xfId="5967"/>
    <cellStyle name="Normal 2 2 7 32" xfId="5968"/>
    <cellStyle name="Normal 2 2 7 33" xfId="5969"/>
    <cellStyle name="Normal 2 2 7 34" xfId="5970"/>
    <cellStyle name="Normal 2 2 7 35" xfId="5971"/>
    <cellStyle name="Normal 2 2 7 36" xfId="5972"/>
    <cellStyle name="Normal 2 2 7 37" xfId="5973"/>
    <cellStyle name="Normal 2 2 7 38" xfId="5974"/>
    <cellStyle name="Normal 2 2 7 39" xfId="5975"/>
    <cellStyle name="Normal 2 2 7 4" xfId="5976"/>
    <cellStyle name="Normal 2 2 7 40" xfId="5977"/>
    <cellStyle name="Normal 2 2 7 41" xfId="5978"/>
    <cellStyle name="Normal 2 2 7 42" xfId="5979"/>
    <cellStyle name="Normal 2 2 7 43" xfId="5980"/>
    <cellStyle name="Normal 2 2 7 44" xfId="5981"/>
    <cellStyle name="Normal 2 2 7 45" xfId="5982"/>
    <cellStyle name="Normal 2 2 7 46" xfId="5983"/>
    <cellStyle name="Normal 2 2 7 47" xfId="5984"/>
    <cellStyle name="Normal 2 2 7 48" xfId="5985"/>
    <cellStyle name="Normal 2 2 7 49" xfId="5986"/>
    <cellStyle name="Normal 2 2 7 5" xfId="5987"/>
    <cellStyle name="Normal 2 2 7 50" xfId="5988"/>
    <cellStyle name="Normal 2 2 7 51" xfId="5989"/>
    <cellStyle name="Normal 2 2 7 52" xfId="5990"/>
    <cellStyle name="Normal 2 2 7 53" xfId="5991"/>
    <cellStyle name="Normal 2 2 7 54" xfId="5992"/>
    <cellStyle name="Normal 2 2 7 55" xfId="5993"/>
    <cellStyle name="Normal 2 2 7 56" xfId="5994"/>
    <cellStyle name="Normal 2 2 7 57" xfId="5995"/>
    <cellStyle name="Normal 2 2 7 58" xfId="5996"/>
    <cellStyle name="Normal 2 2 7 59" xfId="5997"/>
    <cellStyle name="Normal 2 2 7 6" xfId="5998"/>
    <cellStyle name="Normal 2 2 7 60" xfId="5999"/>
    <cellStyle name="Normal 2 2 7 61" xfId="6000"/>
    <cellStyle name="Normal 2 2 7 62" xfId="6001"/>
    <cellStyle name="Normal 2 2 7 63" xfId="6002"/>
    <cellStyle name="Normal 2 2 7 64" xfId="6003"/>
    <cellStyle name="Normal 2 2 7 65" xfId="6004"/>
    <cellStyle name="Normal 2 2 7 66" xfId="6005"/>
    <cellStyle name="Normal 2 2 7 67" xfId="6006"/>
    <cellStyle name="Normal 2 2 7 68" xfId="6007"/>
    <cellStyle name="Normal 2 2 7 69" xfId="6008"/>
    <cellStyle name="Normal 2 2 7 7" xfId="6009"/>
    <cellStyle name="Normal 2 2 7 70" xfId="6010"/>
    <cellStyle name="Normal 2 2 7 71" xfId="6011"/>
    <cellStyle name="Normal 2 2 7 72" xfId="6012"/>
    <cellStyle name="Normal 2 2 7 73" xfId="6013"/>
    <cellStyle name="Normal 2 2 7 74" xfId="6014"/>
    <cellStyle name="Normal 2 2 7 75" xfId="6015"/>
    <cellStyle name="Normal 2 2 7 76" xfId="6016"/>
    <cellStyle name="Normal 2 2 7 77" xfId="6017"/>
    <cellStyle name="Normal 2 2 7 78" xfId="6018"/>
    <cellStyle name="Normal 2 2 7 8" xfId="6019"/>
    <cellStyle name="Normal 2 2 7 9" xfId="6020"/>
    <cellStyle name="Normal 2 2 70" xfId="6021"/>
    <cellStyle name="Normal 2 2 71" xfId="6022"/>
    <cellStyle name="Normal 2 2 72" xfId="6023"/>
    <cellStyle name="Normal 2 2 73" xfId="6024"/>
    <cellStyle name="Normal 2 2 74" xfId="6025"/>
    <cellStyle name="Normal 2 2 75" xfId="6026"/>
    <cellStyle name="Normal 2 2 76" xfId="6027"/>
    <cellStyle name="Normal 2 2 77" xfId="6028"/>
    <cellStyle name="Normal 2 2 78" xfId="6029"/>
    <cellStyle name="Normal 2 2 79" xfId="6030"/>
    <cellStyle name="Normal 2 2 8" xfId="896"/>
    <cellStyle name="Normal 2 2 8 10" xfId="6031"/>
    <cellStyle name="Normal 2 2 8 11" xfId="6032"/>
    <cellStyle name="Normal 2 2 8 12" xfId="6033"/>
    <cellStyle name="Normal 2 2 8 13" xfId="6034"/>
    <cellStyle name="Normal 2 2 8 14" xfId="6035"/>
    <cellStyle name="Normal 2 2 8 15" xfId="6036"/>
    <cellStyle name="Normal 2 2 8 16" xfId="6037"/>
    <cellStyle name="Normal 2 2 8 17" xfId="6038"/>
    <cellStyle name="Normal 2 2 8 18" xfId="6039"/>
    <cellStyle name="Normal 2 2 8 19" xfId="6040"/>
    <cellStyle name="Normal 2 2 8 2" xfId="6041"/>
    <cellStyle name="Normal 2 2 8 2 10" xfId="6042"/>
    <cellStyle name="Normal 2 2 8 2 11" xfId="6043"/>
    <cellStyle name="Normal 2 2 8 2 12" xfId="6044"/>
    <cellStyle name="Normal 2 2 8 2 13" xfId="6045"/>
    <cellStyle name="Normal 2 2 8 2 14" xfId="6046"/>
    <cellStyle name="Normal 2 2 8 2 15" xfId="6047"/>
    <cellStyle name="Normal 2 2 8 2 16" xfId="6048"/>
    <cellStyle name="Normal 2 2 8 2 17" xfId="6049"/>
    <cellStyle name="Normal 2 2 8 2 2" xfId="6050"/>
    <cellStyle name="Normal 2 2 8 2 3" xfId="6051"/>
    <cellStyle name="Normal 2 2 8 2 4" xfId="6052"/>
    <cellStyle name="Normal 2 2 8 2 5" xfId="6053"/>
    <cellStyle name="Normal 2 2 8 2 6" xfId="6054"/>
    <cellStyle name="Normal 2 2 8 2 7" xfId="6055"/>
    <cellStyle name="Normal 2 2 8 2 8" xfId="6056"/>
    <cellStyle name="Normal 2 2 8 2 9" xfId="6057"/>
    <cellStyle name="Normal 2 2 8 20" xfId="6058"/>
    <cellStyle name="Normal 2 2 8 21" xfId="6059"/>
    <cellStyle name="Normal 2 2 8 22" xfId="6060"/>
    <cellStyle name="Normal 2 2 8 23" xfId="6061"/>
    <cellStyle name="Normal 2 2 8 24" xfId="6062"/>
    <cellStyle name="Normal 2 2 8 25" xfId="6063"/>
    <cellStyle name="Normal 2 2 8 26" xfId="6064"/>
    <cellStyle name="Normal 2 2 8 27" xfId="6065"/>
    <cellStyle name="Normal 2 2 8 28" xfId="6066"/>
    <cellStyle name="Normal 2 2 8 29" xfId="6067"/>
    <cellStyle name="Normal 2 2 8 3" xfId="6068"/>
    <cellStyle name="Normal 2 2 8 3 10" xfId="6069"/>
    <cellStyle name="Normal 2 2 8 3 11" xfId="6070"/>
    <cellStyle name="Normal 2 2 8 3 12" xfId="6071"/>
    <cellStyle name="Normal 2 2 8 3 13" xfId="6072"/>
    <cellStyle name="Normal 2 2 8 3 14" xfId="6073"/>
    <cellStyle name="Normal 2 2 8 3 15" xfId="6074"/>
    <cellStyle name="Normal 2 2 8 3 16" xfId="6075"/>
    <cellStyle name="Normal 2 2 8 3 17" xfId="6076"/>
    <cellStyle name="Normal 2 2 8 3 2" xfId="6077"/>
    <cellStyle name="Normal 2 2 8 3 3" xfId="6078"/>
    <cellStyle name="Normal 2 2 8 3 4" xfId="6079"/>
    <cellStyle name="Normal 2 2 8 3 5" xfId="6080"/>
    <cellStyle name="Normal 2 2 8 3 6" xfId="6081"/>
    <cellStyle name="Normal 2 2 8 3 7" xfId="6082"/>
    <cellStyle name="Normal 2 2 8 3 8" xfId="6083"/>
    <cellStyle name="Normal 2 2 8 3 9" xfId="6084"/>
    <cellStyle name="Normal 2 2 8 30" xfId="6085"/>
    <cellStyle name="Normal 2 2 8 31" xfId="6086"/>
    <cellStyle name="Normal 2 2 8 32" xfId="6087"/>
    <cellStyle name="Normal 2 2 8 33" xfId="6088"/>
    <cellStyle name="Normal 2 2 8 34" xfId="6089"/>
    <cellStyle name="Normal 2 2 8 35" xfId="6090"/>
    <cellStyle name="Normal 2 2 8 36" xfId="6091"/>
    <cellStyle name="Normal 2 2 8 37" xfId="6092"/>
    <cellStyle name="Normal 2 2 8 38" xfId="6093"/>
    <cellStyle name="Normal 2 2 8 39" xfId="6094"/>
    <cellStyle name="Normal 2 2 8 4" xfId="6095"/>
    <cellStyle name="Normal 2 2 8 40" xfId="6096"/>
    <cellStyle name="Normal 2 2 8 41" xfId="6097"/>
    <cellStyle name="Normal 2 2 8 42" xfId="6098"/>
    <cellStyle name="Normal 2 2 8 43" xfId="6099"/>
    <cellStyle name="Normal 2 2 8 44" xfId="6100"/>
    <cellStyle name="Normal 2 2 8 45" xfId="6101"/>
    <cellStyle name="Normal 2 2 8 46" xfId="6102"/>
    <cellStyle name="Normal 2 2 8 47" xfId="6103"/>
    <cellStyle name="Normal 2 2 8 48" xfId="6104"/>
    <cellStyle name="Normal 2 2 8 49" xfId="6105"/>
    <cellStyle name="Normal 2 2 8 5" xfId="6106"/>
    <cellStyle name="Normal 2 2 8 50" xfId="6107"/>
    <cellStyle name="Normal 2 2 8 51" xfId="6108"/>
    <cellStyle name="Normal 2 2 8 52" xfId="6109"/>
    <cellStyle name="Normal 2 2 8 53" xfId="6110"/>
    <cellStyle name="Normal 2 2 8 54" xfId="6111"/>
    <cellStyle name="Normal 2 2 8 55" xfId="6112"/>
    <cellStyle name="Normal 2 2 8 56" xfId="6113"/>
    <cellStyle name="Normal 2 2 8 57" xfId="6114"/>
    <cellStyle name="Normal 2 2 8 58" xfId="6115"/>
    <cellStyle name="Normal 2 2 8 59" xfId="6116"/>
    <cellStyle name="Normal 2 2 8 6" xfId="6117"/>
    <cellStyle name="Normal 2 2 8 60" xfId="6118"/>
    <cellStyle name="Normal 2 2 8 61" xfId="6119"/>
    <cellStyle name="Normal 2 2 8 62" xfId="6120"/>
    <cellStyle name="Normal 2 2 8 63" xfId="6121"/>
    <cellStyle name="Normal 2 2 8 64" xfId="6122"/>
    <cellStyle name="Normal 2 2 8 65" xfId="6123"/>
    <cellStyle name="Normal 2 2 8 66" xfId="6124"/>
    <cellStyle name="Normal 2 2 8 67" xfId="6125"/>
    <cellStyle name="Normal 2 2 8 68" xfId="6126"/>
    <cellStyle name="Normal 2 2 8 69" xfId="6127"/>
    <cellStyle name="Normal 2 2 8 7" xfId="6128"/>
    <cellStyle name="Normal 2 2 8 70" xfId="6129"/>
    <cellStyle name="Normal 2 2 8 71" xfId="6130"/>
    <cellStyle name="Normal 2 2 8 72" xfId="6131"/>
    <cellStyle name="Normal 2 2 8 73" xfId="6132"/>
    <cellStyle name="Normal 2 2 8 74" xfId="6133"/>
    <cellStyle name="Normal 2 2 8 75" xfId="6134"/>
    <cellStyle name="Normal 2 2 8 76" xfId="6135"/>
    <cellStyle name="Normal 2 2 8 77" xfId="6136"/>
    <cellStyle name="Normal 2 2 8 78" xfId="6137"/>
    <cellStyle name="Normal 2 2 8 8" xfId="6138"/>
    <cellStyle name="Normal 2 2 8 9" xfId="6139"/>
    <cellStyle name="Normal 2 2 80" xfId="6140"/>
    <cellStyle name="Normal 2 2 81" xfId="6141"/>
    <cellStyle name="Normal 2 2 82" xfId="6142"/>
    <cellStyle name="Normal 2 2 83" xfId="6143"/>
    <cellStyle name="Normal 2 2 84" xfId="6144"/>
    <cellStyle name="Normal 2 2 85" xfId="6145"/>
    <cellStyle name="Normal 2 2 86" xfId="6146"/>
    <cellStyle name="Normal 2 2 87" xfId="6147"/>
    <cellStyle name="Normal 2 2 88" xfId="6148"/>
    <cellStyle name="Normal 2 2 89" xfId="6149"/>
    <cellStyle name="Normal 2 2 9" xfId="897"/>
    <cellStyle name="Normal 2 2 9 10" xfId="6150"/>
    <cellStyle name="Normal 2 2 9 11" xfId="6151"/>
    <cellStyle name="Normal 2 2 9 12" xfId="6152"/>
    <cellStyle name="Normal 2 2 9 13" xfId="6153"/>
    <cellStyle name="Normal 2 2 9 14" xfId="6154"/>
    <cellStyle name="Normal 2 2 9 15" xfId="6155"/>
    <cellStyle name="Normal 2 2 9 16" xfId="6156"/>
    <cellStyle name="Normal 2 2 9 17" xfId="6157"/>
    <cellStyle name="Normal 2 2 9 18" xfId="6158"/>
    <cellStyle name="Normal 2 2 9 19" xfId="6159"/>
    <cellStyle name="Normal 2 2 9 2" xfId="6160"/>
    <cellStyle name="Normal 2 2 9 2 10" xfId="6161"/>
    <cellStyle name="Normal 2 2 9 2 11" xfId="6162"/>
    <cellStyle name="Normal 2 2 9 2 12" xfId="6163"/>
    <cellStyle name="Normal 2 2 9 2 13" xfId="6164"/>
    <cellStyle name="Normal 2 2 9 2 14" xfId="6165"/>
    <cellStyle name="Normal 2 2 9 2 15" xfId="6166"/>
    <cellStyle name="Normal 2 2 9 2 16" xfId="6167"/>
    <cellStyle name="Normal 2 2 9 2 17" xfId="6168"/>
    <cellStyle name="Normal 2 2 9 2 2" xfId="6169"/>
    <cellStyle name="Normal 2 2 9 2 3" xfId="6170"/>
    <cellStyle name="Normal 2 2 9 2 4" xfId="6171"/>
    <cellStyle name="Normal 2 2 9 2 5" xfId="6172"/>
    <cellStyle name="Normal 2 2 9 2 6" xfId="6173"/>
    <cellStyle name="Normal 2 2 9 2 7" xfId="6174"/>
    <cellStyle name="Normal 2 2 9 2 8" xfId="6175"/>
    <cellStyle name="Normal 2 2 9 2 9" xfId="6176"/>
    <cellStyle name="Normal 2 2 9 20" xfId="6177"/>
    <cellStyle name="Normal 2 2 9 21" xfId="6178"/>
    <cellStyle name="Normal 2 2 9 22" xfId="6179"/>
    <cellStyle name="Normal 2 2 9 23" xfId="6180"/>
    <cellStyle name="Normal 2 2 9 24" xfId="6181"/>
    <cellStyle name="Normal 2 2 9 25" xfId="6182"/>
    <cellStyle name="Normal 2 2 9 26" xfId="6183"/>
    <cellStyle name="Normal 2 2 9 27" xfId="6184"/>
    <cellStyle name="Normal 2 2 9 28" xfId="6185"/>
    <cellStyle name="Normal 2 2 9 29" xfId="6186"/>
    <cellStyle name="Normal 2 2 9 3" xfId="6187"/>
    <cellStyle name="Normal 2 2 9 3 10" xfId="6188"/>
    <cellStyle name="Normal 2 2 9 3 11" xfId="6189"/>
    <cellStyle name="Normal 2 2 9 3 12" xfId="6190"/>
    <cellStyle name="Normal 2 2 9 3 13" xfId="6191"/>
    <cellStyle name="Normal 2 2 9 3 14" xfId="6192"/>
    <cellStyle name="Normal 2 2 9 3 15" xfId="6193"/>
    <cellStyle name="Normal 2 2 9 3 16" xfId="6194"/>
    <cellStyle name="Normal 2 2 9 3 17" xfId="6195"/>
    <cellStyle name="Normal 2 2 9 3 2" xfId="6196"/>
    <cellStyle name="Normal 2 2 9 3 3" xfId="6197"/>
    <cellStyle name="Normal 2 2 9 3 4" xfId="6198"/>
    <cellStyle name="Normal 2 2 9 3 5" xfId="6199"/>
    <cellStyle name="Normal 2 2 9 3 6" xfId="6200"/>
    <cellStyle name="Normal 2 2 9 3 7" xfId="6201"/>
    <cellStyle name="Normal 2 2 9 3 8" xfId="6202"/>
    <cellStyle name="Normal 2 2 9 3 9" xfId="6203"/>
    <cellStyle name="Normal 2 2 9 30" xfId="6204"/>
    <cellStyle name="Normal 2 2 9 31" xfId="6205"/>
    <cellStyle name="Normal 2 2 9 32" xfId="6206"/>
    <cellStyle name="Normal 2 2 9 33" xfId="6207"/>
    <cellStyle name="Normal 2 2 9 34" xfId="6208"/>
    <cellStyle name="Normal 2 2 9 35" xfId="6209"/>
    <cellStyle name="Normal 2 2 9 36" xfId="6210"/>
    <cellStyle name="Normal 2 2 9 37" xfId="6211"/>
    <cellStyle name="Normal 2 2 9 38" xfId="6212"/>
    <cellStyle name="Normal 2 2 9 39" xfId="6213"/>
    <cellStyle name="Normal 2 2 9 4" xfId="6214"/>
    <cellStyle name="Normal 2 2 9 40" xfId="6215"/>
    <cellStyle name="Normal 2 2 9 41" xfId="6216"/>
    <cellStyle name="Normal 2 2 9 42" xfId="6217"/>
    <cellStyle name="Normal 2 2 9 43" xfId="6218"/>
    <cellStyle name="Normal 2 2 9 44" xfId="6219"/>
    <cellStyle name="Normal 2 2 9 45" xfId="6220"/>
    <cellStyle name="Normal 2 2 9 46" xfId="6221"/>
    <cellStyle name="Normal 2 2 9 47" xfId="6222"/>
    <cellStyle name="Normal 2 2 9 48" xfId="6223"/>
    <cellStyle name="Normal 2 2 9 49" xfId="6224"/>
    <cellStyle name="Normal 2 2 9 5" xfId="6225"/>
    <cellStyle name="Normal 2 2 9 50" xfId="6226"/>
    <cellStyle name="Normal 2 2 9 51" xfId="6227"/>
    <cellStyle name="Normal 2 2 9 52" xfId="6228"/>
    <cellStyle name="Normal 2 2 9 53" xfId="6229"/>
    <cellStyle name="Normal 2 2 9 54" xfId="6230"/>
    <cellStyle name="Normal 2 2 9 55" xfId="6231"/>
    <cellStyle name="Normal 2 2 9 56" xfId="6232"/>
    <cellStyle name="Normal 2 2 9 57" xfId="6233"/>
    <cellStyle name="Normal 2 2 9 58" xfId="6234"/>
    <cellStyle name="Normal 2 2 9 59" xfId="6235"/>
    <cellStyle name="Normal 2 2 9 6" xfId="6236"/>
    <cellStyle name="Normal 2 2 9 60" xfId="6237"/>
    <cellStyle name="Normal 2 2 9 61" xfId="6238"/>
    <cellStyle name="Normal 2 2 9 62" xfId="6239"/>
    <cellStyle name="Normal 2 2 9 63" xfId="6240"/>
    <cellStyle name="Normal 2 2 9 64" xfId="6241"/>
    <cellStyle name="Normal 2 2 9 65" xfId="6242"/>
    <cellStyle name="Normal 2 2 9 66" xfId="6243"/>
    <cellStyle name="Normal 2 2 9 67" xfId="6244"/>
    <cellStyle name="Normal 2 2 9 68" xfId="6245"/>
    <cellStyle name="Normal 2 2 9 69" xfId="6246"/>
    <cellStyle name="Normal 2 2 9 7" xfId="6247"/>
    <cellStyle name="Normal 2 2 9 70" xfId="6248"/>
    <cellStyle name="Normal 2 2 9 71" xfId="6249"/>
    <cellStyle name="Normal 2 2 9 72" xfId="6250"/>
    <cellStyle name="Normal 2 2 9 73" xfId="6251"/>
    <cellStyle name="Normal 2 2 9 74" xfId="6252"/>
    <cellStyle name="Normal 2 2 9 75" xfId="6253"/>
    <cellStyle name="Normal 2 2 9 76" xfId="6254"/>
    <cellStyle name="Normal 2 2 9 77" xfId="6255"/>
    <cellStyle name="Normal 2 2 9 78" xfId="6256"/>
    <cellStyle name="Normal 2 2 9 8" xfId="6257"/>
    <cellStyle name="Normal 2 2 9 9" xfId="6258"/>
    <cellStyle name="Normal 2 2 90" xfId="6259"/>
    <cellStyle name="Normal 2 2 91" xfId="6260"/>
    <cellStyle name="Normal 2 2 92" xfId="6261"/>
    <cellStyle name="Normal 2 2 93" xfId="6262"/>
    <cellStyle name="Normal 2 2 94" xfId="6263"/>
    <cellStyle name="Normal 2 2 95" xfId="6264"/>
    <cellStyle name="Normal 2 2 96" xfId="6265"/>
    <cellStyle name="Normal 2 2 97" xfId="6266"/>
    <cellStyle name="Normal 2 2 98" xfId="6267"/>
    <cellStyle name="Normal 2 2 99" xfId="6268"/>
    <cellStyle name="Normal 2 2_1.3s Accounting C Costs Scots" xfId="898"/>
    <cellStyle name="Normal 2 20" xfId="899"/>
    <cellStyle name="Normal 2 21" xfId="900"/>
    <cellStyle name="Normal 2 22" xfId="901"/>
    <cellStyle name="Normal 2 23" xfId="902"/>
    <cellStyle name="Normal 2 24" xfId="903"/>
    <cellStyle name="Normal 2 25" xfId="904"/>
    <cellStyle name="Normal 2 26" xfId="905"/>
    <cellStyle name="Normal 2 27" xfId="906"/>
    <cellStyle name="Normal 2 28" xfId="907"/>
    <cellStyle name="Normal 2 29" xfId="908"/>
    <cellStyle name="Normal 2 3" xfId="909"/>
    <cellStyle name="Normal 2 3 10" xfId="6269"/>
    <cellStyle name="Normal 2 3 11" xfId="6270"/>
    <cellStyle name="Normal 2 3 12" xfId="6271"/>
    <cellStyle name="Normal 2 3 13" xfId="6272"/>
    <cellStyle name="Normal 2 3 14" xfId="6273"/>
    <cellStyle name="Normal 2 3 15" xfId="6274"/>
    <cellStyle name="Normal 2 3 16" xfId="6275"/>
    <cellStyle name="Normal 2 3 17" xfId="6276"/>
    <cellStyle name="Normal 2 3 18" xfId="6277"/>
    <cellStyle name="Normal 2 3 19" xfId="6278"/>
    <cellStyle name="Normal 2 3 2" xfId="910"/>
    <cellStyle name="Normal 2 3 2 10" xfId="6279"/>
    <cellStyle name="Normal 2 3 2 11" xfId="6280"/>
    <cellStyle name="Normal 2 3 2 12" xfId="6281"/>
    <cellStyle name="Normal 2 3 2 13" xfId="6282"/>
    <cellStyle name="Normal 2 3 2 14" xfId="6283"/>
    <cellStyle name="Normal 2 3 2 15" xfId="6284"/>
    <cellStyle name="Normal 2 3 2 16" xfId="6285"/>
    <cellStyle name="Normal 2 3 2 17" xfId="6286"/>
    <cellStyle name="Normal 2 3 2 18" xfId="6287"/>
    <cellStyle name="Normal 2 3 2 19" xfId="6288"/>
    <cellStyle name="Normal 2 3 2 2" xfId="911"/>
    <cellStyle name="Normal 2 3 2 2 10" xfId="6289"/>
    <cellStyle name="Normal 2 3 2 2 11" xfId="6290"/>
    <cellStyle name="Normal 2 3 2 2 12" xfId="6291"/>
    <cellStyle name="Normal 2 3 2 2 13" xfId="6292"/>
    <cellStyle name="Normal 2 3 2 2 14" xfId="6293"/>
    <cellStyle name="Normal 2 3 2 2 15" xfId="6294"/>
    <cellStyle name="Normal 2 3 2 2 16" xfId="6295"/>
    <cellStyle name="Normal 2 3 2 2 17" xfId="6296"/>
    <cellStyle name="Normal 2 3 2 2 18" xfId="6297"/>
    <cellStyle name="Normal 2 3 2 2 19" xfId="6298"/>
    <cellStyle name="Normal 2 3 2 2 2" xfId="6299"/>
    <cellStyle name="Normal 2 3 2 2 2 10" xfId="6300"/>
    <cellStyle name="Normal 2 3 2 2 2 11" xfId="6301"/>
    <cellStyle name="Normal 2 3 2 2 2 12" xfId="6302"/>
    <cellStyle name="Normal 2 3 2 2 2 13" xfId="6303"/>
    <cellStyle name="Normal 2 3 2 2 2 14" xfId="6304"/>
    <cellStyle name="Normal 2 3 2 2 2 15" xfId="6305"/>
    <cellStyle name="Normal 2 3 2 2 2 16" xfId="6306"/>
    <cellStyle name="Normal 2 3 2 2 2 17" xfId="6307"/>
    <cellStyle name="Normal 2 3 2 2 2 18" xfId="6308"/>
    <cellStyle name="Normal 2 3 2 2 2 19" xfId="6309"/>
    <cellStyle name="Normal 2 3 2 2 2 2" xfId="6310"/>
    <cellStyle name="Normal 2 3 2 2 2 2 10" xfId="6311"/>
    <cellStyle name="Normal 2 3 2 2 2 2 11" xfId="6312"/>
    <cellStyle name="Normal 2 3 2 2 2 2 12" xfId="6313"/>
    <cellStyle name="Normal 2 3 2 2 2 2 13" xfId="6314"/>
    <cellStyle name="Normal 2 3 2 2 2 2 14" xfId="6315"/>
    <cellStyle name="Normal 2 3 2 2 2 2 15" xfId="6316"/>
    <cellStyle name="Normal 2 3 2 2 2 2 16" xfId="6317"/>
    <cellStyle name="Normal 2 3 2 2 2 2 17" xfId="6318"/>
    <cellStyle name="Normal 2 3 2 2 2 2 18" xfId="6319"/>
    <cellStyle name="Normal 2 3 2 2 2 2 19" xfId="6320"/>
    <cellStyle name="Normal 2 3 2 2 2 2 2" xfId="6321"/>
    <cellStyle name="Normal 2 3 2 2 2 2 2 10" xfId="6322"/>
    <cellStyle name="Normal 2 3 2 2 2 2 2 11" xfId="6323"/>
    <cellStyle name="Normal 2 3 2 2 2 2 2 12" xfId="6324"/>
    <cellStyle name="Normal 2 3 2 2 2 2 2 13" xfId="6325"/>
    <cellStyle name="Normal 2 3 2 2 2 2 2 14" xfId="6326"/>
    <cellStyle name="Normal 2 3 2 2 2 2 2 15" xfId="6327"/>
    <cellStyle name="Normal 2 3 2 2 2 2 2 16" xfId="6328"/>
    <cellStyle name="Normal 2 3 2 2 2 2 2 17" xfId="6329"/>
    <cellStyle name="Normal 2 3 2 2 2 2 2 18" xfId="6330"/>
    <cellStyle name="Normal 2 3 2 2 2 2 2 2" xfId="6331"/>
    <cellStyle name="Normal 2 3 2 2 2 2 2 3" xfId="6332"/>
    <cellStyle name="Normal 2 3 2 2 2 2 2 4" xfId="6333"/>
    <cellStyle name="Normal 2 3 2 2 2 2 2 5" xfId="6334"/>
    <cellStyle name="Normal 2 3 2 2 2 2 2 6" xfId="6335"/>
    <cellStyle name="Normal 2 3 2 2 2 2 2 7" xfId="6336"/>
    <cellStyle name="Normal 2 3 2 2 2 2 2 8" xfId="6337"/>
    <cellStyle name="Normal 2 3 2 2 2 2 2 9" xfId="6338"/>
    <cellStyle name="Normal 2 3 2 2 2 2 3" xfId="6339"/>
    <cellStyle name="Normal 2 3 2 2 2 2 4" xfId="6340"/>
    <cellStyle name="Normal 2 3 2 2 2 2 5" xfId="6341"/>
    <cellStyle name="Normal 2 3 2 2 2 2 6" xfId="6342"/>
    <cellStyle name="Normal 2 3 2 2 2 2 7" xfId="6343"/>
    <cellStyle name="Normal 2 3 2 2 2 2 8" xfId="6344"/>
    <cellStyle name="Normal 2 3 2 2 2 2 9" xfId="6345"/>
    <cellStyle name="Normal 2 3 2 2 2 2_ELEC SAP FCST UPLOAD" xfId="6346"/>
    <cellStyle name="Normal 2 3 2 2 2 20" xfId="6347"/>
    <cellStyle name="Normal 2 3 2 2 2 21" xfId="6348"/>
    <cellStyle name="Normal 2 3 2 2 2 22" xfId="6349"/>
    <cellStyle name="Normal 2 3 2 2 2 3" xfId="6350"/>
    <cellStyle name="Normal 2 3 2 2 2 4" xfId="6351"/>
    <cellStyle name="Normal 2 3 2 2 2 5" xfId="6352"/>
    <cellStyle name="Normal 2 3 2 2 2 6" xfId="6353"/>
    <cellStyle name="Normal 2 3 2 2 2 7" xfId="6354"/>
    <cellStyle name="Normal 2 3 2 2 2 8" xfId="6355"/>
    <cellStyle name="Normal 2 3 2 2 2 9" xfId="6356"/>
    <cellStyle name="Normal 2 3 2 2 2_ELEC SAP FCST UPLOAD" xfId="6357"/>
    <cellStyle name="Normal 2 3 2 2 20" xfId="6358"/>
    <cellStyle name="Normal 2 3 2 2 21" xfId="6359"/>
    <cellStyle name="Normal 2 3 2 2 22" xfId="6360"/>
    <cellStyle name="Normal 2 3 2 2 23" xfId="6361"/>
    <cellStyle name="Normal 2 3 2 2 24" xfId="6362"/>
    <cellStyle name="Normal 2 3 2 2 25" xfId="6363"/>
    <cellStyle name="Normal 2 3 2 2 26" xfId="6364"/>
    <cellStyle name="Normal 2 3 2 2 27" xfId="6365"/>
    <cellStyle name="Normal 2 3 2 2 28" xfId="6366"/>
    <cellStyle name="Normal 2 3 2 2 29" xfId="6367"/>
    <cellStyle name="Normal 2 3 2 2 3" xfId="6368"/>
    <cellStyle name="Normal 2 3 2 2 3 2" xfId="6369"/>
    <cellStyle name="Normal 2 3 2 2 3 3" xfId="6370"/>
    <cellStyle name="Normal 2 3 2 2 3_ELEC SAP FCST UPLOAD" xfId="6371"/>
    <cellStyle name="Normal 2 3 2 2 30" xfId="6372"/>
    <cellStyle name="Normal 2 3 2 2 31" xfId="6373"/>
    <cellStyle name="Normal 2 3 2 2 32" xfId="6374"/>
    <cellStyle name="Normal 2 3 2 2 33" xfId="6375"/>
    <cellStyle name="Normal 2 3 2 2 34" xfId="6376"/>
    <cellStyle name="Normal 2 3 2 2 35" xfId="6377"/>
    <cellStyle name="Normal 2 3 2 2 36" xfId="6378"/>
    <cellStyle name="Normal 2 3 2 2 37" xfId="6379"/>
    <cellStyle name="Normal 2 3 2 2 38" xfId="6380"/>
    <cellStyle name="Normal 2 3 2 2 39" xfId="6381"/>
    <cellStyle name="Normal 2 3 2 2 4" xfId="6382"/>
    <cellStyle name="Normal 2 3 2 2 40" xfId="6383"/>
    <cellStyle name="Normal 2 3 2 2 41" xfId="6384"/>
    <cellStyle name="Normal 2 3 2 2 42" xfId="6385"/>
    <cellStyle name="Normal 2 3 2 2 43" xfId="6386"/>
    <cellStyle name="Normal 2 3 2 2 44" xfId="6387"/>
    <cellStyle name="Normal 2 3 2 2 45" xfId="6388"/>
    <cellStyle name="Normal 2 3 2 2 46" xfId="6389"/>
    <cellStyle name="Normal 2 3 2 2 47" xfId="6390"/>
    <cellStyle name="Normal 2 3 2 2 48" xfId="6391"/>
    <cellStyle name="Normal 2 3 2 2 49" xfId="6392"/>
    <cellStyle name="Normal 2 3 2 2 5" xfId="6393"/>
    <cellStyle name="Normal 2 3 2 2 50" xfId="6394"/>
    <cellStyle name="Normal 2 3 2 2 51" xfId="6395"/>
    <cellStyle name="Normal 2 3 2 2 52" xfId="6396"/>
    <cellStyle name="Normal 2 3 2 2 53" xfId="6397"/>
    <cellStyle name="Normal 2 3 2 2 54" xfId="6398"/>
    <cellStyle name="Normal 2 3 2 2 55" xfId="6399"/>
    <cellStyle name="Normal 2 3 2 2 56" xfId="6400"/>
    <cellStyle name="Normal 2 3 2 2 57" xfId="6401"/>
    <cellStyle name="Normal 2 3 2 2 58" xfId="6402"/>
    <cellStyle name="Normal 2 3 2 2 59" xfId="6403"/>
    <cellStyle name="Normal 2 3 2 2 6" xfId="6404"/>
    <cellStyle name="Normal 2 3 2 2 60" xfId="6405"/>
    <cellStyle name="Normal 2 3 2 2 61" xfId="6406"/>
    <cellStyle name="Normal 2 3 2 2 62" xfId="6407"/>
    <cellStyle name="Normal 2 3 2 2 63" xfId="6408"/>
    <cellStyle name="Normal 2 3 2 2 64" xfId="6409"/>
    <cellStyle name="Normal 2 3 2 2 65" xfId="6410"/>
    <cellStyle name="Normal 2 3 2 2 66" xfId="6411"/>
    <cellStyle name="Normal 2 3 2 2 67" xfId="6412"/>
    <cellStyle name="Normal 2 3 2 2 68" xfId="6413"/>
    <cellStyle name="Normal 2 3 2 2 69" xfId="6414"/>
    <cellStyle name="Normal 2 3 2 2 7" xfId="6415"/>
    <cellStyle name="Normal 2 3 2 2 7 10" xfId="6416"/>
    <cellStyle name="Normal 2 3 2 2 7 11" xfId="6417"/>
    <cellStyle name="Normal 2 3 2 2 7 12" xfId="6418"/>
    <cellStyle name="Normal 2 3 2 2 7 13" xfId="6419"/>
    <cellStyle name="Normal 2 3 2 2 7 14" xfId="6420"/>
    <cellStyle name="Normal 2 3 2 2 7 15" xfId="6421"/>
    <cellStyle name="Normal 2 3 2 2 7 16" xfId="6422"/>
    <cellStyle name="Normal 2 3 2 2 7 17" xfId="6423"/>
    <cellStyle name="Normal 2 3 2 2 7 2" xfId="6424"/>
    <cellStyle name="Normal 2 3 2 2 7 3" xfId="6425"/>
    <cellStyle name="Normal 2 3 2 2 7 4" xfId="6426"/>
    <cellStyle name="Normal 2 3 2 2 7 5" xfId="6427"/>
    <cellStyle name="Normal 2 3 2 2 7 6" xfId="6428"/>
    <cellStyle name="Normal 2 3 2 2 7 7" xfId="6429"/>
    <cellStyle name="Normal 2 3 2 2 7 8" xfId="6430"/>
    <cellStyle name="Normal 2 3 2 2 7 9" xfId="6431"/>
    <cellStyle name="Normal 2 3 2 2 70" xfId="6432"/>
    <cellStyle name="Normal 2 3 2 2 71" xfId="6433"/>
    <cellStyle name="Normal 2 3 2 2 72" xfId="6434"/>
    <cellStyle name="Normal 2 3 2 2 73" xfId="6435"/>
    <cellStyle name="Normal 2 3 2 2 74" xfId="6436"/>
    <cellStyle name="Normal 2 3 2 2 75" xfId="6437"/>
    <cellStyle name="Normal 2 3 2 2 76" xfId="6438"/>
    <cellStyle name="Normal 2 3 2 2 77" xfId="6439"/>
    <cellStyle name="Normal 2 3 2 2 78" xfId="6440"/>
    <cellStyle name="Normal 2 3 2 2 79" xfId="6441"/>
    <cellStyle name="Normal 2 3 2 2 8" xfId="6442"/>
    <cellStyle name="Normal 2 3 2 2 80" xfId="6443"/>
    <cellStyle name="Normal 2 3 2 2 81" xfId="6444"/>
    <cellStyle name="Normal 2 3 2 2 82" xfId="6445"/>
    <cellStyle name="Normal 2 3 2 2 83" xfId="6446"/>
    <cellStyle name="Normal 2 3 2 2 9" xfId="6447"/>
    <cellStyle name="Normal 2 3 2 2_ELEC SAP FCST UPLOAD" xfId="6448"/>
    <cellStyle name="Normal 2 3 2 20" xfId="6449"/>
    <cellStyle name="Normal 2 3 2 21" xfId="6450"/>
    <cellStyle name="Normal 2 3 2 22" xfId="6451"/>
    <cellStyle name="Normal 2 3 2 23" xfId="6452"/>
    <cellStyle name="Normal 2 3 2 24" xfId="6453"/>
    <cellStyle name="Normal 2 3 2 25" xfId="6454"/>
    <cellStyle name="Normal 2 3 2 26" xfId="6455"/>
    <cellStyle name="Normal 2 3 2 27" xfId="6456"/>
    <cellStyle name="Normal 2 3 2 28" xfId="6457"/>
    <cellStyle name="Normal 2 3 2 29" xfId="6458"/>
    <cellStyle name="Normal 2 3 2 3" xfId="6459"/>
    <cellStyle name="Normal 2 3 2 3 10" xfId="6460"/>
    <cellStyle name="Normal 2 3 2 3 11" xfId="6461"/>
    <cellStyle name="Normal 2 3 2 3 12" xfId="6462"/>
    <cellStyle name="Normal 2 3 2 3 13" xfId="6463"/>
    <cellStyle name="Normal 2 3 2 3 14" xfId="6464"/>
    <cellStyle name="Normal 2 3 2 3 15" xfId="6465"/>
    <cellStyle name="Normal 2 3 2 3 16" xfId="6466"/>
    <cellStyle name="Normal 2 3 2 3 17" xfId="6467"/>
    <cellStyle name="Normal 2 3 2 3 18" xfId="6468"/>
    <cellStyle name="Normal 2 3 2 3 19" xfId="6469"/>
    <cellStyle name="Normal 2 3 2 3 2" xfId="6470"/>
    <cellStyle name="Normal 2 3 2 3 2 10" xfId="6471"/>
    <cellStyle name="Normal 2 3 2 3 2 11" xfId="6472"/>
    <cellStyle name="Normal 2 3 2 3 2 12" xfId="6473"/>
    <cellStyle name="Normal 2 3 2 3 2 13" xfId="6474"/>
    <cellStyle name="Normal 2 3 2 3 2 14" xfId="6475"/>
    <cellStyle name="Normal 2 3 2 3 2 15" xfId="6476"/>
    <cellStyle name="Normal 2 3 2 3 2 16" xfId="6477"/>
    <cellStyle name="Normal 2 3 2 3 2 17" xfId="6478"/>
    <cellStyle name="Normal 2 3 2 3 2 18" xfId="6479"/>
    <cellStyle name="Normal 2 3 2 3 2 2" xfId="6480"/>
    <cellStyle name="Normal 2 3 2 3 2 3" xfId="6481"/>
    <cellStyle name="Normal 2 3 2 3 2 4" xfId="6482"/>
    <cellStyle name="Normal 2 3 2 3 2 5" xfId="6483"/>
    <cellStyle name="Normal 2 3 2 3 2 6" xfId="6484"/>
    <cellStyle name="Normal 2 3 2 3 2 7" xfId="6485"/>
    <cellStyle name="Normal 2 3 2 3 2 8" xfId="6486"/>
    <cellStyle name="Normal 2 3 2 3 2 9" xfId="6487"/>
    <cellStyle name="Normal 2 3 2 3 3" xfId="6488"/>
    <cellStyle name="Normal 2 3 2 3 4" xfId="6489"/>
    <cellStyle name="Normal 2 3 2 3 5" xfId="6490"/>
    <cellStyle name="Normal 2 3 2 3 6" xfId="6491"/>
    <cellStyle name="Normal 2 3 2 3 7" xfId="6492"/>
    <cellStyle name="Normal 2 3 2 3 8" xfId="6493"/>
    <cellStyle name="Normal 2 3 2 3 9" xfId="6494"/>
    <cellStyle name="Normal 2 3 2 3_ELEC SAP FCST UPLOAD" xfId="6495"/>
    <cellStyle name="Normal 2 3 2 30" xfId="6496"/>
    <cellStyle name="Normal 2 3 2 31" xfId="6497"/>
    <cellStyle name="Normal 2 3 2 32" xfId="6498"/>
    <cellStyle name="Normal 2 3 2 33" xfId="6499"/>
    <cellStyle name="Normal 2 3 2 34" xfId="6500"/>
    <cellStyle name="Normal 2 3 2 35" xfId="6501"/>
    <cellStyle name="Normal 2 3 2 36" xfId="6502"/>
    <cellStyle name="Normal 2 3 2 37" xfId="6503"/>
    <cellStyle name="Normal 2 3 2 38" xfId="6504"/>
    <cellStyle name="Normal 2 3 2 39" xfId="6505"/>
    <cellStyle name="Normal 2 3 2 4" xfId="6506"/>
    <cellStyle name="Normal 2 3 2 40" xfId="6507"/>
    <cellStyle name="Normal 2 3 2 41" xfId="6508"/>
    <cellStyle name="Normal 2 3 2 42" xfId="6509"/>
    <cellStyle name="Normal 2 3 2 43" xfId="6510"/>
    <cellStyle name="Normal 2 3 2 44" xfId="6511"/>
    <cellStyle name="Normal 2 3 2 45" xfId="6512"/>
    <cellStyle name="Normal 2 3 2 46" xfId="6513"/>
    <cellStyle name="Normal 2 3 2 47" xfId="6514"/>
    <cellStyle name="Normal 2 3 2 48" xfId="6515"/>
    <cellStyle name="Normal 2 3 2 49" xfId="6516"/>
    <cellStyle name="Normal 2 3 2 5" xfId="6517"/>
    <cellStyle name="Normal 2 3 2 50" xfId="6518"/>
    <cellStyle name="Normal 2 3 2 51" xfId="6519"/>
    <cellStyle name="Normal 2 3 2 52" xfId="6520"/>
    <cellStyle name="Normal 2 3 2 53" xfId="6521"/>
    <cellStyle name="Normal 2 3 2 54" xfId="6522"/>
    <cellStyle name="Normal 2 3 2 55" xfId="6523"/>
    <cellStyle name="Normal 2 3 2 56" xfId="6524"/>
    <cellStyle name="Normal 2 3 2 57" xfId="6525"/>
    <cellStyle name="Normal 2 3 2 58" xfId="6526"/>
    <cellStyle name="Normal 2 3 2 59" xfId="6527"/>
    <cellStyle name="Normal 2 3 2 6" xfId="6528"/>
    <cellStyle name="Normal 2 3 2 60" xfId="6529"/>
    <cellStyle name="Normal 2 3 2 61" xfId="6530"/>
    <cellStyle name="Normal 2 3 2 62" xfId="6531"/>
    <cellStyle name="Normal 2 3 2 63" xfId="6532"/>
    <cellStyle name="Normal 2 3 2 64" xfId="6533"/>
    <cellStyle name="Normal 2 3 2 65" xfId="6534"/>
    <cellStyle name="Normal 2 3 2 66" xfId="6535"/>
    <cellStyle name="Normal 2 3 2 67" xfId="6536"/>
    <cellStyle name="Normal 2 3 2 68" xfId="6537"/>
    <cellStyle name="Normal 2 3 2 69" xfId="6538"/>
    <cellStyle name="Normal 2 3 2 7" xfId="6539"/>
    <cellStyle name="Normal 2 3 2 70" xfId="6540"/>
    <cellStyle name="Normal 2 3 2 71" xfId="6541"/>
    <cellStyle name="Normal 2 3 2 72" xfId="6542"/>
    <cellStyle name="Normal 2 3 2 73" xfId="6543"/>
    <cellStyle name="Normal 2 3 2 74" xfId="6544"/>
    <cellStyle name="Normal 2 3 2 75" xfId="6545"/>
    <cellStyle name="Normal 2 3 2 76" xfId="6546"/>
    <cellStyle name="Normal 2 3 2 77" xfId="6547"/>
    <cellStyle name="Normal 2 3 2 78" xfId="6548"/>
    <cellStyle name="Normal 2 3 2 79" xfId="6549"/>
    <cellStyle name="Normal 2 3 2 8" xfId="6550"/>
    <cellStyle name="Normal 2 3 2 8 10" xfId="6551"/>
    <cellStyle name="Normal 2 3 2 8 11" xfId="6552"/>
    <cellStyle name="Normal 2 3 2 8 12" xfId="6553"/>
    <cellStyle name="Normal 2 3 2 8 13" xfId="6554"/>
    <cellStyle name="Normal 2 3 2 8 14" xfId="6555"/>
    <cellStyle name="Normal 2 3 2 8 15" xfId="6556"/>
    <cellStyle name="Normal 2 3 2 8 16" xfId="6557"/>
    <cellStyle name="Normal 2 3 2 8 17" xfId="6558"/>
    <cellStyle name="Normal 2 3 2 8 2" xfId="6559"/>
    <cellStyle name="Normal 2 3 2 8 3" xfId="6560"/>
    <cellStyle name="Normal 2 3 2 8 4" xfId="6561"/>
    <cellStyle name="Normal 2 3 2 8 5" xfId="6562"/>
    <cellStyle name="Normal 2 3 2 8 6" xfId="6563"/>
    <cellStyle name="Normal 2 3 2 8 7" xfId="6564"/>
    <cellStyle name="Normal 2 3 2 8 8" xfId="6565"/>
    <cellStyle name="Normal 2 3 2 8 9" xfId="6566"/>
    <cellStyle name="Normal 2 3 2 80" xfId="6567"/>
    <cellStyle name="Normal 2 3 2 81" xfId="6568"/>
    <cellStyle name="Normal 2 3 2 82" xfId="6569"/>
    <cellStyle name="Normal 2 3 2 83" xfId="6570"/>
    <cellStyle name="Normal 2 3 2 84" xfId="6571"/>
    <cellStyle name="Normal 2 3 2 9" xfId="6572"/>
    <cellStyle name="Normal 2 3 2_ELEC SAP FCST UPLOAD" xfId="6573"/>
    <cellStyle name="Normal 2 3 20" xfId="6574"/>
    <cellStyle name="Normal 2 3 21" xfId="6575"/>
    <cellStyle name="Normal 2 3 22" xfId="6576"/>
    <cellStyle name="Normal 2 3 23" xfId="6577"/>
    <cellStyle name="Normal 2 3 24" xfId="6578"/>
    <cellStyle name="Normal 2 3 25" xfId="6579"/>
    <cellStyle name="Normal 2 3 26" xfId="6580"/>
    <cellStyle name="Normal 2 3 27" xfId="6581"/>
    <cellStyle name="Normal 2 3 28" xfId="6582"/>
    <cellStyle name="Normal 2 3 29" xfId="6583"/>
    <cellStyle name="Normal 2 3 3" xfId="912"/>
    <cellStyle name="Normal 2 3 3 10" xfId="6584"/>
    <cellStyle name="Normal 2 3 3 11" xfId="6585"/>
    <cellStyle name="Normal 2 3 3 12" xfId="6586"/>
    <cellStyle name="Normal 2 3 3 13" xfId="6587"/>
    <cellStyle name="Normal 2 3 3 14" xfId="6588"/>
    <cellStyle name="Normal 2 3 3 15" xfId="6589"/>
    <cellStyle name="Normal 2 3 3 16" xfId="6590"/>
    <cellStyle name="Normal 2 3 3 17" xfId="6591"/>
    <cellStyle name="Normal 2 3 3 18" xfId="6592"/>
    <cellStyle name="Normal 2 3 3 19" xfId="6593"/>
    <cellStyle name="Normal 2 3 3 2" xfId="6594"/>
    <cellStyle name="Normal 2 3 3 2 10" xfId="6595"/>
    <cellStyle name="Normal 2 3 3 2 11" xfId="6596"/>
    <cellStyle name="Normal 2 3 3 2 12" xfId="6597"/>
    <cellStyle name="Normal 2 3 3 2 13" xfId="6598"/>
    <cellStyle name="Normal 2 3 3 2 14" xfId="6599"/>
    <cellStyle name="Normal 2 3 3 2 15" xfId="6600"/>
    <cellStyle name="Normal 2 3 3 2 16" xfId="6601"/>
    <cellStyle name="Normal 2 3 3 2 17" xfId="6602"/>
    <cellStyle name="Normal 2 3 3 2 18" xfId="6603"/>
    <cellStyle name="Normal 2 3 3 2 19" xfId="6604"/>
    <cellStyle name="Normal 2 3 3 2 2" xfId="6605"/>
    <cellStyle name="Normal 2 3 3 2 2 10" xfId="6606"/>
    <cellStyle name="Normal 2 3 3 2 2 11" xfId="6607"/>
    <cellStyle name="Normal 2 3 3 2 2 12" xfId="6608"/>
    <cellStyle name="Normal 2 3 3 2 2 13" xfId="6609"/>
    <cellStyle name="Normal 2 3 3 2 2 14" xfId="6610"/>
    <cellStyle name="Normal 2 3 3 2 2 15" xfId="6611"/>
    <cellStyle name="Normal 2 3 3 2 2 16" xfId="6612"/>
    <cellStyle name="Normal 2 3 3 2 2 17" xfId="6613"/>
    <cellStyle name="Normal 2 3 3 2 2 18" xfId="6614"/>
    <cellStyle name="Normal 2 3 3 2 2 2" xfId="6615"/>
    <cellStyle name="Normal 2 3 3 2 2 3" xfId="6616"/>
    <cellStyle name="Normal 2 3 3 2 2 4" xfId="6617"/>
    <cellStyle name="Normal 2 3 3 2 2 5" xfId="6618"/>
    <cellStyle name="Normal 2 3 3 2 2 6" xfId="6619"/>
    <cellStyle name="Normal 2 3 3 2 2 7" xfId="6620"/>
    <cellStyle name="Normal 2 3 3 2 2 8" xfId="6621"/>
    <cellStyle name="Normal 2 3 3 2 2 9" xfId="6622"/>
    <cellStyle name="Normal 2 3 3 2 3" xfId="6623"/>
    <cellStyle name="Normal 2 3 3 2 4" xfId="6624"/>
    <cellStyle name="Normal 2 3 3 2 5" xfId="6625"/>
    <cellStyle name="Normal 2 3 3 2 6" xfId="6626"/>
    <cellStyle name="Normal 2 3 3 2 7" xfId="6627"/>
    <cellStyle name="Normal 2 3 3 2 8" xfId="6628"/>
    <cellStyle name="Normal 2 3 3 2 9" xfId="6629"/>
    <cellStyle name="Normal 2 3 3 2_ELEC SAP FCST UPLOAD" xfId="6630"/>
    <cellStyle name="Normal 2 3 3 20" xfId="6631"/>
    <cellStyle name="Normal 2 3 3 21" xfId="6632"/>
    <cellStyle name="Normal 2 3 3 22" xfId="6633"/>
    <cellStyle name="Normal 2 3 3 23" xfId="6634"/>
    <cellStyle name="Normal 2 3 3 24" xfId="6635"/>
    <cellStyle name="Normal 2 3 3 25" xfId="6636"/>
    <cellStyle name="Normal 2 3 3 26" xfId="6637"/>
    <cellStyle name="Normal 2 3 3 27" xfId="6638"/>
    <cellStyle name="Normal 2 3 3 28" xfId="6639"/>
    <cellStyle name="Normal 2 3 3 29" xfId="6640"/>
    <cellStyle name="Normal 2 3 3 3" xfId="6641"/>
    <cellStyle name="Normal 2 3 3 30" xfId="6642"/>
    <cellStyle name="Normal 2 3 3 31" xfId="6643"/>
    <cellStyle name="Normal 2 3 3 32" xfId="6644"/>
    <cellStyle name="Normal 2 3 3 33" xfId="6645"/>
    <cellStyle name="Normal 2 3 3 34" xfId="6646"/>
    <cellStyle name="Normal 2 3 3 35" xfId="6647"/>
    <cellStyle name="Normal 2 3 3 36" xfId="6648"/>
    <cellStyle name="Normal 2 3 3 37" xfId="6649"/>
    <cellStyle name="Normal 2 3 3 38" xfId="6650"/>
    <cellStyle name="Normal 2 3 3 39" xfId="6651"/>
    <cellStyle name="Normal 2 3 3 4" xfId="6652"/>
    <cellStyle name="Normal 2 3 3 40" xfId="6653"/>
    <cellStyle name="Normal 2 3 3 41" xfId="6654"/>
    <cellStyle name="Normal 2 3 3 42" xfId="6655"/>
    <cellStyle name="Normal 2 3 3 43" xfId="6656"/>
    <cellStyle name="Normal 2 3 3 44" xfId="6657"/>
    <cellStyle name="Normal 2 3 3 45" xfId="6658"/>
    <cellStyle name="Normal 2 3 3 46" xfId="6659"/>
    <cellStyle name="Normal 2 3 3 47" xfId="6660"/>
    <cellStyle name="Normal 2 3 3 48" xfId="6661"/>
    <cellStyle name="Normal 2 3 3 49" xfId="6662"/>
    <cellStyle name="Normal 2 3 3 5" xfId="6663"/>
    <cellStyle name="Normal 2 3 3 50" xfId="6664"/>
    <cellStyle name="Normal 2 3 3 51" xfId="6665"/>
    <cellStyle name="Normal 2 3 3 52" xfId="6666"/>
    <cellStyle name="Normal 2 3 3 53" xfId="6667"/>
    <cellStyle name="Normal 2 3 3 54" xfId="6668"/>
    <cellStyle name="Normal 2 3 3 55" xfId="6669"/>
    <cellStyle name="Normal 2 3 3 56" xfId="6670"/>
    <cellStyle name="Normal 2 3 3 57" xfId="6671"/>
    <cellStyle name="Normal 2 3 3 58" xfId="6672"/>
    <cellStyle name="Normal 2 3 3 59" xfId="6673"/>
    <cellStyle name="Normal 2 3 3 6" xfId="6674"/>
    <cellStyle name="Normal 2 3 3 60" xfId="6675"/>
    <cellStyle name="Normal 2 3 3 61" xfId="6676"/>
    <cellStyle name="Normal 2 3 3 62" xfId="6677"/>
    <cellStyle name="Normal 2 3 3 63" xfId="6678"/>
    <cellStyle name="Normal 2 3 3 64" xfId="6679"/>
    <cellStyle name="Normal 2 3 3 65" xfId="6680"/>
    <cellStyle name="Normal 2 3 3 66" xfId="6681"/>
    <cellStyle name="Normal 2 3 3 67" xfId="6682"/>
    <cellStyle name="Normal 2 3 3 68" xfId="6683"/>
    <cellStyle name="Normal 2 3 3 69" xfId="6684"/>
    <cellStyle name="Normal 2 3 3 7" xfId="6685"/>
    <cellStyle name="Normal 2 3 3 7 10" xfId="6686"/>
    <cellStyle name="Normal 2 3 3 7 11" xfId="6687"/>
    <cellStyle name="Normal 2 3 3 7 12" xfId="6688"/>
    <cellStyle name="Normal 2 3 3 7 13" xfId="6689"/>
    <cellStyle name="Normal 2 3 3 7 14" xfId="6690"/>
    <cellStyle name="Normal 2 3 3 7 15" xfId="6691"/>
    <cellStyle name="Normal 2 3 3 7 16" xfId="6692"/>
    <cellStyle name="Normal 2 3 3 7 17" xfId="6693"/>
    <cellStyle name="Normal 2 3 3 7 2" xfId="6694"/>
    <cellStyle name="Normal 2 3 3 7 3" xfId="6695"/>
    <cellStyle name="Normal 2 3 3 7 4" xfId="6696"/>
    <cellStyle name="Normal 2 3 3 7 5" xfId="6697"/>
    <cellStyle name="Normal 2 3 3 7 6" xfId="6698"/>
    <cellStyle name="Normal 2 3 3 7 7" xfId="6699"/>
    <cellStyle name="Normal 2 3 3 7 8" xfId="6700"/>
    <cellStyle name="Normal 2 3 3 7 9" xfId="6701"/>
    <cellStyle name="Normal 2 3 3 70" xfId="6702"/>
    <cellStyle name="Normal 2 3 3 71" xfId="6703"/>
    <cellStyle name="Normal 2 3 3 72" xfId="6704"/>
    <cellStyle name="Normal 2 3 3 73" xfId="6705"/>
    <cellStyle name="Normal 2 3 3 74" xfId="6706"/>
    <cellStyle name="Normal 2 3 3 75" xfId="6707"/>
    <cellStyle name="Normal 2 3 3 76" xfId="6708"/>
    <cellStyle name="Normal 2 3 3 77" xfId="6709"/>
    <cellStyle name="Normal 2 3 3 78" xfId="6710"/>
    <cellStyle name="Normal 2 3 3 79" xfId="6711"/>
    <cellStyle name="Normal 2 3 3 8" xfId="6712"/>
    <cellStyle name="Normal 2 3 3 80" xfId="6713"/>
    <cellStyle name="Normal 2 3 3 81" xfId="6714"/>
    <cellStyle name="Normal 2 3 3 82" xfId="6715"/>
    <cellStyle name="Normal 2 3 3 83" xfId="6716"/>
    <cellStyle name="Normal 2 3 3 9" xfId="6717"/>
    <cellStyle name="Normal 2 3 3_ELEC SAP FCST UPLOAD" xfId="6718"/>
    <cellStyle name="Normal 2 3 30" xfId="6719"/>
    <cellStyle name="Normal 2 3 31" xfId="6720"/>
    <cellStyle name="Normal 2 3 32" xfId="6721"/>
    <cellStyle name="Normal 2 3 33" xfId="6722"/>
    <cellStyle name="Normal 2 3 34" xfId="6723"/>
    <cellStyle name="Normal 2 3 35" xfId="6724"/>
    <cellStyle name="Normal 2 3 36" xfId="6725"/>
    <cellStyle name="Normal 2 3 37" xfId="6726"/>
    <cellStyle name="Normal 2 3 38" xfId="6727"/>
    <cellStyle name="Normal 2 3 39" xfId="6728"/>
    <cellStyle name="Normal 2 3 4" xfId="913"/>
    <cellStyle name="Normal 2 3 4 10" xfId="6729"/>
    <cellStyle name="Normal 2 3 4 11" xfId="6730"/>
    <cellStyle name="Normal 2 3 4 12" xfId="6731"/>
    <cellStyle name="Normal 2 3 4 13" xfId="6732"/>
    <cellStyle name="Normal 2 3 4 14" xfId="6733"/>
    <cellStyle name="Normal 2 3 4 15" xfId="6734"/>
    <cellStyle name="Normal 2 3 4 16" xfId="6735"/>
    <cellStyle name="Normal 2 3 4 17" xfId="6736"/>
    <cellStyle name="Normal 2 3 4 18" xfId="6737"/>
    <cellStyle name="Normal 2 3 4 19" xfId="6738"/>
    <cellStyle name="Normal 2 3 4 2" xfId="6739"/>
    <cellStyle name="Normal 2 3 4 2 10" xfId="6740"/>
    <cellStyle name="Normal 2 3 4 2 11" xfId="6741"/>
    <cellStyle name="Normal 2 3 4 2 12" xfId="6742"/>
    <cellStyle name="Normal 2 3 4 2 13" xfId="6743"/>
    <cellStyle name="Normal 2 3 4 2 14" xfId="6744"/>
    <cellStyle name="Normal 2 3 4 2 15" xfId="6745"/>
    <cellStyle name="Normal 2 3 4 2 16" xfId="6746"/>
    <cellStyle name="Normal 2 3 4 2 17" xfId="6747"/>
    <cellStyle name="Normal 2 3 4 2 18" xfId="6748"/>
    <cellStyle name="Normal 2 3 4 2 2" xfId="6749"/>
    <cellStyle name="Normal 2 3 4 2 3" xfId="6750"/>
    <cellStyle name="Normal 2 3 4 2 4" xfId="6751"/>
    <cellStyle name="Normal 2 3 4 2 5" xfId="6752"/>
    <cellStyle name="Normal 2 3 4 2 6" xfId="6753"/>
    <cellStyle name="Normal 2 3 4 2 7" xfId="6754"/>
    <cellStyle name="Normal 2 3 4 2 8" xfId="6755"/>
    <cellStyle name="Normal 2 3 4 2 9" xfId="6756"/>
    <cellStyle name="Normal 2 3 4 20" xfId="6757"/>
    <cellStyle name="Normal 2 3 4 21" xfId="6758"/>
    <cellStyle name="Normal 2 3 4 22" xfId="6759"/>
    <cellStyle name="Normal 2 3 4 23" xfId="6760"/>
    <cellStyle name="Normal 2 3 4 24" xfId="6761"/>
    <cellStyle name="Normal 2 3 4 25" xfId="6762"/>
    <cellStyle name="Normal 2 3 4 26" xfId="6763"/>
    <cellStyle name="Normal 2 3 4 27" xfId="6764"/>
    <cellStyle name="Normal 2 3 4 28" xfId="6765"/>
    <cellStyle name="Normal 2 3 4 29" xfId="6766"/>
    <cellStyle name="Normal 2 3 4 3" xfId="6767"/>
    <cellStyle name="Normal 2 3 4 30" xfId="6768"/>
    <cellStyle name="Normal 2 3 4 31" xfId="6769"/>
    <cellStyle name="Normal 2 3 4 32" xfId="6770"/>
    <cellStyle name="Normal 2 3 4 33" xfId="6771"/>
    <cellStyle name="Normal 2 3 4 34" xfId="6772"/>
    <cellStyle name="Normal 2 3 4 35" xfId="6773"/>
    <cellStyle name="Normal 2 3 4 36" xfId="6774"/>
    <cellStyle name="Normal 2 3 4 37" xfId="6775"/>
    <cellStyle name="Normal 2 3 4 38" xfId="6776"/>
    <cellStyle name="Normal 2 3 4 39" xfId="6777"/>
    <cellStyle name="Normal 2 3 4 4" xfId="6778"/>
    <cellStyle name="Normal 2 3 4 4 10" xfId="6779"/>
    <cellStyle name="Normal 2 3 4 4 11" xfId="6780"/>
    <cellStyle name="Normal 2 3 4 4 12" xfId="6781"/>
    <cellStyle name="Normal 2 3 4 4 13" xfId="6782"/>
    <cellStyle name="Normal 2 3 4 4 14" xfId="6783"/>
    <cellStyle name="Normal 2 3 4 4 15" xfId="6784"/>
    <cellStyle name="Normal 2 3 4 4 16" xfId="6785"/>
    <cellStyle name="Normal 2 3 4 4 17" xfId="6786"/>
    <cellStyle name="Normal 2 3 4 4 2" xfId="6787"/>
    <cellStyle name="Normal 2 3 4 4 3" xfId="6788"/>
    <cellStyle name="Normal 2 3 4 4 4" xfId="6789"/>
    <cellStyle name="Normal 2 3 4 4 5" xfId="6790"/>
    <cellStyle name="Normal 2 3 4 4 6" xfId="6791"/>
    <cellStyle name="Normal 2 3 4 4 7" xfId="6792"/>
    <cellStyle name="Normal 2 3 4 4 8" xfId="6793"/>
    <cellStyle name="Normal 2 3 4 4 9" xfId="6794"/>
    <cellStyle name="Normal 2 3 4 40" xfId="6795"/>
    <cellStyle name="Normal 2 3 4 41" xfId="6796"/>
    <cellStyle name="Normal 2 3 4 42" xfId="6797"/>
    <cellStyle name="Normal 2 3 4 43" xfId="6798"/>
    <cellStyle name="Normal 2 3 4 44" xfId="6799"/>
    <cellStyle name="Normal 2 3 4 45" xfId="6800"/>
    <cellStyle name="Normal 2 3 4 46" xfId="6801"/>
    <cellStyle name="Normal 2 3 4 47" xfId="6802"/>
    <cellStyle name="Normal 2 3 4 48" xfId="6803"/>
    <cellStyle name="Normal 2 3 4 49" xfId="6804"/>
    <cellStyle name="Normal 2 3 4 5" xfId="6805"/>
    <cellStyle name="Normal 2 3 4 50" xfId="6806"/>
    <cellStyle name="Normal 2 3 4 51" xfId="6807"/>
    <cellStyle name="Normal 2 3 4 52" xfId="6808"/>
    <cellStyle name="Normal 2 3 4 53" xfId="6809"/>
    <cellStyle name="Normal 2 3 4 54" xfId="6810"/>
    <cellStyle name="Normal 2 3 4 55" xfId="6811"/>
    <cellStyle name="Normal 2 3 4 56" xfId="6812"/>
    <cellStyle name="Normal 2 3 4 57" xfId="6813"/>
    <cellStyle name="Normal 2 3 4 58" xfId="6814"/>
    <cellStyle name="Normal 2 3 4 59" xfId="6815"/>
    <cellStyle name="Normal 2 3 4 6" xfId="6816"/>
    <cellStyle name="Normal 2 3 4 60" xfId="6817"/>
    <cellStyle name="Normal 2 3 4 61" xfId="6818"/>
    <cellStyle name="Normal 2 3 4 62" xfId="6819"/>
    <cellStyle name="Normal 2 3 4 63" xfId="6820"/>
    <cellStyle name="Normal 2 3 4 64" xfId="6821"/>
    <cellStyle name="Normal 2 3 4 65" xfId="6822"/>
    <cellStyle name="Normal 2 3 4 66" xfId="6823"/>
    <cellStyle name="Normal 2 3 4 67" xfId="6824"/>
    <cellStyle name="Normal 2 3 4 68" xfId="6825"/>
    <cellStyle name="Normal 2 3 4 69" xfId="6826"/>
    <cellStyle name="Normal 2 3 4 7" xfId="6827"/>
    <cellStyle name="Normal 2 3 4 70" xfId="6828"/>
    <cellStyle name="Normal 2 3 4 71" xfId="6829"/>
    <cellStyle name="Normal 2 3 4 72" xfId="6830"/>
    <cellStyle name="Normal 2 3 4 73" xfId="6831"/>
    <cellStyle name="Normal 2 3 4 74" xfId="6832"/>
    <cellStyle name="Normal 2 3 4 75" xfId="6833"/>
    <cellStyle name="Normal 2 3 4 76" xfId="6834"/>
    <cellStyle name="Normal 2 3 4 77" xfId="6835"/>
    <cellStyle name="Normal 2 3 4 78" xfId="6836"/>
    <cellStyle name="Normal 2 3 4 79" xfId="6837"/>
    <cellStyle name="Normal 2 3 4 8" xfId="6838"/>
    <cellStyle name="Normal 2 3 4 80" xfId="6839"/>
    <cellStyle name="Normal 2 3 4 9" xfId="6840"/>
    <cellStyle name="Normal 2 3 4_ELEC SAP FCST UPLOAD" xfId="6841"/>
    <cellStyle name="Normal 2 3 40" xfId="6842"/>
    <cellStyle name="Normal 2 3 41" xfId="6843"/>
    <cellStyle name="Normal 2 3 42" xfId="6844"/>
    <cellStyle name="Normal 2 3 43" xfId="6845"/>
    <cellStyle name="Normal 2 3 44" xfId="6846"/>
    <cellStyle name="Normal 2 3 45" xfId="6847"/>
    <cellStyle name="Normal 2 3 46" xfId="6848"/>
    <cellStyle name="Normal 2 3 47" xfId="6849"/>
    <cellStyle name="Normal 2 3 48" xfId="6850"/>
    <cellStyle name="Normal 2 3 49" xfId="6851"/>
    <cellStyle name="Normal 2 3 5" xfId="2013"/>
    <cellStyle name="Normal 2 3 50" xfId="6852"/>
    <cellStyle name="Normal 2 3 51" xfId="6853"/>
    <cellStyle name="Normal 2 3 52" xfId="6854"/>
    <cellStyle name="Normal 2 3 53" xfId="6855"/>
    <cellStyle name="Normal 2 3 54" xfId="6856"/>
    <cellStyle name="Normal 2 3 55" xfId="6857"/>
    <cellStyle name="Normal 2 3 56" xfId="6858"/>
    <cellStyle name="Normal 2 3 57" xfId="6859"/>
    <cellStyle name="Normal 2 3 58" xfId="6860"/>
    <cellStyle name="Normal 2 3 59" xfId="6861"/>
    <cellStyle name="Normal 2 3 6" xfId="6862"/>
    <cellStyle name="Normal 2 3 60" xfId="6863"/>
    <cellStyle name="Normal 2 3 61" xfId="6864"/>
    <cellStyle name="Normal 2 3 62" xfId="6865"/>
    <cellStyle name="Normal 2 3 63" xfId="6866"/>
    <cellStyle name="Normal 2 3 64" xfId="6867"/>
    <cellStyle name="Normal 2 3 65" xfId="6868"/>
    <cellStyle name="Normal 2 3 66" xfId="6869"/>
    <cellStyle name="Normal 2 3 67" xfId="6870"/>
    <cellStyle name="Normal 2 3 68" xfId="6871"/>
    <cellStyle name="Normal 2 3 69" xfId="6872"/>
    <cellStyle name="Normal 2 3 7" xfId="6873"/>
    <cellStyle name="Normal 2 3 70" xfId="6874"/>
    <cellStyle name="Normal 2 3 71" xfId="6875"/>
    <cellStyle name="Normal 2 3 72" xfId="6876"/>
    <cellStyle name="Normal 2 3 73" xfId="6877"/>
    <cellStyle name="Normal 2 3 74" xfId="6878"/>
    <cellStyle name="Normal 2 3 75" xfId="6879"/>
    <cellStyle name="Normal 2 3 76" xfId="6880"/>
    <cellStyle name="Normal 2 3 77" xfId="6881"/>
    <cellStyle name="Normal 2 3 78" xfId="6882"/>
    <cellStyle name="Normal 2 3 79" xfId="6883"/>
    <cellStyle name="Normal 2 3 8" xfId="6884"/>
    <cellStyle name="Normal 2 3 8 10" xfId="6885"/>
    <cellStyle name="Normal 2 3 8 11" xfId="6886"/>
    <cellStyle name="Normal 2 3 8 12" xfId="6887"/>
    <cellStyle name="Normal 2 3 8 13" xfId="6888"/>
    <cellStyle name="Normal 2 3 8 14" xfId="6889"/>
    <cellStyle name="Normal 2 3 8 15" xfId="6890"/>
    <cellStyle name="Normal 2 3 8 16" xfId="6891"/>
    <cellStyle name="Normal 2 3 8 17" xfId="6892"/>
    <cellStyle name="Normal 2 3 8 2" xfId="6893"/>
    <cellStyle name="Normal 2 3 8 3" xfId="6894"/>
    <cellStyle name="Normal 2 3 8 4" xfId="6895"/>
    <cellStyle name="Normal 2 3 8 5" xfId="6896"/>
    <cellStyle name="Normal 2 3 8 6" xfId="6897"/>
    <cellStyle name="Normal 2 3 8 7" xfId="6898"/>
    <cellStyle name="Normal 2 3 8 8" xfId="6899"/>
    <cellStyle name="Normal 2 3 8 9" xfId="6900"/>
    <cellStyle name="Normal 2 3 80" xfId="6901"/>
    <cellStyle name="Normal 2 3 81" xfId="6902"/>
    <cellStyle name="Normal 2 3 82" xfId="6903"/>
    <cellStyle name="Normal 2 3 83" xfId="6904"/>
    <cellStyle name="Normal 2 3 84" xfId="6905"/>
    <cellStyle name="Normal 2 3 9" xfId="6906"/>
    <cellStyle name="Normal 2 3_ELEC SAP FCST UPLOAD" xfId="6907"/>
    <cellStyle name="Normal 2 30" xfId="914"/>
    <cellStyle name="Normal 2 31" xfId="915"/>
    <cellStyle name="Normal 2 32" xfId="916"/>
    <cellStyle name="Normal 2 33" xfId="917"/>
    <cellStyle name="Normal 2 34" xfId="918"/>
    <cellStyle name="Normal 2 35" xfId="919"/>
    <cellStyle name="Normal 2 36" xfId="920"/>
    <cellStyle name="Normal 2 37" xfId="921"/>
    <cellStyle name="Normal 2 38" xfId="922"/>
    <cellStyle name="Normal 2 39" xfId="923"/>
    <cellStyle name="Normal 2 4" xfId="924"/>
    <cellStyle name="Normal 2 4 10" xfId="6908"/>
    <cellStyle name="Normal 2 4 11" xfId="6909"/>
    <cellStyle name="Normal 2 4 12" xfId="6910"/>
    <cellStyle name="Normal 2 4 13" xfId="6911"/>
    <cellStyle name="Normal 2 4 14" xfId="6912"/>
    <cellStyle name="Normal 2 4 15" xfId="6913"/>
    <cellStyle name="Normal 2 4 16" xfId="6914"/>
    <cellStyle name="Normal 2 4 17" xfId="6915"/>
    <cellStyle name="Normal 2 4 18" xfId="6916"/>
    <cellStyle name="Normal 2 4 19" xfId="6917"/>
    <cellStyle name="Normal 2 4 2" xfId="925"/>
    <cellStyle name="Normal 2 4 2 10" xfId="6918"/>
    <cellStyle name="Normal 2 4 2 11" xfId="6919"/>
    <cellStyle name="Normal 2 4 2 12" xfId="6920"/>
    <cellStyle name="Normal 2 4 2 13" xfId="6921"/>
    <cellStyle name="Normal 2 4 2 14" xfId="6922"/>
    <cellStyle name="Normal 2 4 2 15" xfId="6923"/>
    <cellStyle name="Normal 2 4 2 16" xfId="6924"/>
    <cellStyle name="Normal 2 4 2 17" xfId="6925"/>
    <cellStyle name="Normal 2 4 2 18" xfId="6926"/>
    <cellStyle name="Normal 2 4 2 19" xfId="6927"/>
    <cellStyle name="Normal 2 4 2 2" xfId="926"/>
    <cellStyle name="Normal 2 4 2 2 10" xfId="6928"/>
    <cellStyle name="Normal 2 4 2 2 11" xfId="6929"/>
    <cellStyle name="Normal 2 4 2 2 12" xfId="6930"/>
    <cellStyle name="Normal 2 4 2 2 13" xfId="6931"/>
    <cellStyle name="Normal 2 4 2 2 14" xfId="6932"/>
    <cellStyle name="Normal 2 4 2 2 15" xfId="6933"/>
    <cellStyle name="Normal 2 4 2 2 16" xfId="6934"/>
    <cellStyle name="Normal 2 4 2 2 17" xfId="6935"/>
    <cellStyle name="Normal 2 4 2 2 18" xfId="6936"/>
    <cellStyle name="Normal 2 4 2 2 19" xfId="6937"/>
    <cellStyle name="Normal 2 4 2 2 2" xfId="6938"/>
    <cellStyle name="Normal 2 4 2 2 2 10" xfId="6939"/>
    <cellStyle name="Normal 2 4 2 2 2 11" xfId="6940"/>
    <cellStyle name="Normal 2 4 2 2 2 12" xfId="6941"/>
    <cellStyle name="Normal 2 4 2 2 2 13" xfId="6942"/>
    <cellStyle name="Normal 2 4 2 2 2 14" xfId="6943"/>
    <cellStyle name="Normal 2 4 2 2 2 15" xfId="6944"/>
    <cellStyle name="Normal 2 4 2 2 2 16" xfId="6945"/>
    <cellStyle name="Normal 2 4 2 2 2 17" xfId="6946"/>
    <cellStyle name="Normal 2 4 2 2 2 2" xfId="6947"/>
    <cellStyle name="Normal 2 4 2 2 2 3" xfId="6948"/>
    <cellStyle name="Normal 2 4 2 2 2 4" xfId="6949"/>
    <cellStyle name="Normal 2 4 2 2 2 5" xfId="6950"/>
    <cellStyle name="Normal 2 4 2 2 2 6" xfId="6951"/>
    <cellStyle name="Normal 2 4 2 2 2 7" xfId="6952"/>
    <cellStyle name="Normal 2 4 2 2 2 8" xfId="6953"/>
    <cellStyle name="Normal 2 4 2 2 2 9" xfId="6954"/>
    <cellStyle name="Normal 2 4 2 2 20" xfId="6955"/>
    <cellStyle name="Normal 2 4 2 2 21" xfId="6956"/>
    <cellStyle name="Normal 2 4 2 2 22" xfId="6957"/>
    <cellStyle name="Normal 2 4 2 2 23" xfId="6958"/>
    <cellStyle name="Normal 2 4 2 2 24" xfId="6959"/>
    <cellStyle name="Normal 2 4 2 2 25" xfId="6960"/>
    <cellStyle name="Normal 2 4 2 2 26" xfId="6961"/>
    <cellStyle name="Normal 2 4 2 2 27" xfId="6962"/>
    <cellStyle name="Normal 2 4 2 2 28" xfId="6963"/>
    <cellStyle name="Normal 2 4 2 2 29" xfId="6964"/>
    <cellStyle name="Normal 2 4 2 2 3" xfId="6965"/>
    <cellStyle name="Normal 2 4 2 2 30" xfId="6966"/>
    <cellStyle name="Normal 2 4 2 2 31" xfId="6967"/>
    <cellStyle name="Normal 2 4 2 2 32" xfId="6968"/>
    <cellStyle name="Normal 2 4 2 2 33" xfId="6969"/>
    <cellStyle name="Normal 2 4 2 2 34" xfId="6970"/>
    <cellStyle name="Normal 2 4 2 2 35" xfId="6971"/>
    <cellStyle name="Normal 2 4 2 2 36" xfId="6972"/>
    <cellStyle name="Normal 2 4 2 2 37" xfId="6973"/>
    <cellStyle name="Normal 2 4 2 2 38" xfId="6974"/>
    <cellStyle name="Normal 2 4 2 2 39" xfId="6975"/>
    <cellStyle name="Normal 2 4 2 2 4" xfId="6976"/>
    <cellStyle name="Normal 2 4 2 2 40" xfId="6977"/>
    <cellStyle name="Normal 2 4 2 2 41" xfId="6978"/>
    <cellStyle name="Normal 2 4 2 2 42" xfId="6979"/>
    <cellStyle name="Normal 2 4 2 2 43" xfId="6980"/>
    <cellStyle name="Normal 2 4 2 2 44" xfId="6981"/>
    <cellStyle name="Normal 2 4 2 2 45" xfId="6982"/>
    <cellStyle name="Normal 2 4 2 2 46" xfId="6983"/>
    <cellStyle name="Normal 2 4 2 2 47" xfId="6984"/>
    <cellStyle name="Normal 2 4 2 2 48" xfId="6985"/>
    <cellStyle name="Normal 2 4 2 2 49" xfId="6986"/>
    <cellStyle name="Normal 2 4 2 2 5" xfId="6987"/>
    <cellStyle name="Normal 2 4 2 2 50" xfId="6988"/>
    <cellStyle name="Normal 2 4 2 2 51" xfId="6989"/>
    <cellStyle name="Normal 2 4 2 2 52" xfId="6990"/>
    <cellStyle name="Normal 2 4 2 2 53" xfId="6991"/>
    <cellStyle name="Normal 2 4 2 2 54" xfId="6992"/>
    <cellStyle name="Normal 2 4 2 2 55" xfId="6993"/>
    <cellStyle name="Normal 2 4 2 2 56" xfId="6994"/>
    <cellStyle name="Normal 2 4 2 2 57" xfId="6995"/>
    <cellStyle name="Normal 2 4 2 2 58" xfId="6996"/>
    <cellStyle name="Normal 2 4 2 2 59" xfId="6997"/>
    <cellStyle name="Normal 2 4 2 2 6" xfId="6998"/>
    <cellStyle name="Normal 2 4 2 2 60" xfId="6999"/>
    <cellStyle name="Normal 2 4 2 2 61" xfId="7000"/>
    <cellStyle name="Normal 2 4 2 2 62" xfId="7001"/>
    <cellStyle name="Normal 2 4 2 2 63" xfId="7002"/>
    <cellStyle name="Normal 2 4 2 2 64" xfId="7003"/>
    <cellStyle name="Normal 2 4 2 2 65" xfId="7004"/>
    <cellStyle name="Normal 2 4 2 2 66" xfId="7005"/>
    <cellStyle name="Normal 2 4 2 2 67" xfId="7006"/>
    <cellStyle name="Normal 2 4 2 2 68" xfId="7007"/>
    <cellStyle name="Normal 2 4 2 2 69" xfId="7008"/>
    <cellStyle name="Normal 2 4 2 2 7" xfId="7009"/>
    <cellStyle name="Normal 2 4 2 2 70" xfId="7010"/>
    <cellStyle name="Normal 2 4 2 2 71" xfId="7011"/>
    <cellStyle name="Normal 2 4 2 2 72" xfId="7012"/>
    <cellStyle name="Normal 2 4 2 2 73" xfId="7013"/>
    <cellStyle name="Normal 2 4 2 2 74" xfId="7014"/>
    <cellStyle name="Normal 2 4 2 2 75" xfId="7015"/>
    <cellStyle name="Normal 2 4 2 2 76" xfId="7016"/>
    <cellStyle name="Normal 2 4 2 2 77" xfId="7017"/>
    <cellStyle name="Normal 2 4 2 2 78" xfId="7018"/>
    <cellStyle name="Normal 2 4 2 2 8" xfId="7019"/>
    <cellStyle name="Normal 2 4 2 2 9" xfId="7020"/>
    <cellStyle name="Normal 2 4 2 20" xfId="7021"/>
    <cellStyle name="Normal 2 4 2 21" xfId="7022"/>
    <cellStyle name="Normal 2 4 2 22" xfId="7023"/>
    <cellStyle name="Normal 2 4 2 23" xfId="7024"/>
    <cellStyle name="Normal 2 4 2 24" xfId="7025"/>
    <cellStyle name="Normal 2 4 2 25" xfId="7026"/>
    <cellStyle name="Normal 2 4 2 26" xfId="7027"/>
    <cellStyle name="Normal 2 4 2 27" xfId="7028"/>
    <cellStyle name="Normal 2 4 2 28" xfId="7029"/>
    <cellStyle name="Normal 2 4 2 29" xfId="7030"/>
    <cellStyle name="Normal 2 4 2 3" xfId="7031"/>
    <cellStyle name="Normal 2 4 2 3 10" xfId="7032"/>
    <cellStyle name="Normal 2 4 2 3 11" xfId="7033"/>
    <cellStyle name="Normal 2 4 2 3 12" xfId="7034"/>
    <cellStyle name="Normal 2 4 2 3 13" xfId="7035"/>
    <cellStyle name="Normal 2 4 2 3 14" xfId="7036"/>
    <cellStyle name="Normal 2 4 2 3 15" xfId="7037"/>
    <cellStyle name="Normal 2 4 2 3 16" xfId="7038"/>
    <cellStyle name="Normal 2 4 2 3 17" xfId="7039"/>
    <cellStyle name="Normal 2 4 2 3 2" xfId="7040"/>
    <cellStyle name="Normal 2 4 2 3 3" xfId="7041"/>
    <cellStyle name="Normal 2 4 2 3 4" xfId="7042"/>
    <cellStyle name="Normal 2 4 2 3 5" xfId="7043"/>
    <cellStyle name="Normal 2 4 2 3 6" xfId="7044"/>
    <cellStyle name="Normal 2 4 2 3 7" xfId="7045"/>
    <cellStyle name="Normal 2 4 2 3 8" xfId="7046"/>
    <cellStyle name="Normal 2 4 2 3 9" xfId="7047"/>
    <cellStyle name="Normal 2 4 2 30" xfId="7048"/>
    <cellStyle name="Normal 2 4 2 31" xfId="7049"/>
    <cellStyle name="Normal 2 4 2 32" xfId="7050"/>
    <cellStyle name="Normal 2 4 2 33" xfId="7051"/>
    <cellStyle name="Normal 2 4 2 34" xfId="7052"/>
    <cellStyle name="Normal 2 4 2 35" xfId="7053"/>
    <cellStyle name="Normal 2 4 2 36" xfId="7054"/>
    <cellStyle name="Normal 2 4 2 37" xfId="7055"/>
    <cellStyle name="Normal 2 4 2 38" xfId="7056"/>
    <cellStyle name="Normal 2 4 2 39" xfId="7057"/>
    <cellStyle name="Normal 2 4 2 4" xfId="7058"/>
    <cellStyle name="Normal 2 4 2 40" xfId="7059"/>
    <cellStyle name="Normal 2 4 2 41" xfId="7060"/>
    <cellStyle name="Normal 2 4 2 42" xfId="7061"/>
    <cellStyle name="Normal 2 4 2 43" xfId="7062"/>
    <cellStyle name="Normal 2 4 2 44" xfId="7063"/>
    <cellStyle name="Normal 2 4 2 45" xfId="7064"/>
    <cellStyle name="Normal 2 4 2 46" xfId="7065"/>
    <cellStyle name="Normal 2 4 2 47" xfId="7066"/>
    <cellStyle name="Normal 2 4 2 48" xfId="7067"/>
    <cellStyle name="Normal 2 4 2 49" xfId="7068"/>
    <cellStyle name="Normal 2 4 2 5" xfId="7069"/>
    <cellStyle name="Normal 2 4 2 50" xfId="7070"/>
    <cellStyle name="Normal 2 4 2 51" xfId="7071"/>
    <cellStyle name="Normal 2 4 2 52" xfId="7072"/>
    <cellStyle name="Normal 2 4 2 53" xfId="7073"/>
    <cellStyle name="Normal 2 4 2 54" xfId="7074"/>
    <cellStyle name="Normal 2 4 2 55" xfId="7075"/>
    <cellStyle name="Normal 2 4 2 56" xfId="7076"/>
    <cellStyle name="Normal 2 4 2 57" xfId="7077"/>
    <cellStyle name="Normal 2 4 2 58" xfId="7078"/>
    <cellStyle name="Normal 2 4 2 59" xfId="7079"/>
    <cellStyle name="Normal 2 4 2 6" xfId="7080"/>
    <cellStyle name="Normal 2 4 2 60" xfId="7081"/>
    <cellStyle name="Normal 2 4 2 61" xfId="7082"/>
    <cellStyle name="Normal 2 4 2 62" xfId="7083"/>
    <cellStyle name="Normal 2 4 2 63" xfId="7084"/>
    <cellStyle name="Normal 2 4 2 64" xfId="7085"/>
    <cellStyle name="Normal 2 4 2 65" xfId="7086"/>
    <cellStyle name="Normal 2 4 2 66" xfId="7087"/>
    <cellStyle name="Normal 2 4 2 67" xfId="7088"/>
    <cellStyle name="Normal 2 4 2 68" xfId="7089"/>
    <cellStyle name="Normal 2 4 2 69" xfId="7090"/>
    <cellStyle name="Normal 2 4 2 7" xfId="7091"/>
    <cellStyle name="Normal 2 4 2 70" xfId="7092"/>
    <cellStyle name="Normal 2 4 2 71" xfId="7093"/>
    <cellStyle name="Normal 2 4 2 72" xfId="7094"/>
    <cellStyle name="Normal 2 4 2 73" xfId="7095"/>
    <cellStyle name="Normal 2 4 2 74" xfId="7096"/>
    <cellStyle name="Normal 2 4 2 75" xfId="7097"/>
    <cellStyle name="Normal 2 4 2 76" xfId="7098"/>
    <cellStyle name="Normal 2 4 2 77" xfId="7099"/>
    <cellStyle name="Normal 2 4 2 78" xfId="7100"/>
    <cellStyle name="Normal 2 4 2 8" xfId="7101"/>
    <cellStyle name="Normal 2 4 2 9" xfId="7102"/>
    <cellStyle name="Normal 2 4 20" xfId="7103"/>
    <cellStyle name="Normal 2 4 21" xfId="7104"/>
    <cellStyle name="Normal 2 4 22" xfId="7105"/>
    <cellStyle name="Normal 2 4 23" xfId="7106"/>
    <cellStyle name="Normal 2 4 24" xfId="7107"/>
    <cellStyle name="Normal 2 4 25" xfId="7108"/>
    <cellStyle name="Normal 2 4 26" xfId="7109"/>
    <cellStyle name="Normal 2 4 27" xfId="7110"/>
    <cellStyle name="Normal 2 4 28" xfId="7111"/>
    <cellStyle name="Normal 2 4 29" xfId="7112"/>
    <cellStyle name="Normal 2 4 3" xfId="927"/>
    <cellStyle name="Normal 2 4 30" xfId="7113"/>
    <cellStyle name="Normal 2 4 31" xfId="7114"/>
    <cellStyle name="Normal 2 4 32" xfId="7115"/>
    <cellStyle name="Normal 2 4 33" xfId="7116"/>
    <cellStyle name="Normal 2 4 34" xfId="7117"/>
    <cellStyle name="Normal 2 4 35" xfId="7118"/>
    <cellStyle name="Normal 2 4 36" xfId="7119"/>
    <cellStyle name="Normal 2 4 37" xfId="7120"/>
    <cellStyle name="Normal 2 4 38" xfId="7121"/>
    <cellStyle name="Normal 2 4 39" xfId="7122"/>
    <cellStyle name="Normal 2 4 4" xfId="928"/>
    <cellStyle name="Normal 2 4 40" xfId="7123"/>
    <cellStyle name="Normal 2 4 41" xfId="7124"/>
    <cellStyle name="Normal 2 4 42" xfId="7125"/>
    <cellStyle name="Normal 2 4 43" xfId="7126"/>
    <cellStyle name="Normal 2 4 44" xfId="7127"/>
    <cellStyle name="Normal 2 4 45" xfId="7128"/>
    <cellStyle name="Normal 2 4 46" xfId="7129"/>
    <cellStyle name="Normal 2 4 47" xfId="7130"/>
    <cellStyle name="Normal 2 4 48" xfId="7131"/>
    <cellStyle name="Normal 2 4 49" xfId="7132"/>
    <cellStyle name="Normal 2 4 5" xfId="7133"/>
    <cellStyle name="Normal 2 4 5 10" xfId="7134"/>
    <cellStyle name="Normal 2 4 5 11" xfId="7135"/>
    <cellStyle name="Normal 2 4 5 12" xfId="7136"/>
    <cellStyle name="Normal 2 4 5 13" xfId="7137"/>
    <cellStyle name="Normal 2 4 5 14" xfId="7138"/>
    <cellStyle name="Normal 2 4 5 15" xfId="7139"/>
    <cellStyle name="Normal 2 4 5 16" xfId="7140"/>
    <cellStyle name="Normal 2 4 5 17" xfId="7141"/>
    <cellStyle name="Normal 2 4 5 2" xfId="7142"/>
    <cellStyle name="Normal 2 4 5 3" xfId="7143"/>
    <cellStyle name="Normal 2 4 5 4" xfId="7144"/>
    <cellStyle name="Normal 2 4 5 5" xfId="7145"/>
    <cellStyle name="Normal 2 4 5 6" xfId="7146"/>
    <cellStyle name="Normal 2 4 5 7" xfId="7147"/>
    <cellStyle name="Normal 2 4 5 8" xfId="7148"/>
    <cellStyle name="Normal 2 4 5 9" xfId="7149"/>
    <cellStyle name="Normal 2 4 50" xfId="7150"/>
    <cellStyle name="Normal 2 4 51" xfId="7151"/>
    <cellStyle name="Normal 2 4 52" xfId="7152"/>
    <cellStyle name="Normal 2 4 53" xfId="7153"/>
    <cellStyle name="Normal 2 4 54" xfId="7154"/>
    <cellStyle name="Normal 2 4 55" xfId="7155"/>
    <cellStyle name="Normal 2 4 56" xfId="7156"/>
    <cellStyle name="Normal 2 4 57" xfId="7157"/>
    <cellStyle name="Normal 2 4 58" xfId="7158"/>
    <cellStyle name="Normal 2 4 59" xfId="7159"/>
    <cellStyle name="Normal 2 4 6" xfId="7160"/>
    <cellStyle name="Normal 2 4 6 10" xfId="7161"/>
    <cellStyle name="Normal 2 4 6 11" xfId="7162"/>
    <cellStyle name="Normal 2 4 6 12" xfId="7163"/>
    <cellStyle name="Normal 2 4 6 13" xfId="7164"/>
    <cellStyle name="Normal 2 4 6 14" xfId="7165"/>
    <cellStyle name="Normal 2 4 6 15" xfId="7166"/>
    <cellStyle name="Normal 2 4 6 16" xfId="7167"/>
    <cellStyle name="Normal 2 4 6 17" xfId="7168"/>
    <cellStyle name="Normal 2 4 6 2" xfId="7169"/>
    <cellStyle name="Normal 2 4 6 3" xfId="7170"/>
    <cellStyle name="Normal 2 4 6 4" xfId="7171"/>
    <cellStyle name="Normal 2 4 6 5" xfId="7172"/>
    <cellStyle name="Normal 2 4 6 6" xfId="7173"/>
    <cellStyle name="Normal 2 4 6 7" xfId="7174"/>
    <cellStyle name="Normal 2 4 6 8" xfId="7175"/>
    <cellStyle name="Normal 2 4 6 9" xfId="7176"/>
    <cellStyle name="Normal 2 4 60" xfId="7177"/>
    <cellStyle name="Normal 2 4 61" xfId="7178"/>
    <cellStyle name="Normal 2 4 62" xfId="7179"/>
    <cellStyle name="Normal 2 4 63" xfId="7180"/>
    <cellStyle name="Normal 2 4 64" xfId="7181"/>
    <cellStyle name="Normal 2 4 65" xfId="7182"/>
    <cellStyle name="Normal 2 4 66" xfId="7183"/>
    <cellStyle name="Normal 2 4 67" xfId="7184"/>
    <cellStyle name="Normal 2 4 68" xfId="7185"/>
    <cellStyle name="Normal 2 4 69" xfId="7186"/>
    <cellStyle name="Normal 2 4 7" xfId="7187"/>
    <cellStyle name="Normal 2 4 70" xfId="7188"/>
    <cellStyle name="Normal 2 4 71" xfId="7189"/>
    <cellStyle name="Normal 2 4 72" xfId="7190"/>
    <cellStyle name="Normal 2 4 73" xfId="7191"/>
    <cellStyle name="Normal 2 4 74" xfId="7192"/>
    <cellStyle name="Normal 2 4 75" xfId="7193"/>
    <cellStyle name="Normal 2 4 76" xfId="7194"/>
    <cellStyle name="Normal 2 4 77" xfId="7195"/>
    <cellStyle name="Normal 2 4 78" xfId="7196"/>
    <cellStyle name="Normal 2 4 79" xfId="7197"/>
    <cellStyle name="Normal 2 4 8" xfId="7198"/>
    <cellStyle name="Normal 2 4 80" xfId="7199"/>
    <cellStyle name="Normal 2 4 9" xfId="7200"/>
    <cellStyle name="Normal 2 40" xfId="929"/>
    <cellStyle name="Normal 2 41" xfId="930"/>
    <cellStyle name="Normal 2 42" xfId="931"/>
    <cellStyle name="Normal 2 43" xfId="932"/>
    <cellStyle name="Normal 2 44" xfId="933"/>
    <cellStyle name="Normal 2 45" xfId="934"/>
    <cellStyle name="Normal 2 46" xfId="935"/>
    <cellStyle name="Normal 2 47" xfId="936"/>
    <cellStyle name="Normal 2 48" xfId="937"/>
    <cellStyle name="Normal 2 49" xfId="938"/>
    <cellStyle name="Normal 2 5" xfId="98"/>
    <cellStyle name="Normal 2 5 10" xfId="7201"/>
    <cellStyle name="Normal 2 5 11" xfId="7202"/>
    <cellStyle name="Normal 2 5 12" xfId="7203"/>
    <cellStyle name="Normal 2 5 13" xfId="7204"/>
    <cellStyle name="Normal 2 5 14" xfId="7205"/>
    <cellStyle name="Normal 2 5 15" xfId="7206"/>
    <cellStyle name="Normal 2 5 16" xfId="7207"/>
    <cellStyle name="Normal 2 5 17" xfId="7208"/>
    <cellStyle name="Normal 2 5 18" xfId="7209"/>
    <cellStyle name="Normal 2 5 19" xfId="7210"/>
    <cellStyle name="Normal 2 5 2" xfId="99"/>
    <cellStyle name="Normal 2 5 2 10" xfId="7211"/>
    <cellStyle name="Normal 2 5 2 11" xfId="7212"/>
    <cellStyle name="Normal 2 5 2 12" xfId="7213"/>
    <cellStyle name="Normal 2 5 2 13" xfId="7214"/>
    <cellStyle name="Normal 2 5 2 14" xfId="7215"/>
    <cellStyle name="Normal 2 5 2 15" xfId="7216"/>
    <cellStyle name="Normal 2 5 2 16" xfId="7217"/>
    <cellStyle name="Normal 2 5 2 17" xfId="7218"/>
    <cellStyle name="Normal 2 5 2 18" xfId="7219"/>
    <cellStyle name="Normal 2 5 2 19" xfId="7220"/>
    <cellStyle name="Normal 2 5 2 2" xfId="939"/>
    <cellStyle name="Normal 2 5 2 2 10" xfId="7221"/>
    <cellStyle name="Normal 2 5 2 2 11" xfId="7222"/>
    <cellStyle name="Normal 2 5 2 2 12" xfId="7223"/>
    <cellStyle name="Normal 2 5 2 2 13" xfId="7224"/>
    <cellStyle name="Normal 2 5 2 2 14" xfId="7225"/>
    <cellStyle name="Normal 2 5 2 2 15" xfId="7226"/>
    <cellStyle name="Normal 2 5 2 2 16" xfId="7227"/>
    <cellStyle name="Normal 2 5 2 2 17" xfId="7228"/>
    <cellStyle name="Normal 2 5 2 2 18" xfId="7229"/>
    <cellStyle name="Normal 2 5 2 2 19" xfId="7230"/>
    <cellStyle name="Normal 2 5 2 2 2" xfId="940"/>
    <cellStyle name="Normal 2 5 2 2 2 10" xfId="7231"/>
    <cellStyle name="Normal 2 5 2 2 2 11" xfId="7232"/>
    <cellStyle name="Normal 2 5 2 2 2 12" xfId="7233"/>
    <cellStyle name="Normal 2 5 2 2 2 13" xfId="7234"/>
    <cellStyle name="Normal 2 5 2 2 2 14" xfId="7235"/>
    <cellStyle name="Normal 2 5 2 2 2 15" xfId="7236"/>
    <cellStyle name="Normal 2 5 2 2 2 16" xfId="7237"/>
    <cellStyle name="Normal 2 5 2 2 2 17" xfId="7238"/>
    <cellStyle name="Normal 2 5 2 2 2 18" xfId="7239"/>
    <cellStyle name="Normal 2 5 2 2 2 19" xfId="7240"/>
    <cellStyle name="Normal 2 5 2 2 2 2" xfId="7241"/>
    <cellStyle name="Normal 2 5 2 2 2 2 10" xfId="7242"/>
    <cellStyle name="Normal 2 5 2 2 2 2 11" xfId="7243"/>
    <cellStyle name="Normal 2 5 2 2 2 2 12" xfId="7244"/>
    <cellStyle name="Normal 2 5 2 2 2 2 13" xfId="7245"/>
    <cellStyle name="Normal 2 5 2 2 2 2 14" xfId="7246"/>
    <cellStyle name="Normal 2 5 2 2 2 2 15" xfId="7247"/>
    <cellStyle name="Normal 2 5 2 2 2 2 16" xfId="7248"/>
    <cellStyle name="Normal 2 5 2 2 2 2 17" xfId="7249"/>
    <cellStyle name="Normal 2 5 2 2 2 2 2" xfId="7250"/>
    <cellStyle name="Normal 2 5 2 2 2 2 3" xfId="7251"/>
    <cellStyle name="Normal 2 5 2 2 2 2 4" xfId="7252"/>
    <cellStyle name="Normal 2 5 2 2 2 2 5" xfId="7253"/>
    <cellStyle name="Normal 2 5 2 2 2 2 6" xfId="7254"/>
    <cellStyle name="Normal 2 5 2 2 2 2 7" xfId="7255"/>
    <cellStyle name="Normal 2 5 2 2 2 2 8" xfId="7256"/>
    <cellStyle name="Normal 2 5 2 2 2 2 9" xfId="7257"/>
    <cellStyle name="Normal 2 5 2 2 2 20" xfId="7258"/>
    <cellStyle name="Normal 2 5 2 2 2 21" xfId="7259"/>
    <cellStyle name="Normal 2 5 2 2 2 22" xfId="7260"/>
    <cellStyle name="Normal 2 5 2 2 2 23" xfId="7261"/>
    <cellStyle name="Normal 2 5 2 2 2 24" xfId="7262"/>
    <cellStyle name="Normal 2 5 2 2 2 25" xfId="7263"/>
    <cellStyle name="Normal 2 5 2 2 2 26" xfId="7264"/>
    <cellStyle name="Normal 2 5 2 2 2 27" xfId="7265"/>
    <cellStyle name="Normal 2 5 2 2 2 28" xfId="7266"/>
    <cellStyle name="Normal 2 5 2 2 2 29" xfId="7267"/>
    <cellStyle name="Normal 2 5 2 2 2 3" xfId="7268"/>
    <cellStyle name="Normal 2 5 2 2 2 3 10" xfId="7269"/>
    <cellStyle name="Normal 2 5 2 2 2 3 11" xfId="7270"/>
    <cellStyle name="Normal 2 5 2 2 2 3 12" xfId="7271"/>
    <cellStyle name="Normal 2 5 2 2 2 3 13" xfId="7272"/>
    <cellStyle name="Normal 2 5 2 2 2 3 14" xfId="7273"/>
    <cellStyle name="Normal 2 5 2 2 2 3 15" xfId="7274"/>
    <cellStyle name="Normal 2 5 2 2 2 3 16" xfId="7275"/>
    <cellStyle name="Normal 2 5 2 2 2 3 17" xfId="7276"/>
    <cellStyle name="Normal 2 5 2 2 2 3 2" xfId="7277"/>
    <cellStyle name="Normal 2 5 2 2 2 3 3" xfId="7278"/>
    <cellStyle name="Normal 2 5 2 2 2 3 4" xfId="7279"/>
    <cellStyle name="Normal 2 5 2 2 2 3 5" xfId="7280"/>
    <cellStyle name="Normal 2 5 2 2 2 3 6" xfId="7281"/>
    <cellStyle name="Normal 2 5 2 2 2 3 7" xfId="7282"/>
    <cellStyle name="Normal 2 5 2 2 2 3 8" xfId="7283"/>
    <cellStyle name="Normal 2 5 2 2 2 3 9" xfId="7284"/>
    <cellStyle name="Normal 2 5 2 2 2 30" xfId="7285"/>
    <cellStyle name="Normal 2 5 2 2 2 31" xfId="7286"/>
    <cellStyle name="Normal 2 5 2 2 2 32" xfId="7287"/>
    <cellStyle name="Normal 2 5 2 2 2 33" xfId="7288"/>
    <cellStyle name="Normal 2 5 2 2 2 34" xfId="7289"/>
    <cellStyle name="Normal 2 5 2 2 2 35" xfId="7290"/>
    <cellStyle name="Normal 2 5 2 2 2 36" xfId="7291"/>
    <cellStyle name="Normal 2 5 2 2 2 37" xfId="7292"/>
    <cellStyle name="Normal 2 5 2 2 2 38" xfId="7293"/>
    <cellStyle name="Normal 2 5 2 2 2 39" xfId="7294"/>
    <cellStyle name="Normal 2 5 2 2 2 4" xfId="7295"/>
    <cellStyle name="Normal 2 5 2 2 2 40" xfId="7296"/>
    <cellStyle name="Normal 2 5 2 2 2 41" xfId="7297"/>
    <cellStyle name="Normal 2 5 2 2 2 42" xfId="7298"/>
    <cellStyle name="Normal 2 5 2 2 2 43" xfId="7299"/>
    <cellStyle name="Normal 2 5 2 2 2 44" xfId="7300"/>
    <cellStyle name="Normal 2 5 2 2 2 45" xfId="7301"/>
    <cellStyle name="Normal 2 5 2 2 2 46" xfId="7302"/>
    <cellStyle name="Normal 2 5 2 2 2 47" xfId="7303"/>
    <cellStyle name="Normal 2 5 2 2 2 48" xfId="7304"/>
    <cellStyle name="Normal 2 5 2 2 2 49" xfId="7305"/>
    <cellStyle name="Normal 2 5 2 2 2 5" xfId="7306"/>
    <cellStyle name="Normal 2 5 2 2 2 50" xfId="7307"/>
    <cellStyle name="Normal 2 5 2 2 2 51" xfId="7308"/>
    <cellStyle name="Normal 2 5 2 2 2 52" xfId="7309"/>
    <cellStyle name="Normal 2 5 2 2 2 53" xfId="7310"/>
    <cellStyle name="Normal 2 5 2 2 2 54" xfId="7311"/>
    <cellStyle name="Normal 2 5 2 2 2 55" xfId="7312"/>
    <cellStyle name="Normal 2 5 2 2 2 56" xfId="7313"/>
    <cellStyle name="Normal 2 5 2 2 2 57" xfId="7314"/>
    <cellStyle name="Normal 2 5 2 2 2 58" xfId="7315"/>
    <cellStyle name="Normal 2 5 2 2 2 59" xfId="7316"/>
    <cellStyle name="Normal 2 5 2 2 2 6" xfId="7317"/>
    <cellStyle name="Normal 2 5 2 2 2 60" xfId="7318"/>
    <cellStyle name="Normal 2 5 2 2 2 61" xfId="7319"/>
    <cellStyle name="Normal 2 5 2 2 2 62" xfId="7320"/>
    <cellStyle name="Normal 2 5 2 2 2 63" xfId="7321"/>
    <cellStyle name="Normal 2 5 2 2 2 64" xfId="7322"/>
    <cellStyle name="Normal 2 5 2 2 2 65" xfId="7323"/>
    <cellStyle name="Normal 2 5 2 2 2 66" xfId="7324"/>
    <cellStyle name="Normal 2 5 2 2 2 67" xfId="7325"/>
    <cellStyle name="Normal 2 5 2 2 2 68" xfId="7326"/>
    <cellStyle name="Normal 2 5 2 2 2 69" xfId="7327"/>
    <cellStyle name="Normal 2 5 2 2 2 7" xfId="7328"/>
    <cellStyle name="Normal 2 5 2 2 2 70" xfId="7329"/>
    <cellStyle name="Normal 2 5 2 2 2 71" xfId="7330"/>
    <cellStyle name="Normal 2 5 2 2 2 72" xfId="7331"/>
    <cellStyle name="Normal 2 5 2 2 2 73" xfId="7332"/>
    <cellStyle name="Normal 2 5 2 2 2 74" xfId="7333"/>
    <cellStyle name="Normal 2 5 2 2 2 75" xfId="7334"/>
    <cellStyle name="Normal 2 5 2 2 2 76" xfId="7335"/>
    <cellStyle name="Normal 2 5 2 2 2 77" xfId="7336"/>
    <cellStyle name="Normal 2 5 2 2 2 78" xfId="7337"/>
    <cellStyle name="Normal 2 5 2 2 2 79" xfId="7338"/>
    <cellStyle name="Normal 2 5 2 2 2 8" xfId="7339"/>
    <cellStyle name="Normal 2 5 2 2 2 80" xfId="7340"/>
    <cellStyle name="Normal 2 5 2 2 2 81" xfId="7341"/>
    <cellStyle name="Normal 2 5 2 2 2 82" xfId="7342"/>
    <cellStyle name="Normal 2 5 2 2 2 9" xfId="7343"/>
    <cellStyle name="Normal 2 5 2 2 20" xfId="7344"/>
    <cellStyle name="Normal 2 5 2 2 21" xfId="7345"/>
    <cellStyle name="Normal 2 5 2 2 22" xfId="7346"/>
    <cellStyle name="Normal 2 5 2 2 23" xfId="7347"/>
    <cellStyle name="Normal 2 5 2 2 24" xfId="7348"/>
    <cellStyle name="Normal 2 5 2 2 25" xfId="7349"/>
    <cellStyle name="Normal 2 5 2 2 26" xfId="7350"/>
    <cellStyle name="Normal 2 5 2 2 27" xfId="7351"/>
    <cellStyle name="Normal 2 5 2 2 28" xfId="7352"/>
    <cellStyle name="Normal 2 5 2 2 29" xfId="7353"/>
    <cellStyle name="Normal 2 5 2 2 3" xfId="7354"/>
    <cellStyle name="Normal 2 5 2 2 3 10" xfId="7355"/>
    <cellStyle name="Normal 2 5 2 2 3 11" xfId="7356"/>
    <cellStyle name="Normal 2 5 2 2 3 12" xfId="7357"/>
    <cellStyle name="Normal 2 5 2 2 3 13" xfId="7358"/>
    <cellStyle name="Normal 2 5 2 2 3 14" xfId="7359"/>
    <cellStyle name="Normal 2 5 2 2 3 15" xfId="7360"/>
    <cellStyle name="Normal 2 5 2 2 3 16" xfId="7361"/>
    <cellStyle name="Normal 2 5 2 2 3 17" xfId="7362"/>
    <cellStyle name="Normal 2 5 2 2 3 18" xfId="7363"/>
    <cellStyle name="Normal 2 5 2 2 3 2" xfId="7364"/>
    <cellStyle name="Normal 2 5 2 2 3 3" xfId="7365"/>
    <cellStyle name="Normal 2 5 2 2 3 4" xfId="7366"/>
    <cellStyle name="Normal 2 5 2 2 3 5" xfId="7367"/>
    <cellStyle name="Normal 2 5 2 2 3 6" xfId="7368"/>
    <cellStyle name="Normal 2 5 2 2 3 7" xfId="7369"/>
    <cellStyle name="Normal 2 5 2 2 3 8" xfId="7370"/>
    <cellStyle name="Normal 2 5 2 2 3 9" xfId="7371"/>
    <cellStyle name="Normal 2 5 2 2 30" xfId="7372"/>
    <cellStyle name="Normal 2 5 2 2 31" xfId="7373"/>
    <cellStyle name="Normal 2 5 2 2 32" xfId="7374"/>
    <cellStyle name="Normal 2 5 2 2 33" xfId="7375"/>
    <cellStyle name="Normal 2 5 2 2 34" xfId="7376"/>
    <cellStyle name="Normal 2 5 2 2 35" xfId="7377"/>
    <cellStyle name="Normal 2 5 2 2 36" xfId="7378"/>
    <cellStyle name="Normal 2 5 2 2 37" xfId="7379"/>
    <cellStyle name="Normal 2 5 2 2 38" xfId="7380"/>
    <cellStyle name="Normal 2 5 2 2 39" xfId="7381"/>
    <cellStyle name="Normal 2 5 2 2 4" xfId="7382"/>
    <cellStyle name="Normal 2 5 2 2 4 10" xfId="7383"/>
    <cellStyle name="Normal 2 5 2 2 4 11" xfId="7384"/>
    <cellStyle name="Normal 2 5 2 2 4 12" xfId="7385"/>
    <cellStyle name="Normal 2 5 2 2 4 13" xfId="7386"/>
    <cellStyle name="Normal 2 5 2 2 4 14" xfId="7387"/>
    <cellStyle name="Normal 2 5 2 2 4 15" xfId="7388"/>
    <cellStyle name="Normal 2 5 2 2 4 16" xfId="7389"/>
    <cellStyle name="Normal 2 5 2 2 4 17" xfId="7390"/>
    <cellStyle name="Normal 2 5 2 2 4 2" xfId="7391"/>
    <cellStyle name="Normal 2 5 2 2 4 3" xfId="7392"/>
    <cellStyle name="Normal 2 5 2 2 4 4" xfId="7393"/>
    <cellStyle name="Normal 2 5 2 2 4 5" xfId="7394"/>
    <cellStyle name="Normal 2 5 2 2 4 6" xfId="7395"/>
    <cellStyle name="Normal 2 5 2 2 4 7" xfId="7396"/>
    <cellStyle name="Normal 2 5 2 2 4 8" xfId="7397"/>
    <cellStyle name="Normal 2 5 2 2 4 9" xfId="7398"/>
    <cellStyle name="Normal 2 5 2 2 40" xfId="7399"/>
    <cellStyle name="Normal 2 5 2 2 41" xfId="7400"/>
    <cellStyle name="Normal 2 5 2 2 42" xfId="7401"/>
    <cellStyle name="Normal 2 5 2 2 43" xfId="7402"/>
    <cellStyle name="Normal 2 5 2 2 44" xfId="7403"/>
    <cellStyle name="Normal 2 5 2 2 45" xfId="7404"/>
    <cellStyle name="Normal 2 5 2 2 46" xfId="7405"/>
    <cellStyle name="Normal 2 5 2 2 47" xfId="7406"/>
    <cellStyle name="Normal 2 5 2 2 48" xfId="7407"/>
    <cellStyle name="Normal 2 5 2 2 49" xfId="7408"/>
    <cellStyle name="Normal 2 5 2 2 5" xfId="7409"/>
    <cellStyle name="Normal 2 5 2 2 50" xfId="7410"/>
    <cellStyle name="Normal 2 5 2 2 51" xfId="7411"/>
    <cellStyle name="Normal 2 5 2 2 52" xfId="7412"/>
    <cellStyle name="Normal 2 5 2 2 53" xfId="7413"/>
    <cellStyle name="Normal 2 5 2 2 54" xfId="7414"/>
    <cellStyle name="Normal 2 5 2 2 55" xfId="7415"/>
    <cellStyle name="Normal 2 5 2 2 56" xfId="7416"/>
    <cellStyle name="Normal 2 5 2 2 57" xfId="7417"/>
    <cellStyle name="Normal 2 5 2 2 58" xfId="7418"/>
    <cellStyle name="Normal 2 5 2 2 59" xfId="7419"/>
    <cellStyle name="Normal 2 5 2 2 6" xfId="7420"/>
    <cellStyle name="Normal 2 5 2 2 60" xfId="7421"/>
    <cellStyle name="Normal 2 5 2 2 61" xfId="7422"/>
    <cellStyle name="Normal 2 5 2 2 62" xfId="7423"/>
    <cellStyle name="Normal 2 5 2 2 63" xfId="7424"/>
    <cellStyle name="Normal 2 5 2 2 64" xfId="7425"/>
    <cellStyle name="Normal 2 5 2 2 65" xfId="7426"/>
    <cellStyle name="Normal 2 5 2 2 66" xfId="7427"/>
    <cellStyle name="Normal 2 5 2 2 67" xfId="7428"/>
    <cellStyle name="Normal 2 5 2 2 68" xfId="7429"/>
    <cellStyle name="Normal 2 5 2 2 69" xfId="7430"/>
    <cellStyle name="Normal 2 5 2 2 7" xfId="7431"/>
    <cellStyle name="Normal 2 5 2 2 70" xfId="7432"/>
    <cellStyle name="Normal 2 5 2 2 71" xfId="7433"/>
    <cellStyle name="Normal 2 5 2 2 72" xfId="7434"/>
    <cellStyle name="Normal 2 5 2 2 73" xfId="7435"/>
    <cellStyle name="Normal 2 5 2 2 74" xfId="7436"/>
    <cellStyle name="Normal 2 5 2 2 75" xfId="7437"/>
    <cellStyle name="Normal 2 5 2 2 76" xfId="7438"/>
    <cellStyle name="Normal 2 5 2 2 77" xfId="7439"/>
    <cellStyle name="Normal 2 5 2 2 78" xfId="7440"/>
    <cellStyle name="Normal 2 5 2 2 79" xfId="7441"/>
    <cellStyle name="Normal 2 5 2 2 8" xfId="7442"/>
    <cellStyle name="Normal 2 5 2 2 80" xfId="7443"/>
    <cellStyle name="Normal 2 5 2 2 81" xfId="7444"/>
    <cellStyle name="Normal 2 5 2 2 82" xfId="7445"/>
    <cellStyle name="Normal 2 5 2 2 83" xfId="7446"/>
    <cellStyle name="Normal 2 5 2 2 84" xfId="7447"/>
    <cellStyle name="Normal 2 5 2 2 9" xfId="7448"/>
    <cellStyle name="Normal 2 5 2 2_4 28 1_Asst_Health_Crit_AllTO_RIIO_20110714pm" xfId="941"/>
    <cellStyle name="Normal 2 5 2 20" xfId="7449"/>
    <cellStyle name="Normal 2 5 2 21" xfId="7450"/>
    <cellStyle name="Normal 2 5 2 22" xfId="7451"/>
    <cellStyle name="Normal 2 5 2 23" xfId="7452"/>
    <cellStyle name="Normal 2 5 2 24" xfId="7453"/>
    <cellStyle name="Normal 2 5 2 25" xfId="7454"/>
    <cellStyle name="Normal 2 5 2 26" xfId="7455"/>
    <cellStyle name="Normal 2 5 2 27" xfId="7456"/>
    <cellStyle name="Normal 2 5 2 28" xfId="7457"/>
    <cellStyle name="Normal 2 5 2 29" xfId="7458"/>
    <cellStyle name="Normal 2 5 2 3" xfId="942"/>
    <cellStyle name="Normal 2 5 2 3 10" xfId="7459"/>
    <cellStyle name="Normal 2 5 2 3 11" xfId="7460"/>
    <cellStyle name="Normal 2 5 2 3 12" xfId="7461"/>
    <cellStyle name="Normal 2 5 2 3 13" xfId="7462"/>
    <cellStyle name="Normal 2 5 2 3 14" xfId="7463"/>
    <cellStyle name="Normal 2 5 2 3 15" xfId="7464"/>
    <cellStyle name="Normal 2 5 2 3 16" xfId="7465"/>
    <cellStyle name="Normal 2 5 2 3 17" xfId="7466"/>
    <cellStyle name="Normal 2 5 2 3 18" xfId="7467"/>
    <cellStyle name="Normal 2 5 2 3 19" xfId="7468"/>
    <cellStyle name="Normal 2 5 2 3 2" xfId="7469"/>
    <cellStyle name="Normal 2 5 2 3 2 10" xfId="7470"/>
    <cellStyle name="Normal 2 5 2 3 2 11" xfId="7471"/>
    <cellStyle name="Normal 2 5 2 3 2 12" xfId="7472"/>
    <cellStyle name="Normal 2 5 2 3 2 13" xfId="7473"/>
    <cellStyle name="Normal 2 5 2 3 2 14" xfId="7474"/>
    <cellStyle name="Normal 2 5 2 3 2 15" xfId="7475"/>
    <cellStyle name="Normal 2 5 2 3 2 16" xfId="7476"/>
    <cellStyle name="Normal 2 5 2 3 2 17" xfId="7477"/>
    <cellStyle name="Normal 2 5 2 3 2 2" xfId="7478"/>
    <cellStyle name="Normal 2 5 2 3 2 3" xfId="7479"/>
    <cellStyle name="Normal 2 5 2 3 2 4" xfId="7480"/>
    <cellStyle name="Normal 2 5 2 3 2 5" xfId="7481"/>
    <cellStyle name="Normal 2 5 2 3 2 6" xfId="7482"/>
    <cellStyle name="Normal 2 5 2 3 2 7" xfId="7483"/>
    <cellStyle name="Normal 2 5 2 3 2 8" xfId="7484"/>
    <cellStyle name="Normal 2 5 2 3 2 9" xfId="7485"/>
    <cellStyle name="Normal 2 5 2 3 20" xfId="7486"/>
    <cellStyle name="Normal 2 5 2 3 21" xfId="7487"/>
    <cellStyle name="Normal 2 5 2 3 22" xfId="7488"/>
    <cellStyle name="Normal 2 5 2 3 23" xfId="7489"/>
    <cellStyle name="Normal 2 5 2 3 24" xfId="7490"/>
    <cellStyle name="Normal 2 5 2 3 25" xfId="7491"/>
    <cellStyle name="Normal 2 5 2 3 26" xfId="7492"/>
    <cellStyle name="Normal 2 5 2 3 27" xfId="7493"/>
    <cellStyle name="Normal 2 5 2 3 28" xfId="7494"/>
    <cellStyle name="Normal 2 5 2 3 29" xfId="7495"/>
    <cellStyle name="Normal 2 5 2 3 3" xfId="7496"/>
    <cellStyle name="Normal 2 5 2 3 3 10" xfId="7497"/>
    <cellStyle name="Normal 2 5 2 3 3 11" xfId="7498"/>
    <cellStyle name="Normal 2 5 2 3 3 12" xfId="7499"/>
    <cellStyle name="Normal 2 5 2 3 3 13" xfId="7500"/>
    <cellStyle name="Normal 2 5 2 3 3 14" xfId="7501"/>
    <cellStyle name="Normal 2 5 2 3 3 15" xfId="7502"/>
    <cellStyle name="Normal 2 5 2 3 3 16" xfId="7503"/>
    <cellStyle name="Normal 2 5 2 3 3 17" xfId="7504"/>
    <cellStyle name="Normal 2 5 2 3 3 2" xfId="7505"/>
    <cellStyle name="Normal 2 5 2 3 3 3" xfId="7506"/>
    <cellStyle name="Normal 2 5 2 3 3 4" xfId="7507"/>
    <cellStyle name="Normal 2 5 2 3 3 5" xfId="7508"/>
    <cellStyle name="Normal 2 5 2 3 3 6" xfId="7509"/>
    <cellStyle name="Normal 2 5 2 3 3 7" xfId="7510"/>
    <cellStyle name="Normal 2 5 2 3 3 8" xfId="7511"/>
    <cellStyle name="Normal 2 5 2 3 3 9" xfId="7512"/>
    <cellStyle name="Normal 2 5 2 3 30" xfId="7513"/>
    <cellStyle name="Normal 2 5 2 3 31" xfId="7514"/>
    <cellStyle name="Normal 2 5 2 3 32" xfId="7515"/>
    <cellStyle name="Normal 2 5 2 3 33" xfId="7516"/>
    <cellStyle name="Normal 2 5 2 3 34" xfId="7517"/>
    <cellStyle name="Normal 2 5 2 3 35" xfId="7518"/>
    <cellStyle name="Normal 2 5 2 3 36" xfId="7519"/>
    <cellStyle name="Normal 2 5 2 3 37" xfId="7520"/>
    <cellStyle name="Normal 2 5 2 3 38" xfId="7521"/>
    <cellStyle name="Normal 2 5 2 3 39" xfId="7522"/>
    <cellStyle name="Normal 2 5 2 3 4" xfId="7523"/>
    <cellStyle name="Normal 2 5 2 3 40" xfId="7524"/>
    <cellStyle name="Normal 2 5 2 3 41" xfId="7525"/>
    <cellStyle name="Normal 2 5 2 3 42" xfId="7526"/>
    <cellStyle name="Normal 2 5 2 3 43" xfId="7527"/>
    <cellStyle name="Normal 2 5 2 3 44" xfId="7528"/>
    <cellStyle name="Normal 2 5 2 3 45" xfId="7529"/>
    <cellStyle name="Normal 2 5 2 3 46" xfId="7530"/>
    <cellStyle name="Normal 2 5 2 3 47" xfId="7531"/>
    <cellStyle name="Normal 2 5 2 3 48" xfId="7532"/>
    <cellStyle name="Normal 2 5 2 3 49" xfId="7533"/>
    <cellStyle name="Normal 2 5 2 3 5" xfId="7534"/>
    <cellStyle name="Normal 2 5 2 3 50" xfId="7535"/>
    <cellStyle name="Normal 2 5 2 3 51" xfId="7536"/>
    <cellStyle name="Normal 2 5 2 3 52" xfId="7537"/>
    <cellStyle name="Normal 2 5 2 3 53" xfId="7538"/>
    <cellStyle name="Normal 2 5 2 3 54" xfId="7539"/>
    <cellStyle name="Normal 2 5 2 3 55" xfId="7540"/>
    <cellStyle name="Normal 2 5 2 3 56" xfId="7541"/>
    <cellStyle name="Normal 2 5 2 3 57" xfId="7542"/>
    <cellStyle name="Normal 2 5 2 3 58" xfId="7543"/>
    <cellStyle name="Normal 2 5 2 3 59" xfId="7544"/>
    <cellStyle name="Normal 2 5 2 3 6" xfId="7545"/>
    <cellStyle name="Normal 2 5 2 3 60" xfId="7546"/>
    <cellStyle name="Normal 2 5 2 3 61" xfId="7547"/>
    <cellStyle name="Normal 2 5 2 3 62" xfId="7548"/>
    <cellStyle name="Normal 2 5 2 3 63" xfId="7549"/>
    <cellStyle name="Normal 2 5 2 3 64" xfId="7550"/>
    <cellStyle name="Normal 2 5 2 3 65" xfId="7551"/>
    <cellStyle name="Normal 2 5 2 3 66" xfId="7552"/>
    <cellStyle name="Normal 2 5 2 3 67" xfId="7553"/>
    <cellStyle name="Normal 2 5 2 3 68" xfId="7554"/>
    <cellStyle name="Normal 2 5 2 3 69" xfId="7555"/>
    <cellStyle name="Normal 2 5 2 3 7" xfId="7556"/>
    <cellStyle name="Normal 2 5 2 3 70" xfId="7557"/>
    <cellStyle name="Normal 2 5 2 3 71" xfId="7558"/>
    <cellStyle name="Normal 2 5 2 3 72" xfId="7559"/>
    <cellStyle name="Normal 2 5 2 3 73" xfId="7560"/>
    <cellStyle name="Normal 2 5 2 3 74" xfId="7561"/>
    <cellStyle name="Normal 2 5 2 3 75" xfId="7562"/>
    <cellStyle name="Normal 2 5 2 3 76" xfId="7563"/>
    <cellStyle name="Normal 2 5 2 3 77" xfId="7564"/>
    <cellStyle name="Normal 2 5 2 3 78" xfId="7565"/>
    <cellStyle name="Normal 2 5 2 3 79" xfId="7566"/>
    <cellStyle name="Normal 2 5 2 3 8" xfId="7567"/>
    <cellStyle name="Normal 2 5 2 3 80" xfId="7568"/>
    <cellStyle name="Normal 2 5 2 3 81" xfId="7569"/>
    <cellStyle name="Normal 2 5 2 3 82" xfId="7570"/>
    <cellStyle name="Normal 2 5 2 3 9" xfId="7571"/>
    <cellStyle name="Normal 2 5 2 30" xfId="7572"/>
    <cellStyle name="Normal 2 5 2 31" xfId="7573"/>
    <cellStyle name="Normal 2 5 2 32" xfId="7574"/>
    <cellStyle name="Normal 2 5 2 33" xfId="7575"/>
    <cellStyle name="Normal 2 5 2 34" xfId="7576"/>
    <cellStyle name="Normal 2 5 2 35" xfId="7577"/>
    <cellStyle name="Normal 2 5 2 36" xfId="7578"/>
    <cellStyle name="Normal 2 5 2 37" xfId="7579"/>
    <cellStyle name="Normal 2 5 2 38" xfId="7580"/>
    <cellStyle name="Normal 2 5 2 39" xfId="7581"/>
    <cellStyle name="Normal 2 5 2 4" xfId="7582"/>
    <cellStyle name="Normal 2 5 2 40" xfId="7583"/>
    <cellStyle name="Normal 2 5 2 41" xfId="7584"/>
    <cellStyle name="Normal 2 5 2 42" xfId="7585"/>
    <cellStyle name="Normal 2 5 2 43" xfId="7586"/>
    <cellStyle name="Normal 2 5 2 44" xfId="7587"/>
    <cellStyle name="Normal 2 5 2 45" xfId="7588"/>
    <cellStyle name="Normal 2 5 2 46" xfId="7589"/>
    <cellStyle name="Normal 2 5 2 47" xfId="7590"/>
    <cellStyle name="Normal 2 5 2 48" xfId="7591"/>
    <cellStyle name="Normal 2 5 2 49" xfId="7592"/>
    <cellStyle name="Normal 2 5 2 5" xfId="7593"/>
    <cellStyle name="Normal 2 5 2 50" xfId="7594"/>
    <cellStyle name="Normal 2 5 2 51" xfId="7595"/>
    <cellStyle name="Normal 2 5 2 52" xfId="7596"/>
    <cellStyle name="Normal 2 5 2 53" xfId="7597"/>
    <cellStyle name="Normal 2 5 2 54" xfId="7598"/>
    <cellStyle name="Normal 2 5 2 55" xfId="7599"/>
    <cellStyle name="Normal 2 5 2 56" xfId="7600"/>
    <cellStyle name="Normal 2 5 2 57" xfId="7601"/>
    <cellStyle name="Normal 2 5 2 58" xfId="7602"/>
    <cellStyle name="Normal 2 5 2 59" xfId="7603"/>
    <cellStyle name="Normal 2 5 2 6" xfId="7604"/>
    <cellStyle name="Normal 2 5 2 60" xfId="7605"/>
    <cellStyle name="Normal 2 5 2 61" xfId="7606"/>
    <cellStyle name="Normal 2 5 2 62" xfId="7607"/>
    <cellStyle name="Normal 2 5 2 63" xfId="7608"/>
    <cellStyle name="Normal 2 5 2 64" xfId="7609"/>
    <cellStyle name="Normal 2 5 2 65" xfId="7610"/>
    <cellStyle name="Normal 2 5 2 66" xfId="7611"/>
    <cellStyle name="Normal 2 5 2 67" xfId="7612"/>
    <cellStyle name="Normal 2 5 2 68" xfId="7613"/>
    <cellStyle name="Normal 2 5 2 69" xfId="7614"/>
    <cellStyle name="Normal 2 5 2 7" xfId="7615"/>
    <cellStyle name="Normal 2 5 2 7 10" xfId="7616"/>
    <cellStyle name="Normal 2 5 2 7 11" xfId="7617"/>
    <cellStyle name="Normal 2 5 2 7 12" xfId="7618"/>
    <cellStyle name="Normal 2 5 2 7 13" xfId="7619"/>
    <cellStyle name="Normal 2 5 2 7 14" xfId="7620"/>
    <cellStyle name="Normal 2 5 2 7 15" xfId="7621"/>
    <cellStyle name="Normal 2 5 2 7 16" xfId="7622"/>
    <cellStyle name="Normal 2 5 2 7 17" xfId="7623"/>
    <cellStyle name="Normal 2 5 2 7 2" xfId="7624"/>
    <cellStyle name="Normal 2 5 2 7 3" xfId="7625"/>
    <cellStyle name="Normal 2 5 2 7 4" xfId="7626"/>
    <cellStyle name="Normal 2 5 2 7 5" xfId="7627"/>
    <cellStyle name="Normal 2 5 2 7 6" xfId="7628"/>
    <cellStyle name="Normal 2 5 2 7 7" xfId="7629"/>
    <cellStyle name="Normal 2 5 2 7 8" xfId="7630"/>
    <cellStyle name="Normal 2 5 2 7 9" xfId="7631"/>
    <cellStyle name="Normal 2 5 2 70" xfId="7632"/>
    <cellStyle name="Normal 2 5 2 71" xfId="7633"/>
    <cellStyle name="Normal 2 5 2 72" xfId="7634"/>
    <cellStyle name="Normal 2 5 2 73" xfId="7635"/>
    <cellStyle name="Normal 2 5 2 74" xfId="7636"/>
    <cellStyle name="Normal 2 5 2 75" xfId="7637"/>
    <cellStyle name="Normal 2 5 2 76" xfId="7638"/>
    <cellStyle name="Normal 2 5 2 77" xfId="7639"/>
    <cellStyle name="Normal 2 5 2 78" xfId="7640"/>
    <cellStyle name="Normal 2 5 2 79" xfId="7641"/>
    <cellStyle name="Normal 2 5 2 8" xfId="7642"/>
    <cellStyle name="Normal 2 5 2 80" xfId="7643"/>
    <cellStyle name="Normal 2 5 2 81" xfId="7644"/>
    <cellStyle name="Normal 2 5 2 82" xfId="7645"/>
    <cellStyle name="Normal 2 5 2 83" xfId="7646"/>
    <cellStyle name="Normal 2 5 2 84" xfId="7647"/>
    <cellStyle name="Normal 2 5 2 85" xfId="7648"/>
    <cellStyle name="Normal 2 5 2 86" xfId="7649"/>
    <cellStyle name="Normal 2 5 2 87" xfId="7650"/>
    <cellStyle name="Normal 2 5 2 9" xfId="7651"/>
    <cellStyle name="Normal 2 5 2_4 28 1_Asst_Health_Crit_AllTO_RIIO_20110714pm" xfId="943"/>
    <cellStyle name="Normal 2 5 20" xfId="7652"/>
    <cellStyle name="Normal 2 5 21" xfId="7653"/>
    <cellStyle name="Normal 2 5 22" xfId="7654"/>
    <cellStyle name="Normal 2 5 23" xfId="7655"/>
    <cellStyle name="Normal 2 5 24" xfId="7656"/>
    <cellStyle name="Normal 2 5 25" xfId="7657"/>
    <cellStyle name="Normal 2 5 26" xfId="7658"/>
    <cellStyle name="Normal 2 5 27" xfId="7659"/>
    <cellStyle name="Normal 2 5 28" xfId="7660"/>
    <cellStyle name="Normal 2 5 29" xfId="7661"/>
    <cellStyle name="Normal 2 5 3" xfId="944"/>
    <cellStyle name="Normal 2 5 3 10" xfId="7662"/>
    <cellStyle name="Normal 2 5 3 11" xfId="7663"/>
    <cellStyle name="Normal 2 5 3 12" xfId="7664"/>
    <cellStyle name="Normal 2 5 3 13" xfId="7665"/>
    <cellStyle name="Normal 2 5 3 14" xfId="7666"/>
    <cellStyle name="Normal 2 5 3 15" xfId="7667"/>
    <cellStyle name="Normal 2 5 3 16" xfId="7668"/>
    <cellStyle name="Normal 2 5 3 17" xfId="7669"/>
    <cellStyle name="Normal 2 5 3 18" xfId="7670"/>
    <cellStyle name="Normal 2 5 3 19" xfId="7671"/>
    <cellStyle name="Normal 2 5 3 2" xfId="945"/>
    <cellStyle name="Normal 2 5 3 2 10" xfId="7672"/>
    <cellStyle name="Normal 2 5 3 2 11" xfId="7673"/>
    <cellStyle name="Normal 2 5 3 2 12" xfId="7674"/>
    <cellStyle name="Normal 2 5 3 2 13" xfId="7675"/>
    <cellStyle name="Normal 2 5 3 2 14" xfId="7676"/>
    <cellStyle name="Normal 2 5 3 2 15" xfId="7677"/>
    <cellStyle name="Normal 2 5 3 2 16" xfId="7678"/>
    <cellStyle name="Normal 2 5 3 2 17" xfId="7679"/>
    <cellStyle name="Normal 2 5 3 2 18" xfId="7680"/>
    <cellStyle name="Normal 2 5 3 2 19" xfId="7681"/>
    <cellStyle name="Normal 2 5 3 2 2" xfId="7682"/>
    <cellStyle name="Normal 2 5 3 2 2 10" xfId="7683"/>
    <cellStyle name="Normal 2 5 3 2 2 11" xfId="7684"/>
    <cellStyle name="Normal 2 5 3 2 2 12" xfId="7685"/>
    <cellStyle name="Normal 2 5 3 2 2 13" xfId="7686"/>
    <cellStyle name="Normal 2 5 3 2 2 14" xfId="7687"/>
    <cellStyle name="Normal 2 5 3 2 2 15" xfId="7688"/>
    <cellStyle name="Normal 2 5 3 2 2 16" xfId="7689"/>
    <cellStyle name="Normal 2 5 3 2 2 17" xfId="7690"/>
    <cellStyle name="Normal 2 5 3 2 2 2" xfId="7691"/>
    <cellStyle name="Normal 2 5 3 2 2 3" xfId="7692"/>
    <cellStyle name="Normal 2 5 3 2 2 4" xfId="7693"/>
    <cellStyle name="Normal 2 5 3 2 2 5" xfId="7694"/>
    <cellStyle name="Normal 2 5 3 2 2 6" xfId="7695"/>
    <cellStyle name="Normal 2 5 3 2 2 7" xfId="7696"/>
    <cellStyle name="Normal 2 5 3 2 2 8" xfId="7697"/>
    <cellStyle name="Normal 2 5 3 2 2 9" xfId="7698"/>
    <cellStyle name="Normal 2 5 3 2 20" xfId="7699"/>
    <cellStyle name="Normal 2 5 3 2 21" xfId="7700"/>
    <cellStyle name="Normal 2 5 3 2 22" xfId="7701"/>
    <cellStyle name="Normal 2 5 3 2 23" xfId="7702"/>
    <cellStyle name="Normal 2 5 3 2 24" xfId="7703"/>
    <cellStyle name="Normal 2 5 3 2 25" xfId="7704"/>
    <cellStyle name="Normal 2 5 3 2 26" xfId="7705"/>
    <cellStyle name="Normal 2 5 3 2 27" xfId="7706"/>
    <cellStyle name="Normal 2 5 3 2 28" xfId="7707"/>
    <cellStyle name="Normal 2 5 3 2 29" xfId="7708"/>
    <cellStyle name="Normal 2 5 3 2 3" xfId="7709"/>
    <cellStyle name="Normal 2 5 3 2 3 10" xfId="7710"/>
    <cellStyle name="Normal 2 5 3 2 3 11" xfId="7711"/>
    <cellStyle name="Normal 2 5 3 2 3 12" xfId="7712"/>
    <cellStyle name="Normal 2 5 3 2 3 13" xfId="7713"/>
    <cellStyle name="Normal 2 5 3 2 3 14" xfId="7714"/>
    <cellStyle name="Normal 2 5 3 2 3 15" xfId="7715"/>
    <cellStyle name="Normal 2 5 3 2 3 16" xfId="7716"/>
    <cellStyle name="Normal 2 5 3 2 3 17" xfId="7717"/>
    <cellStyle name="Normal 2 5 3 2 3 2" xfId="7718"/>
    <cellStyle name="Normal 2 5 3 2 3 3" xfId="7719"/>
    <cellStyle name="Normal 2 5 3 2 3 4" xfId="7720"/>
    <cellStyle name="Normal 2 5 3 2 3 5" xfId="7721"/>
    <cellStyle name="Normal 2 5 3 2 3 6" xfId="7722"/>
    <cellStyle name="Normal 2 5 3 2 3 7" xfId="7723"/>
    <cellStyle name="Normal 2 5 3 2 3 8" xfId="7724"/>
    <cellStyle name="Normal 2 5 3 2 3 9" xfId="7725"/>
    <cellStyle name="Normal 2 5 3 2 30" xfId="7726"/>
    <cellStyle name="Normal 2 5 3 2 31" xfId="7727"/>
    <cellStyle name="Normal 2 5 3 2 32" xfId="7728"/>
    <cellStyle name="Normal 2 5 3 2 33" xfId="7729"/>
    <cellStyle name="Normal 2 5 3 2 34" xfId="7730"/>
    <cellStyle name="Normal 2 5 3 2 35" xfId="7731"/>
    <cellStyle name="Normal 2 5 3 2 36" xfId="7732"/>
    <cellStyle name="Normal 2 5 3 2 37" xfId="7733"/>
    <cellStyle name="Normal 2 5 3 2 38" xfId="7734"/>
    <cellStyle name="Normal 2 5 3 2 39" xfId="7735"/>
    <cellStyle name="Normal 2 5 3 2 4" xfId="7736"/>
    <cellStyle name="Normal 2 5 3 2 40" xfId="7737"/>
    <cellStyle name="Normal 2 5 3 2 41" xfId="7738"/>
    <cellStyle name="Normal 2 5 3 2 42" xfId="7739"/>
    <cellStyle name="Normal 2 5 3 2 43" xfId="7740"/>
    <cellStyle name="Normal 2 5 3 2 44" xfId="7741"/>
    <cellStyle name="Normal 2 5 3 2 45" xfId="7742"/>
    <cellStyle name="Normal 2 5 3 2 46" xfId="7743"/>
    <cellStyle name="Normal 2 5 3 2 47" xfId="7744"/>
    <cellStyle name="Normal 2 5 3 2 48" xfId="7745"/>
    <cellStyle name="Normal 2 5 3 2 49" xfId="7746"/>
    <cellStyle name="Normal 2 5 3 2 5" xfId="7747"/>
    <cellStyle name="Normal 2 5 3 2 50" xfId="7748"/>
    <cellStyle name="Normal 2 5 3 2 51" xfId="7749"/>
    <cellStyle name="Normal 2 5 3 2 52" xfId="7750"/>
    <cellStyle name="Normal 2 5 3 2 53" xfId="7751"/>
    <cellStyle name="Normal 2 5 3 2 54" xfId="7752"/>
    <cellStyle name="Normal 2 5 3 2 55" xfId="7753"/>
    <cellStyle name="Normal 2 5 3 2 56" xfId="7754"/>
    <cellStyle name="Normal 2 5 3 2 57" xfId="7755"/>
    <cellStyle name="Normal 2 5 3 2 58" xfId="7756"/>
    <cellStyle name="Normal 2 5 3 2 59" xfId="7757"/>
    <cellStyle name="Normal 2 5 3 2 6" xfId="7758"/>
    <cellStyle name="Normal 2 5 3 2 60" xfId="7759"/>
    <cellStyle name="Normal 2 5 3 2 61" xfId="7760"/>
    <cellStyle name="Normal 2 5 3 2 62" xfId="7761"/>
    <cellStyle name="Normal 2 5 3 2 63" xfId="7762"/>
    <cellStyle name="Normal 2 5 3 2 64" xfId="7763"/>
    <cellStyle name="Normal 2 5 3 2 65" xfId="7764"/>
    <cellStyle name="Normal 2 5 3 2 66" xfId="7765"/>
    <cellStyle name="Normal 2 5 3 2 67" xfId="7766"/>
    <cellStyle name="Normal 2 5 3 2 68" xfId="7767"/>
    <cellStyle name="Normal 2 5 3 2 69" xfId="7768"/>
    <cellStyle name="Normal 2 5 3 2 7" xfId="7769"/>
    <cellStyle name="Normal 2 5 3 2 70" xfId="7770"/>
    <cellStyle name="Normal 2 5 3 2 71" xfId="7771"/>
    <cellStyle name="Normal 2 5 3 2 72" xfId="7772"/>
    <cellStyle name="Normal 2 5 3 2 73" xfId="7773"/>
    <cellStyle name="Normal 2 5 3 2 74" xfId="7774"/>
    <cellStyle name="Normal 2 5 3 2 75" xfId="7775"/>
    <cellStyle name="Normal 2 5 3 2 76" xfId="7776"/>
    <cellStyle name="Normal 2 5 3 2 77" xfId="7777"/>
    <cellStyle name="Normal 2 5 3 2 78" xfId="7778"/>
    <cellStyle name="Normal 2 5 3 2 79" xfId="7779"/>
    <cellStyle name="Normal 2 5 3 2 8" xfId="7780"/>
    <cellStyle name="Normal 2 5 3 2 80" xfId="7781"/>
    <cellStyle name="Normal 2 5 3 2 81" xfId="7782"/>
    <cellStyle name="Normal 2 5 3 2 82" xfId="7783"/>
    <cellStyle name="Normal 2 5 3 2 9" xfId="7784"/>
    <cellStyle name="Normal 2 5 3 20" xfId="7785"/>
    <cellStyle name="Normal 2 5 3 21" xfId="7786"/>
    <cellStyle name="Normal 2 5 3 22" xfId="7787"/>
    <cellStyle name="Normal 2 5 3 23" xfId="7788"/>
    <cellStyle name="Normal 2 5 3 24" xfId="7789"/>
    <cellStyle name="Normal 2 5 3 25" xfId="7790"/>
    <cellStyle name="Normal 2 5 3 26" xfId="7791"/>
    <cellStyle name="Normal 2 5 3 27" xfId="7792"/>
    <cellStyle name="Normal 2 5 3 28" xfId="7793"/>
    <cellStyle name="Normal 2 5 3 29" xfId="7794"/>
    <cellStyle name="Normal 2 5 3 3" xfId="7795"/>
    <cellStyle name="Normal 2 5 3 3 10" xfId="7796"/>
    <cellStyle name="Normal 2 5 3 3 11" xfId="7797"/>
    <cellStyle name="Normal 2 5 3 3 12" xfId="7798"/>
    <cellStyle name="Normal 2 5 3 3 13" xfId="7799"/>
    <cellStyle name="Normal 2 5 3 3 14" xfId="7800"/>
    <cellStyle name="Normal 2 5 3 3 15" xfId="7801"/>
    <cellStyle name="Normal 2 5 3 3 16" xfId="7802"/>
    <cellStyle name="Normal 2 5 3 3 17" xfId="7803"/>
    <cellStyle name="Normal 2 5 3 3 18" xfId="7804"/>
    <cellStyle name="Normal 2 5 3 3 2" xfId="7805"/>
    <cellStyle name="Normal 2 5 3 3 3" xfId="7806"/>
    <cellStyle name="Normal 2 5 3 3 4" xfId="7807"/>
    <cellStyle name="Normal 2 5 3 3 5" xfId="7808"/>
    <cellStyle name="Normal 2 5 3 3 6" xfId="7809"/>
    <cellStyle name="Normal 2 5 3 3 7" xfId="7810"/>
    <cellStyle name="Normal 2 5 3 3 8" xfId="7811"/>
    <cellStyle name="Normal 2 5 3 3 9" xfId="7812"/>
    <cellStyle name="Normal 2 5 3 30" xfId="7813"/>
    <cellStyle name="Normal 2 5 3 31" xfId="7814"/>
    <cellStyle name="Normal 2 5 3 32" xfId="7815"/>
    <cellStyle name="Normal 2 5 3 33" xfId="7816"/>
    <cellStyle name="Normal 2 5 3 34" xfId="7817"/>
    <cellStyle name="Normal 2 5 3 35" xfId="7818"/>
    <cellStyle name="Normal 2 5 3 36" xfId="7819"/>
    <cellStyle name="Normal 2 5 3 37" xfId="7820"/>
    <cellStyle name="Normal 2 5 3 38" xfId="7821"/>
    <cellStyle name="Normal 2 5 3 39" xfId="7822"/>
    <cellStyle name="Normal 2 5 3 4" xfId="7823"/>
    <cellStyle name="Normal 2 5 3 4 10" xfId="7824"/>
    <cellStyle name="Normal 2 5 3 4 11" xfId="7825"/>
    <cellStyle name="Normal 2 5 3 4 12" xfId="7826"/>
    <cellStyle name="Normal 2 5 3 4 13" xfId="7827"/>
    <cellStyle name="Normal 2 5 3 4 14" xfId="7828"/>
    <cellStyle name="Normal 2 5 3 4 15" xfId="7829"/>
    <cellStyle name="Normal 2 5 3 4 16" xfId="7830"/>
    <cellStyle name="Normal 2 5 3 4 17" xfId="7831"/>
    <cellStyle name="Normal 2 5 3 4 2" xfId="7832"/>
    <cellStyle name="Normal 2 5 3 4 3" xfId="7833"/>
    <cellStyle name="Normal 2 5 3 4 4" xfId="7834"/>
    <cellStyle name="Normal 2 5 3 4 5" xfId="7835"/>
    <cellStyle name="Normal 2 5 3 4 6" xfId="7836"/>
    <cellStyle name="Normal 2 5 3 4 7" xfId="7837"/>
    <cellStyle name="Normal 2 5 3 4 8" xfId="7838"/>
    <cellStyle name="Normal 2 5 3 4 9" xfId="7839"/>
    <cellStyle name="Normal 2 5 3 40" xfId="7840"/>
    <cellStyle name="Normal 2 5 3 41" xfId="7841"/>
    <cellStyle name="Normal 2 5 3 42" xfId="7842"/>
    <cellStyle name="Normal 2 5 3 43" xfId="7843"/>
    <cellStyle name="Normal 2 5 3 44" xfId="7844"/>
    <cellStyle name="Normal 2 5 3 45" xfId="7845"/>
    <cellStyle name="Normal 2 5 3 46" xfId="7846"/>
    <cellStyle name="Normal 2 5 3 47" xfId="7847"/>
    <cellStyle name="Normal 2 5 3 48" xfId="7848"/>
    <cellStyle name="Normal 2 5 3 49" xfId="7849"/>
    <cellStyle name="Normal 2 5 3 5" xfId="7850"/>
    <cellStyle name="Normal 2 5 3 50" xfId="7851"/>
    <cellStyle name="Normal 2 5 3 51" xfId="7852"/>
    <cellStyle name="Normal 2 5 3 52" xfId="7853"/>
    <cellStyle name="Normal 2 5 3 53" xfId="7854"/>
    <cellStyle name="Normal 2 5 3 54" xfId="7855"/>
    <cellStyle name="Normal 2 5 3 55" xfId="7856"/>
    <cellStyle name="Normal 2 5 3 56" xfId="7857"/>
    <cellStyle name="Normal 2 5 3 57" xfId="7858"/>
    <cellStyle name="Normal 2 5 3 58" xfId="7859"/>
    <cellStyle name="Normal 2 5 3 59" xfId="7860"/>
    <cellStyle name="Normal 2 5 3 6" xfId="7861"/>
    <cellStyle name="Normal 2 5 3 60" xfId="7862"/>
    <cellStyle name="Normal 2 5 3 61" xfId="7863"/>
    <cellStyle name="Normal 2 5 3 62" xfId="7864"/>
    <cellStyle name="Normal 2 5 3 63" xfId="7865"/>
    <cellStyle name="Normal 2 5 3 64" xfId="7866"/>
    <cellStyle name="Normal 2 5 3 65" xfId="7867"/>
    <cellStyle name="Normal 2 5 3 66" xfId="7868"/>
    <cellStyle name="Normal 2 5 3 67" xfId="7869"/>
    <cellStyle name="Normal 2 5 3 68" xfId="7870"/>
    <cellStyle name="Normal 2 5 3 69" xfId="7871"/>
    <cellStyle name="Normal 2 5 3 7" xfId="7872"/>
    <cellStyle name="Normal 2 5 3 70" xfId="7873"/>
    <cellStyle name="Normal 2 5 3 71" xfId="7874"/>
    <cellStyle name="Normal 2 5 3 72" xfId="7875"/>
    <cellStyle name="Normal 2 5 3 73" xfId="7876"/>
    <cellStyle name="Normal 2 5 3 74" xfId="7877"/>
    <cellStyle name="Normal 2 5 3 75" xfId="7878"/>
    <cellStyle name="Normal 2 5 3 76" xfId="7879"/>
    <cellStyle name="Normal 2 5 3 77" xfId="7880"/>
    <cellStyle name="Normal 2 5 3 78" xfId="7881"/>
    <cellStyle name="Normal 2 5 3 79" xfId="7882"/>
    <cellStyle name="Normal 2 5 3 8" xfId="7883"/>
    <cellStyle name="Normal 2 5 3 80" xfId="7884"/>
    <cellStyle name="Normal 2 5 3 81" xfId="7885"/>
    <cellStyle name="Normal 2 5 3 82" xfId="7886"/>
    <cellStyle name="Normal 2 5 3 83" xfId="7887"/>
    <cellStyle name="Normal 2 5 3 84" xfId="7888"/>
    <cellStyle name="Normal 2 5 3 9" xfId="7889"/>
    <cellStyle name="Normal 2 5 3_4 28 1_Asst_Health_Crit_AllTO_RIIO_20110714pm" xfId="946"/>
    <cellStyle name="Normal 2 5 30" xfId="7890"/>
    <cellStyle name="Normal 2 5 31" xfId="7891"/>
    <cellStyle name="Normal 2 5 32" xfId="7892"/>
    <cellStyle name="Normal 2 5 33" xfId="7893"/>
    <cellStyle name="Normal 2 5 34" xfId="7894"/>
    <cellStyle name="Normal 2 5 35" xfId="7895"/>
    <cellStyle name="Normal 2 5 36" xfId="7896"/>
    <cellStyle name="Normal 2 5 37" xfId="7897"/>
    <cellStyle name="Normal 2 5 38" xfId="7898"/>
    <cellStyle name="Normal 2 5 39" xfId="7899"/>
    <cellStyle name="Normal 2 5 4" xfId="947"/>
    <cellStyle name="Normal 2 5 4 10" xfId="7900"/>
    <cellStyle name="Normal 2 5 4 11" xfId="7901"/>
    <cellStyle name="Normal 2 5 4 12" xfId="7902"/>
    <cellStyle name="Normal 2 5 4 13" xfId="7903"/>
    <cellStyle name="Normal 2 5 4 14" xfId="7904"/>
    <cellStyle name="Normal 2 5 4 15" xfId="7905"/>
    <cellStyle name="Normal 2 5 4 16" xfId="7906"/>
    <cellStyle name="Normal 2 5 4 17" xfId="7907"/>
    <cellStyle name="Normal 2 5 4 18" xfId="7908"/>
    <cellStyle name="Normal 2 5 4 19" xfId="7909"/>
    <cellStyle name="Normal 2 5 4 2" xfId="7910"/>
    <cellStyle name="Normal 2 5 4 2 10" xfId="7911"/>
    <cellStyle name="Normal 2 5 4 2 11" xfId="7912"/>
    <cellStyle name="Normal 2 5 4 2 12" xfId="7913"/>
    <cellStyle name="Normal 2 5 4 2 13" xfId="7914"/>
    <cellStyle name="Normal 2 5 4 2 14" xfId="7915"/>
    <cellStyle name="Normal 2 5 4 2 15" xfId="7916"/>
    <cellStyle name="Normal 2 5 4 2 16" xfId="7917"/>
    <cellStyle name="Normal 2 5 4 2 17" xfId="7918"/>
    <cellStyle name="Normal 2 5 4 2 2" xfId="7919"/>
    <cellStyle name="Normal 2 5 4 2 3" xfId="7920"/>
    <cellStyle name="Normal 2 5 4 2 4" xfId="7921"/>
    <cellStyle name="Normal 2 5 4 2 5" xfId="7922"/>
    <cellStyle name="Normal 2 5 4 2 6" xfId="7923"/>
    <cellStyle name="Normal 2 5 4 2 7" xfId="7924"/>
    <cellStyle name="Normal 2 5 4 2 8" xfId="7925"/>
    <cellStyle name="Normal 2 5 4 2 9" xfId="7926"/>
    <cellStyle name="Normal 2 5 4 20" xfId="7927"/>
    <cellStyle name="Normal 2 5 4 21" xfId="7928"/>
    <cellStyle name="Normal 2 5 4 22" xfId="7929"/>
    <cellStyle name="Normal 2 5 4 23" xfId="7930"/>
    <cellStyle name="Normal 2 5 4 24" xfId="7931"/>
    <cellStyle name="Normal 2 5 4 25" xfId="7932"/>
    <cellStyle name="Normal 2 5 4 26" xfId="7933"/>
    <cellStyle name="Normal 2 5 4 27" xfId="7934"/>
    <cellStyle name="Normal 2 5 4 28" xfId="7935"/>
    <cellStyle name="Normal 2 5 4 29" xfId="7936"/>
    <cellStyle name="Normal 2 5 4 3" xfId="7937"/>
    <cellStyle name="Normal 2 5 4 3 10" xfId="7938"/>
    <cellStyle name="Normal 2 5 4 3 11" xfId="7939"/>
    <cellStyle name="Normal 2 5 4 3 12" xfId="7940"/>
    <cellStyle name="Normal 2 5 4 3 13" xfId="7941"/>
    <cellStyle name="Normal 2 5 4 3 14" xfId="7942"/>
    <cellStyle name="Normal 2 5 4 3 15" xfId="7943"/>
    <cellStyle name="Normal 2 5 4 3 16" xfId="7944"/>
    <cellStyle name="Normal 2 5 4 3 17" xfId="7945"/>
    <cellStyle name="Normal 2 5 4 3 2" xfId="7946"/>
    <cellStyle name="Normal 2 5 4 3 3" xfId="7947"/>
    <cellStyle name="Normal 2 5 4 3 4" xfId="7948"/>
    <cellStyle name="Normal 2 5 4 3 5" xfId="7949"/>
    <cellStyle name="Normal 2 5 4 3 6" xfId="7950"/>
    <cellStyle name="Normal 2 5 4 3 7" xfId="7951"/>
    <cellStyle name="Normal 2 5 4 3 8" xfId="7952"/>
    <cellStyle name="Normal 2 5 4 3 9" xfId="7953"/>
    <cellStyle name="Normal 2 5 4 30" xfId="7954"/>
    <cellStyle name="Normal 2 5 4 31" xfId="7955"/>
    <cellStyle name="Normal 2 5 4 32" xfId="7956"/>
    <cellStyle name="Normal 2 5 4 33" xfId="7957"/>
    <cellStyle name="Normal 2 5 4 34" xfId="7958"/>
    <cellStyle name="Normal 2 5 4 35" xfId="7959"/>
    <cellStyle name="Normal 2 5 4 36" xfId="7960"/>
    <cellStyle name="Normal 2 5 4 37" xfId="7961"/>
    <cellStyle name="Normal 2 5 4 38" xfId="7962"/>
    <cellStyle name="Normal 2 5 4 39" xfId="7963"/>
    <cellStyle name="Normal 2 5 4 4" xfId="7964"/>
    <cellStyle name="Normal 2 5 4 40" xfId="7965"/>
    <cellStyle name="Normal 2 5 4 41" xfId="7966"/>
    <cellStyle name="Normal 2 5 4 42" xfId="7967"/>
    <cellStyle name="Normal 2 5 4 43" xfId="7968"/>
    <cellStyle name="Normal 2 5 4 44" xfId="7969"/>
    <cellStyle name="Normal 2 5 4 45" xfId="7970"/>
    <cellStyle name="Normal 2 5 4 46" xfId="7971"/>
    <cellStyle name="Normal 2 5 4 47" xfId="7972"/>
    <cellStyle name="Normal 2 5 4 48" xfId="7973"/>
    <cellStyle name="Normal 2 5 4 49" xfId="7974"/>
    <cellStyle name="Normal 2 5 4 5" xfId="7975"/>
    <cellStyle name="Normal 2 5 4 50" xfId="7976"/>
    <cellStyle name="Normal 2 5 4 51" xfId="7977"/>
    <cellStyle name="Normal 2 5 4 52" xfId="7978"/>
    <cellStyle name="Normal 2 5 4 53" xfId="7979"/>
    <cellStyle name="Normal 2 5 4 54" xfId="7980"/>
    <cellStyle name="Normal 2 5 4 55" xfId="7981"/>
    <cellStyle name="Normal 2 5 4 56" xfId="7982"/>
    <cellStyle name="Normal 2 5 4 57" xfId="7983"/>
    <cellStyle name="Normal 2 5 4 58" xfId="7984"/>
    <cellStyle name="Normal 2 5 4 59" xfId="7985"/>
    <cellStyle name="Normal 2 5 4 6" xfId="7986"/>
    <cellStyle name="Normal 2 5 4 60" xfId="7987"/>
    <cellStyle name="Normal 2 5 4 61" xfId="7988"/>
    <cellStyle name="Normal 2 5 4 62" xfId="7989"/>
    <cellStyle name="Normal 2 5 4 63" xfId="7990"/>
    <cellStyle name="Normal 2 5 4 64" xfId="7991"/>
    <cellStyle name="Normal 2 5 4 65" xfId="7992"/>
    <cellStyle name="Normal 2 5 4 66" xfId="7993"/>
    <cellStyle name="Normal 2 5 4 67" xfId="7994"/>
    <cellStyle name="Normal 2 5 4 68" xfId="7995"/>
    <cellStyle name="Normal 2 5 4 69" xfId="7996"/>
    <cellStyle name="Normal 2 5 4 7" xfId="7997"/>
    <cellStyle name="Normal 2 5 4 70" xfId="7998"/>
    <cellStyle name="Normal 2 5 4 71" xfId="7999"/>
    <cellStyle name="Normal 2 5 4 72" xfId="8000"/>
    <cellStyle name="Normal 2 5 4 73" xfId="8001"/>
    <cellStyle name="Normal 2 5 4 74" xfId="8002"/>
    <cellStyle name="Normal 2 5 4 75" xfId="8003"/>
    <cellStyle name="Normal 2 5 4 76" xfId="8004"/>
    <cellStyle name="Normal 2 5 4 77" xfId="8005"/>
    <cellStyle name="Normal 2 5 4 78" xfId="8006"/>
    <cellStyle name="Normal 2 5 4 79" xfId="8007"/>
    <cellStyle name="Normal 2 5 4 8" xfId="8008"/>
    <cellStyle name="Normal 2 5 4 80" xfId="8009"/>
    <cellStyle name="Normal 2 5 4 81" xfId="8010"/>
    <cellStyle name="Normal 2 5 4 82" xfId="8011"/>
    <cellStyle name="Normal 2 5 4 9" xfId="8012"/>
    <cellStyle name="Normal 2 5 40" xfId="8013"/>
    <cellStyle name="Normal 2 5 41" xfId="8014"/>
    <cellStyle name="Normal 2 5 42" xfId="8015"/>
    <cellStyle name="Normal 2 5 43" xfId="8016"/>
    <cellStyle name="Normal 2 5 44" xfId="8017"/>
    <cellStyle name="Normal 2 5 45" xfId="8018"/>
    <cellStyle name="Normal 2 5 46" xfId="8019"/>
    <cellStyle name="Normal 2 5 47" xfId="8020"/>
    <cellStyle name="Normal 2 5 48" xfId="8021"/>
    <cellStyle name="Normal 2 5 49" xfId="8022"/>
    <cellStyle name="Normal 2 5 5" xfId="8023"/>
    <cellStyle name="Normal 2 5 50" xfId="8024"/>
    <cellStyle name="Normal 2 5 51" xfId="8025"/>
    <cellStyle name="Normal 2 5 52" xfId="8026"/>
    <cellStyle name="Normal 2 5 53" xfId="8027"/>
    <cellStyle name="Normal 2 5 54" xfId="8028"/>
    <cellStyle name="Normal 2 5 55" xfId="8029"/>
    <cellStyle name="Normal 2 5 56" xfId="8030"/>
    <cellStyle name="Normal 2 5 57" xfId="8031"/>
    <cellStyle name="Normal 2 5 58" xfId="8032"/>
    <cellStyle name="Normal 2 5 59" xfId="8033"/>
    <cellStyle name="Normal 2 5 6" xfId="8034"/>
    <cellStyle name="Normal 2 5 60" xfId="8035"/>
    <cellStyle name="Normal 2 5 61" xfId="8036"/>
    <cellStyle name="Normal 2 5 62" xfId="8037"/>
    <cellStyle name="Normal 2 5 63" xfId="8038"/>
    <cellStyle name="Normal 2 5 64" xfId="8039"/>
    <cellStyle name="Normal 2 5 65" xfId="8040"/>
    <cellStyle name="Normal 2 5 66" xfId="8041"/>
    <cellStyle name="Normal 2 5 67" xfId="8042"/>
    <cellStyle name="Normal 2 5 68" xfId="8043"/>
    <cellStyle name="Normal 2 5 69" xfId="8044"/>
    <cellStyle name="Normal 2 5 7" xfId="8045"/>
    <cellStyle name="Normal 2 5 7 10" xfId="8046"/>
    <cellStyle name="Normal 2 5 7 11" xfId="8047"/>
    <cellStyle name="Normal 2 5 7 12" xfId="8048"/>
    <cellStyle name="Normal 2 5 7 13" xfId="8049"/>
    <cellStyle name="Normal 2 5 7 14" xfId="8050"/>
    <cellStyle name="Normal 2 5 7 15" xfId="8051"/>
    <cellStyle name="Normal 2 5 7 16" xfId="8052"/>
    <cellStyle name="Normal 2 5 7 17" xfId="8053"/>
    <cellStyle name="Normal 2 5 7 2" xfId="8054"/>
    <cellStyle name="Normal 2 5 7 3" xfId="8055"/>
    <cellStyle name="Normal 2 5 7 4" xfId="8056"/>
    <cellStyle name="Normal 2 5 7 5" xfId="8057"/>
    <cellStyle name="Normal 2 5 7 6" xfId="8058"/>
    <cellStyle name="Normal 2 5 7 7" xfId="8059"/>
    <cellStyle name="Normal 2 5 7 8" xfId="8060"/>
    <cellStyle name="Normal 2 5 7 9" xfId="8061"/>
    <cellStyle name="Normal 2 5 70" xfId="8062"/>
    <cellStyle name="Normal 2 5 71" xfId="8063"/>
    <cellStyle name="Normal 2 5 72" xfId="8064"/>
    <cellStyle name="Normal 2 5 73" xfId="8065"/>
    <cellStyle name="Normal 2 5 74" xfId="8066"/>
    <cellStyle name="Normal 2 5 75" xfId="8067"/>
    <cellStyle name="Normal 2 5 76" xfId="8068"/>
    <cellStyle name="Normal 2 5 77" xfId="8069"/>
    <cellStyle name="Normal 2 5 78" xfId="8070"/>
    <cellStyle name="Normal 2 5 79" xfId="8071"/>
    <cellStyle name="Normal 2 5 8" xfId="100"/>
    <cellStyle name="Normal 2 5 80" xfId="8072"/>
    <cellStyle name="Normal 2 5 81" xfId="8073"/>
    <cellStyle name="Normal 2 5 82" xfId="8074"/>
    <cellStyle name="Normal 2 5 83" xfId="8075"/>
    <cellStyle name="Normal 2 5 84" xfId="8076"/>
    <cellStyle name="Normal 2 5 85" xfId="8077"/>
    <cellStyle name="Normal 2 5 86" xfId="8078"/>
    <cellStyle name="Normal 2 5 87" xfId="8079"/>
    <cellStyle name="Normal 2 5 9" xfId="8080"/>
    <cellStyle name="Normal 2 5 9 2" xfId="33702"/>
    <cellStyle name="Normal 2 5_1.3s Accounting C Costs Scots" xfId="948"/>
    <cellStyle name="Normal 2 50" xfId="949"/>
    <cellStyle name="Normal 2 51" xfId="950"/>
    <cellStyle name="Normal 2 52" xfId="951"/>
    <cellStyle name="Normal 2 53" xfId="952"/>
    <cellStyle name="Normal 2 54" xfId="953"/>
    <cellStyle name="Normal 2 54 10" xfId="8081"/>
    <cellStyle name="Normal 2 54 11" xfId="8082"/>
    <cellStyle name="Normal 2 54 12" xfId="8083"/>
    <cellStyle name="Normal 2 54 13" xfId="8084"/>
    <cellStyle name="Normal 2 54 14" xfId="8085"/>
    <cellStyle name="Normal 2 54 15" xfId="8086"/>
    <cellStyle name="Normal 2 54 16" xfId="8087"/>
    <cellStyle name="Normal 2 54 17" xfId="8088"/>
    <cellStyle name="Normal 2 54 2" xfId="8089"/>
    <cellStyle name="Normal 2 54 3" xfId="8090"/>
    <cellStyle name="Normal 2 54 4" xfId="8091"/>
    <cellStyle name="Normal 2 54 5" xfId="8092"/>
    <cellStyle name="Normal 2 54 6" xfId="8093"/>
    <cellStyle name="Normal 2 54 7" xfId="8094"/>
    <cellStyle name="Normal 2 54 8" xfId="8095"/>
    <cellStyle name="Normal 2 54 9" xfId="8096"/>
    <cellStyle name="Normal 2 55" xfId="8097"/>
    <cellStyle name="Normal 2 55 10" xfId="8098"/>
    <cellStyle name="Normal 2 55 11" xfId="8099"/>
    <cellStyle name="Normal 2 55 12" xfId="8100"/>
    <cellStyle name="Normal 2 55 13" xfId="8101"/>
    <cellStyle name="Normal 2 55 14" xfId="8102"/>
    <cellStyle name="Normal 2 55 15" xfId="8103"/>
    <cellStyle name="Normal 2 55 16" xfId="8104"/>
    <cellStyle name="Normal 2 55 17" xfId="8105"/>
    <cellStyle name="Normal 2 55 2" xfId="8106"/>
    <cellStyle name="Normal 2 55 3" xfId="8107"/>
    <cellStyle name="Normal 2 55 4" xfId="8108"/>
    <cellStyle name="Normal 2 55 5" xfId="8109"/>
    <cellStyle name="Normal 2 55 6" xfId="8110"/>
    <cellStyle name="Normal 2 55 7" xfId="8111"/>
    <cellStyle name="Normal 2 55 8" xfId="8112"/>
    <cellStyle name="Normal 2 55 9" xfId="8113"/>
    <cellStyle name="Normal 2 56" xfId="8114"/>
    <cellStyle name="Normal 2 57" xfId="8115"/>
    <cellStyle name="Normal 2 58" xfId="8116"/>
    <cellStyle name="Normal 2 59" xfId="8117"/>
    <cellStyle name="Normal 2 6" xfId="954"/>
    <cellStyle name="Normal 2 6 10" xfId="8118"/>
    <cellStyle name="Normal 2 6 11" xfId="8119"/>
    <cellStyle name="Normal 2 6 12" xfId="8120"/>
    <cellStyle name="Normal 2 6 13" xfId="8121"/>
    <cellStyle name="Normal 2 6 14" xfId="8122"/>
    <cellStyle name="Normal 2 6 15" xfId="8123"/>
    <cellStyle name="Normal 2 6 16" xfId="8124"/>
    <cellStyle name="Normal 2 6 17" xfId="8125"/>
    <cellStyle name="Normal 2 6 18" xfId="8126"/>
    <cellStyle name="Normal 2 6 19" xfId="8127"/>
    <cellStyle name="Normal 2 6 2" xfId="955"/>
    <cellStyle name="Normal 2 6 20" xfId="8128"/>
    <cellStyle name="Normal 2 6 21" xfId="8129"/>
    <cellStyle name="Normal 2 6 22" xfId="8130"/>
    <cellStyle name="Normal 2 6 23" xfId="8131"/>
    <cellStyle name="Normal 2 6 24" xfId="8132"/>
    <cellStyle name="Normal 2 6 25" xfId="8133"/>
    <cellStyle name="Normal 2 6 26" xfId="8134"/>
    <cellStyle name="Normal 2 6 27" xfId="8135"/>
    <cellStyle name="Normal 2 6 28" xfId="8136"/>
    <cellStyle name="Normal 2 6 29" xfId="8137"/>
    <cellStyle name="Normal 2 6 3" xfId="8138"/>
    <cellStyle name="Normal 2 6 3 10" xfId="8139"/>
    <cellStyle name="Normal 2 6 3 11" xfId="8140"/>
    <cellStyle name="Normal 2 6 3 12" xfId="8141"/>
    <cellStyle name="Normal 2 6 3 13" xfId="8142"/>
    <cellStyle name="Normal 2 6 3 14" xfId="8143"/>
    <cellStyle name="Normal 2 6 3 15" xfId="8144"/>
    <cellStyle name="Normal 2 6 3 16" xfId="8145"/>
    <cellStyle name="Normal 2 6 3 17" xfId="8146"/>
    <cellStyle name="Normal 2 6 3 2" xfId="8147"/>
    <cellStyle name="Normal 2 6 3 3" xfId="8148"/>
    <cellStyle name="Normal 2 6 3 4" xfId="8149"/>
    <cellStyle name="Normal 2 6 3 5" xfId="8150"/>
    <cellStyle name="Normal 2 6 3 6" xfId="8151"/>
    <cellStyle name="Normal 2 6 3 7" xfId="8152"/>
    <cellStyle name="Normal 2 6 3 8" xfId="8153"/>
    <cellStyle name="Normal 2 6 3 9" xfId="8154"/>
    <cellStyle name="Normal 2 6 30" xfId="8155"/>
    <cellStyle name="Normal 2 6 31" xfId="8156"/>
    <cellStyle name="Normal 2 6 32" xfId="8157"/>
    <cellStyle name="Normal 2 6 33" xfId="8158"/>
    <cellStyle name="Normal 2 6 34" xfId="8159"/>
    <cellStyle name="Normal 2 6 35" xfId="8160"/>
    <cellStyle name="Normal 2 6 36" xfId="8161"/>
    <cellStyle name="Normal 2 6 37" xfId="8162"/>
    <cellStyle name="Normal 2 6 38" xfId="8163"/>
    <cellStyle name="Normal 2 6 39" xfId="8164"/>
    <cellStyle name="Normal 2 6 4" xfId="8165"/>
    <cellStyle name="Normal 2 6 4 10" xfId="8166"/>
    <cellStyle name="Normal 2 6 4 11" xfId="8167"/>
    <cellStyle name="Normal 2 6 4 12" xfId="8168"/>
    <cellStyle name="Normal 2 6 4 13" xfId="8169"/>
    <cellStyle name="Normal 2 6 4 14" xfId="8170"/>
    <cellStyle name="Normal 2 6 4 15" xfId="8171"/>
    <cellStyle name="Normal 2 6 4 16" xfId="8172"/>
    <cellStyle name="Normal 2 6 4 17" xfId="8173"/>
    <cellStyle name="Normal 2 6 4 2" xfId="8174"/>
    <cellStyle name="Normal 2 6 4 3" xfId="8175"/>
    <cellStyle name="Normal 2 6 4 4" xfId="8176"/>
    <cellStyle name="Normal 2 6 4 5" xfId="8177"/>
    <cellStyle name="Normal 2 6 4 6" xfId="8178"/>
    <cellStyle name="Normal 2 6 4 7" xfId="8179"/>
    <cellStyle name="Normal 2 6 4 8" xfId="8180"/>
    <cellStyle name="Normal 2 6 4 9" xfId="8181"/>
    <cellStyle name="Normal 2 6 40" xfId="8182"/>
    <cellStyle name="Normal 2 6 41" xfId="8183"/>
    <cellStyle name="Normal 2 6 42" xfId="8184"/>
    <cellStyle name="Normal 2 6 43" xfId="8185"/>
    <cellStyle name="Normal 2 6 44" xfId="8186"/>
    <cellStyle name="Normal 2 6 45" xfId="8187"/>
    <cellStyle name="Normal 2 6 46" xfId="8188"/>
    <cellStyle name="Normal 2 6 47" xfId="8189"/>
    <cellStyle name="Normal 2 6 48" xfId="8190"/>
    <cellStyle name="Normal 2 6 49" xfId="8191"/>
    <cellStyle name="Normal 2 6 5" xfId="8192"/>
    <cellStyle name="Normal 2 6 50" xfId="8193"/>
    <cellStyle name="Normal 2 6 51" xfId="8194"/>
    <cellStyle name="Normal 2 6 52" xfId="8195"/>
    <cellStyle name="Normal 2 6 53" xfId="8196"/>
    <cellStyle name="Normal 2 6 54" xfId="8197"/>
    <cellStyle name="Normal 2 6 55" xfId="8198"/>
    <cellStyle name="Normal 2 6 56" xfId="8199"/>
    <cellStyle name="Normal 2 6 57" xfId="8200"/>
    <cellStyle name="Normal 2 6 58" xfId="8201"/>
    <cellStyle name="Normal 2 6 59" xfId="8202"/>
    <cellStyle name="Normal 2 6 6" xfId="8203"/>
    <cellStyle name="Normal 2 6 60" xfId="8204"/>
    <cellStyle name="Normal 2 6 61" xfId="8205"/>
    <cellStyle name="Normal 2 6 62" xfId="8206"/>
    <cellStyle name="Normal 2 6 63" xfId="8207"/>
    <cellStyle name="Normal 2 6 64" xfId="8208"/>
    <cellStyle name="Normal 2 6 65" xfId="8209"/>
    <cellStyle name="Normal 2 6 66" xfId="8210"/>
    <cellStyle name="Normal 2 6 67" xfId="8211"/>
    <cellStyle name="Normal 2 6 68" xfId="8212"/>
    <cellStyle name="Normal 2 6 69" xfId="8213"/>
    <cellStyle name="Normal 2 6 7" xfId="8214"/>
    <cellStyle name="Normal 2 6 70" xfId="8215"/>
    <cellStyle name="Normal 2 6 71" xfId="8216"/>
    <cellStyle name="Normal 2 6 72" xfId="8217"/>
    <cellStyle name="Normal 2 6 73" xfId="8218"/>
    <cellStyle name="Normal 2 6 74" xfId="8219"/>
    <cellStyle name="Normal 2 6 75" xfId="8220"/>
    <cellStyle name="Normal 2 6 76" xfId="8221"/>
    <cellStyle name="Normal 2 6 77" xfId="8222"/>
    <cellStyle name="Normal 2 6 78" xfId="8223"/>
    <cellStyle name="Normal 2 6 8" xfId="8224"/>
    <cellStyle name="Normal 2 6 9" xfId="8225"/>
    <cellStyle name="Normal 2 6_3.1.2 DB Pension Detail" xfId="956"/>
    <cellStyle name="Normal 2 60" xfId="8226"/>
    <cellStyle name="Normal 2 61" xfId="8227"/>
    <cellStyle name="Normal 2 62" xfId="8228"/>
    <cellStyle name="Normal 2 63" xfId="8229"/>
    <cellStyle name="Normal 2 64" xfId="8230"/>
    <cellStyle name="Normal 2 65" xfId="8231"/>
    <cellStyle name="Normal 2 66" xfId="8232"/>
    <cellStyle name="Normal 2 67" xfId="8233"/>
    <cellStyle name="Normal 2 68" xfId="8234"/>
    <cellStyle name="Normal 2 69" xfId="8235"/>
    <cellStyle name="Normal 2 7" xfId="957"/>
    <cellStyle name="Normal 2 7 10" xfId="8236"/>
    <cellStyle name="Normal 2 7 11" xfId="8237"/>
    <cellStyle name="Normal 2 7 12" xfId="8238"/>
    <cellStyle name="Normal 2 7 13" xfId="8239"/>
    <cellStyle name="Normal 2 7 14" xfId="8240"/>
    <cellStyle name="Normal 2 7 15" xfId="8241"/>
    <cellStyle name="Normal 2 7 16" xfId="8242"/>
    <cellStyle name="Normal 2 7 17" xfId="8243"/>
    <cellStyle name="Normal 2 7 18" xfId="8244"/>
    <cellStyle name="Normal 2 7 19" xfId="8245"/>
    <cellStyle name="Normal 2 7 2" xfId="1997"/>
    <cellStyle name="Normal 2 7 2 10" xfId="8246"/>
    <cellStyle name="Normal 2 7 2 11" xfId="8247"/>
    <cellStyle name="Normal 2 7 2 12" xfId="8248"/>
    <cellStyle name="Normal 2 7 2 13" xfId="8249"/>
    <cellStyle name="Normal 2 7 2 14" xfId="8250"/>
    <cellStyle name="Normal 2 7 2 15" xfId="8251"/>
    <cellStyle name="Normal 2 7 2 16" xfId="8252"/>
    <cellStyle name="Normal 2 7 2 17" xfId="8253"/>
    <cellStyle name="Normal 2 7 2 2" xfId="8254"/>
    <cellStyle name="Normal 2 7 2 3" xfId="8255"/>
    <cellStyle name="Normal 2 7 2 4" xfId="8256"/>
    <cellStyle name="Normal 2 7 2 5" xfId="8257"/>
    <cellStyle name="Normal 2 7 2 6" xfId="8258"/>
    <cellStyle name="Normal 2 7 2 7" xfId="8259"/>
    <cellStyle name="Normal 2 7 2 8" xfId="8260"/>
    <cellStyle name="Normal 2 7 2 9" xfId="8261"/>
    <cellStyle name="Normal 2 7 20" xfId="8262"/>
    <cellStyle name="Normal 2 7 21" xfId="8263"/>
    <cellStyle name="Normal 2 7 22" xfId="8264"/>
    <cellStyle name="Normal 2 7 23" xfId="8265"/>
    <cellStyle name="Normal 2 7 24" xfId="8266"/>
    <cellStyle name="Normal 2 7 25" xfId="8267"/>
    <cellStyle name="Normal 2 7 26" xfId="8268"/>
    <cellStyle name="Normal 2 7 27" xfId="8269"/>
    <cellStyle name="Normal 2 7 28" xfId="8270"/>
    <cellStyle name="Normal 2 7 29" xfId="8271"/>
    <cellStyle name="Normal 2 7 3" xfId="8272"/>
    <cellStyle name="Normal 2 7 3 10" xfId="8273"/>
    <cellStyle name="Normal 2 7 3 11" xfId="8274"/>
    <cellStyle name="Normal 2 7 3 12" xfId="8275"/>
    <cellStyle name="Normal 2 7 3 13" xfId="8276"/>
    <cellStyle name="Normal 2 7 3 14" xfId="8277"/>
    <cellStyle name="Normal 2 7 3 15" xfId="8278"/>
    <cellStyle name="Normal 2 7 3 16" xfId="8279"/>
    <cellStyle name="Normal 2 7 3 17" xfId="8280"/>
    <cellStyle name="Normal 2 7 3 2" xfId="8281"/>
    <cellStyle name="Normal 2 7 3 3" xfId="8282"/>
    <cellStyle name="Normal 2 7 3 4" xfId="8283"/>
    <cellStyle name="Normal 2 7 3 5" xfId="8284"/>
    <cellStyle name="Normal 2 7 3 6" xfId="8285"/>
    <cellStyle name="Normal 2 7 3 7" xfId="8286"/>
    <cellStyle name="Normal 2 7 3 8" xfId="8287"/>
    <cellStyle name="Normal 2 7 3 9" xfId="8288"/>
    <cellStyle name="Normal 2 7 30" xfId="8289"/>
    <cellStyle name="Normal 2 7 31" xfId="8290"/>
    <cellStyle name="Normal 2 7 32" xfId="8291"/>
    <cellStyle name="Normal 2 7 33" xfId="8292"/>
    <cellStyle name="Normal 2 7 34" xfId="8293"/>
    <cellStyle name="Normal 2 7 35" xfId="8294"/>
    <cellStyle name="Normal 2 7 36" xfId="8295"/>
    <cellStyle name="Normal 2 7 37" xfId="8296"/>
    <cellStyle name="Normal 2 7 38" xfId="8297"/>
    <cellStyle name="Normal 2 7 39" xfId="8298"/>
    <cellStyle name="Normal 2 7 4" xfId="8299"/>
    <cellStyle name="Normal 2 7 40" xfId="8300"/>
    <cellStyle name="Normal 2 7 41" xfId="8301"/>
    <cellStyle name="Normal 2 7 42" xfId="8302"/>
    <cellStyle name="Normal 2 7 43" xfId="8303"/>
    <cellStyle name="Normal 2 7 44" xfId="8304"/>
    <cellStyle name="Normal 2 7 45" xfId="8305"/>
    <cellStyle name="Normal 2 7 46" xfId="8306"/>
    <cellStyle name="Normal 2 7 47" xfId="8307"/>
    <cellStyle name="Normal 2 7 48" xfId="8308"/>
    <cellStyle name="Normal 2 7 49" xfId="8309"/>
    <cellStyle name="Normal 2 7 5" xfId="8310"/>
    <cellStyle name="Normal 2 7 50" xfId="8311"/>
    <cellStyle name="Normal 2 7 51" xfId="8312"/>
    <cellStyle name="Normal 2 7 52" xfId="8313"/>
    <cellStyle name="Normal 2 7 53" xfId="8314"/>
    <cellStyle name="Normal 2 7 54" xfId="8315"/>
    <cellStyle name="Normal 2 7 55" xfId="8316"/>
    <cellStyle name="Normal 2 7 56" xfId="8317"/>
    <cellStyle name="Normal 2 7 57" xfId="8318"/>
    <cellStyle name="Normal 2 7 58" xfId="8319"/>
    <cellStyle name="Normal 2 7 59" xfId="8320"/>
    <cellStyle name="Normal 2 7 6" xfId="8321"/>
    <cellStyle name="Normal 2 7 60" xfId="8322"/>
    <cellStyle name="Normal 2 7 61" xfId="8323"/>
    <cellStyle name="Normal 2 7 62" xfId="8324"/>
    <cellStyle name="Normal 2 7 63" xfId="8325"/>
    <cellStyle name="Normal 2 7 64" xfId="8326"/>
    <cellStyle name="Normal 2 7 65" xfId="8327"/>
    <cellStyle name="Normal 2 7 66" xfId="8328"/>
    <cellStyle name="Normal 2 7 67" xfId="8329"/>
    <cellStyle name="Normal 2 7 68" xfId="8330"/>
    <cellStyle name="Normal 2 7 69" xfId="8331"/>
    <cellStyle name="Normal 2 7 7" xfId="8332"/>
    <cellStyle name="Normal 2 7 70" xfId="8333"/>
    <cellStyle name="Normal 2 7 71" xfId="8334"/>
    <cellStyle name="Normal 2 7 72" xfId="8335"/>
    <cellStyle name="Normal 2 7 73" xfId="8336"/>
    <cellStyle name="Normal 2 7 74" xfId="8337"/>
    <cellStyle name="Normal 2 7 75" xfId="8338"/>
    <cellStyle name="Normal 2 7 76" xfId="8339"/>
    <cellStyle name="Normal 2 7 77" xfId="8340"/>
    <cellStyle name="Normal 2 7 78" xfId="8341"/>
    <cellStyle name="Normal 2 7 8" xfId="8342"/>
    <cellStyle name="Normal 2 7 9" xfId="8343"/>
    <cellStyle name="Normal 2 70" xfId="8344"/>
    <cellStyle name="Normal 2 71" xfId="8345"/>
    <cellStyle name="Normal 2 72" xfId="8346"/>
    <cellStyle name="Normal 2 73" xfId="8347"/>
    <cellStyle name="Normal 2 74" xfId="8348"/>
    <cellStyle name="Normal 2 75" xfId="8349"/>
    <cellStyle name="Normal 2 76" xfId="8350"/>
    <cellStyle name="Normal 2 77" xfId="8351"/>
    <cellStyle name="Normal 2 78" xfId="8352"/>
    <cellStyle name="Normal 2 79" xfId="8353"/>
    <cellStyle name="Normal 2 8" xfId="958"/>
    <cellStyle name="Normal 2 8 10" xfId="8354"/>
    <cellStyle name="Normal 2 8 11" xfId="8355"/>
    <cellStyle name="Normal 2 8 12" xfId="8356"/>
    <cellStyle name="Normal 2 8 13" xfId="8357"/>
    <cellStyle name="Normal 2 8 14" xfId="8358"/>
    <cellStyle name="Normal 2 8 15" xfId="8359"/>
    <cellStyle name="Normal 2 8 16" xfId="8360"/>
    <cellStyle name="Normal 2 8 17" xfId="8361"/>
    <cellStyle name="Normal 2 8 18" xfId="8362"/>
    <cellStyle name="Normal 2 8 19" xfId="8363"/>
    <cellStyle name="Normal 2 8 2" xfId="8364"/>
    <cellStyle name="Normal 2 8 2 10" xfId="8365"/>
    <cellStyle name="Normal 2 8 2 11" xfId="8366"/>
    <cellStyle name="Normal 2 8 2 12" xfId="8367"/>
    <cellStyle name="Normal 2 8 2 13" xfId="8368"/>
    <cellStyle name="Normal 2 8 2 14" xfId="8369"/>
    <cellStyle name="Normal 2 8 2 15" xfId="8370"/>
    <cellStyle name="Normal 2 8 2 16" xfId="8371"/>
    <cellStyle name="Normal 2 8 2 17" xfId="8372"/>
    <cellStyle name="Normal 2 8 2 2" xfId="8373"/>
    <cellStyle name="Normal 2 8 2 3" xfId="8374"/>
    <cellStyle name="Normal 2 8 2 4" xfId="8375"/>
    <cellStyle name="Normal 2 8 2 5" xfId="8376"/>
    <cellStyle name="Normal 2 8 2 6" xfId="8377"/>
    <cellStyle name="Normal 2 8 2 7" xfId="8378"/>
    <cellStyle name="Normal 2 8 2 8" xfId="8379"/>
    <cellStyle name="Normal 2 8 2 9" xfId="8380"/>
    <cellStyle name="Normal 2 8 20" xfId="8381"/>
    <cellStyle name="Normal 2 8 21" xfId="8382"/>
    <cellStyle name="Normal 2 8 22" xfId="8383"/>
    <cellStyle name="Normal 2 8 23" xfId="8384"/>
    <cellStyle name="Normal 2 8 24" xfId="8385"/>
    <cellStyle name="Normal 2 8 25" xfId="8386"/>
    <cellStyle name="Normal 2 8 26" xfId="8387"/>
    <cellStyle name="Normal 2 8 27" xfId="8388"/>
    <cellStyle name="Normal 2 8 28" xfId="8389"/>
    <cellStyle name="Normal 2 8 29" xfId="8390"/>
    <cellStyle name="Normal 2 8 3" xfId="8391"/>
    <cellStyle name="Normal 2 8 3 10" xfId="8392"/>
    <cellStyle name="Normal 2 8 3 11" xfId="8393"/>
    <cellStyle name="Normal 2 8 3 12" xfId="8394"/>
    <cellStyle name="Normal 2 8 3 13" xfId="8395"/>
    <cellStyle name="Normal 2 8 3 14" xfId="8396"/>
    <cellStyle name="Normal 2 8 3 15" xfId="8397"/>
    <cellStyle name="Normal 2 8 3 16" xfId="8398"/>
    <cellStyle name="Normal 2 8 3 17" xfId="8399"/>
    <cellStyle name="Normal 2 8 3 2" xfId="8400"/>
    <cellStyle name="Normal 2 8 3 3" xfId="8401"/>
    <cellStyle name="Normal 2 8 3 4" xfId="8402"/>
    <cellStyle name="Normal 2 8 3 5" xfId="8403"/>
    <cellStyle name="Normal 2 8 3 6" xfId="8404"/>
    <cellStyle name="Normal 2 8 3 7" xfId="8405"/>
    <cellStyle name="Normal 2 8 3 8" xfId="8406"/>
    <cellStyle name="Normal 2 8 3 9" xfId="8407"/>
    <cellStyle name="Normal 2 8 30" xfId="8408"/>
    <cellStyle name="Normal 2 8 31" xfId="8409"/>
    <cellStyle name="Normal 2 8 32" xfId="8410"/>
    <cellStyle name="Normal 2 8 33" xfId="8411"/>
    <cellStyle name="Normal 2 8 34" xfId="8412"/>
    <cellStyle name="Normal 2 8 35" xfId="8413"/>
    <cellStyle name="Normal 2 8 36" xfId="8414"/>
    <cellStyle name="Normal 2 8 37" xfId="8415"/>
    <cellStyle name="Normal 2 8 38" xfId="8416"/>
    <cellStyle name="Normal 2 8 39" xfId="8417"/>
    <cellStyle name="Normal 2 8 4" xfId="8418"/>
    <cellStyle name="Normal 2 8 40" xfId="8419"/>
    <cellStyle name="Normal 2 8 41" xfId="8420"/>
    <cellStyle name="Normal 2 8 42" xfId="8421"/>
    <cellStyle name="Normal 2 8 43" xfId="8422"/>
    <cellStyle name="Normal 2 8 44" xfId="8423"/>
    <cellStyle name="Normal 2 8 45" xfId="8424"/>
    <cellStyle name="Normal 2 8 46" xfId="8425"/>
    <cellStyle name="Normal 2 8 47" xfId="8426"/>
    <cellStyle name="Normal 2 8 48" xfId="8427"/>
    <cellStyle name="Normal 2 8 49" xfId="8428"/>
    <cellStyle name="Normal 2 8 5" xfId="8429"/>
    <cellStyle name="Normal 2 8 50" xfId="8430"/>
    <cellStyle name="Normal 2 8 51" xfId="8431"/>
    <cellStyle name="Normal 2 8 52" xfId="8432"/>
    <cellStyle name="Normal 2 8 53" xfId="8433"/>
    <cellStyle name="Normal 2 8 54" xfId="8434"/>
    <cellStyle name="Normal 2 8 55" xfId="8435"/>
    <cellStyle name="Normal 2 8 56" xfId="8436"/>
    <cellStyle name="Normal 2 8 57" xfId="8437"/>
    <cellStyle name="Normal 2 8 58" xfId="8438"/>
    <cellStyle name="Normal 2 8 59" xfId="8439"/>
    <cellStyle name="Normal 2 8 6" xfId="8440"/>
    <cellStyle name="Normal 2 8 60" xfId="8441"/>
    <cellStyle name="Normal 2 8 61" xfId="8442"/>
    <cellStyle name="Normal 2 8 62" xfId="8443"/>
    <cellStyle name="Normal 2 8 63" xfId="8444"/>
    <cellStyle name="Normal 2 8 64" xfId="8445"/>
    <cellStyle name="Normal 2 8 65" xfId="8446"/>
    <cellStyle name="Normal 2 8 66" xfId="8447"/>
    <cellStyle name="Normal 2 8 67" xfId="8448"/>
    <cellStyle name="Normal 2 8 68" xfId="8449"/>
    <cellStyle name="Normal 2 8 69" xfId="8450"/>
    <cellStyle name="Normal 2 8 7" xfId="8451"/>
    <cellStyle name="Normal 2 8 70" xfId="8452"/>
    <cellStyle name="Normal 2 8 71" xfId="8453"/>
    <cellStyle name="Normal 2 8 72" xfId="8454"/>
    <cellStyle name="Normal 2 8 73" xfId="8455"/>
    <cellStyle name="Normal 2 8 74" xfId="8456"/>
    <cellStyle name="Normal 2 8 75" xfId="8457"/>
    <cellStyle name="Normal 2 8 76" xfId="8458"/>
    <cellStyle name="Normal 2 8 77" xfId="8459"/>
    <cellStyle name="Normal 2 8 78" xfId="8460"/>
    <cellStyle name="Normal 2 8 8" xfId="8461"/>
    <cellStyle name="Normal 2 8 9" xfId="8462"/>
    <cellStyle name="Normal 2 80" xfId="8463"/>
    <cellStyle name="Normal 2 81" xfId="8464"/>
    <cellStyle name="Normal 2 82" xfId="8465"/>
    <cellStyle name="Normal 2 83" xfId="8466"/>
    <cellStyle name="Normal 2 84" xfId="8467"/>
    <cellStyle name="Normal 2 85" xfId="8468"/>
    <cellStyle name="Normal 2 86" xfId="8469"/>
    <cellStyle name="Normal 2 87" xfId="8470"/>
    <cellStyle name="Normal 2 88" xfId="8471"/>
    <cellStyle name="Normal 2 89" xfId="8472"/>
    <cellStyle name="Normal 2 9" xfId="959"/>
    <cellStyle name="Normal 2 9 10" xfId="8473"/>
    <cellStyle name="Normal 2 9 11" xfId="8474"/>
    <cellStyle name="Normal 2 9 12" xfId="8475"/>
    <cellStyle name="Normal 2 9 13" xfId="8476"/>
    <cellStyle name="Normal 2 9 14" xfId="8477"/>
    <cellStyle name="Normal 2 9 15" xfId="8478"/>
    <cellStyle name="Normal 2 9 16" xfId="8479"/>
    <cellStyle name="Normal 2 9 17" xfId="8480"/>
    <cellStyle name="Normal 2 9 18" xfId="8481"/>
    <cellStyle name="Normal 2 9 19" xfId="8482"/>
    <cellStyle name="Normal 2 9 2" xfId="8483"/>
    <cellStyle name="Normal 2 9 2 10" xfId="8484"/>
    <cellStyle name="Normal 2 9 2 11" xfId="8485"/>
    <cellStyle name="Normal 2 9 2 12" xfId="8486"/>
    <cellStyle name="Normal 2 9 2 13" xfId="8487"/>
    <cellStyle name="Normal 2 9 2 14" xfId="8488"/>
    <cellStyle name="Normal 2 9 2 15" xfId="8489"/>
    <cellStyle name="Normal 2 9 2 16" xfId="8490"/>
    <cellStyle name="Normal 2 9 2 17" xfId="8491"/>
    <cellStyle name="Normal 2 9 2 2" xfId="8492"/>
    <cellStyle name="Normal 2 9 2 3" xfId="8493"/>
    <cellStyle name="Normal 2 9 2 4" xfId="8494"/>
    <cellStyle name="Normal 2 9 2 5" xfId="8495"/>
    <cellStyle name="Normal 2 9 2 6" xfId="8496"/>
    <cellStyle name="Normal 2 9 2 7" xfId="8497"/>
    <cellStyle name="Normal 2 9 2 8" xfId="8498"/>
    <cellStyle name="Normal 2 9 2 9" xfId="8499"/>
    <cellStyle name="Normal 2 9 20" xfId="8500"/>
    <cellStyle name="Normal 2 9 21" xfId="8501"/>
    <cellStyle name="Normal 2 9 22" xfId="8502"/>
    <cellStyle name="Normal 2 9 23" xfId="8503"/>
    <cellStyle name="Normal 2 9 24" xfId="8504"/>
    <cellStyle name="Normal 2 9 25" xfId="8505"/>
    <cellStyle name="Normal 2 9 26" xfId="8506"/>
    <cellStyle name="Normal 2 9 27" xfId="8507"/>
    <cellStyle name="Normal 2 9 28" xfId="8508"/>
    <cellStyle name="Normal 2 9 29" xfId="8509"/>
    <cellStyle name="Normal 2 9 3" xfId="8510"/>
    <cellStyle name="Normal 2 9 3 10" xfId="8511"/>
    <cellStyle name="Normal 2 9 3 11" xfId="8512"/>
    <cellStyle name="Normal 2 9 3 12" xfId="8513"/>
    <cellStyle name="Normal 2 9 3 13" xfId="8514"/>
    <cellStyle name="Normal 2 9 3 14" xfId="8515"/>
    <cellStyle name="Normal 2 9 3 15" xfId="8516"/>
    <cellStyle name="Normal 2 9 3 16" xfId="8517"/>
    <cellStyle name="Normal 2 9 3 17" xfId="8518"/>
    <cellStyle name="Normal 2 9 3 2" xfId="8519"/>
    <cellStyle name="Normal 2 9 3 3" xfId="8520"/>
    <cellStyle name="Normal 2 9 3 4" xfId="8521"/>
    <cellStyle name="Normal 2 9 3 5" xfId="8522"/>
    <cellStyle name="Normal 2 9 3 6" xfId="8523"/>
    <cellStyle name="Normal 2 9 3 7" xfId="8524"/>
    <cellStyle name="Normal 2 9 3 8" xfId="8525"/>
    <cellStyle name="Normal 2 9 3 9" xfId="8526"/>
    <cellStyle name="Normal 2 9 30" xfId="8527"/>
    <cellStyle name="Normal 2 9 31" xfId="8528"/>
    <cellStyle name="Normal 2 9 32" xfId="8529"/>
    <cellStyle name="Normal 2 9 33" xfId="8530"/>
    <cellStyle name="Normal 2 9 34" xfId="8531"/>
    <cellStyle name="Normal 2 9 35" xfId="8532"/>
    <cellStyle name="Normal 2 9 36" xfId="8533"/>
    <cellStyle name="Normal 2 9 37" xfId="8534"/>
    <cellStyle name="Normal 2 9 38" xfId="8535"/>
    <cellStyle name="Normal 2 9 39" xfId="8536"/>
    <cellStyle name="Normal 2 9 4" xfId="8537"/>
    <cellStyle name="Normal 2 9 40" xfId="8538"/>
    <cellStyle name="Normal 2 9 41" xfId="8539"/>
    <cellStyle name="Normal 2 9 42" xfId="8540"/>
    <cellStyle name="Normal 2 9 43" xfId="8541"/>
    <cellStyle name="Normal 2 9 44" xfId="8542"/>
    <cellStyle name="Normal 2 9 45" xfId="8543"/>
    <cellStyle name="Normal 2 9 46" xfId="8544"/>
    <cellStyle name="Normal 2 9 47" xfId="8545"/>
    <cellStyle name="Normal 2 9 48" xfId="8546"/>
    <cellStyle name="Normal 2 9 49" xfId="8547"/>
    <cellStyle name="Normal 2 9 5" xfId="8548"/>
    <cellStyle name="Normal 2 9 50" xfId="8549"/>
    <cellStyle name="Normal 2 9 51" xfId="8550"/>
    <cellStyle name="Normal 2 9 52" xfId="8551"/>
    <cellStyle name="Normal 2 9 53" xfId="8552"/>
    <cellStyle name="Normal 2 9 54" xfId="8553"/>
    <cellStyle name="Normal 2 9 55" xfId="8554"/>
    <cellStyle name="Normal 2 9 56" xfId="8555"/>
    <cellStyle name="Normal 2 9 57" xfId="8556"/>
    <cellStyle name="Normal 2 9 58" xfId="8557"/>
    <cellStyle name="Normal 2 9 59" xfId="8558"/>
    <cellStyle name="Normal 2 9 6" xfId="8559"/>
    <cellStyle name="Normal 2 9 60" xfId="8560"/>
    <cellStyle name="Normal 2 9 61" xfId="8561"/>
    <cellStyle name="Normal 2 9 62" xfId="8562"/>
    <cellStyle name="Normal 2 9 63" xfId="8563"/>
    <cellStyle name="Normal 2 9 64" xfId="8564"/>
    <cellStyle name="Normal 2 9 65" xfId="8565"/>
    <cellStyle name="Normal 2 9 66" xfId="8566"/>
    <cellStyle name="Normal 2 9 67" xfId="8567"/>
    <cellStyle name="Normal 2 9 68" xfId="8568"/>
    <cellStyle name="Normal 2 9 69" xfId="8569"/>
    <cellStyle name="Normal 2 9 7" xfId="8570"/>
    <cellStyle name="Normal 2 9 70" xfId="8571"/>
    <cellStyle name="Normal 2 9 71" xfId="8572"/>
    <cellStyle name="Normal 2 9 72" xfId="8573"/>
    <cellStyle name="Normal 2 9 73" xfId="8574"/>
    <cellStyle name="Normal 2 9 74" xfId="8575"/>
    <cellStyle name="Normal 2 9 75" xfId="8576"/>
    <cellStyle name="Normal 2 9 76" xfId="8577"/>
    <cellStyle name="Normal 2 9 77" xfId="8578"/>
    <cellStyle name="Normal 2 9 78" xfId="8579"/>
    <cellStyle name="Normal 2 9 8" xfId="8580"/>
    <cellStyle name="Normal 2 9 9" xfId="8581"/>
    <cellStyle name="Normal 2 90" xfId="8582"/>
    <cellStyle name="Normal 2 91" xfId="8583"/>
    <cellStyle name="Normal 2 92" xfId="8584"/>
    <cellStyle name="Normal 2 93" xfId="8585"/>
    <cellStyle name="Normal 2 94" xfId="8586"/>
    <cellStyle name="Normal 2 95" xfId="8587"/>
    <cellStyle name="Normal 2 96" xfId="8588"/>
    <cellStyle name="Normal 2 97" xfId="8589"/>
    <cellStyle name="Normal 2 98" xfId="8590"/>
    <cellStyle name="Normal 2 99" xfId="8591"/>
    <cellStyle name="Normal 2_1.3s Accounting C Costs Scots" xfId="960"/>
    <cellStyle name="Normal 20" xfId="961"/>
    <cellStyle name="Normal 20 10" xfId="8592"/>
    <cellStyle name="Normal 20 10 2" xfId="8593"/>
    <cellStyle name="Normal 20 11" xfId="8594"/>
    <cellStyle name="Normal 20 11 2" xfId="8595"/>
    <cellStyle name="Normal 20 12" xfId="8596"/>
    <cellStyle name="Normal 20 12 2" xfId="8597"/>
    <cellStyle name="Normal 20 13" xfId="8598"/>
    <cellStyle name="Normal 20 13 2" xfId="8599"/>
    <cellStyle name="Normal 20 14" xfId="8600"/>
    <cellStyle name="Normal 20 14 2" xfId="8601"/>
    <cellStyle name="Normal 20 15" xfId="8602"/>
    <cellStyle name="Normal 20 15 2" xfId="8603"/>
    <cellStyle name="Normal 20 16" xfId="8604"/>
    <cellStyle name="Normal 20 16 2" xfId="8605"/>
    <cellStyle name="Normal 20 17" xfId="8606"/>
    <cellStyle name="Normal 20 17 2" xfId="8607"/>
    <cellStyle name="Normal 20 18" xfId="8608"/>
    <cellStyle name="Normal 20 18 2" xfId="8609"/>
    <cellStyle name="Normal 20 19" xfId="8610"/>
    <cellStyle name="Normal 20 19 2" xfId="8611"/>
    <cellStyle name="Normal 20 2" xfId="8612"/>
    <cellStyle name="Normal 20 2 2" xfId="8613"/>
    <cellStyle name="Normal 20 20" xfId="8614"/>
    <cellStyle name="Normal 20 20 2" xfId="8615"/>
    <cellStyle name="Normal 20 21" xfId="8616"/>
    <cellStyle name="Normal 20 21 2" xfId="8617"/>
    <cellStyle name="Normal 20 22" xfId="8618"/>
    <cellStyle name="Normal 20 22 2" xfId="8619"/>
    <cellStyle name="Normal 20 23" xfId="8620"/>
    <cellStyle name="Normal 20 24" xfId="8621"/>
    <cellStyle name="Normal 20 25" xfId="8622"/>
    <cellStyle name="Normal 20 26" xfId="8623"/>
    <cellStyle name="Normal 20 27" xfId="8624"/>
    <cellStyle name="Normal 20 28" xfId="8625"/>
    <cellStyle name="Normal 20 29" xfId="8626"/>
    <cellStyle name="Normal 20 3" xfId="8627"/>
    <cellStyle name="Normal 20 3 2" xfId="8628"/>
    <cellStyle name="Normal 20 30" xfId="8629"/>
    <cellStyle name="Normal 20 31" xfId="8630"/>
    <cellStyle name="Normal 20 32" xfId="8631"/>
    <cellStyle name="Normal 20 33" xfId="8632"/>
    <cellStyle name="Normal 20 34" xfId="8633"/>
    <cellStyle name="Normal 20 35" xfId="8634"/>
    <cellStyle name="Normal 20 36" xfId="8635"/>
    <cellStyle name="Normal 20 37" xfId="8636"/>
    <cellStyle name="Normal 20 38" xfId="8637"/>
    <cellStyle name="Normal 20 39" xfId="8638"/>
    <cellStyle name="Normal 20 4" xfId="8639"/>
    <cellStyle name="Normal 20 4 2" xfId="8640"/>
    <cellStyle name="Normal 20 40" xfId="8641"/>
    <cellStyle name="Normal 20 41" xfId="8642"/>
    <cellStyle name="Normal 20 42" xfId="8643"/>
    <cellStyle name="Normal 20 43" xfId="8644"/>
    <cellStyle name="Normal 20 44" xfId="8645"/>
    <cellStyle name="Normal 20 45" xfId="8646"/>
    <cellStyle name="Normal 20 46" xfId="8647"/>
    <cellStyle name="Normal 20 47" xfId="8648"/>
    <cellStyle name="Normal 20 48" xfId="8649"/>
    <cellStyle name="Normal 20 49" xfId="8650"/>
    <cellStyle name="Normal 20 5" xfId="8651"/>
    <cellStyle name="Normal 20 5 2" xfId="8652"/>
    <cellStyle name="Normal 20 50" xfId="8653"/>
    <cellStyle name="Normal 20 51" xfId="8654"/>
    <cellStyle name="Normal 20 52" xfId="8655"/>
    <cellStyle name="Normal 20 53" xfId="8656"/>
    <cellStyle name="Normal 20 54" xfId="8657"/>
    <cellStyle name="Normal 20 55" xfId="8658"/>
    <cellStyle name="Normal 20 56" xfId="8659"/>
    <cellStyle name="Normal 20 57" xfId="8660"/>
    <cellStyle name="Normal 20 58" xfId="8661"/>
    <cellStyle name="Normal 20 59" xfId="8662"/>
    <cellStyle name="Normal 20 6" xfId="8663"/>
    <cellStyle name="Normal 20 6 2" xfId="8664"/>
    <cellStyle name="Normal 20 60" xfId="8665"/>
    <cellStyle name="Normal 20 61" xfId="8666"/>
    <cellStyle name="Normal 20 62" xfId="8667"/>
    <cellStyle name="Normal 20 63" xfId="8668"/>
    <cellStyle name="Normal 20 64" xfId="8669"/>
    <cellStyle name="Normal 20 65" xfId="8670"/>
    <cellStyle name="Normal 20 66" xfId="8671"/>
    <cellStyle name="Normal 20 67" xfId="8672"/>
    <cellStyle name="Normal 20 68" xfId="8673"/>
    <cellStyle name="Normal 20 69" xfId="8674"/>
    <cellStyle name="Normal 20 7" xfId="8675"/>
    <cellStyle name="Normal 20 7 2" xfId="8676"/>
    <cellStyle name="Normal 20 70" xfId="8677"/>
    <cellStyle name="Normal 20 8" xfId="8678"/>
    <cellStyle name="Normal 20 8 2" xfId="8679"/>
    <cellStyle name="Normal 20 9" xfId="8680"/>
    <cellStyle name="Normal 20 9 2" xfId="8681"/>
    <cellStyle name="Normal 21" xfId="962"/>
    <cellStyle name="Normal 21 10" xfId="8682"/>
    <cellStyle name="Normal 21 10 2" xfId="8683"/>
    <cellStyle name="Normal 21 11" xfId="8684"/>
    <cellStyle name="Normal 21 11 2" xfId="8685"/>
    <cellStyle name="Normal 21 12" xfId="8686"/>
    <cellStyle name="Normal 21 12 2" xfId="8687"/>
    <cellStyle name="Normal 21 13" xfId="8688"/>
    <cellStyle name="Normal 21 13 2" xfId="8689"/>
    <cellStyle name="Normal 21 14" xfId="8690"/>
    <cellStyle name="Normal 21 14 2" xfId="8691"/>
    <cellStyle name="Normal 21 15" xfId="8692"/>
    <cellStyle name="Normal 21 15 2" xfId="8693"/>
    <cellStyle name="Normal 21 16" xfId="8694"/>
    <cellStyle name="Normal 21 16 2" xfId="8695"/>
    <cellStyle name="Normal 21 17" xfId="8696"/>
    <cellStyle name="Normal 21 17 2" xfId="8697"/>
    <cellStyle name="Normal 21 18" xfId="8698"/>
    <cellStyle name="Normal 21 18 2" xfId="8699"/>
    <cellStyle name="Normal 21 19" xfId="8700"/>
    <cellStyle name="Normal 21 19 2" xfId="8701"/>
    <cellStyle name="Normal 21 2" xfId="8702"/>
    <cellStyle name="Normal 21 2 2" xfId="8703"/>
    <cellStyle name="Normal 21 20" xfId="8704"/>
    <cellStyle name="Normal 21 20 2" xfId="8705"/>
    <cellStyle name="Normal 21 21" xfId="8706"/>
    <cellStyle name="Normal 21 21 2" xfId="8707"/>
    <cellStyle name="Normal 21 22" xfId="8708"/>
    <cellStyle name="Normal 21 22 2" xfId="8709"/>
    <cellStyle name="Normal 21 23" xfId="8710"/>
    <cellStyle name="Normal 21 24" xfId="8711"/>
    <cellStyle name="Normal 21 25" xfId="8712"/>
    <cellStyle name="Normal 21 26" xfId="8713"/>
    <cellStyle name="Normal 21 27" xfId="8714"/>
    <cellStyle name="Normal 21 28" xfId="8715"/>
    <cellStyle name="Normal 21 29" xfId="8716"/>
    <cellStyle name="Normal 21 3" xfId="8717"/>
    <cellStyle name="Normal 21 3 2" xfId="8718"/>
    <cellStyle name="Normal 21 30" xfId="8719"/>
    <cellStyle name="Normal 21 31" xfId="8720"/>
    <cellStyle name="Normal 21 32" xfId="8721"/>
    <cellStyle name="Normal 21 33" xfId="8722"/>
    <cellStyle name="Normal 21 34" xfId="8723"/>
    <cellStyle name="Normal 21 35" xfId="8724"/>
    <cellStyle name="Normal 21 36" xfId="8725"/>
    <cellStyle name="Normal 21 37" xfId="8726"/>
    <cellStyle name="Normal 21 38" xfId="8727"/>
    <cellStyle name="Normal 21 39" xfId="8728"/>
    <cellStyle name="Normal 21 4" xfId="8729"/>
    <cellStyle name="Normal 21 4 2" xfId="8730"/>
    <cellStyle name="Normal 21 40" xfId="8731"/>
    <cellStyle name="Normal 21 41" xfId="8732"/>
    <cellStyle name="Normal 21 42" xfId="8733"/>
    <cellStyle name="Normal 21 43" xfId="8734"/>
    <cellStyle name="Normal 21 44" xfId="8735"/>
    <cellStyle name="Normal 21 45" xfId="8736"/>
    <cellStyle name="Normal 21 46" xfId="8737"/>
    <cellStyle name="Normal 21 47" xfId="8738"/>
    <cellStyle name="Normal 21 48" xfId="8739"/>
    <cellStyle name="Normal 21 49" xfId="8740"/>
    <cellStyle name="Normal 21 5" xfId="8741"/>
    <cellStyle name="Normal 21 5 2" xfId="8742"/>
    <cellStyle name="Normal 21 50" xfId="8743"/>
    <cellStyle name="Normal 21 51" xfId="8744"/>
    <cellStyle name="Normal 21 52" xfId="8745"/>
    <cellStyle name="Normal 21 53" xfId="8746"/>
    <cellStyle name="Normal 21 54" xfId="8747"/>
    <cellStyle name="Normal 21 55" xfId="8748"/>
    <cellStyle name="Normal 21 56" xfId="8749"/>
    <cellStyle name="Normal 21 57" xfId="8750"/>
    <cellStyle name="Normal 21 58" xfId="8751"/>
    <cellStyle name="Normal 21 59" xfId="8752"/>
    <cellStyle name="Normal 21 6" xfId="8753"/>
    <cellStyle name="Normal 21 6 2" xfId="8754"/>
    <cellStyle name="Normal 21 60" xfId="8755"/>
    <cellStyle name="Normal 21 61" xfId="8756"/>
    <cellStyle name="Normal 21 62" xfId="8757"/>
    <cellStyle name="Normal 21 63" xfId="8758"/>
    <cellStyle name="Normal 21 64" xfId="8759"/>
    <cellStyle name="Normal 21 65" xfId="8760"/>
    <cellStyle name="Normal 21 66" xfId="8761"/>
    <cellStyle name="Normal 21 67" xfId="8762"/>
    <cellStyle name="Normal 21 68" xfId="8763"/>
    <cellStyle name="Normal 21 69" xfId="8764"/>
    <cellStyle name="Normal 21 7" xfId="8765"/>
    <cellStyle name="Normal 21 7 2" xfId="8766"/>
    <cellStyle name="Normal 21 70" xfId="8767"/>
    <cellStyle name="Normal 21 8" xfId="8768"/>
    <cellStyle name="Normal 21 8 2" xfId="8769"/>
    <cellStyle name="Normal 21 9" xfId="8770"/>
    <cellStyle name="Normal 21 9 2" xfId="8771"/>
    <cellStyle name="Normal 22" xfId="963"/>
    <cellStyle name="Normal 22 10" xfId="8772"/>
    <cellStyle name="Normal 22 10 2" xfId="8773"/>
    <cellStyle name="Normal 22 11" xfId="8774"/>
    <cellStyle name="Normal 22 11 2" xfId="8775"/>
    <cellStyle name="Normal 22 12" xfId="8776"/>
    <cellStyle name="Normal 22 12 2" xfId="8777"/>
    <cellStyle name="Normal 22 13" xfId="8778"/>
    <cellStyle name="Normal 22 13 2" xfId="8779"/>
    <cellStyle name="Normal 22 14" xfId="8780"/>
    <cellStyle name="Normal 22 14 2" xfId="8781"/>
    <cellStyle name="Normal 22 15" xfId="8782"/>
    <cellStyle name="Normal 22 15 2" xfId="8783"/>
    <cellStyle name="Normal 22 16" xfId="8784"/>
    <cellStyle name="Normal 22 16 2" xfId="8785"/>
    <cellStyle name="Normal 22 17" xfId="8786"/>
    <cellStyle name="Normal 22 17 2" xfId="8787"/>
    <cellStyle name="Normal 22 18" xfId="8788"/>
    <cellStyle name="Normal 22 18 2" xfId="8789"/>
    <cellStyle name="Normal 22 19" xfId="8790"/>
    <cellStyle name="Normal 22 19 2" xfId="8791"/>
    <cellStyle name="Normal 22 2" xfId="8792"/>
    <cellStyle name="Normal 22 2 2" xfId="8793"/>
    <cellStyle name="Normal 22 20" xfId="8794"/>
    <cellStyle name="Normal 22 20 2" xfId="8795"/>
    <cellStyle name="Normal 22 21" xfId="8796"/>
    <cellStyle name="Normal 22 21 2" xfId="8797"/>
    <cellStyle name="Normal 22 22" xfId="8798"/>
    <cellStyle name="Normal 22 22 2" xfId="8799"/>
    <cellStyle name="Normal 22 23" xfId="8800"/>
    <cellStyle name="Normal 22 24" xfId="8801"/>
    <cellStyle name="Normal 22 25" xfId="8802"/>
    <cellStyle name="Normal 22 26" xfId="8803"/>
    <cellStyle name="Normal 22 27" xfId="8804"/>
    <cellStyle name="Normal 22 28" xfId="8805"/>
    <cellStyle name="Normal 22 29" xfId="8806"/>
    <cellStyle name="Normal 22 3" xfId="8807"/>
    <cellStyle name="Normal 22 3 2" xfId="8808"/>
    <cellStyle name="Normal 22 30" xfId="8809"/>
    <cellStyle name="Normal 22 31" xfId="8810"/>
    <cellStyle name="Normal 22 32" xfId="8811"/>
    <cellStyle name="Normal 22 33" xfId="8812"/>
    <cellStyle name="Normal 22 34" xfId="8813"/>
    <cellStyle name="Normal 22 35" xfId="8814"/>
    <cellStyle name="Normal 22 36" xfId="8815"/>
    <cellStyle name="Normal 22 37" xfId="8816"/>
    <cellStyle name="Normal 22 38" xfId="8817"/>
    <cellStyle name="Normal 22 39" xfId="8818"/>
    <cellStyle name="Normal 22 4" xfId="8819"/>
    <cellStyle name="Normal 22 4 2" xfId="8820"/>
    <cellStyle name="Normal 22 40" xfId="8821"/>
    <cellStyle name="Normal 22 41" xfId="8822"/>
    <cellStyle name="Normal 22 42" xfId="8823"/>
    <cellStyle name="Normal 22 43" xfId="8824"/>
    <cellStyle name="Normal 22 44" xfId="8825"/>
    <cellStyle name="Normal 22 45" xfId="8826"/>
    <cellStyle name="Normal 22 46" xfId="8827"/>
    <cellStyle name="Normal 22 47" xfId="8828"/>
    <cellStyle name="Normal 22 48" xfId="8829"/>
    <cellStyle name="Normal 22 49" xfId="8830"/>
    <cellStyle name="Normal 22 5" xfId="8831"/>
    <cellStyle name="Normal 22 5 2" xfId="8832"/>
    <cellStyle name="Normal 22 50" xfId="8833"/>
    <cellStyle name="Normal 22 51" xfId="8834"/>
    <cellStyle name="Normal 22 52" xfId="8835"/>
    <cellStyle name="Normal 22 53" xfId="8836"/>
    <cellStyle name="Normal 22 54" xfId="8837"/>
    <cellStyle name="Normal 22 55" xfId="8838"/>
    <cellStyle name="Normal 22 56" xfId="8839"/>
    <cellStyle name="Normal 22 57" xfId="8840"/>
    <cellStyle name="Normal 22 58" xfId="8841"/>
    <cellStyle name="Normal 22 59" xfId="8842"/>
    <cellStyle name="Normal 22 6" xfId="8843"/>
    <cellStyle name="Normal 22 6 2" xfId="8844"/>
    <cellStyle name="Normal 22 60" xfId="8845"/>
    <cellStyle name="Normal 22 61" xfId="8846"/>
    <cellStyle name="Normal 22 62" xfId="8847"/>
    <cellStyle name="Normal 22 63" xfId="8848"/>
    <cellStyle name="Normal 22 64" xfId="8849"/>
    <cellStyle name="Normal 22 65" xfId="8850"/>
    <cellStyle name="Normal 22 66" xfId="8851"/>
    <cellStyle name="Normal 22 67" xfId="8852"/>
    <cellStyle name="Normal 22 68" xfId="8853"/>
    <cellStyle name="Normal 22 69" xfId="8854"/>
    <cellStyle name="Normal 22 7" xfId="8855"/>
    <cellStyle name="Normal 22 7 2" xfId="8856"/>
    <cellStyle name="Normal 22 70" xfId="8857"/>
    <cellStyle name="Normal 22 8" xfId="8858"/>
    <cellStyle name="Normal 22 8 2" xfId="8859"/>
    <cellStyle name="Normal 22 9" xfId="8860"/>
    <cellStyle name="Normal 22 9 2" xfId="8861"/>
    <cellStyle name="Normal 23" xfId="964"/>
    <cellStyle name="Normal 23 10" xfId="8862"/>
    <cellStyle name="Normal 23 10 2" xfId="8863"/>
    <cellStyle name="Normal 23 11" xfId="8864"/>
    <cellStyle name="Normal 23 11 2" xfId="8865"/>
    <cellStyle name="Normal 23 12" xfId="8866"/>
    <cellStyle name="Normal 23 12 2" xfId="8867"/>
    <cellStyle name="Normal 23 13" xfId="8868"/>
    <cellStyle name="Normal 23 13 2" xfId="8869"/>
    <cellStyle name="Normal 23 14" xfId="8870"/>
    <cellStyle name="Normal 23 14 2" xfId="8871"/>
    <cellStyle name="Normal 23 15" xfId="8872"/>
    <cellStyle name="Normal 23 15 2" xfId="8873"/>
    <cellStyle name="Normal 23 16" xfId="8874"/>
    <cellStyle name="Normal 23 16 2" xfId="8875"/>
    <cellStyle name="Normal 23 17" xfId="8876"/>
    <cellStyle name="Normal 23 17 2" xfId="8877"/>
    <cellStyle name="Normal 23 18" xfId="8878"/>
    <cellStyle name="Normal 23 18 2" xfId="8879"/>
    <cellStyle name="Normal 23 19" xfId="8880"/>
    <cellStyle name="Normal 23 19 2" xfId="8881"/>
    <cellStyle name="Normal 23 2" xfId="8882"/>
    <cellStyle name="Normal 23 2 2" xfId="8883"/>
    <cellStyle name="Normal 23 20" xfId="8884"/>
    <cellStyle name="Normal 23 20 2" xfId="8885"/>
    <cellStyle name="Normal 23 21" xfId="8886"/>
    <cellStyle name="Normal 23 21 2" xfId="8887"/>
    <cellStyle name="Normal 23 22" xfId="8888"/>
    <cellStyle name="Normal 23 22 2" xfId="8889"/>
    <cellStyle name="Normal 23 23" xfId="8890"/>
    <cellStyle name="Normal 23 24" xfId="8891"/>
    <cellStyle name="Normal 23 25" xfId="8892"/>
    <cellStyle name="Normal 23 26" xfId="8893"/>
    <cellStyle name="Normal 23 27" xfId="8894"/>
    <cellStyle name="Normal 23 28" xfId="8895"/>
    <cellStyle name="Normal 23 29" xfId="8896"/>
    <cellStyle name="Normal 23 3" xfId="8897"/>
    <cellStyle name="Normal 23 3 2" xfId="8898"/>
    <cellStyle name="Normal 23 30" xfId="8899"/>
    <cellStyle name="Normal 23 31" xfId="8900"/>
    <cellStyle name="Normal 23 32" xfId="8901"/>
    <cellStyle name="Normal 23 33" xfId="8902"/>
    <cellStyle name="Normal 23 34" xfId="8903"/>
    <cellStyle name="Normal 23 35" xfId="8904"/>
    <cellStyle name="Normal 23 36" xfId="8905"/>
    <cellStyle name="Normal 23 37" xfId="8906"/>
    <cellStyle name="Normal 23 38" xfId="8907"/>
    <cellStyle name="Normal 23 39" xfId="8908"/>
    <cellStyle name="Normal 23 4" xfId="8909"/>
    <cellStyle name="Normal 23 4 2" xfId="8910"/>
    <cellStyle name="Normal 23 40" xfId="8911"/>
    <cellStyle name="Normal 23 41" xfId="8912"/>
    <cellStyle name="Normal 23 42" xfId="8913"/>
    <cellStyle name="Normal 23 43" xfId="8914"/>
    <cellStyle name="Normal 23 44" xfId="8915"/>
    <cellStyle name="Normal 23 45" xfId="8916"/>
    <cellStyle name="Normal 23 46" xfId="8917"/>
    <cellStyle name="Normal 23 47" xfId="8918"/>
    <cellStyle name="Normal 23 48" xfId="8919"/>
    <cellStyle name="Normal 23 49" xfId="8920"/>
    <cellStyle name="Normal 23 5" xfId="8921"/>
    <cellStyle name="Normal 23 5 2" xfId="8922"/>
    <cellStyle name="Normal 23 50" xfId="8923"/>
    <cellStyle name="Normal 23 51" xfId="8924"/>
    <cellStyle name="Normal 23 52" xfId="8925"/>
    <cellStyle name="Normal 23 53" xfId="8926"/>
    <cellStyle name="Normal 23 54" xfId="8927"/>
    <cellStyle name="Normal 23 55" xfId="8928"/>
    <cellStyle name="Normal 23 56" xfId="8929"/>
    <cellStyle name="Normal 23 57" xfId="8930"/>
    <cellStyle name="Normal 23 58" xfId="8931"/>
    <cellStyle name="Normal 23 59" xfId="8932"/>
    <cellStyle name="Normal 23 6" xfId="8933"/>
    <cellStyle name="Normal 23 6 2" xfId="8934"/>
    <cellStyle name="Normal 23 60" xfId="8935"/>
    <cellStyle name="Normal 23 61" xfId="8936"/>
    <cellStyle name="Normal 23 62" xfId="8937"/>
    <cellStyle name="Normal 23 63" xfId="8938"/>
    <cellStyle name="Normal 23 64" xfId="8939"/>
    <cellStyle name="Normal 23 65" xfId="8940"/>
    <cellStyle name="Normal 23 66" xfId="8941"/>
    <cellStyle name="Normal 23 67" xfId="8942"/>
    <cellStyle name="Normal 23 68" xfId="8943"/>
    <cellStyle name="Normal 23 69" xfId="8944"/>
    <cellStyle name="Normal 23 7" xfId="8945"/>
    <cellStyle name="Normal 23 7 2" xfId="8946"/>
    <cellStyle name="Normal 23 70" xfId="8947"/>
    <cellStyle name="Normal 23 8" xfId="8948"/>
    <cellStyle name="Normal 23 8 2" xfId="8949"/>
    <cellStyle name="Normal 23 9" xfId="8950"/>
    <cellStyle name="Normal 23 9 2" xfId="8951"/>
    <cellStyle name="Normal 24" xfId="965"/>
    <cellStyle name="Normal 24 10" xfId="8952"/>
    <cellStyle name="Normal 24 10 2" xfId="8953"/>
    <cellStyle name="Normal 24 11" xfId="8954"/>
    <cellStyle name="Normal 24 11 2" xfId="8955"/>
    <cellStyle name="Normal 24 12" xfId="8956"/>
    <cellStyle name="Normal 24 12 2" xfId="8957"/>
    <cellStyle name="Normal 24 13" xfId="8958"/>
    <cellStyle name="Normal 24 13 2" xfId="8959"/>
    <cellStyle name="Normal 24 14" xfId="8960"/>
    <cellStyle name="Normal 24 14 2" xfId="8961"/>
    <cellStyle name="Normal 24 15" xfId="8962"/>
    <cellStyle name="Normal 24 15 2" xfId="8963"/>
    <cellStyle name="Normal 24 16" xfId="8964"/>
    <cellStyle name="Normal 24 16 2" xfId="8965"/>
    <cellStyle name="Normal 24 17" xfId="8966"/>
    <cellStyle name="Normal 24 17 2" xfId="8967"/>
    <cellStyle name="Normal 24 18" xfId="8968"/>
    <cellStyle name="Normal 24 18 2" xfId="8969"/>
    <cellStyle name="Normal 24 19" xfId="8970"/>
    <cellStyle name="Normal 24 19 2" xfId="8971"/>
    <cellStyle name="Normal 24 2" xfId="8972"/>
    <cellStyle name="Normal 24 2 2" xfId="8973"/>
    <cellStyle name="Normal 24 20" xfId="8974"/>
    <cellStyle name="Normal 24 20 2" xfId="8975"/>
    <cellStyle name="Normal 24 21" xfId="8976"/>
    <cellStyle name="Normal 24 21 2" xfId="8977"/>
    <cellStyle name="Normal 24 22" xfId="8978"/>
    <cellStyle name="Normal 24 22 2" xfId="8979"/>
    <cellStyle name="Normal 24 23" xfId="8980"/>
    <cellStyle name="Normal 24 24" xfId="8981"/>
    <cellStyle name="Normal 24 25" xfId="8982"/>
    <cellStyle name="Normal 24 26" xfId="8983"/>
    <cellStyle name="Normal 24 27" xfId="8984"/>
    <cellStyle name="Normal 24 28" xfId="8985"/>
    <cellStyle name="Normal 24 29" xfId="8986"/>
    <cellStyle name="Normal 24 3" xfId="8987"/>
    <cellStyle name="Normal 24 3 2" xfId="8988"/>
    <cellStyle name="Normal 24 30" xfId="8989"/>
    <cellStyle name="Normal 24 31" xfId="8990"/>
    <cellStyle name="Normal 24 32" xfId="8991"/>
    <cellStyle name="Normal 24 33" xfId="8992"/>
    <cellStyle name="Normal 24 34" xfId="8993"/>
    <cellStyle name="Normal 24 35" xfId="8994"/>
    <cellStyle name="Normal 24 36" xfId="8995"/>
    <cellStyle name="Normal 24 37" xfId="8996"/>
    <cellStyle name="Normal 24 38" xfId="8997"/>
    <cellStyle name="Normal 24 39" xfId="8998"/>
    <cellStyle name="Normal 24 4" xfId="8999"/>
    <cellStyle name="Normal 24 4 2" xfId="9000"/>
    <cellStyle name="Normal 24 40" xfId="9001"/>
    <cellStyle name="Normal 24 41" xfId="9002"/>
    <cellStyle name="Normal 24 42" xfId="9003"/>
    <cellStyle name="Normal 24 43" xfId="9004"/>
    <cellStyle name="Normal 24 44" xfId="9005"/>
    <cellStyle name="Normal 24 45" xfId="9006"/>
    <cellStyle name="Normal 24 46" xfId="9007"/>
    <cellStyle name="Normal 24 47" xfId="9008"/>
    <cellStyle name="Normal 24 48" xfId="9009"/>
    <cellStyle name="Normal 24 49" xfId="9010"/>
    <cellStyle name="Normal 24 5" xfId="9011"/>
    <cellStyle name="Normal 24 5 2" xfId="9012"/>
    <cellStyle name="Normal 24 50" xfId="9013"/>
    <cellStyle name="Normal 24 51" xfId="9014"/>
    <cellStyle name="Normal 24 52" xfId="9015"/>
    <cellStyle name="Normal 24 53" xfId="9016"/>
    <cellStyle name="Normal 24 54" xfId="9017"/>
    <cellStyle name="Normal 24 55" xfId="9018"/>
    <cellStyle name="Normal 24 56" xfId="9019"/>
    <cellStyle name="Normal 24 57" xfId="9020"/>
    <cellStyle name="Normal 24 58" xfId="9021"/>
    <cellStyle name="Normal 24 59" xfId="9022"/>
    <cellStyle name="Normal 24 6" xfId="9023"/>
    <cellStyle name="Normal 24 6 2" xfId="9024"/>
    <cellStyle name="Normal 24 60" xfId="9025"/>
    <cellStyle name="Normal 24 61" xfId="9026"/>
    <cellStyle name="Normal 24 62" xfId="9027"/>
    <cellStyle name="Normal 24 63" xfId="9028"/>
    <cellStyle name="Normal 24 64" xfId="9029"/>
    <cellStyle name="Normal 24 65" xfId="9030"/>
    <cellStyle name="Normal 24 66" xfId="9031"/>
    <cellStyle name="Normal 24 67" xfId="9032"/>
    <cellStyle name="Normal 24 68" xfId="9033"/>
    <cellStyle name="Normal 24 69" xfId="9034"/>
    <cellStyle name="Normal 24 7" xfId="9035"/>
    <cellStyle name="Normal 24 7 2" xfId="9036"/>
    <cellStyle name="Normal 24 70" xfId="9037"/>
    <cellStyle name="Normal 24 8" xfId="9038"/>
    <cellStyle name="Normal 24 8 2" xfId="9039"/>
    <cellStyle name="Normal 24 9" xfId="9040"/>
    <cellStyle name="Normal 24 9 2" xfId="9041"/>
    <cellStyle name="Normal 25" xfId="966"/>
    <cellStyle name="Normal 25 10" xfId="9042"/>
    <cellStyle name="Normal 25 10 2" xfId="9043"/>
    <cellStyle name="Normal 25 11" xfId="9044"/>
    <cellStyle name="Normal 25 11 2" xfId="9045"/>
    <cellStyle name="Normal 25 12" xfId="9046"/>
    <cellStyle name="Normal 25 12 2" xfId="9047"/>
    <cellStyle name="Normal 25 13" xfId="9048"/>
    <cellStyle name="Normal 25 13 2" xfId="9049"/>
    <cellStyle name="Normal 25 14" xfId="9050"/>
    <cellStyle name="Normal 25 14 2" xfId="9051"/>
    <cellStyle name="Normal 25 15" xfId="9052"/>
    <cellStyle name="Normal 25 15 2" xfId="9053"/>
    <cellStyle name="Normal 25 16" xfId="9054"/>
    <cellStyle name="Normal 25 16 2" xfId="9055"/>
    <cellStyle name="Normal 25 17" xfId="9056"/>
    <cellStyle name="Normal 25 17 2" xfId="9057"/>
    <cellStyle name="Normal 25 18" xfId="9058"/>
    <cellStyle name="Normal 25 18 2" xfId="9059"/>
    <cellStyle name="Normal 25 19" xfId="9060"/>
    <cellStyle name="Normal 25 19 2" xfId="9061"/>
    <cellStyle name="Normal 25 2" xfId="9062"/>
    <cellStyle name="Normal 25 2 2" xfId="9063"/>
    <cellStyle name="Normal 25 20" xfId="9064"/>
    <cellStyle name="Normal 25 20 2" xfId="9065"/>
    <cellStyle name="Normal 25 21" xfId="9066"/>
    <cellStyle name="Normal 25 21 2" xfId="9067"/>
    <cellStyle name="Normal 25 22" xfId="9068"/>
    <cellStyle name="Normal 25 22 2" xfId="9069"/>
    <cellStyle name="Normal 25 23" xfId="9070"/>
    <cellStyle name="Normal 25 24" xfId="9071"/>
    <cellStyle name="Normal 25 25" xfId="9072"/>
    <cellStyle name="Normal 25 26" xfId="9073"/>
    <cellStyle name="Normal 25 27" xfId="9074"/>
    <cellStyle name="Normal 25 28" xfId="9075"/>
    <cellStyle name="Normal 25 29" xfId="9076"/>
    <cellStyle name="Normal 25 3" xfId="9077"/>
    <cellStyle name="Normal 25 3 2" xfId="9078"/>
    <cellStyle name="Normal 25 30" xfId="9079"/>
    <cellStyle name="Normal 25 31" xfId="9080"/>
    <cellStyle name="Normal 25 32" xfId="9081"/>
    <cellStyle name="Normal 25 33" xfId="9082"/>
    <cellStyle name="Normal 25 34" xfId="9083"/>
    <cellStyle name="Normal 25 35" xfId="9084"/>
    <cellStyle name="Normal 25 36" xfId="9085"/>
    <cellStyle name="Normal 25 37" xfId="9086"/>
    <cellStyle name="Normal 25 38" xfId="9087"/>
    <cellStyle name="Normal 25 39" xfId="9088"/>
    <cellStyle name="Normal 25 4" xfId="9089"/>
    <cellStyle name="Normal 25 4 2" xfId="9090"/>
    <cellStyle name="Normal 25 40" xfId="9091"/>
    <cellStyle name="Normal 25 41" xfId="9092"/>
    <cellStyle name="Normal 25 42" xfId="9093"/>
    <cellStyle name="Normal 25 43" xfId="9094"/>
    <cellStyle name="Normal 25 44" xfId="9095"/>
    <cellStyle name="Normal 25 45" xfId="9096"/>
    <cellStyle name="Normal 25 46" xfId="9097"/>
    <cellStyle name="Normal 25 47" xfId="9098"/>
    <cellStyle name="Normal 25 48" xfId="9099"/>
    <cellStyle name="Normal 25 49" xfId="9100"/>
    <cellStyle name="Normal 25 5" xfId="9101"/>
    <cellStyle name="Normal 25 5 2" xfId="9102"/>
    <cellStyle name="Normal 25 50" xfId="9103"/>
    <cellStyle name="Normal 25 51" xfId="9104"/>
    <cellStyle name="Normal 25 52" xfId="9105"/>
    <cellStyle name="Normal 25 53" xfId="9106"/>
    <cellStyle name="Normal 25 54" xfId="9107"/>
    <cellStyle name="Normal 25 55" xfId="9108"/>
    <cellStyle name="Normal 25 56" xfId="9109"/>
    <cellStyle name="Normal 25 57" xfId="9110"/>
    <cellStyle name="Normal 25 58" xfId="9111"/>
    <cellStyle name="Normal 25 59" xfId="9112"/>
    <cellStyle name="Normal 25 6" xfId="9113"/>
    <cellStyle name="Normal 25 6 2" xfId="9114"/>
    <cellStyle name="Normal 25 60" xfId="9115"/>
    <cellStyle name="Normal 25 61" xfId="9116"/>
    <cellStyle name="Normal 25 62" xfId="9117"/>
    <cellStyle name="Normal 25 63" xfId="9118"/>
    <cellStyle name="Normal 25 64" xfId="9119"/>
    <cellStyle name="Normal 25 65" xfId="9120"/>
    <cellStyle name="Normal 25 66" xfId="9121"/>
    <cellStyle name="Normal 25 67" xfId="9122"/>
    <cellStyle name="Normal 25 68" xfId="9123"/>
    <cellStyle name="Normal 25 69" xfId="9124"/>
    <cellStyle name="Normal 25 7" xfId="9125"/>
    <cellStyle name="Normal 25 7 2" xfId="9126"/>
    <cellStyle name="Normal 25 70" xfId="9127"/>
    <cellStyle name="Normal 25 8" xfId="9128"/>
    <cellStyle name="Normal 25 8 2" xfId="9129"/>
    <cellStyle name="Normal 25 9" xfId="9130"/>
    <cellStyle name="Normal 25 9 2" xfId="9131"/>
    <cellStyle name="Normal 26" xfId="967"/>
    <cellStyle name="Normal 26 10" xfId="9132"/>
    <cellStyle name="Normal 26 10 2" xfId="9133"/>
    <cellStyle name="Normal 26 11" xfId="9134"/>
    <cellStyle name="Normal 26 11 2" xfId="9135"/>
    <cellStyle name="Normal 26 12" xfId="9136"/>
    <cellStyle name="Normal 26 12 2" xfId="9137"/>
    <cellStyle name="Normal 26 13" xfId="9138"/>
    <cellStyle name="Normal 26 13 2" xfId="9139"/>
    <cellStyle name="Normal 26 14" xfId="9140"/>
    <cellStyle name="Normal 26 14 2" xfId="9141"/>
    <cellStyle name="Normal 26 15" xfId="9142"/>
    <cellStyle name="Normal 26 15 2" xfId="9143"/>
    <cellStyle name="Normal 26 16" xfId="9144"/>
    <cellStyle name="Normal 26 16 2" xfId="9145"/>
    <cellStyle name="Normal 26 17" xfId="9146"/>
    <cellStyle name="Normal 26 17 2" xfId="9147"/>
    <cellStyle name="Normal 26 18" xfId="9148"/>
    <cellStyle name="Normal 26 18 2" xfId="9149"/>
    <cellStyle name="Normal 26 19" xfId="9150"/>
    <cellStyle name="Normal 26 19 2" xfId="9151"/>
    <cellStyle name="Normal 26 2" xfId="9152"/>
    <cellStyle name="Normal 26 2 2" xfId="9153"/>
    <cellStyle name="Normal 26 20" xfId="9154"/>
    <cellStyle name="Normal 26 20 2" xfId="9155"/>
    <cellStyle name="Normal 26 21" xfId="9156"/>
    <cellStyle name="Normal 26 21 2" xfId="9157"/>
    <cellStyle name="Normal 26 22" xfId="9158"/>
    <cellStyle name="Normal 26 22 2" xfId="9159"/>
    <cellStyle name="Normal 26 23" xfId="9160"/>
    <cellStyle name="Normal 26 24" xfId="9161"/>
    <cellStyle name="Normal 26 25" xfId="9162"/>
    <cellStyle name="Normal 26 26" xfId="9163"/>
    <cellStyle name="Normal 26 27" xfId="9164"/>
    <cellStyle name="Normal 26 28" xfId="9165"/>
    <cellStyle name="Normal 26 29" xfId="9166"/>
    <cellStyle name="Normal 26 3" xfId="9167"/>
    <cellStyle name="Normal 26 3 2" xfId="9168"/>
    <cellStyle name="Normal 26 30" xfId="9169"/>
    <cellStyle name="Normal 26 31" xfId="9170"/>
    <cellStyle name="Normal 26 32" xfId="9171"/>
    <cellStyle name="Normal 26 33" xfId="9172"/>
    <cellStyle name="Normal 26 34" xfId="9173"/>
    <cellStyle name="Normal 26 35" xfId="9174"/>
    <cellStyle name="Normal 26 36" xfId="9175"/>
    <cellStyle name="Normal 26 37" xfId="9176"/>
    <cellStyle name="Normal 26 38" xfId="9177"/>
    <cellStyle name="Normal 26 39" xfId="9178"/>
    <cellStyle name="Normal 26 4" xfId="9179"/>
    <cellStyle name="Normal 26 4 2" xfId="9180"/>
    <cellStyle name="Normal 26 40" xfId="9181"/>
    <cellStyle name="Normal 26 41" xfId="9182"/>
    <cellStyle name="Normal 26 42" xfId="9183"/>
    <cellStyle name="Normal 26 43" xfId="9184"/>
    <cellStyle name="Normal 26 44" xfId="9185"/>
    <cellStyle name="Normal 26 45" xfId="9186"/>
    <cellStyle name="Normal 26 46" xfId="9187"/>
    <cellStyle name="Normal 26 47" xfId="9188"/>
    <cellStyle name="Normal 26 48" xfId="9189"/>
    <cellStyle name="Normal 26 49" xfId="9190"/>
    <cellStyle name="Normal 26 5" xfId="9191"/>
    <cellStyle name="Normal 26 5 2" xfId="9192"/>
    <cellStyle name="Normal 26 50" xfId="9193"/>
    <cellStyle name="Normal 26 51" xfId="9194"/>
    <cellStyle name="Normal 26 52" xfId="9195"/>
    <cellStyle name="Normal 26 53" xfId="9196"/>
    <cellStyle name="Normal 26 54" xfId="9197"/>
    <cellStyle name="Normal 26 55" xfId="9198"/>
    <cellStyle name="Normal 26 56" xfId="9199"/>
    <cellStyle name="Normal 26 57" xfId="9200"/>
    <cellStyle name="Normal 26 58" xfId="9201"/>
    <cellStyle name="Normal 26 59" xfId="9202"/>
    <cellStyle name="Normal 26 6" xfId="9203"/>
    <cellStyle name="Normal 26 6 2" xfId="9204"/>
    <cellStyle name="Normal 26 60" xfId="9205"/>
    <cellStyle name="Normal 26 61" xfId="9206"/>
    <cellStyle name="Normal 26 62" xfId="9207"/>
    <cellStyle name="Normal 26 63" xfId="9208"/>
    <cellStyle name="Normal 26 64" xfId="9209"/>
    <cellStyle name="Normal 26 65" xfId="9210"/>
    <cellStyle name="Normal 26 66" xfId="9211"/>
    <cellStyle name="Normal 26 67" xfId="9212"/>
    <cellStyle name="Normal 26 68" xfId="9213"/>
    <cellStyle name="Normal 26 69" xfId="9214"/>
    <cellStyle name="Normal 26 7" xfId="9215"/>
    <cellStyle name="Normal 26 7 2" xfId="9216"/>
    <cellStyle name="Normal 26 70" xfId="9217"/>
    <cellStyle name="Normal 26 8" xfId="9218"/>
    <cellStyle name="Normal 26 8 2" xfId="9219"/>
    <cellStyle name="Normal 26 9" xfId="9220"/>
    <cellStyle name="Normal 26 9 2" xfId="9221"/>
    <cellStyle name="Normal 27" xfId="968"/>
    <cellStyle name="Normal 27 10" xfId="9222"/>
    <cellStyle name="Normal 27 10 2" xfId="9223"/>
    <cellStyle name="Normal 27 11" xfId="9224"/>
    <cellStyle name="Normal 27 11 2" xfId="9225"/>
    <cellStyle name="Normal 27 12" xfId="9226"/>
    <cellStyle name="Normal 27 12 2" xfId="9227"/>
    <cellStyle name="Normal 27 13" xfId="9228"/>
    <cellStyle name="Normal 27 13 2" xfId="9229"/>
    <cellStyle name="Normal 27 14" xfId="9230"/>
    <cellStyle name="Normal 27 14 2" xfId="9231"/>
    <cellStyle name="Normal 27 15" xfId="9232"/>
    <cellStyle name="Normal 27 15 2" xfId="9233"/>
    <cellStyle name="Normal 27 16" xfId="9234"/>
    <cellStyle name="Normal 27 16 2" xfId="9235"/>
    <cellStyle name="Normal 27 17" xfId="9236"/>
    <cellStyle name="Normal 27 17 2" xfId="9237"/>
    <cellStyle name="Normal 27 18" xfId="9238"/>
    <cellStyle name="Normal 27 18 2" xfId="9239"/>
    <cellStyle name="Normal 27 19" xfId="9240"/>
    <cellStyle name="Normal 27 19 2" xfId="9241"/>
    <cellStyle name="Normal 27 2" xfId="9242"/>
    <cellStyle name="Normal 27 2 2" xfId="9243"/>
    <cellStyle name="Normal 27 20" xfId="9244"/>
    <cellStyle name="Normal 27 20 2" xfId="9245"/>
    <cellStyle name="Normal 27 21" xfId="9246"/>
    <cellStyle name="Normal 27 21 2" xfId="9247"/>
    <cellStyle name="Normal 27 22" xfId="9248"/>
    <cellStyle name="Normal 27 22 2" xfId="9249"/>
    <cellStyle name="Normal 27 23" xfId="9250"/>
    <cellStyle name="Normal 27 24" xfId="9251"/>
    <cellStyle name="Normal 27 25" xfId="9252"/>
    <cellStyle name="Normal 27 26" xfId="9253"/>
    <cellStyle name="Normal 27 27" xfId="9254"/>
    <cellStyle name="Normal 27 28" xfId="9255"/>
    <cellStyle name="Normal 27 29" xfId="9256"/>
    <cellStyle name="Normal 27 3" xfId="9257"/>
    <cellStyle name="Normal 27 3 2" xfId="9258"/>
    <cellStyle name="Normal 27 30" xfId="9259"/>
    <cellStyle name="Normal 27 31" xfId="9260"/>
    <cellStyle name="Normal 27 32" xfId="9261"/>
    <cellStyle name="Normal 27 33" xfId="9262"/>
    <cellStyle name="Normal 27 34" xfId="9263"/>
    <cellStyle name="Normal 27 35" xfId="9264"/>
    <cellStyle name="Normal 27 36" xfId="9265"/>
    <cellStyle name="Normal 27 37" xfId="9266"/>
    <cellStyle name="Normal 27 38" xfId="9267"/>
    <cellStyle name="Normal 27 39" xfId="9268"/>
    <cellStyle name="Normal 27 4" xfId="9269"/>
    <cellStyle name="Normal 27 4 2" xfId="9270"/>
    <cellStyle name="Normal 27 40" xfId="9271"/>
    <cellStyle name="Normal 27 41" xfId="9272"/>
    <cellStyle name="Normal 27 42" xfId="9273"/>
    <cellStyle name="Normal 27 43" xfId="9274"/>
    <cellStyle name="Normal 27 44" xfId="9275"/>
    <cellStyle name="Normal 27 45" xfId="9276"/>
    <cellStyle name="Normal 27 46" xfId="9277"/>
    <cellStyle name="Normal 27 47" xfId="9278"/>
    <cellStyle name="Normal 27 48" xfId="9279"/>
    <cellStyle name="Normal 27 49" xfId="9280"/>
    <cellStyle name="Normal 27 5" xfId="9281"/>
    <cellStyle name="Normal 27 5 2" xfId="9282"/>
    <cellStyle name="Normal 27 50" xfId="9283"/>
    <cellStyle name="Normal 27 51" xfId="9284"/>
    <cellStyle name="Normal 27 52" xfId="9285"/>
    <cellStyle name="Normal 27 53" xfId="9286"/>
    <cellStyle name="Normal 27 54" xfId="9287"/>
    <cellStyle name="Normal 27 55" xfId="9288"/>
    <cellStyle name="Normal 27 56" xfId="9289"/>
    <cellStyle name="Normal 27 57" xfId="9290"/>
    <cellStyle name="Normal 27 58" xfId="9291"/>
    <cellStyle name="Normal 27 59" xfId="9292"/>
    <cellStyle name="Normal 27 6" xfId="9293"/>
    <cellStyle name="Normal 27 6 2" xfId="9294"/>
    <cellStyle name="Normal 27 60" xfId="9295"/>
    <cellStyle name="Normal 27 61" xfId="9296"/>
    <cellStyle name="Normal 27 62" xfId="9297"/>
    <cellStyle name="Normal 27 63" xfId="9298"/>
    <cellStyle name="Normal 27 64" xfId="9299"/>
    <cellStyle name="Normal 27 65" xfId="9300"/>
    <cellStyle name="Normal 27 66" xfId="9301"/>
    <cellStyle name="Normal 27 67" xfId="9302"/>
    <cellStyle name="Normal 27 68" xfId="9303"/>
    <cellStyle name="Normal 27 69" xfId="9304"/>
    <cellStyle name="Normal 27 7" xfId="9305"/>
    <cellStyle name="Normal 27 7 2" xfId="9306"/>
    <cellStyle name="Normal 27 70" xfId="9307"/>
    <cellStyle name="Normal 27 8" xfId="9308"/>
    <cellStyle name="Normal 27 8 2" xfId="9309"/>
    <cellStyle name="Normal 27 9" xfId="9310"/>
    <cellStyle name="Normal 27 9 2" xfId="9311"/>
    <cellStyle name="Normal 28" xfId="969"/>
    <cellStyle name="Normal 28 10" xfId="9312"/>
    <cellStyle name="Normal 28 10 2" xfId="9313"/>
    <cellStyle name="Normal 28 11" xfId="9314"/>
    <cellStyle name="Normal 28 11 2" xfId="9315"/>
    <cellStyle name="Normal 28 12" xfId="9316"/>
    <cellStyle name="Normal 28 12 2" xfId="9317"/>
    <cellStyle name="Normal 28 13" xfId="9318"/>
    <cellStyle name="Normal 28 13 2" xfId="9319"/>
    <cellStyle name="Normal 28 14" xfId="9320"/>
    <cellStyle name="Normal 28 14 2" xfId="9321"/>
    <cellStyle name="Normal 28 15" xfId="9322"/>
    <cellStyle name="Normal 28 15 2" xfId="9323"/>
    <cellStyle name="Normal 28 16" xfId="9324"/>
    <cellStyle name="Normal 28 16 2" xfId="9325"/>
    <cellStyle name="Normal 28 17" xfId="9326"/>
    <cellStyle name="Normal 28 17 2" xfId="9327"/>
    <cellStyle name="Normal 28 18" xfId="9328"/>
    <cellStyle name="Normal 28 18 2" xfId="9329"/>
    <cellStyle name="Normal 28 19" xfId="9330"/>
    <cellStyle name="Normal 28 19 2" xfId="9331"/>
    <cellStyle name="Normal 28 2" xfId="9332"/>
    <cellStyle name="Normal 28 2 2" xfId="9333"/>
    <cellStyle name="Normal 28 20" xfId="9334"/>
    <cellStyle name="Normal 28 20 2" xfId="9335"/>
    <cellStyle name="Normal 28 21" xfId="9336"/>
    <cellStyle name="Normal 28 21 2" xfId="9337"/>
    <cellStyle name="Normal 28 22" xfId="9338"/>
    <cellStyle name="Normal 28 22 2" xfId="9339"/>
    <cellStyle name="Normal 28 23" xfId="9340"/>
    <cellStyle name="Normal 28 24" xfId="9341"/>
    <cellStyle name="Normal 28 25" xfId="9342"/>
    <cellStyle name="Normal 28 26" xfId="9343"/>
    <cellStyle name="Normal 28 27" xfId="9344"/>
    <cellStyle name="Normal 28 28" xfId="9345"/>
    <cellStyle name="Normal 28 29" xfId="9346"/>
    <cellStyle name="Normal 28 3" xfId="9347"/>
    <cellStyle name="Normal 28 3 2" xfId="9348"/>
    <cellStyle name="Normal 28 30" xfId="9349"/>
    <cellStyle name="Normal 28 31" xfId="9350"/>
    <cellStyle name="Normal 28 32" xfId="9351"/>
    <cellStyle name="Normal 28 33" xfId="9352"/>
    <cellStyle name="Normal 28 34" xfId="9353"/>
    <cellStyle name="Normal 28 35" xfId="9354"/>
    <cellStyle name="Normal 28 36" xfId="9355"/>
    <cellStyle name="Normal 28 37" xfId="9356"/>
    <cellStyle name="Normal 28 38" xfId="9357"/>
    <cellStyle name="Normal 28 39" xfId="9358"/>
    <cellStyle name="Normal 28 4" xfId="9359"/>
    <cellStyle name="Normal 28 4 2" xfId="9360"/>
    <cellStyle name="Normal 28 40" xfId="9361"/>
    <cellStyle name="Normal 28 41" xfId="9362"/>
    <cellStyle name="Normal 28 42" xfId="9363"/>
    <cellStyle name="Normal 28 43" xfId="9364"/>
    <cellStyle name="Normal 28 44" xfId="9365"/>
    <cellStyle name="Normal 28 45" xfId="9366"/>
    <cellStyle name="Normal 28 46" xfId="9367"/>
    <cellStyle name="Normal 28 47" xfId="9368"/>
    <cellStyle name="Normal 28 48" xfId="9369"/>
    <cellStyle name="Normal 28 49" xfId="9370"/>
    <cellStyle name="Normal 28 5" xfId="9371"/>
    <cellStyle name="Normal 28 5 2" xfId="9372"/>
    <cellStyle name="Normal 28 50" xfId="9373"/>
    <cellStyle name="Normal 28 51" xfId="9374"/>
    <cellStyle name="Normal 28 52" xfId="9375"/>
    <cellStyle name="Normal 28 53" xfId="9376"/>
    <cellStyle name="Normal 28 54" xfId="9377"/>
    <cellStyle name="Normal 28 55" xfId="9378"/>
    <cellStyle name="Normal 28 56" xfId="9379"/>
    <cellStyle name="Normal 28 57" xfId="9380"/>
    <cellStyle name="Normal 28 58" xfId="9381"/>
    <cellStyle name="Normal 28 59" xfId="9382"/>
    <cellStyle name="Normal 28 6" xfId="9383"/>
    <cellStyle name="Normal 28 6 2" xfId="9384"/>
    <cellStyle name="Normal 28 60" xfId="9385"/>
    <cellStyle name="Normal 28 61" xfId="9386"/>
    <cellStyle name="Normal 28 62" xfId="9387"/>
    <cellStyle name="Normal 28 63" xfId="9388"/>
    <cellStyle name="Normal 28 64" xfId="9389"/>
    <cellStyle name="Normal 28 65" xfId="9390"/>
    <cellStyle name="Normal 28 66" xfId="9391"/>
    <cellStyle name="Normal 28 67" xfId="9392"/>
    <cellStyle name="Normal 28 68" xfId="9393"/>
    <cellStyle name="Normal 28 69" xfId="9394"/>
    <cellStyle name="Normal 28 7" xfId="9395"/>
    <cellStyle name="Normal 28 7 2" xfId="9396"/>
    <cellStyle name="Normal 28 70" xfId="9397"/>
    <cellStyle name="Normal 28 8" xfId="9398"/>
    <cellStyle name="Normal 28 8 2" xfId="9399"/>
    <cellStyle name="Normal 28 9" xfId="9400"/>
    <cellStyle name="Normal 28 9 2" xfId="9401"/>
    <cellStyle name="Normal 29" xfId="970"/>
    <cellStyle name="Normal 29 10" xfId="9402"/>
    <cellStyle name="Normal 29 10 2" xfId="9403"/>
    <cellStyle name="Normal 29 11" xfId="9404"/>
    <cellStyle name="Normal 29 11 2" xfId="9405"/>
    <cellStyle name="Normal 29 12" xfId="9406"/>
    <cellStyle name="Normal 29 12 2" xfId="9407"/>
    <cellStyle name="Normal 29 13" xfId="9408"/>
    <cellStyle name="Normal 29 13 2" xfId="9409"/>
    <cellStyle name="Normal 29 14" xfId="9410"/>
    <cellStyle name="Normal 29 14 2" xfId="9411"/>
    <cellStyle name="Normal 29 15" xfId="9412"/>
    <cellStyle name="Normal 29 15 2" xfId="9413"/>
    <cellStyle name="Normal 29 16" xfId="9414"/>
    <cellStyle name="Normal 29 16 2" xfId="9415"/>
    <cellStyle name="Normal 29 17" xfId="9416"/>
    <cellStyle name="Normal 29 17 2" xfId="9417"/>
    <cellStyle name="Normal 29 18" xfId="9418"/>
    <cellStyle name="Normal 29 18 2" xfId="9419"/>
    <cellStyle name="Normal 29 19" xfId="9420"/>
    <cellStyle name="Normal 29 19 2" xfId="9421"/>
    <cellStyle name="Normal 29 2" xfId="9422"/>
    <cellStyle name="Normal 29 2 2" xfId="9423"/>
    <cellStyle name="Normal 29 20" xfId="9424"/>
    <cellStyle name="Normal 29 20 2" xfId="9425"/>
    <cellStyle name="Normal 29 21" xfId="9426"/>
    <cellStyle name="Normal 29 21 2" xfId="9427"/>
    <cellStyle name="Normal 29 22" xfId="9428"/>
    <cellStyle name="Normal 29 22 2" xfId="9429"/>
    <cellStyle name="Normal 29 23" xfId="9430"/>
    <cellStyle name="Normal 29 24" xfId="9431"/>
    <cellStyle name="Normal 29 25" xfId="9432"/>
    <cellStyle name="Normal 29 26" xfId="9433"/>
    <cellStyle name="Normal 29 27" xfId="9434"/>
    <cellStyle name="Normal 29 28" xfId="9435"/>
    <cellStyle name="Normal 29 29" xfId="9436"/>
    <cellStyle name="Normal 29 3" xfId="9437"/>
    <cellStyle name="Normal 29 3 2" xfId="9438"/>
    <cellStyle name="Normal 29 30" xfId="9439"/>
    <cellStyle name="Normal 29 31" xfId="9440"/>
    <cellStyle name="Normal 29 32" xfId="9441"/>
    <cellStyle name="Normal 29 33" xfId="9442"/>
    <cellStyle name="Normal 29 34" xfId="9443"/>
    <cellStyle name="Normal 29 35" xfId="9444"/>
    <cellStyle name="Normal 29 36" xfId="9445"/>
    <cellStyle name="Normal 29 37" xfId="9446"/>
    <cellStyle name="Normal 29 38" xfId="9447"/>
    <cellStyle name="Normal 29 39" xfId="9448"/>
    <cellStyle name="Normal 29 4" xfId="9449"/>
    <cellStyle name="Normal 29 4 2" xfId="9450"/>
    <cellStyle name="Normal 29 40" xfId="9451"/>
    <cellStyle name="Normal 29 41" xfId="9452"/>
    <cellStyle name="Normal 29 42" xfId="9453"/>
    <cellStyle name="Normal 29 43" xfId="9454"/>
    <cellStyle name="Normal 29 44" xfId="9455"/>
    <cellStyle name="Normal 29 45" xfId="9456"/>
    <cellStyle name="Normal 29 46" xfId="9457"/>
    <cellStyle name="Normal 29 47" xfId="9458"/>
    <cellStyle name="Normal 29 48" xfId="9459"/>
    <cellStyle name="Normal 29 49" xfId="9460"/>
    <cellStyle name="Normal 29 5" xfId="9461"/>
    <cellStyle name="Normal 29 5 2" xfId="9462"/>
    <cellStyle name="Normal 29 50" xfId="9463"/>
    <cellStyle name="Normal 29 51" xfId="9464"/>
    <cellStyle name="Normal 29 52" xfId="9465"/>
    <cellStyle name="Normal 29 53" xfId="9466"/>
    <cellStyle name="Normal 29 54" xfId="9467"/>
    <cellStyle name="Normal 29 55" xfId="9468"/>
    <cellStyle name="Normal 29 56" xfId="9469"/>
    <cellStyle name="Normal 29 57" xfId="9470"/>
    <cellStyle name="Normal 29 58" xfId="9471"/>
    <cellStyle name="Normal 29 59" xfId="9472"/>
    <cellStyle name="Normal 29 6" xfId="9473"/>
    <cellStyle name="Normal 29 6 2" xfId="9474"/>
    <cellStyle name="Normal 29 60" xfId="9475"/>
    <cellStyle name="Normal 29 61" xfId="9476"/>
    <cellStyle name="Normal 29 62" xfId="9477"/>
    <cellStyle name="Normal 29 63" xfId="9478"/>
    <cellStyle name="Normal 29 64" xfId="9479"/>
    <cellStyle name="Normal 29 65" xfId="9480"/>
    <cellStyle name="Normal 29 66" xfId="9481"/>
    <cellStyle name="Normal 29 67" xfId="9482"/>
    <cellStyle name="Normal 29 68" xfId="9483"/>
    <cellStyle name="Normal 29 69" xfId="9484"/>
    <cellStyle name="Normal 29 7" xfId="9485"/>
    <cellStyle name="Normal 29 7 2" xfId="9486"/>
    <cellStyle name="Normal 29 70" xfId="9487"/>
    <cellStyle name="Normal 29 8" xfId="9488"/>
    <cellStyle name="Normal 29 8 2" xfId="9489"/>
    <cellStyle name="Normal 29 9" xfId="9490"/>
    <cellStyle name="Normal 29 9 2" xfId="9491"/>
    <cellStyle name="Normal 3" xfId="101"/>
    <cellStyle name="Normal 3 10" xfId="971"/>
    <cellStyle name="Normal 3 10 10" xfId="9492"/>
    <cellStyle name="Normal 3 10 11" xfId="9493"/>
    <cellStyle name="Normal 3 10 12" xfId="9494"/>
    <cellStyle name="Normal 3 10 13" xfId="9495"/>
    <cellStyle name="Normal 3 10 14" xfId="9496"/>
    <cellStyle name="Normal 3 10 15" xfId="9497"/>
    <cellStyle name="Normal 3 10 16" xfId="9498"/>
    <cellStyle name="Normal 3 10 17" xfId="9499"/>
    <cellStyle name="Normal 3 10 18" xfId="9500"/>
    <cellStyle name="Normal 3 10 19" xfId="9501"/>
    <cellStyle name="Normal 3 10 2" xfId="9502"/>
    <cellStyle name="Normal 3 10 20" xfId="9503"/>
    <cellStyle name="Normal 3 10 21" xfId="9504"/>
    <cellStyle name="Normal 3 10 3" xfId="9505"/>
    <cellStyle name="Normal 3 10 4" xfId="9506"/>
    <cellStyle name="Normal 3 10 5" xfId="9507"/>
    <cellStyle name="Normal 3 10 6" xfId="9508"/>
    <cellStyle name="Normal 3 10 7" xfId="9509"/>
    <cellStyle name="Normal 3 10 8" xfId="9510"/>
    <cellStyle name="Normal 3 10 9" xfId="9511"/>
    <cellStyle name="Normal 3 11" xfId="972"/>
    <cellStyle name="Normal 3 11 10" xfId="9512"/>
    <cellStyle name="Normal 3 11 11" xfId="9513"/>
    <cellStyle name="Normal 3 11 12" xfId="9514"/>
    <cellStyle name="Normal 3 11 13" xfId="9515"/>
    <cellStyle name="Normal 3 11 14" xfId="9516"/>
    <cellStyle name="Normal 3 11 15" xfId="9517"/>
    <cellStyle name="Normal 3 11 16" xfId="9518"/>
    <cellStyle name="Normal 3 11 17" xfId="9519"/>
    <cellStyle name="Normal 3 11 2" xfId="9520"/>
    <cellStyle name="Normal 3 11 3" xfId="9521"/>
    <cellStyle name="Normal 3 11 4" xfId="9522"/>
    <cellStyle name="Normal 3 11 5" xfId="9523"/>
    <cellStyle name="Normal 3 11 6" xfId="9524"/>
    <cellStyle name="Normal 3 11 7" xfId="9525"/>
    <cellStyle name="Normal 3 11 8" xfId="9526"/>
    <cellStyle name="Normal 3 11 9" xfId="9527"/>
    <cellStyle name="Normal 3 12" xfId="9528"/>
    <cellStyle name="Normal 3 12 10" xfId="9529"/>
    <cellStyle name="Normal 3 12 11" xfId="9530"/>
    <cellStyle name="Normal 3 12 12" xfId="9531"/>
    <cellStyle name="Normal 3 12 13" xfId="9532"/>
    <cellStyle name="Normal 3 12 14" xfId="9533"/>
    <cellStyle name="Normal 3 12 15" xfId="9534"/>
    <cellStyle name="Normal 3 12 16" xfId="9535"/>
    <cellStyle name="Normal 3 12 17" xfId="9536"/>
    <cellStyle name="Normal 3 12 2" xfId="9537"/>
    <cellStyle name="Normal 3 12 3" xfId="9538"/>
    <cellStyle name="Normal 3 12 4" xfId="9539"/>
    <cellStyle name="Normal 3 12 5" xfId="9540"/>
    <cellStyle name="Normal 3 12 6" xfId="9541"/>
    <cellStyle name="Normal 3 12 7" xfId="9542"/>
    <cellStyle name="Normal 3 12 8" xfId="9543"/>
    <cellStyle name="Normal 3 12 9" xfId="9544"/>
    <cellStyle name="Normal 3 13" xfId="9545"/>
    <cellStyle name="Normal 3 14" xfId="9546"/>
    <cellStyle name="Normal 3 15" xfId="9547"/>
    <cellStyle name="Normal 3 16" xfId="9548"/>
    <cellStyle name="Normal 3 17" xfId="9549"/>
    <cellStyle name="Normal 3 18" xfId="9550"/>
    <cellStyle name="Normal 3 19" xfId="9551"/>
    <cellStyle name="Normal 3 2" xfId="102"/>
    <cellStyle name="Normal 3 2 10" xfId="9552"/>
    <cellStyle name="Normal 3 2 11" xfId="9553"/>
    <cellStyle name="Normal 3 2 12" xfId="9554"/>
    <cellStyle name="Normal 3 2 13" xfId="9555"/>
    <cellStyle name="Normal 3 2 14" xfId="9556"/>
    <cellStyle name="Normal 3 2 15" xfId="9557"/>
    <cellStyle name="Normal 3 2 16" xfId="9558"/>
    <cellStyle name="Normal 3 2 17" xfId="9559"/>
    <cellStyle name="Normal 3 2 18" xfId="9560"/>
    <cellStyle name="Normal 3 2 19" xfId="9561"/>
    <cellStyle name="Normal 3 2 2" xfId="973"/>
    <cellStyle name="Normal 3 2 2 2" xfId="974"/>
    <cellStyle name="Normal 3 2 20" xfId="9562"/>
    <cellStyle name="Normal 3 2 21" xfId="9563"/>
    <cellStyle name="Normal 3 2 22" xfId="9564"/>
    <cellStyle name="Normal 3 2 23" xfId="9565"/>
    <cellStyle name="Normal 3 2 24" xfId="9566"/>
    <cellStyle name="Normal 3 2 25" xfId="9567"/>
    <cellStyle name="Normal 3 2 26" xfId="9568"/>
    <cellStyle name="Normal 3 2 27" xfId="9569"/>
    <cellStyle name="Normal 3 2 28" xfId="9570"/>
    <cellStyle name="Normal 3 2 29" xfId="9571"/>
    <cellStyle name="Normal 3 2 3" xfId="1998"/>
    <cellStyle name="Normal 3 2 3 10" xfId="9572"/>
    <cellStyle name="Normal 3 2 3 11" xfId="9573"/>
    <cellStyle name="Normal 3 2 3 12" xfId="9574"/>
    <cellStyle name="Normal 3 2 3 13" xfId="9575"/>
    <cellStyle name="Normal 3 2 3 14" xfId="9576"/>
    <cellStyle name="Normal 3 2 3 15" xfId="9577"/>
    <cellStyle name="Normal 3 2 3 16" xfId="9578"/>
    <cellStyle name="Normal 3 2 3 17" xfId="9579"/>
    <cellStyle name="Normal 3 2 3 2" xfId="9580"/>
    <cellStyle name="Normal 3 2 3 3" xfId="9581"/>
    <cellStyle name="Normal 3 2 3 4" xfId="9582"/>
    <cellStyle name="Normal 3 2 3 5" xfId="9583"/>
    <cellStyle name="Normal 3 2 3 6" xfId="9584"/>
    <cellStyle name="Normal 3 2 3 7" xfId="9585"/>
    <cellStyle name="Normal 3 2 3 8" xfId="9586"/>
    <cellStyle name="Normal 3 2 3 9" xfId="9587"/>
    <cellStyle name="Normal 3 2 30" xfId="9588"/>
    <cellStyle name="Normal 3 2 31" xfId="9589"/>
    <cellStyle name="Normal 3 2 32" xfId="9590"/>
    <cellStyle name="Normal 3 2 33" xfId="9591"/>
    <cellStyle name="Normal 3 2 34" xfId="9592"/>
    <cellStyle name="Normal 3 2 35" xfId="9593"/>
    <cellStyle name="Normal 3 2 36" xfId="9594"/>
    <cellStyle name="Normal 3 2 37" xfId="9595"/>
    <cellStyle name="Normal 3 2 38" xfId="9596"/>
    <cellStyle name="Normal 3 2 39" xfId="9597"/>
    <cellStyle name="Normal 3 2 4" xfId="9598"/>
    <cellStyle name="Normal 3 2 4 10" xfId="9599"/>
    <cellStyle name="Normal 3 2 4 11" xfId="9600"/>
    <cellStyle name="Normal 3 2 4 12" xfId="9601"/>
    <cellStyle name="Normal 3 2 4 13" xfId="9602"/>
    <cellStyle name="Normal 3 2 4 14" xfId="9603"/>
    <cellStyle name="Normal 3 2 4 15" xfId="9604"/>
    <cellStyle name="Normal 3 2 4 16" xfId="9605"/>
    <cellStyle name="Normal 3 2 4 17" xfId="9606"/>
    <cellStyle name="Normal 3 2 4 2" xfId="9607"/>
    <cellStyle name="Normal 3 2 4 3" xfId="9608"/>
    <cellStyle name="Normal 3 2 4 4" xfId="9609"/>
    <cellStyle name="Normal 3 2 4 5" xfId="9610"/>
    <cellStyle name="Normal 3 2 4 6" xfId="9611"/>
    <cellStyle name="Normal 3 2 4 7" xfId="9612"/>
    <cellStyle name="Normal 3 2 4 8" xfId="9613"/>
    <cellStyle name="Normal 3 2 4 9" xfId="9614"/>
    <cellStyle name="Normal 3 2 40" xfId="9615"/>
    <cellStyle name="Normal 3 2 41" xfId="9616"/>
    <cellStyle name="Normal 3 2 42" xfId="9617"/>
    <cellStyle name="Normal 3 2 43" xfId="9618"/>
    <cellStyle name="Normal 3 2 44" xfId="9619"/>
    <cellStyle name="Normal 3 2 45" xfId="9620"/>
    <cellStyle name="Normal 3 2 46" xfId="9621"/>
    <cellStyle name="Normal 3 2 47" xfId="9622"/>
    <cellStyle name="Normal 3 2 48" xfId="9623"/>
    <cellStyle name="Normal 3 2 49" xfId="9624"/>
    <cellStyle name="Normal 3 2 5" xfId="9625"/>
    <cellStyle name="Normal 3 2 50" xfId="9626"/>
    <cellStyle name="Normal 3 2 51" xfId="9627"/>
    <cellStyle name="Normal 3 2 52" xfId="9628"/>
    <cellStyle name="Normal 3 2 53" xfId="9629"/>
    <cellStyle name="Normal 3 2 54" xfId="9630"/>
    <cellStyle name="Normal 3 2 55" xfId="9631"/>
    <cellStyle name="Normal 3 2 56" xfId="9632"/>
    <cellStyle name="Normal 3 2 57" xfId="9633"/>
    <cellStyle name="Normal 3 2 58" xfId="9634"/>
    <cellStyle name="Normal 3 2 59" xfId="9635"/>
    <cellStyle name="Normal 3 2 6" xfId="9636"/>
    <cellStyle name="Normal 3 2 60" xfId="9637"/>
    <cellStyle name="Normal 3 2 61" xfId="9638"/>
    <cellStyle name="Normal 3 2 62" xfId="9639"/>
    <cellStyle name="Normal 3 2 63" xfId="9640"/>
    <cellStyle name="Normal 3 2 64" xfId="9641"/>
    <cellStyle name="Normal 3 2 65" xfId="9642"/>
    <cellStyle name="Normal 3 2 66" xfId="9643"/>
    <cellStyle name="Normal 3 2 67" xfId="9644"/>
    <cellStyle name="Normal 3 2 68" xfId="9645"/>
    <cellStyle name="Normal 3 2 69" xfId="9646"/>
    <cellStyle name="Normal 3 2 7" xfId="9647"/>
    <cellStyle name="Normal 3 2 70" xfId="9648"/>
    <cellStyle name="Normal 3 2 71" xfId="9649"/>
    <cellStyle name="Normal 3 2 72" xfId="9650"/>
    <cellStyle name="Normal 3 2 73" xfId="9651"/>
    <cellStyle name="Normal 3 2 74" xfId="9652"/>
    <cellStyle name="Normal 3 2 75" xfId="9653"/>
    <cellStyle name="Normal 3 2 76" xfId="9654"/>
    <cellStyle name="Normal 3 2 77" xfId="9655"/>
    <cellStyle name="Normal 3 2 78" xfId="9656"/>
    <cellStyle name="Normal 3 2 8" xfId="9657"/>
    <cellStyle name="Normal 3 2 9" xfId="9658"/>
    <cellStyle name="Normal 3 2_3.1.2 DB Pension Detail" xfId="975"/>
    <cellStyle name="Normal 3 20" xfId="9659"/>
    <cellStyle name="Normal 3 21" xfId="9660"/>
    <cellStyle name="Normal 3 22" xfId="9661"/>
    <cellStyle name="Normal 3 23" xfId="9662"/>
    <cellStyle name="Normal 3 24" xfId="9663"/>
    <cellStyle name="Normal 3 25" xfId="9664"/>
    <cellStyle name="Normal 3 26" xfId="9665"/>
    <cellStyle name="Normal 3 27" xfId="9666"/>
    <cellStyle name="Normal 3 28" xfId="9667"/>
    <cellStyle name="Normal 3 29" xfId="9668"/>
    <cellStyle name="Normal 3 3" xfId="103"/>
    <cellStyle name="Normal 3 3 10" xfId="9669"/>
    <cellStyle name="Normal 3 3 11" xfId="9670"/>
    <cellStyle name="Normal 3 3 12" xfId="9671"/>
    <cellStyle name="Normal 3 3 13" xfId="9672"/>
    <cellStyle name="Normal 3 3 14" xfId="9673"/>
    <cellStyle name="Normal 3 3 15" xfId="9674"/>
    <cellStyle name="Normal 3 3 16" xfId="9675"/>
    <cellStyle name="Normal 3 3 17" xfId="9676"/>
    <cellStyle name="Normal 3 3 18" xfId="9677"/>
    <cellStyle name="Normal 3 3 19" xfId="9678"/>
    <cellStyle name="Normal 3 3 2" xfId="104"/>
    <cellStyle name="Normal 3 3 2 10" xfId="9679"/>
    <cellStyle name="Normal 3 3 2 11" xfId="9680"/>
    <cellStyle name="Normal 3 3 2 12" xfId="9681"/>
    <cellStyle name="Normal 3 3 2 13" xfId="9682"/>
    <cellStyle name="Normal 3 3 2 14" xfId="9683"/>
    <cellStyle name="Normal 3 3 2 15" xfId="9684"/>
    <cellStyle name="Normal 3 3 2 16" xfId="9685"/>
    <cellStyle name="Normal 3 3 2 17" xfId="9686"/>
    <cellStyle name="Normal 3 3 2 18" xfId="9687"/>
    <cellStyle name="Normal 3 3 2 19" xfId="9688"/>
    <cellStyle name="Normal 3 3 2 2" xfId="976"/>
    <cellStyle name="Normal 3 3 2 20" xfId="9689"/>
    <cellStyle name="Normal 3 3 2 21" xfId="9690"/>
    <cellStyle name="Normal 3 3 2 22" xfId="9691"/>
    <cellStyle name="Normal 3 3 2 23" xfId="9692"/>
    <cellStyle name="Normal 3 3 2 24" xfId="9693"/>
    <cellStyle name="Normal 3 3 2 25" xfId="9694"/>
    <cellStyle name="Normal 3 3 2 3" xfId="977"/>
    <cellStyle name="Normal 3 3 2 3 10" xfId="9695"/>
    <cellStyle name="Normal 3 3 2 3 11" xfId="9696"/>
    <cellStyle name="Normal 3 3 2 3 12" xfId="9697"/>
    <cellStyle name="Normal 3 3 2 3 13" xfId="9698"/>
    <cellStyle name="Normal 3 3 2 3 14" xfId="9699"/>
    <cellStyle name="Normal 3 3 2 3 15" xfId="9700"/>
    <cellStyle name="Normal 3 3 2 3 16" xfId="9701"/>
    <cellStyle name="Normal 3 3 2 3 17" xfId="9702"/>
    <cellStyle name="Normal 3 3 2 3 18" xfId="9703"/>
    <cellStyle name="Normal 3 3 2 3 19" xfId="9704"/>
    <cellStyle name="Normal 3 3 2 3 2" xfId="978"/>
    <cellStyle name="Normal 3 3 2 3 2 10" xfId="9705"/>
    <cellStyle name="Normal 3 3 2 3 2 11" xfId="9706"/>
    <cellStyle name="Normal 3 3 2 3 2 12" xfId="9707"/>
    <cellStyle name="Normal 3 3 2 3 2 13" xfId="9708"/>
    <cellStyle name="Normal 3 3 2 3 2 14" xfId="9709"/>
    <cellStyle name="Normal 3 3 2 3 2 15" xfId="9710"/>
    <cellStyle name="Normal 3 3 2 3 2 16" xfId="9711"/>
    <cellStyle name="Normal 3 3 2 3 2 17" xfId="9712"/>
    <cellStyle name="Normal 3 3 2 3 2 18" xfId="9713"/>
    <cellStyle name="Normal 3 3 2 3 2 19" xfId="9714"/>
    <cellStyle name="Normal 3 3 2 3 2 2" xfId="9715"/>
    <cellStyle name="Normal 3 3 2 3 2 20" xfId="9716"/>
    <cellStyle name="Normal 3 3 2 3 2 21" xfId="9717"/>
    <cellStyle name="Normal 3 3 2 3 2 3" xfId="9718"/>
    <cellStyle name="Normal 3 3 2 3 2 4" xfId="9719"/>
    <cellStyle name="Normal 3 3 2 3 2 5" xfId="9720"/>
    <cellStyle name="Normal 3 3 2 3 2 6" xfId="9721"/>
    <cellStyle name="Normal 3 3 2 3 2 7" xfId="9722"/>
    <cellStyle name="Normal 3 3 2 3 2 8" xfId="9723"/>
    <cellStyle name="Normal 3 3 2 3 2 9" xfId="9724"/>
    <cellStyle name="Normal 3 3 2 3 20" xfId="9725"/>
    <cellStyle name="Normal 3 3 2 3 21" xfId="9726"/>
    <cellStyle name="Normal 3 3 2 3 22" xfId="9727"/>
    <cellStyle name="Normal 3 3 2 3 3" xfId="9728"/>
    <cellStyle name="Normal 3 3 2 3 4" xfId="9729"/>
    <cellStyle name="Normal 3 3 2 3 5" xfId="9730"/>
    <cellStyle name="Normal 3 3 2 3 6" xfId="9731"/>
    <cellStyle name="Normal 3 3 2 3 7" xfId="9732"/>
    <cellStyle name="Normal 3 3 2 3 8" xfId="9733"/>
    <cellStyle name="Normal 3 3 2 3 9" xfId="9734"/>
    <cellStyle name="Normal 3 3 2 3_4 28 1_Asst_Health_Crit_AllTO_RIIO_20110714pm" xfId="979"/>
    <cellStyle name="Normal 3 3 2 4" xfId="980"/>
    <cellStyle name="Normal 3 3 2 4 10" xfId="9735"/>
    <cellStyle name="Normal 3 3 2 4 11" xfId="9736"/>
    <cellStyle name="Normal 3 3 2 4 12" xfId="9737"/>
    <cellStyle name="Normal 3 3 2 4 13" xfId="9738"/>
    <cellStyle name="Normal 3 3 2 4 14" xfId="9739"/>
    <cellStyle name="Normal 3 3 2 4 15" xfId="9740"/>
    <cellStyle name="Normal 3 3 2 4 16" xfId="9741"/>
    <cellStyle name="Normal 3 3 2 4 17" xfId="9742"/>
    <cellStyle name="Normal 3 3 2 4 18" xfId="9743"/>
    <cellStyle name="Normal 3 3 2 4 19" xfId="9744"/>
    <cellStyle name="Normal 3 3 2 4 2" xfId="9745"/>
    <cellStyle name="Normal 3 3 2 4 20" xfId="9746"/>
    <cellStyle name="Normal 3 3 2 4 21" xfId="9747"/>
    <cellStyle name="Normal 3 3 2 4 3" xfId="9748"/>
    <cellStyle name="Normal 3 3 2 4 4" xfId="9749"/>
    <cellStyle name="Normal 3 3 2 4 5" xfId="9750"/>
    <cellStyle name="Normal 3 3 2 4 6" xfId="9751"/>
    <cellStyle name="Normal 3 3 2 4 7" xfId="9752"/>
    <cellStyle name="Normal 3 3 2 4 8" xfId="9753"/>
    <cellStyle name="Normal 3 3 2 4 9" xfId="9754"/>
    <cellStyle name="Normal 3 3 2 5" xfId="9755"/>
    <cellStyle name="Normal 3 3 2 6" xfId="9756"/>
    <cellStyle name="Normal 3 3 2 7" xfId="9757"/>
    <cellStyle name="Normal 3 3 2 8" xfId="9758"/>
    <cellStyle name="Normal 3 3 2 9" xfId="9759"/>
    <cellStyle name="Normal 3 3 2_4 28 1_Asst_Health_Crit_AllTO_RIIO_20110714pm" xfId="981"/>
    <cellStyle name="Normal 3 3 20" xfId="9760"/>
    <cellStyle name="Normal 3 3 21" xfId="9761"/>
    <cellStyle name="Normal 3 3 22" xfId="9762"/>
    <cellStyle name="Normal 3 3 23" xfId="9763"/>
    <cellStyle name="Normal 3 3 24" xfId="9764"/>
    <cellStyle name="Normal 3 3 25" xfId="9765"/>
    <cellStyle name="Normal 3 3 26" xfId="9766"/>
    <cellStyle name="Normal 3 3 27" xfId="9767"/>
    <cellStyle name="Normal 3 3 28" xfId="9768"/>
    <cellStyle name="Normal 3 3 29" xfId="9769"/>
    <cellStyle name="Normal 3 3 3" xfId="982"/>
    <cellStyle name="Normal 3 3 3 2" xfId="983"/>
    <cellStyle name="Normal 3 3 3 2 10" xfId="9770"/>
    <cellStyle name="Normal 3 3 3 2 11" xfId="9771"/>
    <cellStyle name="Normal 3 3 3 2 12" xfId="9772"/>
    <cellStyle name="Normal 3 3 3 2 13" xfId="9773"/>
    <cellStyle name="Normal 3 3 3 2 14" xfId="9774"/>
    <cellStyle name="Normal 3 3 3 2 15" xfId="9775"/>
    <cellStyle name="Normal 3 3 3 2 16" xfId="9776"/>
    <cellStyle name="Normal 3 3 3 2 17" xfId="9777"/>
    <cellStyle name="Normal 3 3 3 2 18" xfId="9778"/>
    <cellStyle name="Normal 3 3 3 2 19" xfId="9779"/>
    <cellStyle name="Normal 3 3 3 2 2" xfId="984"/>
    <cellStyle name="Normal 3 3 3 2 2 10" xfId="9780"/>
    <cellStyle name="Normal 3 3 3 2 2 11" xfId="9781"/>
    <cellStyle name="Normal 3 3 3 2 2 12" xfId="9782"/>
    <cellStyle name="Normal 3 3 3 2 2 13" xfId="9783"/>
    <cellStyle name="Normal 3 3 3 2 2 14" xfId="9784"/>
    <cellStyle name="Normal 3 3 3 2 2 15" xfId="9785"/>
    <cellStyle name="Normal 3 3 3 2 2 16" xfId="9786"/>
    <cellStyle name="Normal 3 3 3 2 2 17" xfId="9787"/>
    <cellStyle name="Normal 3 3 3 2 2 18" xfId="9788"/>
    <cellStyle name="Normal 3 3 3 2 2 19" xfId="9789"/>
    <cellStyle name="Normal 3 3 3 2 2 2" xfId="9790"/>
    <cellStyle name="Normal 3 3 3 2 2 20" xfId="9791"/>
    <cellStyle name="Normal 3 3 3 2 2 21" xfId="9792"/>
    <cellStyle name="Normal 3 3 3 2 2 3" xfId="9793"/>
    <cellStyle name="Normal 3 3 3 2 2 4" xfId="9794"/>
    <cellStyle name="Normal 3 3 3 2 2 5" xfId="9795"/>
    <cellStyle name="Normal 3 3 3 2 2 6" xfId="9796"/>
    <cellStyle name="Normal 3 3 3 2 2 7" xfId="9797"/>
    <cellStyle name="Normal 3 3 3 2 2 8" xfId="9798"/>
    <cellStyle name="Normal 3 3 3 2 2 9" xfId="9799"/>
    <cellStyle name="Normal 3 3 3 2 20" xfId="9800"/>
    <cellStyle name="Normal 3 3 3 2 21" xfId="9801"/>
    <cellStyle name="Normal 3 3 3 2 22" xfId="9802"/>
    <cellStyle name="Normal 3 3 3 2 3" xfId="9803"/>
    <cellStyle name="Normal 3 3 3 2 4" xfId="9804"/>
    <cellStyle name="Normal 3 3 3 2 5" xfId="9805"/>
    <cellStyle name="Normal 3 3 3 2 6" xfId="9806"/>
    <cellStyle name="Normal 3 3 3 2 7" xfId="9807"/>
    <cellStyle name="Normal 3 3 3 2 8" xfId="9808"/>
    <cellStyle name="Normal 3 3 3 2 9" xfId="9809"/>
    <cellStyle name="Normal 3 3 3 2_4 28 1_Asst_Health_Crit_AllTO_RIIO_20110714pm" xfId="985"/>
    <cellStyle name="Normal 3 3 3 3" xfId="986"/>
    <cellStyle name="Normal 3 3 3 3 10" xfId="9810"/>
    <cellStyle name="Normal 3 3 3 3 11" xfId="9811"/>
    <cellStyle name="Normal 3 3 3 3 12" xfId="9812"/>
    <cellStyle name="Normal 3 3 3 3 13" xfId="9813"/>
    <cellStyle name="Normal 3 3 3 3 14" xfId="9814"/>
    <cellStyle name="Normal 3 3 3 3 15" xfId="9815"/>
    <cellStyle name="Normal 3 3 3 3 16" xfId="9816"/>
    <cellStyle name="Normal 3 3 3 3 17" xfId="9817"/>
    <cellStyle name="Normal 3 3 3 3 18" xfId="9818"/>
    <cellStyle name="Normal 3 3 3 3 19" xfId="9819"/>
    <cellStyle name="Normal 3 3 3 3 2" xfId="9820"/>
    <cellStyle name="Normal 3 3 3 3 20" xfId="9821"/>
    <cellStyle name="Normal 3 3 3 3 21" xfId="9822"/>
    <cellStyle name="Normal 3 3 3 3 3" xfId="9823"/>
    <cellStyle name="Normal 3 3 3 3 4" xfId="9824"/>
    <cellStyle name="Normal 3 3 3 3 5" xfId="9825"/>
    <cellStyle name="Normal 3 3 3 3 6" xfId="9826"/>
    <cellStyle name="Normal 3 3 3 3 7" xfId="9827"/>
    <cellStyle name="Normal 3 3 3 3 8" xfId="9828"/>
    <cellStyle name="Normal 3 3 3 3 9" xfId="9829"/>
    <cellStyle name="Normal 3 3 3_4 28 1_Asst_Health_Crit_AllTO_RIIO_20110714pm" xfId="987"/>
    <cellStyle name="Normal 3 3 30" xfId="9830"/>
    <cellStyle name="Normal 3 3 31" xfId="9831"/>
    <cellStyle name="Normal 3 3 32" xfId="9832"/>
    <cellStyle name="Normal 3 3 33" xfId="9833"/>
    <cellStyle name="Normal 3 3 34" xfId="9834"/>
    <cellStyle name="Normal 3 3 35" xfId="9835"/>
    <cellStyle name="Normal 3 3 36" xfId="9836"/>
    <cellStyle name="Normal 3 3 37" xfId="9837"/>
    <cellStyle name="Normal 3 3 38" xfId="9838"/>
    <cellStyle name="Normal 3 3 39" xfId="9839"/>
    <cellStyle name="Normal 3 3 4" xfId="988"/>
    <cellStyle name="Normal 3 3 40" xfId="9840"/>
    <cellStyle name="Normal 3 3 41" xfId="9841"/>
    <cellStyle name="Normal 3 3 42" xfId="9842"/>
    <cellStyle name="Normal 3 3 43" xfId="9843"/>
    <cellStyle name="Normal 3 3 44" xfId="9844"/>
    <cellStyle name="Normal 3 3 45" xfId="9845"/>
    <cellStyle name="Normal 3 3 46" xfId="9846"/>
    <cellStyle name="Normal 3 3 47" xfId="9847"/>
    <cellStyle name="Normal 3 3 48" xfId="9848"/>
    <cellStyle name="Normal 3 3 49" xfId="9849"/>
    <cellStyle name="Normal 3 3 5" xfId="9850"/>
    <cellStyle name="Normal 3 3 5 10" xfId="9851"/>
    <cellStyle name="Normal 3 3 5 11" xfId="9852"/>
    <cellStyle name="Normal 3 3 5 12" xfId="9853"/>
    <cellStyle name="Normal 3 3 5 13" xfId="9854"/>
    <cellStyle name="Normal 3 3 5 14" xfId="9855"/>
    <cellStyle name="Normal 3 3 5 15" xfId="9856"/>
    <cellStyle name="Normal 3 3 5 16" xfId="9857"/>
    <cellStyle name="Normal 3 3 5 17" xfId="9858"/>
    <cellStyle name="Normal 3 3 5 2" xfId="9859"/>
    <cellStyle name="Normal 3 3 5 3" xfId="9860"/>
    <cellStyle name="Normal 3 3 5 4" xfId="9861"/>
    <cellStyle name="Normal 3 3 5 5" xfId="9862"/>
    <cellStyle name="Normal 3 3 5 6" xfId="9863"/>
    <cellStyle name="Normal 3 3 5 7" xfId="9864"/>
    <cellStyle name="Normal 3 3 5 8" xfId="9865"/>
    <cellStyle name="Normal 3 3 5 9" xfId="9866"/>
    <cellStyle name="Normal 3 3 50" xfId="9867"/>
    <cellStyle name="Normal 3 3 51" xfId="9868"/>
    <cellStyle name="Normal 3 3 52" xfId="9869"/>
    <cellStyle name="Normal 3 3 53" xfId="9870"/>
    <cellStyle name="Normal 3 3 54" xfId="9871"/>
    <cellStyle name="Normal 3 3 55" xfId="9872"/>
    <cellStyle name="Normal 3 3 56" xfId="9873"/>
    <cellStyle name="Normal 3 3 57" xfId="9874"/>
    <cellStyle name="Normal 3 3 58" xfId="9875"/>
    <cellStyle name="Normal 3 3 59" xfId="9876"/>
    <cellStyle name="Normal 3 3 6" xfId="9877"/>
    <cellStyle name="Normal 3 3 6 10" xfId="9878"/>
    <cellStyle name="Normal 3 3 6 11" xfId="9879"/>
    <cellStyle name="Normal 3 3 6 12" xfId="9880"/>
    <cellStyle name="Normal 3 3 6 13" xfId="9881"/>
    <cellStyle name="Normal 3 3 6 14" xfId="9882"/>
    <cellStyle name="Normal 3 3 6 15" xfId="9883"/>
    <cellStyle name="Normal 3 3 6 16" xfId="9884"/>
    <cellStyle name="Normal 3 3 6 17" xfId="9885"/>
    <cellStyle name="Normal 3 3 6 2" xfId="9886"/>
    <cellStyle name="Normal 3 3 6 3" xfId="9887"/>
    <cellStyle name="Normal 3 3 6 4" xfId="9888"/>
    <cellStyle name="Normal 3 3 6 5" xfId="9889"/>
    <cellStyle name="Normal 3 3 6 6" xfId="9890"/>
    <cellStyle name="Normal 3 3 6 7" xfId="9891"/>
    <cellStyle name="Normal 3 3 6 8" xfId="9892"/>
    <cellStyle name="Normal 3 3 6 9" xfId="9893"/>
    <cellStyle name="Normal 3 3 60" xfId="9894"/>
    <cellStyle name="Normal 3 3 61" xfId="9895"/>
    <cellStyle name="Normal 3 3 62" xfId="9896"/>
    <cellStyle name="Normal 3 3 63" xfId="9897"/>
    <cellStyle name="Normal 3 3 64" xfId="9898"/>
    <cellStyle name="Normal 3 3 65" xfId="9899"/>
    <cellStyle name="Normal 3 3 66" xfId="9900"/>
    <cellStyle name="Normal 3 3 67" xfId="9901"/>
    <cellStyle name="Normal 3 3 68" xfId="9902"/>
    <cellStyle name="Normal 3 3 69" xfId="9903"/>
    <cellStyle name="Normal 3 3 7" xfId="9904"/>
    <cellStyle name="Normal 3 3 70" xfId="9905"/>
    <cellStyle name="Normal 3 3 71" xfId="9906"/>
    <cellStyle name="Normal 3 3 72" xfId="9907"/>
    <cellStyle name="Normal 3 3 73" xfId="9908"/>
    <cellStyle name="Normal 3 3 74" xfId="9909"/>
    <cellStyle name="Normal 3 3 75" xfId="9910"/>
    <cellStyle name="Normal 3 3 76" xfId="9911"/>
    <cellStyle name="Normal 3 3 77" xfId="9912"/>
    <cellStyle name="Normal 3 3 78" xfId="9913"/>
    <cellStyle name="Normal 3 3 79" xfId="9914"/>
    <cellStyle name="Normal 3 3 8" xfId="9915"/>
    <cellStyle name="Normal 3 3 80" xfId="9916"/>
    <cellStyle name="Normal 3 3 81" xfId="9917"/>
    <cellStyle name="Normal 3 3 82" xfId="9918"/>
    <cellStyle name="Normal 3 3 83" xfId="9919"/>
    <cellStyle name="Normal 3 3 84" xfId="9920"/>
    <cellStyle name="Normal 3 3 9" xfId="9921"/>
    <cellStyle name="Normal 3 3_2010_NGET_TPCR4_RO_FBPQ(Opex) trace only FINAL(DPP)" xfId="989"/>
    <cellStyle name="Normal 3 30" xfId="9922"/>
    <cellStyle name="Normal 3 31" xfId="9923"/>
    <cellStyle name="Normal 3 32" xfId="9924"/>
    <cellStyle name="Normal 3 33" xfId="9925"/>
    <cellStyle name="Normal 3 34" xfId="9926"/>
    <cellStyle name="Normal 3 35" xfId="9927"/>
    <cellStyle name="Normal 3 36" xfId="9928"/>
    <cellStyle name="Normal 3 37" xfId="9929"/>
    <cellStyle name="Normal 3 38" xfId="9930"/>
    <cellStyle name="Normal 3 39" xfId="9931"/>
    <cellStyle name="Normal 3 4" xfId="990"/>
    <cellStyle name="Normal 3 4 10" xfId="9932"/>
    <cellStyle name="Normal 3 4 11" xfId="9933"/>
    <cellStyle name="Normal 3 4 12" xfId="9934"/>
    <cellStyle name="Normal 3 4 13" xfId="9935"/>
    <cellStyle name="Normal 3 4 14" xfId="9936"/>
    <cellStyle name="Normal 3 4 15" xfId="9937"/>
    <cellStyle name="Normal 3 4 16" xfId="9938"/>
    <cellStyle name="Normal 3 4 17" xfId="9939"/>
    <cellStyle name="Normal 3 4 18" xfId="9940"/>
    <cellStyle name="Normal 3 4 19" xfId="9941"/>
    <cellStyle name="Normal 3 4 2" xfId="991"/>
    <cellStyle name="Normal 3 4 2 10" xfId="9942"/>
    <cellStyle name="Normal 3 4 2 11" xfId="9943"/>
    <cellStyle name="Normal 3 4 2 12" xfId="9944"/>
    <cellStyle name="Normal 3 4 2 13" xfId="9945"/>
    <cellStyle name="Normal 3 4 2 14" xfId="9946"/>
    <cellStyle name="Normal 3 4 2 15" xfId="9947"/>
    <cellStyle name="Normal 3 4 2 16" xfId="9948"/>
    <cellStyle name="Normal 3 4 2 17" xfId="9949"/>
    <cellStyle name="Normal 3 4 2 18" xfId="9950"/>
    <cellStyle name="Normal 3 4 2 19" xfId="9951"/>
    <cellStyle name="Normal 3 4 2 2" xfId="992"/>
    <cellStyle name="Normal 3 4 2 2 10" xfId="9952"/>
    <cellStyle name="Normal 3 4 2 2 11" xfId="9953"/>
    <cellStyle name="Normal 3 4 2 2 12" xfId="9954"/>
    <cellStyle name="Normal 3 4 2 2 13" xfId="9955"/>
    <cellStyle name="Normal 3 4 2 2 14" xfId="9956"/>
    <cellStyle name="Normal 3 4 2 2 15" xfId="9957"/>
    <cellStyle name="Normal 3 4 2 2 16" xfId="9958"/>
    <cellStyle name="Normal 3 4 2 2 17" xfId="9959"/>
    <cellStyle name="Normal 3 4 2 2 18" xfId="9960"/>
    <cellStyle name="Normal 3 4 2 2 19" xfId="9961"/>
    <cellStyle name="Normal 3 4 2 2 2" xfId="9962"/>
    <cellStyle name="Normal 3 4 2 2 20" xfId="9963"/>
    <cellStyle name="Normal 3 4 2 2 21" xfId="9964"/>
    <cellStyle name="Normal 3 4 2 2 3" xfId="9965"/>
    <cellStyle name="Normal 3 4 2 2 4" xfId="9966"/>
    <cellStyle name="Normal 3 4 2 2 5" xfId="9967"/>
    <cellStyle name="Normal 3 4 2 2 6" xfId="9968"/>
    <cellStyle name="Normal 3 4 2 2 7" xfId="9969"/>
    <cellStyle name="Normal 3 4 2 2 8" xfId="9970"/>
    <cellStyle name="Normal 3 4 2 2 9" xfId="9971"/>
    <cellStyle name="Normal 3 4 2 20" xfId="9972"/>
    <cellStyle name="Normal 3 4 2 21" xfId="9973"/>
    <cellStyle name="Normal 3 4 2 22" xfId="9974"/>
    <cellStyle name="Normal 3 4 2 3" xfId="9975"/>
    <cellStyle name="Normal 3 4 2 4" xfId="9976"/>
    <cellStyle name="Normal 3 4 2 5" xfId="9977"/>
    <cellStyle name="Normal 3 4 2 6" xfId="9978"/>
    <cellStyle name="Normal 3 4 2 7" xfId="9979"/>
    <cellStyle name="Normal 3 4 2 8" xfId="9980"/>
    <cellStyle name="Normal 3 4 2 9" xfId="9981"/>
    <cellStyle name="Normal 3 4 2_4 28 1_Asst_Health_Crit_AllTO_RIIO_20110714pm" xfId="993"/>
    <cellStyle name="Normal 3 4 20" xfId="9982"/>
    <cellStyle name="Normal 3 4 21" xfId="9983"/>
    <cellStyle name="Normal 3 4 22" xfId="9984"/>
    <cellStyle name="Normal 3 4 23" xfId="9985"/>
    <cellStyle name="Normal 3 4 24" xfId="9986"/>
    <cellStyle name="Normal 3 4 25" xfId="9987"/>
    <cellStyle name="Normal 3 4 26" xfId="9988"/>
    <cellStyle name="Normal 3 4 27" xfId="9989"/>
    <cellStyle name="Normal 3 4 28" xfId="9990"/>
    <cellStyle name="Normal 3 4 29" xfId="9991"/>
    <cellStyle name="Normal 3 4 3" xfId="994"/>
    <cellStyle name="Normal 3 4 3 10" xfId="9992"/>
    <cellStyle name="Normal 3 4 3 11" xfId="9993"/>
    <cellStyle name="Normal 3 4 3 12" xfId="9994"/>
    <cellStyle name="Normal 3 4 3 13" xfId="9995"/>
    <cellStyle name="Normal 3 4 3 14" xfId="9996"/>
    <cellStyle name="Normal 3 4 3 15" xfId="9997"/>
    <cellStyle name="Normal 3 4 3 16" xfId="9998"/>
    <cellStyle name="Normal 3 4 3 17" xfId="9999"/>
    <cellStyle name="Normal 3 4 3 18" xfId="10000"/>
    <cellStyle name="Normal 3 4 3 19" xfId="10001"/>
    <cellStyle name="Normal 3 4 3 2" xfId="10002"/>
    <cellStyle name="Normal 3 4 3 20" xfId="10003"/>
    <cellStyle name="Normal 3 4 3 21" xfId="10004"/>
    <cellStyle name="Normal 3 4 3 3" xfId="10005"/>
    <cellStyle name="Normal 3 4 3 4" xfId="10006"/>
    <cellStyle name="Normal 3 4 3 5" xfId="10007"/>
    <cellStyle name="Normal 3 4 3 6" xfId="10008"/>
    <cellStyle name="Normal 3 4 3 7" xfId="10009"/>
    <cellStyle name="Normal 3 4 3 8" xfId="10010"/>
    <cellStyle name="Normal 3 4 3 9" xfId="10011"/>
    <cellStyle name="Normal 3 4 30" xfId="10012"/>
    <cellStyle name="Normal 3 4 31" xfId="10013"/>
    <cellStyle name="Normal 3 4 32" xfId="10014"/>
    <cellStyle name="Normal 3 4 33" xfId="10015"/>
    <cellStyle name="Normal 3 4 34" xfId="10016"/>
    <cellStyle name="Normal 3 4 35" xfId="10017"/>
    <cellStyle name="Normal 3 4 36" xfId="10018"/>
    <cellStyle name="Normal 3 4 37" xfId="10019"/>
    <cellStyle name="Normal 3 4 38" xfId="10020"/>
    <cellStyle name="Normal 3 4 39" xfId="10021"/>
    <cellStyle name="Normal 3 4 4" xfId="10022"/>
    <cellStyle name="Normal 3 4 4 10" xfId="10023"/>
    <cellStyle name="Normal 3 4 4 11" xfId="10024"/>
    <cellStyle name="Normal 3 4 4 12" xfId="10025"/>
    <cellStyle name="Normal 3 4 4 13" xfId="10026"/>
    <cellStyle name="Normal 3 4 4 14" xfId="10027"/>
    <cellStyle name="Normal 3 4 4 15" xfId="10028"/>
    <cellStyle name="Normal 3 4 4 16" xfId="10029"/>
    <cellStyle name="Normal 3 4 4 17" xfId="10030"/>
    <cellStyle name="Normal 3 4 4 2" xfId="10031"/>
    <cellStyle name="Normal 3 4 4 3" xfId="10032"/>
    <cellStyle name="Normal 3 4 4 4" xfId="10033"/>
    <cellStyle name="Normal 3 4 4 5" xfId="10034"/>
    <cellStyle name="Normal 3 4 4 6" xfId="10035"/>
    <cellStyle name="Normal 3 4 4 7" xfId="10036"/>
    <cellStyle name="Normal 3 4 4 8" xfId="10037"/>
    <cellStyle name="Normal 3 4 4 9" xfId="10038"/>
    <cellStyle name="Normal 3 4 40" xfId="10039"/>
    <cellStyle name="Normal 3 4 41" xfId="10040"/>
    <cellStyle name="Normal 3 4 42" xfId="10041"/>
    <cellStyle name="Normal 3 4 43" xfId="10042"/>
    <cellStyle name="Normal 3 4 44" xfId="10043"/>
    <cellStyle name="Normal 3 4 45" xfId="10044"/>
    <cellStyle name="Normal 3 4 46" xfId="10045"/>
    <cellStyle name="Normal 3 4 47" xfId="10046"/>
    <cellStyle name="Normal 3 4 48" xfId="10047"/>
    <cellStyle name="Normal 3 4 49" xfId="10048"/>
    <cellStyle name="Normal 3 4 5" xfId="10049"/>
    <cellStyle name="Normal 3 4 5 10" xfId="10050"/>
    <cellStyle name="Normal 3 4 5 11" xfId="10051"/>
    <cellStyle name="Normal 3 4 5 12" xfId="10052"/>
    <cellStyle name="Normal 3 4 5 13" xfId="10053"/>
    <cellStyle name="Normal 3 4 5 14" xfId="10054"/>
    <cellStyle name="Normal 3 4 5 15" xfId="10055"/>
    <cellStyle name="Normal 3 4 5 16" xfId="10056"/>
    <cellStyle name="Normal 3 4 5 17" xfId="10057"/>
    <cellStyle name="Normal 3 4 5 2" xfId="10058"/>
    <cellStyle name="Normal 3 4 5 3" xfId="10059"/>
    <cellStyle name="Normal 3 4 5 4" xfId="10060"/>
    <cellStyle name="Normal 3 4 5 5" xfId="10061"/>
    <cellStyle name="Normal 3 4 5 6" xfId="10062"/>
    <cellStyle name="Normal 3 4 5 7" xfId="10063"/>
    <cellStyle name="Normal 3 4 5 8" xfId="10064"/>
    <cellStyle name="Normal 3 4 5 9" xfId="10065"/>
    <cellStyle name="Normal 3 4 50" xfId="10066"/>
    <cellStyle name="Normal 3 4 51" xfId="10067"/>
    <cellStyle name="Normal 3 4 52" xfId="10068"/>
    <cellStyle name="Normal 3 4 53" xfId="10069"/>
    <cellStyle name="Normal 3 4 54" xfId="10070"/>
    <cellStyle name="Normal 3 4 55" xfId="10071"/>
    <cellStyle name="Normal 3 4 56" xfId="10072"/>
    <cellStyle name="Normal 3 4 57" xfId="10073"/>
    <cellStyle name="Normal 3 4 58" xfId="10074"/>
    <cellStyle name="Normal 3 4 59" xfId="10075"/>
    <cellStyle name="Normal 3 4 6" xfId="10076"/>
    <cellStyle name="Normal 3 4 60" xfId="10077"/>
    <cellStyle name="Normal 3 4 61" xfId="10078"/>
    <cellStyle name="Normal 3 4 62" xfId="10079"/>
    <cellStyle name="Normal 3 4 63" xfId="10080"/>
    <cellStyle name="Normal 3 4 64" xfId="10081"/>
    <cellStyle name="Normal 3 4 65" xfId="10082"/>
    <cellStyle name="Normal 3 4 66" xfId="10083"/>
    <cellStyle name="Normal 3 4 67" xfId="10084"/>
    <cellStyle name="Normal 3 4 68" xfId="10085"/>
    <cellStyle name="Normal 3 4 69" xfId="10086"/>
    <cellStyle name="Normal 3 4 7" xfId="10087"/>
    <cellStyle name="Normal 3 4 70" xfId="10088"/>
    <cellStyle name="Normal 3 4 71" xfId="10089"/>
    <cellStyle name="Normal 3 4 72" xfId="10090"/>
    <cellStyle name="Normal 3 4 73" xfId="10091"/>
    <cellStyle name="Normal 3 4 74" xfId="10092"/>
    <cellStyle name="Normal 3 4 75" xfId="10093"/>
    <cellStyle name="Normal 3 4 76" xfId="10094"/>
    <cellStyle name="Normal 3 4 77" xfId="10095"/>
    <cellStyle name="Normal 3 4 78" xfId="10096"/>
    <cellStyle name="Normal 3 4 79" xfId="10097"/>
    <cellStyle name="Normal 3 4 8" xfId="10098"/>
    <cellStyle name="Normal 3 4 80" xfId="10099"/>
    <cellStyle name="Normal 3 4 81" xfId="10100"/>
    <cellStyle name="Normal 3 4 82" xfId="10101"/>
    <cellStyle name="Normal 3 4 83" xfId="10102"/>
    <cellStyle name="Normal 3 4 9" xfId="10103"/>
    <cellStyle name="Normal 3 4_4 28 1_Asst_Health_Crit_AllTO_RIIO_20110714pm" xfId="995"/>
    <cellStyle name="Normal 3 40" xfId="10104"/>
    <cellStyle name="Normal 3 41" xfId="10105"/>
    <cellStyle name="Normal 3 42" xfId="10106"/>
    <cellStyle name="Normal 3 43" xfId="10107"/>
    <cellStyle name="Normal 3 44" xfId="10108"/>
    <cellStyle name="Normal 3 45" xfId="10109"/>
    <cellStyle name="Normal 3 46" xfId="10110"/>
    <cellStyle name="Normal 3 47" xfId="10111"/>
    <cellStyle name="Normal 3 48" xfId="10112"/>
    <cellStyle name="Normal 3 49" xfId="10113"/>
    <cellStyle name="Normal 3 5" xfId="996"/>
    <cellStyle name="Normal 3 5 10" xfId="10114"/>
    <cellStyle name="Normal 3 5 11" xfId="10115"/>
    <cellStyle name="Normal 3 5 12" xfId="10116"/>
    <cellStyle name="Normal 3 5 13" xfId="10117"/>
    <cellStyle name="Normal 3 5 14" xfId="10118"/>
    <cellStyle name="Normal 3 5 15" xfId="10119"/>
    <cellStyle name="Normal 3 5 16" xfId="10120"/>
    <cellStyle name="Normal 3 5 17" xfId="10121"/>
    <cellStyle name="Normal 3 5 18" xfId="10122"/>
    <cellStyle name="Normal 3 5 19" xfId="10123"/>
    <cellStyle name="Normal 3 5 2" xfId="10124"/>
    <cellStyle name="Normal 3 5 2 10" xfId="10125"/>
    <cellStyle name="Normal 3 5 2 11" xfId="10126"/>
    <cellStyle name="Normal 3 5 2 12" xfId="10127"/>
    <cellStyle name="Normal 3 5 2 13" xfId="10128"/>
    <cellStyle name="Normal 3 5 2 14" xfId="10129"/>
    <cellStyle name="Normal 3 5 2 15" xfId="10130"/>
    <cellStyle name="Normal 3 5 2 16" xfId="10131"/>
    <cellStyle name="Normal 3 5 2 17" xfId="10132"/>
    <cellStyle name="Normal 3 5 2 2" xfId="10133"/>
    <cellStyle name="Normal 3 5 2 3" xfId="10134"/>
    <cellStyle name="Normal 3 5 2 4" xfId="10135"/>
    <cellStyle name="Normal 3 5 2 5" xfId="10136"/>
    <cellStyle name="Normal 3 5 2 6" xfId="10137"/>
    <cellStyle name="Normal 3 5 2 7" xfId="10138"/>
    <cellStyle name="Normal 3 5 2 8" xfId="10139"/>
    <cellStyle name="Normal 3 5 2 9" xfId="10140"/>
    <cellStyle name="Normal 3 5 20" xfId="10141"/>
    <cellStyle name="Normal 3 5 21" xfId="10142"/>
    <cellStyle name="Normal 3 5 22" xfId="10143"/>
    <cellStyle name="Normal 3 5 23" xfId="10144"/>
    <cellStyle name="Normal 3 5 24" xfId="10145"/>
    <cellStyle name="Normal 3 5 25" xfId="10146"/>
    <cellStyle name="Normal 3 5 26" xfId="10147"/>
    <cellStyle name="Normal 3 5 27" xfId="10148"/>
    <cellStyle name="Normal 3 5 28" xfId="10149"/>
    <cellStyle name="Normal 3 5 29" xfId="10150"/>
    <cellStyle name="Normal 3 5 3" xfId="10151"/>
    <cellStyle name="Normal 3 5 3 10" xfId="10152"/>
    <cellStyle name="Normal 3 5 3 11" xfId="10153"/>
    <cellStyle name="Normal 3 5 3 12" xfId="10154"/>
    <cellStyle name="Normal 3 5 3 13" xfId="10155"/>
    <cellStyle name="Normal 3 5 3 14" xfId="10156"/>
    <cellStyle name="Normal 3 5 3 15" xfId="10157"/>
    <cellStyle name="Normal 3 5 3 16" xfId="10158"/>
    <cellStyle name="Normal 3 5 3 17" xfId="10159"/>
    <cellStyle name="Normal 3 5 3 2" xfId="10160"/>
    <cellStyle name="Normal 3 5 3 3" xfId="10161"/>
    <cellStyle name="Normal 3 5 3 4" xfId="10162"/>
    <cellStyle name="Normal 3 5 3 5" xfId="10163"/>
    <cellStyle name="Normal 3 5 3 6" xfId="10164"/>
    <cellStyle name="Normal 3 5 3 7" xfId="10165"/>
    <cellStyle name="Normal 3 5 3 8" xfId="10166"/>
    <cellStyle name="Normal 3 5 3 9" xfId="10167"/>
    <cellStyle name="Normal 3 5 30" xfId="10168"/>
    <cellStyle name="Normal 3 5 31" xfId="10169"/>
    <cellStyle name="Normal 3 5 32" xfId="10170"/>
    <cellStyle name="Normal 3 5 33" xfId="10171"/>
    <cellStyle name="Normal 3 5 34" xfId="10172"/>
    <cellStyle name="Normal 3 5 35" xfId="10173"/>
    <cellStyle name="Normal 3 5 36" xfId="10174"/>
    <cellStyle name="Normal 3 5 37" xfId="10175"/>
    <cellStyle name="Normal 3 5 38" xfId="10176"/>
    <cellStyle name="Normal 3 5 39" xfId="10177"/>
    <cellStyle name="Normal 3 5 4" xfId="10178"/>
    <cellStyle name="Normal 3 5 40" xfId="10179"/>
    <cellStyle name="Normal 3 5 41" xfId="10180"/>
    <cellStyle name="Normal 3 5 42" xfId="10181"/>
    <cellStyle name="Normal 3 5 43" xfId="10182"/>
    <cellStyle name="Normal 3 5 44" xfId="10183"/>
    <cellStyle name="Normal 3 5 45" xfId="10184"/>
    <cellStyle name="Normal 3 5 46" xfId="10185"/>
    <cellStyle name="Normal 3 5 47" xfId="10186"/>
    <cellStyle name="Normal 3 5 48" xfId="10187"/>
    <cellStyle name="Normal 3 5 49" xfId="10188"/>
    <cellStyle name="Normal 3 5 5" xfId="10189"/>
    <cellStyle name="Normal 3 5 50" xfId="10190"/>
    <cellStyle name="Normal 3 5 51" xfId="10191"/>
    <cellStyle name="Normal 3 5 52" xfId="10192"/>
    <cellStyle name="Normal 3 5 53" xfId="10193"/>
    <cellStyle name="Normal 3 5 54" xfId="10194"/>
    <cellStyle name="Normal 3 5 55" xfId="10195"/>
    <cellStyle name="Normal 3 5 56" xfId="10196"/>
    <cellStyle name="Normal 3 5 57" xfId="10197"/>
    <cellStyle name="Normal 3 5 58" xfId="10198"/>
    <cellStyle name="Normal 3 5 59" xfId="10199"/>
    <cellStyle name="Normal 3 5 6" xfId="10200"/>
    <cellStyle name="Normal 3 5 60" xfId="10201"/>
    <cellStyle name="Normal 3 5 61" xfId="10202"/>
    <cellStyle name="Normal 3 5 62" xfId="10203"/>
    <cellStyle name="Normal 3 5 63" xfId="10204"/>
    <cellStyle name="Normal 3 5 64" xfId="10205"/>
    <cellStyle name="Normal 3 5 65" xfId="10206"/>
    <cellStyle name="Normal 3 5 66" xfId="10207"/>
    <cellStyle name="Normal 3 5 67" xfId="10208"/>
    <cellStyle name="Normal 3 5 68" xfId="10209"/>
    <cellStyle name="Normal 3 5 69" xfId="10210"/>
    <cellStyle name="Normal 3 5 7" xfId="10211"/>
    <cellStyle name="Normal 3 5 70" xfId="10212"/>
    <cellStyle name="Normal 3 5 71" xfId="10213"/>
    <cellStyle name="Normal 3 5 72" xfId="10214"/>
    <cellStyle name="Normal 3 5 73" xfId="10215"/>
    <cellStyle name="Normal 3 5 74" xfId="10216"/>
    <cellStyle name="Normal 3 5 75" xfId="10217"/>
    <cellStyle name="Normal 3 5 76" xfId="10218"/>
    <cellStyle name="Normal 3 5 77" xfId="10219"/>
    <cellStyle name="Normal 3 5 78" xfId="10220"/>
    <cellStyle name="Normal 3 5 79" xfId="10221"/>
    <cellStyle name="Normal 3 5 8" xfId="10222"/>
    <cellStyle name="Normal 3 5 80" xfId="10223"/>
    <cellStyle name="Normal 3 5 81" xfId="10224"/>
    <cellStyle name="Normal 3 5 82" xfId="10225"/>
    <cellStyle name="Normal 3 5 9" xfId="10226"/>
    <cellStyle name="Normal 3 50" xfId="10227"/>
    <cellStyle name="Normal 3 51" xfId="10228"/>
    <cellStyle name="Normal 3 52" xfId="10229"/>
    <cellStyle name="Normal 3 53" xfId="10230"/>
    <cellStyle name="Normal 3 54" xfId="10231"/>
    <cellStyle name="Normal 3 55" xfId="10232"/>
    <cellStyle name="Normal 3 56" xfId="10233"/>
    <cellStyle name="Normal 3 57" xfId="10234"/>
    <cellStyle name="Normal 3 58" xfId="10235"/>
    <cellStyle name="Normal 3 59" xfId="10236"/>
    <cellStyle name="Normal 3 6" xfId="997"/>
    <cellStyle name="Normal 3 6 10" xfId="10237"/>
    <cellStyle name="Normal 3 6 11" xfId="10238"/>
    <cellStyle name="Normal 3 6 12" xfId="10239"/>
    <cellStyle name="Normal 3 6 13" xfId="10240"/>
    <cellStyle name="Normal 3 6 14" xfId="10241"/>
    <cellStyle name="Normal 3 6 15" xfId="10242"/>
    <cellStyle name="Normal 3 6 16" xfId="10243"/>
    <cellStyle name="Normal 3 6 17" xfId="10244"/>
    <cellStyle name="Normal 3 6 18" xfId="10245"/>
    <cellStyle name="Normal 3 6 19" xfId="10246"/>
    <cellStyle name="Normal 3 6 2" xfId="10247"/>
    <cellStyle name="Normal 3 6 2 10" xfId="10248"/>
    <cellStyle name="Normal 3 6 2 11" xfId="10249"/>
    <cellStyle name="Normal 3 6 2 12" xfId="10250"/>
    <cellStyle name="Normal 3 6 2 13" xfId="10251"/>
    <cellStyle name="Normal 3 6 2 14" xfId="10252"/>
    <cellStyle name="Normal 3 6 2 15" xfId="10253"/>
    <cellStyle name="Normal 3 6 2 16" xfId="10254"/>
    <cellStyle name="Normal 3 6 2 17" xfId="10255"/>
    <cellStyle name="Normal 3 6 2 2" xfId="10256"/>
    <cellStyle name="Normal 3 6 2 3" xfId="10257"/>
    <cellStyle name="Normal 3 6 2 4" xfId="10258"/>
    <cellStyle name="Normal 3 6 2 5" xfId="10259"/>
    <cellStyle name="Normal 3 6 2 6" xfId="10260"/>
    <cellStyle name="Normal 3 6 2 7" xfId="10261"/>
    <cellStyle name="Normal 3 6 2 8" xfId="10262"/>
    <cellStyle name="Normal 3 6 2 9" xfId="10263"/>
    <cellStyle name="Normal 3 6 20" xfId="10264"/>
    <cellStyle name="Normal 3 6 21" xfId="10265"/>
    <cellStyle name="Normal 3 6 22" xfId="10266"/>
    <cellStyle name="Normal 3 6 23" xfId="10267"/>
    <cellStyle name="Normal 3 6 24" xfId="10268"/>
    <cellStyle name="Normal 3 6 25" xfId="10269"/>
    <cellStyle name="Normal 3 6 26" xfId="10270"/>
    <cellStyle name="Normal 3 6 27" xfId="10271"/>
    <cellStyle name="Normal 3 6 28" xfId="10272"/>
    <cellStyle name="Normal 3 6 29" xfId="10273"/>
    <cellStyle name="Normal 3 6 3" xfId="10274"/>
    <cellStyle name="Normal 3 6 3 10" xfId="10275"/>
    <cellStyle name="Normal 3 6 3 11" xfId="10276"/>
    <cellStyle name="Normal 3 6 3 12" xfId="10277"/>
    <cellStyle name="Normal 3 6 3 13" xfId="10278"/>
    <cellStyle name="Normal 3 6 3 14" xfId="10279"/>
    <cellStyle name="Normal 3 6 3 15" xfId="10280"/>
    <cellStyle name="Normal 3 6 3 16" xfId="10281"/>
    <cellStyle name="Normal 3 6 3 17" xfId="10282"/>
    <cellStyle name="Normal 3 6 3 2" xfId="10283"/>
    <cellStyle name="Normal 3 6 3 3" xfId="10284"/>
    <cellStyle name="Normal 3 6 3 4" xfId="10285"/>
    <cellStyle name="Normal 3 6 3 5" xfId="10286"/>
    <cellStyle name="Normal 3 6 3 6" xfId="10287"/>
    <cellStyle name="Normal 3 6 3 7" xfId="10288"/>
    <cellStyle name="Normal 3 6 3 8" xfId="10289"/>
    <cellStyle name="Normal 3 6 3 9" xfId="10290"/>
    <cellStyle name="Normal 3 6 30" xfId="10291"/>
    <cellStyle name="Normal 3 6 31" xfId="10292"/>
    <cellStyle name="Normal 3 6 32" xfId="10293"/>
    <cellStyle name="Normal 3 6 33" xfId="10294"/>
    <cellStyle name="Normal 3 6 34" xfId="10295"/>
    <cellStyle name="Normal 3 6 35" xfId="10296"/>
    <cellStyle name="Normal 3 6 36" xfId="10297"/>
    <cellStyle name="Normal 3 6 37" xfId="10298"/>
    <cellStyle name="Normal 3 6 38" xfId="10299"/>
    <cellStyle name="Normal 3 6 39" xfId="10300"/>
    <cellStyle name="Normal 3 6 4" xfId="10301"/>
    <cellStyle name="Normal 3 6 40" xfId="10302"/>
    <cellStyle name="Normal 3 6 41" xfId="10303"/>
    <cellStyle name="Normal 3 6 42" xfId="10304"/>
    <cellStyle name="Normal 3 6 43" xfId="10305"/>
    <cellStyle name="Normal 3 6 44" xfId="10306"/>
    <cellStyle name="Normal 3 6 45" xfId="10307"/>
    <cellStyle name="Normal 3 6 46" xfId="10308"/>
    <cellStyle name="Normal 3 6 47" xfId="10309"/>
    <cellStyle name="Normal 3 6 48" xfId="10310"/>
    <cellStyle name="Normal 3 6 49" xfId="10311"/>
    <cellStyle name="Normal 3 6 5" xfId="10312"/>
    <cellStyle name="Normal 3 6 50" xfId="10313"/>
    <cellStyle name="Normal 3 6 51" xfId="10314"/>
    <cellStyle name="Normal 3 6 52" xfId="10315"/>
    <cellStyle name="Normal 3 6 53" xfId="10316"/>
    <cellStyle name="Normal 3 6 54" xfId="10317"/>
    <cellStyle name="Normal 3 6 55" xfId="10318"/>
    <cellStyle name="Normal 3 6 56" xfId="10319"/>
    <cellStyle name="Normal 3 6 57" xfId="10320"/>
    <cellStyle name="Normal 3 6 58" xfId="10321"/>
    <cellStyle name="Normal 3 6 59" xfId="10322"/>
    <cellStyle name="Normal 3 6 6" xfId="10323"/>
    <cellStyle name="Normal 3 6 60" xfId="10324"/>
    <cellStyle name="Normal 3 6 61" xfId="10325"/>
    <cellStyle name="Normal 3 6 62" xfId="10326"/>
    <cellStyle name="Normal 3 6 63" xfId="10327"/>
    <cellStyle name="Normal 3 6 64" xfId="10328"/>
    <cellStyle name="Normal 3 6 65" xfId="10329"/>
    <cellStyle name="Normal 3 6 66" xfId="10330"/>
    <cellStyle name="Normal 3 6 67" xfId="10331"/>
    <cellStyle name="Normal 3 6 68" xfId="10332"/>
    <cellStyle name="Normal 3 6 69" xfId="10333"/>
    <cellStyle name="Normal 3 6 7" xfId="10334"/>
    <cellStyle name="Normal 3 6 70" xfId="10335"/>
    <cellStyle name="Normal 3 6 71" xfId="10336"/>
    <cellStyle name="Normal 3 6 72" xfId="10337"/>
    <cellStyle name="Normal 3 6 73" xfId="10338"/>
    <cellStyle name="Normal 3 6 74" xfId="10339"/>
    <cellStyle name="Normal 3 6 75" xfId="10340"/>
    <cellStyle name="Normal 3 6 76" xfId="10341"/>
    <cellStyle name="Normal 3 6 77" xfId="10342"/>
    <cellStyle name="Normal 3 6 78" xfId="10343"/>
    <cellStyle name="Normal 3 6 79" xfId="10344"/>
    <cellStyle name="Normal 3 6 8" xfId="10345"/>
    <cellStyle name="Normal 3 6 80" xfId="10346"/>
    <cellStyle name="Normal 3 6 81" xfId="10347"/>
    <cellStyle name="Normal 3 6 82" xfId="10348"/>
    <cellStyle name="Normal 3 6 9" xfId="10349"/>
    <cellStyle name="Normal 3 60" xfId="10350"/>
    <cellStyle name="Normal 3 61" xfId="10351"/>
    <cellStyle name="Normal 3 62" xfId="10352"/>
    <cellStyle name="Normal 3 63" xfId="10353"/>
    <cellStyle name="Normal 3 64" xfId="10354"/>
    <cellStyle name="Normal 3 65" xfId="10355"/>
    <cellStyle name="Normal 3 66" xfId="10356"/>
    <cellStyle name="Normal 3 67" xfId="10357"/>
    <cellStyle name="Normal 3 68" xfId="10358"/>
    <cellStyle name="Normal 3 69" xfId="10359"/>
    <cellStyle name="Normal 3 7" xfId="998"/>
    <cellStyle name="Normal 3 7 10" xfId="10360"/>
    <cellStyle name="Normal 3 7 11" xfId="10361"/>
    <cellStyle name="Normal 3 7 12" xfId="10362"/>
    <cellStyle name="Normal 3 7 13" xfId="10363"/>
    <cellStyle name="Normal 3 7 14" xfId="10364"/>
    <cellStyle name="Normal 3 7 15" xfId="10365"/>
    <cellStyle name="Normal 3 7 16" xfId="10366"/>
    <cellStyle name="Normal 3 7 17" xfId="10367"/>
    <cellStyle name="Normal 3 7 18" xfId="10368"/>
    <cellStyle name="Normal 3 7 19" xfId="10369"/>
    <cellStyle name="Normal 3 7 2" xfId="10370"/>
    <cellStyle name="Normal 3 7 2 10" xfId="10371"/>
    <cellStyle name="Normal 3 7 2 11" xfId="10372"/>
    <cellStyle name="Normal 3 7 2 12" xfId="10373"/>
    <cellStyle name="Normal 3 7 2 13" xfId="10374"/>
    <cellStyle name="Normal 3 7 2 14" xfId="10375"/>
    <cellStyle name="Normal 3 7 2 15" xfId="10376"/>
    <cellStyle name="Normal 3 7 2 16" xfId="10377"/>
    <cellStyle name="Normal 3 7 2 17" xfId="10378"/>
    <cellStyle name="Normal 3 7 2 2" xfId="10379"/>
    <cellStyle name="Normal 3 7 2 3" xfId="10380"/>
    <cellStyle name="Normal 3 7 2 4" xfId="10381"/>
    <cellStyle name="Normal 3 7 2 5" xfId="10382"/>
    <cellStyle name="Normal 3 7 2 6" xfId="10383"/>
    <cellStyle name="Normal 3 7 2 7" xfId="10384"/>
    <cellStyle name="Normal 3 7 2 8" xfId="10385"/>
    <cellStyle name="Normal 3 7 2 9" xfId="10386"/>
    <cellStyle name="Normal 3 7 20" xfId="10387"/>
    <cellStyle name="Normal 3 7 21" xfId="10388"/>
    <cellStyle name="Normal 3 7 22" xfId="10389"/>
    <cellStyle name="Normal 3 7 23" xfId="10390"/>
    <cellStyle name="Normal 3 7 24" xfId="10391"/>
    <cellStyle name="Normal 3 7 25" xfId="10392"/>
    <cellStyle name="Normal 3 7 26" xfId="10393"/>
    <cellStyle name="Normal 3 7 27" xfId="10394"/>
    <cellStyle name="Normal 3 7 28" xfId="10395"/>
    <cellStyle name="Normal 3 7 29" xfId="10396"/>
    <cellStyle name="Normal 3 7 3" xfId="10397"/>
    <cellStyle name="Normal 3 7 3 10" xfId="10398"/>
    <cellStyle name="Normal 3 7 3 11" xfId="10399"/>
    <cellStyle name="Normal 3 7 3 12" xfId="10400"/>
    <cellStyle name="Normal 3 7 3 13" xfId="10401"/>
    <cellStyle name="Normal 3 7 3 14" xfId="10402"/>
    <cellStyle name="Normal 3 7 3 15" xfId="10403"/>
    <cellStyle name="Normal 3 7 3 16" xfId="10404"/>
    <cellStyle name="Normal 3 7 3 17" xfId="10405"/>
    <cellStyle name="Normal 3 7 3 2" xfId="10406"/>
    <cellStyle name="Normal 3 7 3 3" xfId="10407"/>
    <cellStyle name="Normal 3 7 3 4" xfId="10408"/>
    <cellStyle name="Normal 3 7 3 5" xfId="10409"/>
    <cellStyle name="Normal 3 7 3 6" xfId="10410"/>
    <cellStyle name="Normal 3 7 3 7" xfId="10411"/>
    <cellStyle name="Normal 3 7 3 8" xfId="10412"/>
    <cellStyle name="Normal 3 7 3 9" xfId="10413"/>
    <cellStyle name="Normal 3 7 30" xfId="10414"/>
    <cellStyle name="Normal 3 7 31" xfId="10415"/>
    <cellStyle name="Normal 3 7 32" xfId="10416"/>
    <cellStyle name="Normal 3 7 33" xfId="10417"/>
    <cellStyle name="Normal 3 7 34" xfId="10418"/>
    <cellStyle name="Normal 3 7 35" xfId="10419"/>
    <cellStyle name="Normal 3 7 36" xfId="10420"/>
    <cellStyle name="Normal 3 7 37" xfId="10421"/>
    <cellStyle name="Normal 3 7 38" xfId="10422"/>
    <cellStyle name="Normal 3 7 39" xfId="10423"/>
    <cellStyle name="Normal 3 7 4" xfId="10424"/>
    <cellStyle name="Normal 3 7 40" xfId="10425"/>
    <cellStyle name="Normal 3 7 41" xfId="10426"/>
    <cellStyle name="Normal 3 7 42" xfId="10427"/>
    <cellStyle name="Normal 3 7 43" xfId="10428"/>
    <cellStyle name="Normal 3 7 44" xfId="10429"/>
    <cellStyle name="Normal 3 7 45" xfId="10430"/>
    <cellStyle name="Normal 3 7 46" xfId="10431"/>
    <cellStyle name="Normal 3 7 47" xfId="10432"/>
    <cellStyle name="Normal 3 7 48" xfId="10433"/>
    <cellStyle name="Normal 3 7 49" xfId="10434"/>
    <cellStyle name="Normal 3 7 5" xfId="10435"/>
    <cellStyle name="Normal 3 7 50" xfId="10436"/>
    <cellStyle name="Normal 3 7 51" xfId="10437"/>
    <cellStyle name="Normal 3 7 52" xfId="10438"/>
    <cellStyle name="Normal 3 7 53" xfId="10439"/>
    <cellStyle name="Normal 3 7 54" xfId="10440"/>
    <cellStyle name="Normal 3 7 55" xfId="10441"/>
    <cellStyle name="Normal 3 7 56" xfId="10442"/>
    <cellStyle name="Normal 3 7 57" xfId="10443"/>
    <cellStyle name="Normal 3 7 58" xfId="10444"/>
    <cellStyle name="Normal 3 7 59" xfId="10445"/>
    <cellStyle name="Normal 3 7 6" xfId="10446"/>
    <cellStyle name="Normal 3 7 60" xfId="10447"/>
    <cellStyle name="Normal 3 7 61" xfId="10448"/>
    <cellStyle name="Normal 3 7 62" xfId="10449"/>
    <cellStyle name="Normal 3 7 63" xfId="10450"/>
    <cellStyle name="Normal 3 7 64" xfId="10451"/>
    <cellStyle name="Normal 3 7 65" xfId="10452"/>
    <cellStyle name="Normal 3 7 66" xfId="10453"/>
    <cellStyle name="Normal 3 7 67" xfId="10454"/>
    <cellStyle name="Normal 3 7 68" xfId="10455"/>
    <cellStyle name="Normal 3 7 69" xfId="10456"/>
    <cellStyle name="Normal 3 7 7" xfId="10457"/>
    <cellStyle name="Normal 3 7 70" xfId="10458"/>
    <cellStyle name="Normal 3 7 71" xfId="10459"/>
    <cellStyle name="Normal 3 7 72" xfId="10460"/>
    <cellStyle name="Normal 3 7 73" xfId="10461"/>
    <cellStyle name="Normal 3 7 74" xfId="10462"/>
    <cellStyle name="Normal 3 7 75" xfId="10463"/>
    <cellStyle name="Normal 3 7 76" xfId="10464"/>
    <cellStyle name="Normal 3 7 77" xfId="10465"/>
    <cellStyle name="Normal 3 7 78" xfId="10466"/>
    <cellStyle name="Normal 3 7 79" xfId="10467"/>
    <cellStyle name="Normal 3 7 8" xfId="10468"/>
    <cellStyle name="Normal 3 7 80" xfId="10469"/>
    <cellStyle name="Normal 3 7 81" xfId="10470"/>
    <cellStyle name="Normal 3 7 82" xfId="10471"/>
    <cellStyle name="Normal 3 7 9" xfId="10472"/>
    <cellStyle name="Normal 3 70" xfId="10473"/>
    <cellStyle name="Normal 3 71" xfId="10474"/>
    <cellStyle name="Normal 3 72" xfId="10475"/>
    <cellStyle name="Normal 3 73" xfId="10476"/>
    <cellStyle name="Normal 3 74" xfId="10477"/>
    <cellStyle name="Normal 3 75" xfId="10478"/>
    <cellStyle name="Normal 3 76" xfId="10479"/>
    <cellStyle name="Normal 3 77" xfId="10480"/>
    <cellStyle name="Normal 3 78" xfId="10481"/>
    <cellStyle name="Normal 3 79" xfId="10482"/>
    <cellStyle name="Normal 3 8" xfId="999"/>
    <cellStyle name="Normal 3 8 10" xfId="10483"/>
    <cellStyle name="Normal 3 8 11" xfId="10484"/>
    <cellStyle name="Normal 3 8 12" xfId="10485"/>
    <cellStyle name="Normal 3 8 13" xfId="10486"/>
    <cellStyle name="Normal 3 8 14" xfId="10487"/>
    <cellStyle name="Normal 3 8 15" xfId="10488"/>
    <cellStyle name="Normal 3 8 16" xfId="10489"/>
    <cellStyle name="Normal 3 8 17" xfId="10490"/>
    <cellStyle name="Normal 3 8 18" xfId="10491"/>
    <cellStyle name="Normal 3 8 19" xfId="10492"/>
    <cellStyle name="Normal 3 8 2" xfId="10493"/>
    <cellStyle name="Normal 3 8 2 10" xfId="10494"/>
    <cellStyle name="Normal 3 8 2 11" xfId="10495"/>
    <cellStyle name="Normal 3 8 2 12" xfId="10496"/>
    <cellStyle name="Normal 3 8 2 13" xfId="10497"/>
    <cellStyle name="Normal 3 8 2 14" xfId="10498"/>
    <cellStyle name="Normal 3 8 2 15" xfId="10499"/>
    <cellStyle name="Normal 3 8 2 16" xfId="10500"/>
    <cellStyle name="Normal 3 8 2 17" xfId="10501"/>
    <cellStyle name="Normal 3 8 2 2" xfId="10502"/>
    <cellStyle name="Normal 3 8 2 3" xfId="10503"/>
    <cellStyle name="Normal 3 8 2 4" xfId="10504"/>
    <cellStyle name="Normal 3 8 2 5" xfId="10505"/>
    <cellStyle name="Normal 3 8 2 6" xfId="10506"/>
    <cellStyle name="Normal 3 8 2 7" xfId="10507"/>
    <cellStyle name="Normal 3 8 2 8" xfId="10508"/>
    <cellStyle name="Normal 3 8 2 9" xfId="10509"/>
    <cellStyle name="Normal 3 8 20" xfId="10510"/>
    <cellStyle name="Normal 3 8 21" xfId="10511"/>
    <cellStyle name="Normal 3 8 22" xfId="10512"/>
    <cellStyle name="Normal 3 8 23" xfId="10513"/>
    <cellStyle name="Normal 3 8 24" xfId="10514"/>
    <cellStyle name="Normal 3 8 25" xfId="10515"/>
    <cellStyle name="Normal 3 8 26" xfId="10516"/>
    <cellStyle name="Normal 3 8 27" xfId="10517"/>
    <cellStyle name="Normal 3 8 28" xfId="10518"/>
    <cellStyle name="Normal 3 8 29" xfId="10519"/>
    <cellStyle name="Normal 3 8 3" xfId="10520"/>
    <cellStyle name="Normal 3 8 3 10" xfId="10521"/>
    <cellStyle name="Normal 3 8 3 11" xfId="10522"/>
    <cellStyle name="Normal 3 8 3 12" xfId="10523"/>
    <cellStyle name="Normal 3 8 3 13" xfId="10524"/>
    <cellStyle name="Normal 3 8 3 14" xfId="10525"/>
    <cellStyle name="Normal 3 8 3 15" xfId="10526"/>
    <cellStyle name="Normal 3 8 3 16" xfId="10527"/>
    <cellStyle name="Normal 3 8 3 17" xfId="10528"/>
    <cellStyle name="Normal 3 8 3 2" xfId="10529"/>
    <cellStyle name="Normal 3 8 3 3" xfId="10530"/>
    <cellStyle name="Normal 3 8 3 4" xfId="10531"/>
    <cellStyle name="Normal 3 8 3 5" xfId="10532"/>
    <cellStyle name="Normal 3 8 3 6" xfId="10533"/>
    <cellStyle name="Normal 3 8 3 7" xfId="10534"/>
    <cellStyle name="Normal 3 8 3 8" xfId="10535"/>
    <cellStyle name="Normal 3 8 3 9" xfId="10536"/>
    <cellStyle name="Normal 3 8 30" xfId="10537"/>
    <cellStyle name="Normal 3 8 31" xfId="10538"/>
    <cellStyle name="Normal 3 8 32" xfId="10539"/>
    <cellStyle name="Normal 3 8 33" xfId="10540"/>
    <cellStyle name="Normal 3 8 34" xfId="10541"/>
    <cellStyle name="Normal 3 8 35" xfId="10542"/>
    <cellStyle name="Normal 3 8 36" xfId="10543"/>
    <cellStyle name="Normal 3 8 37" xfId="10544"/>
    <cellStyle name="Normal 3 8 38" xfId="10545"/>
    <cellStyle name="Normal 3 8 39" xfId="10546"/>
    <cellStyle name="Normal 3 8 4" xfId="10547"/>
    <cellStyle name="Normal 3 8 40" xfId="10548"/>
    <cellStyle name="Normal 3 8 41" xfId="10549"/>
    <cellStyle name="Normal 3 8 42" xfId="10550"/>
    <cellStyle name="Normal 3 8 43" xfId="10551"/>
    <cellStyle name="Normal 3 8 44" xfId="10552"/>
    <cellStyle name="Normal 3 8 45" xfId="10553"/>
    <cellStyle name="Normal 3 8 46" xfId="10554"/>
    <cellStyle name="Normal 3 8 47" xfId="10555"/>
    <cellStyle name="Normal 3 8 48" xfId="10556"/>
    <cellStyle name="Normal 3 8 49" xfId="10557"/>
    <cellStyle name="Normal 3 8 5" xfId="10558"/>
    <cellStyle name="Normal 3 8 50" xfId="10559"/>
    <cellStyle name="Normal 3 8 51" xfId="10560"/>
    <cellStyle name="Normal 3 8 52" xfId="10561"/>
    <cellStyle name="Normal 3 8 53" xfId="10562"/>
    <cellStyle name="Normal 3 8 54" xfId="10563"/>
    <cellStyle name="Normal 3 8 55" xfId="10564"/>
    <cellStyle name="Normal 3 8 56" xfId="10565"/>
    <cellStyle name="Normal 3 8 57" xfId="10566"/>
    <cellStyle name="Normal 3 8 58" xfId="10567"/>
    <cellStyle name="Normal 3 8 59" xfId="10568"/>
    <cellStyle name="Normal 3 8 6" xfId="10569"/>
    <cellStyle name="Normal 3 8 60" xfId="10570"/>
    <cellStyle name="Normal 3 8 61" xfId="10571"/>
    <cellStyle name="Normal 3 8 62" xfId="10572"/>
    <cellStyle name="Normal 3 8 63" xfId="10573"/>
    <cellStyle name="Normal 3 8 64" xfId="10574"/>
    <cellStyle name="Normal 3 8 65" xfId="10575"/>
    <cellStyle name="Normal 3 8 66" xfId="10576"/>
    <cellStyle name="Normal 3 8 67" xfId="10577"/>
    <cellStyle name="Normal 3 8 68" xfId="10578"/>
    <cellStyle name="Normal 3 8 69" xfId="10579"/>
    <cellStyle name="Normal 3 8 7" xfId="10580"/>
    <cellStyle name="Normal 3 8 70" xfId="10581"/>
    <cellStyle name="Normal 3 8 71" xfId="10582"/>
    <cellStyle name="Normal 3 8 72" xfId="10583"/>
    <cellStyle name="Normal 3 8 73" xfId="10584"/>
    <cellStyle name="Normal 3 8 74" xfId="10585"/>
    <cellStyle name="Normal 3 8 75" xfId="10586"/>
    <cellStyle name="Normal 3 8 76" xfId="10587"/>
    <cellStyle name="Normal 3 8 77" xfId="10588"/>
    <cellStyle name="Normal 3 8 78" xfId="10589"/>
    <cellStyle name="Normal 3 8 79" xfId="10590"/>
    <cellStyle name="Normal 3 8 8" xfId="10591"/>
    <cellStyle name="Normal 3 8 80" xfId="10592"/>
    <cellStyle name="Normal 3 8 81" xfId="10593"/>
    <cellStyle name="Normal 3 8 82" xfId="10594"/>
    <cellStyle name="Normal 3 8 9" xfId="10595"/>
    <cellStyle name="Normal 3 80" xfId="10596"/>
    <cellStyle name="Normal 3 81" xfId="10597"/>
    <cellStyle name="Normal 3 82" xfId="10598"/>
    <cellStyle name="Normal 3 83" xfId="10599"/>
    <cellStyle name="Normal 3 84" xfId="10600"/>
    <cellStyle name="Normal 3 85" xfId="10601"/>
    <cellStyle name="Normal 3 86" xfId="10602"/>
    <cellStyle name="Normal 3 87" xfId="10603"/>
    <cellStyle name="Normal 3 88" xfId="10604"/>
    <cellStyle name="Normal 3 89" xfId="10605"/>
    <cellStyle name="Normal 3 9" xfId="1000"/>
    <cellStyle name="Normal 3 9 10" xfId="10606"/>
    <cellStyle name="Normal 3 9 11" xfId="10607"/>
    <cellStyle name="Normal 3 9 12" xfId="10608"/>
    <cellStyle name="Normal 3 9 13" xfId="10609"/>
    <cellStyle name="Normal 3 9 14" xfId="10610"/>
    <cellStyle name="Normal 3 9 15" xfId="10611"/>
    <cellStyle name="Normal 3 9 16" xfId="10612"/>
    <cellStyle name="Normal 3 9 17" xfId="10613"/>
    <cellStyle name="Normal 3 9 18" xfId="10614"/>
    <cellStyle name="Normal 3 9 19" xfId="10615"/>
    <cellStyle name="Normal 3 9 2" xfId="10616"/>
    <cellStyle name="Normal 3 9 20" xfId="10617"/>
    <cellStyle name="Normal 3 9 21" xfId="10618"/>
    <cellStyle name="Normal 3 9 3" xfId="10619"/>
    <cellStyle name="Normal 3 9 4" xfId="10620"/>
    <cellStyle name="Normal 3 9 5" xfId="10621"/>
    <cellStyle name="Normal 3 9 6" xfId="10622"/>
    <cellStyle name="Normal 3 9 7" xfId="10623"/>
    <cellStyle name="Normal 3 9 8" xfId="10624"/>
    <cellStyle name="Normal 3 9 9" xfId="10625"/>
    <cellStyle name="Normal 3 90" xfId="10626"/>
    <cellStyle name="Normal 3_1.3s Accounting C Costs Scots" xfId="1001"/>
    <cellStyle name="Normal 30" xfId="1002"/>
    <cellStyle name="Normal 30 10" xfId="10627"/>
    <cellStyle name="Normal 30 10 2" xfId="10628"/>
    <cellStyle name="Normal 30 11" xfId="10629"/>
    <cellStyle name="Normal 30 11 2" xfId="10630"/>
    <cellStyle name="Normal 30 12" xfId="10631"/>
    <cellStyle name="Normal 30 12 2" xfId="10632"/>
    <cellStyle name="Normal 30 13" xfId="10633"/>
    <cellStyle name="Normal 30 13 2" xfId="10634"/>
    <cellStyle name="Normal 30 14" xfId="10635"/>
    <cellStyle name="Normal 30 14 2" xfId="10636"/>
    <cellStyle name="Normal 30 15" xfId="10637"/>
    <cellStyle name="Normal 30 15 2" xfId="10638"/>
    <cellStyle name="Normal 30 16" xfId="10639"/>
    <cellStyle name="Normal 30 16 2" xfId="10640"/>
    <cellStyle name="Normal 30 17" xfId="10641"/>
    <cellStyle name="Normal 30 17 2" xfId="10642"/>
    <cellStyle name="Normal 30 18" xfId="10643"/>
    <cellStyle name="Normal 30 18 2" xfId="10644"/>
    <cellStyle name="Normal 30 19" xfId="10645"/>
    <cellStyle name="Normal 30 19 2" xfId="10646"/>
    <cellStyle name="Normal 30 2" xfId="10647"/>
    <cellStyle name="Normal 30 2 2" xfId="10648"/>
    <cellStyle name="Normal 30 20" xfId="10649"/>
    <cellStyle name="Normal 30 20 2" xfId="10650"/>
    <cellStyle name="Normal 30 21" xfId="10651"/>
    <cellStyle name="Normal 30 21 2" xfId="10652"/>
    <cellStyle name="Normal 30 22" xfId="10653"/>
    <cellStyle name="Normal 30 22 2" xfId="10654"/>
    <cellStyle name="Normal 30 23" xfId="10655"/>
    <cellStyle name="Normal 30 24" xfId="10656"/>
    <cellStyle name="Normal 30 25" xfId="10657"/>
    <cellStyle name="Normal 30 26" xfId="10658"/>
    <cellStyle name="Normal 30 27" xfId="10659"/>
    <cellStyle name="Normal 30 28" xfId="10660"/>
    <cellStyle name="Normal 30 29" xfId="10661"/>
    <cellStyle name="Normal 30 3" xfId="10662"/>
    <cellStyle name="Normal 30 3 2" xfId="10663"/>
    <cellStyle name="Normal 30 30" xfId="10664"/>
    <cellStyle name="Normal 30 31" xfId="10665"/>
    <cellStyle name="Normal 30 32" xfId="10666"/>
    <cellStyle name="Normal 30 33" xfId="10667"/>
    <cellStyle name="Normal 30 34" xfId="10668"/>
    <cellStyle name="Normal 30 35" xfId="10669"/>
    <cellStyle name="Normal 30 36" xfId="10670"/>
    <cellStyle name="Normal 30 37" xfId="10671"/>
    <cellStyle name="Normal 30 38" xfId="10672"/>
    <cellStyle name="Normal 30 39" xfId="10673"/>
    <cellStyle name="Normal 30 4" xfId="10674"/>
    <cellStyle name="Normal 30 4 2" xfId="10675"/>
    <cellStyle name="Normal 30 40" xfId="10676"/>
    <cellStyle name="Normal 30 41" xfId="10677"/>
    <cellStyle name="Normal 30 42" xfId="10678"/>
    <cellStyle name="Normal 30 43" xfId="10679"/>
    <cellStyle name="Normal 30 44" xfId="10680"/>
    <cellStyle name="Normal 30 45" xfId="10681"/>
    <cellStyle name="Normal 30 46" xfId="10682"/>
    <cellStyle name="Normal 30 47" xfId="10683"/>
    <cellStyle name="Normal 30 48" xfId="10684"/>
    <cellStyle name="Normal 30 49" xfId="10685"/>
    <cellStyle name="Normal 30 5" xfId="10686"/>
    <cellStyle name="Normal 30 5 2" xfId="10687"/>
    <cellStyle name="Normal 30 50" xfId="10688"/>
    <cellStyle name="Normal 30 51" xfId="10689"/>
    <cellStyle name="Normal 30 52" xfId="10690"/>
    <cellStyle name="Normal 30 53" xfId="10691"/>
    <cellStyle name="Normal 30 54" xfId="10692"/>
    <cellStyle name="Normal 30 55" xfId="10693"/>
    <cellStyle name="Normal 30 56" xfId="10694"/>
    <cellStyle name="Normal 30 57" xfId="10695"/>
    <cellStyle name="Normal 30 58" xfId="10696"/>
    <cellStyle name="Normal 30 59" xfId="10697"/>
    <cellStyle name="Normal 30 6" xfId="10698"/>
    <cellStyle name="Normal 30 6 2" xfId="10699"/>
    <cellStyle name="Normal 30 60" xfId="10700"/>
    <cellStyle name="Normal 30 61" xfId="10701"/>
    <cellStyle name="Normal 30 62" xfId="10702"/>
    <cellStyle name="Normal 30 63" xfId="10703"/>
    <cellStyle name="Normal 30 64" xfId="10704"/>
    <cellStyle name="Normal 30 65" xfId="10705"/>
    <cellStyle name="Normal 30 66" xfId="10706"/>
    <cellStyle name="Normal 30 67" xfId="10707"/>
    <cellStyle name="Normal 30 68" xfId="10708"/>
    <cellStyle name="Normal 30 69" xfId="10709"/>
    <cellStyle name="Normal 30 7" xfId="10710"/>
    <cellStyle name="Normal 30 7 2" xfId="10711"/>
    <cellStyle name="Normal 30 70" xfId="10712"/>
    <cellStyle name="Normal 30 8" xfId="10713"/>
    <cellStyle name="Normal 30 8 2" xfId="10714"/>
    <cellStyle name="Normal 30 9" xfId="10715"/>
    <cellStyle name="Normal 30 9 2" xfId="10716"/>
    <cellStyle name="Normal 31" xfId="1003"/>
    <cellStyle name="Normal 31 10" xfId="10717"/>
    <cellStyle name="Normal 31 10 2" xfId="10718"/>
    <cellStyle name="Normal 31 11" xfId="10719"/>
    <cellStyle name="Normal 31 11 2" xfId="10720"/>
    <cellStyle name="Normal 31 12" xfId="10721"/>
    <cellStyle name="Normal 31 12 2" xfId="10722"/>
    <cellStyle name="Normal 31 13" xfId="10723"/>
    <cellStyle name="Normal 31 13 2" xfId="10724"/>
    <cellStyle name="Normal 31 14" xfId="10725"/>
    <cellStyle name="Normal 31 14 2" xfId="10726"/>
    <cellStyle name="Normal 31 15" xfId="10727"/>
    <cellStyle name="Normal 31 15 2" xfId="10728"/>
    <cellStyle name="Normal 31 16" xfId="10729"/>
    <cellStyle name="Normal 31 16 2" xfId="10730"/>
    <cellStyle name="Normal 31 17" xfId="10731"/>
    <cellStyle name="Normal 31 17 2" xfId="10732"/>
    <cellStyle name="Normal 31 18" xfId="10733"/>
    <cellStyle name="Normal 31 18 2" xfId="10734"/>
    <cellStyle name="Normal 31 19" xfId="10735"/>
    <cellStyle name="Normal 31 19 2" xfId="10736"/>
    <cellStyle name="Normal 31 2" xfId="10737"/>
    <cellStyle name="Normal 31 2 2" xfId="10738"/>
    <cellStyle name="Normal 31 20" xfId="10739"/>
    <cellStyle name="Normal 31 20 2" xfId="10740"/>
    <cellStyle name="Normal 31 21" xfId="10741"/>
    <cellStyle name="Normal 31 21 2" xfId="10742"/>
    <cellStyle name="Normal 31 22" xfId="10743"/>
    <cellStyle name="Normal 31 22 2" xfId="10744"/>
    <cellStyle name="Normal 31 23" xfId="10745"/>
    <cellStyle name="Normal 31 24" xfId="10746"/>
    <cellStyle name="Normal 31 25" xfId="10747"/>
    <cellStyle name="Normal 31 26" xfId="10748"/>
    <cellStyle name="Normal 31 27" xfId="10749"/>
    <cellStyle name="Normal 31 28" xfId="10750"/>
    <cellStyle name="Normal 31 29" xfId="10751"/>
    <cellStyle name="Normal 31 3" xfId="10752"/>
    <cellStyle name="Normal 31 3 2" xfId="10753"/>
    <cellStyle name="Normal 31 30" xfId="10754"/>
    <cellStyle name="Normal 31 31" xfId="10755"/>
    <cellStyle name="Normal 31 32" xfId="10756"/>
    <cellStyle name="Normal 31 33" xfId="10757"/>
    <cellStyle name="Normal 31 34" xfId="10758"/>
    <cellStyle name="Normal 31 35" xfId="10759"/>
    <cellStyle name="Normal 31 36" xfId="10760"/>
    <cellStyle name="Normal 31 37" xfId="10761"/>
    <cellStyle name="Normal 31 38" xfId="10762"/>
    <cellStyle name="Normal 31 39" xfId="10763"/>
    <cellStyle name="Normal 31 4" xfId="10764"/>
    <cellStyle name="Normal 31 4 2" xfId="10765"/>
    <cellStyle name="Normal 31 40" xfId="10766"/>
    <cellStyle name="Normal 31 41" xfId="10767"/>
    <cellStyle name="Normal 31 42" xfId="10768"/>
    <cellStyle name="Normal 31 43" xfId="10769"/>
    <cellStyle name="Normal 31 44" xfId="10770"/>
    <cellStyle name="Normal 31 45" xfId="10771"/>
    <cellStyle name="Normal 31 46" xfId="10772"/>
    <cellStyle name="Normal 31 47" xfId="10773"/>
    <cellStyle name="Normal 31 48" xfId="10774"/>
    <cellStyle name="Normal 31 49" xfId="10775"/>
    <cellStyle name="Normal 31 5" xfId="10776"/>
    <cellStyle name="Normal 31 5 2" xfId="10777"/>
    <cellStyle name="Normal 31 50" xfId="10778"/>
    <cellStyle name="Normal 31 51" xfId="10779"/>
    <cellStyle name="Normal 31 52" xfId="10780"/>
    <cellStyle name="Normal 31 53" xfId="10781"/>
    <cellStyle name="Normal 31 54" xfId="10782"/>
    <cellStyle name="Normal 31 55" xfId="10783"/>
    <cellStyle name="Normal 31 56" xfId="10784"/>
    <cellStyle name="Normal 31 57" xfId="10785"/>
    <cellStyle name="Normal 31 58" xfId="10786"/>
    <cellStyle name="Normal 31 59" xfId="10787"/>
    <cellStyle name="Normal 31 6" xfId="10788"/>
    <cellStyle name="Normal 31 6 2" xfId="10789"/>
    <cellStyle name="Normal 31 60" xfId="10790"/>
    <cellStyle name="Normal 31 61" xfId="10791"/>
    <cellStyle name="Normal 31 62" xfId="10792"/>
    <cellStyle name="Normal 31 63" xfId="10793"/>
    <cellStyle name="Normal 31 64" xfId="10794"/>
    <cellStyle name="Normal 31 65" xfId="10795"/>
    <cellStyle name="Normal 31 66" xfId="10796"/>
    <cellStyle name="Normal 31 67" xfId="10797"/>
    <cellStyle name="Normal 31 68" xfId="10798"/>
    <cellStyle name="Normal 31 69" xfId="10799"/>
    <cellStyle name="Normal 31 7" xfId="10800"/>
    <cellStyle name="Normal 31 7 2" xfId="10801"/>
    <cellStyle name="Normal 31 70" xfId="10802"/>
    <cellStyle name="Normal 31 8" xfId="10803"/>
    <cellStyle name="Normal 31 8 2" xfId="10804"/>
    <cellStyle name="Normal 31 9" xfId="10805"/>
    <cellStyle name="Normal 31 9 2" xfId="10806"/>
    <cellStyle name="Normal 32" xfId="1004"/>
    <cellStyle name="Normal 32 10" xfId="10807"/>
    <cellStyle name="Normal 32 10 2" xfId="10808"/>
    <cellStyle name="Normal 32 11" xfId="10809"/>
    <cellStyle name="Normal 32 11 2" xfId="10810"/>
    <cellStyle name="Normal 32 12" xfId="10811"/>
    <cellStyle name="Normal 32 12 2" xfId="10812"/>
    <cellStyle name="Normal 32 13" xfId="10813"/>
    <cellStyle name="Normal 32 13 2" xfId="10814"/>
    <cellStyle name="Normal 32 14" xfId="10815"/>
    <cellStyle name="Normal 32 14 2" xfId="10816"/>
    <cellStyle name="Normal 32 15" xfId="10817"/>
    <cellStyle name="Normal 32 15 2" xfId="10818"/>
    <cellStyle name="Normal 32 16" xfId="10819"/>
    <cellStyle name="Normal 32 16 2" xfId="10820"/>
    <cellStyle name="Normal 32 17" xfId="10821"/>
    <cellStyle name="Normal 32 17 2" xfId="10822"/>
    <cellStyle name="Normal 32 18" xfId="10823"/>
    <cellStyle name="Normal 32 18 2" xfId="10824"/>
    <cellStyle name="Normal 32 19" xfId="10825"/>
    <cellStyle name="Normal 32 19 2" xfId="10826"/>
    <cellStyle name="Normal 32 2" xfId="10827"/>
    <cellStyle name="Normal 32 2 2" xfId="10828"/>
    <cellStyle name="Normal 32 20" xfId="10829"/>
    <cellStyle name="Normal 32 20 2" xfId="10830"/>
    <cellStyle name="Normal 32 21" xfId="10831"/>
    <cellStyle name="Normal 32 21 2" xfId="10832"/>
    <cellStyle name="Normal 32 22" xfId="10833"/>
    <cellStyle name="Normal 32 22 2" xfId="10834"/>
    <cellStyle name="Normal 32 23" xfId="10835"/>
    <cellStyle name="Normal 32 24" xfId="10836"/>
    <cellStyle name="Normal 32 25" xfId="10837"/>
    <cellStyle name="Normal 32 26" xfId="10838"/>
    <cellStyle name="Normal 32 27" xfId="10839"/>
    <cellStyle name="Normal 32 28" xfId="10840"/>
    <cellStyle name="Normal 32 29" xfId="10841"/>
    <cellStyle name="Normal 32 3" xfId="10842"/>
    <cellStyle name="Normal 32 3 2" xfId="10843"/>
    <cellStyle name="Normal 32 30" xfId="10844"/>
    <cellStyle name="Normal 32 31" xfId="10845"/>
    <cellStyle name="Normal 32 32" xfId="10846"/>
    <cellStyle name="Normal 32 33" xfId="10847"/>
    <cellStyle name="Normal 32 34" xfId="10848"/>
    <cellStyle name="Normal 32 35" xfId="10849"/>
    <cellStyle name="Normal 32 36" xfId="10850"/>
    <cellStyle name="Normal 32 37" xfId="10851"/>
    <cellStyle name="Normal 32 38" xfId="10852"/>
    <cellStyle name="Normal 32 39" xfId="10853"/>
    <cellStyle name="Normal 32 4" xfId="10854"/>
    <cellStyle name="Normal 32 4 2" xfId="10855"/>
    <cellStyle name="Normal 32 40" xfId="10856"/>
    <cellStyle name="Normal 32 41" xfId="10857"/>
    <cellStyle name="Normal 32 42" xfId="10858"/>
    <cellStyle name="Normal 32 43" xfId="10859"/>
    <cellStyle name="Normal 32 44" xfId="10860"/>
    <cellStyle name="Normal 32 45" xfId="10861"/>
    <cellStyle name="Normal 32 46" xfId="10862"/>
    <cellStyle name="Normal 32 47" xfId="10863"/>
    <cellStyle name="Normal 32 48" xfId="10864"/>
    <cellStyle name="Normal 32 49" xfId="10865"/>
    <cellStyle name="Normal 32 5" xfId="10866"/>
    <cellStyle name="Normal 32 5 2" xfId="10867"/>
    <cellStyle name="Normal 32 50" xfId="10868"/>
    <cellStyle name="Normal 32 51" xfId="10869"/>
    <cellStyle name="Normal 32 52" xfId="10870"/>
    <cellStyle name="Normal 32 53" xfId="10871"/>
    <cellStyle name="Normal 32 54" xfId="10872"/>
    <cellStyle name="Normal 32 55" xfId="10873"/>
    <cellStyle name="Normal 32 56" xfId="10874"/>
    <cellStyle name="Normal 32 57" xfId="10875"/>
    <cellStyle name="Normal 32 58" xfId="10876"/>
    <cellStyle name="Normal 32 59" xfId="10877"/>
    <cellStyle name="Normal 32 6" xfId="10878"/>
    <cellStyle name="Normal 32 6 2" xfId="10879"/>
    <cellStyle name="Normal 32 60" xfId="10880"/>
    <cellStyle name="Normal 32 61" xfId="10881"/>
    <cellStyle name="Normal 32 62" xfId="10882"/>
    <cellStyle name="Normal 32 63" xfId="10883"/>
    <cellStyle name="Normal 32 64" xfId="10884"/>
    <cellStyle name="Normal 32 65" xfId="10885"/>
    <cellStyle name="Normal 32 66" xfId="10886"/>
    <cellStyle name="Normal 32 67" xfId="10887"/>
    <cellStyle name="Normal 32 68" xfId="10888"/>
    <cellStyle name="Normal 32 69" xfId="10889"/>
    <cellStyle name="Normal 32 7" xfId="10890"/>
    <cellStyle name="Normal 32 7 2" xfId="10891"/>
    <cellStyle name="Normal 32 70" xfId="10892"/>
    <cellStyle name="Normal 32 8" xfId="10893"/>
    <cellStyle name="Normal 32 8 2" xfId="10894"/>
    <cellStyle name="Normal 32 9" xfId="10895"/>
    <cellStyle name="Normal 32 9 2" xfId="10896"/>
    <cellStyle name="Normal 33" xfId="1005"/>
    <cellStyle name="Normal 33 10" xfId="10897"/>
    <cellStyle name="Normal 33 10 2" xfId="10898"/>
    <cellStyle name="Normal 33 11" xfId="10899"/>
    <cellStyle name="Normal 33 11 2" xfId="10900"/>
    <cellStyle name="Normal 33 12" xfId="10901"/>
    <cellStyle name="Normal 33 12 2" xfId="10902"/>
    <cellStyle name="Normal 33 13" xfId="10903"/>
    <cellStyle name="Normal 33 13 2" xfId="10904"/>
    <cellStyle name="Normal 33 14" xfId="10905"/>
    <cellStyle name="Normal 33 14 2" xfId="10906"/>
    <cellStyle name="Normal 33 15" xfId="10907"/>
    <cellStyle name="Normal 33 15 2" xfId="10908"/>
    <cellStyle name="Normal 33 16" xfId="10909"/>
    <cellStyle name="Normal 33 16 2" xfId="10910"/>
    <cellStyle name="Normal 33 17" xfId="10911"/>
    <cellStyle name="Normal 33 17 2" xfId="10912"/>
    <cellStyle name="Normal 33 18" xfId="10913"/>
    <cellStyle name="Normal 33 18 2" xfId="10914"/>
    <cellStyle name="Normal 33 19" xfId="10915"/>
    <cellStyle name="Normal 33 19 2" xfId="10916"/>
    <cellStyle name="Normal 33 2" xfId="10917"/>
    <cellStyle name="Normal 33 2 2" xfId="10918"/>
    <cellStyle name="Normal 33 20" xfId="10919"/>
    <cellStyle name="Normal 33 20 2" xfId="10920"/>
    <cellStyle name="Normal 33 21" xfId="10921"/>
    <cellStyle name="Normal 33 21 2" xfId="10922"/>
    <cellStyle name="Normal 33 22" xfId="10923"/>
    <cellStyle name="Normal 33 22 2" xfId="10924"/>
    <cellStyle name="Normal 33 23" xfId="10925"/>
    <cellStyle name="Normal 33 24" xfId="10926"/>
    <cellStyle name="Normal 33 25" xfId="10927"/>
    <cellStyle name="Normal 33 26" xfId="10928"/>
    <cellStyle name="Normal 33 27" xfId="10929"/>
    <cellStyle name="Normal 33 28" xfId="10930"/>
    <cellStyle name="Normal 33 29" xfId="10931"/>
    <cellStyle name="Normal 33 3" xfId="10932"/>
    <cellStyle name="Normal 33 3 2" xfId="10933"/>
    <cellStyle name="Normal 33 30" xfId="10934"/>
    <cellStyle name="Normal 33 31" xfId="10935"/>
    <cellStyle name="Normal 33 32" xfId="10936"/>
    <cellStyle name="Normal 33 33" xfId="10937"/>
    <cellStyle name="Normal 33 34" xfId="10938"/>
    <cellStyle name="Normal 33 35" xfId="10939"/>
    <cellStyle name="Normal 33 36" xfId="10940"/>
    <cellStyle name="Normal 33 37" xfId="10941"/>
    <cellStyle name="Normal 33 38" xfId="10942"/>
    <cellStyle name="Normal 33 39" xfId="10943"/>
    <cellStyle name="Normal 33 4" xfId="10944"/>
    <cellStyle name="Normal 33 4 2" xfId="10945"/>
    <cellStyle name="Normal 33 40" xfId="10946"/>
    <cellStyle name="Normal 33 41" xfId="10947"/>
    <cellStyle name="Normal 33 42" xfId="10948"/>
    <cellStyle name="Normal 33 43" xfId="10949"/>
    <cellStyle name="Normal 33 44" xfId="10950"/>
    <cellStyle name="Normal 33 45" xfId="10951"/>
    <cellStyle name="Normal 33 46" xfId="10952"/>
    <cellStyle name="Normal 33 47" xfId="10953"/>
    <cellStyle name="Normal 33 48" xfId="10954"/>
    <cellStyle name="Normal 33 49" xfId="10955"/>
    <cellStyle name="Normal 33 5" xfId="10956"/>
    <cellStyle name="Normal 33 5 2" xfId="10957"/>
    <cellStyle name="Normal 33 50" xfId="10958"/>
    <cellStyle name="Normal 33 51" xfId="10959"/>
    <cellStyle name="Normal 33 52" xfId="10960"/>
    <cellStyle name="Normal 33 53" xfId="10961"/>
    <cellStyle name="Normal 33 54" xfId="10962"/>
    <cellStyle name="Normal 33 55" xfId="10963"/>
    <cellStyle name="Normal 33 56" xfId="10964"/>
    <cellStyle name="Normal 33 57" xfId="10965"/>
    <cellStyle name="Normal 33 58" xfId="10966"/>
    <cellStyle name="Normal 33 59" xfId="10967"/>
    <cellStyle name="Normal 33 6" xfId="10968"/>
    <cellStyle name="Normal 33 6 2" xfId="10969"/>
    <cellStyle name="Normal 33 60" xfId="10970"/>
    <cellStyle name="Normal 33 61" xfId="10971"/>
    <cellStyle name="Normal 33 62" xfId="10972"/>
    <cellStyle name="Normal 33 63" xfId="10973"/>
    <cellStyle name="Normal 33 64" xfId="10974"/>
    <cellStyle name="Normal 33 65" xfId="10975"/>
    <cellStyle name="Normal 33 66" xfId="10976"/>
    <cellStyle name="Normal 33 67" xfId="10977"/>
    <cellStyle name="Normal 33 68" xfId="10978"/>
    <cellStyle name="Normal 33 69" xfId="10979"/>
    <cellStyle name="Normal 33 7" xfId="10980"/>
    <cellStyle name="Normal 33 7 2" xfId="10981"/>
    <cellStyle name="Normal 33 70" xfId="10982"/>
    <cellStyle name="Normal 33 8" xfId="10983"/>
    <cellStyle name="Normal 33 8 2" xfId="10984"/>
    <cellStyle name="Normal 33 9" xfId="10985"/>
    <cellStyle name="Normal 33 9 2" xfId="10986"/>
    <cellStyle name="Normal 34" xfId="1006"/>
    <cellStyle name="Normal 34 10" xfId="10987"/>
    <cellStyle name="Normal 34 10 2" xfId="10988"/>
    <cellStyle name="Normal 34 11" xfId="10989"/>
    <cellStyle name="Normal 34 11 2" xfId="10990"/>
    <cellStyle name="Normal 34 12" xfId="10991"/>
    <cellStyle name="Normal 34 12 2" xfId="10992"/>
    <cellStyle name="Normal 34 13" xfId="10993"/>
    <cellStyle name="Normal 34 13 2" xfId="10994"/>
    <cellStyle name="Normal 34 14" xfId="10995"/>
    <cellStyle name="Normal 34 14 2" xfId="10996"/>
    <cellStyle name="Normal 34 15" xfId="10997"/>
    <cellStyle name="Normal 34 15 2" xfId="10998"/>
    <cellStyle name="Normal 34 16" xfId="10999"/>
    <cellStyle name="Normal 34 16 2" xfId="11000"/>
    <cellStyle name="Normal 34 17" xfId="11001"/>
    <cellStyle name="Normal 34 17 2" xfId="11002"/>
    <cellStyle name="Normal 34 18" xfId="11003"/>
    <cellStyle name="Normal 34 18 2" xfId="11004"/>
    <cellStyle name="Normal 34 19" xfId="11005"/>
    <cellStyle name="Normal 34 19 2" xfId="11006"/>
    <cellStyle name="Normal 34 2" xfId="11007"/>
    <cellStyle name="Normal 34 2 2" xfId="11008"/>
    <cellStyle name="Normal 34 20" xfId="11009"/>
    <cellStyle name="Normal 34 20 2" xfId="11010"/>
    <cellStyle name="Normal 34 21" xfId="11011"/>
    <cellStyle name="Normal 34 21 2" xfId="11012"/>
    <cellStyle name="Normal 34 22" xfId="11013"/>
    <cellStyle name="Normal 34 22 2" xfId="11014"/>
    <cellStyle name="Normal 34 23" xfId="11015"/>
    <cellStyle name="Normal 34 24" xfId="11016"/>
    <cellStyle name="Normal 34 25" xfId="11017"/>
    <cellStyle name="Normal 34 26" xfId="11018"/>
    <cellStyle name="Normal 34 27" xfId="11019"/>
    <cellStyle name="Normal 34 28" xfId="11020"/>
    <cellStyle name="Normal 34 29" xfId="11021"/>
    <cellStyle name="Normal 34 3" xfId="11022"/>
    <cellStyle name="Normal 34 3 2" xfId="11023"/>
    <cellStyle name="Normal 34 30" xfId="11024"/>
    <cellStyle name="Normal 34 31" xfId="11025"/>
    <cellStyle name="Normal 34 32" xfId="11026"/>
    <cellStyle name="Normal 34 33" xfId="11027"/>
    <cellStyle name="Normal 34 34" xfId="11028"/>
    <cellStyle name="Normal 34 35" xfId="11029"/>
    <cellStyle name="Normal 34 36" xfId="11030"/>
    <cellStyle name="Normal 34 37" xfId="11031"/>
    <cellStyle name="Normal 34 38" xfId="11032"/>
    <cellStyle name="Normal 34 39" xfId="11033"/>
    <cellStyle name="Normal 34 4" xfId="11034"/>
    <cellStyle name="Normal 34 4 2" xfId="11035"/>
    <cellStyle name="Normal 34 40" xfId="11036"/>
    <cellStyle name="Normal 34 41" xfId="11037"/>
    <cellStyle name="Normal 34 42" xfId="11038"/>
    <cellStyle name="Normal 34 43" xfId="11039"/>
    <cellStyle name="Normal 34 44" xfId="11040"/>
    <cellStyle name="Normal 34 45" xfId="11041"/>
    <cellStyle name="Normal 34 46" xfId="11042"/>
    <cellStyle name="Normal 34 47" xfId="11043"/>
    <cellStyle name="Normal 34 48" xfId="11044"/>
    <cellStyle name="Normal 34 49" xfId="11045"/>
    <cellStyle name="Normal 34 5" xfId="11046"/>
    <cellStyle name="Normal 34 5 2" xfId="11047"/>
    <cellStyle name="Normal 34 50" xfId="11048"/>
    <cellStyle name="Normal 34 51" xfId="11049"/>
    <cellStyle name="Normal 34 52" xfId="11050"/>
    <cellStyle name="Normal 34 53" xfId="11051"/>
    <cellStyle name="Normal 34 54" xfId="11052"/>
    <cellStyle name="Normal 34 55" xfId="11053"/>
    <cellStyle name="Normal 34 56" xfId="11054"/>
    <cellStyle name="Normal 34 57" xfId="11055"/>
    <cellStyle name="Normal 34 58" xfId="11056"/>
    <cellStyle name="Normal 34 59" xfId="11057"/>
    <cellStyle name="Normal 34 6" xfId="11058"/>
    <cellStyle name="Normal 34 6 2" xfId="11059"/>
    <cellStyle name="Normal 34 60" xfId="11060"/>
    <cellStyle name="Normal 34 61" xfId="11061"/>
    <cellStyle name="Normal 34 62" xfId="11062"/>
    <cellStyle name="Normal 34 63" xfId="11063"/>
    <cellStyle name="Normal 34 64" xfId="11064"/>
    <cellStyle name="Normal 34 65" xfId="11065"/>
    <cellStyle name="Normal 34 66" xfId="11066"/>
    <cellStyle name="Normal 34 67" xfId="11067"/>
    <cellStyle name="Normal 34 68" xfId="11068"/>
    <cellStyle name="Normal 34 69" xfId="11069"/>
    <cellStyle name="Normal 34 7" xfId="11070"/>
    <cellStyle name="Normal 34 7 2" xfId="11071"/>
    <cellStyle name="Normal 34 70" xfId="11072"/>
    <cellStyle name="Normal 34 8" xfId="11073"/>
    <cellStyle name="Normal 34 8 2" xfId="11074"/>
    <cellStyle name="Normal 34 9" xfId="11075"/>
    <cellStyle name="Normal 34 9 2" xfId="11076"/>
    <cellStyle name="Normal 35" xfId="1007"/>
    <cellStyle name="Normal 35 10" xfId="11077"/>
    <cellStyle name="Normal 35 10 2" xfId="11078"/>
    <cellStyle name="Normal 35 11" xfId="11079"/>
    <cellStyle name="Normal 35 11 2" xfId="11080"/>
    <cellStyle name="Normal 35 12" xfId="11081"/>
    <cellStyle name="Normal 35 12 2" xfId="11082"/>
    <cellStyle name="Normal 35 13" xfId="11083"/>
    <cellStyle name="Normal 35 13 2" xfId="11084"/>
    <cellStyle name="Normal 35 14" xfId="11085"/>
    <cellStyle name="Normal 35 14 2" xfId="11086"/>
    <cellStyle name="Normal 35 15" xfId="11087"/>
    <cellStyle name="Normal 35 15 2" xfId="11088"/>
    <cellStyle name="Normal 35 16" xfId="11089"/>
    <cellStyle name="Normal 35 16 2" xfId="11090"/>
    <cellStyle name="Normal 35 17" xfId="11091"/>
    <cellStyle name="Normal 35 17 2" xfId="11092"/>
    <cellStyle name="Normal 35 18" xfId="11093"/>
    <cellStyle name="Normal 35 18 2" xfId="11094"/>
    <cellStyle name="Normal 35 19" xfId="11095"/>
    <cellStyle name="Normal 35 19 2" xfId="11096"/>
    <cellStyle name="Normal 35 2" xfId="11097"/>
    <cellStyle name="Normal 35 2 2" xfId="11098"/>
    <cellStyle name="Normal 35 20" xfId="11099"/>
    <cellStyle name="Normal 35 20 2" xfId="11100"/>
    <cellStyle name="Normal 35 21" xfId="11101"/>
    <cellStyle name="Normal 35 21 2" xfId="11102"/>
    <cellStyle name="Normal 35 22" xfId="11103"/>
    <cellStyle name="Normal 35 22 2" xfId="11104"/>
    <cellStyle name="Normal 35 23" xfId="11105"/>
    <cellStyle name="Normal 35 24" xfId="11106"/>
    <cellStyle name="Normal 35 25" xfId="11107"/>
    <cellStyle name="Normal 35 26" xfId="11108"/>
    <cellStyle name="Normal 35 27" xfId="11109"/>
    <cellStyle name="Normal 35 28" xfId="11110"/>
    <cellStyle name="Normal 35 29" xfId="11111"/>
    <cellStyle name="Normal 35 3" xfId="11112"/>
    <cellStyle name="Normal 35 3 2" xfId="11113"/>
    <cellStyle name="Normal 35 30" xfId="11114"/>
    <cellStyle name="Normal 35 31" xfId="11115"/>
    <cellStyle name="Normal 35 32" xfId="11116"/>
    <cellStyle name="Normal 35 33" xfId="11117"/>
    <cellStyle name="Normal 35 34" xfId="11118"/>
    <cellStyle name="Normal 35 35" xfId="11119"/>
    <cellStyle name="Normal 35 36" xfId="11120"/>
    <cellStyle name="Normal 35 37" xfId="11121"/>
    <cellStyle name="Normal 35 38" xfId="11122"/>
    <cellStyle name="Normal 35 39" xfId="11123"/>
    <cellStyle name="Normal 35 4" xfId="11124"/>
    <cellStyle name="Normal 35 4 2" xfId="11125"/>
    <cellStyle name="Normal 35 40" xfId="11126"/>
    <cellStyle name="Normal 35 41" xfId="11127"/>
    <cellStyle name="Normal 35 42" xfId="11128"/>
    <cellStyle name="Normal 35 43" xfId="11129"/>
    <cellStyle name="Normal 35 44" xfId="11130"/>
    <cellStyle name="Normal 35 45" xfId="11131"/>
    <cellStyle name="Normal 35 46" xfId="11132"/>
    <cellStyle name="Normal 35 47" xfId="11133"/>
    <cellStyle name="Normal 35 48" xfId="11134"/>
    <cellStyle name="Normal 35 49" xfId="11135"/>
    <cellStyle name="Normal 35 5" xfId="11136"/>
    <cellStyle name="Normal 35 5 2" xfId="11137"/>
    <cellStyle name="Normal 35 50" xfId="11138"/>
    <cellStyle name="Normal 35 51" xfId="11139"/>
    <cellStyle name="Normal 35 52" xfId="11140"/>
    <cellStyle name="Normal 35 53" xfId="11141"/>
    <cellStyle name="Normal 35 54" xfId="11142"/>
    <cellStyle name="Normal 35 55" xfId="11143"/>
    <cellStyle name="Normal 35 56" xfId="11144"/>
    <cellStyle name="Normal 35 57" xfId="11145"/>
    <cellStyle name="Normal 35 58" xfId="11146"/>
    <cellStyle name="Normal 35 59" xfId="11147"/>
    <cellStyle name="Normal 35 6" xfId="11148"/>
    <cellStyle name="Normal 35 6 2" xfId="11149"/>
    <cellStyle name="Normal 35 60" xfId="11150"/>
    <cellStyle name="Normal 35 61" xfId="11151"/>
    <cellStyle name="Normal 35 62" xfId="11152"/>
    <cellStyle name="Normal 35 63" xfId="11153"/>
    <cellStyle name="Normal 35 64" xfId="11154"/>
    <cellStyle name="Normal 35 65" xfId="11155"/>
    <cellStyle name="Normal 35 66" xfId="11156"/>
    <cellStyle name="Normal 35 67" xfId="11157"/>
    <cellStyle name="Normal 35 68" xfId="11158"/>
    <cellStyle name="Normal 35 69" xfId="11159"/>
    <cellStyle name="Normal 35 7" xfId="11160"/>
    <cellStyle name="Normal 35 7 2" xfId="11161"/>
    <cellStyle name="Normal 35 70" xfId="11162"/>
    <cellStyle name="Normal 35 8" xfId="11163"/>
    <cellStyle name="Normal 35 8 2" xfId="11164"/>
    <cellStyle name="Normal 35 9" xfId="11165"/>
    <cellStyle name="Normal 35 9 2" xfId="11166"/>
    <cellStyle name="Normal 36" xfId="1008"/>
    <cellStyle name="Normal 36 10" xfId="11167"/>
    <cellStyle name="Normal 36 10 2" xfId="11168"/>
    <cellStyle name="Normal 36 11" xfId="11169"/>
    <cellStyle name="Normal 36 11 2" xfId="11170"/>
    <cellStyle name="Normal 36 12" xfId="11171"/>
    <cellStyle name="Normal 36 12 2" xfId="11172"/>
    <cellStyle name="Normal 36 13" xfId="11173"/>
    <cellStyle name="Normal 36 13 2" xfId="11174"/>
    <cellStyle name="Normal 36 14" xfId="11175"/>
    <cellStyle name="Normal 36 14 2" xfId="11176"/>
    <cellStyle name="Normal 36 15" xfId="11177"/>
    <cellStyle name="Normal 36 15 2" xfId="11178"/>
    <cellStyle name="Normal 36 16" xfId="11179"/>
    <cellStyle name="Normal 36 16 2" xfId="11180"/>
    <cellStyle name="Normal 36 17" xfId="11181"/>
    <cellStyle name="Normal 36 17 2" xfId="11182"/>
    <cellStyle name="Normal 36 18" xfId="11183"/>
    <cellStyle name="Normal 36 18 2" xfId="11184"/>
    <cellStyle name="Normal 36 19" xfId="11185"/>
    <cellStyle name="Normal 36 19 2" xfId="11186"/>
    <cellStyle name="Normal 36 2" xfId="11187"/>
    <cellStyle name="Normal 36 2 2" xfId="11188"/>
    <cellStyle name="Normal 36 20" xfId="11189"/>
    <cellStyle name="Normal 36 20 2" xfId="11190"/>
    <cellStyle name="Normal 36 21" xfId="11191"/>
    <cellStyle name="Normal 36 21 2" xfId="11192"/>
    <cellStyle name="Normal 36 22" xfId="11193"/>
    <cellStyle name="Normal 36 22 2" xfId="11194"/>
    <cellStyle name="Normal 36 23" xfId="11195"/>
    <cellStyle name="Normal 36 24" xfId="11196"/>
    <cellStyle name="Normal 36 25" xfId="11197"/>
    <cellStyle name="Normal 36 26" xfId="11198"/>
    <cellStyle name="Normal 36 27" xfId="11199"/>
    <cellStyle name="Normal 36 28" xfId="11200"/>
    <cellStyle name="Normal 36 29" xfId="11201"/>
    <cellStyle name="Normal 36 3" xfId="11202"/>
    <cellStyle name="Normal 36 3 2" xfId="11203"/>
    <cellStyle name="Normal 36 30" xfId="11204"/>
    <cellStyle name="Normal 36 31" xfId="11205"/>
    <cellStyle name="Normal 36 32" xfId="11206"/>
    <cellStyle name="Normal 36 33" xfId="11207"/>
    <cellStyle name="Normal 36 34" xfId="11208"/>
    <cellStyle name="Normal 36 35" xfId="11209"/>
    <cellStyle name="Normal 36 36" xfId="11210"/>
    <cellStyle name="Normal 36 37" xfId="11211"/>
    <cellStyle name="Normal 36 38" xfId="11212"/>
    <cellStyle name="Normal 36 39" xfId="11213"/>
    <cellStyle name="Normal 36 4" xfId="11214"/>
    <cellStyle name="Normal 36 4 2" xfId="11215"/>
    <cellStyle name="Normal 36 40" xfId="11216"/>
    <cellStyle name="Normal 36 41" xfId="11217"/>
    <cellStyle name="Normal 36 42" xfId="11218"/>
    <cellStyle name="Normal 36 43" xfId="11219"/>
    <cellStyle name="Normal 36 44" xfId="11220"/>
    <cellStyle name="Normal 36 45" xfId="11221"/>
    <cellStyle name="Normal 36 46" xfId="11222"/>
    <cellStyle name="Normal 36 47" xfId="11223"/>
    <cellStyle name="Normal 36 48" xfId="11224"/>
    <cellStyle name="Normal 36 49" xfId="11225"/>
    <cellStyle name="Normal 36 5" xfId="11226"/>
    <cellStyle name="Normal 36 5 2" xfId="11227"/>
    <cellStyle name="Normal 36 50" xfId="11228"/>
    <cellStyle name="Normal 36 51" xfId="11229"/>
    <cellStyle name="Normal 36 52" xfId="11230"/>
    <cellStyle name="Normal 36 53" xfId="11231"/>
    <cellStyle name="Normal 36 54" xfId="11232"/>
    <cellStyle name="Normal 36 55" xfId="11233"/>
    <cellStyle name="Normal 36 56" xfId="11234"/>
    <cellStyle name="Normal 36 57" xfId="11235"/>
    <cellStyle name="Normal 36 58" xfId="11236"/>
    <cellStyle name="Normal 36 59" xfId="11237"/>
    <cellStyle name="Normal 36 6" xfId="11238"/>
    <cellStyle name="Normal 36 6 2" xfId="11239"/>
    <cellStyle name="Normal 36 60" xfId="11240"/>
    <cellStyle name="Normal 36 61" xfId="11241"/>
    <cellStyle name="Normal 36 62" xfId="11242"/>
    <cellStyle name="Normal 36 63" xfId="11243"/>
    <cellStyle name="Normal 36 64" xfId="11244"/>
    <cellStyle name="Normal 36 65" xfId="11245"/>
    <cellStyle name="Normal 36 66" xfId="11246"/>
    <cellStyle name="Normal 36 67" xfId="11247"/>
    <cellStyle name="Normal 36 68" xfId="11248"/>
    <cellStyle name="Normal 36 69" xfId="11249"/>
    <cellStyle name="Normal 36 7" xfId="11250"/>
    <cellStyle name="Normal 36 7 2" xfId="11251"/>
    <cellStyle name="Normal 36 70" xfId="11252"/>
    <cellStyle name="Normal 36 8" xfId="11253"/>
    <cellStyle name="Normal 36 8 2" xfId="11254"/>
    <cellStyle name="Normal 36 9" xfId="11255"/>
    <cellStyle name="Normal 36 9 2" xfId="11256"/>
    <cellStyle name="Normal 37" xfId="1009"/>
    <cellStyle name="Normal 37 10" xfId="11257"/>
    <cellStyle name="Normal 37 10 2" xfId="11258"/>
    <cellStyle name="Normal 37 11" xfId="11259"/>
    <cellStyle name="Normal 37 11 2" xfId="11260"/>
    <cellStyle name="Normal 37 12" xfId="11261"/>
    <cellStyle name="Normal 37 12 2" xfId="11262"/>
    <cellStyle name="Normal 37 13" xfId="11263"/>
    <cellStyle name="Normal 37 13 2" xfId="11264"/>
    <cellStyle name="Normal 37 14" xfId="11265"/>
    <cellStyle name="Normal 37 14 2" xfId="11266"/>
    <cellStyle name="Normal 37 15" xfId="11267"/>
    <cellStyle name="Normal 37 15 2" xfId="11268"/>
    <cellStyle name="Normal 37 16" xfId="11269"/>
    <cellStyle name="Normal 37 16 2" xfId="11270"/>
    <cellStyle name="Normal 37 17" xfId="11271"/>
    <cellStyle name="Normal 37 17 2" xfId="11272"/>
    <cellStyle name="Normal 37 18" xfId="11273"/>
    <cellStyle name="Normal 37 18 2" xfId="11274"/>
    <cellStyle name="Normal 37 19" xfId="11275"/>
    <cellStyle name="Normal 37 19 2" xfId="11276"/>
    <cellStyle name="Normal 37 2" xfId="11277"/>
    <cellStyle name="Normal 37 2 2" xfId="11278"/>
    <cellStyle name="Normal 37 20" xfId="11279"/>
    <cellStyle name="Normal 37 20 2" xfId="11280"/>
    <cellStyle name="Normal 37 21" xfId="11281"/>
    <cellStyle name="Normal 37 21 2" xfId="11282"/>
    <cellStyle name="Normal 37 22" xfId="11283"/>
    <cellStyle name="Normal 37 22 2" xfId="11284"/>
    <cellStyle name="Normal 37 23" xfId="11285"/>
    <cellStyle name="Normal 37 24" xfId="11286"/>
    <cellStyle name="Normal 37 25" xfId="11287"/>
    <cellStyle name="Normal 37 26" xfId="11288"/>
    <cellStyle name="Normal 37 27" xfId="11289"/>
    <cellStyle name="Normal 37 28" xfId="11290"/>
    <cellStyle name="Normal 37 29" xfId="11291"/>
    <cellStyle name="Normal 37 3" xfId="11292"/>
    <cellStyle name="Normal 37 3 2" xfId="11293"/>
    <cellStyle name="Normal 37 30" xfId="11294"/>
    <cellStyle name="Normal 37 31" xfId="11295"/>
    <cellStyle name="Normal 37 32" xfId="11296"/>
    <cellStyle name="Normal 37 33" xfId="11297"/>
    <cellStyle name="Normal 37 34" xfId="11298"/>
    <cellStyle name="Normal 37 35" xfId="11299"/>
    <cellStyle name="Normal 37 36" xfId="11300"/>
    <cellStyle name="Normal 37 37" xfId="11301"/>
    <cellStyle name="Normal 37 38" xfId="11302"/>
    <cellStyle name="Normal 37 39" xfId="11303"/>
    <cellStyle name="Normal 37 4" xfId="11304"/>
    <cellStyle name="Normal 37 4 2" xfId="11305"/>
    <cellStyle name="Normal 37 40" xfId="11306"/>
    <cellStyle name="Normal 37 41" xfId="11307"/>
    <cellStyle name="Normal 37 42" xfId="11308"/>
    <cellStyle name="Normal 37 43" xfId="11309"/>
    <cellStyle name="Normal 37 44" xfId="11310"/>
    <cellStyle name="Normal 37 45" xfId="11311"/>
    <cellStyle name="Normal 37 46" xfId="11312"/>
    <cellStyle name="Normal 37 47" xfId="11313"/>
    <cellStyle name="Normal 37 48" xfId="11314"/>
    <cellStyle name="Normal 37 49" xfId="11315"/>
    <cellStyle name="Normal 37 5" xfId="11316"/>
    <cellStyle name="Normal 37 5 2" xfId="11317"/>
    <cellStyle name="Normal 37 50" xfId="11318"/>
    <cellStyle name="Normal 37 51" xfId="11319"/>
    <cellStyle name="Normal 37 52" xfId="11320"/>
    <cellStyle name="Normal 37 53" xfId="11321"/>
    <cellStyle name="Normal 37 54" xfId="11322"/>
    <cellStyle name="Normal 37 55" xfId="11323"/>
    <cellStyle name="Normal 37 56" xfId="11324"/>
    <cellStyle name="Normal 37 57" xfId="11325"/>
    <cellStyle name="Normal 37 58" xfId="11326"/>
    <cellStyle name="Normal 37 59" xfId="11327"/>
    <cellStyle name="Normal 37 6" xfId="11328"/>
    <cellStyle name="Normal 37 6 2" xfId="11329"/>
    <cellStyle name="Normal 37 60" xfId="11330"/>
    <cellStyle name="Normal 37 61" xfId="11331"/>
    <cellStyle name="Normal 37 62" xfId="11332"/>
    <cellStyle name="Normal 37 63" xfId="11333"/>
    <cellStyle name="Normal 37 64" xfId="11334"/>
    <cellStyle name="Normal 37 65" xfId="11335"/>
    <cellStyle name="Normal 37 66" xfId="11336"/>
    <cellStyle name="Normal 37 67" xfId="11337"/>
    <cellStyle name="Normal 37 68" xfId="11338"/>
    <cellStyle name="Normal 37 69" xfId="11339"/>
    <cellStyle name="Normal 37 7" xfId="11340"/>
    <cellStyle name="Normal 37 7 2" xfId="11341"/>
    <cellStyle name="Normal 37 70" xfId="11342"/>
    <cellStyle name="Normal 37 8" xfId="11343"/>
    <cellStyle name="Normal 37 8 2" xfId="11344"/>
    <cellStyle name="Normal 37 9" xfId="11345"/>
    <cellStyle name="Normal 37 9 2" xfId="11346"/>
    <cellStyle name="Normal 38" xfId="1010"/>
    <cellStyle name="Normal 38 10" xfId="11347"/>
    <cellStyle name="Normal 38 10 2" xfId="11348"/>
    <cellStyle name="Normal 38 11" xfId="11349"/>
    <cellStyle name="Normal 38 11 2" xfId="11350"/>
    <cellStyle name="Normal 38 12" xfId="11351"/>
    <cellStyle name="Normal 38 12 2" xfId="11352"/>
    <cellStyle name="Normal 38 13" xfId="11353"/>
    <cellStyle name="Normal 38 13 2" xfId="11354"/>
    <cellStyle name="Normal 38 14" xfId="11355"/>
    <cellStyle name="Normal 38 14 2" xfId="11356"/>
    <cellStyle name="Normal 38 15" xfId="11357"/>
    <cellStyle name="Normal 38 15 2" xfId="11358"/>
    <cellStyle name="Normal 38 16" xfId="11359"/>
    <cellStyle name="Normal 38 16 2" xfId="11360"/>
    <cellStyle name="Normal 38 17" xfId="11361"/>
    <cellStyle name="Normal 38 17 2" xfId="11362"/>
    <cellStyle name="Normal 38 18" xfId="11363"/>
    <cellStyle name="Normal 38 18 2" xfId="11364"/>
    <cellStyle name="Normal 38 19" xfId="11365"/>
    <cellStyle name="Normal 38 19 2" xfId="11366"/>
    <cellStyle name="Normal 38 2" xfId="11367"/>
    <cellStyle name="Normal 38 2 2" xfId="11368"/>
    <cellStyle name="Normal 38 20" xfId="11369"/>
    <cellStyle name="Normal 38 20 2" xfId="11370"/>
    <cellStyle name="Normal 38 21" xfId="11371"/>
    <cellStyle name="Normal 38 21 2" xfId="11372"/>
    <cellStyle name="Normal 38 22" xfId="11373"/>
    <cellStyle name="Normal 38 22 2" xfId="11374"/>
    <cellStyle name="Normal 38 23" xfId="11375"/>
    <cellStyle name="Normal 38 24" xfId="11376"/>
    <cellStyle name="Normal 38 25" xfId="11377"/>
    <cellStyle name="Normal 38 26" xfId="11378"/>
    <cellStyle name="Normal 38 27" xfId="11379"/>
    <cellStyle name="Normal 38 28" xfId="11380"/>
    <cellStyle name="Normal 38 29" xfId="11381"/>
    <cellStyle name="Normal 38 3" xfId="11382"/>
    <cellStyle name="Normal 38 3 2" xfId="11383"/>
    <cellStyle name="Normal 38 30" xfId="11384"/>
    <cellStyle name="Normal 38 31" xfId="11385"/>
    <cellStyle name="Normal 38 32" xfId="11386"/>
    <cellStyle name="Normal 38 33" xfId="11387"/>
    <cellStyle name="Normal 38 34" xfId="11388"/>
    <cellStyle name="Normal 38 35" xfId="11389"/>
    <cellStyle name="Normal 38 36" xfId="11390"/>
    <cellStyle name="Normal 38 37" xfId="11391"/>
    <cellStyle name="Normal 38 38" xfId="11392"/>
    <cellStyle name="Normal 38 39" xfId="11393"/>
    <cellStyle name="Normal 38 4" xfId="11394"/>
    <cellStyle name="Normal 38 4 2" xfId="11395"/>
    <cellStyle name="Normal 38 40" xfId="11396"/>
    <cellStyle name="Normal 38 41" xfId="11397"/>
    <cellStyle name="Normal 38 42" xfId="11398"/>
    <cellStyle name="Normal 38 43" xfId="11399"/>
    <cellStyle name="Normal 38 44" xfId="11400"/>
    <cellStyle name="Normal 38 45" xfId="11401"/>
    <cellStyle name="Normal 38 46" xfId="11402"/>
    <cellStyle name="Normal 38 47" xfId="11403"/>
    <cellStyle name="Normal 38 48" xfId="11404"/>
    <cellStyle name="Normal 38 49" xfId="11405"/>
    <cellStyle name="Normal 38 5" xfId="11406"/>
    <cellStyle name="Normal 38 5 2" xfId="11407"/>
    <cellStyle name="Normal 38 50" xfId="11408"/>
    <cellStyle name="Normal 38 51" xfId="11409"/>
    <cellStyle name="Normal 38 52" xfId="11410"/>
    <cellStyle name="Normal 38 53" xfId="11411"/>
    <cellStyle name="Normal 38 54" xfId="11412"/>
    <cellStyle name="Normal 38 55" xfId="11413"/>
    <cellStyle name="Normal 38 56" xfId="11414"/>
    <cellStyle name="Normal 38 57" xfId="11415"/>
    <cellStyle name="Normal 38 58" xfId="11416"/>
    <cellStyle name="Normal 38 59" xfId="11417"/>
    <cellStyle name="Normal 38 6" xfId="11418"/>
    <cellStyle name="Normal 38 6 2" xfId="11419"/>
    <cellStyle name="Normal 38 60" xfId="11420"/>
    <cellStyle name="Normal 38 61" xfId="11421"/>
    <cellStyle name="Normal 38 62" xfId="11422"/>
    <cellStyle name="Normal 38 63" xfId="11423"/>
    <cellStyle name="Normal 38 64" xfId="11424"/>
    <cellStyle name="Normal 38 65" xfId="11425"/>
    <cellStyle name="Normal 38 66" xfId="11426"/>
    <cellStyle name="Normal 38 67" xfId="11427"/>
    <cellStyle name="Normal 38 68" xfId="11428"/>
    <cellStyle name="Normal 38 69" xfId="11429"/>
    <cellStyle name="Normal 38 7" xfId="11430"/>
    <cellStyle name="Normal 38 7 2" xfId="11431"/>
    <cellStyle name="Normal 38 70" xfId="11432"/>
    <cellStyle name="Normal 38 8" xfId="11433"/>
    <cellStyle name="Normal 38 8 2" xfId="11434"/>
    <cellStyle name="Normal 38 9" xfId="11435"/>
    <cellStyle name="Normal 38 9 2" xfId="11436"/>
    <cellStyle name="Normal 39" xfId="1011"/>
    <cellStyle name="Normal 39 10" xfId="11437"/>
    <cellStyle name="Normal 39 10 2" xfId="11438"/>
    <cellStyle name="Normal 39 11" xfId="11439"/>
    <cellStyle name="Normal 39 11 2" xfId="11440"/>
    <cellStyle name="Normal 39 12" xfId="11441"/>
    <cellStyle name="Normal 39 12 2" xfId="11442"/>
    <cellStyle name="Normal 39 13" xfId="11443"/>
    <cellStyle name="Normal 39 13 2" xfId="11444"/>
    <cellStyle name="Normal 39 14" xfId="11445"/>
    <cellStyle name="Normal 39 14 2" xfId="11446"/>
    <cellStyle name="Normal 39 15" xfId="11447"/>
    <cellStyle name="Normal 39 15 2" xfId="11448"/>
    <cellStyle name="Normal 39 16" xfId="11449"/>
    <cellStyle name="Normal 39 16 2" xfId="11450"/>
    <cellStyle name="Normal 39 17" xfId="11451"/>
    <cellStyle name="Normal 39 17 2" xfId="11452"/>
    <cellStyle name="Normal 39 18" xfId="11453"/>
    <cellStyle name="Normal 39 18 2" xfId="11454"/>
    <cellStyle name="Normal 39 19" xfId="11455"/>
    <cellStyle name="Normal 39 19 2" xfId="11456"/>
    <cellStyle name="Normal 39 2" xfId="11457"/>
    <cellStyle name="Normal 39 2 2" xfId="11458"/>
    <cellStyle name="Normal 39 20" xfId="11459"/>
    <cellStyle name="Normal 39 20 2" xfId="11460"/>
    <cellStyle name="Normal 39 21" xfId="11461"/>
    <cellStyle name="Normal 39 21 2" xfId="11462"/>
    <cellStyle name="Normal 39 22" xfId="11463"/>
    <cellStyle name="Normal 39 22 2" xfId="11464"/>
    <cellStyle name="Normal 39 23" xfId="11465"/>
    <cellStyle name="Normal 39 24" xfId="11466"/>
    <cellStyle name="Normal 39 25" xfId="11467"/>
    <cellStyle name="Normal 39 26" xfId="11468"/>
    <cellStyle name="Normal 39 27" xfId="11469"/>
    <cellStyle name="Normal 39 28" xfId="11470"/>
    <cellStyle name="Normal 39 29" xfId="11471"/>
    <cellStyle name="Normal 39 3" xfId="11472"/>
    <cellStyle name="Normal 39 3 2" xfId="11473"/>
    <cellStyle name="Normal 39 30" xfId="11474"/>
    <cellStyle name="Normal 39 31" xfId="11475"/>
    <cellStyle name="Normal 39 32" xfId="11476"/>
    <cellStyle name="Normal 39 33" xfId="11477"/>
    <cellStyle name="Normal 39 34" xfId="11478"/>
    <cellStyle name="Normal 39 35" xfId="11479"/>
    <cellStyle name="Normal 39 36" xfId="11480"/>
    <cellStyle name="Normal 39 37" xfId="11481"/>
    <cellStyle name="Normal 39 38" xfId="11482"/>
    <cellStyle name="Normal 39 39" xfId="11483"/>
    <cellStyle name="Normal 39 4" xfId="11484"/>
    <cellStyle name="Normal 39 4 2" xfId="11485"/>
    <cellStyle name="Normal 39 40" xfId="11486"/>
    <cellStyle name="Normal 39 41" xfId="11487"/>
    <cellStyle name="Normal 39 42" xfId="11488"/>
    <cellStyle name="Normal 39 43" xfId="11489"/>
    <cellStyle name="Normal 39 44" xfId="11490"/>
    <cellStyle name="Normal 39 45" xfId="11491"/>
    <cellStyle name="Normal 39 46" xfId="11492"/>
    <cellStyle name="Normal 39 47" xfId="11493"/>
    <cellStyle name="Normal 39 48" xfId="11494"/>
    <cellStyle name="Normal 39 49" xfId="11495"/>
    <cellStyle name="Normal 39 5" xfId="11496"/>
    <cellStyle name="Normal 39 5 2" xfId="11497"/>
    <cellStyle name="Normal 39 50" xfId="11498"/>
    <cellStyle name="Normal 39 51" xfId="11499"/>
    <cellStyle name="Normal 39 52" xfId="11500"/>
    <cellStyle name="Normal 39 53" xfId="11501"/>
    <cellStyle name="Normal 39 54" xfId="11502"/>
    <cellStyle name="Normal 39 55" xfId="11503"/>
    <cellStyle name="Normal 39 56" xfId="11504"/>
    <cellStyle name="Normal 39 57" xfId="11505"/>
    <cellStyle name="Normal 39 58" xfId="11506"/>
    <cellStyle name="Normal 39 59" xfId="11507"/>
    <cellStyle name="Normal 39 6" xfId="11508"/>
    <cellStyle name="Normal 39 6 2" xfId="11509"/>
    <cellStyle name="Normal 39 60" xfId="11510"/>
    <cellStyle name="Normal 39 61" xfId="11511"/>
    <cellStyle name="Normal 39 62" xfId="11512"/>
    <cellStyle name="Normal 39 63" xfId="11513"/>
    <cellStyle name="Normal 39 64" xfId="11514"/>
    <cellStyle name="Normal 39 65" xfId="11515"/>
    <cellStyle name="Normal 39 66" xfId="11516"/>
    <cellStyle name="Normal 39 67" xfId="11517"/>
    <cellStyle name="Normal 39 68" xfId="11518"/>
    <cellStyle name="Normal 39 69" xfId="11519"/>
    <cellStyle name="Normal 39 7" xfId="11520"/>
    <cellStyle name="Normal 39 7 2" xfId="11521"/>
    <cellStyle name="Normal 39 70" xfId="11522"/>
    <cellStyle name="Normal 39 8" xfId="11523"/>
    <cellStyle name="Normal 39 8 2" xfId="11524"/>
    <cellStyle name="Normal 39 9" xfId="11525"/>
    <cellStyle name="Normal 39 9 2" xfId="11526"/>
    <cellStyle name="Normal 4" xfId="105"/>
    <cellStyle name="Normal 4 10" xfId="1990"/>
    <cellStyle name="Normal 4 11" xfId="11527"/>
    <cellStyle name="Normal 4 12" xfId="11528"/>
    <cellStyle name="Normal 4 13" xfId="11529"/>
    <cellStyle name="Normal 4 14" xfId="11530"/>
    <cellStyle name="Normal 4 15" xfId="11531"/>
    <cellStyle name="Normal 4 16" xfId="11532"/>
    <cellStyle name="Normal 4 17" xfId="11533"/>
    <cellStyle name="Normal 4 18" xfId="11534"/>
    <cellStyle name="Normal 4 19" xfId="11535"/>
    <cellStyle name="Normal 4 2" xfId="1012"/>
    <cellStyle name="Normal 4 2 10" xfId="11536"/>
    <cellStyle name="Normal 4 2 11" xfId="11537"/>
    <cellStyle name="Normal 4 2 12" xfId="11538"/>
    <cellStyle name="Normal 4 2 13" xfId="11539"/>
    <cellStyle name="Normal 4 2 14" xfId="11540"/>
    <cellStyle name="Normal 4 2 15" xfId="11541"/>
    <cellStyle name="Normal 4 2 16" xfId="11542"/>
    <cellStyle name="Normal 4 2 17" xfId="11543"/>
    <cellStyle name="Normal 4 2 18" xfId="11544"/>
    <cellStyle name="Normal 4 2 19" xfId="11545"/>
    <cellStyle name="Normal 4 2 2" xfId="11546"/>
    <cellStyle name="Normal 4 2 2 10" xfId="11547"/>
    <cellStyle name="Normal 4 2 2 11" xfId="11548"/>
    <cellStyle name="Normal 4 2 2 12" xfId="11549"/>
    <cellStyle name="Normal 4 2 2 13" xfId="11550"/>
    <cellStyle name="Normal 4 2 2 14" xfId="11551"/>
    <cellStyle name="Normal 4 2 2 15" xfId="11552"/>
    <cellStyle name="Normal 4 2 2 16" xfId="11553"/>
    <cellStyle name="Normal 4 2 2 17" xfId="11554"/>
    <cellStyle name="Normal 4 2 2 18" xfId="11555"/>
    <cellStyle name="Normal 4 2 2 19" xfId="11556"/>
    <cellStyle name="Normal 4 2 2 2" xfId="11557"/>
    <cellStyle name="Normal 4 2 2 2 10" xfId="11558"/>
    <cellStyle name="Normal 4 2 2 2 11" xfId="11559"/>
    <cellStyle name="Normal 4 2 2 2 12" xfId="11560"/>
    <cellStyle name="Normal 4 2 2 2 13" xfId="11561"/>
    <cellStyle name="Normal 4 2 2 2 14" xfId="11562"/>
    <cellStyle name="Normal 4 2 2 2 15" xfId="11563"/>
    <cellStyle name="Normal 4 2 2 2 16" xfId="11564"/>
    <cellStyle name="Normal 4 2 2 2 17" xfId="11565"/>
    <cellStyle name="Normal 4 2 2 2 18" xfId="11566"/>
    <cellStyle name="Normal 4 2 2 2 19" xfId="11567"/>
    <cellStyle name="Normal 4 2 2 2 2" xfId="11568"/>
    <cellStyle name="Normal 4 2 2 2 2 10" xfId="11569"/>
    <cellStyle name="Normal 4 2 2 2 2 11" xfId="11570"/>
    <cellStyle name="Normal 4 2 2 2 2 12" xfId="11571"/>
    <cellStyle name="Normal 4 2 2 2 2 13" xfId="11572"/>
    <cellStyle name="Normal 4 2 2 2 2 14" xfId="11573"/>
    <cellStyle name="Normal 4 2 2 2 2 15" xfId="11574"/>
    <cellStyle name="Normal 4 2 2 2 2 16" xfId="11575"/>
    <cellStyle name="Normal 4 2 2 2 2 17" xfId="11576"/>
    <cellStyle name="Normal 4 2 2 2 2 18" xfId="11577"/>
    <cellStyle name="Normal 4 2 2 2 2 19" xfId="11578"/>
    <cellStyle name="Normal 4 2 2 2 2 2" xfId="11579"/>
    <cellStyle name="Normal 4 2 2 2 2 2 10" xfId="11580"/>
    <cellStyle name="Normal 4 2 2 2 2 2 11" xfId="11581"/>
    <cellStyle name="Normal 4 2 2 2 2 2 12" xfId="11582"/>
    <cellStyle name="Normal 4 2 2 2 2 2 13" xfId="11583"/>
    <cellStyle name="Normal 4 2 2 2 2 2 14" xfId="11584"/>
    <cellStyle name="Normal 4 2 2 2 2 2 15" xfId="11585"/>
    <cellStyle name="Normal 4 2 2 2 2 2 16" xfId="11586"/>
    <cellStyle name="Normal 4 2 2 2 2 2 17" xfId="11587"/>
    <cellStyle name="Normal 4 2 2 2 2 2 18" xfId="11588"/>
    <cellStyle name="Normal 4 2 2 2 2 2 2" xfId="11589"/>
    <cellStyle name="Normal 4 2 2 2 2 2 3" xfId="11590"/>
    <cellStyle name="Normal 4 2 2 2 2 2 4" xfId="11591"/>
    <cellStyle name="Normal 4 2 2 2 2 2 5" xfId="11592"/>
    <cellStyle name="Normal 4 2 2 2 2 2 6" xfId="11593"/>
    <cellStyle name="Normal 4 2 2 2 2 2 7" xfId="11594"/>
    <cellStyle name="Normal 4 2 2 2 2 2 8" xfId="11595"/>
    <cellStyle name="Normal 4 2 2 2 2 2 9" xfId="11596"/>
    <cellStyle name="Normal 4 2 2 2 2 3" xfId="11597"/>
    <cellStyle name="Normal 4 2 2 2 2 4" xfId="11598"/>
    <cellStyle name="Normal 4 2 2 2 2 5" xfId="11599"/>
    <cellStyle name="Normal 4 2 2 2 2 6" xfId="11600"/>
    <cellStyle name="Normal 4 2 2 2 2 7" xfId="11601"/>
    <cellStyle name="Normal 4 2 2 2 2 8" xfId="11602"/>
    <cellStyle name="Normal 4 2 2 2 2 9" xfId="11603"/>
    <cellStyle name="Normal 4 2 2 2 2_ELEC SAP FCST UPLOAD" xfId="11604"/>
    <cellStyle name="Normal 4 2 2 2 20" xfId="11605"/>
    <cellStyle name="Normal 4 2 2 2 21" xfId="11606"/>
    <cellStyle name="Normal 4 2 2 2 22" xfId="11607"/>
    <cellStyle name="Normal 4 2 2 2 3" xfId="11608"/>
    <cellStyle name="Normal 4 2 2 2 4" xfId="11609"/>
    <cellStyle name="Normal 4 2 2 2 5" xfId="11610"/>
    <cellStyle name="Normal 4 2 2 2 6" xfId="11611"/>
    <cellStyle name="Normal 4 2 2 2 7" xfId="11612"/>
    <cellStyle name="Normal 4 2 2 2 8" xfId="11613"/>
    <cellStyle name="Normal 4 2 2 2 9" xfId="11614"/>
    <cellStyle name="Normal 4 2 2 2_ELEC SAP FCST UPLOAD" xfId="11615"/>
    <cellStyle name="Normal 4 2 2 20" xfId="11616"/>
    <cellStyle name="Normal 4 2 2 21" xfId="11617"/>
    <cellStyle name="Normal 4 2 2 22" xfId="11618"/>
    <cellStyle name="Normal 4 2 2 3" xfId="11619"/>
    <cellStyle name="Normal 4 2 2 3 2" xfId="11620"/>
    <cellStyle name="Normal 4 2 2 3 3" xfId="11621"/>
    <cellStyle name="Normal 4 2 2 3_ELEC SAP FCST UPLOAD" xfId="11622"/>
    <cellStyle name="Normal 4 2 2 4" xfId="11623"/>
    <cellStyle name="Normal 4 2 2 5" xfId="11624"/>
    <cellStyle name="Normal 4 2 2 6" xfId="11625"/>
    <cellStyle name="Normal 4 2 2 7" xfId="11626"/>
    <cellStyle name="Normal 4 2 2 8" xfId="11627"/>
    <cellStyle name="Normal 4 2 2 9" xfId="11628"/>
    <cellStyle name="Normal 4 2 2_ELEC SAP FCST UPLOAD" xfId="11629"/>
    <cellStyle name="Normal 4 2 20" xfId="11630"/>
    <cellStyle name="Normal 4 2 21" xfId="11631"/>
    <cellStyle name="Normal 4 2 22" xfId="11632"/>
    <cellStyle name="Normal 4 2 23" xfId="11633"/>
    <cellStyle name="Normal 4 2 3" xfId="11634"/>
    <cellStyle name="Normal 4 2 3 2" xfId="11635"/>
    <cellStyle name="Normal 4 2 3 3" xfId="11636"/>
    <cellStyle name="Normal 4 2 3_ELEC SAP FCST UPLOAD" xfId="11637"/>
    <cellStyle name="Normal 4 2 4" xfId="11638"/>
    <cellStyle name="Normal 4 2 5" xfId="11639"/>
    <cellStyle name="Normal 4 2 6" xfId="11640"/>
    <cellStyle name="Normal 4 2 7" xfId="11641"/>
    <cellStyle name="Normal 4 2 8" xfId="11642"/>
    <cellStyle name="Normal 4 2 9" xfId="11643"/>
    <cellStyle name="Normal 4 2_ELEC SAP FCST UPLOAD" xfId="11644"/>
    <cellStyle name="Normal 4 20" xfId="11645"/>
    <cellStyle name="Normal 4 21" xfId="11646"/>
    <cellStyle name="Normal 4 22" xfId="11647"/>
    <cellStyle name="Normal 4 23" xfId="11648"/>
    <cellStyle name="Normal 4 24" xfId="11649"/>
    <cellStyle name="Normal 4 25" xfId="11650"/>
    <cellStyle name="Normal 4 26" xfId="11651"/>
    <cellStyle name="Normal 4 27" xfId="11652"/>
    <cellStyle name="Normal 4 28" xfId="11653"/>
    <cellStyle name="Normal 4 29" xfId="11654"/>
    <cellStyle name="Normal 4 3" xfId="1013"/>
    <cellStyle name="Normal 4 3 2" xfId="11655"/>
    <cellStyle name="Normal 4 3 2 2" xfId="11656"/>
    <cellStyle name="Normal 4 3 2 3" xfId="11657"/>
    <cellStyle name="Normal 4 3 2_ELEC SAP FCST UPLOAD" xfId="11658"/>
    <cellStyle name="Normal 4 3 3" xfId="11659"/>
    <cellStyle name="Normal 4 3 4" xfId="11660"/>
    <cellStyle name="Normal 4 3 5" xfId="11661"/>
    <cellStyle name="Normal 4 3 6" xfId="11662"/>
    <cellStyle name="Normal 4 3_ELEC SAP FCST UPLOAD" xfId="11663"/>
    <cellStyle name="Normal 4 30" xfId="11664"/>
    <cellStyle name="Normal 4 31" xfId="11665"/>
    <cellStyle name="Normal 4 32" xfId="11666"/>
    <cellStyle name="Normal 4 33" xfId="11667"/>
    <cellStyle name="Normal 4 34" xfId="11668"/>
    <cellStyle name="Normal 4 35" xfId="11669"/>
    <cellStyle name="Normal 4 36" xfId="11670"/>
    <cellStyle name="Normal 4 37" xfId="11671"/>
    <cellStyle name="Normal 4 38" xfId="11672"/>
    <cellStyle name="Normal 4 39" xfId="11673"/>
    <cellStyle name="Normal 4 4" xfId="1014"/>
    <cellStyle name="Normal 4 40" xfId="11674"/>
    <cellStyle name="Normal 4 41" xfId="11675"/>
    <cellStyle name="Normal 4 42" xfId="11676"/>
    <cellStyle name="Normal 4 43" xfId="11677"/>
    <cellStyle name="Normal 4 44" xfId="11678"/>
    <cellStyle name="Normal 4 45" xfId="11679"/>
    <cellStyle name="Normal 4 46" xfId="11680"/>
    <cellStyle name="Normal 4 47" xfId="11681"/>
    <cellStyle name="Normal 4 48" xfId="11682"/>
    <cellStyle name="Normal 4 49" xfId="11683"/>
    <cellStyle name="Normal 4 5" xfId="1015"/>
    <cellStyle name="Normal 4 50" xfId="11684"/>
    <cellStyle name="Normal 4 51" xfId="11685"/>
    <cellStyle name="Normal 4 52" xfId="11686"/>
    <cellStyle name="Normal 4 53" xfId="11687"/>
    <cellStyle name="Normal 4 54" xfId="11688"/>
    <cellStyle name="Normal 4 55" xfId="11689"/>
    <cellStyle name="Normal 4 56" xfId="11690"/>
    <cellStyle name="Normal 4 57" xfId="11691"/>
    <cellStyle name="Normal 4 58" xfId="11692"/>
    <cellStyle name="Normal 4 59" xfId="11693"/>
    <cellStyle name="Normal 4 6" xfId="1016"/>
    <cellStyle name="Normal 4 60" xfId="11694"/>
    <cellStyle name="Normal 4 61" xfId="11695"/>
    <cellStyle name="Normal 4 62" xfId="11696"/>
    <cellStyle name="Normal 4 63" xfId="11697"/>
    <cellStyle name="Normal 4 64" xfId="11698"/>
    <cellStyle name="Normal 4 65" xfId="11699"/>
    <cellStyle name="Normal 4 66" xfId="11700"/>
    <cellStyle name="Normal 4 67" xfId="11701"/>
    <cellStyle name="Normal 4 68" xfId="11702"/>
    <cellStyle name="Normal 4 69" xfId="11703"/>
    <cellStyle name="Normal 4 7" xfId="1017"/>
    <cellStyle name="Normal 4 7 10" xfId="11704"/>
    <cellStyle name="Normal 4 7 11" xfId="11705"/>
    <cellStyle name="Normal 4 7 12" xfId="11706"/>
    <cellStyle name="Normal 4 7 13" xfId="11707"/>
    <cellStyle name="Normal 4 7 14" xfId="11708"/>
    <cellStyle name="Normal 4 7 15" xfId="11709"/>
    <cellStyle name="Normal 4 7 16" xfId="11710"/>
    <cellStyle name="Normal 4 7 17" xfId="11711"/>
    <cellStyle name="Normal 4 7 2" xfId="11712"/>
    <cellStyle name="Normal 4 7 3" xfId="11713"/>
    <cellStyle name="Normal 4 7 4" xfId="11714"/>
    <cellStyle name="Normal 4 7 5" xfId="11715"/>
    <cellStyle name="Normal 4 7 6" xfId="11716"/>
    <cellStyle name="Normal 4 7 7" xfId="11717"/>
    <cellStyle name="Normal 4 7 8" xfId="11718"/>
    <cellStyle name="Normal 4 7 9" xfId="11719"/>
    <cellStyle name="Normal 4 70" xfId="11720"/>
    <cellStyle name="Normal 4 71" xfId="11721"/>
    <cellStyle name="Normal 4 72" xfId="11722"/>
    <cellStyle name="Normal 4 73" xfId="11723"/>
    <cellStyle name="Normal 4 74" xfId="11724"/>
    <cellStyle name="Normal 4 75" xfId="11725"/>
    <cellStyle name="Normal 4 76" xfId="11726"/>
    <cellStyle name="Normal 4 77" xfId="11727"/>
    <cellStyle name="Normal 4 78" xfId="11728"/>
    <cellStyle name="Normal 4 79" xfId="11729"/>
    <cellStyle name="Normal 4 8" xfId="1018"/>
    <cellStyle name="Normal 4 80" xfId="11730"/>
    <cellStyle name="Normal 4 81" xfId="11731"/>
    <cellStyle name="Normal 4 82" xfId="11732"/>
    <cellStyle name="Normal 4 83" xfId="11733"/>
    <cellStyle name="Normal 4 9" xfId="1987"/>
    <cellStyle name="Normal 4 9 2" xfId="1994"/>
    <cellStyle name="Normal 4_Book1" xfId="1019"/>
    <cellStyle name="Normal 40" xfId="1020"/>
    <cellStyle name="Normal 40 10" xfId="11734"/>
    <cellStyle name="Normal 40 10 2" xfId="11735"/>
    <cellStyle name="Normal 40 11" xfId="11736"/>
    <cellStyle name="Normal 40 11 2" xfId="11737"/>
    <cellStyle name="Normal 40 12" xfId="11738"/>
    <cellStyle name="Normal 40 12 2" xfId="11739"/>
    <cellStyle name="Normal 40 13" xfId="11740"/>
    <cellStyle name="Normal 40 13 2" xfId="11741"/>
    <cellStyle name="Normal 40 14" xfId="11742"/>
    <cellStyle name="Normal 40 14 2" xfId="11743"/>
    <cellStyle name="Normal 40 15" xfId="11744"/>
    <cellStyle name="Normal 40 15 2" xfId="11745"/>
    <cellStyle name="Normal 40 16" xfId="11746"/>
    <cellStyle name="Normal 40 16 2" xfId="11747"/>
    <cellStyle name="Normal 40 17" xfId="11748"/>
    <cellStyle name="Normal 40 17 2" xfId="11749"/>
    <cellStyle name="Normal 40 18" xfId="11750"/>
    <cellStyle name="Normal 40 18 2" xfId="11751"/>
    <cellStyle name="Normal 40 19" xfId="11752"/>
    <cellStyle name="Normal 40 19 2" xfId="11753"/>
    <cellStyle name="Normal 40 2" xfId="11754"/>
    <cellStyle name="Normal 40 2 2" xfId="11755"/>
    <cellStyle name="Normal 40 20" xfId="11756"/>
    <cellStyle name="Normal 40 20 2" xfId="11757"/>
    <cellStyle name="Normal 40 21" xfId="11758"/>
    <cellStyle name="Normal 40 21 2" xfId="11759"/>
    <cellStyle name="Normal 40 22" xfId="11760"/>
    <cellStyle name="Normal 40 22 2" xfId="11761"/>
    <cellStyle name="Normal 40 23" xfId="11762"/>
    <cellStyle name="Normal 40 24" xfId="11763"/>
    <cellStyle name="Normal 40 25" xfId="11764"/>
    <cellStyle name="Normal 40 26" xfId="11765"/>
    <cellStyle name="Normal 40 27" xfId="11766"/>
    <cellStyle name="Normal 40 28" xfId="11767"/>
    <cellStyle name="Normal 40 29" xfId="11768"/>
    <cellStyle name="Normal 40 3" xfId="11769"/>
    <cellStyle name="Normal 40 3 2" xfId="11770"/>
    <cellStyle name="Normal 40 30" xfId="11771"/>
    <cellStyle name="Normal 40 31" xfId="11772"/>
    <cellStyle name="Normal 40 32" xfId="11773"/>
    <cellStyle name="Normal 40 33" xfId="11774"/>
    <cellStyle name="Normal 40 34" xfId="11775"/>
    <cellStyle name="Normal 40 35" xfId="11776"/>
    <cellStyle name="Normal 40 36" xfId="11777"/>
    <cellStyle name="Normal 40 37" xfId="11778"/>
    <cellStyle name="Normal 40 38" xfId="11779"/>
    <cellStyle name="Normal 40 39" xfId="11780"/>
    <cellStyle name="Normal 40 4" xfId="11781"/>
    <cellStyle name="Normal 40 4 2" xfId="11782"/>
    <cellStyle name="Normal 40 40" xfId="11783"/>
    <cellStyle name="Normal 40 41" xfId="11784"/>
    <cellStyle name="Normal 40 42" xfId="11785"/>
    <cellStyle name="Normal 40 43" xfId="11786"/>
    <cellStyle name="Normal 40 44" xfId="11787"/>
    <cellStyle name="Normal 40 45" xfId="11788"/>
    <cellStyle name="Normal 40 46" xfId="11789"/>
    <cellStyle name="Normal 40 47" xfId="11790"/>
    <cellStyle name="Normal 40 48" xfId="11791"/>
    <cellStyle name="Normal 40 49" xfId="11792"/>
    <cellStyle name="Normal 40 5" xfId="11793"/>
    <cellStyle name="Normal 40 5 2" xfId="11794"/>
    <cellStyle name="Normal 40 50" xfId="11795"/>
    <cellStyle name="Normal 40 51" xfId="11796"/>
    <cellStyle name="Normal 40 52" xfId="11797"/>
    <cellStyle name="Normal 40 53" xfId="11798"/>
    <cellStyle name="Normal 40 54" xfId="11799"/>
    <cellStyle name="Normal 40 55" xfId="11800"/>
    <cellStyle name="Normal 40 56" xfId="11801"/>
    <cellStyle name="Normal 40 57" xfId="11802"/>
    <cellStyle name="Normal 40 58" xfId="11803"/>
    <cellStyle name="Normal 40 59" xfId="11804"/>
    <cellStyle name="Normal 40 6" xfId="11805"/>
    <cellStyle name="Normal 40 6 2" xfId="11806"/>
    <cellStyle name="Normal 40 60" xfId="11807"/>
    <cellStyle name="Normal 40 61" xfId="11808"/>
    <cellStyle name="Normal 40 62" xfId="11809"/>
    <cellStyle name="Normal 40 63" xfId="11810"/>
    <cellStyle name="Normal 40 64" xfId="11811"/>
    <cellStyle name="Normal 40 65" xfId="11812"/>
    <cellStyle name="Normal 40 66" xfId="11813"/>
    <cellStyle name="Normal 40 67" xfId="11814"/>
    <cellStyle name="Normal 40 68" xfId="11815"/>
    <cellStyle name="Normal 40 69" xfId="11816"/>
    <cellStyle name="Normal 40 7" xfId="11817"/>
    <cellStyle name="Normal 40 7 2" xfId="11818"/>
    <cellStyle name="Normal 40 70" xfId="11819"/>
    <cellStyle name="Normal 40 8" xfId="11820"/>
    <cellStyle name="Normal 40 8 2" xfId="11821"/>
    <cellStyle name="Normal 40 9" xfId="11822"/>
    <cellStyle name="Normal 40 9 2" xfId="11823"/>
    <cellStyle name="Normal 41" xfId="1021"/>
    <cellStyle name="Normal 41 10" xfId="11824"/>
    <cellStyle name="Normal 41 10 2" xfId="11825"/>
    <cellStyle name="Normal 41 11" xfId="11826"/>
    <cellStyle name="Normal 41 11 2" xfId="11827"/>
    <cellStyle name="Normal 41 12" xfId="11828"/>
    <cellStyle name="Normal 41 12 2" xfId="11829"/>
    <cellStyle name="Normal 41 13" xfId="11830"/>
    <cellStyle name="Normal 41 13 2" xfId="11831"/>
    <cellStyle name="Normal 41 14" xfId="11832"/>
    <cellStyle name="Normal 41 14 2" xfId="11833"/>
    <cellStyle name="Normal 41 15" xfId="11834"/>
    <cellStyle name="Normal 41 15 2" xfId="11835"/>
    <cellStyle name="Normal 41 16" xfId="11836"/>
    <cellStyle name="Normal 41 16 2" xfId="11837"/>
    <cellStyle name="Normal 41 17" xfId="11838"/>
    <cellStyle name="Normal 41 17 2" xfId="11839"/>
    <cellStyle name="Normal 41 18" xfId="11840"/>
    <cellStyle name="Normal 41 18 2" xfId="11841"/>
    <cellStyle name="Normal 41 19" xfId="11842"/>
    <cellStyle name="Normal 41 19 2" xfId="11843"/>
    <cellStyle name="Normal 41 2" xfId="11844"/>
    <cellStyle name="Normal 41 2 2" xfId="11845"/>
    <cellStyle name="Normal 41 20" xfId="11846"/>
    <cellStyle name="Normal 41 20 2" xfId="11847"/>
    <cellStyle name="Normal 41 21" xfId="11848"/>
    <cellStyle name="Normal 41 21 2" xfId="11849"/>
    <cellStyle name="Normal 41 22" xfId="11850"/>
    <cellStyle name="Normal 41 22 2" xfId="11851"/>
    <cellStyle name="Normal 41 23" xfId="11852"/>
    <cellStyle name="Normal 41 24" xfId="11853"/>
    <cellStyle name="Normal 41 25" xfId="11854"/>
    <cellStyle name="Normal 41 26" xfId="11855"/>
    <cellStyle name="Normal 41 27" xfId="11856"/>
    <cellStyle name="Normal 41 28" xfId="11857"/>
    <cellStyle name="Normal 41 29" xfId="11858"/>
    <cellStyle name="Normal 41 3" xfId="11859"/>
    <cellStyle name="Normal 41 3 2" xfId="11860"/>
    <cellStyle name="Normal 41 30" xfId="11861"/>
    <cellStyle name="Normal 41 31" xfId="11862"/>
    <cellStyle name="Normal 41 32" xfId="11863"/>
    <cellStyle name="Normal 41 33" xfId="11864"/>
    <cellStyle name="Normal 41 34" xfId="11865"/>
    <cellStyle name="Normal 41 35" xfId="11866"/>
    <cellStyle name="Normal 41 36" xfId="11867"/>
    <cellStyle name="Normal 41 37" xfId="11868"/>
    <cellStyle name="Normal 41 38" xfId="11869"/>
    <cellStyle name="Normal 41 39" xfId="11870"/>
    <cellStyle name="Normal 41 4" xfId="11871"/>
    <cellStyle name="Normal 41 4 2" xfId="11872"/>
    <cellStyle name="Normal 41 40" xfId="11873"/>
    <cellStyle name="Normal 41 41" xfId="11874"/>
    <cellStyle name="Normal 41 42" xfId="11875"/>
    <cellStyle name="Normal 41 43" xfId="11876"/>
    <cellStyle name="Normal 41 44" xfId="11877"/>
    <cellStyle name="Normal 41 45" xfId="11878"/>
    <cellStyle name="Normal 41 46" xfId="11879"/>
    <cellStyle name="Normal 41 47" xfId="11880"/>
    <cellStyle name="Normal 41 48" xfId="11881"/>
    <cellStyle name="Normal 41 49" xfId="11882"/>
    <cellStyle name="Normal 41 5" xfId="11883"/>
    <cellStyle name="Normal 41 5 2" xfId="11884"/>
    <cellStyle name="Normal 41 50" xfId="11885"/>
    <cellStyle name="Normal 41 51" xfId="11886"/>
    <cellStyle name="Normal 41 52" xfId="11887"/>
    <cellStyle name="Normal 41 53" xfId="11888"/>
    <cellStyle name="Normal 41 54" xfId="11889"/>
    <cellStyle name="Normal 41 55" xfId="11890"/>
    <cellStyle name="Normal 41 56" xfId="11891"/>
    <cellStyle name="Normal 41 57" xfId="11892"/>
    <cellStyle name="Normal 41 58" xfId="11893"/>
    <cellStyle name="Normal 41 59" xfId="11894"/>
    <cellStyle name="Normal 41 6" xfId="11895"/>
    <cellStyle name="Normal 41 6 2" xfId="11896"/>
    <cellStyle name="Normal 41 60" xfId="11897"/>
    <cellStyle name="Normal 41 61" xfId="11898"/>
    <cellStyle name="Normal 41 62" xfId="11899"/>
    <cellStyle name="Normal 41 63" xfId="11900"/>
    <cellStyle name="Normal 41 64" xfId="11901"/>
    <cellStyle name="Normal 41 65" xfId="11902"/>
    <cellStyle name="Normal 41 66" xfId="11903"/>
    <cellStyle name="Normal 41 67" xfId="11904"/>
    <cellStyle name="Normal 41 68" xfId="11905"/>
    <cellStyle name="Normal 41 69" xfId="11906"/>
    <cellStyle name="Normal 41 7" xfId="11907"/>
    <cellStyle name="Normal 41 7 2" xfId="11908"/>
    <cellStyle name="Normal 41 70" xfId="11909"/>
    <cellStyle name="Normal 41 8" xfId="11910"/>
    <cellStyle name="Normal 41 8 2" xfId="11911"/>
    <cellStyle name="Normal 41 9" xfId="11912"/>
    <cellStyle name="Normal 41 9 2" xfId="11913"/>
    <cellStyle name="Normal 42" xfId="1022"/>
    <cellStyle name="Normal 42 10" xfId="11914"/>
    <cellStyle name="Normal 42 10 2" xfId="11915"/>
    <cellStyle name="Normal 42 11" xfId="11916"/>
    <cellStyle name="Normal 42 11 2" xfId="11917"/>
    <cellStyle name="Normal 42 12" xfId="11918"/>
    <cellStyle name="Normal 42 12 2" xfId="11919"/>
    <cellStyle name="Normal 42 13" xfId="11920"/>
    <cellStyle name="Normal 42 13 2" xfId="11921"/>
    <cellStyle name="Normal 42 14" xfId="11922"/>
    <cellStyle name="Normal 42 14 2" xfId="11923"/>
    <cellStyle name="Normal 42 15" xfId="11924"/>
    <cellStyle name="Normal 42 15 2" xfId="11925"/>
    <cellStyle name="Normal 42 16" xfId="11926"/>
    <cellStyle name="Normal 42 16 2" xfId="11927"/>
    <cellStyle name="Normal 42 17" xfId="11928"/>
    <cellStyle name="Normal 42 17 2" xfId="11929"/>
    <cellStyle name="Normal 42 18" xfId="11930"/>
    <cellStyle name="Normal 42 18 2" xfId="11931"/>
    <cellStyle name="Normal 42 19" xfId="11932"/>
    <cellStyle name="Normal 42 19 2" xfId="11933"/>
    <cellStyle name="Normal 42 2" xfId="11934"/>
    <cellStyle name="Normal 42 2 2" xfId="11935"/>
    <cellStyle name="Normal 42 20" xfId="11936"/>
    <cellStyle name="Normal 42 20 2" xfId="11937"/>
    <cellStyle name="Normal 42 21" xfId="11938"/>
    <cellStyle name="Normal 42 21 2" xfId="11939"/>
    <cellStyle name="Normal 42 22" xfId="11940"/>
    <cellStyle name="Normal 42 22 2" xfId="11941"/>
    <cellStyle name="Normal 42 23" xfId="11942"/>
    <cellStyle name="Normal 42 24" xfId="11943"/>
    <cellStyle name="Normal 42 25" xfId="11944"/>
    <cellStyle name="Normal 42 26" xfId="11945"/>
    <cellStyle name="Normal 42 27" xfId="11946"/>
    <cellStyle name="Normal 42 28" xfId="11947"/>
    <cellStyle name="Normal 42 29" xfId="11948"/>
    <cellStyle name="Normal 42 3" xfId="11949"/>
    <cellStyle name="Normal 42 3 2" xfId="11950"/>
    <cellStyle name="Normal 42 30" xfId="11951"/>
    <cellStyle name="Normal 42 31" xfId="11952"/>
    <cellStyle name="Normal 42 32" xfId="11953"/>
    <cellStyle name="Normal 42 33" xfId="11954"/>
    <cellStyle name="Normal 42 34" xfId="11955"/>
    <cellStyle name="Normal 42 35" xfId="11956"/>
    <cellStyle name="Normal 42 36" xfId="11957"/>
    <cellStyle name="Normal 42 37" xfId="11958"/>
    <cellStyle name="Normal 42 38" xfId="11959"/>
    <cellStyle name="Normal 42 39" xfId="11960"/>
    <cellStyle name="Normal 42 4" xfId="11961"/>
    <cellStyle name="Normal 42 4 2" xfId="11962"/>
    <cellStyle name="Normal 42 40" xfId="11963"/>
    <cellStyle name="Normal 42 41" xfId="11964"/>
    <cellStyle name="Normal 42 42" xfId="11965"/>
    <cellStyle name="Normal 42 43" xfId="11966"/>
    <cellStyle name="Normal 42 44" xfId="11967"/>
    <cellStyle name="Normal 42 45" xfId="11968"/>
    <cellStyle name="Normal 42 46" xfId="11969"/>
    <cellStyle name="Normal 42 47" xfId="11970"/>
    <cellStyle name="Normal 42 48" xfId="11971"/>
    <cellStyle name="Normal 42 49" xfId="11972"/>
    <cellStyle name="Normal 42 5" xfId="11973"/>
    <cellStyle name="Normal 42 5 2" xfId="11974"/>
    <cellStyle name="Normal 42 50" xfId="11975"/>
    <cellStyle name="Normal 42 51" xfId="11976"/>
    <cellStyle name="Normal 42 52" xfId="11977"/>
    <cellStyle name="Normal 42 53" xfId="11978"/>
    <cellStyle name="Normal 42 54" xfId="11979"/>
    <cellStyle name="Normal 42 55" xfId="11980"/>
    <cellStyle name="Normal 42 56" xfId="11981"/>
    <cellStyle name="Normal 42 57" xfId="11982"/>
    <cellStyle name="Normal 42 58" xfId="11983"/>
    <cellStyle name="Normal 42 59" xfId="11984"/>
    <cellStyle name="Normal 42 6" xfId="11985"/>
    <cellStyle name="Normal 42 6 2" xfId="11986"/>
    <cellStyle name="Normal 42 60" xfId="11987"/>
    <cellStyle name="Normal 42 61" xfId="11988"/>
    <cellStyle name="Normal 42 62" xfId="11989"/>
    <cellStyle name="Normal 42 63" xfId="11990"/>
    <cellStyle name="Normal 42 64" xfId="11991"/>
    <cellStyle name="Normal 42 65" xfId="11992"/>
    <cellStyle name="Normal 42 66" xfId="11993"/>
    <cellStyle name="Normal 42 67" xfId="11994"/>
    <cellStyle name="Normal 42 68" xfId="11995"/>
    <cellStyle name="Normal 42 69" xfId="11996"/>
    <cellStyle name="Normal 42 7" xfId="11997"/>
    <cellStyle name="Normal 42 7 2" xfId="11998"/>
    <cellStyle name="Normal 42 70" xfId="11999"/>
    <cellStyle name="Normal 42 8" xfId="12000"/>
    <cellStyle name="Normal 42 8 2" xfId="12001"/>
    <cellStyle name="Normal 42 9" xfId="12002"/>
    <cellStyle name="Normal 42 9 2" xfId="12003"/>
    <cellStyle name="Normal 43" xfId="1023"/>
    <cellStyle name="Normal 43 10" xfId="12004"/>
    <cellStyle name="Normal 43 10 2" xfId="12005"/>
    <cellStyle name="Normal 43 11" xfId="12006"/>
    <cellStyle name="Normal 43 11 2" xfId="12007"/>
    <cellStyle name="Normal 43 12" xfId="12008"/>
    <cellStyle name="Normal 43 12 2" xfId="12009"/>
    <cellStyle name="Normal 43 13" xfId="12010"/>
    <cellStyle name="Normal 43 13 2" xfId="12011"/>
    <cellStyle name="Normal 43 14" xfId="12012"/>
    <cellStyle name="Normal 43 14 2" xfId="12013"/>
    <cellStyle name="Normal 43 15" xfId="12014"/>
    <cellStyle name="Normal 43 15 2" xfId="12015"/>
    <cellStyle name="Normal 43 16" xfId="12016"/>
    <cellStyle name="Normal 43 16 2" xfId="12017"/>
    <cellStyle name="Normal 43 17" xfId="12018"/>
    <cellStyle name="Normal 43 17 2" xfId="12019"/>
    <cellStyle name="Normal 43 18" xfId="12020"/>
    <cellStyle name="Normal 43 18 2" xfId="12021"/>
    <cellStyle name="Normal 43 19" xfId="12022"/>
    <cellStyle name="Normal 43 19 2" xfId="12023"/>
    <cellStyle name="Normal 43 2" xfId="12024"/>
    <cellStyle name="Normal 43 2 2" xfId="12025"/>
    <cellStyle name="Normal 43 20" xfId="12026"/>
    <cellStyle name="Normal 43 20 2" xfId="12027"/>
    <cellStyle name="Normal 43 21" xfId="12028"/>
    <cellStyle name="Normal 43 21 2" xfId="12029"/>
    <cellStyle name="Normal 43 22" xfId="12030"/>
    <cellStyle name="Normal 43 22 2" xfId="12031"/>
    <cellStyle name="Normal 43 23" xfId="12032"/>
    <cellStyle name="Normal 43 24" xfId="12033"/>
    <cellStyle name="Normal 43 25" xfId="12034"/>
    <cellStyle name="Normal 43 26" xfId="12035"/>
    <cellStyle name="Normal 43 27" xfId="12036"/>
    <cellStyle name="Normal 43 28" xfId="12037"/>
    <cellStyle name="Normal 43 29" xfId="12038"/>
    <cellStyle name="Normal 43 3" xfId="12039"/>
    <cellStyle name="Normal 43 3 2" xfId="12040"/>
    <cellStyle name="Normal 43 30" xfId="12041"/>
    <cellStyle name="Normal 43 31" xfId="12042"/>
    <cellStyle name="Normal 43 32" xfId="12043"/>
    <cellStyle name="Normal 43 33" xfId="12044"/>
    <cellStyle name="Normal 43 34" xfId="12045"/>
    <cellStyle name="Normal 43 35" xfId="12046"/>
    <cellStyle name="Normal 43 36" xfId="12047"/>
    <cellStyle name="Normal 43 37" xfId="12048"/>
    <cellStyle name="Normal 43 38" xfId="12049"/>
    <cellStyle name="Normal 43 39" xfId="12050"/>
    <cellStyle name="Normal 43 4" xfId="12051"/>
    <cellStyle name="Normal 43 4 2" xfId="12052"/>
    <cellStyle name="Normal 43 40" xfId="12053"/>
    <cellStyle name="Normal 43 41" xfId="12054"/>
    <cellStyle name="Normal 43 42" xfId="12055"/>
    <cellStyle name="Normal 43 43" xfId="12056"/>
    <cellStyle name="Normal 43 44" xfId="12057"/>
    <cellStyle name="Normal 43 45" xfId="12058"/>
    <cellStyle name="Normal 43 46" xfId="12059"/>
    <cellStyle name="Normal 43 47" xfId="12060"/>
    <cellStyle name="Normal 43 48" xfId="12061"/>
    <cellStyle name="Normal 43 49" xfId="12062"/>
    <cellStyle name="Normal 43 5" xfId="12063"/>
    <cellStyle name="Normal 43 5 2" xfId="12064"/>
    <cellStyle name="Normal 43 50" xfId="12065"/>
    <cellStyle name="Normal 43 51" xfId="12066"/>
    <cellStyle name="Normal 43 52" xfId="12067"/>
    <cellStyle name="Normal 43 53" xfId="12068"/>
    <cellStyle name="Normal 43 54" xfId="12069"/>
    <cellStyle name="Normal 43 55" xfId="12070"/>
    <cellStyle name="Normal 43 56" xfId="12071"/>
    <cellStyle name="Normal 43 57" xfId="12072"/>
    <cellStyle name="Normal 43 58" xfId="12073"/>
    <cellStyle name="Normal 43 59" xfId="12074"/>
    <cellStyle name="Normal 43 6" xfId="12075"/>
    <cellStyle name="Normal 43 6 2" xfId="12076"/>
    <cellStyle name="Normal 43 60" xfId="12077"/>
    <cellStyle name="Normal 43 61" xfId="12078"/>
    <cellStyle name="Normal 43 62" xfId="12079"/>
    <cellStyle name="Normal 43 63" xfId="12080"/>
    <cellStyle name="Normal 43 64" xfId="12081"/>
    <cellStyle name="Normal 43 65" xfId="12082"/>
    <cellStyle name="Normal 43 66" xfId="12083"/>
    <cellStyle name="Normal 43 67" xfId="12084"/>
    <cellStyle name="Normal 43 68" xfId="12085"/>
    <cellStyle name="Normal 43 69" xfId="12086"/>
    <cellStyle name="Normal 43 7" xfId="12087"/>
    <cellStyle name="Normal 43 7 2" xfId="12088"/>
    <cellStyle name="Normal 43 70" xfId="12089"/>
    <cellStyle name="Normal 43 8" xfId="12090"/>
    <cellStyle name="Normal 43 8 2" xfId="12091"/>
    <cellStyle name="Normal 43 9" xfId="12092"/>
    <cellStyle name="Normal 43 9 2" xfId="12093"/>
    <cellStyle name="Normal 44" xfId="1024"/>
    <cellStyle name="Normal 44 10" xfId="12094"/>
    <cellStyle name="Normal 44 10 2" xfId="12095"/>
    <cellStyle name="Normal 44 11" xfId="12096"/>
    <cellStyle name="Normal 44 11 2" xfId="12097"/>
    <cellStyle name="Normal 44 12" xfId="12098"/>
    <cellStyle name="Normal 44 12 2" xfId="12099"/>
    <cellStyle name="Normal 44 13" xfId="12100"/>
    <cellStyle name="Normal 44 13 2" xfId="12101"/>
    <cellStyle name="Normal 44 14" xfId="12102"/>
    <cellStyle name="Normal 44 14 2" xfId="12103"/>
    <cellStyle name="Normal 44 15" xfId="12104"/>
    <cellStyle name="Normal 44 15 2" xfId="12105"/>
    <cellStyle name="Normal 44 16" xfId="12106"/>
    <cellStyle name="Normal 44 16 2" xfId="12107"/>
    <cellStyle name="Normal 44 17" xfId="12108"/>
    <cellStyle name="Normal 44 17 2" xfId="12109"/>
    <cellStyle name="Normal 44 18" xfId="12110"/>
    <cellStyle name="Normal 44 18 2" xfId="12111"/>
    <cellStyle name="Normal 44 19" xfId="12112"/>
    <cellStyle name="Normal 44 19 2" xfId="12113"/>
    <cellStyle name="Normal 44 2" xfId="12114"/>
    <cellStyle name="Normal 44 2 2" xfId="12115"/>
    <cellStyle name="Normal 44 20" xfId="12116"/>
    <cellStyle name="Normal 44 20 2" xfId="12117"/>
    <cellStyle name="Normal 44 21" xfId="12118"/>
    <cellStyle name="Normal 44 21 2" xfId="12119"/>
    <cellStyle name="Normal 44 22" xfId="12120"/>
    <cellStyle name="Normal 44 22 2" xfId="12121"/>
    <cellStyle name="Normal 44 23" xfId="12122"/>
    <cellStyle name="Normal 44 24" xfId="12123"/>
    <cellStyle name="Normal 44 25" xfId="12124"/>
    <cellStyle name="Normal 44 26" xfId="12125"/>
    <cellStyle name="Normal 44 27" xfId="12126"/>
    <cellStyle name="Normal 44 28" xfId="12127"/>
    <cellStyle name="Normal 44 29" xfId="12128"/>
    <cellStyle name="Normal 44 3" xfId="12129"/>
    <cellStyle name="Normal 44 3 2" xfId="12130"/>
    <cellStyle name="Normal 44 30" xfId="12131"/>
    <cellStyle name="Normal 44 31" xfId="12132"/>
    <cellStyle name="Normal 44 32" xfId="12133"/>
    <cellStyle name="Normal 44 33" xfId="12134"/>
    <cellStyle name="Normal 44 34" xfId="12135"/>
    <cellStyle name="Normal 44 35" xfId="12136"/>
    <cellStyle name="Normal 44 36" xfId="12137"/>
    <cellStyle name="Normal 44 37" xfId="12138"/>
    <cellStyle name="Normal 44 38" xfId="12139"/>
    <cellStyle name="Normal 44 39" xfId="12140"/>
    <cellStyle name="Normal 44 4" xfId="12141"/>
    <cellStyle name="Normal 44 4 2" xfId="12142"/>
    <cellStyle name="Normal 44 40" xfId="12143"/>
    <cellStyle name="Normal 44 41" xfId="12144"/>
    <cellStyle name="Normal 44 42" xfId="12145"/>
    <cellStyle name="Normal 44 43" xfId="12146"/>
    <cellStyle name="Normal 44 44" xfId="12147"/>
    <cellStyle name="Normal 44 45" xfId="12148"/>
    <cellStyle name="Normal 44 46" xfId="12149"/>
    <cellStyle name="Normal 44 47" xfId="12150"/>
    <cellStyle name="Normal 44 48" xfId="12151"/>
    <cellStyle name="Normal 44 49" xfId="12152"/>
    <cellStyle name="Normal 44 5" xfId="12153"/>
    <cellStyle name="Normal 44 5 2" xfId="12154"/>
    <cellStyle name="Normal 44 50" xfId="12155"/>
    <cellStyle name="Normal 44 51" xfId="12156"/>
    <cellStyle name="Normal 44 52" xfId="12157"/>
    <cellStyle name="Normal 44 53" xfId="12158"/>
    <cellStyle name="Normal 44 54" xfId="12159"/>
    <cellStyle name="Normal 44 55" xfId="12160"/>
    <cellStyle name="Normal 44 56" xfId="12161"/>
    <cellStyle name="Normal 44 57" xfId="12162"/>
    <cellStyle name="Normal 44 58" xfId="12163"/>
    <cellStyle name="Normal 44 59" xfId="12164"/>
    <cellStyle name="Normal 44 6" xfId="12165"/>
    <cellStyle name="Normal 44 6 2" xfId="12166"/>
    <cellStyle name="Normal 44 60" xfId="12167"/>
    <cellStyle name="Normal 44 61" xfId="12168"/>
    <cellStyle name="Normal 44 62" xfId="12169"/>
    <cellStyle name="Normal 44 63" xfId="12170"/>
    <cellStyle name="Normal 44 64" xfId="12171"/>
    <cellStyle name="Normal 44 65" xfId="12172"/>
    <cellStyle name="Normal 44 66" xfId="12173"/>
    <cellStyle name="Normal 44 67" xfId="12174"/>
    <cellStyle name="Normal 44 68" xfId="12175"/>
    <cellStyle name="Normal 44 69" xfId="12176"/>
    <cellStyle name="Normal 44 7" xfId="12177"/>
    <cellStyle name="Normal 44 7 2" xfId="12178"/>
    <cellStyle name="Normal 44 70" xfId="12179"/>
    <cellStyle name="Normal 44 8" xfId="12180"/>
    <cellStyle name="Normal 44 8 2" xfId="12181"/>
    <cellStyle name="Normal 44 9" xfId="12182"/>
    <cellStyle name="Normal 44 9 2" xfId="12183"/>
    <cellStyle name="Normal 45" xfId="1025"/>
    <cellStyle name="Normal 45 10" xfId="12184"/>
    <cellStyle name="Normal 45 10 2" xfId="12185"/>
    <cellStyle name="Normal 45 11" xfId="12186"/>
    <cellStyle name="Normal 45 11 2" xfId="12187"/>
    <cellStyle name="Normal 45 12" xfId="12188"/>
    <cellStyle name="Normal 45 12 2" xfId="12189"/>
    <cellStyle name="Normal 45 13" xfId="12190"/>
    <cellStyle name="Normal 45 13 2" xfId="12191"/>
    <cellStyle name="Normal 45 14" xfId="12192"/>
    <cellStyle name="Normal 45 14 2" xfId="12193"/>
    <cellStyle name="Normal 45 15" xfId="12194"/>
    <cellStyle name="Normal 45 15 2" xfId="12195"/>
    <cellStyle name="Normal 45 16" xfId="12196"/>
    <cellStyle name="Normal 45 16 2" xfId="12197"/>
    <cellStyle name="Normal 45 17" xfId="12198"/>
    <cellStyle name="Normal 45 17 2" xfId="12199"/>
    <cellStyle name="Normal 45 18" xfId="12200"/>
    <cellStyle name="Normal 45 18 2" xfId="12201"/>
    <cellStyle name="Normal 45 19" xfId="12202"/>
    <cellStyle name="Normal 45 19 2" xfId="12203"/>
    <cellStyle name="Normal 45 2" xfId="12204"/>
    <cellStyle name="Normal 45 2 2" xfId="12205"/>
    <cellStyle name="Normal 45 20" xfId="12206"/>
    <cellStyle name="Normal 45 20 2" xfId="12207"/>
    <cellStyle name="Normal 45 21" xfId="12208"/>
    <cellStyle name="Normal 45 21 2" xfId="12209"/>
    <cellStyle name="Normal 45 22" xfId="12210"/>
    <cellStyle name="Normal 45 22 2" xfId="12211"/>
    <cellStyle name="Normal 45 23" xfId="12212"/>
    <cellStyle name="Normal 45 24" xfId="12213"/>
    <cellStyle name="Normal 45 25" xfId="12214"/>
    <cellStyle name="Normal 45 26" xfId="12215"/>
    <cellStyle name="Normal 45 27" xfId="12216"/>
    <cellStyle name="Normal 45 28" xfId="12217"/>
    <cellStyle name="Normal 45 29" xfId="12218"/>
    <cellStyle name="Normal 45 3" xfId="12219"/>
    <cellStyle name="Normal 45 3 2" xfId="12220"/>
    <cellStyle name="Normal 45 30" xfId="12221"/>
    <cellStyle name="Normal 45 31" xfId="12222"/>
    <cellStyle name="Normal 45 32" xfId="12223"/>
    <cellStyle name="Normal 45 33" xfId="12224"/>
    <cellStyle name="Normal 45 34" xfId="12225"/>
    <cellStyle name="Normal 45 35" xfId="12226"/>
    <cellStyle name="Normal 45 36" xfId="12227"/>
    <cellStyle name="Normal 45 37" xfId="12228"/>
    <cellStyle name="Normal 45 38" xfId="12229"/>
    <cellStyle name="Normal 45 39" xfId="12230"/>
    <cellStyle name="Normal 45 4" xfId="12231"/>
    <cellStyle name="Normal 45 4 2" xfId="12232"/>
    <cellStyle name="Normal 45 40" xfId="12233"/>
    <cellStyle name="Normal 45 41" xfId="12234"/>
    <cellStyle name="Normal 45 42" xfId="12235"/>
    <cellStyle name="Normal 45 43" xfId="12236"/>
    <cellStyle name="Normal 45 44" xfId="12237"/>
    <cellStyle name="Normal 45 45" xfId="12238"/>
    <cellStyle name="Normal 45 46" xfId="12239"/>
    <cellStyle name="Normal 45 47" xfId="12240"/>
    <cellStyle name="Normal 45 48" xfId="12241"/>
    <cellStyle name="Normal 45 49" xfId="12242"/>
    <cellStyle name="Normal 45 5" xfId="12243"/>
    <cellStyle name="Normal 45 5 2" xfId="12244"/>
    <cellStyle name="Normal 45 50" xfId="12245"/>
    <cellStyle name="Normal 45 51" xfId="12246"/>
    <cellStyle name="Normal 45 52" xfId="12247"/>
    <cellStyle name="Normal 45 53" xfId="12248"/>
    <cellStyle name="Normal 45 54" xfId="12249"/>
    <cellStyle name="Normal 45 55" xfId="12250"/>
    <cellStyle name="Normal 45 56" xfId="12251"/>
    <cellStyle name="Normal 45 57" xfId="12252"/>
    <cellStyle name="Normal 45 58" xfId="12253"/>
    <cellStyle name="Normal 45 59" xfId="12254"/>
    <cellStyle name="Normal 45 6" xfId="12255"/>
    <cellStyle name="Normal 45 6 2" xfId="12256"/>
    <cellStyle name="Normal 45 60" xfId="12257"/>
    <cellStyle name="Normal 45 61" xfId="12258"/>
    <cellStyle name="Normal 45 62" xfId="12259"/>
    <cellStyle name="Normal 45 63" xfId="12260"/>
    <cellStyle name="Normal 45 64" xfId="12261"/>
    <cellStyle name="Normal 45 65" xfId="12262"/>
    <cellStyle name="Normal 45 66" xfId="12263"/>
    <cellStyle name="Normal 45 67" xfId="12264"/>
    <cellStyle name="Normal 45 68" xfId="12265"/>
    <cellStyle name="Normal 45 69" xfId="12266"/>
    <cellStyle name="Normal 45 7" xfId="12267"/>
    <cellStyle name="Normal 45 7 2" xfId="12268"/>
    <cellStyle name="Normal 45 70" xfId="12269"/>
    <cellStyle name="Normal 45 8" xfId="12270"/>
    <cellStyle name="Normal 45 8 2" xfId="12271"/>
    <cellStyle name="Normal 45 9" xfId="12272"/>
    <cellStyle name="Normal 45 9 2" xfId="12273"/>
    <cellStyle name="Normal 46" xfId="1026"/>
    <cellStyle name="Normal 46 10" xfId="12274"/>
    <cellStyle name="Normal 46 10 2" xfId="12275"/>
    <cellStyle name="Normal 46 11" xfId="12276"/>
    <cellStyle name="Normal 46 11 2" xfId="12277"/>
    <cellStyle name="Normal 46 12" xfId="12278"/>
    <cellStyle name="Normal 46 12 2" xfId="12279"/>
    <cellStyle name="Normal 46 13" xfId="12280"/>
    <cellStyle name="Normal 46 13 2" xfId="12281"/>
    <cellStyle name="Normal 46 14" xfId="12282"/>
    <cellStyle name="Normal 46 14 2" xfId="12283"/>
    <cellStyle name="Normal 46 15" xfId="12284"/>
    <cellStyle name="Normal 46 15 2" xfId="12285"/>
    <cellStyle name="Normal 46 16" xfId="12286"/>
    <cellStyle name="Normal 46 16 2" xfId="12287"/>
    <cellStyle name="Normal 46 17" xfId="12288"/>
    <cellStyle name="Normal 46 17 2" xfId="12289"/>
    <cellStyle name="Normal 46 18" xfId="12290"/>
    <cellStyle name="Normal 46 18 2" xfId="12291"/>
    <cellStyle name="Normal 46 19" xfId="12292"/>
    <cellStyle name="Normal 46 19 2" xfId="12293"/>
    <cellStyle name="Normal 46 2" xfId="12294"/>
    <cellStyle name="Normal 46 2 2" xfId="12295"/>
    <cellStyle name="Normal 46 20" xfId="12296"/>
    <cellStyle name="Normal 46 20 2" xfId="12297"/>
    <cellStyle name="Normal 46 21" xfId="12298"/>
    <cellStyle name="Normal 46 21 2" xfId="12299"/>
    <cellStyle name="Normal 46 22" xfId="12300"/>
    <cellStyle name="Normal 46 22 2" xfId="12301"/>
    <cellStyle name="Normal 46 23" xfId="12302"/>
    <cellStyle name="Normal 46 24" xfId="12303"/>
    <cellStyle name="Normal 46 25" xfId="12304"/>
    <cellStyle name="Normal 46 26" xfId="12305"/>
    <cellStyle name="Normal 46 27" xfId="12306"/>
    <cellStyle name="Normal 46 28" xfId="12307"/>
    <cellStyle name="Normal 46 29" xfId="12308"/>
    <cellStyle name="Normal 46 3" xfId="12309"/>
    <cellStyle name="Normal 46 3 2" xfId="12310"/>
    <cellStyle name="Normal 46 30" xfId="12311"/>
    <cellStyle name="Normal 46 31" xfId="12312"/>
    <cellStyle name="Normal 46 32" xfId="12313"/>
    <cellStyle name="Normal 46 33" xfId="12314"/>
    <cellStyle name="Normal 46 34" xfId="12315"/>
    <cellStyle name="Normal 46 35" xfId="12316"/>
    <cellStyle name="Normal 46 36" xfId="12317"/>
    <cellStyle name="Normal 46 37" xfId="12318"/>
    <cellStyle name="Normal 46 38" xfId="12319"/>
    <cellStyle name="Normal 46 39" xfId="12320"/>
    <cellStyle name="Normal 46 4" xfId="12321"/>
    <cellStyle name="Normal 46 4 2" xfId="12322"/>
    <cellStyle name="Normal 46 40" xfId="12323"/>
    <cellStyle name="Normal 46 41" xfId="12324"/>
    <cellStyle name="Normal 46 42" xfId="12325"/>
    <cellStyle name="Normal 46 43" xfId="12326"/>
    <cellStyle name="Normal 46 44" xfId="12327"/>
    <cellStyle name="Normal 46 45" xfId="12328"/>
    <cellStyle name="Normal 46 46" xfId="12329"/>
    <cellStyle name="Normal 46 47" xfId="12330"/>
    <cellStyle name="Normal 46 48" xfId="12331"/>
    <cellStyle name="Normal 46 49" xfId="12332"/>
    <cellStyle name="Normal 46 5" xfId="12333"/>
    <cellStyle name="Normal 46 5 2" xfId="12334"/>
    <cellStyle name="Normal 46 50" xfId="12335"/>
    <cellStyle name="Normal 46 51" xfId="12336"/>
    <cellStyle name="Normal 46 52" xfId="12337"/>
    <cellStyle name="Normal 46 53" xfId="12338"/>
    <cellStyle name="Normal 46 54" xfId="12339"/>
    <cellStyle name="Normal 46 55" xfId="12340"/>
    <cellStyle name="Normal 46 56" xfId="12341"/>
    <cellStyle name="Normal 46 57" xfId="12342"/>
    <cellStyle name="Normal 46 58" xfId="12343"/>
    <cellStyle name="Normal 46 59" xfId="12344"/>
    <cellStyle name="Normal 46 6" xfId="12345"/>
    <cellStyle name="Normal 46 6 2" xfId="12346"/>
    <cellStyle name="Normal 46 60" xfId="12347"/>
    <cellStyle name="Normal 46 61" xfId="12348"/>
    <cellStyle name="Normal 46 62" xfId="12349"/>
    <cellStyle name="Normal 46 63" xfId="12350"/>
    <cellStyle name="Normal 46 64" xfId="12351"/>
    <cellStyle name="Normal 46 65" xfId="12352"/>
    <cellStyle name="Normal 46 66" xfId="12353"/>
    <cellStyle name="Normal 46 67" xfId="12354"/>
    <cellStyle name="Normal 46 68" xfId="12355"/>
    <cellStyle name="Normal 46 69" xfId="12356"/>
    <cellStyle name="Normal 46 7" xfId="12357"/>
    <cellStyle name="Normal 46 7 2" xfId="12358"/>
    <cellStyle name="Normal 46 70" xfId="12359"/>
    <cellStyle name="Normal 46 8" xfId="12360"/>
    <cellStyle name="Normal 46 8 2" xfId="12361"/>
    <cellStyle name="Normal 46 9" xfId="12362"/>
    <cellStyle name="Normal 46 9 2" xfId="12363"/>
    <cellStyle name="Normal 47" xfId="1027"/>
    <cellStyle name="Normal 47 10" xfId="12364"/>
    <cellStyle name="Normal 47 10 2" xfId="12365"/>
    <cellStyle name="Normal 47 11" xfId="12366"/>
    <cellStyle name="Normal 47 11 2" xfId="12367"/>
    <cellStyle name="Normal 47 12" xfId="12368"/>
    <cellStyle name="Normal 47 12 2" xfId="12369"/>
    <cellStyle name="Normal 47 13" xfId="12370"/>
    <cellStyle name="Normal 47 13 2" xfId="12371"/>
    <cellStyle name="Normal 47 14" xfId="12372"/>
    <cellStyle name="Normal 47 14 2" xfId="12373"/>
    <cellStyle name="Normal 47 15" xfId="12374"/>
    <cellStyle name="Normal 47 15 2" xfId="12375"/>
    <cellStyle name="Normal 47 16" xfId="12376"/>
    <cellStyle name="Normal 47 16 2" xfId="12377"/>
    <cellStyle name="Normal 47 17" xfId="12378"/>
    <cellStyle name="Normal 47 17 2" xfId="12379"/>
    <cellStyle name="Normal 47 18" xfId="12380"/>
    <cellStyle name="Normal 47 18 2" xfId="12381"/>
    <cellStyle name="Normal 47 19" xfId="12382"/>
    <cellStyle name="Normal 47 19 2" xfId="12383"/>
    <cellStyle name="Normal 47 2" xfId="12384"/>
    <cellStyle name="Normal 47 2 2" xfId="12385"/>
    <cellStyle name="Normal 47 20" xfId="12386"/>
    <cellStyle name="Normal 47 20 2" xfId="12387"/>
    <cellStyle name="Normal 47 21" xfId="12388"/>
    <cellStyle name="Normal 47 21 2" xfId="12389"/>
    <cellStyle name="Normal 47 22" xfId="12390"/>
    <cellStyle name="Normal 47 22 2" xfId="12391"/>
    <cellStyle name="Normal 47 23" xfId="12392"/>
    <cellStyle name="Normal 47 24" xfId="12393"/>
    <cellStyle name="Normal 47 25" xfId="12394"/>
    <cellStyle name="Normal 47 26" xfId="12395"/>
    <cellStyle name="Normal 47 27" xfId="12396"/>
    <cellStyle name="Normal 47 28" xfId="12397"/>
    <cellStyle name="Normal 47 29" xfId="12398"/>
    <cellStyle name="Normal 47 3" xfId="12399"/>
    <cellStyle name="Normal 47 3 2" xfId="12400"/>
    <cellStyle name="Normal 47 30" xfId="12401"/>
    <cellStyle name="Normal 47 31" xfId="12402"/>
    <cellStyle name="Normal 47 32" xfId="12403"/>
    <cellStyle name="Normal 47 33" xfId="12404"/>
    <cellStyle name="Normal 47 34" xfId="12405"/>
    <cellStyle name="Normal 47 35" xfId="12406"/>
    <cellStyle name="Normal 47 36" xfId="12407"/>
    <cellStyle name="Normal 47 37" xfId="12408"/>
    <cellStyle name="Normal 47 38" xfId="12409"/>
    <cellStyle name="Normal 47 39" xfId="12410"/>
    <cellStyle name="Normal 47 4" xfId="12411"/>
    <cellStyle name="Normal 47 4 2" xfId="12412"/>
    <cellStyle name="Normal 47 40" xfId="12413"/>
    <cellStyle name="Normal 47 41" xfId="12414"/>
    <cellStyle name="Normal 47 42" xfId="12415"/>
    <cellStyle name="Normal 47 43" xfId="12416"/>
    <cellStyle name="Normal 47 44" xfId="12417"/>
    <cellStyle name="Normal 47 45" xfId="12418"/>
    <cellStyle name="Normal 47 46" xfId="12419"/>
    <cellStyle name="Normal 47 47" xfId="12420"/>
    <cellStyle name="Normal 47 48" xfId="12421"/>
    <cellStyle name="Normal 47 49" xfId="12422"/>
    <cellStyle name="Normal 47 5" xfId="12423"/>
    <cellStyle name="Normal 47 5 2" xfId="12424"/>
    <cellStyle name="Normal 47 50" xfId="12425"/>
    <cellStyle name="Normal 47 51" xfId="12426"/>
    <cellStyle name="Normal 47 52" xfId="12427"/>
    <cellStyle name="Normal 47 53" xfId="12428"/>
    <cellStyle name="Normal 47 54" xfId="12429"/>
    <cellStyle name="Normal 47 55" xfId="12430"/>
    <cellStyle name="Normal 47 56" xfId="12431"/>
    <cellStyle name="Normal 47 57" xfId="12432"/>
    <cellStyle name="Normal 47 58" xfId="12433"/>
    <cellStyle name="Normal 47 59" xfId="12434"/>
    <cellStyle name="Normal 47 6" xfId="12435"/>
    <cellStyle name="Normal 47 6 2" xfId="12436"/>
    <cellStyle name="Normal 47 60" xfId="12437"/>
    <cellStyle name="Normal 47 61" xfId="12438"/>
    <cellStyle name="Normal 47 62" xfId="12439"/>
    <cellStyle name="Normal 47 63" xfId="12440"/>
    <cellStyle name="Normal 47 64" xfId="12441"/>
    <cellStyle name="Normal 47 65" xfId="12442"/>
    <cellStyle name="Normal 47 66" xfId="12443"/>
    <cellStyle name="Normal 47 67" xfId="12444"/>
    <cellStyle name="Normal 47 68" xfId="12445"/>
    <cellStyle name="Normal 47 69" xfId="12446"/>
    <cellStyle name="Normal 47 7" xfId="12447"/>
    <cellStyle name="Normal 47 7 2" xfId="12448"/>
    <cellStyle name="Normal 47 70" xfId="12449"/>
    <cellStyle name="Normal 47 8" xfId="12450"/>
    <cellStyle name="Normal 47 8 2" xfId="12451"/>
    <cellStyle name="Normal 47 9" xfId="12452"/>
    <cellStyle name="Normal 47 9 2" xfId="12453"/>
    <cellStyle name="Normal 48" xfId="1028"/>
    <cellStyle name="Normal 48 10" xfId="12454"/>
    <cellStyle name="Normal 48 10 2" xfId="12455"/>
    <cellStyle name="Normal 48 11" xfId="12456"/>
    <cellStyle name="Normal 48 11 2" xfId="12457"/>
    <cellStyle name="Normal 48 12" xfId="12458"/>
    <cellStyle name="Normal 48 12 2" xfId="12459"/>
    <cellStyle name="Normal 48 13" xfId="12460"/>
    <cellStyle name="Normal 48 13 2" xfId="12461"/>
    <cellStyle name="Normal 48 14" xfId="12462"/>
    <cellStyle name="Normal 48 14 2" xfId="12463"/>
    <cellStyle name="Normal 48 15" xfId="12464"/>
    <cellStyle name="Normal 48 15 2" xfId="12465"/>
    <cellStyle name="Normal 48 16" xfId="12466"/>
    <cellStyle name="Normal 48 16 2" xfId="12467"/>
    <cellStyle name="Normal 48 17" xfId="12468"/>
    <cellStyle name="Normal 48 17 2" xfId="12469"/>
    <cellStyle name="Normal 48 18" xfId="12470"/>
    <cellStyle name="Normal 48 18 2" xfId="12471"/>
    <cellStyle name="Normal 48 19" xfId="12472"/>
    <cellStyle name="Normal 48 19 2" xfId="12473"/>
    <cellStyle name="Normal 48 2" xfId="12474"/>
    <cellStyle name="Normal 48 2 2" xfId="12475"/>
    <cellStyle name="Normal 48 20" xfId="12476"/>
    <cellStyle name="Normal 48 20 2" xfId="12477"/>
    <cellStyle name="Normal 48 21" xfId="12478"/>
    <cellStyle name="Normal 48 21 2" xfId="12479"/>
    <cellStyle name="Normal 48 22" xfId="12480"/>
    <cellStyle name="Normal 48 22 2" xfId="12481"/>
    <cellStyle name="Normal 48 23" xfId="12482"/>
    <cellStyle name="Normal 48 24" xfId="12483"/>
    <cellStyle name="Normal 48 25" xfId="12484"/>
    <cellStyle name="Normal 48 26" xfId="12485"/>
    <cellStyle name="Normal 48 27" xfId="12486"/>
    <cellStyle name="Normal 48 28" xfId="12487"/>
    <cellStyle name="Normal 48 29" xfId="12488"/>
    <cellStyle name="Normal 48 3" xfId="12489"/>
    <cellStyle name="Normal 48 3 2" xfId="12490"/>
    <cellStyle name="Normal 48 30" xfId="12491"/>
    <cellStyle name="Normal 48 31" xfId="12492"/>
    <cellStyle name="Normal 48 32" xfId="12493"/>
    <cellStyle name="Normal 48 33" xfId="12494"/>
    <cellStyle name="Normal 48 34" xfId="12495"/>
    <cellStyle name="Normal 48 35" xfId="12496"/>
    <cellStyle name="Normal 48 36" xfId="12497"/>
    <cellStyle name="Normal 48 37" xfId="12498"/>
    <cellStyle name="Normal 48 38" xfId="12499"/>
    <cellStyle name="Normal 48 39" xfId="12500"/>
    <cellStyle name="Normal 48 4" xfId="12501"/>
    <cellStyle name="Normal 48 4 2" xfId="12502"/>
    <cellStyle name="Normal 48 40" xfId="12503"/>
    <cellStyle name="Normal 48 41" xfId="12504"/>
    <cellStyle name="Normal 48 42" xfId="12505"/>
    <cellStyle name="Normal 48 43" xfId="12506"/>
    <cellStyle name="Normal 48 44" xfId="12507"/>
    <cellStyle name="Normal 48 45" xfId="12508"/>
    <cellStyle name="Normal 48 46" xfId="12509"/>
    <cellStyle name="Normal 48 47" xfId="12510"/>
    <cellStyle name="Normal 48 48" xfId="12511"/>
    <cellStyle name="Normal 48 49" xfId="12512"/>
    <cellStyle name="Normal 48 5" xfId="12513"/>
    <cellStyle name="Normal 48 5 2" xfId="12514"/>
    <cellStyle name="Normal 48 50" xfId="12515"/>
    <cellStyle name="Normal 48 51" xfId="12516"/>
    <cellStyle name="Normal 48 52" xfId="12517"/>
    <cellStyle name="Normal 48 53" xfId="12518"/>
    <cellStyle name="Normal 48 54" xfId="12519"/>
    <cellStyle name="Normal 48 55" xfId="12520"/>
    <cellStyle name="Normal 48 56" xfId="12521"/>
    <cellStyle name="Normal 48 57" xfId="12522"/>
    <cellStyle name="Normal 48 58" xfId="12523"/>
    <cellStyle name="Normal 48 59" xfId="12524"/>
    <cellStyle name="Normal 48 6" xfId="12525"/>
    <cellStyle name="Normal 48 6 2" xfId="12526"/>
    <cellStyle name="Normal 48 60" xfId="12527"/>
    <cellStyle name="Normal 48 61" xfId="12528"/>
    <cellStyle name="Normal 48 62" xfId="12529"/>
    <cellStyle name="Normal 48 63" xfId="12530"/>
    <cellStyle name="Normal 48 64" xfId="12531"/>
    <cellStyle name="Normal 48 65" xfId="12532"/>
    <cellStyle name="Normal 48 66" xfId="12533"/>
    <cellStyle name="Normal 48 67" xfId="12534"/>
    <cellStyle name="Normal 48 68" xfId="12535"/>
    <cellStyle name="Normal 48 69" xfId="12536"/>
    <cellStyle name="Normal 48 7" xfId="12537"/>
    <cellStyle name="Normal 48 7 2" xfId="12538"/>
    <cellStyle name="Normal 48 70" xfId="12539"/>
    <cellStyle name="Normal 48 8" xfId="12540"/>
    <cellStyle name="Normal 48 8 2" xfId="12541"/>
    <cellStyle name="Normal 48 9" xfId="12542"/>
    <cellStyle name="Normal 48 9 2" xfId="12543"/>
    <cellStyle name="Normal 49" xfId="1029"/>
    <cellStyle name="Normal 49 10" xfId="12544"/>
    <cellStyle name="Normal 49 10 2" xfId="12545"/>
    <cellStyle name="Normal 49 11" xfId="12546"/>
    <cellStyle name="Normal 49 11 2" xfId="12547"/>
    <cellStyle name="Normal 49 12" xfId="12548"/>
    <cellStyle name="Normal 49 12 2" xfId="12549"/>
    <cellStyle name="Normal 49 13" xfId="12550"/>
    <cellStyle name="Normal 49 13 2" xfId="12551"/>
    <cellStyle name="Normal 49 14" xfId="12552"/>
    <cellStyle name="Normal 49 14 2" xfId="12553"/>
    <cellStyle name="Normal 49 15" xfId="12554"/>
    <cellStyle name="Normal 49 15 2" xfId="12555"/>
    <cellStyle name="Normal 49 16" xfId="12556"/>
    <cellStyle name="Normal 49 16 2" xfId="12557"/>
    <cellStyle name="Normal 49 17" xfId="12558"/>
    <cellStyle name="Normal 49 17 2" xfId="12559"/>
    <cellStyle name="Normal 49 18" xfId="12560"/>
    <cellStyle name="Normal 49 18 2" xfId="12561"/>
    <cellStyle name="Normal 49 19" xfId="12562"/>
    <cellStyle name="Normal 49 19 2" xfId="12563"/>
    <cellStyle name="Normal 49 2" xfId="12564"/>
    <cellStyle name="Normal 49 2 2" xfId="12565"/>
    <cellStyle name="Normal 49 20" xfId="12566"/>
    <cellStyle name="Normal 49 20 2" xfId="12567"/>
    <cellStyle name="Normal 49 21" xfId="12568"/>
    <cellStyle name="Normal 49 21 2" xfId="12569"/>
    <cellStyle name="Normal 49 22" xfId="12570"/>
    <cellStyle name="Normal 49 22 2" xfId="12571"/>
    <cellStyle name="Normal 49 23" xfId="12572"/>
    <cellStyle name="Normal 49 24" xfId="12573"/>
    <cellStyle name="Normal 49 25" xfId="12574"/>
    <cellStyle name="Normal 49 26" xfId="12575"/>
    <cellStyle name="Normal 49 27" xfId="12576"/>
    <cellStyle name="Normal 49 28" xfId="12577"/>
    <cellStyle name="Normal 49 29" xfId="12578"/>
    <cellStyle name="Normal 49 3" xfId="12579"/>
    <cellStyle name="Normal 49 3 2" xfId="12580"/>
    <cellStyle name="Normal 49 30" xfId="12581"/>
    <cellStyle name="Normal 49 31" xfId="12582"/>
    <cellStyle name="Normal 49 32" xfId="12583"/>
    <cellStyle name="Normal 49 33" xfId="12584"/>
    <cellStyle name="Normal 49 34" xfId="12585"/>
    <cellStyle name="Normal 49 35" xfId="12586"/>
    <cellStyle name="Normal 49 36" xfId="12587"/>
    <cellStyle name="Normal 49 37" xfId="12588"/>
    <cellStyle name="Normal 49 38" xfId="12589"/>
    <cellStyle name="Normal 49 39" xfId="12590"/>
    <cellStyle name="Normal 49 4" xfId="12591"/>
    <cellStyle name="Normal 49 4 2" xfId="12592"/>
    <cellStyle name="Normal 49 40" xfId="12593"/>
    <cellStyle name="Normal 49 41" xfId="12594"/>
    <cellStyle name="Normal 49 42" xfId="12595"/>
    <cellStyle name="Normal 49 43" xfId="12596"/>
    <cellStyle name="Normal 49 44" xfId="12597"/>
    <cellStyle name="Normal 49 45" xfId="12598"/>
    <cellStyle name="Normal 49 46" xfId="12599"/>
    <cellStyle name="Normal 49 47" xfId="12600"/>
    <cellStyle name="Normal 49 48" xfId="12601"/>
    <cellStyle name="Normal 49 49" xfId="12602"/>
    <cellStyle name="Normal 49 5" xfId="12603"/>
    <cellStyle name="Normal 49 5 2" xfId="12604"/>
    <cellStyle name="Normal 49 50" xfId="12605"/>
    <cellStyle name="Normal 49 51" xfId="12606"/>
    <cellStyle name="Normal 49 52" xfId="12607"/>
    <cellStyle name="Normal 49 53" xfId="12608"/>
    <cellStyle name="Normal 49 54" xfId="12609"/>
    <cellStyle name="Normal 49 55" xfId="12610"/>
    <cellStyle name="Normal 49 56" xfId="12611"/>
    <cellStyle name="Normal 49 57" xfId="12612"/>
    <cellStyle name="Normal 49 58" xfId="12613"/>
    <cellStyle name="Normal 49 59" xfId="12614"/>
    <cellStyle name="Normal 49 6" xfId="12615"/>
    <cellStyle name="Normal 49 6 2" xfId="12616"/>
    <cellStyle name="Normal 49 60" xfId="12617"/>
    <cellStyle name="Normal 49 61" xfId="12618"/>
    <cellStyle name="Normal 49 62" xfId="12619"/>
    <cellStyle name="Normal 49 63" xfId="12620"/>
    <cellStyle name="Normal 49 64" xfId="12621"/>
    <cellStyle name="Normal 49 65" xfId="12622"/>
    <cellStyle name="Normal 49 66" xfId="12623"/>
    <cellStyle name="Normal 49 67" xfId="12624"/>
    <cellStyle name="Normal 49 68" xfId="12625"/>
    <cellStyle name="Normal 49 69" xfId="12626"/>
    <cellStyle name="Normal 49 7" xfId="12627"/>
    <cellStyle name="Normal 49 7 2" xfId="12628"/>
    <cellStyle name="Normal 49 70" xfId="12629"/>
    <cellStyle name="Normal 49 8" xfId="12630"/>
    <cellStyle name="Normal 49 8 2" xfId="12631"/>
    <cellStyle name="Normal 49 9" xfId="12632"/>
    <cellStyle name="Normal 49 9 2" xfId="12633"/>
    <cellStyle name="Normal 5" xfId="202"/>
    <cellStyle name="Normal 5 10" xfId="1965"/>
    <cellStyle name="Normal 5 11" xfId="12634"/>
    <cellStyle name="Normal 5 12" xfId="12635"/>
    <cellStyle name="Normal 5 13" xfId="12636"/>
    <cellStyle name="Normal 5 14" xfId="12637"/>
    <cellStyle name="Normal 5 15" xfId="12638"/>
    <cellStyle name="Normal 5 16" xfId="12639"/>
    <cellStyle name="Normal 5 17" xfId="12640"/>
    <cellStyle name="Normal 5 18" xfId="12641"/>
    <cellStyle name="Normal 5 19" xfId="12642"/>
    <cellStyle name="Normal 5 2" xfId="1030"/>
    <cellStyle name="Normal 5 2 10" xfId="12643"/>
    <cellStyle name="Normal 5 2 11" xfId="12644"/>
    <cellStyle name="Normal 5 2 12" xfId="12645"/>
    <cellStyle name="Normal 5 2 13" xfId="12646"/>
    <cellStyle name="Normal 5 2 14" xfId="12647"/>
    <cellStyle name="Normal 5 2 15" xfId="12648"/>
    <cellStyle name="Normal 5 2 16" xfId="12649"/>
    <cellStyle name="Normal 5 2 17" xfId="12650"/>
    <cellStyle name="Normal 5 2 18" xfId="12651"/>
    <cellStyle name="Normal 5 2 19" xfId="12652"/>
    <cellStyle name="Normal 5 2 2" xfId="12653"/>
    <cellStyle name="Normal 5 2 2 10" xfId="12654"/>
    <cellStyle name="Normal 5 2 2 11" xfId="12655"/>
    <cellStyle name="Normal 5 2 2 12" xfId="12656"/>
    <cellStyle name="Normal 5 2 2 13" xfId="12657"/>
    <cellStyle name="Normal 5 2 2 14" xfId="12658"/>
    <cellStyle name="Normal 5 2 2 15" xfId="12659"/>
    <cellStyle name="Normal 5 2 2 16" xfId="12660"/>
    <cellStyle name="Normal 5 2 2 17" xfId="12661"/>
    <cellStyle name="Normal 5 2 2 18" xfId="12662"/>
    <cellStyle name="Normal 5 2 2 19" xfId="12663"/>
    <cellStyle name="Normal 5 2 2 2" xfId="12664"/>
    <cellStyle name="Normal 5 2 2 2 10" xfId="12665"/>
    <cellStyle name="Normal 5 2 2 2 11" xfId="12666"/>
    <cellStyle name="Normal 5 2 2 2 12" xfId="12667"/>
    <cellStyle name="Normal 5 2 2 2 13" xfId="12668"/>
    <cellStyle name="Normal 5 2 2 2 14" xfId="12669"/>
    <cellStyle name="Normal 5 2 2 2 15" xfId="12670"/>
    <cellStyle name="Normal 5 2 2 2 16" xfId="12671"/>
    <cellStyle name="Normal 5 2 2 2 17" xfId="12672"/>
    <cellStyle name="Normal 5 2 2 2 18" xfId="12673"/>
    <cellStyle name="Normal 5 2 2 2 2" xfId="12674"/>
    <cellStyle name="Normal 5 2 2 2 3" xfId="12675"/>
    <cellStyle name="Normal 5 2 2 2 4" xfId="12676"/>
    <cellStyle name="Normal 5 2 2 2 5" xfId="12677"/>
    <cellStyle name="Normal 5 2 2 2 6" xfId="12678"/>
    <cellStyle name="Normal 5 2 2 2 7" xfId="12679"/>
    <cellStyle name="Normal 5 2 2 2 8" xfId="12680"/>
    <cellStyle name="Normal 5 2 2 2 9" xfId="12681"/>
    <cellStyle name="Normal 5 2 2 3" xfId="12682"/>
    <cellStyle name="Normal 5 2 2 4" xfId="12683"/>
    <cellStyle name="Normal 5 2 2 5" xfId="12684"/>
    <cellStyle name="Normal 5 2 2 6" xfId="12685"/>
    <cellStyle name="Normal 5 2 2 7" xfId="12686"/>
    <cellStyle name="Normal 5 2 2 8" xfId="12687"/>
    <cellStyle name="Normal 5 2 2 9" xfId="12688"/>
    <cellStyle name="Normal 5 2 2_ELEC SAP FCST UPLOAD" xfId="12689"/>
    <cellStyle name="Normal 5 2 20" xfId="12690"/>
    <cellStyle name="Normal 5 2 21" xfId="12691"/>
    <cellStyle name="Normal 5 2 22" xfId="12692"/>
    <cellStyle name="Normal 5 2 3" xfId="12693"/>
    <cellStyle name="Normal 5 2 4" xfId="12694"/>
    <cellStyle name="Normal 5 2 5" xfId="12695"/>
    <cellStyle name="Normal 5 2 6" xfId="12696"/>
    <cellStyle name="Normal 5 2 7" xfId="12697"/>
    <cellStyle name="Normal 5 2 8" xfId="12698"/>
    <cellStyle name="Normal 5 2 9" xfId="12699"/>
    <cellStyle name="Normal 5 2_ELEC SAP FCST UPLOAD" xfId="12700"/>
    <cellStyle name="Normal 5 20" xfId="12701"/>
    <cellStyle name="Normal 5 21" xfId="12702"/>
    <cellStyle name="Normal 5 22" xfId="12703"/>
    <cellStyle name="Normal 5 23" xfId="12704"/>
    <cellStyle name="Normal 5 24" xfId="12705"/>
    <cellStyle name="Normal 5 25" xfId="12706"/>
    <cellStyle name="Normal 5 26" xfId="12707"/>
    <cellStyle name="Normal 5 27" xfId="12708"/>
    <cellStyle name="Normal 5 28" xfId="12709"/>
    <cellStyle name="Normal 5 29" xfId="12710"/>
    <cellStyle name="Normal 5 3" xfId="1031"/>
    <cellStyle name="Normal 5 30" xfId="12711"/>
    <cellStyle name="Normal 5 31" xfId="12712"/>
    <cellStyle name="Normal 5 32" xfId="12713"/>
    <cellStyle name="Normal 5 33" xfId="12714"/>
    <cellStyle name="Normal 5 34" xfId="12715"/>
    <cellStyle name="Normal 5 35" xfId="12716"/>
    <cellStyle name="Normal 5 36" xfId="12717"/>
    <cellStyle name="Normal 5 37" xfId="12718"/>
    <cellStyle name="Normal 5 38" xfId="12719"/>
    <cellStyle name="Normal 5 39" xfId="12720"/>
    <cellStyle name="Normal 5 4" xfId="1032"/>
    <cellStyle name="Normal 5 40" xfId="12721"/>
    <cellStyle name="Normal 5 41" xfId="12722"/>
    <cellStyle name="Normal 5 42" xfId="12723"/>
    <cellStyle name="Normal 5 43" xfId="12724"/>
    <cellStyle name="Normal 5 44" xfId="12725"/>
    <cellStyle name="Normal 5 45" xfId="12726"/>
    <cellStyle name="Normal 5 46" xfId="12727"/>
    <cellStyle name="Normal 5 47" xfId="12728"/>
    <cellStyle name="Normal 5 48" xfId="12729"/>
    <cellStyle name="Normal 5 49" xfId="12730"/>
    <cellStyle name="Normal 5 5" xfId="1033"/>
    <cellStyle name="Normal 5 50" xfId="12731"/>
    <cellStyle name="Normal 5 51" xfId="12732"/>
    <cellStyle name="Normal 5 52" xfId="12733"/>
    <cellStyle name="Normal 5 53" xfId="12734"/>
    <cellStyle name="Normal 5 54" xfId="12735"/>
    <cellStyle name="Normal 5 55" xfId="12736"/>
    <cellStyle name="Normal 5 56" xfId="12737"/>
    <cellStyle name="Normal 5 57" xfId="12738"/>
    <cellStyle name="Normal 5 58" xfId="12739"/>
    <cellStyle name="Normal 5 59" xfId="12740"/>
    <cellStyle name="Normal 5 6" xfId="1034"/>
    <cellStyle name="Normal 5 6 10" xfId="12741"/>
    <cellStyle name="Normal 5 6 11" xfId="12742"/>
    <cellStyle name="Normal 5 6 12" xfId="12743"/>
    <cellStyle name="Normal 5 6 13" xfId="12744"/>
    <cellStyle name="Normal 5 6 14" xfId="12745"/>
    <cellStyle name="Normal 5 6 15" xfId="12746"/>
    <cellStyle name="Normal 5 6 16" xfId="12747"/>
    <cellStyle name="Normal 5 6 17" xfId="12748"/>
    <cellStyle name="Normal 5 6 2" xfId="12749"/>
    <cellStyle name="Normal 5 6 3" xfId="12750"/>
    <cellStyle name="Normal 5 6 4" xfId="12751"/>
    <cellStyle name="Normal 5 6 5" xfId="12752"/>
    <cellStyle name="Normal 5 6 6" xfId="12753"/>
    <cellStyle name="Normal 5 6 7" xfId="12754"/>
    <cellStyle name="Normal 5 6 8" xfId="12755"/>
    <cellStyle name="Normal 5 6 9" xfId="12756"/>
    <cellStyle name="Normal 5 60" xfId="12757"/>
    <cellStyle name="Normal 5 61" xfId="12758"/>
    <cellStyle name="Normal 5 62" xfId="12759"/>
    <cellStyle name="Normal 5 63" xfId="12760"/>
    <cellStyle name="Normal 5 64" xfId="12761"/>
    <cellStyle name="Normal 5 65" xfId="12762"/>
    <cellStyle name="Normal 5 66" xfId="12763"/>
    <cellStyle name="Normal 5 67" xfId="12764"/>
    <cellStyle name="Normal 5 68" xfId="12765"/>
    <cellStyle name="Normal 5 69" xfId="12766"/>
    <cellStyle name="Normal 5 7" xfId="1035"/>
    <cellStyle name="Normal 5 70" xfId="12767"/>
    <cellStyle name="Normal 5 71" xfId="12768"/>
    <cellStyle name="Normal 5 72" xfId="12769"/>
    <cellStyle name="Normal 5 73" xfId="12770"/>
    <cellStyle name="Normal 5 74" xfId="12771"/>
    <cellStyle name="Normal 5 75" xfId="12772"/>
    <cellStyle name="Normal 5 76" xfId="12773"/>
    <cellStyle name="Normal 5 77" xfId="12774"/>
    <cellStyle name="Normal 5 78" xfId="12775"/>
    <cellStyle name="Normal 5 79" xfId="12776"/>
    <cellStyle name="Normal 5 8" xfId="1966"/>
    <cellStyle name="Normal 5 80" xfId="12777"/>
    <cellStyle name="Normal 5 81" xfId="12778"/>
    <cellStyle name="Normal 5 82" xfId="12779"/>
    <cellStyle name="Normal 5 83" xfId="33708"/>
    <cellStyle name="Normal 5 9" xfId="1967"/>
    <cellStyle name="Normal 5_ELEC SAP FCST UPLOAD" xfId="12780"/>
    <cellStyle name="Normal 50" xfId="1036"/>
    <cellStyle name="Normal 50 10" xfId="12781"/>
    <cellStyle name="Normal 50 10 2" xfId="12782"/>
    <cellStyle name="Normal 50 11" xfId="12783"/>
    <cellStyle name="Normal 50 11 2" xfId="12784"/>
    <cellStyle name="Normal 50 12" xfId="12785"/>
    <cellStyle name="Normal 50 12 2" xfId="12786"/>
    <cellStyle name="Normal 50 13" xfId="12787"/>
    <cellStyle name="Normal 50 13 2" xfId="12788"/>
    <cellStyle name="Normal 50 14" xfId="12789"/>
    <cellStyle name="Normal 50 14 2" xfId="12790"/>
    <cellStyle name="Normal 50 15" xfId="12791"/>
    <cellStyle name="Normal 50 15 2" xfId="12792"/>
    <cellStyle name="Normal 50 16" xfId="12793"/>
    <cellStyle name="Normal 50 16 2" xfId="12794"/>
    <cellStyle name="Normal 50 17" xfId="12795"/>
    <cellStyle name="Normal 50 17 2" xfId="12796"/>
    <cellStyle name="Normal 50 18" xfId="12797"/>
    <cellStyle name="Normal 50 18 2" xfId="12798"/>
    <cellStyle name="Normal 50 19" xfId="12799"/>
    <cellStyle name="Normal 50 19 2" xfId="12800"/>
    <cellStyle name="Normal 50 2" xfId="12801"/>
    <cellStyle name="Normal 50 2 2" xfId="12802"/>
    <cellStyle name="Normal 50 20" xfId="12803"/>
    <cellStyle name="Normal 50 20 2" xfId="12804"/>
    <cellStyle name="Normal 50 21" xfId="12805"/>
    <cellStyle name="Normal 50 21 2" xfId="12806"/>
    <cellStyle name="Normal 50 22" xfId="12807"/>
    <cellStyle name="Normal 50 22 2" xfId="12808"/>
    <cellStyle name="Normal 50 23" xfId="12809"/>
    <cellStyle name="Normal 50 24" xfId="12810"/>
    <cellStyle name="Normal 50 25" xfId="12811"/>
    <cellStyle name="Normal 50 26" xfId="12812"/>
    <cellStyle name="Normal 50 27" xfId="12813"/>
    <cellStyle name="Normal 50 28" xfId="12814"/>
    <cellStyle name="Normal 50 29" xfId="12815"/>
    <cellStyle name="Normal 50 3" xfId="12816"/>
    <cellStyle name="Normal 50 3 2" xfId="12817"/>
    <cellStyle name="Normal 50 30" xfId="12818"/>
    <cellStyle name="Normal 50 31" xfId="12819"/>
    <cellStyle name="Normal 50 32" xfId="12820"/>
    <cellStyle name="Normal 50 33" xfId="12821"/>
    <cellStyle name="Normal 50 34" xfId="12822"/>
    <cellStyle name="Normal 50 35" xfId="12823"/>
    <cellStyle name="Normal 50 36" xfId="12824"/>
    <cellStyle name="Normal 50 37" xfId="12825"/>
    <cellStyle name="Normal 50 38" xfId="12826"/>
    <cellStyle name="Normal 50 39" xfId="12827"/>
    <cellStyle name="Normal 50 4" xfId="12828"/>
    <cellStyle name="Normal 50 4 2" xfId="12829"/>
    <cellStyle name="Normal 50 40" xfId="12830"/>
    <cellStyle name="Normal 50 41" xfId="12831"/>
    <cellStyle name="Normal 50 42" xfId="12832"/>
    <cellStyle name="Normal 50 43" xfId="12833"/>
    <cellStyle name="Normal 50 44" xfId="12834"/>
    <cellStyle name="Normal 50 45" xfId="12835"/>
    <cellStyle name="Normal 50 46" xfId="12836"/>
    <cellStyle name="Normal 50 47" xfId="12837"/>
    <cellStyle name="Normal 50 48" xfId="12838"/>
    <cellStyle name="Normal 50 49" xfId="12839"/>
    <cellStyle name="Normal 50 5" xfId="12840"/>
    <cellStyle name="Normal 50 5 2" xfId="12841"/>
    <cellStyle name="Normal 50 50" xfId="12842"/>
    <cellStyle name="Normal 50 51" xfId="12843"/>
    <cellStyle name="Normal 50 52" xfId="12844"/>
    <cellStyle name="Normal 50 53" xfId="12845"/>
    <cellStyle name="Normal 50 54" xfId="12846"/>
    <cellStyle name="Normal 50 55" xfId="12847"/>
    <cellStyle name="Normal 50 56" xfId="12848"/>
    <cellStyle name="Normal 50 57" xfId="12849"/>
    <cellStyle name="Normal 50 58" xfId="12850"/>
    <cellStyle name="Normal 50 59" xfId="12851"/>
    <cellStyle name="Normal 50 6" xfId="12852"/>
    <cellStyle name="Normal 50 6 2" xfId="12853"/>
    <cellStyle name="Normal 50 60" xfId="12854"/>
    <cellStyle name="Normal 50 61" xfId="12855"/>
    <cellStyle name="Normal 50 62" xfId="12856"/>
    <cellStyle name="Normal 50 63" xfId="12857"/>
    <cellStyle name="Normal 50 64" xfId="12858"/>
    <cellStyle name="Normal 50 65" xfId="12859"/>
    <cellStyle name="Normal 50 66" xfId="12860"/>
    <cellStyle name="Normal 50 67" xfId="12861"/>
    <cellStyle name="Normal 50 68" xfId="12862"/>
    <cellStyle name="Normal 50 69" xfId="12863"/>
    <cellStyle name="Normal 50 7" xfId="12864"/>
    <cellStyle name="Normal 50 7 2" xfId="12865"/>
    <cellStyle name="Normal 50 70" xfId="12866"/>
    <cellStyle name="Normal 50 8" xfId="12867"/>
    <cellStyle name="Normal 50 8 2" xfId="12868"/>
    <cellStyle name="Normal 50 9" xfId="12869"/>
    <cellStyle name="Normal 50 9 2" xfId="12870"/>
    <cellStyle name="Normal 51" xfId="1037"/>
    <cellStyle name="Normal 51 10" xfId="12871"/>
    <cellStyle name="Normal 51 11" xfId="12872"/>
    <cellStyle name="Normal 51 12" xfId="12873"/>
    <cellStyle name="Normal 51 13" xfId="12874"/>
    <cellStyle name="Normal 51 14" xfId="12875"/>
    <cellStyle name="Normal 51 15" xfId="12876"/>
    <cellStyle name="Normal 51 16" xfId="12877"/>
    <cellStyle name="Normal 51 17" xfId="12878"/>
    <cellStyle name="Normal 51 2" xfId="12879"/>
    <cellStyle name="Normal 51 3" xfId="12880"/>
    <cellStyle name="Normal 51 4" xfId="12881"/>
    <cellStyle name="Normal 51 5" xfId="12882"/>
    <cellStyle name="Normal 51 6" xfId="12883"/>
    <cellStyle name="Normal 51 7" xfId="12884"/>
    <cellStyle name="Normal 51 8" xfId="12885"/>
    <cellStyle name="Normal 51 9" xfId="12886"/>
    <cellStyle name="Normal 52" xfId="1038"/>
    <cellStyle name="Normal 52 10" xfId="12887"/>
    <cellStyle name="Normal 52 10 2" xfId="12888"/>
    <cellStyle name="Normal 52 11" xfId="12889"/>
    <cellStyle name="Normal 52 11 2" xfId="12890"/>
    <cellStyle name="Normal 52 12" xfId="12891"/>
    <cellStyle name="Normal 52 12 2" xfId="12892"/>
    <cellStyle name="Normal 52 13" xfId="12893"/>
    <cellStyle name="Normal 52 13 2" xfId="12894"/>
    <cellStyle name="Normal 52 14" xfId="12895"/>
    <cellStyle name="Normal 52 14 2" xfId="12896"/>
    <cellStyle name="Normal 52 15" xfId="12897"/>
    <cellStyle name="Normal 52 15 2" xfId="12898"/>
    <cellStyle name="Normal 52 16" xfId="12899"/>
    <cellStyle name="Normal 52 16 2" xfId="12900"/>
    <cellStyle name="Normal 52 17" xfId="12901"/>
    <cellStyle name="Normal 52 17 2" xfId="12902"/>
    <cellStyle name="Normal 52 18" xfId="12903"/>
    <cellStyle name="Normal 52 18 2" xfId="12904"/>
    <cellStyle name="Normal 52 19" xfId="12905"/>
    <cellStyle name="Normal 52 19 2" xfId="12906"/>
    <cellStyle name="Normal 52 2" xfId="12907"/>
    <cellStyle name="Normal 52 2 2" xfId="12908"/>
    <cellStyle name="Normal 52 20" xfId="12909"/>
    <cellStyle name="Normal 52 20 2" xfId="12910"/>
    <cellStyle name="Normal 52 21" xfId="12911"/>
    <cellStyle name="Normal 52 21 2" xfId="12912"/>
    <cellStyle name="Normal 52 22" xfId="12913"/>
    <cellStyle name="Normal 52 22 2" xfId="12914"/>
    <cellStyle name="Normal 52 23" xfId="12915"/>
    <cellStyle name="Normal 52 24" xfId="12916"/>
    <cellStyle name="Normal 52 25" xfId="12917"/>
    <cellStyle name="Normal 52 26" xfId="12918"/>
    <cellStyle name="Normal 52 27" xfId="12919"/>
    <cellStyle name="Normal 52 28" xfId="12920"/>
    <cellStyle name="Normal 52 29" xfId="12921"/>
    <cellStyle name="Normal 52 3" xfId="12922"/>
    <cellStyle name="Normal 52 3 2" xfId="12923"/>
    <cellStyle name="Normal 52 30" xfId="12924"/>
    <cellStyle name="Normal 52 31" xfId="12925"/>
    <cellStyle name="Normal 52 32" xfId="12926"/>
    <cellStyle name="Normal 52 33" xfId="12927"/>
    <cellStyle name="Normal 52 34" xfId="12928"/>
    <cellStyle name="Normal 52 35" xfId="12929"/>
    <cellStyle name="Normal 52 36" xfId="12930"/>
    <cellStyle name="Normal 52 37" xfId="12931"/>
    <cellStyle name="Normal 52 38" xfId="12932"/>
    <cellStyle name="Normal 52 39" xfId="12933"/>
    <cellStyle name="Normal 52 4" xfId="12934"/>
    <cellStyle name="Normal 52 4 2" xfId="12935"/>
    <cellStyle name="Normal 52 40" xfId="12936"/>
    <cellStyle name="Normal 52 41" xfId="12937"/>
    <cellStyle name="Normal 52 42" xfId="12938"/>
    <cellStyle name="Normal 52 43" xfId="12939"/>
    <cellStyle name="Normal 52 44" xfId="12940"/>
    <cellStyle name="Normal 52 45" xfId="12941"/>
    <cellStyle name="Normal 52 46" xfId="12942"/>
    <cellStyle name="Normal 52 47" xfId="12943"/>
    <cellStyle name="Normal 52 48" xfId="12944"/>
    <cellStyle name="Normal 52 49" xfId="12945"/>
    <cellStyle name="Normal 52 5" xfId="12946"/>
    <cellStyle name="Normal 52 5 2" xfId="12947"/>
    <cellStyle name="Normal 52 50" xfId="12948"/>
    <cellStyle name="Normal 52 51" xfId="12949"/>
    <cellStyle name="Normal 52 52" xfId="12950"/>
    <cellStyle name="Normal 52 53" xfId="12951"/>
    <cellStyle name="Normal 52 54" xfId="12952"/>
    <cellStyle name="Normal 52 55" xfId="12953"/>
    <cellStyle name="Normal 52 56" xfId="12954"/>
    <cellStyle name="Normal 52 57" xfId="12955"/>
    <cellStyle name="Normal 52 58" xfId="12956"/>
    <cellStyle name="Normal 52 59" xfId="12957"/>
    <cellStyle name="Normal 52 6" xfId="12958"/>
    <cellStyle name="Normal 52 6 2" xfId="12959"/>
    <cellStyle name="Normal 52 60" xfId="12960"/>
    <cellStyle name="Normal 52 61" xfId="12961"/>
    <cellStyle name="Normal 52 62" xfId="12962"/>
    <cellStyle name="Normal 52 63" xfId="12963"/>
    <cellStyle name="Normal 52 64" xfId="12964"/>
    <cellStyle name="Normal 52 65" xfId="12965"/>
    <cellStyle name="Normal 52 66" xfId="12966"/>
    <cellStyle name="Normal 52 67" xfId="12967"/>
    <cellStyle name="Normal 52 68" xfId="12968"/>
    <cellStyle name="Normal 52 69" xfId="12969"/>
    <cellStyle name="Normal 52 7" xfId="12970"/>
    <cellStyle name="Normal 52 7 2" xfId="12971"/>
    <cellStyle name="Normal 52 70" xfId="12972"/>
    <cellStyle name="Normal 52 8" xfId="12973"/>
    <cellStyle name="Normal 52 8 2" xfId="12974"/>
    <cellStyle name="Normal 52 9" xfId="12975"/>
    <cellStyle name="Normal 52 9 2" xfId="12976"/>
    <cellStyle name="Normal 53" xfId="1039"/>
    <cellStyle name="Normal 53 10" xfId="12977"/>
    <cellStyle name="Normal 53 10 2" xfId="12978"/>
    <cellStyle name="Normal 53 11" xfId="12979"/>
    <cellStyle name="Normal 53 11 2" xfId="12980"/>
    <cellStyle name="Normal 53 12" xfId="12981"/>
    <cellStyle name="Normal 53 12 2" xfId="12982"/>
    <cellStyle name="Normal 53 13" xfId="12983"/>
    <cellStyle name="Normal 53 13 2" xfId="12984"/>
    <cellStyle name="Normal 53 14" xfId="12985"/>
    <cellStyle name="Normal 53 14 2" xfId="12986"/>
    <cellStyle name="Normal 53 15" xfId="12987"/>
    <cellStyle name="Normal 53 15 2" xfId="12988"/>
    <cellStyle name="Normal 53 16" xfId="12989"/>
    <cellStyle name="Normal 53 16 2" xfId="12990"/>
    <cellStyle name="Normal 53 17" xfId="12991"/>
    <cellStyle name="Normal 53 17 2" xfId="12992"/>
    <cellStyle name="Normal 53 18" xfId="12993"/>
    <cellStyle name="Normal 53 18 2" xfId="12994"/>
    <cellStyle name="Normal 53 19" xfId="12995"/>
    <cellStyle name="Normal 53 19 2" xfId="12996"/>
    <cellStyle name="Normal 53 2" xfId="12997"/>
    <cellStyle name="Normal 53 2 2" xfId="12998"/>
    <cellStyle name="Normal 53 20" xfId="12999"/>
    <cellStyle name="Normal 53 20 2" xfId="13000"/>
    <cellStyle name="Normal 53 21" xfId="13001"/>
    <cellStyle name="Normal 53 21 2" xfId="13002"/>
    <cellStyle name="Normal 53 22" xfId="13003"/>
    <cellStyle name="Normal 53 22 2" xfId="13004"/>
    <cellStyle name="Normal 53 23" xfId="13005"/>
    <cellStyle name="Normal 53 24" xfId="13006"/>
    <cellStyle name="Normal 53 25" xfId="13007"/>
    <cellStyle name="Normal 53 26" xfId="13008"/>
    <cellStyle name="Normal 53 27" xfId="13009"/>
    <cellStyle name="Normal 53 28" xfId="13010"/>
    <cellStyle name="Normal 53 29" xfId="13011"/>
    <cellStyle name="Normal 53 3" xfId="13012"/>
    <cellStyle name="Normal 53 3 2" xfId="13013"/>
    <cellStyle name="Normal 53 30" xfId="13014"/>
    <cellStyle name="Normal 53 31" xfId="13015"/>
    <cellStyle name="Normal 53 32" xfId="13016"/>
    <cellStyle name="Normal 53 33" xfId="13017"/>
    <cellStyle name="Normal 53 34" xfId="13018"/>
    <cellStyle name="Normal 53 35" xfId="13019"/>
    <cellStyle name="Normal 53 36" xfId="13020"/>
    <cellStyle name="Normal 53 37" xfId="13021"/>
    <cellStyle name="Normal 53 38" xfId="13022"/>
    <cellStyle name="Normal 53 39" xfId="13023"/>
    <cellStyle name="Normal 53 4" xfId="13024"/>
    <cellStyle name="Normal 53 4 2" xfId="13025"/>
    <cellStyle name="Normal 53 40" xfId="13026"/>
    <cellStyle name="Normal 53 41" xfId="13027"/>
    <cellStyle name="Normal 53 42" xfId="13028"/>
    <cellStyle name="Normal 53 43" xfId="13029"/>
    <cellStyle name="Normal 53 44" xfId="13030"/>
    <cellStyle name="Normal 53 45" xfId="13031"/>
    <cellStyle name="Normal 53 46" xfId="13032"/>
    <cellStyle name="Normal 53 47" xfId="13033"/>
    <cellStyle name="Normal 53 48" xfId="13034"/>
    <cellStyle name="Normal 53 49" xfId="13035"/>
    <cellStyle name="Normal 53 5" xfId="13036"/>
    <cellStyle name="Normal 53 5 2" xfId="13037"/>
    <cellStyle name="Normal 53 50" xfId="13038"/>
    <cellStyle name="Normal 53 51" xfId="13039"/>
    <cellStyle name="Normal 53 52" xfId="13040"/>
    <cellStyle name="Normal 53 53" xfId="13041"/>
    <cellStyle name="Normal 53 54" xfId="13042"/>
    <cellStyle name="Normal 53 55" xfId="13043"/>
    <cellStyle name="Normal 53 56" xfId="13044"/>
    <cellStyle name="Normal 53 57" xfId="13045"/>
    <cellStyle name="Normal 53 58" xfId="13046"/>
    <cellStyle name="Normal 53 59" xfId="13047"/>
    <cellStyle name="Normal 53 6" xfId="13048"/>
    <cellStyle name="Normal 53 6 2" xfId="13049"/>
    <cellStyle name="Normal 53 60" xfId="13050"/>
    <cellStyle name="Normal 53 61" xfId="13051"/>
    <cellStyle name="Normal 53 62" xfId="13052"/>
    <cellStyle name="Normal 53 63" xfId="13053"/>
    <cellStyle name="Normal 53 64" xfId="13054"/>
    <cellStyle name="Normal 53 65" xfId="13055"/>
    <cellStyle name="Normal 53 66" xfId="13056"/>
    <cellStyle name="Normal 53 67" xfId="13057"/>
    <cellStyle name="Normal 53 68" xfId="13058"/>
    <cellStyle name="Normal 53 69" xfId="13059"/>
    <cellStyle name="Normal 53 7" xfId="13060"/>
    <cellStyle name="Normal 53 7 2" xfId="13061"/>
    <cellStyle name="Normal 53 70" xfId="13062"/>
    <cellStyle name="Normal 53 8" xfId="13063"/>
    <cellStyle name="Normal 53 8 2" xfId="13064"/>
    <cellStyle name="Normal 53 9" xfId="13065"/>
    <cellStyle name="Normal 53 9 2" xfId="13066"/>
    <cellStyle name="Normal 54" xfId="1040"/>
    <cellStyle name="Normal 54 10" xfId="13067"/>
    <cellStyle name="Normal 54 11" xfId="13068"/>
    <cellStyle name="Normal 54 12" xfId="13069"/>
    <cellStyle name="Normal 54 13" xfId="13070"/>
    <cellStyle name="Normal 54 14" xfId="13071"/>
    <cellStyle name="Normal 54 15" xfId="13072"/>
    <cellStyle name="Normal 54 16" xfId="13073"/>
    <cellStyle name="Normal 54 17" xfId="13074"/>
    <cellStyle name="Normal 54 18" xfId="13075"/>
    <cellStyle name="Normal 54 19" xfId="13076"/>
    <cellStyle name="Normal 54 2" xfId="1983"/>
    <cellStyle name="Normal 54 2 2" xfId="1993"/>
    <cellStyle name="Normal 54 20" xfId="13077"/>
    <cellStyle name="Normal 54 21" xfId="13078"/>
    <cellStyle name="Normal 54 3" xfId="13079"/>
    <cellStyle name="Normal 54 4" xfId="13080"/>
    <cellStyle name="Normal 54 5" xfId="13081"/>
    <cellStyle name="Normal 54 6" xfId="13082"/>
    <cellStyle name="Normal 54 7" xfId="13083"/>
    <cellStyle name="Normal 54 8" xfId="13084"/>
    <cellStyle name="Normal 54 9" xfId="13085"/>
    <cellStyle name="Normal 55" xfId="1041"/>
    <cellStyle name="Normal 56" xfId="1042"/>
    <cellStyle name="Normal 56 10" xfId="13086"/>
    <cellStyle name="Normal 56 11" xfId="13087"/>
    <cellStyle name="Normal 56 12" xfId="13088"/>
    <cellStyle name="Normal 56 13" xfId="13089"/>
    <cellStyle name="Normal 56 14" xfId="13090"/>
    <cellStyle name="Normal 56 15" xfId="13091"/>
    <cellStyle name="Normal 56 16" xfId="13092"/>
    <cellStyle name="Normal 56 17" xfId="13093"/>
    <cellStyle name="Normal 56 2" xfId="1992"/>
    <cellStyle name="Normal 56 3" xfId="13094"/>
    <cellStyle name="Normal 56 4" xfId="13095"/>
    <cellStyle name="Normal 56 5" xfId="13096"/>
    <cellStyle name="Normal 56 6" xfId="13097"/>
    <cellStyle name="Normal 56 7" xfId="13098"/>
    <cellStyle name="Normal 56 8" xfId="13099"/>
    <cellStyle name="Normal 56 9" xfId="13100"/>
    <cellStyle name="Normal 57" xfId="1043"/>
    <cellStyle name="Normal 58" xfId="1959"/>
    <cellStyle name="Normal 58 2" xfId="1979"/>
    <cellStyle name="Normal 59" xfId="1977"/>
    <cellStyle name="Normal 6" xfId="205"/>
    <cellStyle name="Normal 6 10" xfId="13101"/>
    <cellStyle name="Normal 6 11" xfId="13102"/>
    <cellStyle name="Normal 6 12" xfId="13103"/>
    <cellStyle name="Normal 6 13" xfId="13104"/>
    <cellStyle name="Normal 6 14" xfId="13105"/>
    <cellStyle name="Normal 6 15" xfId="13106"/>
    <cellStyle name="Normal 6 16" xfId="13107"/>
    <cellStyle name="Normal 6 17" xfId="13108"/>
    <cellStyle name="Normal 6 18" xfId="13109"/>
    <cellStyle name="Normal 6 19" xfId="13110"/>
    <cellStyle name="Normal 6 2" xfId="2003"/>
    <cellStyle name="Normal 6 2 10" xfId="13111"/>
    <cellStyle name="Normal 6 2 11" xfId="13112"/>
    <cellStyle name="Normal 6 2 12" xfId="13113"/>
    <cellStyle name="Normal 6 2 13" xfId="13114"/>
    <cellStyle name="Normal 6 2 14" xfId="13115"/>
    <cellStyle name="Normal 6 2 15" xfId="13116"/>
    <cellStyle name="Normal 6 2 16" xfId="13117"/>
    <cellStyle name="Normal 6 2 17" xfId="13118"/>
    <cellStyle name="Normal 6 2 2" xfId="13119"/>
    <cellStyle name="Normal 6 2 3" xfId="13120"/>
    <cellStyle name="Normal 6 2 4" xfId="13121"/>
    <cellStyle name="Normal 6 2 5" xfId="13122"/>
    <cellStyle name="Normal 6 2 6" xfId="13123"/>
    <cellStyle name="Normal 6 2 7" xfId="13124"/>
    <cellStyle name="Normal 6 2 8" xfId="13125"/>
    <cellStyle name="Normal 6 2 9" xfId="13126"/>
    <cellStyle name="Normal 6 20" xfId="13127"/>
    <cellStyle name="Normal 6 21" xfId="13128"/>
    <cellStyle name="Normal 6 22" xfId="13129"/>
    <cellStyle name="Normal 6 23" xfId="13130"/>
    <cellStyle name="Normal 6 24" xfId="13131"/>
    <cellStyle name="Normal 6 25" xfId="13132"/>
    <cellStyle name="Normal 6 26" xfId="13133"/>
    <cellStyle name="Normal 6 27" xfId="13134"/>
    <cellStyle name="Normal 6 28" xfId="13135"/>
    <cellStyle name="Normal 6 29" xfId="13136"/>
    <cellStyle name="Normal 6 3" xfId="13137"/>
    <cellStyle name="Normal 6 3 10" xfId="13138"/>
    <cellStyle name="Normal 6 3 11" xfId="13139"/>
    <cellStyle name="Normal 6 3 12" xfId="13140"/>
    <cellStyle name="Normal 6 3 13" xfId="13141"/>
    <cellStyle name="Normal 6 3 14" xfId="13142"/>
    <cellStyle name="Normal 6 3 15" xfId="13143"/>
    <cellStyle name="Normal 6 3 16" xfId="13144"/>
    <cellStyle name="Normal 6 3 17" xfId="13145"/>
    <cellStyle name="Normal 6 3 2" xfId="13146"/>
    <cellStyle name="Normal 6 3 3" xfId="13147"/>
    <cellStyle name="Normal 6 3 4" xfId="13148"/>
    <cellStyle name="Normal 6 3 5" xfId="13149"/>
    <cellStyle name="Normal 6 3 6" xfId="13150"/>
    <cellStyle name="Normal 6 3 7" xfId="13151"/>
    <cellStyle name="Normal 6 3 8" xfId="13152"/>
    <cellStyle name="Normal 6 3 9" xfId="13153"/>
    <cellStyle name="Normal 6 30" xfId="13154"/>
    <cellStyle name="Normal 6 31" xfId="13155"/>
    <cellStyle name="Normal 6 32" xfId="13156"/>
    <cellStyle name="Normal 6 33" xfId="13157"/>
    <cellStyle name="Normal 6 34" xfId="13158"/>
    <cellStyle name="Normal 6 35" xfId="13159"/>
    <cellStyle name="Normal 6 36" xfId="13160"/>
    <cellStyle name="Normal 6 37" xfId="13161"/>
    <cellStyle name="Normal 6 38" xfId="13162"/>
    <cellStyle name="Normal 6 39" xfId="13163"/>
    <cellStyle name="Normal 6 4" xfId="13164"/>
    <cellStyle name="Normal 6 40" xfId="13165"/>
    <cellStyle name="Normal 6 41" xfId="13166"/>
    <cellStyle name="Normal 6 42" xfId="13167"/>
    <cellStyle name="Normal 6 43" xfId="13168"/>
    <cellStyle name="Normal 6 44" xfId="13169"/>
    <cellStyle name="Normal 6 45" xfId="13170"/>
    <cellStyle name="Normal 6 46" xfId="13171"/>
    <cellStyle name="Normal 6 47" xfId="13172"/>
    <cellStyle name="Normal 6 48" xfId="13173"/>
    <cellStyle name="Normal 6 49" xfId="13174"/>
    <cellStyle name="Normal 6 5" xfId="13175"/>
    <cellStyle name="Normal 6 50" xfId="13176"/>
    <cellStyle name="Normal 6 51" xfId="13177"/>
    <cellStyle name="Normal 6 52" xfId="13178"/>
    <cellStyle name="Normal 6 53" xfId="13179"/>
    <cellStyle name="Normal 6 54" xfId="13180"/>
    <cellStyle name="Normal 6 55" xfId="13181"/>
    <cellStyle name="Normal 6 56" xfId="13182"/>
    <cellStyle name="Normal 6 57" xfId="13183"/>
    <cellStyle name="Normal 6 58" xfId="13184"/>
    <cellStyle name="Normal 6 59" xfId="13185"/>
    <cellStyle name="Normal 6 6" xfId="13186"/>
    <cellStyle name="Normal 6 60" xfId="13187"/>
    <cellStyle name="Normal 6 61" xfId="13188"/>
    <cellStyle name="Normal 6 62" xfId="13189"/>
    <cellStyle name="Normal 6 63" xfId="13190"/>
    <cellStyle name="Normal 6 64" xfId="13191"/>
    <cellStyle name="Normal 6 65" xfId="13192"/>
    <cellStyle name="Normal 6 66" xfId="13193"/>
    <cellStyle name="Normal 6 67" xfId="13194"/>
    <cellStyle name="Normal 6 68" xfId="13195"/>
    <cellStyle name="Normal 6 69" xfId="13196"/>
    <cellStyle name="Normal 6 7" xfId="13197"/>
    <cellStyle name="Normal 6 70" xfId="13198"/>
    <cellStyle name="Normal 6 71" xfId="13199"/>
    <cellStyle name="Normal 6 72" xfId="13200"/>
    <cellStyle name="Normal 6 73" xfId="13201"/>
    <cellStyle name="Normal 6 74" xfId="13202"/>
    <cellStyle name="Normal 6 75" xfId="13203"/>
    <cellStyle name="Normal 6 76" xfId="13204"/>
    <cellStyle name="Normal 6 77" xfId="13205"/>
    <cellStyle name="Normal 6 78" xfId="13206"/>
    <cellStyle name="Normal 6 79" xfId="13207"/>
    <cellStyle name="Normal 6 8" xfId="13208"/>
    <cellStyle name="Normal 6 80" xfId="13209"/>
    <cellStyle name="Normal 6 81" xfId="13210"/>
    <cellStyle name="Normal 6 82" xfId="13211"/>
    <cellStyle name="Normal 6 9" xfId="13212"/>
    <cellStyle name="Normal 60" xfId="2012"/>
    <cellStyle name="Normal 61" xfId="2004"/>
    <cellStyle name="Normal 7" xfId="106"/>
    <cellStyle name="Normal 7 10" xfId="13213"/>
    <cellStyle name="Normal 7 11" xfId="13214"/>
    <cellStyle name="Normal 7 12" xfId="13215"/>
    <cellStyle name="Normal 7 13" xfId="13216"/>
    <cellStyle name="Normal 7 14" xfId="13217"/>
    <cellStyle name="Normal 7 15" xfId="13218"/>
    <cellStyle name="Normal 7 16" xfId="13219"/>
    <cellStyle name="Normal 7 17" xfId="13220"/>
    <cellStyle name="Normal 7 18" xfId="13221"/>
    <cellStyle name="Normal 7 19" xfId="13222"/>
    <cellStyle name="Normal 7 2" xfId="1044"/>
    <cellStyle name="Normal 7 2 10" xfId="13223"/>
    <cellStyle name="Normal 7 2 11" xfId="13224"/>
    <cellStyle name="Normal 7 2 12" xfId="13225"/>
    <cellStyle name="Normal 7 2 13" xfId="13226"/>
    <cellStyle name="Normal 7 2 14" xfId="13227"/>
    <cellStyle name="Normal 7 2 15" xfId="13228"/>
    <cellStyle name="Normal 7 2 16" xfId="13229"/>
    <cellStyle name="Normal 7 2 17" xfId="13230"/>
    <cellStyle name="Normal 7 2 18" xfId="13231"/>
    <cellStyle name="Normal 7 2 19" xfId="13232"/>
    <cellStyle name="Normal 7 2 2" xfId="13233"/>
    <cellStyle name="Normal 7 2 20" xfId="13234"/>
    <cellStyle name="Normal 7 2 21" xfId="13235"/>
    <cellStyle name="Normal 7 2 22" xfId="13236"/>
    <cellStyle name="Normal 7 2 23" xfId="13237"/>
    <cellStyle name="Normal 7 2 24" xfId="13238"/>
    <cellStyle name="Normal 7 2 25" xfId="13239"/>
    <cellStyle name="Normal 7 2 26" xfId="13240"/>
    <cellStyle name="Normal 7 2 27" xfId="13241"/>
    <cellStyle name="Normal 7 2 28" xfId="13242"/>
    <cellStyle name="Normal 7 2 29" xfId="13243"/>
    <cellStyle name="Normal 7 2 3" xfId="13244"/>
    <cellStyle name="Normal 7 2 30" xfId="13245"/>
    <cellStyle name="Normal 7 2 31" xfId="13246"/>
    <cellStyle name="Normal 7 2 32" xfId="13247"/>
    <cellStyle name="Normal 7 2 33" xfId="13248"/>
    <cellStyle name="Normal 7 2 34" xfId="13249"/>
    <cellStyle name="Normal 7 2 35" xfId="13250"/>
    <cellStyle name="Normal 7 2 36" xfId="13251"/>
    <cellStyle name="Normal 7 2 37" xfId="13252"/>
    <cellStyle name="Normal 7 2 38" xfId="13253"/>
    <cellStyle name="Normal 7 2 39" xfId="13254"/>
    <cellStyle name="Normal 7 2 4" xfId="13255"/>
    <cellStyle name="Normal 7 2 40" xfId="13256"/>
    <cellStyle name="Normal 7 2 41" xfId="13257"/>
    <cellStyle name="Normal 7 2 42" xfId="13258"/>
    <cellStyle name="Normal 7 2 43" xfId="13259"/>
    <cellStyle name="Normal 7 2 44" xfId="13260"/>
    <cellStyle name="Normal 7 2 45" xfId="13261"/>
    <cellStyle name="Normal 7 2 46" xfId="13262"/>
    <cellStyle name="Normal 7 2 47" xfId="13263"/>
    <cellStyle name="Normal 7 2 48" xfId="13264"/>
    <cellStyle name="Normal 7 2 49" xfId="13265"/>
    <cellStyle name="Normal 7 2 5" xfId="13266"/>
    <cellStyle name="Normal 7 2 50" xfId="13267"/>
    <cellStyle name="Normal 7 2 51" xfId="13268"/>
    <cellStyle name="Normal 7 2 52" xfId="13269"/>
    <cellStyle name="Normal 7 2 53" xfId="13270"/>
    <cellStyle name="Normal 7 2 54" xfId="13271"/>
    <cellStyle name="Normal 7 2 55" xfId="13272"/>
    <cellStyle name="Normal 7 2 56" xfId="13273"/>
    <cellStyle name="Normal 7 2 57" xfId="13274"/>
    <cellStyle name="Normal 7 2 58" xfId="13275"/>
    <cellStyle name="Normal 7 2 59" xfId="13276"/>
    <cellStyle name="Normal 7 2 6" xfId="13277"/>
    <cellStyle name="Normal 7 2 60" xfId="13278"/>
    <cellStyle name="Normal 7 2 61" xfId="13279"/>
    <cellStyle name="Normal 7 2 62" xfId="13280"/>
    <cellStyle name="Normal 7 2 63" xfId="13281"/>
    <cellStyle name="Normal 7 2 64" xfId="13282"/>
    <cellStyle name="Normal 7 2 65" xfId="13283"/>
    <cellStyle name="Normal 7 2 66" xfId="13284"/>
    <cellStyle name="Normal 7 2 67" xfId="13285"/>
    <cellStyle name="Normal 7 2 68" xfId="13286"/>
    <cellStyle name="Normal 7 2 69" xfId="13287"/>
    <cellStyle name="Normal 7 2 7" xfId="13288"/>
    <cellStyle name="Normal 7 2 70" xfId="13289"/>
    <cellStyle name="Normal 7 2 71" xfId="13290"/>
    <cellStyle name="Normal 7 2 72" xfId="13291"/>
    <cellStyle name="Normal 7 2 73" xfId="13292"/>
    <cellStyle name="Normal 7 2 74" xfId="13293"/>
    <cellStyle name="Normal 7 2 75" xfId="13294"/>
    <cellStyle name="Normal 7 2 76" xfId="13295"/>
    <cellStyle name="Normal 7 2 77" xfId="13296"/>
    <cellStyle name="Normal 7 2 78" xfId="13297"/>
    <cellStyle name="Normal 7 2 8" xfId="13298"/>
    <cellStyle name="Normal 7 2 9" xfId="13299"/>
    <cellStyle name="Normal 7 20" xfId="13300"/>
    <cellStyle name="Normal 7 21" xfId="13301"/>
    <cellStyle name="Normal 7 22" xfId="13302"/>
    <cellStyle name="Normal 7 23" xfId="13303"/>
    <cellStyle name="Normal 7 24" xfId="13304"/>
    <cellStyle name="Normal 7 25" xfId="13305"/>
    <cellStyle name="Normal 7 26" xfId="13306"/>
    <cellStyle name="Normal 7 27" xfId="13307"/>
    <cellStyle name="Normal 7 28" xfId="13308"/>
    <cellStyle name="Normal 7 29" xfId="13309"/>
    <cellStyle name="Normal 7 3" xfId="13310"/>
    <cellStyle name="Normal 7 3 10" xfId="13311"/>
    <cellStyle name="Normal 7 3 11" xfId="13312"/>
    <cellStyle name="Normal 7 3 12" xfId="13313"/>
    <cellStyle name="Normal 7 3 13" xfId="13314"/>
    <cellStyle name="Normal 7 3 14" xfId="13315"/>
    <cellStyle name="Normal 7 3 15" xfId="13316"/>
    <cellStyle name="Normal 7 3 16" xfId="13317"/>
    <cellStyle name="Normal 7 3 17" xfId="13318"/>
    <cellStyle name="Normal 7 3 2" xfId="13319"/>
    <cellStyle name="Normal 7 3 3" xfId="13320"/>
    <cellStyle name="Normal 7 3 4" xfId="13321"/>
    <cellStyle name="Normal 7 3 5" xfId="13322"/>
    <cellStyle name="Normal 7 3 6" xfId="13323"/>
    <cellStyle name="Normal 7 3 7" xfId="13324"/>
    <cellStyle name="Normal 7 3 8" xfId="13325"/>
    <cellStyle name="Normal 7 3 9" xfId="13326"/>
    <cellStyle name="Normal 7 30" xfId="13327"/>
    <cellStyle name="Normal 7 31" xfId="13328"/>
    <cellStyle name="Normal 7 32" xfId="13329"/>
    <cellStyle name="Normal 7 33" xfId="13330"/>
    <cellStyle name="Normal 7 34" xfId="13331"/>
    <cellStyle name="Normal 7 35" xfId="13332"/>
    <cellStyle name="Normal 7 36" xfId="13333"/>
    <cellStyle name="Normal 7 37" xfId="13334"/>
    <cellStyle name="Normal 7 38" xfId="13335"/>
    <cellStyle name="Normal 7 39" xfId="13336"/>
    <cellStyle name="Normal 7 4" xfId="13337"/>
    <cellStyle name="Normal 7 4 10" xfId="13338"/>
    <cellStyle name="Normal 7 4 11" xfId="13339"/>
    <cellStyle name="Normal 7 4 12" xfId="13340"/>
    <cellStyle name="Normal 7 4 13" xfId="13341"/>
    <cellStyle name="Normal 7 4 14" xfId="13342"/>
    <cellStyle name="Normal 7 4 15" xfId="13343"/>
    <cellStyle name="Normal 7 4 16" xfId="13344"/>
    <cellStyle name="Normal 7 4 17" xfId="13345"/>
    <cellStyle name="Normal 7 4 2" xfId="13346"/>
    <cellStyle name="Normal 7 4 3" xfId="13347"/>
    <cellStyle name="Normal 7 4 4" xfId="13348"/>
    <cellStyle name="Normal 7 4 5" xfId="13349"/>
    <cellStyle name="Normal 7 4 6" xfId="13350"/>
    <cellStyle name="Normal 7 4 7" xfId="13351"/>
    <cellStyle name="Normal 7 4 8" xfId="13352"/>
    <cellStyle name="Normal 7 4 9" xfId="13353"/>
    <cellStyle name="Normal 7 40" xfId="13354"/>
    <cellStyle name="Normal 7 41" xfId="13355"/>
    <cellStyle name="Normal 7 42" xfId="13356"/>
    <cellStyle name="Normal 7 43" xfId="13357"/>
    <cellStyle name="Normal 7 44" xfId="13358"/>
    <cellStyle name="Normal 7 45" xfId="13359"/>
    <cellStyle name="Normal 7 46" xfId="13360"/>
    <cellStyle name="Normal 7 47" xfId="13361"/>
    <cellStyle name="Normal 7 48" xfId="13362"/>
    <cellStyle name="Normal 7 49" xfId="13363"/>
    <cellStyle name="Normal 7 5" xfId="13364"/>
    <cellStyle name="Normal 7 50" xfId="13365"/>
    <cellStyle name="Normal 7 51" xfId="13366"/>
    <cellStyle name="Normal 7 52" xfId="13367"/>
    <cellStyle name="Normal 7 53" xfId="13368"/>
    <cellStyle name="Normal 7 54" xfId="13369"/>
    <cellStyle name="Normal 7 55" xfId="13370"/>
    <cellStyle name="Normal 7 56" xfId="13371"/>
    <cellStyle name="Normal 7 57" xfId="13372"/>
    <cellStyle name="Normal 7 58" xfId="13373"/>
    <cellStyle name="Normal 7 59" xfId="13374"/>
    <cellStyle name="Normal 7 6" xfId="13375"/>
    <cellStyle name="Normal 7 60" xfId="13376"/>
    <cellStyle name="Normal 7 61" xfId="13377"/>
    <cellStyle name="Normal 7 62" xfId="13378"/>
    <cellStyle name="Normal 7 63" xfId="13379"/>
    <cellStyle name="Normal 7 64" xfId="13380"/>
    <cellStyle name="Normal 7 65" xfId="13381"/>
    <cellStyle name="Normal 7 66" xfId="13382"/>
    <cellStyle name="Normal 7 67" xfId="13383"/>
    <cellStyle name="Normal 7 68" xfId="13384"/>
    <cellStyle name="Normal 7 69" xfId="13385"/>
    <cellStyle name="Normal 7 7" xfId="13386"/>
    <cellStyle name="Normal 7 70" xfId="13387"/>
    <cellStyle name="Normal 7 71" xfId="13388"/>
    <cellStyle name="Normal 7 72" xfId="13389"/>
    <cellStyle name="Normal 7 73" xfId="13390"/>
    <cellStyle name="Normal 7 74" xfId="13391"/>
    <cellStyle name="Normal 7 75" xfId="13392"/>
    <cellStyle name="Normal 7 76" xfId="13393"/>
    <cellStyle name="Normal 7 77" xfId="13394"/>
    <cellStyle name="Normal 7 78" xfId="13395"/>
    <cellStyle name="Normal 7 8" xfId="13396"/>
    <cellStyle name="Normal 7 9" xfId="13397"/>
    <cellStyle name="Normal 8" xfId="1045"/>
    <cellStyle name="Normal 8 10" xfId="13398"/>
    <cellStyle name="Normal 8 11" xfId="13399"/>
    <cellStyle name="Normal 8 12" xfId="13400"/>
    <cellStyle name="Normal 8 13" xfId="13401"/>
    <cellStyle name="Normal 8 14" xfId="13402"/>
    <cellStyle name="Normal 8 15" xfId="13403"/>
    <cellStyle name="Normal 8 16" xfId="13404"/>
    <cellStyle name="Normal 8 17" xfId="13405"/>
    <cellStyle name="Normal 8 18" xfId="13406"/>
    <cellStyle name="Normal 8 19" xfId="13407"/>
    <cellStyle name="Normal 8 2" xfId="1046"/>
    <cellStyle name="Normal 8 2 10" xfId="13408"/>
    <cellStyle name="Normal 8 2 11" xfId="13409"/>
    <cellStyle name="Normal 8 2 12" xfId="13410"/>
    <cellStyle name="Normal 8 2 13" xfId="13411"/>
    <cellStyle name="Normal 8 2 14" xfId="13412"/>
    <cellStyle name="Normal 8 2 15" xfId="13413"/>
    <cellStyle name="Normal 8 2 16" xfId="13414"/>
    <cellStyle name="Normal 8 2 17" xfId="13415"/>
    <cellStyle name="Normal 8 2 2" xfId="13416"/>
    <cellStyle name="Normal 8 2 3" xfId="13417"/>
    <cellStyle name="Normal 8 2 4" xfId="13418"/>
    <cellStyle name="Normal 8 2 5" xfId="13419"/>
    <cellStyle name="Normal 8 2 6" xfId="13420"/>
    <cellStyle name="Normal 8 2 7" xfId="13421"/>
    <cellStyle name="Normal 8 2 8" xfId="13422"/>
    <cellStyle name="Normal 8 2 9" xfId="13423"/>
    <cellStyle name="Normal 8 20" xfId="13424"/>
    <cellStyle name="Normal 8 21" xfId="13425"/>
    <cellStyle name="Normal 8 22" xfId="13426"/>
    <cellStyle name="Normal 8 23" xfId="13427"/>
    <cellStyle name="Normal 8 24" xfId="13428"/>
    <cellStyle name="Normal 8 25" xfId="13429"/>
    <cellStyle name="Normal 8 26" xfId="13430"/>
    <cellStyle name="Normal 8 27" xfId="13431"/>
    <cellStyle name="Normal 8 28" xfId="13432"/>
    <cellStyle name="Normal 8 29" xfId="13433"/>
    <cellStyle name="Normal 8 3" xfId="13434"/>
    <cellStyle name="Normal 8 3 10" xfId="13435"/>
    <cellStyle name="Normal 8 3 11" xfId="13436"/>
    <cellStyle name="Normal 8 3 12" xfId="13437"/>
    <cellStyle name="Normal 8 3 13" xfId="13438"/>
    <cellStyle name="Normal 8 3 14" xfId="13439"/>
    <cellStyle name="Normal 8 3 15" xfId="13440"/>
    <cellStyle name="Normal 8 3 16" xfId="13441"/>
    <cellStyle name="Normal 8 3 17" xfId="13442"/>
    <cellStyle name="Normal 8 3 2" xfId="13443"/>
    <cellStyle name="Normal 8 3 3" xfId="13444"/>
    <cellStyle name="Normal 8 3 4" xfId="13445"/>
    <cellStyle name="Normal 8 3 5" xfId="13446"/>
    <cellStyle name="Normal 8 3 6" xfId="13447"/>
    <cellStyle name="Normal 8 3 7" xfId="13448"/>
    <cellStyle name="Normal 8 3 8" xfId="13449"/>
    <cellStyle name="Normal 8 3 9" xfId="13450"/>
    <cellStyle name="Normal 8 30" xfId="13451"/>
    <cellStyle name="Normal 8 31" xfId="13452"/>
    <cellStyle name="Normal 8 32" xfId="13453"/>
    <cellStyle name="Normal 8 33" xfId="13454"/>
    <cellStyle name="Normal 8 34" xfId="13455"/>
    <cellStyle name="Normal 8 35" xfId="13456"/>
    <cellStyle name="Normal 8 36" xfId="13457"/>
    <cellStyle name="Normal 8 37" xfId="13458"/>
    <cellStyle name="Normal 8 38" xfId="13459"/>
    <cellStyle name="Normal 8 39" xfId="13460"/>
    <cellStyle name="Normal 8 4" xfId="13461"/>
    <cellStyle name="Normal 8 4 10" xfId="13462"/>
    <cellStyle name="Normal 8 4 11" xfId="13463"/>
    <cellStyle name="Normal 8 4 12" xfId="13464"/>
    <cellStyle name="Normal 8 4 13" xfId="13465"/>
    <cellStyle name="Normal 8 4 14" xfId="13466"/>
    <cellStyle name="Normal 8 4 15" xfId="13467"/>
    <cellStyle name="Normal 8 4 16" xfId="13468"/>
    <cellStyle name="Normal 8 4 17" xfId="13469"/>
    <cellStyle name="Normal 8 4 2" xfId="13470"/>
    <cellStyle name="Normal 8 4 3" xfId="13471"/>
    <cellStyle name="Normal 8 4 4" xfId="13472"/>
    <cellStyle name="Normal 8 4 5" xfId="13473"/>
    <cellStyle name="Normal 8 4 6" xfId="13474"/>
    <cellStyle name="Normal 8 4 7" xfId="13475"/>
    <cellStyle name="Normal 8 4 8" xfId="13476"/>
    <cellStyle name="Normal 8 4 9" xfId="13477"/>
    <cellStyle name="Normal 8 40" xfId="13478"/>
    <cellStyle name="Normal 8 41" xfId="13479"/>
    <cellStyle name="Normal 8 42" xfId="13480"/>
    <cellStyle name="Normal 8 43" xfId="13481"/>
    <cellStyle name="Normal 8 44" xfId="13482"/>
    <cellStyle name="Normal 8 45" xfId="13483"/>
    <cellStyle name="Normal 8 46" xfId="13484"/>
    <cellStyle name="Normal 8 47" xfId="13485"/>
    <cellStyle name="Normal 8 48" xfId="13486"/>
    <cellStyle name="Normal 8 49" xfId="13487"/>
    <cellStyle name="Normal 8 5" xfId="13488"/>
    <cellStyle name="Normal 8 50" xfId="13489"/>
    <cellStyle name="Normal 8 51" xfId="13490"/>
    <cellStyle name="Normal 8 52" xfId="13491"/>
    <cellStyle name="Normal 8 53" xfId="13492"/>
    <cellStyle name="Normal 8 54" xfId="13493"/>
    <cellStyle name="Normal 8 55" xfId="13494"/>
    <cellStyle name="Normal 8 56" xfId="13495"/>
    <cellStyle name="Normal 8 57" xfId="13496"/>
    <cellStyle name="Normal 8 58" xfId="13497"/>
    <cellStyle name="Normal 8 59" xfId="13498"/>
    <cellStyle name="Normal 8 6" xfId="13499"/>
    <cellStyle name="Normal 8 60" xfId="13500"/>
    <cellStyle name="Normal 8 61" xfId="13501"/>
    <cellStyle name="Normal 8 62" xfId="13502"/>
    <cellStyle name="Normal 8 63" xfId="13503"/>
    <cellStyle name="Normal 8 64" xfId="13504"/>
    <cellStyle name="Normal 8 65" xfId="13505"/>
    <cellStyle name="Normal 8 66" xfId="13506"/>
    <cellStyle name="Normal 8 67" xfId="13507"/>
    <cellStyle name="Normal 8 68" xfId="13508"/>
    <cellStyle name="Normal 8 69" xfId="13509"/>
    <cellStyle name="Normal 8 7" xfId="13510"/>
    <cellStyle name="Normal 8 70" xfId="13511"/>
    <cellStyle name="Normal 8 71" xfId="13512"/>
    <cellStyle name="Normal 8 72" xfId="13513"/>
    <cellStyle name="Normal 8 73" xfId="13514"/>
    <cellStyle name="Normal 8 74" xfId="13515"/>
    <cellStyle name="Normal 8 75" xfId="13516"/>
    <cellStyle name="Normal 8 76" xfId="13517"/>
    <cellStyle name="Normal 8 77" xfId="13518"/>
    <cellStyle name="Normal 8 78" xfId="13519"/>
    <cellStyle name="Normal 8 8" xfId="13520"/>
    <cellStyle name="Normal 8 9" xfId="13521"/>
    <cellStyle name="Normal 9" xfId="107"/>
    <cellStyle name="Normal 9 10" xfId="1047"/>
    <cellStyle name="Normal 9 10 10" xfId="13522"/>
    <cellStyle name="Normal 9 10 11" xfId="13523"/>
    <cellStyle name="Normal 9 10 12" xfId="13524"/>
    <cellStyle name="Normal 9 10 13" xfId="13525"/>
    <cellStyle name="Normal 9 10 14" xfId="13526"/>
    <cellStyle name="Normal 9 10 15" xfId="13527"/>
    <cellStyle name="Normal 9 10 16" xfId="13528"/>
    <cellStyle name="Normal 9 10 17" xfId="13529"/>
    <cellStyle name="Normal 9 10 2" xfId="13530"/>
    <cellStyle name="Normal 9 10 3" xfId="13531"/>
    <cellStyle name="Normal 9 10 4" xfId="13532"/>
    <cellStyle name="Normal 9 10 5" xfId="13533"/>
    <cellStyle name="Normal 9 10 6" xfId="13534"/>
    <cellStyle name="Normal 9 10 7" xfId="13535"/>
    <cellStyle name="Normal 9 10 8" xfId="13536"/>
    <cellStyle name="Normal 9 10 9" xfId="13537"/>
    <cellStyle name="Normal 9 100" xfId="13538"/>
    <cellStyle name="Normal 9 101" xfId="13539"/>
    <cellStyle name="Normal 9 102" xfId="13540"/>
    <cellStyle name="Normal 9 103" xfId="13541"/>
    <cellStyle name="Normal 9 104" xfId="13542"/>
    <cellStyle name="Normal 9 105" xfId="13543"/>
    <cellStyle name="Normal 9 106" xfId="13544"/>
    <cellStyle name="Normal 9 107" xfId="13545"/>
    <cellStyle name="Normal 9 108" xfId="13546"/>
    <cellStyle name="Normal 9 109" xfId="13547"/>
    <cellStyle name="Normal 9 11" xfId="1048"/>
    <cellStyle name="Normal 9 11 10" xfId="13548"/>
    <cellStyle name="Normal 9 11 11" xfId="13549"/>
    <cellStyle name="Normal 9 11 12" xfId="13550"/>
    <cellStyle name="Normal 9 11 13" xfId="13551"/>
    <cellStyle name="Normal 9 11 14" xfId="13552"/>
    <cellStyle name="Normal 9 11 15" xfId="13553"/>
    <cellStyle name="Normal 9 11 16" xfId="13554"/>
    <cellStyle name="Normal 9 11 17" xfId="13555"/>
    <cellStyle name="Normal 9 11 2" xfId="13556"/>
    <cellStyle name="Normal 9 11 3" xfId="13557"/>
    <cellStyle name="Normal 9 11 4" xfId="13558"/>
    <cellStyle name="Normal 9 11 5" xfId="13559"/>
    <cellStyle name="Normal 9 11 6" xfId="13560"/>
    <cellStyle name="Normal 9 11 7" xfId="13561"/>
    <cellStyle name="Normal 9 11 8" xfId="13562"/>
    <cellStyle name="Normal 9 11 9" xfId="13563"/>
    <cellStyle name="Normal 9 110" xfId="13564"/>
    <cellStyle name="Normal 9 111" xfId="13565"/>
    <cellStyle name="Normal 9 112" xfId="13566"/>
    <cellStyle name="Normal 9 113" xfId="13567"/>
    <cellStyle name="Normal 9 114" xfId="13568"/>
    <cellStyle name="Normal 9 115" xfId="13569"/>
    <cellStyle name="Normal 9 116" xfId="13570"/>
    <cellStyle name="Normal 9 117" xfId="13571"/>
    <cellStyle name="Normal 9 118" xfId="13572"/>
    <cellStyle name="Normal 9 119" xfId="13573"/>
    <cellStyle name="Normal 9 12" xfId="1049"/>
    <cellStyle name="Normal 9 12 10" xfId="13574"/>
    <cellStyle name="Normal 9 12 11" xfId="13575"/>
    <cellStyle name="Normal 9 12 12" xfId="13576"/>
    <cellStyle name="Normal 9 12 13" xfId="13577"/>
    <cellStyle name="Normal 9 12 14" xfId="13578"/>
    <cellStyle name="Normal 9 12 15" xfId="13579"/>
    <cellStyle name="Normal 9 12 16" xfId="13580"/>
    <cellStyle name="Normal 9 12 17" xfId="13581"/>
    <cellStyle name="Normal 9 12 2" xfId="13582"/>
    <cellStyle name="Normal 9 12 3" xfId="13583"/>
    <cellStyle name="Normal 9 12 4" xfId="13584"/>
    <cellStyle name="Normal 9 12 5" xfId="13585"/>
    <cellStyle name="Normal 9 12 6" xfId="13586"/>
    <cellStyle name="Normal 9 12 7" xfId="13587"/>
    <cellStyle name="Normal 9 12 8" xfId="13588"/>
    <cellStyle name="Normal 9 12 9" xfId="13589"/>
    <cellStyle name="Normal 9 120" xfId="13590"/>
    <cellStyle name="Normal 9 121" xfId="13591"/>
    <cellStyle name="Normal 9 122" xfId="13592"/>
    <cellStyle name="Normal 9 123" xfId="13593"/>
    <cellStyle name="Normal 9 124" xfId="13594"/>
    <cellStyle name="Normal 9 13" xfId="1050"/>
    <cellStyle name="Normal 9 13 10" xfId="13595"/>
    <cellStyle name="Normal 9 13 11" xfId="13596"/>
    <cellStyle name="Normal 9 13 12" xfId="13597"/>
    <cellStyle name="Normal 9 13 13" xfId="13598"/>
    <cellStyle name="Normal 9 13 14" xfId="13599"/>
    <cellStyle name="Normal 9 13 15" xfId="13600"/>
    <cellStyle name="Normal 9 13 16" xfId="13601"/>
    <cellStyle name="Normal 9 13 17" xfId="13602"/>
    <cellStyle name="Normal 9 13 2" xfId="13603"/>
    <cellStyle name="Normal 9 13 3" xfId="13604"/>
    <cellStyle name="Normal 9 13 4" xfId="13605"/>
    <cellStyle name="Normal 9 13 5" xfId="13606"/>
    <cellStyle name="Normal 9 13 6" xfId="13607"/>
    <cellStyle name="Normal 9 13 7" xfId="13608"/>
    <cellStyle name="Normal 9 13 8" xfId="13609"/>
    <cellStyle name="Normal 9 13 9" xfId="13610"/>
    <cellStyle name="Normal 9 14" xfId="1051"/>
    <cellStyle name="Normal 9 14 10" xfId="13611"/>
    <cellStyle name="Normal 9 14 11" xfId="13612"/>
    <cellStyle name="Normal 9 14 12" xfId="13613"/>
    <cellStyle name="Normal 9 14 13" xfId="13614"/>
    <cellStyle name="Normal 9 14 14" xfId="13615"/>
    <cellStyle name="Normal 9 14 15" xfId="13616"/>
    <cellStyle name="Normal 9 14 16" xfId="13617"/>
    <cellStyle name="Normal 9 14 17" xfId="13618"/>
    <cellStyle name="Normal 9 14 2" xfId="13619"/>
    <cellStyle name="Normal 9 14 3" xfId="13620"/>
    <cellStyle name="Normal 9 14 4" xfId="13621"/>
    <cellStyle name="Normal 9 14 5" xfId="13622"/>
    <cellStyle name="Normal 9 14 6" xfId="13623"/>
    <cellStyle name="Normal 9 14 7" xfId="13624"/>
    <cellStyle name="Normal 9 14 8" xfId="13625"/>
    <cellStyle name="Normal 9 14 9" xfId="13626"/>
    <cellStyle name="Normal 9 15" xfId="1052"/>
    <cellStyle name="Normal 9 15 10" xfId="13627"/>
    <cellStyle name="Normal 9 15 11" xfId="13628"/>
    <cellStyle name="Normal 9 15 12" xfId="13629"/>
    <cellStyle name="Normal 9 15 13" xfId="13630"/>
    <cellStyle name="Normal 9 15 14" xfId="13631"/>
    <cellStyle name="Normal 9 15 15" xfId="13632"/>
    <cellStyle name="Normal 9 15 16" xfId="13633"/>
    <cellStyle name="Normal 9 15 17" xfId="13634"/>
    <cellStyle name="Normal 9 15 2" xfId="13635"/>
    <cellStyle name="Normal 9 15 3" xfId="13636"/>
    <cellStyle name="Normal 9 15 4" xfId="13637"/>
    <cellStyle name="Normal 9 15 5" xfId="13638"/>
    <cellStyle name="Normal 9 15 6" xfId="13639"/>
    <cellStyle name="Normal 9 15 7" xfId="13640"/>
    <cellStyle name="Normal 9 15 8" xfId="13641"/>
    <cellStyle name="Normal 9 15 9" xfId="13642"/>
    <cellStyle name="Normal 9 16" xfId="1053"/>
    <cellStyle name="Normal 9 16 10" xfId="13643"/>
    <cellStyle name="Normal 9 16 11" xfId="13644"/>
    <cellStyle name="Normal 9 16 12" xfId="13645"/>
    <cellStyle name="Normal 9 16 13" xfId="13646"/>
    <cellStyle name="Normal 9 16 14" xfId="13647"/>
    <cellStyle name="Normal 9 16 15" xfId="13648"/>
    <cellStyle name="Normal 9 16 16" xfId="13649"/>
    <cellStyle name="Normal 9 16 17" xfId="13650"/>
    <cellStyle name="Normal 9 16 2" xfId="13651"/>
    <cellStyle name="Normal 9 16 3" xfId="13652"/>
    <cellStyle name="Normal 9 16 4" xfId="13653"/>
    <cellStyle name="Normal 9 16 5" xfId="13654"/>
    <cellStyle name="Normal 9 16 6" xfId="13655"/>
    <cellStyle name="Normal 9 16 7" xfId="13656"/>
    <cellStyle name="Normal 9 16 8" xfId="13657"/>
    <cellStyle name="Normal 9 16 9" xfId="13658"/>
    <cellStyle name="Normal 9 17" xfId="1054"/>
    <cellStyle name="Normal 9 17 10" xfId="13659"/>
    <cellStyle name="Normal 9 17 11" xfId="13660"/>
    <cellStyle name="Normal 9 17 12" xfId="13661"/>
    <cellStyle name="Normal 9 17 13" xfId="13662"/>
    <cellStyle name="Normal 9 17 14" xfId="13663"/>
    <cellStyle name="Normal 9 17 15" xfId="13664"/>
    <cellStyle name="Normal 9 17 16" xfId="13665"/>
    <cellStyle name="Normal 9 17 17" xfId="13666"/>
    <cellStyle name="Normal 9 17 2" xfId="13667"/>
    <cellStyle name="Normal 9 17 3" xfId="13668"/>
    <cellStyle name="Normal 9 17 4" xfId="13669"/>
    <cellStyle name="Normal 9 17 5" xfId="13670"/>
    <cellStyle name="Normal 9 17 6" xfId="13671"/>
    <cellStyle name="Normal 9 17 7" xfId="13672"/>
    <cellStyle name="Normal 9 17 8" xfId="13673"/>
    <cellStyle name="Normal 9 17 9" xfId="13674"/>
    <cellStyle name="Normal 9 18" xfId="1055"/>
    <cellStyle name="Normal 9 18 10" xfId="13675"/>
    <cellStyle name="Normal 9 18 11" xfId="13676"/>
    <cellStyle name="Normal 9 18 12" xfId="13677"/>
    <cellStyle name="Normal 9 18 13" xfId="13678"/>
    <cellStyle name="Normal 9 18 14" xfId="13679"/>
    <cellStyle name="Normal 9 18 15" xfId="13680"/>
    <cellStyle name="Normal 9 18 16" xfId="13681"/>
    <cellStyle name="Normal 9 18 17" xfId="13682"/>
    <cellStyle name="Normal 9 18 2" xfId="13683"/>
    <cellStyle name="Normal 9 18 3" xfId="13684"/>
    <cellStyle name="Normal 9 18 4" xfId="13685"/>
    <cellStyle name="Normal 9 18 5" xfId="13686"/>
    <cellStyle name="Normal 9 18 6" xfId="13687"/>
    <cellStyle name="Normal 9 18 7" xfId="13688"/>
    <cellStyle name="Normal 9 18 8" xfId="13689"/>
    <cellStyle name="Normal 9 18 9" xfId="13690"/>
    <cellStyle name="Normal 9 19" xfId="1056"/>
    <cellStyle name="Normal 9 19 10" xfId="13691"/>
    <cellStyle name="Normal 9 19 11" xfId="13692"/>
    <cellStyle name="Normal 9 19 12" xfId="13693"/>
    <cellStyle name="Normal 9 19 13" xfId="13694"/>
    <cellStyle name="Normal 9 19 14" xfId="13695"/>
    <cellStyle name="Normal 9 19 15" xfId="13696"/>
    <cellStyle name="Normal 9 19 16" xfId="13697"/>
    <cellStyle name="Normal 9 19 17" xfId="13698"/>
    <cellStyle name="Normal 9 19 2" xfId="13699"/>
    <cellStyle name="Normal 9 19 3" xfId="13700"/>
    <cellStyle name="Normal 9 19 4" xfId="13701"/>
    <cellStyle name="Normal 9 19 5" xfId="13702"/>
    <cellStyle name="Normal 9 19 6" xfId="13703"/>
    <cellStyle name="Normal 9 19 7" xfId="13704"/>
    <cellStyle name="Normal 9 19 8" xfId="13705"/>
    <cellStyle name="Normal 9 19 9" xfId="13706"/>
    <cellStyle name="Normal 9 2" xfId="1057"/>
    <cellStyle name="Normal 9 2 2" xfId="1058"/>
    <cellStyle name="Normal 9 2 2 10" xfId="13707"/>
    <cellStyle name="Normal 9 2 2 11" xfId="13708"/>
    <cellStyle name="Normal 9 2 2 12" xfId="13709"/>
    <cellStyle name="Normal 9 2 2 13" xfId="13710"/>
    <cellStyle name="Normal 9 2 2 14" xfId="13711"/>
    <cellStyle name="Normal 9 2 2 15" xfId="13712"/>
    <cellStyle name="Normal 9 2 2 16" xfId="13713"/>
    <cellStyle name="Normal 9 2 2 17" xfId="13714"/>
    <cellStyle name="Normal 9 2 2 2" xfId="13715"/>
    <cellStyle name="Normal 9 2 2 3" xfId="13716"/>
    <cellStyle name="Normal 9 2 2 4" xfId="13717"/>
    <cellStyle name="Normal 9 2 2 5" xfId="13718"/>
    <cellStyle name="Normal 9 2 2 6" xfId="13719"/>
    <cellStyle name="Normal 9 2 2 7" xfId="13720"/>
    <cellStyle name="Normal 9 2 2 8" xfId="13721"/>
    <cellStyle name="Normal 9 2 2 9" xfId="13722"/>
    <cellStyle name="Normal 9 20" xfId="1059"/>
    <cellStyle name="Normal 9 20 10" xfId="13723"/>
    <cellStyle name="Normal 9 20 11" xfId="13724"/>
    <cellStyle name="Normal 9 20 12" xfId="13725"/>
    <cellStyle name="Normal 9 20 13" xfId="13726"/>
    <cellStyle name="Normal 9 20 14" xfId="13727"/>
    <cellStyle name="Normal 9 20 15" xfId="13728"/>
    <cellStyle name="Normal 9 20 16" xfId="13729"/>
    <cellStyle name="Normal 9 20 17" xfId="13730"/>
    <cellStyle name="Normal 9 20 2" xfId="13731"/>
    <cellStyle name="Normal 9 20 3" xfId="13732"/>
    <cellStyle name="Normal 9 20 4" xfId="13733"/>
    <cellStyle name="Normal 9 20 5" xfId="13734"/>
    <cellStyle name="Normal 9 20 6" xfId="13735"/>
    <cellStyle name="Normal 9 20 7" xfId="13736"/>
    <cellStyle name="Normal 9 20 8" xfId="13737"/>
    <cellStyle name="Normal 9 20 9" xfId="13738"/>
    <cellStyle name="Normal 9 21" xfId="1060"/>
    <cellStyle name="Normal 9 21 10" xfId="13739"/>
    <cellStyle name="Normal 9 21 11" xfId="13740"/>
    <cellStyle name="Normal 9 21 12" xfId="13741"/>
    <cellStyle name="Normal 9 21 13" xfId="13742"/>
    <cellStyle name="Normal 9 21 14" xfId="13743"/>
    <cellStyle name="Normal 9 21 15" xfId="13744"/>
    <cellStyle name="Normal 9 21 16" xfId="13745"/>
    <cellStyle name="Normal 9 21 17" xfId="13746"/>
    <cellStyle name="Normal 9 21 2" xfId="13747"/>
    <cellStyle name="Normal 9 21 3" xfId="13748"/>
    <cellStyle name="Normal 9 21 4" xfId="13749"/>
    <cellStyle name="Normal 9 21 5" xfId="13750"/>
    <cellStyle name="Normal 9 21 6" xfId="13751"/>
    <cellStyle name="Normal 9 21 7" xfId="13752"/>
    <cellStyle name="Normal 9 21 8" xfId="13753"/>
    <cellStyle name="Normal 9 21 9" xfId="13754"/>
    <cellStyle name="Normal 9 22" xfId="1061"/>
    <cellStyle name="Normal 9 22 10" xfId="13755"/>
    <cellStyle name="Normal 9 22 11" xfId="13756"/>
    <cellStyle name="Normal 9 22 12" xfId="13757"/>
    <cellStyle name="Normal 9 22 13" xfId="13758"/>
    <cellStyle name="Normal 9 22 14" xfId="13759"/>
    <cellStyle name="Normal 9 22 15" xfId="13760"/>
    <cellStyle name="Normal 9 22 16" xfId="13761"/>
    <cellStyle name="Normal 9 22 17" xfId="13762"/>
    <cellStyle name="Normal 9 22 2" xfId="13763"/>
    <cellStyle name="Normal 9 22 3" xfId="13764"/>
    <cellStyle name="Normal 9 22 4" xfId="13765"/>
    <cellStyle name="Normal 9 22 5" xfId="13766"/>
    <cellStyle name="Normal 9 22 6" xfId="13767"/>
    <cellStyle name="Normal 9 22 7" xfId="13768"/>
    <cellStyle name="Normal 9 22 8" xfId="13769"/>
    <cellStyle name="Normal 9 22 9" xfId="13770"/>
    <cellStyle name="Normal 9 23" xfId="1062"/>
    <cellStyle name="Normal 9 23 10" xfId="13771"/>
    <cellStyle name="Normal 9 23 11" xfId="13772"/>
    <cellStyle name="Normal 9 23 12" xfId="13773"/>
    <cellStyle name="Normal 9 23 13" xfId="13774"/>
    <cellStyle name="Normal 9 23 14" xfId="13775"/>
    <cellStyle name="Normal 9 23 15" xfId="13776"/>
    <cellStyle name="Normal 9 23 16" xfId="13777"/>
    <cellStyle name="Normal 9 23 17" xfId="13778"/>
    <cellStyle name="Normal 9 23 2" xfId="13779"/>
    <cellStyle name="Normal 9 23 3" xfId="13780"/>
    <cellStyle name="Normal 9 23 4" xfId="13781"/>
    <cellStyle name="Normal 9 23 5" xfId="13782"/>
    <cellStyle name="Normal 9 23 6" xfId="13783"/>
    <cellStyle name="Normal 9 23 7" xfId="13784"/>
    <cellStyle name="Normal 9 23 8" xfId="13785"/>
    <cellStyle name="Normal 9 23 9" xfId="13786"/>
    <cellStyle name="Normal 9 24" xfId="1063"/>
    <cellStyle name="Normal 9 24 10" xfId="13787"/>
    <cellStyle name="Normal 9 24 11" xfId="13788"/>
    <cellStyle name="Normal 9 24 12" xfId="13789"/>
    <cellStyle name="Normal 9 24 13" xfId="13790"/>
    <cellStyle name="Normal 9 24 14" xfId="13791"/>
    <cellStyle name="Normal 9 24 15" xfId="13792"/>
    <cellStyle name="Normal 9 24 16" xfId="13793"/>
    <cellStyle name="Normal 9 24 17" xfId="13794"/>
    <cellStyle name="Normal 9 24 2" xfId="13795"/>
    <cellStyle name="Normal 9 24 3" xfId="13796"/>
    <cellStyle name="Normal 9 24 4" xfId="13797"/>
    <cellStyle name="Normal 9 24 5" xfId="13798"/>
    <cellStyle name="Normal 9 24 6" xfId="13799"/>
    <cellStyle name="Normal 9 24 7" xfId="13800"/>
    <cellStyle name="Normal 9 24 8" xfId="13801"/>
    <cellStyle name="Normal 9 24 9" xfId="13802"/>
    <cellStyle name="Normal 9 25" xfId="1064"/>
    <cellStyle name="Normal 9 25 10" xfId="13803"/>
    <cellStyle name="Normal 9 25 11" xfId="13804"/>
    <cellStyle name="Normal 9 25 12" xfId="13805"/>
    <cellStyle name="Normal 9 25 13" xfId="13806"/>
    <cellStyle name="Normal 9 25 14" xfId="13807"/>
    <cellStyle name="Normal 9 25 15" xfId="13808"/>
    <cellStyle name="Normal 9 25 16" xfId="13809"/>
    <cellStyle name="Normal 9 25 17" xfId="13810"/>
    <cellStyle name="Normal 9 25 2" xfId="13811"/>
    <cellStyle name="Normal 9 25 3" xfId="13812"/>
    <cellStyle name="Normal 9 25 4" xfId="13813"/>
    <cellStyle name="Normal 9 25 5" xfId="13814"/>
    <cellStyle name="Normal 9 25 6" xfId="13815"/>
    <cellStyle name="Normal 9 25 7" xfId="13816"/>
    <cellStyle name="Normal 9 25 8" xfId="13817"/>
    <cellStyle name="Normal 9 25 9" xfId="13818"/>
    <cellStyle name="Normal 9 26" xfId="1065"/>
    <cellStyle name="Normal 9 26 10" xfId="13819"/>
    <cellStyle name="Normal 9 26 11" xfId="13820"/>
    <cellStyle name="Normal 9 26 12" xfId="13821"/>
    <cellStyle name="Normal 9 26 13" xfId="13822"/>
    <cellStyle name="Normal 9 26 14" xfId="13823"/>
    <cellStyle name="Normal 9 26 15" xfId="13824"/>
    <cellStyle name="Normal 9 26 16" xfId="13825"/>
    <cellStyle name="Normal 9 26 17" xfId="13826"/>
    <cellStyle name="Normal 9 26 2" xfId="13827"/>
    <cellStyle name="Normal 9 26 3" xfId="13828"/>
    <cellStyle name="Normal 9 26 4" xfId="13829"/>
    <cellStyle name="Normal 9 26 5" xfId="13830"/>
    <cellStyle name="Normal 9 26 6" xfId="13831"/>
    <cellStyle name="Normal 9 26 7" xfId="13832"/>
    <cellStyle name="Normal 9 26 8" xfId="13833"/>
    <cellStyle name="Normal 9 26 9" xfId="13834"/>
    <cellStyle name="Normal 9 27" xfId="1066"/>
    <cellStyle name="Normal 9 27 10" xfId="13835"/>
    <cellStyle name="Normal 9 27 11" xfId="13836"/>
    <cellStyle name="Normal 9 27 12" xfId="13837"/>
    <cellStyle name="Normal 9 27 13" xfId="13838"/>
    <cellStyle name="Normal 9 27 14" xfId="13839"/>
    <cellStyle name="Normal 9 27 15" xfId="13840"/>
    <cellStyle name="Normal 9 27 16" xfId="13841"/>
    <cellStyle name="Normal 9 27 17" xfId="13842"/>
    <cellStyle name="Normal 9 27 2" xfId="13843"/>
    <cellStyle name="Normal 9 27 3" xfId="13844"/>
    <cellStyle name="Normal 9 27 4" xfId="13845"/>
    <cellStyle name="Normal 9 27 5" xfId="13846"/>
    <cellStyle name="Normal 9 27 6" xfId="13847"/>
    <cellStyle name="Normal 9 27 7" xfId="13848"/>
    <cellStyle name="Normal 9 27 8" xfId="13849"/>
    <cellStyle name="Normal 9 27 9" xfId="13850"/>
    <cellStyle name="Normal 9 28" xfId="1067"/>
    <cellStyle name="Normal 9 28 10" xfId="13851"/>
    <cellStyle name="Normal 9 28 11" xfId="13852"/>
    <cellStyle name="Normal 9 28 12" xfId="13853"/>
    <cellStyle name="Normal 9 28 13" xfId="13854"/>
    <cellStyle name="Normal 9 28 14" xfId="13855"/>
    <cellStyle name="Normal 9 28 15" xfId="13856"/>
    <cellStyle name="Normal 9 28 16" xfId="13857"/>
    <cellStyle name="Normal 9 28 17" xfId="13858"/>
    <cellStyle name="Normal 9 28 2" xfId="13859"/>
    <cellStyle name="Normal 9 28 3" xfId="13860"/>
    <cellStyle name="Normal 9 28 4" xfId="13861"/>
    <cellStyle name="Normal 9 28 5" xfId="13862"/>
    <cellStyle name="Normal 9 28 6" xfId="13863"/>
    <cellStyle name="Normal 9 28 7" xfId="13864"/>
    <cellStyle name="Normal 9 28 8" xfId="13865"/>
    <cellStyle name="Normal 9 28 9" xfId="13866"/>
    <cellStyle name="Normal 9 29" xfId="1068"/>
    <cellStyle name="Normal 9 29 10" xfId="13867"/>
    <cellStyle name="Normal 9 29 11" xfId="13868"/>
    <cellStyle name="Normal 9 29 12" xfId="13869"/>
    <cellStyle name="Normal 9 29 13" xfId="13870"/>
    <cellStyle name="Normal 9 29 14" xfId="13871"/>
    <cellStyle name="Normal 9 29 15" xfId="13872"/>
    <cellStyle name="Normal 9 29 16" xfId="13873"/>
    <cellStyle name="Normal 9 29 17" xfId="13874"/>
    <cellStyle name="Normal 9 29 2" xfId="13875"/>
    <cellStyle name="Normal 9 29 3" xfId="13876"/>
    <cellStyle name="Normal 9 29 4" xfId="13877"/>
    <cellStyle name="Normal 9 29 5" xfId="13878"/>
    <cellStyle name="Normal 9 29 6" xfId="13879"/>
    <cellStyle name="Normal 9 29 7" xfId="13880"/>
    <cellStyle name="Normal 9 29 8" xfId="13881"/>
    <cellStyle name="Normal 9 29 9" xfId="13882"/>
    <cellStyle name="Normal 9 3" xfId="1069"/>
    <cellStyle name="Normal 9 3 10" xfId="13883"/>
    <cellStyle name="Normal 9 3 11" xfId="13884"/>
    <cellStyle name="Normal 9 3 12" xfId="13885"/>
    <cellStyle name="Normal 9 3 13" xfId="13886"/>
    <cellStyle name="Normal 9 3 14" xfId="13887"/>
    <cellStyle name="Normal 9 3 15" xfId="13888"/>
    <cellStyle name="Normal 9 3 16" xfId="13889"/>
    <cellStyle name="Normal 9 3 17" xfId="13890"/>
    <cellStyle name="Normal 9 3 18" xfId="13891"/>
    <cellStyle name="Normal 9 3 19" xfId="13892"/>
    <cellStyle name="Normal 9 3 2" xfId="13893"/>
    <cellStyle name="Normal 9 3 20" xfId="13894"/>
    <cellStyle name="Normal 9 3 21" xfId="13895"/>
    <cellStyle name="Normal 9 3 22" xfId="13896"/>
    <cellStyle name="Normal 9 3 23" xfId="13897"/>
    <cellStyle name="Normal 9 3 24" xfId="13898"/>
    <cellStyle name="Normal 9 3 25" xfId="13899"/>
    <cellStyle name="Normal 9 3 26" xfId="13900"/>
    <cellStyle name="Normal 9 3 27" xfId="13901"/>
    <cellStyle name="Normal 9 3 28" xfId="13902"/>
    <cellStyle name="Normal 9 3 29" xfId="13903"/>
    <cellStyle name="Normal 9 3 3" xfId="13904"/>
    <cellStyle name="Normal 9 3 30" xfId="13905"/>
    <cellStyle name="Normal 9 3 31" xfId="13906"/>
    <cellStyle name="Normal 9 3 32" xfId="13907"/>
    <cellStyle name="Normal 9 3 33" xfId="13908"/>
    <cellStyle name="Normal 9 3 34" xfId="13909"/>
    <cellStyle name="Normal 9 3 35" xfId="13910"/>
    <cellStyle name="Normal 9 3 36" xfId="13911"/>
    <cellStyle name="Normal 9 3 37" xfId="13912"/>
    <cellStyle name="Normal 9 3 38" xfId="13913"/>
    <cellStyle name="Normal 9 3 39" xfId="13914"/>
    <cellStyle name="Normal 9 3 4" xfId="13915"/>
    <cellStyle name="Normal 9 3 40" xfId="13916"/>
    <cellStyle name="Normal 9 3 41" xfId="13917"/>
    <cellStyle name="Normal 9 3 42" xfId="13918"/>
    <cellStyle name="Normal 9 3 43" xfId="13919"/>
    <cellStyle name="Normal 9 3 44" xfId="13920"/>
    <cellStyle name="Normal 9 3 45" xfId="13921"/>
    <cellStyle name="Normal 9 3 46" xfId="13922"/>
    <cellStyle name="Normal 9 3 47" xfId="13923"/>
    <cellStyle name="Normal 9 3 48" xfId="13924"/>
    <cellStyle name="Normal 9 3 49" xfId="13925"/>
    <cellStyle name="Normal 9 3 5" xfId="13926"/>
    <cellStyle name="Normal 9 3 50" xfId="13927"/>
    <cellStyle name="Normal 9 3 51" xfId="13928"/>
    <cellStyle name="Normal 9 3 52" xfId="13929"/>
    <cellStyle name="Normal 9 3 53" xfId="13930"/>
    <cellStyle name="Normal 9 3 54" xfId="13931"/>
    <cellStyle name="Normal 9 3 55" xfId="13932"/>
    <cellStyle name="Normal 9 3 56" xfId="13933"/>
    <cellStyle name="Normal 9 3 57" xfId="13934"/>
    <cellStyle name="Normal 9 3 58" xfId="13935"/>
    <cellStyle name="Normal 9 3 59" xfId="13936"/>
    <cellStyle name="Normal 9 3 6" xfId="13937"/>
    <cellStyle name="Normal 9 3 60" xfId="13938"/>
    <cellStyle name="Normal 9 3 61" xfId="13939"/>
    <cellStyle name="Normal 9 3 62" xfId="13940"/>
    <cellStyle name="Normal 9 3 63" xfId="13941"/>
    <cellStyle name="Normal 9 3 64" xfId="13942"/>
    <cellStyle name="Normal 9 3 65" xfId="13943"/>
    <cellStyle name="Normal 9 3 66" xfId="13944"/>
    <cellStyle name="Normal 9 3 67" xfId="13945"/>
    <cellStyle name="Normal 9 3 68" xfId="13946"/>
    <cellStyle name="Normal 9 3 69" xfId="13947"/>
    <cellStyle name="Normal 9 3 7" xfId="13948"/>
    <cellStyle name="Normal 9 3 70" xfId="13949"/>
    <cellStyle name="Normal 9 3 71" xfId="13950"/>
    <cellStyle name="Normal 9 3 72" xfId="13951"/>
    <cellStyle name="Normal 9 3 73" xfId="13952"/>
    <cellStyle name="Normal 9 3 74" xfId="13953"/>
    <cellStyle name="Normal 9 3 75" xfId="13954"/>
    <cellStyle name="Normal 9 3 76" xfId="13955"/>
    <cellStyle name="Normal 9 3 77" xfId="13956"/>
    <cellStyle name="Normal 9 3 78" xfId="13957"/>
    <cellStyle name="Normal 9 3 8" xfId="13958"/>
    <cellStyle name="Normal 9 3 9" xfId="13959"/>
    <cellStyle name="Normal 9 30" xfId="1070"/>
    <cellStyle name="Normal 9 30 10" xfId="13960"/>
    <cellStyle name="Normal 9 30 11" xfId="13961"/>
    <cellStyle name="Normal 9 30 12" xfId="13962"/>
    <cellStyle name="Normal 9 30 13" xfId="13963"/>
    <cellStyle name="Normal 9 30 14" xfId="13964"/>
    <cellStyle name="Normal 9 30 15" xfId="13965"/>
    <cellStyle name="Normal 9 30 16" xfId="13966"/>
    <cellStyle name="Normal 9 30 17" xfId="13967"/>
    <cellStyle name="Normal 9 30 2" xfId="13968"/>
    <cellStyle name="Normal 9 30 3" xfId="13969"/>
    <cellStyle name="Normal 9 30 4" xfId="13970"/>
    <cellStyle name="Normal 9 30 5" xfId="13971"/>
    <cellStyle name="Normal 9 30 6" xfId="13972"/>
    <cellStyle name="Normal 9 30 7" xfId="13973"/>
    <cellStyle name="Normal 9 30 8" xfId="13974"/>
    <cellStyle name="Normal 9 30 9" xfId="13975"/>
    <cellStyle name="Normal 9 31" xfId="1071"/>
    <cellStyle name="Normal 9 31 10" xfId="13976"/>
    <cellStyle name="Normal 9 31 11" xfId="13977"/>
    <cellStyle name="Normal 9 31 12" xfId="13978"/>
    <cellStyle name="Normal 9 31 13" xfId="13979"/>
    <cellStyle name="Normal 9 31 14" xfId="13980"/>
    <cellStyle name="Normal 9 31 15" xfId="13981"/>
    <cellStyle name="Normal 9 31 16" xfId="13982"/>
    <cellStyle name="Normal 9 31 17" xfId="13983"/>
    <cellStyle name="Normal 9 31 2" xfId="13984"/>
    <cellStyle name="Normal 9 31 3" xfId="13985"/>
    <cellStyle name="Normal 9 31 4" xfId="13986"/>
    <cellStyle name="Normal 9 31 5" xfId="13987"/>
    <cellStyle name="Normal 9 31 6" xfId="13988"/>
    <cellStyle name="Normal 9 31 7" xfId="13989"/>
    <cellStyle name="Normal 9 31 8" xfId="13990"/>
    <cellStyle name="Normal 9 31 9" xfId="13991"/>
    <cellStyle name="Normal 9 32" xfId="1072"/>
    <cellStyle name="Normal 9 32 10" xfId="13992"/>
    <cellStyle name="Normal 9 32 11" xfId="13993"/>
    <cellStyle name="Normal 9 32 12" xfId="13994"/>
    <cellStyle name="Normal 9 32 13" xfId="13995"/>
    <cellStyle name="Normal 9 32 14" xfId="13996"/>
    <cellStyle name="Normal 9 32 15" xfId="13997"/>
    <cellStyle name="Normal 9 32 16" xfId="13998"/>
    <cellStyle name="Normal 9 32 17" xfId="13999"/>
    <cellStyle name="Normal 9 32 2" xfId="14000"/>
    <cellStyle name="Normal 9 32 3" xfId="14001"/>
    <cellStyle name="Normal 9 32 4" xfId="14002"/>
    <cellStyle name="Normal 9 32 5" xfId="14003"/>
    <cellStyle name="Normal 9 32 6" xfId="14004"/>
    <cellStyle name="Normal 9 32 7" xfId="14005"/>
    <cellStyle name="Normal 9 32 8" xfId="14006"/>
    <cellStyle name="Normal 9 32 9" xfId="14007"/>
    <cellStyle name="Normal 9 33" xfId="1073"/>
    <cellStyle name="Normal 9 33 10" xfId="14008"/>
    <cellStyle name="Normal 9 33 11" xfId="14009"/>
    <cellStyle name="Normal 9 33 12" xfId="14010"/>
    <cellStyle name="Normal 9 33 13" xfId="14011"/>
    <cellStyle name="Normal 9 33 14" xfId="14012"/>
    <cellStyle name="Normal 9 33 15" xfId="14013"/>
    <cellStyle name="Normal 9 33 16" xfId="14014"/>
    <cellStyle name="Normal 9 33 17" xfId="14015"/>
    <cellStyle name="Normal 9 33 2" xfId="14016"/>
    <cellStyle name="Normal 9 33 3" xfId="14017"/>
    <cellStyle name="Normal 9 33 4" xfId="14018"/>
    <cellStyle name="Normal 9 33 5" xfId="14019"/>
    <cellStyle name="Normal 9 33 6" xfId="14020"/>
    <cellStyle name="Normal 9 33 7" xfId="14021"/>
    <cellStyle name="Normal 9 33 8" xfId="14022"/>
    <cellStyle name="Normal 9 33 9" xfId="14023"/>
    <cellStyle name="Normal 9 34" xfId="1074"/>
    <cellStyle name="Normal 9 34 10" xfId="14024"/>
    <cellStyle name="Normal 9 34 11" xfId="14025"/>
    <cellStyle name="Normal 9 34 12" xfId="14026"/>
    <cellStyle name="Normal 9 34 13" xfId="14027"/>
    <cellStyle name="Normal 9 34 14" xfId="14028"/>
    <cellStyle name="Normal 9 34 15" xfId="14029"/>
    <cellStyle name="Normal 9 34 16" xfId="14030"/>
    <cellStyle name="Normal 9 34 17" xfId="14031"/>
    <cellStyle name="Normal 9 34 2" xfId="14032"/>
    <cellStyle name="Normal 9 34 3" xfId="14033"/>
    <cellStyle name="Normal 9 34 4" xfId="14034"/>
    <cellStyle name="Normal 9 34 5" xfId="14035"/>
    <cellStyle name="Normal 9 34 6" xfId="14036"/>
    <cellStyle name="Normal 9 34 7" xfId="14037"/>
    <cellStyle name="Normal 9 34 8" xfId="14038"/>
    <cellStyle name="Normal 9 34 9" xfId="14039"/>
    <cellStyle name="Normal 9 35" xfId="1075"/>
    <cellStyle name="Normal 9 35 10" xfId="14040"/>
    <cellStyle name="Normal 9 35 11" xfId="14041"/>
    <cellStyle name="Normal 9 35 12" xfId="14042"/>
    <cellStyle name="Normal 9 35 13" xfId="14043"/>
    <cellStyle name="Normal 9 35 14" xfId="14044"/>
    <cellStyle name="Normal 9 35 15" xfId="14045"/>
    <cellStyle name="Normal 9 35 16" xfId="14046"/>
    <cellStyle name="Normal 9 35 17" xfId="14047"/>
    <cellStyle name="Normal 9 35 2" xfId="14048"/>
    <cellStyle name="Normal 9 35 3" xfId="14049"/>
    <cellStyle name="Normal 9 35 4" xfId="14050"/>
    <cellStyle name="Normal 9 35 5" xfId="14051"/>
    <cellStyle name="Normal 9 35 6" xfId="14052"/>
    <cellStyle name="Normal 9 35 7" xfId="14053"/>
    <cellStyle name="Normal 9 35 8" xfId="14054"/>
    <cellStyle name="Normal 9 35 9" xfId="14055"/>
    <cellStyle name="Normal 9 36" xfId="1076"/>
    <cellStyle name="Normal 9 36 10" xfId="14056"/>
    <cellStyle name="Normal 9 36 11" xfId="14057"/>
    <cellStyle name="Normal 9 36 12" xfId="14058"/>
    <cellStyle name="Normal 9 36 13" xfId="14059"/>
    <cellStyle name="Normal 9 36 14" xfId="14060"/>
    <cellStyle name="Normal 9 36 15" xfId="14061"/>
    <cellStyle name="Normal 9 36 16" xfId="14062"/>
    <cellStyle name="Normal 9 36 17" xfId="14063"/>
    <cellStyle name="Normal 9 36 2" xfId="14064"/>
    <cellStyle name="Normal 9 36 3" xfId="14065"/>
    <cellStyle name="Normal 9 36 4" xfId="14066"/>
    <cellStyle name="Normal 9 36 5" xfId="14067"/>
    <cellStyle name="Normal 9 36 6" xfId="14068"/>
    <cellStyle name="Normal 9 36 7" xfId="14069"/>
    <cellStyle name="Normal 9 36 8" xfId="14070"/>
    <cellStyle name="Normal 9 36 9" xfId="14071"/>
    <cellStyle name="Normal 9 37" xfId="1077"/>
    <cellStyle name="Normal 9 37 10" xfId="14072"/>
    <cellStyle name="Normal 9 37 11" xfId="14073"/>
    <cellStyle name="Normal 9 37 12" xfId="14074"/>
    <cellStyle name="Normal 9 37 13" xfId="14075"/>
    <cellStyle name="Normal 9 37 14" xfId="14076"/>
    <cellStyle name="Normal 9 37 15" xfId="14077"/>
    <cellStyle name="Normal 9 37 16" xfId="14078"/>
    <cellStyle name="Normal 9 37 17" xfId="14079"/>
    <cellStyle name="Normal 9 37 2" xfId="14080"/>
    <cellStyle name="Normal 9 37 3" xfId="14081"/>
    <cellStyle name="Normal 9 37 4" xfId="14082"/>
    <cellStyle name="Normal 9 37 5" xfId="14083"/>
    <cellStyle name="Normal 9 37 6" xfId="14084"/>
    <cellStyle name="Normal 9 37 7" xfId="14085"/>
    <cellStyle name="Normal 9 37 8" xfId="14086"/>
    <cellStyle name="Normal 9 37 9" xfId="14087"/>
    <cellStyle name="Normal 9 38" xfId="1078"/>
    <cellStyle name="Normal 9 38 10" xfId="14088"/>
    <cellStyle name="Normal 9 38 11" xfId="14089"/>
    <cellStyle name="Normal 9 38 12" xfId="14090"/>
    <cellStyle name="Normal 9 38 13" xfId="14091"/>
    <cellStyle name="Normal 9 38 14" xfId="14092"/>
    <cellStyle name="Normal 9 38 15" xfId="14093"/>
    <cellStyle name="Normal 9 38 16" xfId="14094"/>
    <cellStyle name="Normal 9 38 17" xfId="14095"/>
    <cellStyle name="Normal 9 38 2" xfId="14096"/>
    <cellStyle name="Normal 9 38 3" xfId="14097"/>
    <cellStyle name="Normal 9 38 4" xfId="14098"/>
    <cellStyle name="Normal 9 38 5" xfId="14099"/>
    <cellStyle name="Normal 9 38 6" xfId="14100"/>
    <cellStyle name="Normal 9 38 7" xfId="14101"/>
    <cellStyle name="Normal 9 38 8" xfId="14102"/>
    <cellStyle name="Normal 9 38 9" xfId="14103"/>
    <cellStyle name="Normal 9 39" xfId="1079"/>
    <cellStyle name="Normal 9 39 10" xfId="14104"/>
    <cellStyle name="Normal 9 39 11" xfId="14105"/>
    <cellStyle name="Normal 9 39 12" xfId="14106"/>
    <cellStyle name="Normal 9 39 13" xfId="14107"/>
    <cellStyle name="Normal 9 39 14" xfId="14108"/>
    <cellStyle name="Normal 9 39 15" xfId="14109"/>
    <cellStyle name="Normal 9 39 16" xfId="14110"/>
    <cellStyle name="Normal 9 39 17" xfId="14111"/>
    <cellStyle name="Normal 9 39 2" xfId="14112"/>
    <cellStyle name="Normal 9 39 3" xfId="14113"/>
    <cellStyle name="Normal 9 39 4" xfId="14114"/>
    <cellStyle name="Normal 9 39 5" xfId="14115"/>
    <cellStyle name="Normal 9 39 6" xfId="14116"/>
    <cellStyle name="Normal 9 39 7" xfId="14117"/>
    <cellStyle name="Normal 9 39 8" xfId="14118"/>
    <cellStyle name="Normal 9 39 9" xfId="14119"/>
    <cellStyle name="Normal 9 4" xfId="1080"/>
    <cellStyle name="Normal 9 4 10" xfId="14120"/>
    <cellStyle name="Normal 9 4 11" xfId="14121"/>
    <cellStyle name="Normal 9 4 12" xfId="14122"/>
    <cellStyle name="Normal 9 4 13" xfId="14123"/>
    <cellStyle name="Normal 9 4 14" xfId="14124"/>
    <cellStyle name="Normal 9 4 15" xfId="14125"/>
    <cellStyle name="Normal 9 4 16" xfId="14126"/>
    <cellStyle name="Normal 9 4 17" xfId="14127"/>
    <cellStyle name="Normal 9 4 2" xfId="14128"/>
    <cellStyle name="Normal 9 4 3" xfId="14129"/>
    <cellStyle name="Normal 9 4 4" xfId="14130"/>
    <cellStyle name="Normal 9 4 5" xfId="14131"/>
    <cellStyle name="Normal 9 4 6" xfId="14132"/>
    <cellStyle name="Normal 9 4 7" xfId="14133"/>
    <cellStyle name="Normal 9 4 8" xfId="14134"/>
    <cellStyle name="Normal 9 4 9" xfId="14135"/>
    <cellStyle name="Normal 9 40" xfId="1081"/>
    <cellStyle name="Normal 9 40 10" xfId="14136"/>
    <cellStyle name="Normal 9 40 11" xfId="14137"/>
    <cellStyle name="Normal 9 40 12" xfId="14138"/>
    <cellStyle name="Normal 9 40 13" xfId="14139"/>
    <cellStyle name="Normal 9 40 14" xfId="14140"/>
    <cellStyle name="Normal 9 40 15" xfId="14141"/>
    <cellStyle name="Normal 9 40 16" xfId="14142"/>
    <cellStyle name="Normal 9 40 17" xfId="14143"/>
    <cellStyle name="Normal 9 40 2" xfId="14144"/>
    <cellStyle name="Normal 9 40 3" xfId="14145"/>
    <cellStyle name="Normal 9 40 4" xfId="14146"/>
    <cellStyle name="Normal 9 40 5" xfId="14147"/>
    <cellStyle name="Normal 9 40 6" xfId="14148"/>
    <cellStyle name="Normal 9 40 7" xfId="14149"/>
    <cellStyle name="Normal 9 40 8" xfId="14150"/>
    <cellStyle name="Normal 9 40 9" xfId="14151"/>
    <cellStyle name="Normal 9 41" xfId="1082"/>
    <cellStyle name="Normal 9 41 10" xfId="14152"/>
    <cellStyle name="Normal 9 41 11" xfId="14153"/>
    <cellStyle name="Normal 9 41 12" xfId="14154"/>
    <cellStyle name="Normal 9 41 13" xfId="14155"/>
    <cellStyle name="Normal 9 41 14" xfId="14156"/>
    <cellStyle name="Normal 9 41 15" xfId="14157"/>
    <cellStyle name="Normal 9 41 16" xfId="14158"/>
    <cellStyle name="Normal 9 41 17" xfId="14159"/>
    <cellStyle name="Normal 9 41 2" xfId="14160"/>
    <cellStyle name="Normal 9 41 3" xfId="14161"/>
    <cellStyle name="Normal 9 41 4" xfId="14162"/>
    <cellStyle name="Normal 9 41 5" xfId="14163"/>
    <cellStyle name="Normal 9 41 6" xfId="14164"/>
    <cellStyle name="Normal 9 41 7" xfId="14165"/>
    <cellStyle name="Normal 9 41 8" xfId="14166"/>
    <cellStyle name="Normal 9 41 9" xfId="14167"/>
    <cellStyle name="Normal 9 42" xfId="1083"/>
    <cellStyle name="Normal 9 42 10" xfId="14168"/>
    <cellStyle name="Normal 9 42 11" xfId="14169"/>
    <cellStyle name="Normal 9 42 12" xfId="14170"/>
    <cellStyle name="Normal 9 42 13" xfId="14171"/>
    <cellStyle name="Normal 9 42 14" xfId="14172"/>
    <cellStyle name="Normal 9 42 15" xfId="14173"/>
    <cellStyle name="Normal 9 42 16" xfId="14174"/>
    <cellStyle name="Normal 9 42 17" xfId="14175"/>
    <cellStyle name="Normal 9 42 2" xfId="14176"/>
    <cellStyle name="Normal 9 42 3" xfId="14177"/>
    <cellStyle name="Normal 9 42 4" xfId="14178"/>
    <cellStyle name="Normal 9 42 5" xfId="14179"/>
    <cellStyle name="Normal 9 42 6" xfId="14180"/>
    <cellStyle name="Normal 9 42 7" xfId="14181"/>
    <cellStyle name="Normal 9 42 8" xfId="14182"/>
    <cellStyle name="Normal 9 42 9" xfId="14183"/>
    <cellStyle name="Normal 9 43" xfId="1084"/>
    <cellStyle name="Normal 9 43 10" xfId="14184"/>
    <cellStyle name="Normal 9 43 11" xfId="14185"/>
    <cellStyle name="Normal 9 43 12" xfId="14186"/>
    <cellStyle name="Normal 9 43 13" xfId="14187"/>
    <cellStyle name="Normal 9 43 14" xfId="14188"/>
    <cellStyle name="Normal 9 43 15" xfId="14189"/>
    <cellStyle name="Normal 9 43 16" xfId="14190"/>
    <cellStyle name="Normal 9 43 17" xfId="14191"/>
    <cellStyle name="Normal 9 43 2" xfId="14192"/>
    <cellStyle name="Normal 9 43 3" xfId="14193"/>
    <cellStyle name="Normal 9 43 4" xfId="14194"/>
    <cellStyle name="Normal 9 43 5" xfId="14195"/>
    <cellStyle name="Normal 9 43 6" xfId="14196"/>
    <cellStyle name="Normal 9 43 7" xfId="14197"/>
    <cellStyle name="Normal 9 43 8" xfId="14198"/>
    <cellStyle name="Normal 9 43 9" xfId="14199"/>
    <cellStyle name="Normal 9 44" xfId="1085"/>
    <cellStyle name="Normal 9 44 10" xfId="14200"/>
    <cellStyle name="Normal 9 44 11" xfId="14201"/>
    <cellStyle name="Normal 9 44 12" xfId="14202"/>
    <cellStyle name="Normal 9 44 13" xfId="14203"/>
    <cellStyle name="Normal 9 44 14" xfId="14204"/>
    <cellStyle name="Normal 9 44 15" xfId="14205"/>
    <cellStyle name="Normal 9 44 16" xfId="14206"/>
    <cellStyle name="Normal 9 44 17" xfId="14207"/>
    <cellStyle name="Normal 9 44 2" xfId="14208"/>
    <cellStyle name="Normal 9 44 3" xfId="14209"/>
    <cellStyle name="Normal 9 44 4" xfId="14210"/>
    <cellStyle name="Normal 9 44 5" xfId="14211"/>
    <cellStyle name="Normal 9 44 6" xfId="14212"/>
    <cellStyle name="Normal 9 44 7" xfId="14213"/>
    <cellStyle name="Normal 9 44 8" xfId="14214"/>
    <cellStyle name="Normal 9 44 9" xfId="14215"/>
    <cellStyle name="Normal 9 45" xfId="1086"/>
    <cellStyle name="Normal 9 45 10" xfId="14216"/>
    <cellStyle name="Normal 9 45 11" xfId="14217"/>
    <cellStyle name="Normal 9 45 12" xfId="14218"/>
    <cellStyle name="Normal 9 45 13" xfId="14219"/>
    <cellStyle name="Normal 9 45 14" xfId="14220"/>
    <cellStyle name="Normal 9 45 15" xfId="14221"/>
    <cellStyle name="Normal 9 45 16" xfId="14222"/>
    <cellStyle name="Normal 9 45 17" xfId="14223"/>
    <cellStyle name="Normal 9 45 2" xfId="14224"/>
    <cellStyle name="Normal 9 45 3" xfId="14225"/>
    <cellStyle name="Normal 9 45 4" xfId="14226"/>
    <cellStyle name="Normal 9 45 5" xfId="14227"/>
    <cellStyle name="Normal 9 45 6" xfId="14228"/>
    <cellStyle name="Normal 9 45 7" xfId="14229"/>
    <cellStyle name="Normal 9 45 8" xfId="14230"/>
    <cellStyle name="Normal 9 45 9" xfId="14231"/>
    <cellStyle name="Normal 9 46" xfId="1087"/>
    <cellStyle name="Normal 9 46 10" xfId="14232"/>
    <cellStyle name="Normal 9 46 11" xfId="14233"/>
    <cellStyle name="Normal 9 46 12" xfId="14234"/>
    <cellStyle name="Normal 9 46 13" xfId="14235"/>
    <cellStyle name="Normal 9 46 14" xfId="14236"/>
    <cellStyle name="Normal 9 46 15" xfId="14237"/>
    <cellStyle name="Normal 9 46 16" xfId="14238"/>
    <cellStyle name="Normal 9 46 17" xfId="14239"/>
    <cellStyle name="Normal 9 46 2" xfId="14240"/>
    <cellStyle name="Normal 9 46 3" xfId="14241"/>
    <cellStyle name="Normal 9 46 4" xfId="14242"/>
    <cellStyle name="Normal 9 46 5" xfId="14243"/>
    <cellStyle name="Normal 9 46 6" xfId="14244"/>
    <cellStyle name="Normal 9 46 7" xfId="14245"/>
    <cellStyle name="Normal 9 46 8" xfId="14246"/>
    <cellStyle name="Normal 9 46 9" xfId="14247"/>
    <cellStyle name="Normal 9 47" xfId="1088"/>
    <cellStyle name="Normal 9 47 10" xfId="14248"/>
    <cellStyle name="Normal 9 47 11" xfId="14249"/>
    <cellStyle name="Normal 9 47 12" xfId="14250"/>
    <cellStyle name="Normal 9 47 13" xfId="14251"/>
    <cellStyle name="Normal 9 47 14" xfId="14252"/>
    <cellStyle name="Normal 9 47 15" xfId="14253"/>
    <cellStyle name="Normal 9 47 16" xfId="14254"/>
    <cellStyle name="Normal 9 47 17" xfId="14255"/>
    <cellStyle name="Normal 9 47 2" xfId="14256"/>
    <cellStyle name="Normal 9 47 3" xfId="14257"/>
    <cellStyle name="Normal 9 47 4" xfId="14258"/>
    <cellStyle name="Normal 9 47 5" xfId="14259"/>
    <cellStyle name="Normal 9 47 6" xfId="14260"/>
    <cellStyle name="Normal 9 47 7" xfId="14261"/>
    <cellStyle name="Normal 9 47 8" xfId="14262"/>
    <cellStyle name="Normal 9 47 9" xfId="14263"/>
    <cellStyle name="Normal 9 48" xfId="1089"/>
    <cellStyle name="Normal 9 48 10" xfId="14264"/>
    <cellStyle name="Normal 9 48 11" xfId="14265"/>
    <cellStyle name="Normal 9 48 12" xfId="14266"/>
    <cellStyle name="Normal 9 48 13" xfId="14267"/>
    <cellStyle name="Normal 9 48 14" xfId="14268"/>
    <cellStyle name="Normal 9 48 15" xfId="14269"/>
    <cellStyle name="Normal 9 48 16" xfId="14270"/>
    <cellStyle name="Normal 9 48 17" xfId="14271"/>
    <cellStyle name="Normal 9 48 2" xfId="14272"/>
    <cellStyle name="Normal 9 48 3" xfId="14273"/>
    <cellStyle name="Normal 9 48 4" xfId="14274"/>
    <cellStyle name="Normal 9 48 5" xfId="14275"/>
    <cellStyle name="Normal 9 48 6" xfId="14276"/>
    <cellStyle name="Normal 9 48 7" xfId="14277"/>
    <cellStyle name="Normal 9 48 8" xfId="14278"/>
    <cellStyle name="Normal 9 48 9" xfId="14279"/>
    <cellStyle name="Normal 9 49" xfId="14280"/>
    <cellStyle name="Normal 9 49 10" xfId="14281"/>
    <cellStyle name="Normal 9 49 11" xfId="14282"/>
    <cellStyle name="Normal 9 49 12" xfId="14283"/>
    <cellStyle name="Normal 9 49 13" xfId="14284"/>
    <cellStyle name="Normal 9 49 14" xfId="14285"/>
    <cellStyle name="Normal 9 49 15" xfId="14286"/>
    <cellStyle name="Normal 9 49 16" xfId="14287"/>
    <cellStyle name="Normal 9 49 17" xfId="14288"/>
    <cellStyle name="Normal 9 49 2" xfId="14289"/>
    <cellStyle name="Normal 9 49 3" xfId="14290"/>
    <cellStyle name="Normal 9 49 4" xfId="14291"/>
    <cellStyle name="Normal 9 49 5" xfId="14292"/>
    <cellStyle name="Normal 9 49 6" xfId="14293"/>
    <cellStyle name="Normal 9 49 7" xfId="14294"/>
    <cellStyle name="Normal 9 49 8" xfId="14295"/>
    <cellStyle name="Normal 9 49 9" xfId="14296"/>
    <cellStyle name="Normal 9 5" xfId="1090"/>
    <cellStyle name="Normal 9 5 10" xfId="14297"/>
    <cellStyle name="Normal 9 5 11" xfId="14298"/>
    <cellStyle name="Normal 9 5 12" xfId="14299"/>
    <cellStyle name="Normal 9 5 13" xfId="14300"/>
    <cellStyle name="Normal 9 5 14" xfId="14301"/>
    <cellStyle name="Normal 9 5 15" xfId="14302"/>
    <cellStyle name="Normal 9 5 16" xfId="14303"/>
    <cellStyle name="Normal 9 5 17" xfId="14304"/>
    <cellStyle name="Normal 9 5 2" xfId="14305"/>
    <cellStyle name="Normal 9 5 3" xfId="14306"/>
    <cellStyle name="Normal 9 5 4" xfId="14307"/>
    <cellStyle name="Normal 9 5 5" xfId="14308"/>
    <cellStyle name="Normal 9 5 6" xfId="14309"/>
    <cellStyle name="Normal 9 5 7" xfId="14310"/>
    <cellStyle name="Normal 9 5 8" xfId="14311"/>
    <cellStyle name="Normal 9 5 9" xfId="14312"/>
    <cellStyle name="Normal 9 50" xfId="14313"/>
    <cellStyle name="Normal 9 50 10" xfId="14314"/>
    <cellStyle name="Normal 9 50 11" xfId="14315"/>
    <cellStyle name="Normal 9 50 12" xfId="14316"/>
    <cellStyle name="Normal 9 50 13" xfId="14317"/>
    <cellStyle name="Normal 9 50 14" xfId="14318"/>
    <cellStyle name="Normal 9 50 15" xfId="14319"/>
    <cellStyle name="Normal 9 50 16" xfId="14320"/>
    <cellStyle name="Normal 9 50 17" xfId="14321"/>
    <cellStyle name="Normal 9 50 2" xfId="14322"/>
    <cellStyle name="Normal 9 50 3" xfId="14323"/>
    <cellStyle name="Normal 9 50 4" xfId="14324"/>
    <cellStyle name="Normal 9 50 5" xfId="14325"/>
    <cellStyle name="Normal 9 50 6" xfId="14326"/>
    <cellStyle name="Normal 9 50 7" xfId="14327"/>
    <cellStyle name="Normal 9 50 8" xfId="14328"/>
    <cellStyle name="Normal 9 50 9" xfId="14329"/>
    <cellStyle name="Normal 9 51" xfId="14330"/>
    <cellStyle name="Normal 9 52" xfId="14331"/>
    <cellStyle name="Normal 9 53" xfId="14332"/>
    <cellStyle name="Normal 9 54" xfId="14333"/>
    <cellStyle name="Normal 9 55" xfId="14334"/>
    <cellStyle name="Normal 9 56" xfId="14335"/>
    <cellStyle name="Normal 9 57" xfId="14336"/>
    <cellStyle name="Normal 9 58" xfId="14337"/>
    <cellStyle name="Normal 9 59" xfId="14338"/>
    <cellStyle name="Normal 9 6" xfId="1091"/>
    <cellStyle name="Normal 9 6 10" xfId="14339"/>
    <cellStyle name="Normal 9 6 11" xfId="14340"/>
    <cellStyle name="Normal 9 6 12" xfId="14341"/>
    <cellStyle name="Normal 9 6 13" xfId="14342"/>
    <cellStyle name="Normal 9 6 14" xfId="14343"/>
    <cellStyle name="Normal 9 6 15" xfId="14344"/>
    <cellStyle name="Normal 9 6 16" xfId="14345"/>
    <cellStyle name="Normal 9 6 17" xfId="14346"/>
    <cellStyle name="Normal 9 6 2" xfId="14347"/>
    <cellStyle name="Normal 9 6 3" xfId="14348"/>
    <cellStyle name="Normal 9 6 4" xfId="14349"/>
    <cellStyle name="Normal 9 6 5" xfId="14350"/>
    <cellStyle name="Normal 9 6 6" xfId="14351"/>
    <cellStyle name="Normal 9 6 7" xfId="14352"/>
    <cellStyle name="Normal 9 6 8" xfId="14353"/>
    <cellStyle name="Normal 9 6 9" xfId="14354"/>
    <cellStyle name="Normal 9 60" xfId="14355"/>
    <cellStyle name="Normal 9 61" xfId="14356"/>
    <cellStyle name="Normal 9 62" xfId="14357"/>
    <cellStyle name="Normal 9 63" xfId="14358"/>
    <cellStyle name="Normal 9 64" xfId="14359"/>
    <cellStyle name="Normal 9 65" xfId="14360"/>
    <cellStyle name="Normal 9 66" xfId="14361"/>
    <cellStyle name="Normal 9 67" xfId="14362"/>
    <cellStyle name="Normal 9 68" xfId="14363"/>
    <cellStyle name="Normal 9 69" xfId="14364"/>
    <cellStyle name="Normal 9 7" xfId="1092"/>
    <cellStyle name="Normal 9 7 10" xfId="14365"/>
    <cellStyle name="Normal 9 7 11" xfId="14366"/>
    <cellStyle name="Normal 9 7 12" xfId="14367"/>
    <cellStyle name="Normal 9 7 13" xfId="14368"/>
    <cellStyle name="Normal 9 7 14" xfId="14369"/>
    <cellStyle name="Normal 9 7 15" xfId="14370"/>
    <cellStyle name="Normal 9 7 16" xfId="14371"/>
    <cellStyle name="Normal 9 7 17" xfId="14372"/>
    <cellStyle name="Normal 9 7 2" xfId="14373"/>
    <cellStyle name="Normal 9 7 3" xfId="14374"/>
    <cellStyle name="Normal 9 7 4" xfId="14375"/>
    <cellStyle name="Normal 9 7 5" xfId="14376"/>
    <cellStyle name="Normal 9 7 6" xfId="14377"/>
    <cellStyle name="Normal 9 7 7" xfId="14378"/>
    <cellStyle name="Normal 9 7 8" xfId="14379"/>
    <cellStyle name="Normal 9 7 9" xfId="14380"/>
    <cellStyle name="Normal 9 70" xfId="14381"/>
    <cellStyle name="Normal 9 71" xfId="14382"/>
    <cellStyle name="Normal 9 72" xfId="14383"/>
    <cellStyle name="Normal 9 73" xfId="14384"/>
    <cellStyle name="Normal 9 74" xfId="14385"/>
    <cellStyle name="Normal 9 75" xfId="14386"/>
    <cellStyle name="Normal 9 76" xfId="14387"/>
    <cellStyle name="Normal 9 77" xfId="14388"/>
    <cellStyle name="Normal 9 78" xfId="14389"/>
    <cellStyle name="Normal 9 79" xfId="14390"/>
    <cellStyle name="Normal 9 8" xfId="1093"/>
    <cellStyle name="Normal 9 8 10" xfId="14391"/>
    <cellStyle name="Normal 9 8 11" xfId="14392"/>
    <cellStyle name="Normal 9 8 12" xfId="14393"/>
    <cellStyle name="Normal 9 8 13" xfId="14394"/>
    <cellStyle name="Normal 9 8 14" xfId="14395"/>
    <cellStyle name="Normal 9 8 15" xfId="14396"/>
    <cellStyle name="Normal 9 8 16" xfId="14397"/>
    <cellStyle name="Normal 9 8 17" xfId="14398"/>
    <cellStyle name="Normal 9 8 2" xfId="14399"/>
    <cellStyle name="Normal 9 8 3" xfId="14400"/>
    <cellStyle name="Normal 9 8 4" xfId="14401"/>
    <cellStyle name="Normal 9 8 5" xfId="14402"/>
    <cellStyle name="Normal 9 8 6" xfId="14403"/>
    <cellStyle name="Normal 9 8 7" xfId="14404"/>
    <cellStyle name="Normal 9 8 8" xfId="14405"/>
    <cellStyle name="Normal 9 8 9" xfId="14406"/>
    <cellStyle name="Normal 9 80" xfId="14407"/>
    <cellStyle name="Normal 9 81" xfId="14408"/>
    <cellStyle name="Normal 9 82" xfId="14409"/>
    <cellStyle name="Normal 9 83" xfId="14410"/>
    <cellStyle name="Normal 9 84" xfId="14411"/>
    <cellStyle name="Normal 9 85" xfId="14412"/>
    <cellStyle name="Normal 9 86" xfId="14413"/>
    <cellStyle name="Normal 9 87" xfId="14414"/>
    <cellStyle name="Normal 9 88" xfId="14415"/>
    <cellStyle name="Normal 9 89" xfId="14416"/>
    <cellStyle name="Normal 9 9" xfId="1094"/>
    <cellStyle name="Normal 9 9 10" xfId="14417"/>
    <cellStyle name="Normal 9 9 11" xfId="14418"/>
    <cellStyle name="Normal 9 9 12" xfId="14419"/>
    <cellStyle name="Normal 9 9 13" xfId="14420"/>
    <cellStyle name="Normal 9 9 14" xfId="14421"/>
    <cellStyle name="Normal 9 9 15" xfId="14422"/>
    <cellStyle name="Normal 9 9 16" xfId="14423"/>
    <cellStyle name="Normal 9 9 17" xfId="14424"/>
    <cellStyle name="Normal 9 9 2" xfId="14425"/>
    <cellStyle name="Normal 9 9 3" xfId="14426"/>
    <cellStyle name="Normal 9 9 4" xfId="14427"/>
    <cellStyle name="Normal 9 9 5" xfId="14428"/>
    <cellStyle name="Normal 9 9 6" xfId="14429"/>
    <cellStyle name="Normal 9 9 7" xfId="14430"/>
    <cellStyle name="Normal 9 9 8" xfId="14431"/>
    <cellStyle name="Normal 9 9 9" xfId="14432"/>
    <cellStyle name="Normal 9 90" xfId="14433"/>
    <cellStyle name="Normal 9 91" xfId="14434"/>
    <cellStyle name="Normal 9 92" xfId="14435"/>
    <cellStyle name="Normal 9 93" xfId="14436"/>
    <cellStyle name="Normal 9 94" xfId="14437"/>
    <cellStyle name="Normal 9 95" xfId="14438"/>
    <cellStyle name="Normal 9 96" xfId="14439"/>
    <cellStyle name="Normal 9 97" xfId="14440"/>
    <cellStyle name="Normal 9 98" xfId="14441"/>
    <cellStyle name="Normal 9 99" xfId="14442"/>
    <cellStyle name="Normal 9_1.3s Accounting C Costs Scots" xfId="1095"/>
    <cellStyle name="Normal U" xfId="108"/>
    <cellStyle name="Normal_2009 NGET Group - Regulatory debt reporting Pack AKM Checked" xfId="109"/>
    <cellStyle name="Normal_5.6 Environmental" xfId="33698"/>
    <cellStyle name="Normal_5.6 Environmental " xfId="33697"/>
    <cellStyle name="Normal_Actuals Listing 2" xfId="1988"/>
    <cellStyle name="Normal_amended tax tables" xfId="110"/>
    <cellStyle name="Normal_amended tax tables 2" xfId="111"/>
    <cellStyle name="Normal_BPQ template v1 from NGT 22 June" xfId="112"/>
    <cellStyle name="Normal_BPQ template v1 from NGT 22 June 2" xfId="206"/>
    <cellStyle name="Normal_Copy of Draft opex HBPQ v3" xfId="113"/>
    <cellStyle name="Normal_Draft Property Sheet for RRP" xfId="1962"/>
    <cellStyle name="Normal_Draft SP Transmission version 1" xfId="114"/>
    <cellStyle name="Normal_Draft SP Transmission version 1 2" xfId="1961"/>
    <cellStyle name="Normal_Financial tables_NG 2" xfId="115"/>
    <cellStyle name="Normal_Financial tables_NG 2 2" xfId="1960"/>
    <cellStyle name="Normal_Financial tables_NG_3.3 Tax" xfId="116"/>
    <cellStyle name="Normal_KE2067  Engineering Opex BPQ 2" xfId="33700"/>
    <cellStyle name="Normal_NGET Opex RRP 200708" xfId="117"/>
    <cellStyle name="Normal_NGT CAPEX NTS capex HBPQ" xfId="2014"/>
    <cellStyle name="Normal_NGT HBPQ Final Version 5 " xfId="118"/>
    <cellStyle name="Normal_Opex Tables" xfId="119"/>
    <cellStyle name="Normal_Opex Tables 2 2" xfId="120"/>
    <cellStyle name="Normal_RAV tables" xfId="121"/>
    <cellStyle name="Normal_risk table" xfId="122"/>
    <cellStyle name="Normal_Table 3.7.1" xfId="123"/>
    <cellStyle name="Normal_Table 5 17  Paul Murphy Workings" xfId="33699"/>
    <cellStyle name="Normal_TPCR Electricity Capex Questionnaire Historical v2 050711" xfId="4"/>
    <cellStyle name="Normal_TPCR Electricity Capex Questionnaire Historical v2 050711 2" xfId="33706"/>
    <cellStyle name="Normal_TPCR Electricity Capex Questionnaire Historical v2 050711 3" xfId="204"/>
    <cellStyle name="Normal_Trans PCRRP Tables NGG NTS 0708 OpexFin (1)" xfId="1964"/>
    <cellStyle name="Note 2" xfId="1096"/>
    <cellStyle name="Note 2 10" xfId="14443"/>
    <cellStyle name="Note 2 11" xfId="14444"/>
    <cellStyle name="Note 2 12" xfId="14445"/>
    <cellStyle name="Note 2 13" xfId="14446"/>
    <cellStyle name="Note 2 14" xfId="14447"/>
    <cellStyle name="Note 2 15" xfId="14448"/>
    <cellStyle name="Note 2 16" xfId="14449"/>
    <cellStyle name="Note 2 17" xfId="14450"/>
    <cellStyle name="Note 2 18" xfId="14451"/>
    <cellStyle name="Note 2 19" xfId="14452"/>
    <cellStyle name="Note 2 2" xfId="14453"/>
    <cellStyle name="Note 2 20" xfId="14454"/>
    <cellStyle name="Note 2 21" xfId="14455"/>
    <cellStyle name="Note 2 22" xfId="14456"/>
    <cellStyle name="Note 2 23" xfId="14457"/>
    <cellStyle name="Note 2 24" xfId="14458"/>
    <cellStyle name="Note 2 25" xfId="14459"/>
    <cellStyle name="Note 2 26" xfId="14460"/>
    <cellStyle name="Note 2 27" xfId="14461"/>
    <cellStyle name="Note 2 28" xfId="14462"/>
    <cellStyle name="Note 2 29" xfId="14463"/>
    <cellStyle name="Note 2 3" xfId="14464"/>
    <cellStyle name="Note 2 30" xfId="14465"/>
    <cellStyle name="Note 2 31" xfId="14466"/>
    <cellStyle name="Note 2 32" xfId="14467"/>
    <cellStyle name="Note 2 33" xfId="14468"/>
    <cellStyle name="Note 2 34" xfId="14469"/>
    <cellStyle name="Note 2 35" xfId="14470"/>
    <cellStyle name="Note 2 36" xfId="14471"/>
    <cellStyle name="Note 2 37" xfId="14472"/>
    <cellStyle name="Note 2 38" xfId="14473"/>
    <cellStyle name="Note 2 39" xfId="14474"/>
    <cellStyle name="Note 2 4" xfId="14475"/>
    <cellStyle name="Note 2 40" xfId="14476"/>
    <cellStyle name="Note 2 41" xfId="14477"/>
    <cellStyle name="Note 2 42" xfId="14478"/>
    <cellStyle name="Note 2 43" xfId="14479"/>
    <cellStyle name="Note 2 44" xfId="14480"/>
    <cellStyle name="Note 2 45" xfId="14481"/>
    <cellStyle name="Note 2 46" xfId="14482"/>
    <cellStyle name="Note 2 47" xfId="14483"/>
    <cellStyle name="Note 2 48" xfId="14484"/>
    <cellStyle name="Note 2 49" xfId="14485"/>
    <cellStyle name="Note 2 5" xfId="14486"/>
    <cellStyle name="Note 2 50" xfId="14487"/>
    <cellStyle name="Note 2 51" xfId="14488"/>
    <cellStyle name="Note 2 52" xfId="14489"/>
    <cellStyle name="Note 2 53" xfId="14490"/>
    <cellStyle name="Note 2 54" xfId="14491"/>
    <cellStyle name="Note 2 55" xfId="14492"/>
    <cellStyle name="Note 2 56" xfId="14493"/>
    <cellStyle name="Note 2 57" xfId="14494"/>
    <cellStyle name="Note 2 58" xfId="14495"/>
    <cellStyle name="Note 2 59" xfId="14496"/>
    <cellStyle name="Note 2 6" xfId="14497"/>
    <cellStyle name="Note 2 60" xfId="14498"/>
    <cellStyle name="Note 2 61" xfId="14499"/>
    <cellStyle name="Note 2 62" xfId="14500"/>
    <cellStyle name="Note 2 63" xfId="14501"/>
    <cellStyle name="Note 2 64" xfId="14502"/>
    <cellStyle name="Note 2 65" xfId="14503"/>
    <cellStyle name="Note 2 66" xfId="14504"/>
    <cellStyle name="Note 2 67" xfId="14505"/>
    <cellStyle name="Note 2 68" xfId="14506"/>
    <cellStyle name="Note 2 69" xfId="14507"/>
    <cellStyle name="Note 2 7" xfId="14508"/>
    <cellStyle name="Note 2 70" xfId="14509"/>
    <cellStyle name="Note 2 71" xfId="14510"/>
    <cellStyle name="Note 2 72" xfId="14511"/>
    <cellStyle name="Note 2 73" xfId="14512"/>
    <cellStyle name="Note 2 74" xfId="14513"/>
    <cellStyle name="Note 2 75" xfId="14514"/>
    <cellStyle name="Note 2 76" xfId="14515"/>
    <cellStyle name="Note 2 77" xfId="14516"/>
    <cellStyle name="Note 2 78" xfId="14517"/>
    <cellStyle name="Note 2 79" xfId="14518"/>
    <cellStyle name="Note 2 8" xfId="14519"/>
    <cellStyle name="Note 2 80" xfId="14520"/>
    <cellStyle name="Note 2 81" xfId="14521"/>
    <cellStyle name="Note 2 82" xfId="14522"/>
    <cellStyle name="Note 2 83" xfId="14523"/>
    <cellStyle name="Note 2 84" xfId="14524"/>
    <cellStyle name="Note 2 85" xfId="14525"/>
    <cellStyle name="Note 2 86" xfId="14526"/>
    <cellStyle name="Note 2 87" xfId="14527"/>
    <cellStyle name="Note 2 88" xfId="14528"/>
    <cellStyle name="Note 2 89" xfId="14529"/>
    <cellStyle name="Note 2 9" xfId="14530"/>
    <cellStyle name="Note 2 90" xfId="14531"/>
    <cellStyle name="Note 2 91" xfId="14532"/>
    <cellStyle name="Note 2 92" xfId="14533"/>
    <cellStyle name="Note 2 93" xfId="14534"/>
    <cellStyle name="Note 2 94" xfId="14535"/>
    <cellStyle name="Note 3" xfId="14536"/>
    <cellStyle name="Output 2" xfId="1097"/>
    <cellStyle name="Output 2 10" xfId="14537"/>
    <cellStyle name="Output 2 11" xfId="14538"/>
    <cellStyle name="Output 2 12" xfId="14539"/>
    <cellStyle name="Output 2 13" xfId="14540"/>
    <cellStyle name="Output 2 14" xfId="14541"/>
    <cellStyle name="Output 2 15" xfId="14542"/>
    <cellStyle name="Output 2 16" xfId="14543"/>
    <cellStyle name="Output 2 17" xfId="14544"/>
    <cellStyle name="Output 2 18" xfId="14545"/>
    <cellStyle name="Output 2 19" xfId="14546"/>
    <cellStyle name="Output 2 2" xfId="14547"/>
    <cellStyle name="Output 2 20" xfId="14548"/>
    <cellStyle name="Output 2 21" xfId="14549"/>
    <cellStyle name="Output 2 22" xfId="14550"/>
    <cellStyle name="Output 2 23" xfId="14551"/>
    <cellStyle name="Output 2 24" xfId="14552"/>
    <cellStyle name="Output 2 25" xfId="14553"/>
    <cellStyle name="Output 2 26" xfId="14554"/>
    <cellStyle name="Output 2 27" xfId="14555"/>
    <cellStyle name="Output 2 28" xfId="14556"/>
    <cellStyle name="Output 2 29" xfId="14557"/>
    <cellStyle name="Output 2 3" xfId="14558"/>
    <cellStyle name="Output 2 30" xfId="14559"/>
    <cellStyle name="Output 2 31" xfId="14560"/>
    <cellStyle name="Output 2 32" xfId="14561"/>
    <cellStyle name="Output 2 33" xfId="14562"/>
    <cellStyle name="Output 2 34" xfId="14563"/>
    <cellStyle name="Output 2 35" xfId="14564"/>
    <cellStyle name="Output 2 36" xfId="14565"/>
    <cellStyle name="Output 2 37" xfId="14566"/>
    <cellStyle name="Output 2 38" xfId="14567"/>
    <cellStyle name="Output 2 39" xfId="14568"/>
    <cellStyle name="Output 2 4" xfId="14569"/>
    <cellStyle name="Output 2 40" xfId="14570"/>
    <cellStyle name="Output 2 41" xfId="14571"/>
    <cellStyle name="Output 2 42" xfId="14572"/>
    <cellStyle name="Output 2 43" xfId="14573"/>
    <cellStyle name="Output 2 44" xfId="14574"/>
    <cellStyle name="Output 2 45" xfId="14575"/>
    <cellStyle name="Output 2 46" xfId="14576"/>
    <cellStyle name="Output 2 47" xfId="14577"/>
    <cellStyle name="Output 2 48" xfId="14578"/>
    <cellStyle name="Output 2 5" xfId="14579"/>
    <cellStyle name="Output 2 6" xfId="14580"/>
    <cellStyle name="Output 2 7" xfId="14581"/>
    <cellStyle name="Output 2 8" xfId="14582"/>
    <cellStyle name="Output 2 9" xfId="14583"/>
    <cellStyle name="Output 3" xfId="14584"/>
    <cellStyle name="PAGE6" xfId="124"/>
    <cellStyle name="Percent 10" xfId="1098"/>
    <cellStyle name="Percent 10 10" xfId="14585"/>
    <cellStyle name="Percent 10 10 10" xfId="14586"/>
    <cellStyle name="Percent 10 10 11" xfId="14587"/>
    <cellStyle name="Percent 10 10 12" xfId="14588"/>
    <cellStyle name="Percent 10 10 13" xfId="14589"/>
    <cellStyle name="Percent 10 10 14" xfId="14590"/>
    <cellStyle name="Percent 10 10 15" xfId="14591"/>
    <cellStyle name="Percent 10 10 16" xfId="14592"/>
    <cellStyle name="Percent 10 10 17" xfId="14593"/>
    <cellStyle name="Percent 10 10 2" xfId="14594"/>
    <cellStyle name="Percent 10 10 3" xfId="14595"/>
    <cellStyle name="Percent 10 10 4" xfId="14596"/>
    <cellStyle name="Percent 10 10 5" xfId="14597"/>
    <cellStyle name="Percent 10 10 6" xfId="14598"/>
    <cellStyle name="Percent 10 10 7" xfId="14599"/>
    <cellStyle name="Percent 10 10 8" xfId="14600"/>
    <cellStyle name="Percent 10 10 9" xfId="14601"/>
    <cellStyle name="Percent 10 11" xfId="14602"/>
    <cellStyle name="Percent 10 11 10" xfId="14603"/>
    <cellStyle name="Percent 10 11 11" xfId="14604"/>
    <cellStyle name="Percent 10 11 12" xfId="14605"/>
    <cellStyle name="Percent 10 11 13" xfId="14606"/>
    <cellStyle name="Percent 10 11 14" xfId="14607"/>
    <cellStyle name="Percent 10 11 15" xfId="14608"/>
    <cellStyle name="Percent 10 11 16" xfId="14609"/>
    <cellStyle name="Percent 10 11 17" xfId="14610"/>
    <cellStyle name="Percent 10 11 2" xfId="14611"/>
    <cellStyle name="Percent 10 11 3" xfId="14612"/>
    <cellStyle name="Percent 10 11 4" xfId="14613"/>
    <cellStyle name="Percent 10 11 5" xfId="14614"/>
    <cellStyle name="Percent 10 11 6" xfId="14615"/>
    <cellStyle name="Percent 10 11 7" xfId="14616"/>
    <cellStyle name="Percent 10 11 8" xfId="14617"/>
    <cellStyle name="Percent 10 11 9" xfId="14618"/>
    <cellStyle name="Percent 10 12" xfId="14619"/>
    <cellStyle name="Percent 10 12 10" xfId="14620"/>
    <cellStyle name="Percent 10 12 11" xfId="14621"/>
    <cellStyle name="Percent 10 12 12" xfId="14622"/>
    <cellStyle name="Percent 10 12 13" xfId="14623"/>
    <cellStyle name="Percent 10 12 14" xfId="14624"/>
    <cellStyle name="Percent 10 12 15" xfId="14625"/>
    <cellStyle name="Percent 10 12 16" xfId="14626"/>
    <cellStyle name="Percent 10 12 17" xfId="14627"/>
    <cellStyle name="Percent 10 12 2" xfId="14628"/>
    <cellStyle name="Percent 10 12 3" xfId="14629"/>
    <cellStyle name="Percent 10 12 4" xfId="14630"/>
    <cellStyle name="Percent 10 12 5" xfId="14631"/>
    <cellStyle name="Percent 10 12 6" xfId="14632"/>
    <cellStyle name="Percent 10 12 7" xfId="14633"/>
    <cellStyle name="Percent 10 12 8" xfId="14634"/>
    <cellStyle name="Percent 10 12 9" xfId="14635"/>
    <cellStyle name="Percent 10 13" xfId="14636"/>
    <cellStyle name="Percent 10 13 10" xfId="14637"/>
    <cellStyle name="Percent 10 13 11" xfId="14638"/>
    <cellStyle name="Percent 10 13 12" xfId="14639"/>
    <cellStyle name="Percent 10 13 13" xfId="14640"/>
    <cellStyle name="Percent 10 13 14" xfId="14641"/>
    <cellStyle name="Percent 10 13 15" xfId="14642"/>
    <cellStyle name="Percent 10 13 16" xfId="14643"/>
    <cellStyle name="Percent 10 13 17" xfId="14644"/>
    <cellStyle name="Percent 10 13 2" xfId="14645"/>
    <cellStyle name="Percent 10 13 3" xfId="14646"/>
    <cellStyle name="Percent 10 13 4" xfId="14647"/>
    <cellStyle name="Percent 10 13 5" xfId="14648"/>
    <cellStyle name="Percent 10 13 6" xfId="14649"/>
    <cellStyle name="Percent 10 13 7" xfId="14650"/>
    <cellStyle name="Percent 10 13 8" xfId="14651"/>
    <cellStyle name="Percent 10 13 9" xfId="14652"/>
    <cellStyle name="Percent 10 14" xfId="14653"/>
    <cellStyle name="Percent 10 14 10" xfId="14654"/>
    <cellStyle name="Percent 10 14 11" xfId="14655"/>
    <cellStyle name="Percent 10 14 12" xfId="14656"/>
    <cellStyle name="Percent 10 14 13" xfId="14657"/>
    <cellStyle name="Percent 10 14 14" xfId="14658"/>
    <cellStyle name="Percent 10 14 15" xfId="14659"/>
    <cellStyle name="Percent 10 14 16" xfId="14660"/>
    <cellStyle name="Percent 10 14 17" xfId="14661"/>
    <cellStyle name="Percent 10 14 2" xfId="14662"/>
    <cellStyle name="Percent 10 14 3" xfId="14663"/>
    <cellStyle name="Percent 10 14 4" xfId="14664"/>
    <cellStyle name="Percent 10 14 5" xfId="14665"/>
    <cellStyle name="Percent 10 14 6" xfId="14666"/>
    <cellStyle name="Percent 10 14 7" xfId="14667"/>
    <cellStyle name="Percent 10 14 8" xfId="14668"/>
    <cellStyle name="Percent 10 14 9" xfId="14669"/>
    <cellStyle name="Percent 10 15" xfId="14670"/>
    <cellStyle name="Percent 10 15 10" xfId="14671"/>
    <cellStyle name="Percent 10 15 11" xfId="14672"/>
    <cellStyle name="Percent 10 15 12" xfId="14673"/>
    <cellStyle name="Percent 10 15 13" xfId="14674"/>
    <cellStyle name="Percent 10 15 14" xfId="14675"/>
    <cellStyle name="Percent 10 15 15" xfId="14676"/>
    <cellStyle name="Percent 10 15 16" xfId="14677"/>
    <cellStyle name="Percent 10 15 17" xfId="14678"/>
    <cellStyle name="Percent 10 15 2" xfId="14679"/>
    <cellStyle name="Percent 10 15 3" xfId="14680"/>
    <cellStyle name="Percent 10 15 4" xfId="14681"/>
    <cellStyle name="Percent 10 15 5" xfId="14682"/>
    <cellStyle name="Percent 10 15 6" xfId="14683"/>
    <cellStyle name="Percent 10 15 7" xfId="14684"/>
    <cellStyle name="Percent 10 15 8" xfId="14685"/>
    <cellStyle name="Percent 10 15 9" xfId="14686"/>
    <cellStyle name="Percent 10 16" xfId="14687"/>
    <cellStyle name="Percent 10 16 10" xfId="14688"/>
    <cellStyle name="Percent 10 16 11" xfId="14689"/>
    <cellStyle name="Percent 10 16 12" xfId="14690"/>
    <cellStyle name="Percent 10 16 13" xfId="14691"/>
    <cellStyle name="Percent 10 16 14" xfId="14692"/>
    <cellStyle name="Percent 10 16 15" xfId="14693"/>
    <cellStyle name="Percent 10 16 16" xfId="14694"/>
    <cellStyle name="Percent 10 16 17" xfId="14695"/>
    <cellStyle name="Percent 10 16 2" xfId="14696"/>
    <cellStyle name="Percent 10 16 3" xfId="14697"/>
    <cellStyle name="Percent 10 16 4" xfId="14698"/>
    <cellStyle name="Percent 10 16 5" xfId="14699"/>
    <cellStyle name="Percent 10 16 6" xfId="14700"/>
    <cellStyle name="Percent 10 16 7" xfId="14701"/>
    <cellStyle name="Percent 10 16 8" xfId="14702"/>
    <cellStyle name="Percent 10 16 9" xfId="14703"/>
    <cellStyle name="Percent 10 17" xfId="14704"/>
    <cellStyle name="Percent 10 17 10" xfId="14705"/>
    <cellStyle name="Percent 10 17 11" xfId="14706"/>
    <cellStyle name="Percent 10 17 12" xfId="14707"/>
    <cellStyle name="Percent 10 17 13" xfId="14708"/>
    <cellStyle name="Percent 10 17 14" xfId="14709"/>
    <cellStyle name="Percent 10 17 15" xfId="14710"/>
    <cellStyle name="Percent 10 17 16" xfId="14711"/>
    <cellStyle name="Percent 10 17 17" xfId="14712"/>
    <cellStyle name="Percent 10 17 2" xfId="14713"/>
    <cellStyle name="Percent 10 17 3" xfId="14714"/>
    <cellStyle name="Percent 10 17 4" xfId="14715"/>
    <cellStyle name="Percent 10 17 5" xfId="14716"/>
    <cellStyle name="Percent 10 17 6" xfId="14717"/>
    <cellStyle name="Percent 10 17 7" xfId="14718"/>
    <cellStyle name="Percent 10 17 8" xfId="14719"/>
    <cellStyle name="Percent 10 17 9" xfId="14720"/>
    <cellStyle name="Percent 10 18" xfId="14721"/>
    <cellStyle name="Percent 10 18 10" xfId="14722"/>
    <cellStyle name="Percent 10 18 11" xfId="14723"/>
    <cellStyle name="Percent 10 18 12" xfId="14724"/>
    <cellStyle name="Percent 10 18 13" xfId="14725"/>
    <cellStyle name="Percent 10 18 14" xfId="14726"/>
    <cellStyle name="Percent 10 18 15" xfId="14727"/>
    <cellStyle name="Percent 10 18 16" xfId="14728"/>
    <cellStyle name="Percent 10 18 17" xfId="14729"/>
    <cellStyle name="Percent 10 18 2" xfId="14730"/>
    <cellStyle name="Percent 10 18 3" xfId="14731"/>
    <cellStyle name="Percent 10 18 4" xfId="14732"/>
    <cellStyle name="Percent 10 18 5" xfId="14733"/>
    <cellStyle name="Percent 10 18 6" xfId="14734"/>
    <cellStyle name="Percent 10 18 7" xfId="14735"/>
    <cellStyle name="Percent 10 18 8" xfId="14736"/>
    <cellStyle name="Percent 10 18 9" xfId="14737"/>
    <cellStyle name="Percent 10 19" xfId="14738"/>
    <cellStyle name="Percent 10 19 10" xfId="14739"/>
    <cellStyle name="Percent 10 19 11" xfId="14740"/>
    <cellStyle name="Percent 10 19 12" xfId="14741"/>
    <cellStyle name="Percent 10 19 13" xfId="14742"/>
    <cellStyle name="Percent 10 19 14" xfId="14743"/>
    <cellStyle name="Percent 10 19 15" xfId="14744"/>
    <cellStyle name="Percent 10 19 16" xfId="14745"/>
    <cellStyle name="Percent 10 19 17" xfId="14746"/>
    <cellStyle name="Percent 10 19 2" xfId="14747"/>
    <cellStyle name="Percent 10 19 3" xfId="14748"/>
    <cellStyle name="Percent 10 19 4" xfId="14749"/>
    <cellStyle name="Percent 10 19 5" xfId="14750"/>
    <cellStyle name="Percent 10 19 6" xfId="14751"/>
    <cellStyle name="Percent 10 19 7" xfId="14752"/>
    <cellStyle name="Percent 10 19 8" xfId="14753"/>
    <cellStyle name="Percent 10 19 9" xfId="14754"/>
    <cellStyle name="Percent 10 2" xfId="14755"/>
    <cellStyle name="Percent 10 2 10" xfId="14756"/>
    <cellStyle name="Percent 10 2 11" xfId="14757"/>
    <cellStyle name="Percent 10 2 12" xfId="14758"/>
    <cellStyle name="Percent 10 2 13" xfId="14759"/>
    <cellStyle name="Percent 10 2 14" xfId="14760"/>
    <cellStyle name="Percent 10 2 15" xfId="14761"/>
    <cellStyle name="Percent 10 2 16" xfId="14762"/>
    <cellStyle name="Percent 10 2 17" xfId="14763"/>
    <cellStyle name="Percent 10 2 2" xfId="14764"/>
    <cellStyle name="Percent 10 2 3" xfId="14765"/>
    <cellStyle name="Percent 10 2 4" xfId="14766"/>
    <cellStyle name="Percent 10 2 5" xfId="14767"/>
    <cellStyle name="Percent 10 2 6" xfId="14768"/>
    <cellStyle name="Percent 10 2 7" xfId="14769"/>
    <cellStyle name="Percent 10 2 8" xfId="14770"/>
    <cellStyle name="Percent 10 2 9" xfId="14771"/>
    <cellStyle name="Percent 10 20" xfId="14772"/>
    <cellStyle name="Percent 10 20 10" xfId="14773"/>
    <cellStyle name="Percent 10 20 11" xfId="14774"/>
    <cellStyle name="Percent 10 20 12" xfId="14775"/>
    <cellStyle name="Percent 10 20 13" xfId="14776"/>
    <cellStyle name="Percent 10 20 14" xfId="14777"/>
    <cellStyle name="Percent 10 20 15" xfId="14778"/>
    <cellStyle name="Percent 10 20 16" xfId="14779"/>
    <cellStyle name="Percent 10 20 17" xfId="14780"/>
    <cellStyle name="Percent 10 20 2" xfId="14781"/>
    <cellStyle name="Percent 10 20 3" xfId="14782"/>
    <cellStyle name="Percent 10 20 4" xfId="14783"/>
    <cellStyle name="Percent 10 20 5" xfId="14784"/>
    <cellStyle name="Percent 10 20 6" xfId="14785"/>
    <cellStyle name="Percent 10 20 7" xfId="14786"/>
    <cellStyle name="Percent 10 20 8" xfId="14787"/>
    <cellStyle name="Percent 10 20 9" xfId="14788"/>
    <cellStyle name="Percent 10 21" xfId="14789"/>
    <cellStyle name="Percent 10 21 10" xfId="14790"/>
    <cellStyle name="Percent 10 21 11" xfId="14791"/>
    <cellStyle name="Percent 10 21 12" xfId="14792"/>
    <cellStyle name="Percent 10 21 13" xfId="14793"/>
    <cellStyle name="Percent 10 21 14" xfId="14794"/>
    <cellStyle name="Percent 10 21 15" xfId="14795"/>
    <cellStyle name="Percent 10 21 16" xfId="14796"/>
    <cellStyle name="Percent 10 21 17" xfId="14797"/>
    <cellStyle name="Percent 10 21 2" xfId="14798"/>
    <cellStyle name="Percent 10 21 3" xfId="14799"/>
    <cellStyle name="Percent 10 21 4" xfId="14800"/>
    <cellStyle name="Percent 10 21 5" xfId="14801"/>
    <cellStyle name="Percent 10 21 6" xfId="14802"/>
    <cellStyle name="Percent 10 21 7" xfId="14803"/>
    <cellStyle name="Percent 10 21 8" xfId="14804"/>
    <cellStyle name="Percent 10 21 9" xfId="14805"/>
    <cellStyle name="Percent 10 22" xfId="14806"/>
    <cellStyle name="Percent 10 22 10" xfId="14807"/>
    <cellStyle name="Percent 10 22 11" xfId="14808"/>
    <cellStyle name="Percent 10 22 12" xfId="14809"/>
    <cellStyle name="Percent 10 22 13" xfId="14810"/>
    <cellStyle name="Percent 10 22 14" xfId="14811"/>
    <cellStyle name="Percent 10 22 15" xfId="14812"/>
    <cellStyle name="Percent 10 22 16" xfId="14813"/>
    <cellStyle name="Percent 10 22 17" xfId="14814"/>
    <cellStyle name="Percent 10 22 2" xfId="14815"/>
    <cellStyle name="Percent 10 22 3" xfId="14816"/>
    <cellStyle name="Percent 10 22 4" xfId="14817"/>
    <cellStyle name="Percent 10 22 5" xfId="14818"/>
    <cellStyle name="Percent 10 22 6" xfId="14819"/>
    <cellStyle name="Percent 10 22 7" xfId="14820"/>
    <cellStyle name="Percent 10 22 8" xfId="14821"/>
    <cellStyle name="Percent 10 22 9" xfId="14822"/>
    <cellStyle name="Percent 10 23" xfId="14823"/>
    <cellStyle name="Percent 10 24" xfId="14824"/>
    <cellStyle name="Percent 10 25" xfId="14825"/>
    <cellStyle name="Percent 10 26" xfId="14826"/>
    <cellStyle name="Percent 10 27" xfId="14827"/>
    <cellStyle name="Percent 10 28" xfId="14828"/>
    <cellStyle name="Percent 10 29" xfId="14829"/>
    <cellStyle name="Percent 10 3" xfId="14830"/>
    <cellStyle name="Percent 10 3 10" xfId="14831"/>
    <cellStyle name="Percent 10 3 11" xfId="14832"/>
    <cellStyle name="Percent 10 3 12" xfId="14833"/>
    <cellStyle name="Percent 10 3 13" xfId="14834"/>
    <cellStyle name="Percent 10 3 14" xfId="14835"/>
    <cellStyle name="Percent 10 3 15" xfId="14836"/>
    <cellStyle name="Percent 10 3 16" xfId="14837"/>
    <cellStyle name="Percent 10 3 17" xfId="14838"/>
    <cellStyle name="Percent 10 3 2" xfId="14839"/>
    <cellStyle name="Percent 10 3 3" xfId="14840"/>
    <cellStyle name="Percent 10 3 4" xfId="14841"/>
    <cellStyle name="Percent 10 3 5" xfId="14842"/>
    <cellStyle name="Percent 10 3 6" xfId="14843"/>
    <cellStyle name="Percent 10 3 7" xfId="14844"/>
    <cellStyle name="Percent 10 3 8" xfId="14845"/>
    <cellStyle name="Percent 10 3 9" xfId="14846"/>
    <cellStyle name="Percent 10 30" xfId="14847"/>
    <cellStyle name="Percent 10 31" xfId="14848"/>
    <cellStyle name="Percent 10 32" xfId="14849"/>
    <cellStyle name="Percent 10 33" xfId="14850"/>
    <cellStyle name="Percent 10 34" xfId="14851"/>
    <cellStyle name="Percent 10 35" xfId="14852"/>
    <cellStyle name="Percent 10 36" xfId="14853"/>
    <cellStyle name="Percent 10 37" xfId="14854"/>
    <cellStyle name="Percent 10 38" xfId="14855"/>
    <cellStyle name="Percent 10 39" xfId="14856"/>
    <cellStyle name="Percent 10 4" xfId="14857"/>
    <cellStyle name="Percent 10 4 10" xfId="14858"/>
    <cellStyle name="Percent 10 4 11" xfId="14859"/>
    <cellStyle name="Percent 10 4 12" xfId="14860"/>
    <cellStyle name="Percent 10 4 13" xfId="14861"/>
    <cellStyle name="Percent 10 4 14" xfId="14862"/>
    <cellStyle name="Percent 10 4 15" xfId="14863"/>
    <cellStyle name="Percent 10 4 16" xfId="14864"/>
    <cellStyle name="Percent 10 4 17" xfId="14865"/>
    <cellStyle name="Percent 10 4 2" xfId="14866"/>
    <cellStyle name="Percent 10 4 3" xfId="14867"/>
    <cellStyle name="Percent 10 4 4" xfId="14868"/>
    <cellStyle name="Percent 10 4 5" xfId="14869"/>
    <cellStyle name="Percent 10 4 6" xfId="14870"/>
    <cellStyle name="Percent 10 4 7" xfId="14871"/>
    <cellStyle name="Percent 10 4 8" xfId="14872"/>
    <cellStyle name="Percent 10 4 9" xfId="14873"/>
    <cellStyle name="Percent 10 40" xfId="14874"/>
    <cellStyle name="Percent 10 41" xfId="14875"/>
    <cellStyle name="Percent 10 42" xfId="14876"/>
    <cellStyle name="Percent 10 43" xfId="14877"/>
    <cellStyle name="Percent 10 44" xfId="14878"/>
    <cellStyle name="Percent 10 45" xfId="14879"/>
    <cellStyle name="Percent 10 46" xfId="14880"/>
    <cellStyle name="Percent 10 47" xfId="14881"/>
    <cellStyle name="Percent 10 48" xfId="14882"/>
    <cellStyle name="Percent 10 49" xfId="14883"/>
    <cellStyle name="Percent 10 5" xfId="14884"/>
    <cellStyle name="Percent 10 5 10" xfId="14885"/>
    <cellStyle name="Percent 10 5 11" xfId="14886"/>
    <cellStyle name="Percent 10 5 12" xfId="14887"/>
    <cellStyle name="Percent 10 5 13" xfId="14888"/>
    <cellStyle name="Percent 10 5 14" xfId="14889"/>
    <cellStyle name="Percent 10 5 15" xfId="14890"/>
    <cellStyle name="Percent 10 5 16" xfId="14891"/>
    <cellStyle name="Percent 10 5 17" xfId="14892"/>
    <cellStyle name="Percent 10 5 2" xfId="14893"/>
    <cellStyle name="Percent 10 5 3" xfId="14894"/>
    <cellStyle name="Percent 10 5 4" xfId="14895"/>
    <cellStyle name="Percent 10 5 5" xfId="14896"/>
    <cellStyle name="Percent 10 5 6" xfId="14897"/>
    <cellStyle name="Percent 10 5 7" xfId="14898"/>
    <cellStyle name="Percent 10 5 8" xfId="14899"/>
    <cellStyle name="Percent 10 5 9" xfId="14900"/>
    <cellStyle name="Percent 10 50" xfId="14901"/>
    <cellStyle name="Percent 10 51" xfId="14902"/>
    <cellStyle name="Percent 10 52" xfId="14903"/>
    <cellStyle name="Percent 10 53" xfId="14904"/>
    <cellStyle name="Percent 10 54" xfId="14905"/>
    <cellStyle name="Percent 10 55" xfId="14906"/>
    <cellStyle name="Percent 10 56" xfId="14907"/>
    <cellStyle name="Percent 10 57" xfId="14908"/>
    <cellStyle name="Percent 10 58" xfId="14909"/>
    <cellStyle name="Percent 10 59" xfId="14910"/>
    <cellStyle name="Percent 10 6" xfId="14911"/>
    <cellStyle name="Percent 10 6 10" xfId="14912"/>
    <cellStyle name="Percent 10 6 11" xfId="14913"/>
    <cellStyle name="Percent 10 6 12" xfId="14914"/>
    <cellStyle name="Percent 10 6 13" xfId="14915"/>
    <cellStyle name="Percent 10 6 14" xfId="14916"/>
    <cellStyle name="Percent 10 6 15" xfId="14917"/>
    <cellStyle name="Percent 10 6 16" xfId="14918"/>
    <cellStyle name="Percent 10 6 17" xfId="14919"/>
    <cellStyle name="Percent 10 6 2" xfId="14920"/>
    <cellStyle name="Percent 10 6 3" xfId="14921"/>
    <cellStyle name="Percent 10 6 4" xfId="14922"/>
    <cellStyle name="Percent 10 6 5" xfId="14923"/>
    <cellStyle name="Percent 10 6 6" xfId="14924"/>
    <cellStyle name="Percent 10 6 7" xfId="14925"/>
    <cellStyle name="Percent 10 6 8" xfId="14926"/>
    <cellStyle name="Percent 10 6 9" xfId="14927"/>
    <cellStyle name="Percent 10 60" xfId="14928"/>
    <cellStyle name="Percent 10 61" xfId="14929"/>
    <cellStyle name="Percent 10 62" xfId="14930"/>
    <cellStyle name="Percent 10 63" xfId="14931"/>
    <cellStyle name="Percent 10 64" xfId="14932"/>
    <cellStyle name="Percent 10 65" xfId="14933"/>
    <cellStyle name="Percent 10 66" xfId="14934"/>
    <cellStyle name="Percent 10 67" xfId="14935"/>
    <cellStyle name="Percent 10 68" xfId="14936"/>
    <cellStyle name="Percent 10 69" xfId="14937"/>
    <cellStyle name="Percent 10 7" xfId="14938"/>
    <cellStyle name="Percent 10 7 10" xfId="14939"/>
    <cellStyle name="Percent 10 7 11" xfId="14940"/>
    <cellStyle name="Percent 10 7 12" xfId="14941"/>
    <cellStyle name="Percent 10 7 13" xfId="14942"/>
    <cellStyle name="Percent 10 7 14" xfId="14943"/>
    <cellStyle name="Percent 10 7 15" xfId="14944"/>
    <cellStyle name="Percent 10 7 16" xfId="14945"/>
    <cellStyle name="Percent 10 7 17" xfId="14946"/>
    <cellStyle name="Percent 10 7 2" xfId="14947"/>
    <cellStyle name="Percent 10 7 3" xfId="14948"/>
    <cellStyle name="Percent 10 7 4" xfId="14949"/>
    <cellStyle name="Percent 10 7 5" xfId="14950"/>
    <cellStyle name="Percent 10 7 6" xfId="14951"/>
    <cellStyle name="Percent 10 7 7" xfId="14952"/>
    <cellStyle name="Percent 10 7 8" xfId="14953"/>
    <cellStyle name="Percent 10 7 9" xfId="14954"/>
    <cellStyle name="Percent 10 70" xfId="14955"/>
    <cellStyle name="Percent 10 71" xfId="14956"/>
    <cellStyle name="Percent 10 72" xfId="14957"/>
    <cellStyle name="Percent 10 73" xfId="14958"/>
    <cellStyle name="Percent 10 74" xfId="14959"/>
    <cellStyle name="Percent 10 75" xfId="14960"/>
    <cellStyle name="Percent 10 76" xfId="14961"/>
    <cellStyle name="Percent 10 77" xfId="14962"/>
    <cellStyle name="Percent 10 78" xfId="14963"/>
    <cellStyle name="Percent 10 79" xfId="14964"/>
    <cellStyle name="Percent 10 8" xfId="14965"/>
    <cellStyle name="Percent 10 8 10" xfId="14966"/>
    <cellStyle name="Percent 10 8 11" xfId="14967"/>
    <cellStyle name="Percent 10 8 12" xfId="14968"/>
    <cellStyle name="Percent 10 8 13" xfId="14969"/>
    <cellStyle name="Percent 10 8 14" xfId="14970"/>
    <cellStyle name="Percent 10 8 15" xfId="14971"/>
    <cellStyle name="Percent 10 8 16" xfId="14972"/>
    <cellStyle name="Percent 10 8 17" xfId="14973"/>
    <cellStyle name="Percent 10 8 2" xfId="14974"/>
    <cellStyle name="Percent 10 8 3" xfId="14975"/>
    <cellStyle name="Percent 10 8 4" xfId="14976"/>
    <cellStyle name="Percent 10 8 5" xfId="14977"/>
    <cellStyle name="Percent 10 8 6" xfId="14978"/>
    <cellStyle name="Percent 10 8 7" xfId="14979"/>
    <cellStyle name="Percent 10 8 8" xfId="14980"/>
    <cellStyle name="Percent 10 8 9" xfId="14981"/>
    <cellStyle name="Percent 10 80" xfId="14982"/>
    <cellStyle name="Percent 10 81" xfId="14983"/>
    <cellStyle name="Percent 10 82" xfId="14984"/>
    <cellStyle name="Percent 10 83" xfId="14985"/>
    <cellStyle name="Percent 10 84" xfId="14986"/>
    <cellStyle name="Percent 10 85" xfId="14987"/>
    <cellStyle name="Percent 10 86" xfId="14988"/>
    <cellStyle name="Percent 10 87" xfId="14989"/>
    <cellStyle name="Percent 10 88" xfId="14990"/>
    <cellStyle name="Percent 10 89" xfId="14991"/>
    <cellStyle name="Percent 10 9" xfId="14992"/>
    <cellStyle name="Percent 10 9 10" xfId="14993"/>
    <cellStyle name="Percent 10 9 11" xfId="14994"/>
    <cellStyle name="Percent 10 9 12" xfId="14995"/>
    <cellStyle name="Percent 10 9 13" xfId="14996"/>
    <cellStyle name="Percent 10 9 14" xfId="14997"/>
    <cellStyle name="Percent 10 9 15" xfId="14998"/>
    <cellStyle name="Percent 10 9 16" xfId="14999"/>
    <cellStyle name="Percent 10 9 17" xfId="15000"/>
    <cellStyle name="Percent 10 9 2" xfId="15001"/>
    <cellStyle name="Percent 10 9 3" xfId="15002"/>
    <cellStyle name="Percent 10 9 4" xfId="15003"/>
    <cellStyle name="Percent 10 9 5" xfId="15004"/>
    <cellStyle name="Percent 10 9 6" xfId="15005"/>
    <cellStyle name="Percent 10 9 7" xfId="15006"/>
    <cellStyle name="Percent 10 9 8" xfId="15007"/>
    <cellStyle name="Percent 10 9 9" xfId="15008"/>
    <cellStyle name="Percent 10 90" xfId="15009"/>
    <cellStyle name="Percent 10 91" xfId="15010"/>
    <cellStyle name="Percent 10 92" xfId="15011"/>
    <cellStyle name="Percent 10 93" xfId="15012"/>
    <cellStyle name="Percent 10 94" xfId="15013"/>
    <cellStyle name="Percent 10 95" xfId="15014"/>
    <cellStyle name="Percent 11" xfId="15015"/>
    <cellStyle name="Percent 12" xfId="33704"/>
    <cellStyle name="Percent 2" xfId="125"/>
    <cellStyle name="Percent 2 10" xfId="1099"/>
    <cellStyle name="Percent 2 10 10" xfId="15016"/>
    <cellStyle name="Percent 2 10 11" xfId="15017"/>
    <cellStyle name="Percent 2 10 12" xfId="15018"/>
    <cellStyle name="Percent 2 10 13" xfId="15019"/>
    <cellStyle name="Percent 2 10 14" xfId="15020"/>
    <cellStyle name="Percent 2 10 15" xfId="15021"/>
    <cellStyle name="Percent 2 10 16" xfId="15022"/>
    <cellStyle name="Percent 2 10 17" xfId="15023"/>
    <cellStyle name="Percent 2 10 2" xfId="15024"/>
    <cellStyle name="Percent 2 10 3" xfId="15025"/>
    <cellStyle name="Percent 2 10 4" xfId="15026"/>
    <cellStyle name="Percent 2 10 5" xfId="15027"/>
    <cellStyle name="Percent 2 10 6" xfId="15028"/>
    <cellStyle name="Percent 2 10 7" xfId="15029"/>
    <cellStyle name="Percent 2 10 8" xfId="15030"/>
    <cellStyle name="Percent 2 10 9" xfId="15031"/>
    <cellStyle name="Percent 2 11" xfId="1100"/>
    <cellStyle name="Percent 2 11 10" xfId="15032"/>
    <cellStyle name="Percent 2 11 11" xfId="15033"/>
    <cellStyle name="Percent 2 11 12" xfId="15034"/>
    <cellStyle name="Percent 2 11 13" xfId="15035"/>
    <cellStyle name="Percent 2 11 14" xfId="15036"/>
    <cellStyle name="Percent 2 11 15" xfId="15037"/>
    <cellStyle name="Percent 2 11 16" xfId="15038"/>
    <cellStyle name="Percent 2 11 17" xfId="15039"/>
    <cellStyle name="Percent 2 11 2" xfId="15040"/>
    <cellStyle name="Percent 2 11 3" xfId="15041"/>
    <cellStyle name="Percent 2 11 4" xfId="15042"/>
    <cellStyle name="Percent 2 11 5" xfId="15043"/>
    <cellStyle name="Percent 2 11 6" xfId="15044"/>
    <cellStyle name="Percent 2 11 7" xfId="15045"/>
    <cellStyle name="Percent 2 11 8" xfId="15046"/>
    <cellStyle name="Percent 2 11 9" xfId="15047"/>
    <cellStyle name="Percent 2 12" xfId="1101"/>
    <cellStyle name="Percent 2 12 10" xfId="15048"/>
    <cellStyle name="Percent 2 12 11" xfId="15049"/>
    <cellStyle name="Percent 2 12 12" xfId="15050"/>
    <cellStyle name="Percent 2 12 13" xfId="15051"/>
    <cellStyle name="Percent 2 12 14" xfId="15052"/>
    <cellStyle name="Percent 2 12 15" xfId="15053"/>
    <cellStyle name="Percent 2 12 16" xfId="15054"/>
    <cellStyle name="Percent 2 12 17" xfId="15055"/>
    <cellStyle name="Percent 2 12 2" xfId="15056"/>
    <cellStyle name="Percent 2 12 3" xfId="15057"/>
    <cellStyle name="Percent 2 12 4" xfId="15058"/>
    <cellStyle name="Percent 2 12 5" xfId="15059"/>
    <cellStyle name="Percent 2 12 6" xfId="15060"/>
    <cellStyle name="Percent 2 12 7" xfId="15061"/>
    <cellStyle name="Percent 2 12 8" xfId="15062"/>
    <cellStyle name="Percent 2 12 9" xfId="15063"/>
    <cellStyle name="Percent 2 13" xfId="1102"/>
    <cellStyle name="Percent 2 13 10" xfId="15064"/>
    <cellStyle name="Percent 2 13 11" xfId="15065"/>
    <cellStyle name="Percent 2 13 12" xfId="15066"/>
    <cellStyle name="Percent 2 13 13" xfId="15067"/>
    <cellStyle name="Percent 2 13 14" xfId="15068"/>
    <cellStyle name="Percent 2 13 15" xfId="15069"/>
    <cellStyle name="Percent 2 13 16" xfId="15070"/>
    <cellStyle name="Percent 2 13 17" xfId="15071"/>
    <cellStyle name="Percent 2 13 2" xfId="15072"/>
    <cellStyle name="Percent 2 13 3" xfId="15073"/>
    <cellStyle name="Percent 2 13 4" xfId="15074"/>
    <cellStyle name="Percent 2 13 5" xfId="15075"/>
    <cellStyle name="Percent 2 13 6" xfId="15076"/>
    <cellStyle name="Percent 2 13 7" xfId="15077"/>
    <cellStyle name="Percent 2 13 8" xfId="15078"/>
    <cellStyle name="Percent 2 13 9" xfId="15079"/>
    <cellStyle name="Percent 2 14" xfId="1103"/>
    <cellStyle name="Percent 2 14 10" xfId="15080"/>
    <cellStyle name="Percent 2 14 11" xfId="15081"/>
    <cellStyle name="Percent 2 14 12" xfId="15082"/>
    <cellStyle name="Percent 2 14 13" xfId="15083"/>
    <cellStyle name="Percent 2 14 14" xfId="15084"/>
    <cellStyle name="Percent 2 14 15" xfId="15085"/>
    <cellStyle name="Percent 2 14 16" xfId="15086"/>
    <cellStyle name="Percent 2 14 17" xfId="15087"/>
    <cellStyle name="Percent 2 14 2" xfId="15088"/>
    <cellStyle name="Percent 2 14 3" xfId="15089"/>
    <cellStyle name="Percent 2 14 4" xfId="15090"/>
    <cellStyle name="Percent 2 14 5" xfId="15091"/>
    <cellStyle name="Percent 2 14 6" xfId="15092"/>
    <cellStyle name="Percent 2 14 7" xfId="15093"/>
    <cellStyle name="Percent 2 14 8" xfId="15094"/>
    <cellStyle name="Percent 2 14 9" xfId="15095"/>
    <cellStyle name="Percent 2 15" xfId="1104"/>
    <cellStyle name="Percent 2 15 10" xfId="15096"/>
    <cellStyle name="Percent 2 15 11" xfId="15097"/>
    <cellStyle name="Percent 2 15 12" xfId="15098"/>
    <cellStyle name="Percent 2 15 13" xfId="15099"/>
    <cellStyle name="Percent 2 15 14" xfId="15100"/>
    <cellStyle name="Percent 2 15 15" xfId="15101"/>
    <cellStyle name="Percent 2 15 16" xfId="15102"/>
    <cellStyle name="Percent 2 15 17" xfId="15103"/>
    <cellStyle name="Percent 2 15 2" xfId="15104"/>
    <cellStyle name="Percent 2 15 3" xfId="15105"/>
    <cellStyle name="Percent 2 15 4" xfId="15106"/>
    <cellStyle name="Percent 2 15 5" xfId="15107"/>
    <cellStyle name="Percent 2 15 6" xfId="15108"/>
    <cellStyle name="Percent 2 15 7" xfId="15109"/>
    <cellStyle name="Percent 2 15 8" xfId="15110"/>
    <cellStyle name="Percent 2 15 9" xfId="15111"/>
    <cellStyle name="Percent 2 16" xfId="1105"/>
    <cellStyle name="Percent 2 16 10" xfId="15112"/>
    <cellStyle name="Percent 2 16 11" xfId="15113"/>
    <cellStyle name="Percent 2 16 12" xfId="15114"/>
    <cellStyle name="Percent 2 16 13" xfId="15115"/>
    <cellStyle name="Percent 2 16 14" xfId="15116"/>
    <cellStyle name="Percent 2 16 15" xfId="15117"/>
    <cellStyle name="Percent 2 16 16" xfId="15118"/>
    <cellStyle name="Percent 2 16 17" xfId="15119"/>
    <cellStyle name="Percent 2 16 2" xfId="15120"/>
    <cellStyle name="Percent 2 16 3" xfId="15121"/>
    <cellStyle name="Percent 2 16 4" xfId="15122"/>
    <cellStyle name="Percent 2 16 5" xfId="15123"/>
    <cellStyle name="Percent 2 16 6" xfId="15124"/>
    <cellStyle name="Percent 2 16 7" xfId="15125"/>
    <cellStyle name="Percent 2 16 8" xfId="15126"/>
    <cellStyle name="Percent 2 16 9" xfId="15127"/>
    <cellStyle name="Percent 2 17" xfId="1106"/>
    <cellStyle name="Percent 2 17 10" xfId="15128"/>
    <cellStyle name="Percent 2 17 11" xfId="15129"/>
    <cellStyle name="Percent 2 17 12" xfId="15130"/>
    <cellStyle name="Percent 2 17 13" xfId="15131"/>
    <cellStyle name="Percent 2 17 14" xfId="15132"/>
    <cellStyle name="Percent 2 17 15" xfId="15133"/>
    <cellStyle name="Percent 2 17 16" xfId="15134"/>
    <cellStyle name="Percent 2 17 17" xfId="15135"/>
    <cellStyle name="Percent 2 17 2" xfId="15136"/>
    <cellStyle name="Percent 2 17 3" xfId="15137"/>
    <cellStyle name="Percent 2 17 4" xfId="15138"/>
    <cellStyle name="Percent 2 17 5" xfId="15139"/>
    <cellStyle name="Percent 2 17 6" xfId="15140"/>
    <cellStyle name="Percent 2 17 7" xfId="15141"/>
    <cellStyle name="Percent 2 17 8" xfId="15142"/>
    <cellStyle name="Percent 2 17 9" xfId="15143"/>
    <cellStyle name="Percent 2 18" xfId="1107"/>
    <cellStyle name="Percent 2 18 10" xfId="15144"/>
    <cellStyle name="Percent 2 18 11" xfId="15145"/>
    <cellStyle name="Percent 2 18 12" xfId="15146"/>
    <cellStyle name="Percent 2 18 13" xfId="15147"/>
    <cellStyle name="Percent 2 18 14" xfId="15148"/>
    <cellStyle name="Percent 2 18 15" xfId="15149"/>
    <cellStyle name="Percent 2 18 16" xfId="15150"/>
    <cellStyle name="Percent 2 18 17" xfId="15151"/>
    <cellStyle name="Percent 2 18 2" xfId="15152"/>
    <cellStyle name="Percent 2 18 3" xfId="15153"/>
    <cellStyle name="Percent 2 18 4" xfId="15154"/>
    <cellStyle name="Percent 2 18 5" xfId="15155"/>
    <cellStyle name="Percent 2 18 6" xfId="15156"/>
    <cellStyle name="Percent 2 18 7" xfId="15157"/>
    <cellStyle name="Percent 2 18 8" xfId="15158"/>
    <cellStyle name="Percent 2 18 9" xfId="15159"/>
    <cellStyle name="Percent 2 19" xfId="1108"/>
    <cellStyle name="Percent 2 19 10" xfId="15160"/>
    <cellStyle name="Percent 2 19 11" xfId="15161"/>
    <cellStyle name="Percent 2 19 12" xfId="15162"/>
    <cellStyle name="Percent 2 19 13" xfId="15163"/>
    <cellStyle name="Percent 2 19 14" xfId="15164"/>
    <cellStyle name="Percent 2 19 15" xfId="15165"/>
    <cellStyle name="Percent 2 19 16" xfId="15166"/>
    <cellStyle name="Percent 2 19 17" xfId="15167"/>
    <cellStyle name="Percent 2 19 2" xfId="15168"/>
    <cellStyle name="Percent 2 19 3" xfId="15169"/>
    <cellStyle name="Percent 2 19 4" xfId="15170"/>
    <cellStyle name="Percent 2 19 5" xfId="15171"/>
    <cellStyle name="Percent 2 19 6" xfId="15172"/>
    <cellStyle name="Percent 2 19 7" xfId="15173"/>
    <cellStyle name="Percent 2 19 8" xfId="15174"/>
    <cellStyle name="Percent 2 19 9" xfId="15175"/>
    <cellStyle name="Percent 2 2" xfId="126"/>
    <cellStyle name="Percent 2 2 10" xfId="1109"/>
    <cellStyle name="Percent 2 2 10 10" xfId="15176"/>
    <cellStyle name="Percent 2 2 10 11" xfId="15177"/>
    <cellStyle name="Percent 2 2 10 12" xfId="15178"/>
    <cellStyle name="Percent 2 2 10 13" xfId="15179"/>
    <cellStyle name="Percent 2 2 10 14" xfId="15180"/>
    <cellStyle name="Percent 2 2 10 15" xfId="15181"/>
    <cellStyle name="Percent 2 2 10 16" xfId="15182"/>
    <cellStyle name="Percent 2 2 10 17" xfId="15183"/>
    <cellStyle name="Percent 2 2 10 2" xfId="15184"/>
    <cellStyle name="Percent 2 2 10 3" xfId="15185"/>
    <cellStyle name="Percent 2 2 10 4" xfId="15186"/>
    <cellStyle name="Percent 2 2 10 5" xfId="15187"/>
    <cellStyle name="Percent 2 2 10 6" xfId="15188"/>
    <cellStyle name="Percent 2 2 10 7" xfId="15189"/>
    <cellStyle name="Percent 2 2 10 8" xfId="15190"/>
    <cellStyle name="Percent 2 2 10 9" xfId="15191"/>
    <cellStyle name="Percent 2 2 11" xfId="1110"/>
    <cellStyle name="Percent 2 2 11 10" xfId="15192"/>
    <cellStyle name="Percent 2 2 11 11" xfId="15193"/>
    <cellStyle name="Percent 2 2 11 12" xfId="15194"/>
    <cellStyle name="Percent 2 2 11 13" xfId="15195"/>
    <cellStyle name="Percent 2 2 11 14" xfId="15196"/>
    <cellStyle name="Percent 2 2 11 15" xfId="15197"/>
    <cellStyle name="Percent 2 2 11 16" xfId="15198"/>
    <cellStyle name="Percent 2 2 11 17" xfId="15199"/>
    <cellStyle name="Percent 2 2 11 2" xfId="15200"/>
    <cellStyle name="Percent 2 2 11 3" xfId="15201"/>
    <cellStyle name="Percent 2 2 11 4" xfId="15202"/>
    <cellStyle name="Percent 2 2 11 5" xfId="15203"/>
    <cellStyle name="Percent 2 2 11 6" xfId="15204"/>
    <cellStyle name="Percent 2 2 11 7" xfId="15205"/>
    <cellStyle name="Percent 2 2 11 8" xfId="15206"/>
    <cellStyle name="Percent 2 2 11 9" xfId="15207"/>
    <cellStyle name="Percent 2 2 12" xfId="1111"/>
    <cellStyle name="Percent 2 2 12 10" xfId="15208"/>
    <cellStyle name="Percent 2 2 12 11" xfId="15209"/>
    <cellStyle name="Percent 2 2 12 12" xfId="15210"/>
    <cellStyle name="Percent 2 2 12 13" xfId="15211"/>
    <cellStyle name="Percent 2 2 12 14" xfId="15212"/>
    <cellStyle name="Percent 2 2 12 15" xfId="15213"/>
    <cellStyle name="Percent 2 2 12 16" xfId="15214"/>
    <cellStyle name="Percent 2 2 12 17" xfId="15215"/>
    <cellStyle name="Percent 2 2 12 2" xfId="15216"/>
    <cellStyle name="Percent 2 2 12 3" xfId="15217"/>
    <cellStyle name="Percent 2 2 12 4" xfId="15218"/>
    <cellStyle name="Percent 2 2 12 5" xfId="15219"/>
    <cellStyle name="Percent 2 2 12 6" xfId="15220"/>
    <cellStyle name="Percent 2 2 12 7" xfId="15221"/>
    <cellStyle name="Percent 2 2 12 8" xfId="15222"/>
    <cellStyle name="Percent 2 2 12 9" xfId="15223"/>
    <cellStyle name="Percent 2 2 13" xfId="1112"/>
    <cellStyle name="Percent 2 2 13 10" xfId="15224"/>
    <cellStyle name="Percent 2 2 13 11" xfId="15225"/>
    <cellStyle name="Percent 2 2 13 12" xfId="15226"/>
    <cellStyle name="Percent 2 2 13 13" xfId="15227"/>
    <cellStyle name="Percent 2 2 13 14" xfId="15228"/>
    <cellStyle name="Percent 2 2 13 15" xfId="15229"/>
    <cellStyle name="Percent 2 2 13 16" xfId="15230"/>
    <cellStyle name="Percent 2 2 13 17" xfId="15231"/>
    <cellStyle name="Percent 2 2 13 2" xfId="15232"/>
    <cellStyle name="Percent 2 2 13 3" xfId="15233"/>
    <cellStyle name="Percent 2 2 13 4" xfId="15234"/>
    <cellStyle name="Percent 2 2 13 5" xfId="15235"/>
    <cellStyle name="Percent 2 2 13 6" xfId="15236"/>
    <cellStyle name="Percent 2 2 13 7" xfId="15237"/>
    <cellStyle name="Percent 2 2 13 8" xfId="15238"/>
    <cellStyle name="Percent 2 2 13 9" xfId="15239"/>
    <cellStyle name="Percent 2 2 14" xfId="1113"/>
    <cellStyle name="Percent 2 2 14 10" xfId="15240"/>
    <cellStyle name="Percent 2 2 14 11" xfId="15241"/>
    <cellStyle name="Percent 2 2 14 12" xfId="15242"/>
    <cellStyle name="Percent 2 2 14 13" xfId="15243"/>
    <cellStyle name="Percent 2 2 14 14" xfId="15244"/>
    <cellStyle name="Percent 2 2 14 15" xfId="15245"/>
    <cellStyle name="Percent 2 2 14 16" xfId="15246"/>
    <cellStyle name="Percent 2 2 14 17" xfId="15247"/>
    <cellStyle name="Percent 2 2 14 2" xfId="15248"/>
    <cellStyle name="Percent 2 2 14 3" xfId="15249"/>
    <cellStyle name="Percent 2 2 14 4" xfId="15250"/>
    <cellStyle name="Percent 2 2 14 5" xfId="15251"/>
    <cellStyle name="Percent 2 2 14 6" xfId="15252"/>
    <cellStyle name="Percent 2 2 14 7" xfId="15253"/>
    <cellStyle name="Percent 2 2 14 8" xfId="15254"/>
    <cellStyle name="Percent 2 2 14 9" xfId="15255"/>
    <cellStyle name="Percent 2 2 15" xfId="1114"/>
    <cellStyle name="Percent 2 2 15 10" xfId="15256"/>
    <cellStyle name="Percent 2 2 15 11" xfId="15257"/>
    <cellStyle name="Percent 2 2 15 12" xfId="15258"/>
    <cellStyle name="Percent 2 2 15 13" xfId="15259"/>
    <cellStyle name="Percent 2 2 15 14" xfId="15260"/>
    <cellStyle name="Percent 2 2 15 15" xfId="15261"/>
    <cellStyle name="Percent 2 2 15 16" xfId="15262"/>
    <cellStyle name="Percent 2 2 15 17" xfId="15263"/>
    <cellStyle name="Percent 2 2 15 2" xfId="15264"/>
    <cellStyle name="Percent 2 2 15 3" xfId="15265"/>
    <cellStyle name="Percent 2 2 15 4" xfId="15266"/>
    <cellStyle name="Percent 2 2 15 5" xfId="15267"/>
    <cellStyle name="Percent 2 2 15 6" xfId="15268"/>
    <cellStyle name="Percent 2 2 15 7" xfId="15269"/>
    <cellStyle name="Percent 2 2 15 8" xfId="15270"/>
    <cellStyle name="Percent 2 2 15 9" xfId="15271"/>
    <cellStyle name="Percent 2 2 16" xfId="1115"/>
    <cellStyle name="Percent 2 2 16 10" xfId="15272"/>
    <cellStyle name="Percent 2 2 16 11" xfId="15273"/>
    <cellStyle name="Percent 2 2 16 12" xfId="15274"/>
    <cellStyle name="Percent 2 2 16 13" xfId="15275"/>
    <cellStyle name="Percent 2 2 16 14" xfId="15276"/>
    <cellStyle name="Percent 2 2 16 15" xfId="15277"/>
    <cellStyle name="Percent 2 2 16 16" xfId="15278"/>
    <cellStyle name="Percent 2 2 16 17" xfId="15279"/>
    <cellStyle name="Percent 2 2 16 2" xfId="15280"/>
    <cellStyle name="Percent 2 2 16 3" xfId="15281"/>
    <cellStyle name="Percent 2 2 16 4" xfId="15282"/>
    <cellStyle name="Percent 2 2 16 5" xfId="15283"/>
    <cellStyle name="Percent 2 2 16 6" xfId="15284"/>
    <cellStyle name="Percent 2 2 16 7" xfId="15285"/>
    <cellStyle name="Percent 2 2 16 8" xfId="15286"/>
    <cellStyle name="Percent 2 2 16 9" xfId="15287"/>
    <cellStyle name="Percent 2 2 17" xfId="1116"/>
    <cellStyle name="Percent 2 2 17 10" xfId="15288"/>
    <cellStyle name="Percent 2 2 17 11" xfId="15289"/>
    <cellStyle name="Percent 2 2 17 12" xfId="15290"/>
    <cellStyle name="Percent 2 2 17 13" xfId="15291"/>
    <cellStyle name="Percent 2 2 17 14" xfId="15292"/>
    <cellStyle name="Percent 2 2 17 15" xfId="15293"/>
    <cellStyle name="Percent 2 2 17 16" xfId="15294"/>
    <cellStyle name="Percent 2 2 17 17" xfId="15295"/>
    <cellStyle name="Percent 2 2 17 2" xfId="15296"/>
    <cellStyle name="Percent 2 2 17 3" xfId="15297"/>
    <cellStyle name="Percent 2 2 17 4" xfId="15298"/>
    <cellStyle name="Percent 2 2 17 5" xfId="15299"/>
    <cellStyle name="Percent 2 2 17 6" xfId="15300"/>
    <cellStyle name="Percent 2 2 17 7" xfId="15301"/>
    <cellStyle name="Percent 2 2 17 8" xfId="15302"/>
    <cellStyle name="Percent 2 2 17 9" xfId="15303"/>
    <cellStyle name="Percent 2 2 18" xfId="1117"/>
    <cellStyle name="Percent 2 2 18 10" xfId="15304"/>
    <cellStyle name="Percent 2 2 18 11" xfId="15305"/>
    <cellStyle name="Percent 2 2 18 12" xfId="15306"/>
    <cellStyle name="Percent 2 2 18 13" xfId="15307"/>
    <cellStyle name="Percent 2 2 18 14" xfId="15308"/>
    <cellStyle name="Percent 2 2 18 15" xfId="15309"/>
    <cellStyle name="Percent 2 2 18 16" xfId="15310"/>
    <cellStyle name="Percent 2 2 18 17" xfId="15311"/>
    <cellStyle name="Percent 2 2 18 2" xfId="15312"/>
    <cellStyle name="Percent 2 2 18 3" xfId="15313"/>
    <cellStyle name="Percent 2 2 18 4" xfId="15314"/>
    <cellStyle name="Percent 2 2 18 5" xfId="15315"/>
    <cellStyle name="Percent 2 2 18 6" xfId="15316"/>
    <cellStyle name="Percent 2 2 18 7" xfId="15317"/>
    <cellStyle name="Percent 2 2 18 8" xfId="15318"/>
    <cellStyle name="Percent 2 2 18 9" xfId="15319"/>
    <cellStyle name="Percent 2 2 19" xfId="1118"/>
    <cellStyle name="Percent 2 2 19 10" xfId="15320"/>
    <cellStyle name="Percent 2 2 19 11" xfId="15321"/>
    <cellStyle name="Percent 2 2 19 12" xfId="15322"/>
    <cellStyle name="Percent 2 2 19 13" xfId="15323"/>
    <cellStyle name="Percent 2 2 19 14" xfId="15324"/>
    <cellStyle name="Percent 2 2 19 15" xfId="15325"/>
    <cellStyle name="Percent 2 2 19 16" xfId="15326"/>
    <cellStyle name="Percent 2 2 19 17" xfId="15327"/>
    <cellStyle name="Percent 2 2 19 2" xfId="15328"/>
    <cellStyle name="Percent 2 2 19 3" xfId="15329"/>
    <cellStyle name="Percent 2 2 19 4" xfId="15330"/>
    <cellStyle name="Percent 2 2 19 5" xfId="15331"/>
    <cellStyle name="Percent 2 2 19 6" xfId="15332"/>
    <cellStyle name="Percent 2 2 19 7" xfId="15333"/>
    <cellStyle name="Percent 2 2 19 8" xfId="15334"/>
    <cellStyle name="Percent 2 2 19 9" xfId="15335"/>
    <cellStyle name="Percent 2 2 2" xfId="1119"/>
    <cellStyle name="Percent 2 2 2 2" xfId="1120"/>
    <cellStyle name="Percent 2 2 2 2 10" xfId="15336"/>
    <cellStyle name="Percent 2 2 2 2 11" xfId="15337"/>
    <cellStyle name="Percent 2 2 2 2 12" xfId="15338"/>
    <cellStyle name="Percent 2 2 2 2 13" xfId="15339"/>
    <cellStyle name="Percent 2 2 2 2 14" xfId="15340"/>
    <cellStyle name="Percent 2 2 2 2 15" xfId="15341"/>
    <cellStyle name="Percent 2 2 2 2 16" xfId="15342"/>
    <cellStyle name="Percent 2 2 2 2 17" xfId="15343"/>
    <cellStyle name="Percent 2 2 2 2 2" xfId="15344"/>
    <cellStyle name="Percent 2 2 2 2 3" xfId="15345"/>
    <cellStyle name="Percent 2 2 2 2 4" xfId="15346"/>
    <cellStyle name="Percent 2 2 2 2 5" xfId="15347"/>
    <cellStyle name="Percent 2 2 2 2 6" xfId="15348"/>
    <cellStyle name="Percent 2 2 2 2 7" xfId="15349"/>
    <cellStyle name="Percent 2 2 2 2 8" xfId="15350"/>
    <cellStyle name="Percent 2 2 2 2 9" xfId="15351"/>
    <cellStyle name="Percent 2 2 2 3" xfId="1121"/>
    <cellStyle name="Percent 2 2 2 3 10" xfId="15352"/>
    <cellStyle name="Percent 2 2 2 3 11" xfId="15353"/>
    <cellStyle name="Percent 2 2 2 3 12" xfId="15354"/>
    <cellStyle name="Percent 2 2 2 3 13" xfId="15355"/>
    <cellStyle name="Percent 2 2 2 3 14" xfId="15356"/>
    <cellStyle name="Percent 2 2 2 3 15" xfId="15357"/>
    <cellStyle name="Percent 2 2 2 3 16" xfId="15358"/>
    <cellStyle name="Percent 2 2 2 3 17" xfId="15359"/>
    <cellStyle name="Percent 2 2 2 3 2" xfId="15360"/>
    <cellStyle name="Percent 2 2 2 3 3" xfId="15361"/>
    <cellStyle name="Percent 2 2 2 3 4" xfId="15362"/>
    <cellStyle name="Percent 2 2 2 3 5" xfId="15363"/>
    <cellStyle name="Percent 2 2 2 3 6" xfId="15364"/>
    <cellStyle name="Percent 2 2 2 3 7" xfId="15365"/>
    <cellStyle name="Percent 2 2 2 3 8" xfId="15366"/>
    <cellStyle name="Percent 2 2 2 3 9" xfId="15367"/>
    <cellStyle name="Percent 2 2 20" xfId="1122"/>
    <cellStyle name="Percent 2 2 20 10" xfId="15368"/>
    <cellStyle name="Percent 2 2 20 11" xfId="15369"/>
    <cellStyle name="Percent 2 2 20 12" xfId="15370"/>
    <cellStyle name="Percent 2 2 20 13" xfId="15371"/>
    <cellStyle name="Percent 2 2 20 14" xfId="15372"/>
    <cellStyle name="Percent 2 2 20 15" xfId="15373"/>
    <cellStyle name="Percent 2 2 20 16" xfId="15374"/>
    <cellStyle name="Percent 2 2 20 17" xfId="15375"/>
    <cellStyle name="Percent 2 2 20 2" xfId="15376"/>
    <cellStyle name="Percent 2 2 20 3" xfId="15377"/>
    <cellStyle name="Percent 2 2 20 4" xfId="15378"/>
    <cellStyle name="Percent 2 2 20 5" xfId="15379"/>
    <cellStyle name="Percent 2 2 20 6" xfId="15380"/>
    <cellStyle name="Percent 2 2 20 7" xfId="15381"/>
    <cellStyle name="Percent 2 2 20 8" xfId="15382"/>
    <cellStyle name="Percent 2 2 20 9" xfId="15383"/>
    <cellStyle name="Percent 2 2 21" xfId="1123"/>
    <cellStyle name="Percent 2 2 21 10" xfId="15384"/>
    <cellStyle name="Percent 2 2 21 11" xfId="15385"/>
    <cellStyle name="Percent 2 2 21 12" xfId="15386"/>
    <cellStyle name="Percent 2 2 21 13" xfId="15387"/>
    <cellStyle name="Percent 2 2 21 14" xfId="15388"/>
    <cellStyle name="Percent 2 2 21 15" xfId="15389"/>
    <cellStyle name="Percent 2 2 21 16" xfId="15390"/>
    <cellStyle name="Percent 2 2 21 17" xfId="15391"/>
    <cellStyle name="Percent 2 2 21 2" xfId="15392"/>
    <cellStyle name="Percent 2 2 21 3" xfId="15393"/>
    <cellStyle name="Percent 2 2 21 4" xfId="15394"/>
    <cellStyle name="Percent 2 2 21 5" xfId="15395"/>
    <cellStyle name="Percent 2 2 21 6" xfId="15396"/>
    <cellStyle name="Percent 2 2 21 7" xfId="15397"/>
    <cellStyle name="Percent 2 2 21 8" xfId="15398"/>
    <cellStyle name="Percent 2 2 21 9" xfId="15399"/>
    <cellStyle name="Percent 2 2 22" xfId="1124"/>
    <cellStyle name="Percent 2 2 22 10" xfId="15400"/>
    <cellStyle name="Percent 2 2 22 11" xfId="15401"/>
    <cellStyle name="Percent 2 2 22 12" xfId="15402"/>
    <cellStyle name="Percent 2 2 22 13" xfId="15403"/>
    <cellStyle name="Percent 2 2 22 14" xfId="15404"/>
    <cellStyle name="Percent 2 2 22 15" xfId="15405"/>
    <cellStyle name="Percent 2 2 22 16" xfId="15406"/>
    <cellStyle name="Percent 2 2 22 17" xfId="15407"/>
    <cellStyle name="Percent 2 2 22 2" xfId="15408"/>
    <cellStyle name="Percent 2 2 22 3" xfId="15409"/>
    <cellStyle name="Percent 2 2 22 4" xfId="15410"/>
    <cellStyle name="Percent 2 2 22 5" xfId="15411"/>
    <cellStyle name="Percent 2 2 22 6" xfId="15412"/>
    <cellStyle name="Percent 2 2 22 7" xfId="15413"/>
    <cellStyle name="Percent 2 2 22 8" xfId="15414"/>
    <cellStyle name="Percent 2 2 22 9" xfId="15415"/>
    <cellStyle name="Percent 2 2 23" xfId="1125"/>
    <cellStyle name="Percent 2 2 23 10" xfId="15416"/>
    <cellStyle name="Percent 2 2 23 11" xfId="15417"/>
    <cellStyle name="Percent 2 2 23 12" xfId="15418"/>
    <cellStyle name="Percent 2 2 23 13" xfId="15419"/>
    <cellStyle name="Percent 2 2 23 14" xfId="15420"/>
    <cellStyle name="Percent 2 2 23 15" xfId="15421"/>
    <cellStyle name="Percent 2 2 23 16" xfId="15422"/>
    <cellStyle name="Percent 2 2 23 17" xfId="15423"/>
    <cellStyle name="Percent 2 2 23 2" xfId="15424"/>
    <cellStyle name="Percent 2 2 23 3" xfId="15425"/>
    <cellStyle name="Percent 2 2 23 4" xfId="15426"/>
    <cellStyle name="Percent 2 2 23 5" xfId="15427"/>
    <cellStyle name="Percent 2 2 23 6" xfId="15428"/>
    <cellStyle name="Percent 2 2 23 7" xfId="15429"/>
    <cellStyle name="Percent 2 2 23 8" xfId="15430"/>
    <cellStyle name="Percent 2 2 23 9" xfId="15431"/>
    <cellStyle name="Percent 2 2 24" xfId="1126"/>
    <cellStyle name="Percent 2 2 24 10" xfId="15432"/>
    <cellStyle name="Percent 2 2 24 11" xfId="15433"/>
    <cellStyle name="Percent 2 2 24 12" xfId="15434"/>
    <cellStyle name="Percent 2 2 24 13" xfId="15435"/>
    <cellStyle name="Percent 2 2 24 14" xfId="15436"/>
    <cellStyle name="Percent 2 2 24 15" xfId="15437"/>
    <cellStyle name="Percent 2 2 24 16" xfId="15438"/>
    <cellStyle name="Percent 2 2 24 17" xfId="15439"/>
    <cellStyle name="Percent 2 2 24 2" xfId="15440"/>
    <cellStyle name="Percent 2 2 24 3" xfId="15441"/>
    <cellStyle name="Percent 2 2 24 4" xfId="15442"/>
    <cellStyle name="Percent 2 2 24 5" xfId="15443"/>
    <cellStyle name="Percent 2 2 24 6" xfId="15444"/>
    <cellStyle name="Percent 2 2 24 7" xfId="15445"/>
    <cellStyle name="Percent 2 2 24 8" xfId="15446"/>
    <cellStyle name="Percent 2 2 24 9" xfId="15447"/>
    <cellStyle name="Percent 2 2 25" xfId="1127"/>
    <cellStyle name="Percent 2 2 25 10" xfId="15448"/>
    <cellStyle name="Percent 2 2 25 11" xfId="15449"/>
    <cellStyle name="Percent 2 2 25 12" xfId="15450"/>
    <cellStyle name="Percent 2 2 25 13" xfId="15451"/>
    <cellStyle name="Percent 2 2 25 14" xfId="15452"/>
    <cellStyle name="Percent 2 2 25 15" xfId="15453"/>
    <cellStyle name="Percent 2 2 25 16" xfId="15454"/>
    <cellStyle name="Percent 2 2 25 17" xfId="15455"/>
    <cellStyle name="Percent 2 2 25 2" xfId="15456"/>
    <cellStyle name="Percent 2 2 25 3" xfId="15457"/>
    <cellStyle name="Percent 2 2 25 4" xfId="15458"/>
    <cellStyle name="Percent 2 2 25 5" xfId="15459"/>
    <cellStyle name="Percent 2 2 25 6" xfId="15460"/>
    <cellStyle name="Percent 2 2 25 7" xfId="15461"/>
    <cellStyle name="Percent 2 2 25 8" xfId="15462"/>
    <cellStyle name="Percent 2 2 25 9" xfId="15463"/>
    <cellStyle name="Percent 2 2 26" xfId="1128"/>
    <cellStyle name="Percent 2 2 26 10" xfId="15464"/>
    <cellStyle name="Percent 2 2 26 11" xfId="15465"/>
    <cellStyle name="Percent 2 2 26 12" xfId="15466"/>
    <cellStyle name="Percent 2 2 26 13" xfId="15467"/>
    <cellStyle name="Percent 2 2 26 14" xfId="15468"/>
    <cellStyle name="Percent 2 2 26 15" xfId="15469"/>
    <cellStyle name="Percent 2 2 26 16" xfId="15470"/>
    <cellStyle name="Percent 2 2 26 17" xfId="15471"/>
    <cellStyle name="Percent 2 2 26 2" xfId="15472"/>
    <cellStyle name="Percent 2 2 26 3" xfId="15473"/>
    <cellStyle name="Percent 2 2 26 4" xfId="15474"/>
    <cellStyle name="Percent 2 2 26 5" xfId="15475"/>
    <cellStyle name="Percent 2 2 26 6" xfId="15476"/>
    <cellStyle name="Percent 2 2 26 7" xfId="15477"/>
    <cellStyle name="Percent 2 2 26 8" xfId="15478"/>
    <cellStyle name="Percent 2 2 26 9" xfId="15479"/>
    <cellStyle name="Percent 2 2 27" xfId="1129"/>
    <cellStyle name="Percent 2 2 27 10" xfId="15480"/>
    <cellStyle name="Percent 2 2 27 11" xfId="15481"/>
    <cellStyle name="Percent 2 2 27 12" xfId="15482"/>
    <cellStyle name="Percent 2 2 27 13" xfId="15483"/>
    <cellStyle name="Percent 2 2 27 14" xfId="15484"/>
    <cellStyle name="Percent 2 2 27 15" xfId="15485"/>
    <cellStyle name="Percent 2 2 27 16" xfId="15486"/>
    <cellStyle name="Percent 2 2 27 17" xfId="15487"/>
    <cellStyle name="Percent 2 2 27 2" xfId="15488"/>
    <cellStyle name="Percent 2 2 27 3" xfId="15489"/>
    <cellStyle name="Percent 2 2 27 4" xfId="15490"/>
    <cellStyle name="Percent 2 2 27 5" xfId="15491"/>
    <cellStyle name="Percent 2 2 27 6" xfId="15492"/>
    <cellStyle name="Percent 2 2 27 7" xfId="15493"/>
    <cellStyle name="Percent 2 2 27 8" xfId="15494"/>
    <cellStyle name="Percent 2 2 27 9" xfId="15495"/>
    <cellStyle name="Percent 2 2 28" xfId="1130"/>
    <cellStyle name="Percent 2 2 28 10" xfId="15496"/>
    <cellStyle name="Percent 2 2 28 11" xfId="15497"/>
    <cellStyle name="Percent 2 2 28 12" xfId="15498"/>
    <cellStyle name="Percent 2 2 28 13" xfId="15499"/>
    <cellStyle name="Percent 2 2 28 14" xfId="15500"/>
    <cellStyle name="Percent 2 2 28 15" xfId="15501"/>
    <cellStyle name="Percent 2 2 28 16" xfId="15502"/>
    <cellStyle name="Percent 2 2 28 17" xfId="15503"/>
    <cellStyle name="Percent 2 2 28 2" xfId="15504"/>
    <cellStyle name="Percent 2 2 28 3" xfId="15505"/>
    <cellStyle name="Percent 2 2 28 4" xfId="15506"/>
    <cellStyle name="Percent 2 2 28 5" xfId="15507"/>
    <cellStyle name="Percent 2 2 28 6" xfId="15508"/>
    <cellStyle name="Percent 2 2 28 7" xfId="15509"/>
    <cellStyle name="Percent 2 2 28 8" xfId="15510"/>
    <cellStyle name="Percent 2 2 28 9" xfId="15511"/>
    <cellStyle name="Percent 2 2 29" xfId="1131"/>
    <cellStyle name="Percent 2 2 29 10" xfId="15512"/>
    <cellStyle name="Percent 2 2 29 11" xfId="15513"/>
    <cellStyle name="Percent 2 2 29 12" xfId="15514"/>
    <cellStyle name="Percent 2 2 29 13" xfId="15515"/>
    <cellStyle name="Percent 2 2 29 14" xfId="15516"/>
    <cellStyle name="Percent 2 2 29 15" xfId="15517"/>
    <cellStyle name="Percent 2 2 29 16" xfId="15518"/>
    <cellStyle name="Percent 2 2 29 17" xfId="15519"/>
    <cellStyle name="Percent 2 2 29 2" xfId="15520"/>
    <cellStyle name="Percent 2 2 29 3" xfId="15521"/>
    <cellStyle name="Percent 2 2 29 4" xfId="15522"/>
    <cellStyle name="Percent 2 2 29 5" xfId="15523"/>
    <cellStyle name="Percent 2 2 29 6" xfId="15524"/>
    <cellStyle name="Percent 2 2 29 7" xfId="15525"/>
    <cellStyle name="Percent 2 2 29 8" xfId="15526"/>
    <cellStyle name="Percent 2 2 29 9" xfId="15527"/>
    <cellStyle name="Percent 2 2 3" xfId="1132"/>
    <cellStyle name="Percent 2 2 3 10" xfId="15528"/>
    <cellStyle name="Percent 2 2 3 11" xfId="15529"/>
    <cellStyle name="Percent 2 2 3 12" xfId="15530"/>
    <cellStyle name="Percent 2 2 3 13" xfId="15531"/>
    <cellStyle name="Percent 2 2 3 14" xfId="15532"/>
    <cellStyle name="Percent 2 2 3 15" xfId="15533"/>
    <cellStyle name="Percent 2 2 3 16" xfId="15534"/>
    <cellStyle name="Percent 2 2 3 17" xfId="15535"/>
    <cellStyle name="Percent 2 2 3 2" xfId="15536"/>
    <cellStyle name="Percent 2 2 3 3" xfId="15537"/>
    <cellStyle name="Percent 2 2 3 4" xfId="15538"/>
    <cellStyle name="Percent 2 2 3 5" xfId="15539"/>
    <cellStyle name="Percent 2 2 3 6" xfId="15540"/>
    <cellStyle name="Percent 2 2 3 7" xfId="15541"/>
    <cellStyle name="Percent 2 2 3 8" xfId="15542"/>
    <cellStyle name="Percent 2 2 3 9" xfId="15543"/>
    <cellStyle name="Percent 2 2 30" xfId="1133"/>
    <cellStyle name="Percent 2 2 30 10" xfId="15544"/>
    <cellStyle name="Percent 2 2 30 11" xfId="15545"/>
    <cellStyle name="Percent 2 2 30 12" xfId="15546"/>
    <cellStyle name="Percent 2 2 30 13" xfId="15547"/>
    <cellStyle name="Percent 2 2 30 14" xfId="15548"/>
    <cellStyle name="Percent 2 2 30 15" xfId="15549"/>
    <cellStyle name="Percent 2 2 30 16" xfId="15550"/>
    <cellStyle name="Percent 2 2 30 17" xfId="15551"/>
    <cellStyle name="Percent 2 2 30 2" xfId="15552"/>
    <cellStyle name="Percent 2 2 30 3" xfId="15553"/>
    <cellStyle name="Percent 2 2 30 4" xfId="15554"/>
    <cellStyle name="Percent 2 2 30 5" xfId="15555"/>
    <cellStyle name="Percent 2 2 30 6" xfId="15556"/>
    <cellStyle name="Percent 2 2 30 7" xfId="15557"/>
    <cellStyle name="Percent 2 2 30 8" xfId="15558"/>
    <cellStyle name="Percent 2 2 30 9" xfId="15559"/>
    <cellStyle name="Percent 2 2 31" xfId="1134"/>
    <cellStyle name="Percent 2 2 31 10" xfId="15560"/>
    <cellStyle name="Percent 2 2 31 11" xfId="15561"/>
    <cellStyle name="Percent 2 2 31 12" xfId="15562"/>
    <cellStyle name="Percent 2 2 31 13" xfId="15563"/>
    <cellStyle name="Percent 2 2 31 14" xfId="15564"/>
    <cellStyle name="Percent 2 2 31 15" xfId="15565"/>
    <cellStyle name="Percent 2 2 31 16" xfId="15566"/>
    <cellStyle name="Percent 2 2 31 17" xfId="15567"/>
    <cellStyle name="Percent 2 2 31 2" xfId="15568"/>
    <cellStyle name="Percent 2 2 31 3" xfId="15569"/>
    <cellStyle name="Percent 2 2 31 4" xfId="15570"/>
    <cellStyle name="Percent 2 2 31 5" xfId="15571"/>
    <cellStyle name="Percent 2 2 31 6" xfId="15572"/>
    <cellStyle name="Percent 2 2 31 7" xfId="15573"/>
    <cellStyle name="Percent 2 2 31 8" xfId="15574"/>
    <cellStyle name="Percent 2 2 31 9" xfId="15575"/>
    <cellStyle name="Percent 2 2 32" xfId="1135"/>
    <cellStyle name="Percent 2 2 32 10" xfId="15576"/>
    <cellStyle name="Percent 2 2 32 11" xfId="15577"/>
    <cellStyle name="Percent 2 2 32 12" xfId="15578"/>
    <cellStyle name="Percent 2 2 32 13" xfId="15579"/>
    <cellStyle name="Percent 2 2 32 14" xfId="15580"/>
    <cellStyle name="Percent 2 2 32 15" xfId="15581"/>
    <cellStyle name="Percent 2 2 32 16" xfId="15582"/>
    <cellStyle name="Percent 2 2 32 17" xfId="15583"/>
    <cellStyle name="Percent 2 2 32 2" xfId="15584"/>
    <cellStyle name="Percent 2 2 32 3" xfId="15585"/>
    <cellStyle name="Percent 2 2 32 4" xfId="15586"/>
    <cellStyle name="Percent 2 2 32 5" xfId="15587"/>
    <cellStyle name="Percent 2 2 32 6" xfId="15588"/>
    <cellStyle name="Percent 2 2 32 7" xfId="15589"/>
    <cellStyle name="Percent 2 2 32 8" xfId="15590"/>
    <cellStyle name="Percent 2 2 32 9" xfId="15591"/>
    <cellStyle name="Percent 2 2 33" xfId="1136"/>
    <cellStyle name="Percent 2 2 33 10" xfId="15592"/>
    <cellStyle name="Percent 2 2 33 11" xfId="15593"/>
    <cellStyle name="Percent 2 2 33 12" xfId="15594"/>
    <cellStyle name="Percent 2 2 33 13" xfId="15595"/>
    <cellStyle name="Percent 2 2 33 14" xfId="15596"/>
    <cellStyle name="Percent 2 2 33 15" xfId="15597"/>
    <cellStyle name="Percent 2 2 33 16" xfId="15598"/>
    <cellStyle name="Percent 2 2 33 17" xfId="15599"/>
    <cellStyle name="Percent 2 2 33 2" xfId="15600"/>
    <cellStyle name="Percent 2 2 33 3" xfId="15601"/>
    <cellStyle name="Percent 2 2 33 4" xfId="15602"/>
    <cellStyle name="Percent 2 2 33 5" xfId="15603"/>
    <cellStyle name="Percent 2 2 33 6" xfId="15604"/>
    <cellStyle name="Percent 2 2 33 7" xfId="15605"/>
    <cellStyle name="Percent 2 2 33 8" xfId="15606"/>
    <cellStyle name="Percent 2 2 33 9" xfId="15607"/>
    <cellStyle name="Percent 2 2 34" xfId="1137"/>
    <cellStyle name="Percent 2 2 34 10" xfId="15608"/>
    <cellStyle name="Percent 2 2 34 11" xfId="15609"/>
    <cellStyle name="Percent 2 2 34 12" xfId="15610"/>
    <cellStyle name="Percent 2 2 34 13" xfId="15611"/>
    <cellStyle name="Percent 2 2 34 14" xfId="15612"/>
    <cellStyle name="Percent 2 2 34 15" xfId="15613"/>
    <cellStyle name="Percent 2 2 34 16" xfId="15614"/>
    <cellStyle name="Percent 2 2 34 17" xfId="15615"/>
    <cellStyle name="Percent 2 2 34 2" xfId="15616"/>
    <cellStyle name="Percent 2 2 34 3" xfId="15617"/>
    <cellStyle name="Percent 2 2 34 4" xfId="15618"/>
    <cellStyle name="Percent 2 2 34 5" xfId="15619"/>
    <cellStyle name="Percent 2 2 34 6" xfId="15620"/>
    <cellStyle name="Percent 2 2 34 7" xfId="15621"/>
    <cellStyle name="Percent 2 2 34 8" xfId="15622"/>
    <cellStyle name="Percent 2 2 34 9" xfId="15623"/>
    <cellStyle name="Percent 2 2 35" xfId="1138"/>
    <cellStyle name="Percent 2 2 35 10" xfId="15624"/>
    <cellStyle name="Percent 2 2 35 11" xfId="15625"/>
    <cellStyle name="Percent 2 2 35 12" xfId="15626"/>
    <cellStyle name="Percent 2 2 35 13" xfId="15627"/>
    <cellStyle name="Percent 2 2 35 14" xfId="15628"/>
    <cellStyle name="Percent 2 2 35 15" xfId="15629"/>
    <cellStyle name="Percent 2 2 35 16" xfId="15630"/>
    <cellStyle name="Percent 2 2 35 17" xfId="15631"/>
    <cellStyle name="Percent 2 2 35 2" xfId="15632"/>
    <cellStyle name="Percent 2 2 35 3" xfId="15633"/>
    <cellStyle name="Percent 2 2 35 4" xfId="15634"/>
    <cellStyle name="Percent 2 2 35 5" xfId="15635"/>
    <cellStyle name="Percent 2 2 35 6" xfId="15636"/>
    <cellStyle name="Percent 2 2 35 7" xfId="15637"/>
    <cellStyle name="Percent 2 2 35 8" xfId="15638"/>
    <cellStyle name="Percent 2 2 35 9" xfId="15639"/>
    <cellStyle name="Percent 2 2 36" xfId="1139"/>
    <cellStyle name="Percent 2 2 36 10" xfId="15640"/>
    <cellStyle name="Percent 2 2 36 11" xfId="15641"/>
    <cellStyle name="Percent 2 2 36 12" xfId="15642"/>
    <cellStyle name="Percent 2 2 36 13" xfId="15643"/>
    <cellStyle name="Percent 2 2 36 14" xfId="15644"/>
    <cellStyle name="Percent 2 2 36 15" xfId="15645"/>
    <cellStyle name="Percent 2 2 36 16" xfId="15646"/>
    <cellStyle name="Percent 2 2 36 17" xfId="15647"/>
    <cellStyle name="Percent 2 2 36 2" xfId="15648"/>
    <cellStyle name="Percent 2 2 36 3" xfId="15649"/>
    <cellStyle name="Percent 2 2 36 4" xfId="15650"/>
    <cellStyle name="Percent 2 2 36 5" xfId="15651"/>
    <cellStyle name="Percent 2 2 36 6" xfId="15652"/>
    <cellStyle name="Percent 2 2 36 7" xfId="15653"/>
    <cellStyle name="Percent 2 2 36 8" xfId="15654"/>
    <cellStyle name="Percent 2 2 36 9" xfId="15655"/>
    <cellStyle name="Percent 2 2 37" xfId="1140"/>
    <cellStyle name="Percent 2 2 37 10" xfId="15656"/>
    <cellStyle name="Percent 2 2 37 11" xfId="15657"/>
    <cellStyle name="Percent 2 2 37 12" xfId="15658"/>
    <cellStyle name="Percent 2 2 37 13" xfId="15659"/>
    <cellStyle name="Percent 2 2 37 14" xfId="15660"/>
    <cellStyle name="Percent 2 2 37 15" xfId="15661"/>
    <cellStyle name="Percent 2 2 37 16" xfId="15662"/>
    <cellStyle name="Percent 2 2 37 17" xfId="15663"/>
    <cellStyle name="Percent 2 2 37 2" xfId="15664"/>
    <cellStyle name="Percent 2 2 37 3" xfId="15665"/>
    <cellStyle name="Percent 2 2 37 4" xfId="15666"/>
    <cellStyle name="Percent 2 2 37 5" xfId="15667"/>
    <cellStyle name="Percent 2 2 37 6" xfId="15668"/>
    <cellStyle name="Percent 2 2 37 7" xfId="15669"/>
    <cellStyle name="Percent 2 2 37 8" xfId="15670"/>
    <cellStyle name="Percent 2 2 37 9" xfId="15671"/>
    <cellStyle name="Percent 2 2 38" xfId="1141"/>
    <cellStyle name="Percent 2 2 38 10" xfId="15672"/>
    <cellStyle name="Percent 2 2 38 11" xfId="15673"/>
    <cellStyle name="Percent 2 2 38 12" xfId="15674"/>
    <cellStyle name="Percent 2 2 38 13" xfId="15675"/>
    <cellStyle name="Percent 2 2 38 14" xfId="15676"/>
    <cellStyle name="Percent 2 2 38 15" xfId="15677"/>
    <cellStyle name="Percent 2 2 38 16" xfId="15678"/>
    <cellStyle name="Percent 2 2 38 17" xfId="15679"/>
    <cellStyle name="Percent 2 2 38 2" xfId="15680"/>
    <cellStyle name="Percent 2 2 38 3" xfId="15681"/>
    <cellStyle name="Percent 2 2 38 4" xfId="15682"/>
    <cellStyle name="Percent 2 2 38 5" xfId="15683"/>
    <cellStyle name="Percent 2 2 38 6" xfId="15684"/>
    <cellStyle name="Percent 2 2 38 7" xfId="15685"/>
    <cellStyle name="Percent 2 2 38 8" xfId="15686"/>
    <cellStyle name="Percent 2 2 38 9" xfId="15687"/>
    <cellStyle name="Percent 2 2 39" xfId="1142"/>
    <cellStyle name="Percent 2 2 39 10" xfId="15688"/>
    <cellStyle name="Percent 2 2 39 11" xfId="15689"/>
    <cellStyle name="Percent 2 2 39 12" xfId="15690"/>
    <cellStyle name="Percent 2 2 39 13" xfId="15691"/>
    <cellStyle name="Percent 2 2 39 14" xfId="15692"/>
    <cellStyle name="Percent 2 2 39 15" xfId="15693"/>
    <cellStyle name="Percent 2 2 39 16" xfId="15694"/>
    <cellStyle name="Percent 2 2 39 17" xfId="15695"/>
    <cellStyle name="Percent 2 2 39 2" xfId="15696"/>
    <cellStyle name="Percent 2 2 39 3" xfId="15697"/>
    <cellStyle name="Percent 2 2 39 4" xfId="15698"/>
    <cellStyle name="Percent 2 2 39 5" xfId="15699"/>
    <cellStyle name="Percent 2 2 39 6" xfId="15700"/>
    <cellStyle name="Percent 2 2 39 7" xfId="15701"/>
    <cellStyle name="Percent 2 2 39 8" xfId="15702"/>
    <cellStyle name="Percent 2 2 39 9" xfId="15703"/>
    <cellStyle name="Percent 2 2 4" xfId="1143"/>
    <cellStyle name="Percent 2 2 4 10" xfId="15704"/>
    <cellStyle name="Percent 2 2 4 11" xfId="15705"/>
    <cellStyle name="Percent 2 2 4 12" xfId="15706"/>
    <cellStyle name="Percent 2 2 4 13" xfId="15707"/>
    <cellStyle name="Percent 2 2 4 14" xfId="15708"/>
    <cellStyle name="Percent 2 2 4 15" xfId="15709"/>
    <cellStyle name="Percent 2 2 4 16" xfId="15710"/>
    <cellStyle name="Percent 2 2 4 17" xfId="15711"/>
    <cellStyle name="Percent 2 2 4 2" xfId="15712"/>
    <cellStyle name="Percent 2 2 4 3" xfId="15713"/>
    <cellStyle name="Percent 2 2 4 4" xfId="15714"/>
    <cellStyle name="Percent 2 2 4 5" xfId="15715"/>
    <cellStyle name="Percent 2 2 4 6" xfId="15716"/>
    <cellStyle name="Percent 2 2 4 7" xfId="15717"/>
    <cellStyle name="Percent 2 2 4 8" xfId="15718"/>
    <cellStyle name="Percent 2 2 4 9" xfId="15719"/>
    <cellStyle name="Percent 2 2 40" xfId="1144"/>
    <cellStyle name="Percent 2 2 40 10" xfId="15720"/>
    <cellStyle name="Percent 2 2 40 11" xfId="15721"/>
    <cellStyle name="Percent 2 2 40 12" xfId="15722"/>
    <cellStyle name="Percent 2 2 40 13" xfId="15723"/>
    <cellStyle name="Percent 2 2 40 14" xfId="15724"/>
    <cellStyle name="Percent 2 2 40 15" xfId="15725"/>
    <cellStyle name="Percent 2 2 40 16" xfId="15726"/>
    <cellStyle name="Percent 2 2 40 17" xfId="15727"/>
    <cellStyle name="Percent 2 2 40 2" xfId="15728"/>
    <cellStyle name="Percent 2 2 40 3" xfId="15729"/>
    <cellStyle name="Percent 2 2 40 4" xfId="15730"/>
    <cellStyle name="Percent 2 2 40 5" xfId="15731"/>
    <cellStyle name="Percent 2 2 40 6" xfId="15732"/>
    <cellStyle name="Percent 2 2 40 7" xfId="15733"/>
    <cellStyle name="Percent 2 2 40 8" xfId="15734"/>
    <cellStyle name="Percent 2 2 40 9" xfId="15735"/>
    <cellStyle name="Percent 2 2 41" xfId="1145"/>
    <cellStyle name="Percent 2 2 41 10" xfId="15736"/>
    <cellStyle name="Percent 2 2 41 11" xfId="15737"/>
    <cellStyle name="Percent 2 2 41 12" xfId="15738"/>
    <cellStyle name="Percent 2 2 41 13" xfId="15739"/>
    <cellStyle name="Percent 2 2 41 14" xfId="15740"/>
    <cellStyle name="Percent 2 2 41 15" xfId="15741"/>
    <cellStyle name="Percent 2 2 41 16" xfId="15742"/>
    <cellStyle name="Percent 2 2 41 17" xfId="15743"/>
    <cellStyle name="Percent 2 2 41 2" xfId="15744"/>
    <cellStyle name="Percent 2 2 41 3" xfId="15745"/>
    <cellStyle name="Percent 2 2 41 4" xfId="15746"/>
    <cellStyle name="Percent 2 2 41 5" xfId="15747"/>
    <cellStyle name="Percent 2 2 41 6" xfId="15748"/>
    <cellStyle name="Percent 2 2 41 7" xfId="15749"/>
    <cellStyle name="Percent 2 2 41 8" xfId="15750"/>
    <cellStyle name="Percent 2 2 41 9" xfId="15751"/>
    <cellStyle name="Percent 2 2 42" xfId="1146"/>
    <cellStyle name="Percent 2 2 42 10" xfId="15752"/>
    <cellStyle name="Percent 2 2 42 11" xfId="15753"/>
    <cellStyle name="Percent 2 2 42 12" xfId="15754"/>
    <cellStyle name="Percent 2 2 42 13" xfId="15755"/>
    <cellStyle name="Percent 2 2 42 14" xfId="15756"/>
    <cellStyle name="Percent 2 2 42 15" xfId="15757"/>
    <cellStyle name="Percent 2 2 42 16" xfId="15758"/>
    <cellStyle name="Percent 2 2 42 17" xfId="15759"/>
    <cellStyle name="Percent 2 2 42 2" xfId="15760"/>
    <cellStyle name="Percent 2 2 42 3" xfId="15761"/>
    <cellStyle name="Percent 2 2 42 4" xfId="15762"/>
    <cellStyle name="Percent 2 2 42 5" xfId="15763"/>
    <cellStyle name="Percent 2 2 42 6" xfId="15764"/>
    <cellStyle name="Percent 2 2 42 7" xfId="15765"/>
    <cellStyle name="Percent 2 2 42 8" xfId="15766"/>
    <cellStyle name="Percent 2 2 42 9" xfId="15767"/>
    <cellStyle name="Percent 2 2 43" xfId="1147"/>
    <cellStyle name="Percent 2 2 43 10" xfId="15768"/>
    <cellStyle name="Percent 2 2 43 11" xfId="15769"/>
    <cellStyle name="Percent 2 2 43 12" xfId="15770"/>
    <cellStyle name="Percent 2 2 43 13" xfId="15771"/>
    <cellStyle name="Percent 2 2 43 14" xfId="15772"/>
    <cellStyle name="Percent 2 2 43 15" xfId="15773"/>
    <cellStyle name="Percent 2 2 43 16" xfId="15774"/>
    <cellStyle name="Percent 2 2 43 17" xfId="15775"/>
    <cellStyle name="Percent 2 2 43 2" xfId="15776"/>
    <cellStyle name="Percent 2 2 43 3" xfId="15777"/>
    <cellStyle name="Percent 2 2 43 4" xfId="15778"/>
    <cellStyle name="Percent 2 2 43 5" xfId="15779"/>
    <cellStyle name="Percent 2 2 43 6" xfId="15780"/>
    <cellStyle name="Percent 2 2 43 7" xfId="15781"/>
    <cellStyle name="Percent 2 2 43 8" xfId="15782"/>
    <cellStyle name="Percent 2 2 43 9" xfId="15783"/>
    <cellStyle name="Percent 2 2 44" xfId="1148"/>
    <cellStyle name="Percent 2 2 44 10" xfId="15784"/>
    <cellStyle name="Percent 2 2 44 11" xfId="15785"/>
    <cellStyle name="Percent 2 2 44 12" xfId="15786"/>
    <cellStyle name="Percent 2 2 44 13" xfId="15787"/>
    <cellStyle name="Percent 2 2 44 14" xfId="15788"/>
    <cellStyle name="Percent 2 2 44 15" xfId="15789"/>
    <cellStyle name="Percent 2 2 44 16" xfId="15790"/>
    <cellStyle name="Percent 2 2 44 17" xfId="15791"/>
    <cellStyle name="Percent 2 2 44 2" xfId="15792"/>
    <cellStyle name="Percent 2 2 44 3" xfId="15793"/>
    <cellStyle name="Percent 2 2 44 4" xfId="15794"/>
    <cellStyle name="Percent 2 2 44 5" xfId="15795"/>
    <cellStyle name="Percent 2 2 44 6" xfId="15796"/>
    <cellStyle name="Percent 2 2 44 7" xfId="15797"/>
    <cellStyle name="Percent 2 2 44 8" xfId="15798"/>
    <cellStyle name="Percent 2 2 44 9" xfId="15799"/>
    <cellStyle name="Percent 2 2 45" xfId="1149"/>
    <cellStyle name="Percent 2 2 45 10" xfId="15800"/>
    <cellStyle name="Percent 2 2 45 11" xfId="15801"/>
    <cellStyle name="Percent 2 2 45 12" xfId="15802"/>
    <cellStyle name="Percent 2 2 45 13" xfId="15803"/>
    <cellStyle name="Percent 2 2 45 14" xfId="15804"/>
    <cellStyle name="Percent 2 2 45 15" xfId="15805"/>
    <cellStyle name="Percent 2 2 45 16" xfId="15806"/>
    <cellStyle name="Percent 2 2 45 17" xfId="15807"/>
    <cellStyle name="Percent 2 2 45 2" xfId="15808"/>
    <cellStyle name="Percent 2 2 45 3" xfId="15809"/>
    <cellStyle name="Percent 2 2 45 4" xfId="15810"/>
    <cellStyle name="Percent 2 2 45 5" xfId="15811"/>
    <cellStyle name="Percent 2 2 45 6" xfId="15812"/>
    <cellStyle name="Percent 2 2 45 7" xfId="15813"/>
    <cellStyle name="Percent 2 2 45 8" xfId="15814"/>
    <cellStyle name="Percent 2 2 45 9" xfId="15815"/>
    <cellStyle name="Percent 2 2 46" xfId="1150"/>
    <cellStyle name="Percent 2 2 46 10" xfId="15816"/>
    <cellStyle name="Percent 2 2 46 11" xfId="15817"/>
    <cellStyle name="Percent 2 2 46 12" xfId="15818"/>
    <cellStyle name="Percent 2 2 46 13" xfId="15819"/>
    <cellStyle name="Percent 2 2 46 14" xfId="15820"/>
    <cellStyle name="Percent 2 2 46 15" xfId="15821"/>
    <cellStyle name="Percent 2 2 46 16" xfId="15822"/>
    <cellStyle name="Percent 2 2 46 17" xfId="15823"/>
    <cellStyle name="Percent 2 2 46 2" xfId="15824"/>
    <cellStyle name="Percent 2 2 46 3" xfId="15825"/>
    <cellStyle name="Percent 2 2 46 4" xfId="15826"/>
    <cellStyle name="Percent 2 2 46 5" xfId="15827"/>
    <cellStyle name="Percent 2 2 46 6" xfId="15828"/>
    <cellStyle name="Percent 2 2 46 7" xfId="15829"/>
    <cellStyle name="Percent 2 2 46 8" xfId="15830"/>
    <cellStyle name="Percent 2 2 46 9" xfId="15831"/>
    <cellStyle name="Percent 2 2 47" xfId="1151"/>
    <cellStyle name="Percent 2 2 47 10" xfId="15832"/>
    <cellStyle name="Percent 2 2 47 11" xfId="15833"/>
    <cellStyle name="Percent 2 2 47 12" xfId="15834"/>
    <cellStyle name="Percent 2 2 47 13" xfId="15835"/>
    <cellStyle name="Percent 2 2 47 14" xfId="15836"/>
    <cellStyle name="Percent 2 2 47 15" xfId="15837"/>
    <cellStyle name="Percent 2 2 47 16" xfId="15838"/>
    <cellStyle name="Percent 2 2 47 17" xfId="15839"/>
    <cellStyle name="Percent 2 2 47 2" xfId="15840"/>
    <cellStyle name="Percent 2 2 47 3" xfId="15841"/>
    <cellStyle name="Percent 2 2 47 4" xfId="15842"/>
    <cellStyle name="Percent 2 2 47 5" xfId="15843"/>
    <cellStyle name="Percent 2 2 47 6" xfId="15844"/>
    <cellStyle name="Percent 2 2 47 7" xfId="15845"/>
    <cellStyle name="Percent 2 2 47 8" xfId="15846"/>
    <cellStyle name="Percent 2 2 47 9" xfId="15847"/>
    <cellStyle name="Percent 2 2 48" xfId="1152"/>
    <cellStyle name="Percent 2 2 48 10" xfId="15848"/>
    <cellStyle name="Percent 2 2 48 11" xfId="15849"/>
    <cellStyle name="Percent 2 2 48 12" xfId="15850"/>
    <cellStyle name="Percent 2 2 48 13" xfId="15851"/>
    <cellStyle name="Percent 2 2 48 14" xfId="15852"/>
    <cellStyle name="Percent 2 2 48 15" xfId="15853"/>
    <cellStyle name="Percent 2 2 48 16" xfId="15854"/>
    <cellStyle name="Percent 2 2 48 17" xfId="15855"/>
    <cellStyle name="Percent 2 2 48 2" xfId="15856"/>
    <cellStyle name="Percent 2 2 48 3" xfId="15857"/>
    <cellStyle name="Percent 2 2 48 4" xfId="15858"/>
    <cellStyle name="Percent 2 2 48 5" xfId="15859"/>
    <cellStyle name="Percent 2 2 48 6" xfId="15860"/>
    <cellStyle name="Percent 2 2 48 7" xfId="15861"/>
    <cellStyle name="Percent 2 2 48 8" xfId="15862"/>
    <cellStyle name="Percent 2 2 48 9" xfId="15863"/>
    <cellStyle name="Percent 2 2 49" xfId="1153"/>
    <cellStyle name="Percent 2 2 49 10" xfId="15864"/>
    <cellStyle name="Percent 2 2 49 11" xfId="15865"/>
    <cellStyle name="Percent 2 2 49 12" xfId="15866"/>
    <cellStyle name="Percent 2 2 49 13" xfId="15867"/>
    <cellStyle name="Percent 2 2 49 14" xfId="15868"/>
    <cellStyle name="Percent 2 2 49 15" xfId="15869"/>
    <cellStyle name="Percent 2 2 49 16" xfId="15870"/>
    <cellStyle name="Percent 2 2 49 17" xfId="15871"/>
    <cellStyle name="Percent 2 2 49 2" xfId="15872"/>
    <cellStyle name="Percent 2 2 49 3" xfId="15873"/>
    <cellStyle name="Percent 2 2 49 4" xfId="15874"/>
    <cellStyle name="Percent 2 2 49 5" xfId="15875"/>
    <cellStyle name="Percent 2 2 49 6" xfId="15876"/>
    <cellStyle name="Percent 2 2 49 7" xfId="15877"/>
    <cellStyle name="Percent 2 2 49 8" xfId="15878"/>
    <cellStyle name="Percent 2 2 49 9" xfId="15879"/>
    <cellStyle name="Percent 2 2 5" xfId="1154"/>
    <cellStyle name="Percent 2 2 5 10" xfId="15880"/>
    <cellStyle name="Percent 2 2 5 11" xfId="15881"/>
    <cellStyle name="Percent 2 2 5 12" xfId="15882"/>
    <cellStyle name="Percent 2 2 5 13" xfId="15883"/>
    <cellStyle name="Percent 2 2 5 14" xfId="15884"/>
    <cellStyle name="Percent 2 2 5 15" xfId="15885"/>
    <cellStyle name="Percent 2 2 5 16" xfId="15886"/>
    <cellStyle name="Percent 2 2 5 17" xfId="15887"/>
    <cellStyle name="Percent 2 2 5 2" xfId="15888"/>
    <cellStyle name="Percent 2 2 5 3" xfId="15889"/>
    <cellStyle name="Percent 2 2 5 4" xfId="15890"/>
    <cellStyle name="Percent 2 2 5 5" xfId="15891"/>
    <cellStyle name="Percent 2 2 5 6" xfId="15892"/>
    <cellStyle name="Percent 2 2 5 7" xfId="15893"/>
    <cellStyle name="Percent 2 2 5 8" xfId="15894"/>
    <cellStyle name="Percent 2 2 5 9" xfId="15895"/>
    <cellStyle name="Percent 2 2 6" xfId="1155"/>
    <cellStyle name="Percent 2 2 6 10" xfId="15896"/>
    <cellStyle name="Percent 2 2 6 11" xfId="15897"/>
    <cellStyle name="Percent 2 2 6 12" xfId="15898"/>
    <cellStyle name="Percent 2 2 6 13" xfId="15899"/>
    <cellStyle name="Percent 2 2 6 14" xfId="15900"/>
    <cellStyle name="Percent 2 2 6 15" xfId="15901"/>
    <cellStyle name="Percent 2 2 6 16" xfId="15902"/>
    <cellStyle name="Percent 2 2 6 17" xfId="15903"/>
    <cellStyle name="Percent 2 2 6 2" xfId="15904"/>
    <cellStyle name="Percent 2 2 6 3" xfId="15905"/>
    <cellStyle name="Percent 2 2 6 4" xfId="15906"/>
    <cellStyle name="Percent 2 2 6 5" xfId="15907"/>
    <cellStyle name="Percent 2 2 6 6" xfId="15908"/>
    <cellStyle name="Percent 2 2 6 7" xfId="15909"/>
    <cellStyle name="Percent 2 2 6 8" xfId="15910"/>
    <cellStyle name="Percent 2 2 6 9" xfId="15911"/>
    <cellStyle name="Percent 2 2 7" xfId="1156"/>
    <cellStyle name="Percent 2 2 7 10" xfId="15912"/>
    <cellStyle name="Percent 2 2 7 11" xfId="15913"/>
    <cellStyle name="Percent 2 2 7 12" xfId="15914"/>
    <cellStyle name="Percent 2 2 7 13" xfId="15915"/>
    <cellStyle name="Percent 2 2 7 14" xfId="15916"/>
    <cellStyle name="Percent 2 2 7 15" xfId="15917"/>
    <cellStyle name="Percent 2 2 7 16" xfId="15918"/>
    <cellStyle name="Percent 2 2 7 17" xfId="15919"/>
    <cellStyle name="Percent 2 2 7 2" xfId="15920"/>
    <cellStyle name="Percent 2 2 7 3" xfId="15921"/>
    <cellStyle name="Percent 2 2 7 4" xfId="15922"/>
    <cellStyle name="Percent 2 2 7 5" xfId="15923"/>
    <cellStyle name="Percent 2 2 7 6" xfId="15924"/>
    <cellStyle name="Percent 2 2 7 7" xfId="15925"/>
    <cellStyle name="Percent 2 2 7 8" xfId="15926"/>
    <cellStyle name="Percent 2 2 7 9" xfId="15927"/>
    <cellStyle name="Percent 2 2 8" xfId="1157"/>
    <cellStyle name="Percent 2 2 8 10" xfId="15928"/>
    <cellStyle name="Percent 2 2 8 11" xfId="15929"/>
    <cellStyle name="Percent 2 2 8 12" xfId="15930"/>
    <cellStyle name="Percent 2 2 8 13" xfId="15931"/>
    <cellStyle name="Percent 2 2 8 14" xfId="15932"/>
    <cellStyle name="Percent 2 2 8 15" xfId="15933"/>
    <cellStyle name="Percent 2 2 8 16" xfId="15934"/>
    <cellStyle name="Percent 2 2 8 17" xfId="15935"/>
    <cellStyle name="Percent 2 2 8 2" xfId="15936"/>
    <cellStyle name="Percent 2 2 8 3" xfId="15937"/>
    <cellStyle name="Percent 2 2 8 4" xfId="15938"/>
    <cellStyle name="Percent 2 2 8 5" xfId="15939"/>
    <cellStyle name="Percent 2 2 8 6" xfId="15940"/>
    <cellStyle name="Percent 2 2 8 7" xfId="15941"/>
    <cellStyle name="Percent 2 2 8 8" xfId="15942"/>
    <cellStyle name="Percent 2 2 8 9" xfId="15943"/>
    <cellStyle name="Percent 2 2 9" xfId="1158"/>
    <cellStyle name="Percent 2 2 9 10" xfId="15944"/>
    <cellStyle name="Percent 2 2 9 11" xfId="15945"/>
    <cellStyle name="Percent 2 2 9 12" xfId="15946"/>
    <cellStyle name="Percent 2 2 9 13" xfId="15947"/>
    <cellStyle name="Percent 2 2 9 14" xfId="15948"/>
    <cellStyle name="Percent 2 2 9 15" xfId="15949"/>
    <cellStyle name="Percent 2 2 9 16" xfId="15950"/>
    <cellStyle name="Percent 2 2 9 17" xfId="15951"/>
    <cellStyle name="Percent 2 2 9 2" xfId="15952"/>
    <cellStyle name="Percent 2 2 9 3" xfId="15953"/>
    <cellStyle name="Percent 2 2 9 4" xfId="15954"/>
    <cellStyle name="Percent 2 2 9 5" xfId="15955"/>
    <cellStyle name="Percent 2 2 9 6" xfId="15956"/>
    <cellStyle name="Percent 2 2 9 7" xfId="15957"/>
    <cellStyle name="Percent 2 2 9 8" xfId="15958"/>
    <cellStyle name="Percent 2 2 9 9" xfId="15959"/>
    <cellStyle name="Percent 2 20" xfId="1159"/>
    <cellStyle name="Percent 2 20 10" xfId="15960"/>
    <cellStyle name="Percent 2 20 11" xfId="15961"/>
    <cellStyle name="Percent 2 20 12" xfId="15962"/>
    <cellStyle name="Percent 2 20 13" xfId="15963"/>
    <cellStyle name="Percent 2 20 14" xfId="15964"/>
    <cellStyle name="Percent 2 20 15" xfId="15965"/>
    <cellStyle name="Percent 2 20 16" xfId="15966"/>
    <cellStyle name="Percent 2 20 17" xfId="15967"/>
    <cellStyle name="Percent 2 20 2" xfId="15968"/>
    <cellStyle name="Percent 2 20 3" xfId="15969"/>
    <cellStyle name="Percent 2 20 4" xfId="15970"/>
    <cellStyle name="Percent 2 20 5" xfId="15971"/>
    <cellStyle name="Percent 2 20 6" xfId="15972"/>
    <cellStyle name="Percent 2 20 7" xfId="15973"/>
    <cellStyle name="Percent 2 20 8" xfId="15974"/>
    <cellStyle name="Percent 2 20 9" xfId="15975"/>
    <cellStyle name="Percent 2 21" xfId="1160"/>
    <cellStyle name="Percent 2 21 10" xfId="15976"/>
    <cellStyle name="Percent 2 21 11" xfId="15977"/>
    <cellStyle name="Percent 2 21 12" xfId="15978"/>
    <cellStyle name="Percent 2 21 13" xfId="15979"/>
    <cellStyle name="Percent 2 21 14" xfId="15980"/>
    <cellStyle name="Percent 2 21 15" xfId="15981"/>
    <cellStyle name="Percent 2 21 16" xfId="15982"/>
    <cellStyle name="Percent 2 21 17" xfId="15983"/>
    <cellStyle name="Percent 2 21 2" xfId="15984"/>
    <cellStyle name="Percent 2 21 3" xfId="15985"/>
    <cellStyle name="Percent 2 21 4" xfId="15986"/>
    <cellStyle name="Percent 2 21 5" xfId="15987"/>
    <cellStyle name="Percent 2 21 6" xfId="15988"/>
    <cellStyle name="Percent 2 21 7" xfId="15989"/>
    <cellStyle name="Percent 2 21 8" xfId="15990"/>
    <cellStyle name="Percent 2 21 9" xfId="15991"/>
    <cellStyle name="Percent 2 22" xfId="1161"/>
    <cellStyle name="Percent 2 22 10" xfId="15992"/>
    <cellStyle name="Percent 2 22 11" xfId="15993"/>
    <cellStyle name="Percent 2 22 12" xfId="15994"/>
    <cellStyle name="Percent 2 22 13" xfId="15995"/>
    <cellStyle name="Percent 2 22 14" xfId="15996"/>
    <cellStyle name="Percent 2 22 15" xfId="15997"/>
    <cellStyle name="Percent 2 22 16" xfId="15998"/>
    <cellStyle name="Percent 2 22 17" xfId="15999"/>
    <cellStyle name="Percent 2 22 2" xfId="16000"/>
    <cellStyle name="Percent 2 22 3" xfId="16001"/>
    <cellStyle name="Percent 2 22 4" xfId="16002"/>
    <cellStyle name="Percent 2 22 5" xfId="16003"/>
    <cellStyle name="Percent 2 22 6" xfId="16004"/>
    <cellStyle name="Percent 2 22 7" xfId="16005"/>
    <cellStyle name="Percent 2 22 8" xfId="16006"/>
    <cellStyle name="Percent 2 22 9" xfId="16007"/>
    <cellStyle name="Percent 2 23" xfId="1162"/>
    <cellStyle name="Percent 2 23 10" xfId="16008"/>
    <cellStyle name="Percent 2 23 11" xfId="16009"/>
    <cellStyle name="Percent 2 23 12" xfId="16010"/>
    <cellStyle name="Percent 2 23 13" xfId="16011"/>
    <cellStyle name="Percent 2 23 14" xfId="16012"/>
    <cellStyle name="Percent 2 23 15" xfId="16013"/>
    <cellStyle name="Percent 2 23 16" xfId="16014"/>
    <cellStyle name="Percent 2 23 17" xfId="16015"/>
    <cellStyle name="Percent 2 23 2" xfId="16016"/>
    <cellStyle name="Percent 2 23 3" xfId="16017"/>
    <cellStyle name="Percent 2 23 4" xfId="16018"/>
    <cellStyle name="Percent 2 23 5" xfId="16019"/>
    <cellStyle name="Percent 2 23 6" xfId="16020"/>
    <cellStyle name="Percent 2 23 7" xfId="16021"/>
    <cellStyle name="Percent 2 23 8" xfId="16022"/>
    <cellStyle name="Percent 2 23 9" xfId="16023"/>
    <cellStyle name="Percent 2 24" xfId="1163"/>
    <cellStyle name="Percent 2 24 10" xfId="16024"/>
    <cellStyle name="Percent 2 24 11" xfId="16025"/>
    <cellStyle name="Percent 2 24 12" xfId="16026"/>
    <cellStyle name="Percent 2 24 13" xfId="16027"/>
    <cellStyle name="Percent 2 24 14" xfId="16028"/>
    <cellStyle name="Percent 2 24 15" xfId="16029"/>
    <cellStyle name="Percent 2 24 16" xfId="16030"/>
    <cellStyle name="Percent 2 24 17" xfId="16031"/>
    <cellStyle name="Percent 2 24 2" xfId="16032"/>
    <cellStyle name="Percent 2 24 3" xfId="16033"/>
    <cellStyle name="Percent 2 24 4" xfId="16034"/>
    <cellStyle name="Percent 2 24 5" xfId="16035"/>
    <cellStyle name="Percent 2 24 6" xfId="16036"/>
    <cellStyle name="Percent 2 24 7" xfId="16037"/>
    <cellStyle name="Percent 2 24 8" xfId="16038"/>
    <cellStyle name="Percent 2 24 9" xfId="16039"/>
    <cellStyle name="Percent 2 25" xfId="1164"/>
    <cellStyle name="Percent 2 25 10" xfId="16040"/>
    <cellStyle name="Percent 2 25 11" xfId="16041"/>
    <cellStyle name="Percent 2 25 12" xfId="16042"/>
    <cellStyle name="Percent 2 25 13" xfId="16043"/>
    <cellStyle name="Percent 2 25 14" xfId="16044"/>
    <cellStyle name="Percent 2 25 15" xfId="16045"/>
    <cellStyle name="Percent 2 25 16" xfId="16046"/>
    <cellStyle name="Percent 2 25 17" xfId="16047"/>
    <cellStyle name="Percent 2 25 2" xfId="16048"/>
    <cellStyle name="Percent 2 25 3" xfId="16049"/>
    <cellStyle name="Percent 2 25 4" xfId="16050"/>
    <cellStyle name="Percent 2 25 5" xfId="16051"/>
    <cellStyle name="Percent 2 25 6" xfId="16052"/>
    <cellStyle name="Percent 2 25 7" xfId="16053"/>
    <cellStyle name="Percent 2 25 8" xfId="16054"/>
    <cellStyle name="Percent 2 25 9" xfId="16055"/>
    <cellStyle name="Percent 2 26" xfId="1165"/>
    <cellStyle name="Percent 2 26 10" xfId="16056"/>
    <cellStyle name="Percent 2 26 11" xfId="16057"/>
    <cellStyle name="Percent 2 26 12" xfId="16058"/>
    <cellStyle name="Percent 2 26 13" xfId="16059"/>
    <cellStyle name="Percent 2 26 14" xfId="16060"/>
    <cellStyle name="Percent 2 26 15" xfId="16061"/>
    <cellStyle name="Percent 2 26 16" xfId="16062"/>
    <cellStyle name="Percent 2 26 17" xfId="16063"/>
    <cellStyle name="Percent 2 26 2" xfId="16064"/>
    <cellStyle name="Percent 2 26 3" xfId="16065"/>
    <cellStyle name="Percent 2 26 4" xfId="16066"/>
    <cellStyle name="Percent 2 26 5" xfId="16067"/>
    <cellStyle name="Percent 2 26 6" xfId="16068"/>
    <cellStyle name="Percent 2 26 7" xfId="16069"/>
    <cellStyle name="Percent 2 26 8" xfId="16070"/>
    <cellStyle name="Percent 2 26 9" xfId="16071"/>
    <cellStyle name="Percent 2 27" xfId="1166"/>
    <cellStyle name="Percent 2 27 10" xfId="16072"/>
    <cellStyle name="Percent 2 27 11" xfId="16073"/>
    <cellStyle name="Percent 2 27 12" xfId="16074"/>
    <cellStyle name="Percent 2 27 13" xfId="16075"/>
    <cellStyle name="Percent 2 27 14" xfId="16076"/>
    <cellStyle name="Percent 2 27 15" xfId="16077"/>
    <cellStyle name="Percent 2 27 16" xfId="16078"/>
    <cellStyle name="Percent 2 27 17" xfId="16079"/>
    <cellStyle name="Percent 2 27 2" xfId="16080"/>
    <cellStyle name="Percent 2 27 3" xfId="16081"/>
    <cellStyle name="Percent 2 27 4" xfId="16082"/>
    <cellStyle name="Percent 2 27 5" xfId="16083"/>
    <cellStyle name="Percent 2 27 6" xfId="16084"/>
    <cellStyle name="Percent 2 27 7" xfId="16085"/>
    <cellStyle name="Percent 2 27 8" xfId="16086"/>
    <cellStyle name="Percent 2 27 9" xfId="16087"/>
    <cellStyle name="Percent 2 28" xfId="1167"/>
    <cellStyle name="Percent 2 28 10" xfId="16088"/>
    <cellStyle name="Percent 2 28 11" xfId="16089"/>
    <cellStyle name="Percent 2 28 12" xfId="16090"/>
    <cellStyle name="Percent 2 28 13" xfId="16091"/>
    <cellStyle name="Percent 2 28 14" xfId="16092"/>
    <cellStyle name="Percent 2 28 15" xfId="16093"/>
    <cellStyle name="Percent 2 28 16" xfId="16094"/>
    <cellStyle name="Percent 2 28 17" xfId="16095"/>
    <cellStyle name="Percent 2 28 2" xfId="16096"/>
    <cellStyle name="Percent 2 28 3" xfId="16097"/>
    <cellStyle name="Percent 2 28 4" xfId="16098"/>
    <cellStyle name="Percent 2 28 5" xfId="16099"/>
    <cellStyle name="Percent 2 28 6" xfId="16100"/>
    <cellStyle name="Percent 2 28 7" xfId="16101"/>
    <cellStyle name="Percent 2 28 8" xfId="16102"/>
    <cellStyle name="Percent 2 28 9" xfId="16103"/>
    <cellStyle name="Percent 2 29" xfId="1168"/>
    <cellStyle name="Percent 2 29 10" xfId="16104"/>
    <cellStyle name="Percent 2 29 11" xfId="16105"/>
    <cellStyle name="Percent 2 29 12" xfId="16106"/>
    <cellStyle name="Percent 2 29 13" xfId="16107"/>
    <cellStyle name="Percent 2 29 14" xfId="16108"/>
    <cellStyle name="Percent 2 29 15" xfId="16109"/>
    <cellStyle name="Percent 2 29 16" xfId="16110"/>
    <cellStyle name="Percent 2 29 17" xfId="16111"/>
    <cellStyle name="Percent 2 29 2" xfId="16112"/>
    <cellStyle name="Percent 2 29 3" xfId="16113"/>
    <cellStyle name="Percent 2 29 4" xfId="16114"/>
    <cellStyle name="Percent 2 29 5" xfId="16115"/>
    <cellStyle name="Percent 2 29 6" xfId="16116"/>
    <cellStyle name="Percent 2 29 7" xfId="16117"/>
    <cellStyle name="Percent 2 29 8" xfId="16118"/>
    <cellStyle name="Percent 2 29 9" xfId="16119"/>
    <cellStyle name="Percent 2 3" xfId="1169"/>
    <cellStyle name="Percent 2 3 10" xfId="1170"/>
    <cellStyle name="Percent 2 3 10 10" xfId="16120"/>
    <cellStyle name="Percent 2 3 10 11" xfId="16121"/>
    <cellStyle name="Percent 2 3 10 12" xfId="16122"/>
    <cellStyle name="Percent 2 3 10 13" xfId="16123"/>
    <cellStyle name="Percent 2 3 10 14" xfId="16124"/>
    <cellStyle name="Percent 2 3 10 15" xfId="16125"/>
    <cellStyle name="Percent 2 3 10 16" xfId="16126"/>
    <cellStyle name="Percent 2 3 10 17" xfId="16127"/>
    <cellStyle name="Percent 2 3 10 2" xfId="16128"/>
    <cellStyle name="Percent 2 3 10 3" xfId="16129"/>
    <cellStyle name="Percent 2 3 10 4" xfId="16130"/>
    <cellStyle name="Percent 2 3 10 5" xfId="16131"/>
    <cellStyle name="Percent 2 3 10 6" xfId="16132"/>
    <cellStyle name="Percent 2 3 10 7" xfId="16133"/>
    <cellStyle name="Percent 2 3 10 8" xfId="16134"/>
    <cellStyle name="Percent 2 3 10 9" xfId="16135"/>
    <cellStyle name="Percent 2 3 11" xfId="1171"/>
    <cellStyle name="Percent 2 3 11 10" xfId="16136"/>
    <cellStyle name="Percent 2 3 11 11" xfId="16137"/>
    <cellStyle name="Percent 2 3 11 12" xfId="16138"/>
    <cellStyle name="Percent 2 3 11 13" xfId="16139"/>
    <cellStyle name="Percent 2 3 11 14" xfId="16140"/>
    <cellStyle name="Percent 2 3 11 15" xfId="16141"/>
    <cellStyle name="Percent 2 3 11 16" xfId="16142"/>
    <cellStyle name="Percent 2 3 11 17" xfId="16143"/>
    <cellStyle name="Percent 2 3 11 2" xfId="16144"/>
    <cellStyle name="Percent 2 3 11 3" xfId="16145"/>
    <cellStyle name="Percent 2 3 11 4" xfId="16146"/>
    <cellStyle name="Percent 2 3 11 5" xfId="16147"/>
    <cellStyle name="Percent 2 3 11 6" xfId="16148"/>
    <cellStyle name="Percent 2 3 11 7" xfId="16149"/>
    <cellStyle name="Percent 2 3 11 8" xfId="16150"/>
    <cellStyle name="Percent 2 3 11 9" xfId="16151"/>
    <cellStyle name="Percent 2 3 12" xfId="1172"/>
    <cellStyle name="Percent 2 3 12 10" xfId="16152"/>
    <cellStyle name="Percent 2 3 12 11" xfId="16153"/>
    <cellStyle name="Percent 2 3 12 12" xfId="16154"/>
    <cellStyle name="Percent 2 3 12 13" xfId="16155"/>
    <cellStyle name="Percent 2 3 12 14" xfId="16156"/>
    <cellStyle name="Percent 2 3 12 15" xfId="16157"/>
    <cellStyle name="Percent 2 3 12 16" xfId="16158"/>
    <cellStyle name="Percent 2 3 12 17" xfId="16159"/>
    <cellStyle name="Percent 2 3 12 2" xfId="16160"/>
    <cellStyle name="Percent 2 3 12 3" xfId="16161"/>
    <cellStyle name="Percent 2 3 12 4" xfId="16162"/>
    <cellStyle name="Percent 2 3 12 5" xfId="16163"/>
    <cellStyle name="Percent 2 3 12 6" xfId="16164"/>
    <cellStyle name="Percent 2 3 12 7" xfId="16165"/>
    <cellStyle name="Percent 2 3 12 8" xfId="16166"/>
    <cellStyle name="Percent 2 3 12 9" xfId="16167"/>
    <cellStyle name="Percent 2 3 13" xfId="1173"/>
    <cellStyle name="Percent 2 3 13 10" xfId="16168"/>
    <cellStyle name="Percent 2 3 13 11" xfId="16169"/>
    <cellStyle name="Percent 2 3 13 12" xfId="16170"/>
    <cellStyle name="Percent 2 3 13 13" xfId="16171"/>
    <cellStyle name="Percent 2 3 13 14" xfId="16172"/>
    <cellStyle name="Percent 2 3 13 15" xfId="16173"/>
    <cellStyle name="Percent 2 3 13 16" xfId="16174"/>
    <cellStyle name="Percent 2 3 13 17" xfId="16175"/>
    <cellStyle name="Percent 2 3 13 2" xfId="16176"/>
    <cellStyle name="Percent 2 3 13 3" xfId="16177"/>
    <cellStyle name="Percent 2 3 13 4" xfId="16178"/>
    <cellStyle name="Percent 2 3 13 5" xfId="16179"/>
    <cellStyle name="Percent 2 3 13 6" xfId="16180"/>
    <cellStyle name="Percent 2 3 13 7" xfId="16181"/>
    <cellStyle name="Percent 2 3 13 8" xfId="16182"/>
    <cellStyle name="Percent 2 3 13 9" xfId="16183"/>
    <cellStyle name="Percent 2 3 14" xfId="1174"/>
    <cellStyle name="Percent 2 3 14 10" xfId="16184"/>
    <cellStyle name="Percent 2 3 14 11" xfId="16185"/>
    <cellStyle name="Percent 2 3 14 12" xfId="16186"/>
    <cellStyle name="Percent 2 3 14 13" xfId="16187"/>
    <cellStyle name="Percent 2 3 14 14" xfId="16188"/>
    <cellStyle name="Percent 2 3 14 15" xfId="16189"/>
    <cellStyle name="Percent 2 3 14 16" xfId="16190"/>
    <cellStyle name="Percent 2 3 14 17" xfId="16191"/>
    <cellStyle name="Percent 2 3 14 2" xfId="16192"/>
    <cellStyle name="Percent 2 3 14 3" xfId="16193"/>
    <cellStyle name="Percent 2 3 14 4" xfId="16194"/>
    <cellStyle name="Percent 2 3 14 5" xfId="16195"/>
    <cellStyle name="Percent 2 3 14 6" xfId="16196"/>
    <cellStyle name="Percent 2 3 14 7" xfId="16197"/>
    <cellStyle name="Percent 2 3 14 8" xfId="16198"/>
    <cellStyle name="Percent 2 3 14 9" xfId="16199"/>
    <cellStyle name="Percent 2 3 15" xfId="1175"/>
    <cellStyle name="Percent 2 3 15 10" xfId="16200"/>
    <cellStyle name="Percent 2 3 15 11" xfId="16201"/>
    <cellStyle name="Percent 2 3 15 12" xfId="16202"/>
    <cellStyle name="Percent 2 3 15 13" xfId="16203"/>
    <cellStyle name="Percent 2 3 15 14" xfId="16204"/>
    <cellStyle name="Percent 2 3 15 15" xfId="16205"/>
    <cellStyle name="Percent 2 3 15 16" xfId="16206"/>
    <cellStyle name="Percent 2 3 15 17" xfId="16207"/>
    <cellStyle name="Percent 2 3 15 2" xfId="16208"/>
    <cellStyle name="Percent 2 3 15 3" xfId="16209"/>
    <cellStyle name="Percent 2 3 15 4" xfId="16210"/>
    <cellStyle name="Percent 2 3 15 5" xfId="16211"/>
    <cellStyle name="Percent 2 3 15 6" xfId="16212"/>
    <cellStyle name="Percent 2 3 15 7" xfId="16213"/>
    <cellStyle name="Percent 2 3 15 8" xfId="16214"/>
    <cellStyle name="Percent 2 3 15 9" xfId="16215"/>
    <cellStyle name="Percent 2 3 16" xfId="1176"/>
    <cellStyle name="Percent 2 3 16 10" xfId="16216"/>
    <cellStyle name="Percent 2 3 16 11" xfId="16217"/>
    <cellStyle name="Percent 2 3 16 12" xfId="16218"/>
    <cellStyle name="Percent 2 3 16 13" xfId="16219"/>
    <cellStyle name="Percent 2 3 16 14" xfId="16220"/>
    <cellStyle name="Percent 2 3 16 15" xfId="16221"/>
    <cellStyle name="Percent 2 3 16 16" xfId="16222"/>
    <cellStyle name="Percent 2 3 16 17" xfId="16223"/>
    <cellStyle name="Percent 2 3 16 2" xfId="16224"/>
    <cellStyle name="Percent 2 3 16 3" xfId="16225"/>
    <cellStyle name="Percent 2 3 16 4" xfId="16226"/>
    <cellStyle name="Percent 2 3 16 5" xfId="16227"/>
    <cellStyle name="Percent 2 3 16 6" xfId="16228"/>
    <cellStyle name="Percent 2 3 16 7" xfId="16229"/>
    <cellStyle name="Percent 2 3 16 8" xfId="16230"/>
    <cellStyle name="Percent 2 3 16 9" xfId="16231"/>
    <cellStyle name="Percent 2 3 17" xfId="1177"/>
    <cellStyle name="Percent 2 3 17 10" xfId="16232"/>
    <cellStyle name="Percent 2 3 17 11" xfId="16233"/>
    <cellStyle name="Percent 2 3 17 12" xfId="16234"/>
    <cellStyle name="Percent 2 3 17 13" xfId="16235"/>
    <cellStyle name="Percent 2 3 17 14" xfId="16236"/>
    <cellStyle name="Percent 2 3 17 15" xfId="16237"/>
    <cellStyle name="Percent 2 3 17 16" xfId="16238"/>
    <cellStyle name="Percent 2 3 17 17" xfId="16239"/>
    <cellStyle name="Percent 2 3 17 2" xfId="16240"/>
    <cellStyle name="Percent 2 3 17 3" xfId="16241"/>
    <cellStyle name="Percent 2 3 17 4" xfId="16242"/>
    <cellStyle name="Percent 2 3 17 5" xfId="16243"/>
    <cellStyle name="Percent 2 3 17 6" xfId="16244"/>
    <cellStyle name="Percent 2 3 17 7" xfId="16245"/>
    <cellStyle name="Percent 2 3 17 8" xfId="16246"/>
    <cellStyle name="Percent 2 3 17 9" xfId="16247"/>
    <cellStyle name="Percent 2 3 18" xfId="1178"/>
    <cellStyle name="Percent 2 3 18 10" xfId="16248"/>
    <cellStyle name="Percent 2 3 18 11" xfId="16249"/>
    <cellStyle name="Percent 2 3 18 12" xfId="16250"/>
    <cellStyle name="Percent 2 3 18 13" xfId="16251"/>
    <cellStyle name="Percent 2 3 18 14" xfId="16252"/>
    <cellStyle name="Percent 2 3 18 15" xfId="16253"/>
    <cellStyle name="Percent 2 3 18 16" xfId="16254"/>
    <cellStyle name="Percent 2 3 18 17" xfId="16255"/>
    <cellStyle name="Percent 2 3 18 2" xfId="16256"/>
    <cellStyle name="Percent 2 3 18 3" xfId="16257"/>
    <cellStyle name="Percent 2 3 18 4" xfId="16258"/>
    <cellStyle name="Percent 2 3 18 5" xfId="16259"/>
    <cellStyle name="Percent 2 3 18 6" xfId="16260"/>
    <cellStyle name="Percent 2 3 18 7" xfId="16261"/>
    <cellStyle name="Percent 2 3 18 8" xfId="16262"/>
    <cellStyle name="Percent 2 3 18 9" xfId="16263"/>
    <cellStyle name="Percent 2 3 19" xfId="1179"/>
    <cellStyle name="Percent 2 3 19 10" xfId="16264"/>
    <cellStyle name="Percent 2 3 19 11" xfId="16265"/>
    <cellStyle name="Percent 2 3 19 12" xfId="16266"/>
    <cellStyle name="Percent 2 3 19 13" xfId="16267"/>
    <cellStyle name="Percent 2 3 19 14" xfId="16268"/>
    <cellStyle name="Percent 2 3 19 15" xfId="16269"/>
    <cellStyle name="Percent 2 3 19 16" xfId="16270"/>
    <cellStyle name="Percent 2 3 19 17" xfId="16271"/>
    <cellStyle name="Percent 2 3 19 2" xfId="16272"/>
    <cellStyle name="Percent 2 3 19 3" xfId="16273"/>
    <cellStyle name="Percent 2 3 19 4" xfId="16274"/>
    <cellStyle name="Percent 2 3 19 5" xfId="16275"/>
    <cellStyle name="Percent 2 3 19 6" xfId="16276"/>
    <cellStyle name="Percent 2 3 19 7" xfId="16277"/>
    <cellStyle name="Percent 2 3 19 8" xfId="16278"/>
    <cellStyle name="Percent 2 3 19 9" xfId="16279"/>
    <cellStyle name="Percent 2 3 2" xfId="1180"/>
    <cellStyle name="Percent 2 3 2 2" xfId="1181"/>
    <cellStyle name="Percent 2 3 2 2 10" xfId="16280"/>
    <cellStyle name="Percent 2 3 2 2 11" xfId="16281"/>
    <cellStyle name="Percent 2 3 2 2 12" xfId="16282"/>
    <cellStyle name="Percent 2 3 2 2 13" xfId="16283"/>
    <cellStyle name="Percent 2 3 2 2 14" xfId="16284"/>
    <cellStyle name="Percent 2 3 2 2 15" xfId="16285"/>
    <cellStyle name="Percent 2 3 2 2 16" xfId="16286"/>
    <cellStyle name="Percent 2 3 2 2 17" xfId="16287"/>
    <cellStyle name="Percent 2 3 2 2 2" xfId="16288"/>
    <cellStyle name="Percent 2 3 2 2 3" xfId="16289"/>
    <cellStyle name="Percent 2 3 2 2 4" xfId="16290"/>
    <cellStyle name="Percent 2 3 2 2 5" xfId="16291"/>
    <cellStyle name="Percent 2 3 2 2 6" xfId="16292"/>
    <cellStyle name="Percent 2 3 2 2 7" xfId="16293"/>
    <cellStyle name="Percent 2 3 2 2 8" xfId="16294"/>
    <cellStyle name="Percent 2 3 2 2 9" xfId="16295"/>
    <cellStyle name="Percent 2 3 2 3" xfId="1182"/>
    <cellStyle name="Percent 2 3 2 3 10" xfId="16296"/>
    <cellStyle name="Percent 2 3 2 3 11" xfId="16297"/>
    <cellStyle name="Percent 2 3 2 3 12" xfId="16298"/>
    <cellStyle name="Percent 2 3 2 3 13" xfId="16299"/>
    <cellStyle name="Percent 2 3 2 3 14" xfId="16300"/>
    <cellStyle name="Percent 2 3 2 3 15" xfId="16301"/>
    <cellStyle name="Percent 2 3 2 3 16" xfId="16302"/>
    <cellStyle name="Percent 2 3 2 3 17" xfId="16303"/>
    <cellStyle name="Percent 2 3 2 3 2" xfId="16304"/>
    <cellStyle name="Percent 2 3 2 3 3" xfId="16305"/>
    <cellStyle name="Percent 2 3 2 3 4" xfId="16306"/>
    <cellStyle name="Percent 2 3 2 3 5" xfId="16307"/>
    <cellStyle name="Percent 2 3 2 3 6" xfId="16308"/>
    <cellStyle name="Percent 2 3 2 3 7" xfId="16309"/>
    <cellStyle name="Percent 2 3 2 3 8" xfId="16310"/>
    <cellStyle name="Percent 2 3 2 3 9" xfId="16311"/>
    <cellStyle name="Percent 2 3 20" xfId="1183"/>
    <cellStyle name="Percent 2 3 20 10" xfId="16312"/>
    <cellStyle name="Percent 2 3 20 11" xfId="16313"/>
    <cellStyle name="Percent 2 3 20 12" xfId="16314"/>
    <cellStyle name="Percent 2 3 20 13" xfId="16315"/>
    <cellStyle name="Percent 2 3 20 14" xfId="16316"/>
    <cellStyle name="Percent 2 3 20 15" xfId="16317"/>
    <cellStyle name="Percent 2 3 20 16" xfId="16318"/>
    <cellStyle name="Percent 2 3 20 17" xfId="16319"/>
    <cellStyle name="Percent 2 3 20 2" xfId="16320"/>
    <cellStyle name="Percent 2 3 20 3" xfId="16321"/>
    <cellStyle name="Percent 2 3 20 4" xfId="16322"/>
    <cellStyle name="Percent 2 3 20 5" xfId="16323"/>
    <cellStyle name="Percent 2 3 20 6" xfId="16324"/>
    <cellStyle name="Percent 2 3 20 7" xfId="16325"/>
    <cellStyle name="Percent 2 3 20 8" xfId="16326"/>
    <cellStyle name="Percent 2 3 20 9" xfId="16327"/>
    <cellStyle name="Percent 2 3 21" xfId="1184"/>
    <cellStyle name="Percent 2 3 21 10" xfId="16328"/>
    <cellStyle name="Percent 2 3 21 11" xfId="16329"/>
    <cellStyle name="Percent 2 3 21 12" xfId="16330"/>
    <cellStyle name="Percent 2 3 21 13" xfId="16331"/>
    <cellStyle name="Percent 2 3 21 14" xfId="16332"/>
    <cellStyle name="Percent 2 3 21 15" xfId="16333"/>
    <cellStyle name="Percent 2 3 21 16" xfId="16334"/>
    <cellStyle name="Percent 2 3 21 17" xfId="16335"/>
    <cellStyle name="Percent 2 3 21 2" xfId="16336"/>
    <cellStyle name="Percent 2 3 21 3" xfId="16337"/>
    <cellStyle name="Percent 2 3 21 4" xfId="16338"/>
    <cellStyle name="Percent 2 3 21 5" xfId="16339"/>
    <cellStyle name="Percent 2 3 21 6" xfId="16340"/>
    <cellStyle name="Percent 2 3 21 7" xfId="16341"/>
    <cellStyle name="Percent 2 3 21 8" xfId="16342"/>
    <cellStyle name="Percent 2 3 21 9" xfId="16343"/>
    <cellStyle name="Percent 2 3 22" xfId="1185"/>
    <cellStyle name="Percent 2 3 22 10" xfId="16344"/>
    <cellStyle name="Percent 2 3 22 11" xfId="16345"/>
    <cellStyle name="Percent 2 3 22 12" xfId="16346"/>
    <cellStyle name="Percent 2 3 22 13" xfId="16347"/>
    <cellStyle name="Percent 2 3 22 14" xfId="16348"/>
    <cellStyle name="Percent 2 3 22 15" xfId="16349"/>
    <cellStyle name="Percent 2 3 22 16" xfId="16350"/>
    <cellStyle name="Percent 2 3 22 17" xfId="16351"/>
    <cellStyle name="Percent 2 3 22 2" xfId="16352"/>
    <cellStyle name="Percent 2 3 22 3" xfId="16353"/>
    <cellStyle name="Percent 2 3 22 4" xfId="16354"/>
    <cellStyle name="Percent 2 3 22 5" xfId="16355"/>
    <cellStyle name="Percent 2 3 22 6" xfId="16356"/>
    <cellStyle name="Percent 2 3 22 7" xfId="16357"/>
    <cellStyle name="Percent 2 3 22 8" xfId="16358"/>
    <cellStyle name="Percent 2 3 22 9" xfId="16359"/>
    <cellStyle name="Percent 2 3 23" xfId="1186"/>
    <cellStyle name="Percent 2 3 23 10" xfId="16360"/>
    <cellStyle name="Percent 2 3 23 11" xfId="16361"/>
    <cellStyle name="Percent 2 3 23 12" xfId="16362"/>
    <cellStyle name="Percent 2 3 23 13" xfId="16363"/>
    <cellStyle name="Percent 2 3 23 14" xfId="16364"/>
    <cellStyle name="Percent 2 3 23 15" xfId="16365"/>
    <cellStyle name="Percent 2 3 23 16" xfId="16366"/>
    <cellStyle name="Percent 2 3 23 17" xfId="16367"/>
    <cellStyle name="Percent 2 3 23 2" xfId="16368"/>
    <cellStyle name="Percent 2 3 23 3" xfId="16369"/>
    <cellStyle name="Percent 2 3 23 4" xfId="16370"/>
    <cellStyle name="Percent 2 3 23 5" xfId="16371"/>
    <cellStyle name="Percent 2 3 23 6" xfId="16372"/>
    <cellStyle name="Percent 2 3 23 7" xfId="16373"/>
    <cellStyle name="Percent 2 3 23 8" xfId="16374"/>
    <cellStyle name="Percent 2 3 23 9" xfId="16375"/>
    <cellStyle name="Percent 2 3 24" xfId="1187"/>
    <cellStyle name="Percent 2 3 24 10" xfId="16376"/>
    <cellStyle name="Percent 2 3 24 11" xfId="16377"/>
    <cellStyle name="Percent 2 3 24 12" xfId="16378"/>
    <cellStyle name="Percent 2 3 24 13" xfId="16379"/>
    <cellStyle name="Percent 2 3 24 14" xfId="16380"/>
    <cellStyle name="Percent 2 3 24 15" xfId="16381"/>
    <cellStyle name="Percent 2 3 24 16" xfId="16382"/>
    <cellStyle name="Percent 2 3 24 17" xfId="16383"/>
    <cellStyle name="Percent 2 3 24 2" xfId="16384"/>
    <cellStyle name="Percent 2 3 24 3" xfId="16385"/>
    <cellStyle name="Percent 2 3 24 4" xfId="16386"/>
    <cellStyle name="Percent 2 3 24 5" xfId="16387"/>
    <cellStyle name="Percent 2 3 24 6" xfId="16388"/>
    <cellStyle name="Percent 2 3 24 7" xfId="16389"/>
    <cellStyle name="Percent 2 3 24 8" xfId="16390"/>
    <cellStyle name="Percent 2 3 24 9" xfId="16391"/>
    <cellStyle name="Percent 2 3 25" xfId="1188"/>
    <cellStyle name="Percent 2 3 25 10" xfId="16392"/>
    <cellStyle name="Percent 2 3 25 11" xfId="16393"/>
    <cellStyle name="Percent 2 3 25 12" xfId="16394"/>
    <cellStyle name="Percent 2 3 25 13" xfId="16395"/>
    <cellStyle name="Percent 2 3 25 14" xfId="16396"/>
    <cellStyle name="Percent 2 3 25 15" xfId="16397"/>
    <cellStyle name="Percent 2 3 25 16" xfId="16398"/>
    <cellStyle name="Percent 2 3 25 17" xfId="16399"/>
    <cellStyle name="Percent 2 3 25 2" xfId="16400"/>
    <cellStyle name="Percent 2 3 25 3" xfId="16401"/>
    <cellStyle name="Percent 2 3 25 4" xfId="16402"/>
    <cellStyle name="Percent 2 3 25 5" xfId="16403"/>
    <cellStyle name="Percent 2 3 25 6" xfId="16404"/>
    <cellStyle name="Percent 2 3 25 7" xfId="16405"/>
    <cellStyle name="Percent 2 3 25 8" xfId="16406"/>
    <cellStyle name="Percent 2 3 25 9" xfId="16407"/>
    <cellStyle name="Percent 2 3 26" xfId="1189"/>
    <cellStyle name="Percent 2 3 26 10" xfId="16408"/>
    <cellStyle name="Percent 2 3 26 11" xfId="16409"/>
    <cellStyle name="Percent 2 3 26 12" xfId="16410"/>
    <cellStyle name="Percent 2 3 26 13" xfId="16411"/>
    <cellStyle name="Percent 2 3 26 14" xfId="16412"/>
    <cellStyle name="Percent 2 3 26 15" xfId="16413"/>
    <cellStyle name="Percent 2 3 26 16" xfId="16414"/>
    <cellStyle name="Percent 2 3 26 17" xfId="16415"/>
    <cellStyle name="Percent 2 3 26 2" xfId="16416"/>
    <cellStyle name="Percent 2 3 26 3" xfId="16417"/>
    <cellStyle name="Percent 2 3 26 4" xfId="16418"/>
    <cellStyle name="Percent 2 3 26 5" xfId="16419"/>
    <cellStyle name="Percent 2 3 26 6" xfId="16420"/>
    <cellStyle name="Percent 2 3 26 7" xfId="16421"/>
    <cellStyle name="Percent 2 3 26 8" xfId="16422"/>
    <cellStyle name="Percent 2 3 26 9" xfId="16423"/>
    <cellStyle name="Percent 2 3 27" xfId="1190"/>
    <cellStyle name="Percent 2 3 27 10" xfId="16424"/>
    <cellStyle name="Percent 2 3 27 11" xfId="16425"/>
    <cellStyle name="Percent 2 3 27 12" xfId="16426"/>
    <cellStyle name="Percent 2 3 27 13" xfId="16427"/>
    <cellStyle name="Percent 2 3 27 14" xfId="16428"/>
    <cellStyle name="Percent 2 3 27 15" xfId="16429"/>
    <cellStyle name="Percent 2 3 27 16" xfId="16430"/>
    <cellStyle name="Percent 2 3 27 17" xfId="16431"/>
    <cellStyle name="Percent 2 3 27 2" xfId="16432"/>
    <cellStyle name="Percent 2 3 27 3" xfId="16433"/>
    <cellStyle name="Percent 2 3 27 4" xfId="16434"/>
    <cellStyle name="Percent 2 3 27 5" xfId="16435"/>
    <cellStyle name="Percent 2 3 27 6" xfId="16436"/>
    <cellStyle name="Percent 2 3 27 7" xfId="16437"/>
    <cellStyle name="Percent 2 3 27 8" xfId="16438"/>
    <cellStyle name="Percent 2 3 27 9" xfId="16439"/>
    <cellStyle name="Percent 2 3 28" xfId="1191"/>
    <cellStyle name="Percent 2 3 28 10" xfId="16440"/>
    <cellStyle name="Percent 2 3 28 11" xfId="16441"/>
    <cellStyle name="Percent 2 3 28 12" xfId="16442"/>
    <cellStyle name="Percent 2 3 28 13" xfId="16443"/>
    <cellStyle name="Percent 2 3 28 14" xfId="16444"/>
    <cellStyle name="Percent 2 3 28 15" xfId="16445"/>
    <cellStyle name="Percent 2 3 28 16" xfId="16446"/>
    <cellStyle name="Percent 2 3 28 17" xfId="16447"/>
    <cellStyle name="Percent 2 3 28 2" xfId="16448"/>
    <cellStyle name="Percent 2 3 28 3" xfId="16449"/>
    <cellStyle name="Percent 2 3 28 4" xfId="16450"/>
    <cellStyle name="Percent 2 3 28 5" xfId="16451"/>
    <cellStyle name="Percent 2 3 28 6" xfId="16452"/>
    <cellStyle name="Percent 2 3 28 7" xfId="16453"/>
    <cellStyle name="Percent 2 3 28 8" xfId="16454"/>
    <cellStyle name="Percent 2 3 28 9" xfId="16455"/>
    <cellStyle name="Percent 2 3 29" xfId="1192"/>
    <cellStyle name="Percent 2 3 29 10" xfId="16456"/>
    <cellStyle name="Percent 2 3 29 11" xfId="16457"/>
    <cellStyle name="Percent 2 3 29 12" xfId="16458"/>
    <cellStyle name="Percent 2 3 29 13" xfId="16459"/>
    <cellStyle name="Percent 2 3 29 14" xfId="16460"/>
    <cellStyle name="Percent 2 3 29 15" xfId="16461"/>
    <cellStyle name="Percent 2 3 29 16" xfId="16462"/>
    <cellStyle name="Percent 2 3 29 17" xfId="16463"/>
    <cellStyle name="Percent 2 3 29 2" xfId="16464"/>
    <cellStyle name="Percent 2 3 29 3" xfId="16465"/>
    <cellStyle name="Percent 2 3 29 4" xfId="16466"/>
    <cellStyle name="Percent 2 3 29 5" xfId="16467"/>
    <cellStyle name="Percent 2 3 29 6" xfId="16468"/>
    <cellStyle name="Percent 2 3 29 7" xfId="16469"/>
    <cellStyle name="Percent 2 3 29 8" xfId="16470"/>
    <cellStyle name="Percent 2 3 29 9" xfId="16471"/>
    <cellStyle name="Percent 2 3 3" xfId="1193"/>
    <cellStyle name="Percent 2 3 3 10" xfId="16472"/>
    <cellStyle name="Percent 2 3 3 11" xfId="16473"/>
    <cellStyle name="Percent 2 3 3 12" xfId="16474"/>
    <cellStyle name="Percent 2 3 3 13" xfId="16475"/>
    <cellStyle name="Percent 2 3 3 14" xfId="16476"/>
    <cellStyle name="Percent 2 3 3 15" xfId="16477"/>
    <cellStyle name="Percent 2 3 3 16" xfId="16478"/>
    <cellStyle name="Percent 2 3 3 17" xfId="16479"/>
    <cellStyle name="Percent 2 3 3 2" xfId="16480"/>
    <cellStyle name="Percent 2 3 3 3" xfId="16481"/>
    <cellStyle name="Percent 2 3 3 4" xfId="16482"/>
    <cellStyle name="Percent 2 3 3 5" xfId="16483"/>
    <cellStyle name="Percent 2 3 3 6" xfId="16484"/>
    <cellStyle name="Percent 2 3 3 7" xfId="16485"/>
    <cellStyle name="Percent 2 3 3 8" xfId="16486"/>
    <cellStyle name="Percent 2 3 3 9" xfId="16487"/>
    <cellStyle name="Percent 2 3 30" xfId="1194"/>
    <cellStyle name="Percent 2 3 30 10" xfId="16488"/>
    <cellStyle name="Percent 2 3 30 11" xfId="16489"/>
    <cellStyle name="Percent 2 3 30 12" xfId="16490"/>
    <cellStyle name="Percent 2 3 30 13" xfId="16491"/>
    <cellStyle name="Percent 2 3 30 14" xfId="16492"/>
    <cellStyle name="Percent 2 3 30 15" xfId="16493"/>
    <cellStyle name="Percent 2 3 30 16" xfId="16494"/>
    <cellStyle name="Percent 2 3 30 17" xfId="16495"/>
    <cellStyle name="Percent 2 3 30 2" xfId="16496"/>
    <cellStyle name="Percent 2 3 30 3" xfId="16497"/>
    <cellStyle name="Percent 2 3 30 4" xfId="16498"/>
    <cellStyle name="Percent 2 3 30 5" xfId="16499"/>
    <cellStyle name="Percent 2 3 30 6" xfId="16500"/>
    <cellStyle name="Percent 2 3 30 7" xfId="16501"/>
    <cellStyle name="Percent 2 3 30 8" xfId="16502"/>
    <cellStyle name="Percent 2 3 30 9" xfId="16503"/>
    <cellStyle name="Percent 2 3 31" xfId="1195"/>
    <cellStyle name="Percent 2 3 31 10" xfId="16504"/>
    <cellStyle name="Percent 2 3 31 11" xfId="16505"/>
    <cellStyle name="Percent 2 3 31 12" xfId="16506"/>
    <cellStyle name="Percent 2 3 31 13" xfId="16507"/>
    <cellStyle name="Percent 2 3 31 14" xfId="16508"/>
    <cellStyle name="Percent 2 3 31 15" xfId="16509"/>
    <cellStyle name="Percent 2 3 31 16" xfId="16510"/>
    <cellStyle name="Percent 2 3 31 17" xfId="16511"/>
    <cellStyle name="Percent 2 3 31 2" xfId="16512"/>
    <cellStyle name="Percent 2 3 31 3" xfId="16513"/>
    <cellStyle name="Percent 2 3 31 4" xfId="16514"/>
    <cellStyle name="Percent 2 3 31 5" xfId="16515"/>
    <cellStyle name="Percent 2 3 31 6" xfId="16516"/>
    <cellStyle name="Percent 2 3 31 7" xfId="16517"/>
    <cellStyle name="Percent 2 3 31 8" xfId="16518"/>
    <cellStyle name="Percent 2 3 31 9" xfId="16519"/>
    <cellStyle name="Percent 2 3 32" xfId="1196"/>
    <cellStyle name="Percent 2 3 32 10" xfId="16520"/>
    <cellStyle name="Percent 2 3 32 11" xfId="16521"/>
    <cellStyle name="Percent 2 3 32 12" xfId="16522"/>
    <cellStyle name="Percent 2 3 32 13" xfId="16523"/>
    <cellStyle name="Percent 2 3 32 14" xfId="16524"/>
    <cellStyle name="Percent 2 3 32 15" xfId="16525"/>
    <cellStyle name="Percent 2 3 32 16" xfId="16526"/>
    <cellStyle name="Percent 2 3 32 17" xfId="16527"/>
    <cellStyle name="Percent 2 3 32 2" xfId="16528"/>
    <cellStyle name="Percent 2 3 32 3" xfId="16529"/>
    <cellStyle name="Percent 2 3 32 4" xfId="16530"/>
    <cellStyle name="Percent 2 3 32 5" xfId="16531"/>
    <cellStyle name="Percent 2 3 32 6" xfId="16532"/>
    <cellStyle name="Percent 2 3 32 7" xfId="16533"/>
    <cellStyle name="Percent 2 3 32 8" xfId="16534"/>
    <cellStyle name="Percent 2 3 32 9" xfId="16535"/>
    <cellStyle name="Percent 2 3 33" xfId="1197"/>
    <cellStyle name="Percent 2 3 33 10" xfId="16536"/>
    <cellStyle name="Percent 2 3 33 11" xfId="16537"/>
    <cellStyle name="Percent 2 3 33 12" xfId="16538"/>
    <cellStyle name="Percent 2 3 33 13" xfId="16539"/>
    <cellStyle name="Percent 2 3 33 14" xfId="16540"/>
    <cellStyle name="Percent 2 3 33 15" xfId="16541"/>
    <cellStyle name="Percent 2 3 33 16" xfId="16542"/>
    <cellStyle name="Percent 2 3 33 17" xfId="16543"/>
    <cellStyle name="Percent 2 3 33 2" xfId="16544"/>
    <cellStyle name="Percent 2 3 33 3" xfId="16545"/>
    <cellStyle name="Percent 2 3 33 4" xfId="16546"/>
    <cellStyle name="Percent 2 3 33 5" xfId="16547"/>
    <cellStyle name="Percent 2 3 33 6" xfId="16548"/>
    <cellStyle name="Percent 2 3 33 7" xfId="16549"/>
    <cellStyle name="Percent 2 3 33 8" xfId="16550"/>
    <cellStyle name="Percent 2 3 33 9" xfId="16551"/>
    <cellStyle name="Percent 2 3 34" xfId="1198"/>
    <cellStyle name="Percent 2 3 34 10" xfId="16552"/>
    <cellStyle name="Percent 2 3 34 11" xfId="16553"/>
    <cellStyle name="Percent 2 3 34 12" xfId="16554"/>
    <cellStyle name="Percent 2 3 34 13" xfId="16555"/>
    <cellStyle name="Percent 2 3 34 14" xfId="16556"/>
    <cellStyle name="Percent 2 3 34 15" xfId="16557"/>
    <cellStyle name="Percent 2 3 34 16" xfId="16558"/>
    <cellStyle name="Percent 2 3 34 17" xfId="16559"/>
    <cellStyle name="Percent 2 3 34 2" xfId="16560"/>
    <cellStyle name="Percent 2 3 34 3" xfId="16561"/>
    <cellStyle name="Percent 2 3 34 4" xfId="16562"/>
    <cellStyle name="Percent 2 3 34 5" xfId="16563"/>
    <cellStyle name="Percent 2 3 34 6" xfId="16564"/>
    <cellStyle name="Percent 2 3 34 7" xfId="16565"/>
    <cellStyle name="Percent 2 3 34 8" xfId="16566"/>
    <cellStyle name="Percent 2 3 34 9" xfId="16567"/>
    <cellStyle name="Percent 2 3 35" xfId="1199"/>
    <cellStyle name="Percent 2 3 35 10" xfId="16568"/>
    <cellStyle name="Percent 2 3 35 11" xfId="16569"/>
    <cellStyle name="Percent 2 3 35 12" xfId="16570"/>
    <cellStyle name="Percent 2 3 35 13" xfId="16571"/>
    <cellStyle name="Percent 2 3 35 14" xfId="16572"/>
    <cellStyle name="Percent 2 3 35 15" xfId="16573"/>
    <cellStyle name="Percent 2 3 35 16" xfId="16574"/>
    <cellStyle name="Percent 2 3 35 17" xfId="16575"/>
    <cellStyle name="Percent 2 3 35 2" xfId="16576"/>
    <cellStyle name="Percent 2 3 35 3" xfId="16577"/>
    <cellStyle name="Percent 2 3 35 4" xfId="16578"/>
    <cellStyle name="Percent 2 3 35 5" xfId="16579"/>
    <cellStyle name="Percent 2 3 35 6" xfId="16580"/>
    <cellStyle name="Percent 2 3 35 7" xfId="16581"/>
    <cellStyle name="Percent 2 3 35 8" xfId="16582"/>
    <cellStyle name="Percent 2 3 35 9" xfId="16583"/>
    <cellStyle name="Percent 2 3 36" xfId="1200"/>
    <cellStyle name="Percent 2 3 36 10" xfId="16584"/>
    <cellStyle name="Percent 2 3 36 11" xfId="16585"/>
    <cellStyle name="Percent 2 3 36 12" xfId="16586"/>
    <cellStyle name="Percent 2 3 36 13" xfId="16587"/>
    <cellStyle name="Percent 2 3 36 14" xfId="16588"/>
    <cellStyle name="Percent 2 3 36 15" xfId="16589"/>
    <cellStyle name="Percent 2 3 36 16" xfId="16590"/>
    <cellStyle name="Percent 2 3 36 17" xfId="16591"/>
    <cellStyle name="Percent 2 3 36 2" xfId="16592"/>
    <cellStyle name="Percent 2 3 36 3" xfId="16593"/>
    <cellStyle name="Percent 2 3 36 4" xfId="16594"/>
    <cellStyle name="Percent 2 3 36 5" xfId="16595"/>
    <cellStyle name="Percent 2 3 36 6" xfId="16596"/>
    <cellStyle name="Percent 2 3 36 7" xfId="16597"/>
    <cellStyle name="Percent 2 3 36 8" xfId="16598"/>
    <cellStyle name="Percent 2 3 36 9" xfId="16599"/>
    <cellStyle name="Percent 2 3 37" xfId="1201"/>
    <cellStyle name="Percent 2 3 37 10" xfId="16600"/>
    <cellStyle name="Percent 2 3 37 11" xfId="16601"/>
    <cellStyle name="Percent 2 3 37 12" xfId="16602"/>
    <cellStyle name="Percent 2 3 37 13" xfId="16603"/>
    <cellStyle name="Percent 2 3 37 14" xfId="16604"/>
    <cellStyle name="Percent 2 3 37 15" xfId="16605"/>
    <cellStyle name="Percent 2 3 37 16" xfId="16606"/>
    <cellStyle name="Percent 2 3 37 17" xfId="16607"/>
    <cellStyle name="Percent 2 3 37 2" xfId="16608"/>
    <cellStyle name="Percent 2 3 37 3" xfId="16609"/>
    <cellStyle name="Percent 2 3 37 4" xfId="16610"/>
    <cellStyle name="Percent 2 3 37 5" xfId="16611"/>
    <cellStyle name="Percent 2 3 37 6" xfId="16612"/>
    <cellStyle name="Percent 2 3 37 7" xfId="16613"/>
    <cellStyle name="Percent 2 3 37 8" xfId="16614"/>
    <cellStyle name="Percent 2 3 37 9" xfId="16615"/>
    <cellStyle name="Percent 2 3 38" xfId="1202"/>
    <cellStyle name="Percent 2 3 38 10" xfId="16616"/>
    <cellStyle name="Percent 2 3 38 11" xfId="16617"/>
    <cellStyle name="Percent 2 3 38 12" xfId="16618"/>
    <cellStyle name="Percent 2 3 38 13" xfId="16619"/>
    <cellStyle name="Percent 2 3 38 14" xfId="16620"/>
    <cellStyle name="Percent 2 3 38 15" xfId="16621"/>
    <cellStyle name="Percent 2 3 38 16" xfId="16622"/>
    <cellStyle name="Percent 2 3 38 17" xfId="16623"/>
    <cellStyle name="Percent 2 3 38 2" xfId="16624"/>
    <cellStyle name="Percent 2 3 38 3" xfId="16625"/>
    <cellStyle name="Percent 2 3 38 4" xfId="16626"/>
    <cellStyle name="Percent 2 3 38 5" xfId="16627"/>
    <cellStyle name="Percent 2 3 38 6" xfId="16628"/>
    <cellStyle name="Percent 2 3 38 7" xfId="16629"/>
    <cellStyle name="Percent 2 3 38 8" xfId="16630"/>
    <cellStyle name="Percent 2 3 38 9" xfId="16631"/>
    <cellStyle name="Percent 2 3 39" xfId="1203"/>
    <cellStyle name="Percent 2 3 39 10" xfId="16632"/>
    <cellStyle name="Percent 2 3 39 11" xfId="16633"/>
    <cellStyle name="Percent 2 3 39 12" xfId="16634"/>
    <cellStyle name="Percent 2 3 39 13" xfId="16635"/>
    <cellStyle name="Percent 2 3 39 14" xfId="16636"/>
    <cellStyle name="Percent 2 3 39 15" xfId="16637"/>
    <cellStyle name="Percent 2 3 39 16" xfId="16638"/>
    <cellStyle name="Percent 2 3 39 17" xfId="16639"/>
    <cellStyle name="Percent 2 3 39 2" xfId="16640"/>
    <cellStyle name="Percent 2 3 39 3" xfId="16641"/>
    <cellStyle name="Percent 2 3 39 4" xfId="16642"/>
    <cellStyle name="Percent 2 3 39 5" xfId="16643"/>
    <cellStyle name="Percent 2 3 39 6" xfId="16644"/>
    <cellStyle name="Percent 2 3 39 7" xfId="16645"/>
    <cellStyle name="Percent 2 3 39 8" xfId="16646"/>
    <cellStyle name="Percent 2 3 39 9" xfId="16647"/>
    <cellStyle name="Percent 2 3 4" xfId="1204"/>
    <cellStyle name="Percent 2 3 4 10" xfId="16648"/>
    <cellStyle name="Percent 2 3 4 11" xfId="16649"/>
    <cellStyle name="Percent 2 3 4 12" xfId="16650"/>
    <cellStyle name="Percent 2 3 4 13" xfId="16651"/>
    <cellStyle name="Percent 2 3 4 14" xfId="16652"/>
    <cellStyle name="Percent 2 3 4 15" xfId="16653"/>
    <cellStyle name="Percent 2 3 4 16" xfId="16654"/>
    <cellStyle name="Percent 2 3 4 17" xfId="16655"/>
    <cellStyle name="Percent 2 3 4 2" xfId="16656"/>
    <cellStyle name="Percent 2 3 4 3" xfId="16657"/>
    <cellStyle name="Percent 2 3 4 4" xfId="16658"/>
    <cellStyle name="Percent 2 3 4 5" xfId="16659"/>
    <cellStyle name="Percent 2 3 4 6" xfId="16660"/>
    <cellStyle name="Percent 2 3 4 7" xfId="16661"/>
    <cellStyle name="Percent 2 3 4 8" xfId="16662"/>
    <cellStyle name="Percent 2 3 4 9" xfId="16663"/>
    <cellStyle name="Percent 2 3 40" xfId="1205"/>
    <cellStyle name="Percent 2 3 40 10" xfId="16664"/>
    <cellStyle name="Percent 2 3 40 11" xfId="16665"/>
    <cellStyle name="Percent 2 3 40 12" xfId="16666"/>
    <cellStyle name="Percent 2 3 40 13" xfId="16667"/>
    <cellStyle name="Percent 2 3 40 14" xfId="16668"/>
    <cellStyle name="Percent 2 3 40 15" xfId="16669"/>
    <cellStyle name="Percent 2 3 40 16" xfId="16670"/>
    <cellStyle name="Percent 2 3 40 17" xfId="16671"/>
    <cellStyle name="Percent 2 3 40 2" xfId="16672"/>
    <cellStyle name="Percent 2 3 40 3" xfId="16673"/>
    <cellStyle name="Percent 2 3 40 4" xfId="16674"/>
    <cellStyle name="Percent 2 3 40 5" xfId="16675"/>
    <cellStyle name="Percent 2 3 40 6" xfId="16676"/>
    <cellStyle name="Percent 2 3 40 7" xfId="16677"/>
    <cellStyle name="Percent 2 3 40 8" xfId="16678"/>
    <cellStyle name="Percent 2 3 40 9" xfId="16679"/>
    <cellStyle name="Percent 2 3 41" xfId="1206"/>
    <cellStyle name="Percent 2 3 41 10" xfId="16680"/>
    <cellStyle name="Percent 2 3 41 11" xfId="16681"/>
    <cellStyle name="Percent 2 3 41 12" xfId="16682"/>
    <cellStyle name="Percent 2 3 41 13" xfId="16683"/>
    <cellStyle name="Percent 2 3 41 14" xfId="16684"/>
    <cellStyle name="Percent 2 3 41 15" xfId="16685"/>
    <cellStyle name="Percent 2 3 41 16" xfId="16686"/>
    <cellStyle name="Percent 2 3 41 17" xfId="16687"/>
    <cellStyle name="Percent 2 3 41 2" xfId="16688"/>
    <cellStyle name="Percent 2 3 41 3" xfId="16689"/>
    <cellStyle name="Percent 2 3 41 4" xfId="16690"/>
    <cellStyle name="Percent 2 3 41 5" xfId="16691"/>
    <cellStyle name="Percent 2 3 41 6" xfId="16692"/>
    <cellStyle name="Percent 2 3 41 7" xfId="16693"/>
    <cellStyle name="Percent 2 3 41 8" xfId="16694"/>
    <cellStyle name="Percent 2 3 41 9" xfId="16695"/>
    <cellStyle name="Percent 2 3 42" xfId="1207"/>
    <cellStyle name="Percent 2 3 42 10" xfId="16696"/>
    <cellStyle name="Percent 2 3 42 11" xfId="16697"/>
    <cellStyle name="Percent 2 3 42 12" xfId="16698"/>
    <cellStyle name="Percent 2 3 42 13" xfId="16699"/>
    <cellStyle name="Percent 2 3 42 14" xfId="16700"/>
    <cellStyle name="Percent 2 3 42 15" xfId="16701"/>
    <cellStyle name="Percent 2 3 42 16" xfId="16702"/>
    <cellStyle name="Percent 2 3 42 17" xfId="16703"/>
    <cellStyle name="Percent 2 3 42 2" xfId="16704"/>
    <cellStyle name="Percent 2 3 42 3" xfId="16705"/>
    <cellStyle name="Percent 2 3 42 4" xfId="16706"/>
    <cellStyle name="Percent 2 3 42 5" xfId="16707"/>
    <cellStyle name="Percent 2 3 42 6" xfId="16708"/>
    <cellStyle name="Percent 2 3 42 7" xfId="16709"/>
    <cellStyle name="Percent 2 3 42 8" xfId="16710"/>
    <cellStyle name="Percent 2 3 42 9" xfId="16711"/>
    <cellStyle name="Percent 2 3 43" xfId="1208"/>
    <cellStyle name="Percent 2 3 43 10" xfId="16712"/>
    <cellStyle name="Percent 2 3 43 11" xfId="16713"/>
    <cellStyle name="Percent 2 3 43 12" xfId="16714"/>
    <cellStyle name="Percent 2 3 43 13" xfId="16715"/>
    <cellStyle name="Percent 2 3 43 14" xfId="16716"/>
    <cellStyle name="Percent 2 3 43 15" xfId="16717"/>
    <cellStyle name="Percent 2 3 43 16" xfId="16718"/>
    <cellStyle name="Percent 2 3 43 17" xfId="16719"/>
    <cellStyle name="Percent 2 3 43 2" xfId="16720"/>
    <cellStyle name="Percent 2 3 43 3" xfId="16721"/>
    <cellStyle name="Percent 2 3 43 4" xfId="16722"/>
    <cellStyle name="Percent 2 3 43 5" xfId="16723"/>
    <cellStyle name="Percent 2 3 43 6" xfId="16724"/>
    <cellStyle name="Percent 2 3 43 7" xfId="16725"/>
    <cellStyle name="Percent 2 3 43 8" xfId="16726"/>
    <cellStyle name="Percent 2 3 43 9" xfId="16727"/>
    <cellStyle name="Percent 2 3 44" xfId="1209"/>
    <cellStyle name="Percent 2 3 44 10" xfId="16728"/>
    <cellStyle name="Percent 2 3 44 11" xfId="16729"/>
    <cellStyle name="Percent 2 3 44 12" xfId="16730"/>
    <cellStyle name="Percent 2 3 44 13" xfId="16731"/>
    <cellStyle name="Percent 2 3 44 14" xfId="16732"/>
    <cellStyle name="Percent 2 3 44 15" xfId="16733"/>
    <cellStyle name="Percent 2 3 44 16" xfId="16734"/>
    <cellStyle name="Percent 2 3 44 17" xfId="16735"/>
    <cellStyle name="Percent 2 3 44 2" xfId="16736"/>
    <cellStyle name="Percent 2 3 44 3" xfId="16737"/>
    <cellStyle name="Percent 2 3 44 4" xfId="16738"/>
    <cellStyle name="Percent 2 3 44 5" xfId="16739"/>
    <cellStyle name="Percent 2 3 44 6" xfId="16740"/>
    <cellStyle name="Percent 2 3 44 7" xfId="16741"/>
    <cellStyle name="Percent 2 3 44 8" xfId="16742"/>
    <cellStyle name="Percent 2 3 44 9" xfId="16743"/>
    <cellStyle name="Percent 2 3 45" xfId="1210"/>
    <cellStyle name="Percent 2 3 45 10" xfId="16744"/>
    <cellStyle name="Percent 2 3 45 11" xfId="16745"/>
    <cellStyle name="Percent 2 3 45 12" xfId="16746"/>
    <cellStyle name="Percent 2 3 45 13" xfId="16747"/>
    <cellStyle name="Percent 2 3 45 14" xfId="16748"/>
    <cellStyle name="Percent 2 3 45 15" xfId="16749"/>
    <cellStyle name="Percent 2 3 45 16" xfId="16750"/>
    <cellStyle name="Percent 2 3 45 17" xfId="16751"/>
    <cellStyle name="Percent 2 3 45 2" xfId="16752"/>
    <cellStyle name="Percent 2 3 45 3" xfId="16753"/>
    <cellStyle name="Percent 2 3 45 4" xfId="16754"/>
    <cellStyle name="Percent 2 3 45 5" xfId="16755"/>
    <cellStyle name="Percent 2 3 45 6" xfId="16756"/>
    <cellStyle name="Percent 2 3 45 7" xfId="16757"/>
    <cellStyle name="Percent 2 3 45 8" xfId="16758"/>
    <cellStyle name="Percent 2 3 45 9" xfId="16759"/>
    <cellStyle name="Percent 2 3 46" xfId="1211"/>
    <cellStyle name="Percent 2 3 46 10" xfId="16760"/>
    <cellStyle name="Percent 2 3 46 11" xfId="16761"/>
    <cellStyle name="Percent 2 3 46 12" xfId="16762"/>
    <cellStyle name="Percent 2 3 46 13" xfId="16763"/>
    <cellStyle name="Percent 2 3 46 14" xfId="16764"/>
    <cellStyle name="Percent 2 3 46 15" xfId="16765"/>
    <cellStyle name="Percent 2 3 46 16" xfId="16766"/>
    <cellStyle name="Percent 2 3 46 17" xfId="16767"/>
    <cellStyle name="Percent 2 3 46 2" xfId="16768"/>
    <cellStyle name="Percent 2 3 46 3" xfId="16769"/>
    <cellStyle name="Percent 2 3 46 4" xfId="16770"/>
    <cellStyle name="Percent 2 3 46 5" xfId="16771"/>
    <cellStyle name="Percent 2 3 46 6" xfId="16772"/>
    <cellStyle name="Percent 2 3 46 7" xfId="16773"/>
    <cellStyle name="Percent 2 3 46 8" xfId="16774"/>
    <cellStyle name="Percent 2 3 46 9" xfId="16775"/>
    <cellStyle name="Percent 2 3 47" xfId="1212"/>
    <cellStyle name="Percent 2 3 47 10" xfId="16776"/>
    <cellStyle name="Percent 2 3 47 11" xfId="16777"/>
    <cellStyle name="Percent 2 3 47 12" xfId="16778"/>
    <cellStyle name="Percent 2 3 47 13" xfId="16779"/>
    <cellStyle name="Percent 2 3 47 14" xfId="16780"/>
    <cellStyle name="Percent 2 3 47 15" xfId="16781"/>
    <cellStyle name="Percent 2 3 47 16" xfId="16782"/>
    <cellStyle name="Percent 2 3 47 17" xfId="16783"/>
    <cellStyle name="Percent 2 3 47 2" xfId="16784"/>
    <cellStyle name="Percent 2 3 47 3" xfId="16785"/>
    <cellStyle name="Percent 2 3 47 4" xfId="16786"/>
    <cellStyle name="Percent 2 3 47 5" xfId="16787"/>
    <cellStyle name="Percent 2 3 47 6" xfId="16788"/>
    <cellStyle name="Percent 2 3 47 7" xfId="16789"/>
    <cellStyle name="Percent 2 3 47 8" xfId="16790"/>
    <cellStyle name="Percent 2 3 47 9" xfId="16791"/>
    <cellStyle name="Percent 2 3 5" xfId="1213"/>
    <cellStyle name="Percent 2 3 5 10" xfId="16792"/>
    <cellStyle name="Percent 2 3 5 11" xfId="16793"/>
    <cellStyle name="Percent 2 3 5 12" xfId="16794"/>
    <cellStyle name="Percent 2 3 5 13" xfId="16795"/>
    <cellStyle name="Percent 2 3 5 14" xfId="16796"/>
    <cellStyle name="Percent 2 3 5 15" xfId="16797"/>
    <cellStyle name="Percent 2 3 5 16" xfId="16798"/>
    <cellStyle name="Percent 2 3 5 17" xfId="16799"/>
    <cellStyle name="Percent 2 3 5 2" xfId="16800"/>
    <cellStyle name="Percent 2 3 5 3" xfId="16801"/>
    <cellStyle name="Percent 2 3 5 4" xfId="16802"/>
    <cellStyle name="Percent 2 3 5 5" xfId="16803"/>
    <cellStyle name="Percent 2 3 5 6" xfId="16804"/>
    <cellStyle name="Percent 2 3 5 7" xfId="16805"/>
    <cellStyle name="Percent 2 3 5 8" xfId="16806"/>
    <cellStyle name="Percent 2 3 5 9" xfId="16807"/>
    <cellStyle name="Percent 2 3 6" xfId="1214"/>
    <cellStyle name="Percent 2 3 6 10" xfId="16808"/>
    <cellStyle name="Percent 2 3 6 11" xfId="16809"/>
    <cellStyle name="Percent 2 3 6 12" xfId="16810"/>
    <cellStyle name="Percent 2 3 6 13" xfId="16811"/>
    <cellStyle name="Percent 2 3 6 14" xfId="16812"/>
    <cellStyle name="Percent 2 3 6 15" xfId="16813"/>
    <cellStyle name="Percent 2 3 6 16" xfId="16814"/>
    <cellStyle name="Percent 2 3 6 17" xfId="16815"/>
    <cellStyle name="Percent 2 3 6 2" xfId="16816"/>
    <cellStyle name="Percent 2 3 6 3" xfId="16817"/>
    <cellStyle name="Percent 2 3 6 4" xfId="16818"/>
    <cellStyle name="Percent 2 3 6 5" xfId="16819"/>
    <cellStyle name="Percent 2 3 6 6" xfId="16820"/>
    <cellStyle name="Percent 2 3 6 7" xfId="16821"/>
    <cellStyle name="Percent 2 3 6 8" xfId="16822"/>
    <cellStyle name="Percent 2 3 6 9" xfId="16823"/>
    <cellStyle name="Percent 2 3 7" xfId="1215"/>
    <cellStyle name="Percent 2 3 7 10" xfId="16824"/>
    <cellStyle name="Percent 2 3 7 11" xfId="16825"/>
    <cellStyle name="Percent 2 3 7 12" xfId="16826"/>
    <cellStyle name="Percent 2 3 7 13" xfId="16827"/>
    <cellStyle name="Percent 2 3 7 14" xfId="16828"/>
    <cellStyle name="Percent 2 3 7 15" xfId="16829"/>
    <cellStyle name="Percent 2 3 7 16" xfId="16830"/>
    <cellStyle name="Percent 2 3 7 17" xfId="16831"/>
    <cellStyle name="Percent 2 3 7 2" xfId="16832"/>
    <cellStyle name="Percent 2 3 7 3" xfId="16833"/>
    <cellStyle name="Percent 2 3 7 4" xfId="16834"/>
    <cellStyle name="Percent 2 3 7 5" xfId="16835"/>
    <cellStyle name="Percent 2 3 7 6" xfId="16836"/>
    <cellStyle name="Percent 2 3 7 7" xfId="16837"/>
    <cellStyle name="Percent 2 3 7 8" xfId="16838"/>
    <cellStyle name="Percent 2 3 7 9" xfId="16839"/>
    <cellStyle name="Percent 2 3 8" xfId="1216"/>
    <cellStyle name="Percent 2 3 8 10" xfId="16840"/>
    <cellStyle name="Percent 2 3 8 11" xfId="16841"/>
    <cellStyle name="Percent 2 3 8 12" xfId="16842"/>
    <cellStyle name="Percent 2 3 8 13" xfId="16843"/>
    <cellStyle name="Percent 2 3 8 14" xfId="16844"/>
    <cellStyle name="Percent 2 3 8 15" xfId="16845"/>
    <cellStyle name="Percent 2 3 8 16" xfId="16846"/>
    <cellStyle name="Percent 2 3 8 17" xfId="16847"/>
    <cellStyle name="Percent 2 3 8 2" xfId="16848"/>
    <cellStyle name="Percent 2 3 8 3" xfId="16849"/>
    <cellStyle name="Percent 2 3 8 4" xfId="16850"/>
    <cellStyle name="Percent 2 3 8 5" xfId="16851"/>
    <cellStyle name="Percent 2 3 8 6" xfId="16852"/>
    <cellStyle name="Percent 2 3 8 7" xfId="16853"/>
    <cellStyle name="Percent 2 3 8 8" xfId="16854"/>
    <cellStyle name="Percent 2 3 8 9" xfId="16855"/>
    <cellStyle name="Percent 2 3 9" xfId="1217"/>
    <cellStyle name="Percent 2 3 9 10" xfId="16856"/>
    <cellStyle name="Percent 2 3 9 11" xfId="16857"/>
    <cellStyle name="Percent 2 3 9 12" xfId="16858"/>
    <cellStyle name="Percent 2 3 9 13" xfId="16859"/>
    <cellStyle name="Percent 2 3 9 14" xfId="16860"/>
    <cellStyle name="Percent 2 3 9 15" xfId="16861"/>
    <cellStyle name="Percent 2 3 9 16" xfId="16862"/>
    <cellStyle name="Percent 2 3 9 17" xfId="16863"/>
    <cellStyle name="Percent 2 3 9 2" xfId="16864"/>
    <cellStyle name="Percent 2 3 9 3" xfId="16865"/>
    <cellStyle name="Percent 2 3 9 4" xfId="16866"/>
    <cellStyle name="Percent 2 3 9 5" xfId="16867"/>
    <cellStyle name="Percent 2 3 9 6" xfId="16868"/>
    <cellStyle name="Percent 2 3 9 7" xfId="16869"/>
    <cellStyle name="Percent 2 3 9 8" xfId="16870"/>
    <cellStyle name="Percent 2 3 9 9" xfId="16871"/>
    <cellStyle name="Percent 2 30" xfId="1218"/>
    <cellStyle name="Percent 2 30 10" xfId="16872"/>
    <cellStyle name="Percent 2 30 11" xfId="16873"/>
    <cellStyle name="Percent 2 30 12" xfId="16874"/>
    <cellStyle name="Percent 2 30 13" xfId="16875"/>
    <cellStyle name="Percent 2 30 14" xfId="16876"/>
    <cellStyle name="Percent 2 30 15" xfId="16877"/>
    <cellStyle name="Percent 2 30 16" xfId="16878"/>
    <cellStyle name="Percent 2 30 17" xfId="16879"/>
    <cellStyle name="Percent 2 30 2" xfId="16880"/>
    <cellStyle name="Percent 2 30 3" xfId="16881"/>
    <cellStyle name="Percent 2 30 4" xfId="16882"/>
    <cellStyle name="Percent 2 30 5" xfId="16883"/>
    <cellStyle name="Percent 2 30 6" xfId="16884"/>
    <cellStyle name="Percent 2 30 7" xfId="16885"/>
    <cellStyle name="Percent 2 30 8" xfId="16886"/>
    <cellStyle name="Percent 2 30 9" xfId="16887"/>
    <cellStyle name="Percent 2 31" xfId="1219"/>
    <cellStyle name="Percent 2 31 10" xfId="16888"/>
    <cellStyle name="Percent 2 31 11" xfId="16889"/>
    <cellStyle name="Percent 2 31 12" xfId="16890"/>
    <cellStyle name="Percent 2 31 13" xfId="16891"/>
    <cellStyle name="Percent 2 31 14" xfId="16892"/>
    <cellStyle name="Percent 2 31 15" xfId="16893"/>
    <cellStyle name="Percent 2 31 16" xfId="16894"/>
    <cellStyle name="Percent 2 31 17" xfId="16895"/>
    <cellStyle name="Percent 2 31 2" xfId="16896"/>
    <cellStyle name="Percent 2 31 3" xfId="16897"/>
    <cellStyle name="Percent 2 31 4" xfId="16898"/>
    <cellStyle name="Percent 2 31 5" xfId="16899"/>
    <cellStyle name="Percent 2 31 6" xfId="16900"/>
    <cellStyle name="Percent 2 31 7" xfId="16901"/>
    <cellStyle name="Percent 2 31 8" xfId="16902"/>
    <cellStyle name="Percent 2 31 9" xfId="16903"/>
    <cellStyle name="Percent 2 32" xfId="1220"/>
    <cellStyle name="Percent 2 32 10" xfId="16904"/>
    <cellStyle name="Percent 2 32 11" xfId="16905"/>
    <cellStyle name="Percent 2 32 12" xfId="16906"/>
    <cellStyle name="Percent 2 32 13" xfId="16907"/>
    <cellStyle name="Percent 2 32 14" xfId="16908"/>
    <cellStyle name="Percent 2 32 15" xfId="16909"/>
    <cellStyle name="Percent 2 32 16" xfId="16910"/>
    <cellStyle name="Percent 2 32 17" xfId="16911"/>
    <cellStyle name="Percent 2 32 2" xfId="16912"/>
    <cellStyle name="Percent 2 32 3" xfId="16913"/>
    <cellStyle name="Percent 2 32 4" xfId="16914"/>
    <cellStyle name="Percent 2 32 5" xfId="16915"/>
    <cellStyle name="Percent 2 32 6" xfId="16916"/>
    <cellStyle name="Percent 2 32 7" xfId="16917"/>
    <cellStyle name="Percent 2 32 8" xfId="16918"/>
    <cellStyle name="Percent 2 32 9" xfId="16919"/>
    <cellStyle name="Percent 2 33" xfId="1221"/>
    <cellStyle name="Percent 2 33 10" xfId="16920"/>
    <cellStyle name="Percent 2 33 11" xfId="16921"/>
    <cellStyle name="Percent 2 33 12" xfId="16922"/>
    <cellStyle name="Percent 2 33 13" xfId="16923"/>
    <cellStyle name="Percent 2 33 14" xfId="16924"/>
    <cellStyle name="Percent 2 33 15" xfId="16925"/>
    <cellStyle name="Percent 2 33 16" xfId="16926"/>
    <cellStyle name="Percent 2 33 17" xfId="16927"/>
    <cellStyle name="Percent 2 33 2" xfId="16928"/>
    <cellStyle name="Percent 2 33 3" xfId="16929"/>
    <cellStyle name="Percent 2 33 4" xfId="16930"/>
    <cellStyle name="Percent 2 33 5" xfId="16931"/>
    <cellStyle name="Percent 2 33 6" xfId="16932"/>
    <cellStyle name="Percent 2 33 7" xfId="16933"/>
    <cellStyle name="Percent 2 33 8" xfId="16934"/>
    <cellStyle name="Percent 2 33 9" xfId="16935"/>
    <cellStyle name="Percent 2 34" xfId="1222"/>
    <cellStyle name="Percent 2 34 10" xfId="16936"/>
    <cellStyle name="Percent 2 34 11" xfId="16937"/>
    <cellStyle name="Percent 2 34 12" xfId="16938"/>
    <cellStyle name="Percent 2 34 13" xfId="16939"/>
    <cellStyle name="Percent 2 34 14" xfId="16940"/>
    <cellStyle name="Percent 2 34 15" xfId="16941"/>
    <cellStyle name="Percent 2 34 16" xfId="16942"/>
    <cellStyle name="Percent 2 34 17" xfId="16943"/>
    <cellStyle name="Percent 2 34 2" xfId="16944"/>
    <cellStyle name="Percent 2 34 3" xfId="16945"/>
    <cellStyle name="Percent 2 34 4" xfId="16946"/>
    <cellStyle name="Percent 2 34 5" xfId="16947"/>
    <cellStyle name="Percent 2 34 6" xfId="16948"/>
    <cellStyle name="Percent 2 34 7" xfId="16949"/>
    <cellStyle name="Percent 2 34 8" xfId="16950"/>
    <cellStyle name="Percent 2 34 9" xfId="16951"/>
    <cellStyle name="Percent 2 35" xfId="1223"/>
    <cellStyle name="Percent 2 35 10" xfId="16952"/>
    <cellStyle name="Percent 2 35 11" xfId="16953"/>
    <cellStyle name="Percent 2 35 12" xfId="16954"/>
    <cellStyle name="Percent 2 35 13" xfId="16955"/>
    <cellStyle name="Percent 2 35 14" xfId="16956"/>
    <cellStyle name="Percent 2 35 15" xfId="16957"/>
    <cellStyle name="Percent 2 35 16" xfId="16958"/>
    <cellStyle name="Percent 2 35 17" xfId="16959"/>
    <cellStyle name="Percent 2 35 2" xfId="16960"/>
    <cellStyle name="Percent 2 35 3" xfId="16961"/>
    <cellStyle name="Percent 2 35 4" xfId="16962"/>
    <cellStyle name="Percent 2 35 5" xfId="16963"/>
    <cellStyle name="Percent 2 35 6" xfId="16964"/>
    <cellStyle name="Percent 2 35 7" xfId="16965"/>
    <cellStyle name="Percent 2 35 8" xfId="16966"/>
    <cellStyle name="Percent 2 35 9" xfId="16967"/>
    <cellStyle name="Percent 2 36" xfId="1224"/>
    <cellStyle name="Percent 2 36 10" xfId="16968"/>
    <cellStyle name="Percent 2 36 11" xfId="16969"/>
    <cellStyle name="Percent 2 36 12" xfId="16970"/>
    <cellStyle name="Percent 2 36 13" xfId="16971"/>
    <cellStyle name="Percent 2 36 14" xfId="16972"/>
    <cellStyle name="Percent 2 36 15" xfId="16973"/>
    <cellStyle name="Percent 2 36 16" xfId="16974"/>
    <cellStyle name="Percent 2 36 17" xfId="16975"/>
    <cellStyle name="Percent 2 36 2" xfId="16976"/>
    <cellStyle name="Percent 2 36 3" xfId="16977"/>
    <cellStyle name="Percent 2 36 4" xfId="16978"/>
    <cellStyle name="Percent 2 36 5" xfId="16979"/>
    <cellStyle name="Percent 2 36 6" xfId="16980"/>
    <cellStyle name="Percent 2 36 7" xfId="16981"/>
    <cellStyle name="Percent 2 36 8" xfId="16982"/>
    <cellStyle name="Percent 2 36 9" xfId="16983"/>
    <cellStyle name="Percent 2 37" xfId="1225"/>
    <cellStyle name="Percent 2 37 10" xfId="16984"/>
    <cellStyle name="Percent 2 37 11" xfId="16985"/>
    <cellStyle name="Percent 2 37 12" xfId="16986"/>
    <cellStyle name="Percent 2 37 13" xfId="16987"/>
    <cellStyle name="Percent 2 37 14" xfId="16988"/>
    <cellStyle name="Percent 2 37 15" xfId="16989"/>
    <cellStyle name="Percent 2 37 16" xfId="16990"/>
    <cellStyle name="Percent 2 37 17" xfId="16991"/>
    <cellStyle name="Percent 2 37 2" xfId="16992"/>
    <cellStyle name="Percent 2 37 3" xfId="16993"/>
    <cellStyle name="Percent 2 37 4" xfId="16994"/>
    <cellStyle name="Percent 2 37 5" xfId="16995"/>
    <cellStyle name="Percent 2 37 6" xfId="16996"/>
    <cellStyle name="Percent 2 37 7" xfId="16997"/>
    <cellStyle name="Percent 2 37 8" xfId="16998"/>
    <cellStyle name="Percent 2 37 9" xfId="16999"/>
    <cellStyle name="Percent 2 38" xfId="1226"/>
    <cellStyle name="Percent 2 38 10" xfId="17000"/>
    <cellStyle name="Percent 2 38 11" xfId="17001"/>
    <cellStyle name="Percent 2 38 12" xfId="17002"/>
    <cellStyle name="Percent 2 38 13" xfId="17003"/>
    <cellStyle name="Percent 2 38 14" xfId="17004"/>
    <cellStyle name="Percent 2 38 15" xfId="17005"/>
    <cellStyle name="Percent 2 38 16" xfId="17006"/>
    <cellStyle name="Percent 2 38 17" xfId="17007"/>
    <cellStyle name="Percent 2 38 2" xfId="17008"/>
    <cellStyle name="Percent 2 38 3" xfId="17009"/>
    <cellStyle name="Percent 2 38 4" xfId="17010"/>
    <cellStyle name="Percent 2 38 5" xfId="17011"/>
    <cellStyle name="Percent 2 38 6" xfId="17012"/>
    <cellStyle name="Percent 2 38 7" xfId="17013"/>
    <cellStyle name="Percent 2 38 8" xfId="17014"/>
    <cellStyle name="Percent 2 38 9" xfId="17015"/>
    <cellStyle name="Percent 2 39" xfId="1227"/>
    <cellStyle name="Percent 2 39 10" xfId="17016"/>
    <cellStyle name="Percent 2 39 11" xfId="17017"/>
    <cellStyle name="Percent 2 39 12" xfId="17018"/>
    <cellStyle name="Percent 2 39 13" xfId="17019"/>
    <cellStyle name="Percent 2 39 14" xfId="17020"/>
    <cellStyle name="Percent 2 39 15" xfId="17021"/>
    <cellStyle name="Percent 2 39 16" xfId="17022"/>
    <cellStyle name="Percent 2 39 17" xfId="17023"/>
    <cellStyle name="Percent 2 39 2" xfId="17024"/>
    <cellStyle name="Percent 2 39 3" xfId="17025"/>
    <cellStyle name="Percent 2 39 4" xfId="17026"/>
    <cellStyle name="Percent 2 39 5" xfId="17027"/>
    <cellStyle name="Percent 2 39 6" xfId="17028"/>
    <cellStyle name="Percent 2 39 7" xfId="17029"/>
    <cellStyle name="Percent 2 39 8" xfId="17030"/>
    <cellStyle name="Percent 2 39 9" xfId="17031"/>
    <cellStyle name="Percent 2 4" xfId="1228"/>
    <cellStyle name="Percent 2 4 10" xfId="17032"/>
    <cellStyle name="Percent 2 4 11" xfId="17033"/>
    <cellStyle name="Percent 2 4 12" xfId="17034"/>
    <cellStyle name="Percent 2 4 13" xfId="17035"/>
    <cellStyle name="Percent 2 4 14" xfId="17036"/>
    <cellStyle name="Percent 2 4 15" xfId="17037"/>
    <cellStyle name="Percent 2 4 16" xfId="17038"/>
    <cellStyle name="Percent 2 4 17" xfId="17039"/>
    <cellStyle name="Percent 2 4 2" xfId="17040"/>
    <cellStyle name="Percent 2 4 3" xfId="17041"/>
    <cellStyle name="Percent 2 4 4" xfId="17042"/>
    <cellStyle name="Percent 2 4 5" xfId="17043"/>
    <cellStyle name="Percent 2 4 6" xfId="17044"/>
    <cellStyle name="Percent 2 4 7" xfId="17045"/>
    <cellStyle name="Percent 2 4 8" xfId="17046"/>
    <cellStyle name="Percent 2 4 9" xfId="17047"/>
    <cellStyle name="Percent 2 40" xfId="1229"/>
    <cellStyle name="Percent 2 40 10" xfId="17048"/>
    <cellStyle name="Percent 2 40 11" xfId="17049"/>
    <cellStyle name="Percent 2 40 12" xfId="17050"/>
    <cellStyle name="Percent 2 40 13" xfId="17051"/>
    <cellStyle name="Percent 2 40 14" xfId="17052"/>
    <cellStyle name="Percent 2 40 15" xfId="17053"/>
    <cellStyle name="Percent 2 40 16" xfId="17054"/>
    <cellStyle name="Percent 2 40 17" xfId="17055"/>
    <cellStyle name="Percent 2 40 2" xfId="17056"/>
    <cellStyle name="Percent 2 40 3" xfId="17057"/>
    <cellStyle name="Percent 2 40 4" xfId="17058"/>
    <cellStyle name="Percent 2 40 5" xfId="17059"/>
    <cellStyle name="Percent 2 40 6" xfId="17060"/>
    <cellStyle name="Percent 2 40 7" xfId="17061"/>
    <cellStyle name="Percent 2 40 8" xfId="17062"/>
    <cellStyle name="Percent 2 40 9" xfId="17063"/>
    <cellStyle name="Percent 2 41" xfId="1230"/>
    <cellStyle name="Percent 2 41 10" xfId="17064"/>
    <cellStyle name="Percent 2 41 11" xfId="17065"/>
    <cellStyle name="Percent 2 41 12" xfId="17066"/>
    <cellStyle name="Percent 2 41 13" xfId="17067"/>
    <cellStyle name="Percent 2 41 14" xfId="17068"/>
    <cellStyle name="Percent 2 41 15" xfId="17069"/>
    <cellStyle name="Percent 2 41 16" xfId="17070"/>
    <cellStyle name="Percent 2 41 17" xfId="17071"/>
    <cellStyle name="Percent 2 41 2" xfId="17072"/>
    <cellStyle name="Percent 2 41 3" xfId="17073"/>
    <cellStyle name="Percent 2 41 4" xfId="17074"/>
    <cellStyle name="Percent 2 41 5" xfId="17075"/>
    <cellStyle name="Percent 2 41 6" xfId="17076"/>
    <cellStyle name="Percent 2 41 7" xfId="17077"/>
    <cellStyle name="Percent 2 41 8" xfId="17078"/>
    <cellStyle name="Percent 2 41 9" xfId="17079"/>
    <cellStyle name="Percent 2 42" xfId="1231"/>
    <cellStyle name="Percent 2 42 10" xfId="17080"/>
    <cellStyle name="Percent 2 42 11" xfId="17081"/>
    <cellStyle name="Percent 2 42 12" xfId="17082"/>
    <cellStyle name="Percent 2 42 13" xfId="17083"/>
    <cellStyle name="Percent 2 42 14" xfId="17084"/>
    <cellStyle name="Percent 2 42 15" xfId="17085"/>
    <cellStyle name="Percent 2 42 16" xfId="17086"/>
    <cellStyle name="Percent 2 42 17" xfId="17087"/>
    <cellStyle name="Percent 2 42 2" xfId="17088"/>
    <cellStyle name="Percent 2 42 3" xfId="17089"/>
    <cellStyle name="Percent 2 42 4" xfId="17090"/>
    <cellStyle name="Percent 2 42 5" xfId="17091"/>
    <cellStyle name="Percent 2 42 6" xfId="17092"/>
    <cellStyle name="Percent 2 42 7" xfId="17093"/>
    <cellStyle name="Percent 2 42 8" xfId="17094"/>
    <cellStyle name="Percent 2 42 9" xfId="17095"/>
    <cellStyle name="Percent 2 43" xfId="1232"/>
    <cellStyle name="Percent 2 43 10" xfId="17096"/>
    <cellStyle name="Percent 2 43 11" xfId="17097"/>
    <cellStyle name="Percent 2 43 12" xfId="17098"/>
    <cellStyle name="Percent 2 43 13" xfId="17099"/>
    <cellStyle name="Percent 2 43 14" xfId="17100"/>
    <cellStyle name="Percent 2 43 15" xfId="17101"/>
    <cellStyle name="Percent 2 43 16" xfId="17102"/>
    <cellStyle name="Percent 2 43 17" xfId="17103"/>
    <cellStyle name="Percent 2 43 2" xfId="17104"/>
    <cellStyle name="Percent 2 43 3" xfId="17105"/>
    <cellStyle name="Percent 2 43 4" xfId="17106"/>
    <cellStyle name="Percent 2 43 5" xfId="17107"/>
    <cellStyle name="Percent 2 43 6" xfId="17108"/>
    <cellStyle name="Percent 2 43 7" xfId="17109"/>
    <cellStyle name="Percent 2 43 8" xfId="17110"/>
    <cellStyle name="Percent 2 43 9" xfId="17111"/>
    <cellStyle name="Percent 2 44" xfId="1233"/>
    <cellStyle name="Percent 2 44 10" xfId="17112"/>
    <cellStyle name="Percent 2 44 11" xfId="17113"/>
    <cellStyle name="Percent 2 44 12" xfId="17114"/>
    <cellStyle name="Percent 2 44 13" xfId="17115"/>
    <cellStyle name="Percent 2 44 14" xfId="17116"/>
    <cellStyle name="Percent 2 44 15" xfId="17117"/>
    <cellStyle name="Percent 2 44 16" xfId="17118"/>
    <cellStyle name="Percent 2 44 17" xfId="17119"/>
    <cellStyle name="Percent 2 44 2" xfId="17120"/>
    <cellStyle name="Percent 2 44 3" xfId="17121"/>
    <cellStyle name="Percent 2 44 4" xfId="17122"/>
    <cellStyle name="Percent 2 44 5" xfId="17123"/>
    <cellStyle name="Percent 2 44 6" xfId="17124"/>
    <cellStyle name="Percent 2 44 7" xfId="17125"/>
    <cellStyle name="Percent 2 44 8" xfId="17126"/>
    <cellStyle name="Percent 2 44 9" xfId="17127"/>
    <cellStyle name="Percent 2 45" xfId="1234"/>
    <cellStyle name="Percent 2 45 10" xfId="17128"/>
    <cellStyle name="Percent 2 45 11" xfId="17129"/>
    <cellStyle name="Percent 2 45 12" xfId="17130"/>
    <cellStyle name="Percent 2 45 13" xfId="17131"/>
    <cellStyle name="Percent 2 45 14" xfId="17132"/>
    <cellStyle name="Percent 2 45 15" xfId="17133"/>
    <cellStyle name="Percent 2 45 16" xfId="17134"/>
    <cellStyle name="Percent 2 45 17" xfId="17135"/>
    <cellStyle name="Percent 2 45 2" xfId="17136"/>
    <cellStyle name="Percent 2 45 3" xfId="17137"/>
    <cellStyle name="Percent 2 45 4" xfId="17138"/>
    <cellStyle name="Percent 2 45 5" xfId="17139"/>
    <cellStyle name="Percent 2 45 6" xfId="17140"/>
    <cellStyle name="Percent 2 45 7" xfId="17141"/>
    <cellStyle name="Percent 2 45 8" xfId="17142"/>
    <cellStyle name="Percent 2 45 9" xfId="17143"/>
    <cellStyle name="Percent 2 46" xfId="1235"/>
    <cellStyle name="Percent 2 46 10" xfId="17144"/>
    <cellStyle name="Percent 2 46 11" xfId="17145"/>
    <cellStyle name="Percent 2 46 12" xfId="17146"/>
    <cellStyle name="Percent 2 46 13" xfId="17147"/>
    <cellStyle name="Percent 2 46 14" xfId="17148"/>
    <cellStyle name="Percent 2 46 15" xfId="17149"/>
    <cellStyle name="Percent 2 46 16" xfId="17150"/>
    <cellStyle name="Percent 2 46 17" xfId="17151"/>
    <cellStyle name="Percent 2 46 2" xfId="17152"/>
    <cellStyle name="Percent 2 46 3" xfId="17153"/>
    <cellStyle name="Percent 2 46 4" xfId="17154"/>
    <cellStyle name="Percent 2 46 5" xfId="17155"/>
    <cellStyle name="Percent 2 46 6" xfId="17156"/>
    <cellStyle name="Percent 2 46 7" xfId="17157"/>
    <cellStyle name="Percent 2 46 8" xfId="17158"/>
    <cellStyle name="Percent 2 46 9" xfId="17159"/>
    <cellStyle name="Percent 2 47" xfId="1236"/>
    <cellStyle name="Percent 2 47 10" xfId="17160"/>
    <cellStyle name="Percent 2 47 11" xfId="17161"/>
    <cellStyle name="Percent 2 47 12" xfId="17162"/>
    <cellStyle name="Percent 2 47 13" xfId="17163"/>
    <cellStyle name="Percent 2 47 14" xfId="17164"/>
    <cellStyle name="Percent 2 47 15" xfId="17165"/>
    <cellStyle name="Percent 2 47 16" xfId="17166"/>
    <cellStyle name="Percent 2 47 17" xfId="17167"/>
    <cellStyle name="Percent 2 47 2" xfId="17168"/>
    <cellStyle name="Percent 2 47 3" xfId="17169"/>
    <cellStyle name="Percent 2 47 4" xfId="17170"/>
    <cellStyle name="Percent 2 47 5" xfId="17171"/>
    <cellStyle name="Percent 2 47 6" xfId="17172"/>
    <cellStyle name="Percent 2 47 7" xfId="17173"/>
    <cellStyle name="Percent 2 47 8" xfId="17174"/>
    <cellStyle name="Percent 2 47 9" xfId="17175"/>
    <cellStyle name="Percent 2 48" xfId="1237"/>
    <cellStyle name="Percent 2 48 10" xfId="17176"/>
    <cellStyle name="Percent 2 48 11" xfId="17177"/>
    <cellStyle name="Percent 2 48 12" xfId="17178"/>
    <cellStyle name="Percent 2 48 13" xfId="17179"/>
    <cellStyle name="Percent 2 48 14" xfId="17180"/>
    <cellStyle name="Percent 2 48 15" xfId="17181"/>
    <cellStyle name="Percent 2 48 16" xfId="17182"/>
    <cellStyle name="Percent 2 48 17" xfId="17183"/>
    <cellStyle name="Percent 2 48 2" xfId="17184"/>
    <cellStyle name="Percent 2 48 3" xfId="17185"/>
    <cellStyle name="Percent 2 48 4" xfId="17186"/>
    <cellStyle name="Percent 2 48 5" xfId="17187"/>
    <cellStyle name="Percent 2 48 6" xfId="17188"/>
    <cellStyle name="Percent 2 48 7" xfId="17189"/>
    <cellStyle name="Percent 2 48 8" xfId="17190"/>
    <cellStyle name="Percent 2 48 9" xfId="17191"/>
    <cellStyle name="Percent 2 49" xfId="1238"/>
    <cellStyle name="Percent 2 49 10" xfId="17192"/>
    <cellStyle name="Percent 2 49 11" xfId="17193"/>
    <cellStyle name="Percent 2 49 12" xfId="17194"/>
    <cellStyle name="Percent 2 49 13" xfId="17195"/>
    <cellStyle name="Percent 2 49 14" xfId="17196"/>
    <cellStyle name="Percent 2 49 15" xfId="17197"/>
    <cellStyle name="Percent 2 49 16" xfId="17198"/>
    <cellStyle name="Percent 2 49 17" xfId="17199"/>
    <cellStyle name="Percent 2 49 2" xfId="17200"/>
    <cellStyle name="Percent 2 49 3" xfId="17201"/>
    <cellStyle name="Percent 2 49 4" xfId="17202"/>
    <cellStyle name="Percent 2 49 5" xfId="17203"/>
    <cellStyle name="Percent 2 49 6" xfId="17204"/>
    <cellStyle name="Percent 2 49 7" xfId="17205"/>
    <cellStyle name="Percent 2 49 8" xfId="17206"/>
    <cellStyle name="Percent 2 49 9" xfId="17207"/>
    <cellStyle name="Percent 2 5" xfId="1239"/>
    <cellStyle name="Percent 2 5 10" xfId="17208"/>
    <cellStyle name="Percent 2 5 11" xfId="17209"/>
    <cellStyle name="Percent 2 5 12" xfId="17210"/>
    <cellStyle name="Percent 2 5 13" xfId="17211"/>
    <cellStyle name="Percent 2 5 14" xfId="17212"/>
    <cellStyle name="Percent 2 5 15" xfId="17213"/>
    <cellStyle name="Percent 2 5 16" xfId="17214"/>
    <cellStyle name="Percent 2 5 17" xfId="17215"/>
    <cellStyle name="Percent 2 5 2" xfId="17216"/>
    <cellStyle name="Percent 2 5 3" xfId="17217"/>
    <cellStyle name="Percent 2 5 4" xfId="17218"/>
    <cellStyle name="Percent 2 5 5" xfId="17219"/>
    <cellStyle name="Percent 2 5 6" xfId="17220"/>
    <cellStyle name="Percent 2 5 7" xfId="17221"/>
    <cellStyle name="Percent 2 5 8" xfId="17222"/>
    <cellStyle name="Percent 2 5 9" xfId="17223"/>
    <cellStyle name="Percent 2 50" xfId="1240"/>
    <cellStyle name="Percent 2 50 10" xfId="17224"/>
    <cellStyle name="Percent 2 50 11" xfId="17225"/>
    <cellStyle name="Percent 2 50 12" xfId="17226"/>
    <cellStyle name="Percent 2 50 13" xfId="17227"/>
    <cellStyle name="Percent 2 50 14" xfId="17228"/>
    <cellStyle name="Percent 2 50 15" xfId="17229"/>
    <cellStyle name="Percent 2 50 16" xfId="17230"/>
    <cellStyle name="Percent 2 50 17" xfId="17231"/>
    <cellStyle name="Percent 2 50 2" xfId="17232"/>
    <cellStyle name="Percent 2 50 3" xfId="17233"/>
    <cellStyle name="Percent 2 50 4" xfId="17234"/>
    <cellStyle name="Percent 2 50 5" xfId="17235"/>
    <cellStyle name="Percent 2 50 6" xfId="17236"/>
    <cellStyle name="Percent 2 50 7" xfId="17237"/>
    <cellStyle name="Percent 2 50 8" xfId="17238"/>
    <cellStyle name="Percent 2 50 9" xfId="17239"/>
    <cellStyle name="Percent 2 51" xfId="1241"/>
    <cellStyle name="Percent 2 51 10" xfId="17240"/>
    <cellStyle name="Percent 2 51 11" xfId="17241"/>
    <cellStyle name="Percent 2 51 12" xfId="17242"/>
    <cellStyle name="Percent 2 51 13" xfId="17243"/>
    <cellStyle name="Percent 2 51 14" xfId="17244"/>
    <cellStyle name="Percent 2 51 15" xfId="17245"/>
    <cellStyle name="Percent 2 51 16" xfId="17246"/>
    <cellStyle name="Percent 2 51 17" xfId="17247"/>
    <cellStyle name="Percent 2 51 2" xfId="17248"/>
    <cellStyle name="Percent 2 51 3" xfId="17249"/>
    <cellStyle name="Percent 2 51 4" xfId="17250"/>
    <cellStyle name="Percent 2 51 5" xfId="17251"/>
    <cellStyle name="Percent 2 51 6" xfId="17252"/>
    <cellStyle name="Percent 2 51 7" xfId="17253"/>
    <cellStyle name="Percent 2 51 8" xfId="17254"/>
    <cellStyle name="Percent 2 51 9" xfId="17255"/>
    <cellStyle name="Percent 2 52" xfId="17256"/>
    <cellStyle name="Percent 2 6" xfId="1242"/>
    <cellStyle name="Percent 2 6 10" xfId="17257"/>
    <cellStyle name="Percent 2 6 11" xfId="17258"/>
    <cellStyle name="Percent 2 6 12" xfId="17259"/>
    <cellStyle name="Percent 2 6 13" xfId="17260"/>
    <cellStyle name="Percent 2 6 14" xfId="17261"/>
    <cellStyle name="Percent 2 6 15" xfId="17262"/>
    <cellStyle name="Percent 2 6 16" xfId="17263"/>
    <cellStyle name="Percent 2 6 17" xfId="17264"/>
    <cellStyle name="Percent 2 6 2" xfId="17265"/>
    <cellStyle name="Percent 2 6 3" xfId="17266"/>
    <cellStyle name="Percent 2 6 4" xfId="17267"/>
    <cellStyle name="Percent 2 6 5" xfId="17268"/>
    <cellStyle name="Percent 2 6 6" xfId="17269"/>
    <cellStyle name="Percent 2 6 7" xfId="17270"/>
    <cellStyle name="Percent 2 6 8" xfId="17271"/>
    <cellStyle name="Percent 2 6 9" xfId="17272"/>
    <cellStyle name="Percent 2 7" xfId="1243"/>
    <cellStyle name="Percent 2 7 10" xfId="17273"/>
    <cellStyle name="Percent 2 7 11" xfId="17274"/>
    <cellStyle name="Percent 2 7 12" xfId="17275"/>
    <cellStyle name="Percent 2 7 13" xfId="17276"/>
    <cellStyle name="Percent 2 7 14" xfId="17277"/>
    <cellStyle name="Percent 2 7 15" xfId="17278"/>
    <cellStyle name="Percent 2 7 16" xfId="17279"/>
    <cellStyle name="Percent 2 7 17" xfId="17280"/>
    <cellStyle name="Percent 2 7 2" xfId="17281"/>
    <cellStyle name="Percent 2 7 3" xfId="17282"/>
    <cellStyle name="Percent 2 7 4" xfId="17283"/>
    <cellStyle name="Percent 2 7 5" xfId="17284"/>
    <cellStyle name="Percent 2 7 6" xfId="17285"/>
    <cellStyle name="Percent 2 7 7" xfId="17286"/>
    <cellStyle name="Percent 2 7 8" xfId="17287"/>
    <cellStyle name="Percent 2 7 9" xfId="17288"/>
    <cellStyle name="Percent 2 8" xfId="1244"/>
    <cellStyle name="Percent 2 8 10" xfId="17289"/>
    <cellStyle name="Percent 2 8 11" xfId="17290"/>
    <cellStyle name="Percent 2 8 12" xfId="17291"/>
    <cellStyle name="Percent 2 8 13" xfId="17292"/>
    <cellStyle name="Percent 2 8 14" xfId="17293"/>
    <cellStyle name="Percent 2 8 15" xfId="17294"/>
    <cellStyle name="Percent 2 8 16" xfId="17295"/>
    <cellStyle name="Percent 2 8 17" xfId="17296"/>
    <cellStyle name="Percent 2 8 2" xfId="17297"/>
    <cellStyle name="Percent 2 8 3" xfId="17298"/>
    <cellStyle name="Percent 2 8 4" xfId="17299"/>
    <cellStyle name="Percent 2 8 5" xfId="17300"/>
    <cellStyle name="Percent 2 8 6" xfId="17301"/>
    <cellStyle name="Percent 2 8 7" xfId="17302"/>
    <cellStyle name="Percent 2 8 8" xfId="17303"/>
    <cellStyle name="Percent 2 8 9" xfId="17304"/>
    <cellStyle name="Percent 2 9" xfId="1245"/>
    <cellStyle name="Percent 2 9 10" xfId="17305"/>
    <cellStyle name="Percent 2 9 11" xfId="17306"/>
    <cellStyle name="Percent 2 9 12" xfId="17307"/>
    <cellStyle name="Percent 2 9 13" xfId="17308"/>
    <cellStyle name="Percent 2 9 14" xfId="17309"/>
    <cellStyle name="Percent 2 9 15" xfId="17310"/>
    <cellStyle name="Percent 2 9 16" xfId="17311"/>
    <cellStyle name="Percent 2 9 17" xfId="17312"/>
    <cellStyle name="Percent 2 9 2" xfId="17313"/>
    <cellStyle name="Percent 2 9 3" xfId="17314"/>
    <cellStyle name="Percent 2 9 4" xfId="17315"/>
    <cellStyle name="Percent 2 9 5" xfId="17316"/>
    <cellStyle name="Percent 2 9 6" xfId="17317"/>
    <cellStyle name="Percent 2 9 7" xfId="17318"/>
    <cellStyle name="Percent 2 9 8" xfId="17319"/>
    <cellStyle name="Percent 2 9 9" xfId="17320"/>
    <cellStyle name="Percent 3" xfId="127"/>
    <cellStyle name="Percent 4" xfId="1246"/>
    <cellStyle name="Percent 4 10" xfId="128"/>
    <cellStyle name="Percent 4 10 10" xfId="17321"/>
    <cellStyle name="Percent 4 10 11" xfId="17322"/>
    <cellStyle name="Percent 4 10 12" xfId="17323"/>
    <cellStyle name="Percent 4 10 13" xfId="17324"/>
    <cellStyle name="Percent 4 10 14" xfId="17325"/>
    <cellStyle name="Percent 4 10 15" xfId="17326"/>
    <cellStyle name="Percent 4 10 16" xfId="17327"/>
    <cellStyle name="Percent 4 10 17" xfId="17328"/>
    <cellStyle name="Percent 4 10 2" xfId="17329"/>
    <cellStyle name="Percent 4 10 3" xfId="17330"/>
    <cellStyle name="Percent 4 10 4" xfId="17331"/>
    <cellStyle name="Percent 4 10 5" xfId="17332"/>
    <cellStyle name="Percent 4 10 6" xfId="17333"/>
    <cellStyle name="Percent 4 10 7" xfId="17334"/>
    <cellStyle name="Percent 4 10 8" xfId="17335"/>
    <cellStyle name="Percent 4 10 9" xfId="17336"/>
    <cellStyle name="Percent 4 11" xfId="1247"/>
    <cellStyle name="Percent 4 11 10" xfId="17337"/>
    <cellStyle name="Percent 4 11 11" xfId="17338"/>
    <cellStyle name="Percent 4 11 12" xfId="17339"/>
    <cellStyle name="Percent 4 11 13" xfId="17340"/>
    <cellStyle name="Percent 4 11 14" xfId="17341"/>
    <cellStyle name="Percent 4 11 15" xfId="17342"/>
    <cellStyle name="Percent 4 11 16" xfId="17343"/>
    <cellStyle name="Percent 4 11 17" xfId="17344"/>
    <cellStyle name="Percent 4 11 2" xfId="17345"/>
    <cellStyle name="Percent 4 11 3" xfId="17346"/>
    <cellStyle name="Percent 4 11 4" xfId="17347"/>
    <cellStyle name="Percent 4 11 5" xfId="17348"/>
    <cellStyle name="Percent 4 11 6" xfId="17349"/>
    <cellStyle name="Percent 4 11 7" xfId="17350"/>
    <cellStyle name="Percent 4 11 8" xfId="17351"/>
    <cellStyle name="Percent 4 11 9" xfId="17352"/>
    <cellStyle name="Percent 4 12" xfId="1248"/>
    <cellStyle name="Percent 4 12 10" xfId="17353"/>
    <cellStyle name="Percent 4 12 11" xfId="17354"/>
    <cellStyle name="Percent 4 12 12" xfId="17355"/>
    <cellStyle name="Percent 4 12 13" xfId="17356"/>
    <cellStyle name="Percent 4 12 14" xfId="17357"/>
    <cellStyle name="Percent 4 12 15" xfId="17358"/>
    <cellStyle name="Percent 4 12 16" xfId="17359"/>
    <cellStyle name="Percent 4 12 17" xfId="17360"/>
    <cellStyle name="Percent 4 12 2" xfId="17361"/>
    <cellStyle name="Percent 4 12 3" xfId="17362"/>
    <cellStyle name="Percent 4 12 4" xfId="17363"/>
    <cellStyle name="Percent 4 12 5" xfId="17364"/>
    <cellStyle name="Percent 4 12 6" xfId="17365"/>
    <cellStyle name="Percent 4 12 7" xfId="17366"/>
    <cellStyle name="Percent 4 12 8" xfId="17367"/>
    <cellStyle name="Percent 4 12 9" xfId="17368"/>
    <cellStyle name="Percent 4 13" xfId="1249"/>
    <cellStyle name="Percent 4 13 10" xfId="17369"/>
    <cellStyle name="Percent 4 13 11" xfId="17370"/>
    <cellStyle name="Percent 4 13 12" xfId="17371"/>
    <cellStyle name="Percent 4 13 13" xfId="17372"/>
    <cellStyle name="Percent 4 13 14" xfId="17373"/>
    <cellStyle name="Percent 4 13 15" xfId="17374"/>
    <cellStyle name="Percent 4 13 16" xfId="17375"/>
    <cellStyle name="Percent 4 13 17" xfId="17376"/>
    <cellStyle name="Percent 4 13 2" xfId="17377"/>
    <cellStyle name="Percent 4 13 3" xfId="17378"/>
    <cellStyle name="Percent 4 13 4" xfId="17379"/>
    <cellStyle name="Percent 4 13 5" xfId="17380"/>
    <cellStyle name="Percent 4 13 6" xfId="17381"/>
    <cellStyle name="Percent 4 13 7" xfId="17382"/>
    <cellStyle name="Percent 4 13 8" xfId="17383"/>
    <cellStyle name="Percent 4 13 9" xfId="17384"/>
    <cellStyle name="Percent 4 14" xfId="1250"/>
    <cellStyle name="Percent 4 14 10" xfId="17385"/>
    <cellStyle name="Percent 4 14 11" xfId="17386"/>
    <cellStyle name="Percent 4 14 12" xfId="17387"/>
    <cellStyle name="Percent 4 14 13" xfId="17388"/>
    <cellStyle name="Percent 4 14 14" xfId="17389"/>
    <cellStyle name="Percent 4 14 15" xfId="17390"/>
    <cellStyle name="Percent 4 14 16" xfId="17391"/>
    <cellStyle name="Percent 4 14 17" xfId="17392"/>
    <cellStyle name="Percent 4 14 2" xfId="17393"/>
    <cellStyle name="Percent 4 14 3" xfId="17394"/>
    <cellStyle name="Percent 4 14 4" xfId="17395"/>
    <cellStyle name="Percent 4 14 5" xfId="17396"/>
    <cellStyle name="Percent 4 14 6" xfId="17397"/>
    <cellStyle name="Percent 4 14 7" xfId="17398"/>
    <cellStyle name="Percent 4 14 8" xfId="17399"/>
    <cellStyle name="Percent 4 14 9" xfId="17400"/>
    <cellStyle name="Percent 4 15" xfId="1251"/>
    <cellStyle name="Percent 4 15 10" xfId="17401"/>
    <cellStyle name="Percent 4 15 11" xfId="17402"/>
    <cellStyle name="Percent 4 15 12" xfId="17403"/>
    <cellStyle name="Percent 4 15 13" xfId="17404"/>
    <cellStyle name="Percent 4 15 14" xfId="17405"/>
    <cellStyle name="Percent 4 15 15" xfId="17406"/>
    <cellStyle name="Percent 4 15 16" xfId="17407"/>
    <cellStyle name="Percent 4 15 17" xfId="17408"/>
    <cellStyle name="Percent 4 15 2" xfId="17409"/>
    <cellStyle name="Percent 4 15 3" xfId="17410"/>
    <cellStyle name="Percent 4 15 4" xfId="17411"/>
    <cellStyle name="Percent 4 15 5" xfId="17412"/>
    <cellStyle name="Percent 4 15 6" xfId="17413"/>
    <cellStyle name="Percent 4 15 7" xfId="17414"/>
    <cellStyle name="Percent 4 15 8" xfId="17415"/>
    <cellStyle name="Percent 4 15 9" xfId="17416"/>
    <cellStyle name="Percent 4 16" xfId="1252"/>
    <cellStyle name="Percent 4 16 10" xfId="17417"/>
    <cellStyle name="Percent 4 16 11" xfId="17418"/>
    <cellStyle name="Percent 4 16 12" xfId="17419"/>
    <cellStyle name="Percent 4 16 13" xfId="17420"/>
    <cellStyle name="Percent 4 16 14" xfId="17421"/>
    <cellStyle name="Percent 4 16 15" xfId="17422"/>
    <cellStyle name="Percent 4 16 16" xfId="17423"/>
    <cellStyle name="Percent 4 16 17" xfId="17424"/>
    <cellStyle name="Percent 4 16 2" xfId="17425"/>
    <cellStyle name="Percent 4 16 3" xfId="17426"/>
    <cellStyle name="Percent 4 16 4" xfId="17427"/>
    <cellStyle name="Percent 4 16 5" xfId="17428"/>
    <cellStyle name="Percent 4 16 6" xfId="17429"/>
    <cellStyle name="Percent 4 16 7" xfId="17430"/>
    <cellStyle name="Percent 4 16 8" xfId="17431"/>
    <cellStyle name="Percent 4 16 9" xfId="17432"/>
    <cellStyle name="Percent 4 17" xfId="1253"/>
    <cellStyle name="Percent 4 17 10" xfId="17433"/>
    <cellStyle name="Percent 4 17 11" xfId="17434"/>
    <cellStyle name="Percent 4 17 12" xfId="17435"/>
    <cellStyle name="Percent 4 17 13" xfId="17436"/>
    <cellStyle name="Percent 4 17 14" xfId="17437"/>
    <cellStyle name="Percent 4 17 15" xfId="17438"/>
    <cellStyle name="Percent 4 17 16" xfId="17439"/>
    <cellStyle name="Percent 4 17 17" xfId="17440"/>
    <cellStyle name="Percent 4 17 2" xfId="17441"/>
    <cellStyle name="Percent 4 17 3" xfId="17442"/>
    <cellStyle name="Percent 4 17 4" xfId="17443"/>
    <cellStyle name="Percent 4 17 5" xfId="17444"/>
    <cellStyle name="Percent 4 17 6" xfId="17445"/>
    <cellStyle name="Percent 4 17 7" xfId="17446"/>
    <cellStyle name="Percent 4 17 8" xfId="17447"/>
    <cellStyle name="Percent 4 17 9" xfId="17448"/>
    <cellStyle name="Percent 4 18" xfId="1254"/>
    <cellStyle name="Percent 4 18 10" xfId="17449"/>
    <cellStyle name="Percent 4 18 11" xfId="17450"/>
    <cellStyle name="Percent 4 18 12" xfId="17451"/>
    <cellStyle name="Percent 4 18 13" xfId="17452"/>
    <cellStyle name="Percent 4 18 14" xfId="17453"/>
    <cellStyle name="Percent 4 18 15" xfId="17454"/>
    <cellStyle name="Percent 4 18 16" xfId="17455"/>
    <cellStyle name="Percent 4 18 17" xfId="17456"/>
    <cellStyle name="Percent 4 18 2" xfId="17457"/>
    <cellStyle name="Percent 4 18 3" xfId="17458"/>
    <cellStyle name="Percent 4 18 4" xfId="17459"/>
    <cellStyle name="Percent 4 18 5" xfId="17460"/>
    <cellStyle name="Percent 4 18 6" xfId="17461"/>
    <cellStyle name="Percent 4 18 7" xfId="17462"/>
    <cellStyle name="Percent 4 18 8" xfId="17463"/>
    <cellStyle name="Percent 4 18 9" xfId="17464"/>
    <cellStyle name="Percent 4 19" xfId="1255"/>
    <cellStyle name="Percent 4 19 10" xfId="17465"/>
    <cellStyle name="Percent 4 19 11" xfId="17466"/>
    <cellStyle name="Percent 4 19 12" xfId="17467"/>
    <cellStyle name="Percent 4 19 13" xfId="17468"/>
    <cellStyle name="Percent 4 19 14" xfId="17469"/>
    <cellStyle name="Percent 4 19 15" xfId="17470"/>
    <cellStyle name="Percent 4 19 16" xfId="17471"/>
    <cellStyle name="Percent 4 19 17" xfId="17472"/>
    <cellStyle name="Percent 4 19 2" xfId="17473"/>
    <cellStyle name="Percent 4 19 3" xfId="17474"/>
    <cellStyle name="Percent 4 19 4" xfId="17475"/>
    <cellStyle name="Percent 4 19 5" xfId="17476"/>
    <cellStyle name="Percent 4 19 6" xfId="17477"/>
    <cellStyle name="Percent 4 19 7" xfId="17478"/>
    <cellStyle name="Percent 4 19 8" xfId="17479"/>
    <cellStyle name="Percent 4 19 9" xfId="17480"/>
    <cellStyle name="Percent 4 2" xfId="1256"/>
    <cellStyle name="Percent 4 2 10" xfId="1257"/>
    <cellStyle name="Percent 4 2 10 10" xfId="17481"/>
    <cellStyle name="Percent 4 2 10 11" xfId="17482"/>
    <cellStyle name="Percent 4 2 10 12" xfId="17483"/>
    <cellStyle name="Percent 4 2 10 13" xfId="17484"/>
    <cellStyle name="Percent 4 2 10 14" xfId="17485"/>
    <cellStyle name="Percent 4 2 10 15" xfId="17486"/>
    <cellStyle name="Percent 4 2 10 16" xfId="17487"/>
    <cellStyle name="Percent 4 2 10 17" xfId="17488"/>
    <cellStyle name="Percent 4 2 10 2" xfId="17489"/>
    <cellStyle name="Percent 4 2 10 3" xfId="17490"/>
    <cellStyle name="Percent 4 2 10 4" xfId="17491"/>
    <cellStyle name="Percent 4 2 10 5" xfId="17492"/>
    <cellStyle name="Percent 4 2 10 6" xfId="17493"/>
    <cellStyle name="Percent 4 2 10 7" xfId="17494"/>
    <cellStyle name="Percent 4 2 10 8" xfId="17495"/>
    <cellStyle name="Percent 4 2 10 9" xfId="17496"/>
    <cellStyle name="Percent 4 2 11" xfId="1258"/>
    <cellStyle name="Percent 4 2 11 10" xfId="17497"/>
    <cellStyle name="Percent 4 2 11 11" xfId="17498"/>
    <cellStyle name="Percent 4 2 11 12" xfId="17499"/>
    <cellStyle name="Percent 4 2 11 13" xfId="17500"/>
    <cellStyle name="Percent 4 2 11 14" xfId="17501"/>
    <cellStyle name="Percent 4 2 11 15" xfId="17502"/>
    <cellStyle name="Percent 4 2 11 16" xfId="17503"/>
    <cellStyle name="Percent 4 2 11 17" xfId="17504"/>
    <cellStyle name="Percent 4 2 11 2" xfId="17505"/>
    <cellStyle name="Percent 4 2 11 3" xfId="17506"/>
    <cellStyle name="Percent 4 2 11 4" xfId="17507"/>
    <cellStyle name="Percent 4 2 11 5" xfId="17508"/>
    <cellStyle name="Percent 4 2 11 6" xfId="17509"/>
    <cellStyle name="Percent 4 2 11 7" xfId="17510"/>
    <cellStyle name="Percent 4 2 11 8" xfId="17511"/>
    <cellStyle name="Percent 4 2 11 9" xfId="17512"/>
    <cellStyle name="Percent 4 2 12" xfId="1259"/>
    <cellStyle name="Percent 4 2 12 10" xfId="17513"/>
    <cellStyle name="Percent 4 2 12 11" xfId="17514"/>
    <cellStyle name="Percent 4 2 12 12" xfId="17515"/>
    <cellStyle name="Percent 4 2 12 13" xfId="17516"/>
    <cellStyle name="Percent 4 2 12 14" xfId="17517"/>
    <cellStyle name="Percent 4 2 12 15" xfId="17518"/>
    <cellStyle name="Percent 4 2 12 16" xfId="17519"/>
    <cellStyle name="Percent 4 2 12 17" xfId="17520"/>
    <cellStyle name="Percent 4 2 12 2" xfId="17521"/>
    <cellStyle name="Percent 4 2 12 3" xfId="17522"/>
    <cellStyle name="Percent 4 2 12 4" xfId="17523"/>
    <cellStyle name="Percent 4 2 12 5" xfId="17524"/>
    <cellStyle name="Percent 4 2 12 6" xfId="17525"/>
    <cellStyle name="Percent 4 2 12 7" xfId="17526"/>
    <cellStyle name="Percent 4 2 12 8" xfId="17527"/>
    <cellStyle name="Percent 4 2 12 9" xfId="17528"/>
    <cellStyle name="Percent 4 2 13" xfId="1260"/>
    <cellStyle name="Percent 4 2 13 10" xfId="17529"/>
    <cellStyle name="Percent 4 2 13 11" xfId="17530"/>
    <cellStyle name="Percent 4 2 13 12" xfId="17531"/>
    <cellStyle name="Percent 4 2 13 13" xfId="17532"/>
    <cellStyle name="Percent 4 2 13 14" xfId="17533"/>
    <cellStyle name="Percent 4 2 13 15" xfId="17534"/>
    <cellStyle name="Percent 4 2 13 16" xfId="17535"/>
    <cellStyle name="Percent 4 2 13 17" xfId="17536"/>
    <cellStyle name="Percent 4 2 13 2" xfId="17537"/>
    <cellStyle name="Percent 4 2 13 3" xfId="17538"/>
    <cellStyle name="Percent 4 2 13 4" xfId="17539"/>
    <cellStyle name="Percent 4 2 13 5" xfId="17540"/>
    <cellStyle name="Percent 4 2 13 6" xfId="17541"/>
    <cellStyle name="Percent 4 2 13 7" xfId="17542"/>
    <cellStyle name="Percent 4 2 13 8" xfId="17543"/>
    <cellStyle name="Percent 4 2 13 9" xfId="17544"/>
    <cellStyle name="Percent 4 2 14" xfId="1261"/>
    <cellStyle name="Percent 4 2 14 10" xfId="17545"/>
    <cellStyle name="Percent 4 2 14 11" xfId="17546"/>
    <cellStyle name="Percent 4 2 14 12" xfId="17547"/>
    <cellStyle name="Percent 4 2 14 13" xfId="17548"/>
    <cellStyle name="Percent 4 2 14 14" xfId="17549"/>
    <cellStyle name="Percent 4 2 14 15" xfId="17550"/>
    <cellStyle name="Percent 4 2 14 16" xfId="17551"/>
    <cellStyle name="Percent 4 2 14 17" xfId="17552"/>
    <cellStyle name="Percent 4 2 14 2" xfId="17553"/>
    <cellStyle name="Percent 4 2 14 3" xfId="17554"/>
    <cellStyle name="Percent 4 2 14 4" xfId="17555"/>
    <cellStyle name="Percent 4 2 14 5" xfId="17556"/>
    <cellStyle name="Percent 4 2 14 6" xfId="17557"/>
    <cellStyle name="Percent 4 2 14 7" xfId="17558"/>
    <cellStyle name="Percent 4 2 14 8" xfId="17559"/>
    <cellStyle name="Percent 4 2 14 9" xfId="17560"/>
    <cellStyle name="Percent 4 2 15" xfId="1262"/>
    <cellStyle name="Percent 4 2 15 10" xfId="17561"/>
    <cellStyle name="Percent 4 2 15 11" xfId="17562"/>
    <cellStyle name="Percent 4 2 15 12" xfId="17563"/>
    <cellStyle name="Percent 4 2 15 13" xfId="17564"/>
    <cellStyle name="Percent 4 2 15 14" xfId="17565"/>
    <cellStyle name="Percent 4 2 15 15" xfId="17566"/>
    <cellStyle name="Percent 4 2 15 16" xfId="17567"/>
    <cellStyle name="Percent 4 2 15 17" xfId="17568"/>
    <cellStyle name="Percent 4 2 15 2" xfId="17569"/>
    <cellStyle name="Percent 4 2 15 3" xfId="17570"/>
    <cellStyle name="Percent 4 2 15 4" xfId="17571"/>
    <cellStyle name="Percent 4 2 15 5" xfId="17572"/>
    <cellStyle name="Percent 4 2 15 6" xfId="17573"/>
    <cellStyle name="Percent 4 2 15 7" xfId="17574"/>
    <cellStyle name="Percent 4 2 15 8" xfId="17575"/>
    <cellStyle name="Percent 4 2 15 9" xfId="17576"/>
    <cellStyle name="Percent 4 2 16" xfId="1263"/>
    <cellStyle name="Percent 4 2 16 10" xfId="17577"/>
    <cellStyle name="Percent 4 2 16 11" xfId="17578"/>
    <cellStyle name="Percent 4 2 16 12" xfId="17579"/>
    <cellStyle name="Percent 4 2 16 13" xfId="17580"/>
    <cellStyle name="Percent 4 2 16 14" xfId="17581"/>
    <cellStyle name="Percent 4 2 16 15" xfId="17582"/>
    <cellStyle name="Percent 4 2 16 16" xfId="17583"/>
    <cellStyle name="Percent 4 2 16 17" xfId="17584"/>
    <cellStyle name="Percent 4 2 16 2" xfId="17585"/>
    <cellStyle name="Percent 4 2 16 3" xfId="17586"/>
    <cellStyle name="Percent 4 2 16 4" xfId="17587"/>
    <cellStyle name="Percent 4 2 16 5" xfId="17588"/>
    <cellStyle name="Percent 4 2 16 6" xfId="17589"/>
    <cellStyle name="Percent 4 2 16 7" xfId="17590"/>
    <cellStyle name="Percent 4 2 16 8" xfId="17591"/>
    <cellStyle name="Percent 4 2 16 9" xfId="17592"/>
    <cellStyle name="Percent 4 2 17" xfId="1264"/>
    <cellStyle name="Percent 4 2 17 10" xfId="17593"/>
    <cellStyle name="Percent 4 2 17 11" xfId="17594"/>
    <cellStyle name="Percent 4 2 17 12" xfId="17595"/>
    <cellStyle name="Percent 4 2 17 13" xfId="17596"/>
    <cellStyle name="Percent 4 2 17 14" xfId="17597"/>
    <cellStyle name="Percent 4 2 17 15" xfId="17598"/>
    <cellStyle name="Percent 4 2 17 16" xfId="17599"/>
    <cellStyle name="Percent 4 2 17 17" xfId="17600"/>
    <cellStyle name="Percent 4 2 17 2" xfId="17601"/>
    <cellStyle name="Percent 4 2 17 3" xfId="17602"/>
    <cellStyle name="Percent 4 2 17 4" xfId="17603"/>
    <cellStyle name="Percent 4 2 17 5" xfId="17604"/>
    <cellStyle name="Percent 4 2 17 6" xfId="17605"/>
    <cellStyle name="Percent 4 2 17 7" xfId="17606"/>
    <cellStyle name="Percent 4 2 17 8" xfId="17607"/>
    <cellStyle name="Percent 4 2 17 9" xfId="17608"/>
    <cellStyle name="Percent 4 2 18" xfId="1265"/>
    <cellStyle name="Percent 4 2 18 10" xfId="17609"/>
    <cellStyle name="Percent 4 2 18 11" xfId="17610"/>
    <cellStyle name="Percent 4 2 18 12" xfId="17611"/>
    <cellStyle name="Percent 4 2 18 13" xfId="17612"/>
    <cellStyle name="Percent 4 2 18 14" xfId="17613"/>
    <cellStyle name="Percent 4 2 18 15" xfId="17614"/>
    <cellStyle name="Percent 4 2 18 16" xfId="17615"/>
    <cellStyle name="Percent 4 2 18 17" xfId="17616"/>
    <cellStyle name="Percent 4 2 18 2" xfId="17617"/>
    <cellStyle name="Percent 4 2 18 3" xfId="17618"/>
    <cellStyle name="Percent 4 2 18 4" xfId="17619"/>
    <cellStyle name="Percent 4 2 18 5" xfId="17620"/>
    <cellStyle name="Percent 4 2 18 6" xfId="17621"/>
    <cellStyle name="Percent 4 2 18 7" xfId="17622"/>
    <cellStyle name="Percent 4 2 18 8" xfId="17623"/>
    <cellStyle name="Percent 4 2 18 9" xfId="17624"/>
    <cellStyle name="Percent 4 2 19" xfId="1266"/>
    <cellStyle name="Percent 4 2 19 10" xfId="17625"/>
    <cellStyle name="Percent 4 2 19 11" xfId="17626"/>
    <cellStyle name="Percent 4 2 19 12" xfId="17627"/>
    <cellStyle name="Percent 4 2 19 13" xfId="17628"/>
    <cellStyle name="Percent 4 2 19 14" xfId="17629"/>
    <cellStyle name="Percent 4 2 19 15" xfId="17630"/>
    <cellStyle name="Percent 4 2 19 16" xfId="17631"/>
    <cellStyle name="Percent 4 2 19 17" xfId="17632"/>
    <cellStyle name="Percent 4 2 19 2" xfId="17633"/>
    <cellStyle name="Percent 4 2 19 3" xfId="17634"/>
    <cellStyle name="Percent 4 2 19 4" xfId="17635"/>
    <cellStyle name="Percent 4 2 19 5" xfId="17636"/>
    <cellStyle name="Percent 4 2 19 6" xfId="17637"/>
    <cellStyle name="Percent 4 2 19 7" xfId="17638"/>
    <cellStyle name="Percent 4 2 19 8" xfId="17639"/>
    <cellStyle name="Percent 4 2 19 9" xfId="17640"/>
    <cellStyle name="Percent 4 2 2" xfId="1267"/>
    <cellStyle name="Percent 4 2 20" xfId="1268"/>
    <cellStyle name="Percent 4 2 20 10" xfId="17641"/>
    <cellStyle name="Percent 4 2 20 11" xfId="17642"/>
    <cellStyle name="Percent 4 2 20 12" xfId="17643"/>
    <cellStyle name="Percent 4 2 20 13" xfId="17644"/>
    <cellStyle name="Percent 4 2 20 14" xfId="17645"/>
    <cellStyle name="Percent 4 2 20 15" xfId="17646"/>
    <cellStyle name="Percent 4 2 20 16" xfId="17647"/>
    <cellStyle name="Percent 4 2 20 17" xfId="17648"/>
    <cellStyle name="Percent 4 2 20 2" xfId="17649"/>
    <cellStyle name="Percent 4 2 20 3" xfId="17650"/>
    <cellStyle name="Percent 4 2 20 4" xfId="17651"/>
    <cellStyle name="Percent 4 2 20 5" xfId="17652"/>
    <cellStyle name="Percent 4 2 20 6" xfId="17653"/>
    <cellStyle name="Percent 4 2 20 7" xfId="17654"/>
    <cellStyle name="Percent 4 2 20 8" xfId="17655"/>
    <cellStyle name="Percent 4 2 20 9" xfId="17656"/>
    <cellStyle name="Percent 4 2 21" xfId="1269"/>
    <cellStyle name="Percent 4 2 21 10" xfId="17657"/>
    <cellStyle name="Percent 4 2 21 11" xfId="17658"/>
    <cellStyle name="Percent 4 2 21 12" xfId="17659"/>
    <cellStyle name="Percent 4 2 21 13" xfId="17660"/>
    <cellStyle name="Percent 4 2 21 14" xfId="17661"/>
    <cellStyle name="Percent 4 2 21 15" xfId="17662"/>
    <cellStyle name="Percent 4 2 21 16" xfId="17663"/>
    <cellStyle name="Percent 4 2 21 17" xfId="17664"/>
    <cellStyle name="Percent 4 2 21 2" xfId="17665"/>
    <cellStyle name="Percent 4 2 21 3" xfId="17666"/>
    <cellStyle name="Percent 4 2 21 4" xfId="17667"/>
    <cellStyle name="Percent 4 2 21 5" xfId="17668"/>
    <cellStyle name="Percent 4 2 21 6" xfId="17669"/>
    <cellStyle name="Percent 4 2 21 7" xfId="17670"/>
    <cellStyle name="Percent 4 2 21 8" xfId="17671"/>
    <cellStyle name="Percent 4 2 21 9" xfId="17672"/>
    <cellStyle name="Percent 4 2 22" xfId="1270"/>
    <cellStyle name="Percent 4 2 22 10" xfId="17673"/>
    <cellStyle name="Percent 4 2 22 11" xfId="17674"/>
    <cellStyle name="Percent 4 2 22 12" xfId="17675"/>
    <cellStyle name="Percent 4 2 22 13" xfId="17676"/>
    <cellStyle name="Percent 4 2 22 14" xfId="17677"/>
    <cellStyle name="Percent 4 2 22 15" xfId="17678"/>
    <cellStyle name="Percent 4 2 22 16" xfId="17679"/>
    <cellStyle name="Percent 4 2 22 17" xfId="17680"/>
    <cellStyle name="Percent 4 2 22 2" xfId="17681"/>
    <cellStyle name="Percent 4 2 22 3" xfId="17682"/>
    <cellStyle name="Percent 4 2 22 4" xfId="17683"/>
    <cellStyle name="Percent 4 2 22 5" xfId="17684"/>
    <cellStyle name="Percent 4 2 22 6" xfId="17685"/>
    <cellStyle name="Percent 4 2 22 7" xfId="17686"/>
    <cellStyle name="Percent 4 2 22 8" xfId="17687"/>
    <cellStyle name="Percent 4 2 22 9" xfId="17688"/>
    <cellStyle name="Percent 4 2 23" xfId="1271"/>
    <cellStyle name="Percent 4 2 23 10" xfId="17689"/>
    <cellStyle name="Percent 4 2 23 11" xfId="17690"/>
    <cellStyle name="Percent 4 2 23 12" xfId="17691"/>
    <cellStyle name="Percent 4 2 23 13" xfId="17692"/>
    <cellStyle name="Percent 4 2 23 14" xfId="17693"/>
    <cellStyle name="Percent 4 2 23 15" xfId="17694"/>
    <cellStyle name="Percent 4 2 23 16" xfId="17695"/>
    <cellStyle name="Percent 4 2 23 17" xfId="17696"/>
    <cellStyle name="Percent 4 2 23 2" xfId="17697"/>
    <cellStyle name="Percent 4 2 23 3" xfId="17698"/>
    <cellStyle name="Percent 4 2 23 4" xfId="17699"/>
    <cellStyle name="Percent 4 2 23 5" xfId="17700"/>
    <cellStyle name="Percent 4 2 23 6" xfId="17701"/>
    <cellStyle name="Percent 4 2 23 7" xfId="17702"/>
    <cellStyle name="Percent 4 2 23 8" xfId="17703"/>
    <cellStyle name="Percent 4 2 23 9" xfId="17704"/>
    <cellStyle name="Percent 4 2 24" xfId="1272"/>
    <cellStyle name="Percent 4 2 24 10" xfId="17705"/>
    <cellStyle name="Percent 4 2 24 11" xfId="17706"/>
    <cellStyle name="Percent 4 2 24 12" xfId="17707"/>
    <cellStyle name="Percent 4 2 24 13" xfId="17708"/>
    <cellStyle name="Percent 4 2 24 14" xfId="17709"/>
    <cellStyle name="Percent 4 2 24 15" xfId="17710"/>
    <cellStyle name="Percent 4 2 24 16" xfId="17711"/>
    <cellStyle name="Percent 4 2 24 17" xfId="17712"/>
    <cellStyle name="Percent 4 2 24 2" xfId="17713"/>
    <cellStyle name="Percent 4 2 24 3" xfId="17714"/>
    <cellStyle name="Percent 4 2 24 4" xfId="17715"/>
    <cellStyle name="Percent 4 2 24 5" xfId="17716"/>
    <cellStyle name="Percent 4 2 24 6" xfId="17717"/>
    <cellStyle name="Percent 4 2 24 7" xfId="17718"/>
    <cellStyle name="Percent 4 2 24 8" xfId="17719"/>
    <cellStyle name="Percent 4 2 24 9" xfId="17720"/>
    <cellStyle name="Percent 4 2 25" xfId="1273"/>
    <cellStyle name="Percent 4 2 25 10" xfId="17721"/>
    <cellStyle name="Percent 4 2 25 11" xfId="17722"/>
    <cellStyle name="Percent 4 2 25 12" xfId="17723"/>
    <cellStyle name="Percent 4 2 25 13" xfId="17724"/>
    <cellStyle name="Percent 4 2 25 14" xfId="17725"/>
    <cellStyle name="Percent 4 2 25 15" xfId="17726"/>
    <cellStyle name="Percent 4 2 25 16" xfId="17727"/>
    <cellStyle name="Percent 4 2 25 17" xfId="17728"/>
    <cellStyle name="Percent 4 2 25 2" xfId="17729"/>
    <cellStyle name="Percent 4 2 25 3" xfId="17730"/>
    <cellStyle name="Percent 4 2 25 4" xfId="17731"/>
    <cellStyle name="Percent 4 2 25 5" xfId="17732"/>
    <cellStyle name="Percent 4 2 25 6" xfId="17733"/>
    <cellStyle name="Percent 4 2 25 7" xfId="17734"/>
    <cellStyle name="Percent 4 2 25 8" xfId="17735"/>
    <cellStyle name="Percent 4 2 25 9" xfId="17736"/>
    <cellStyle name="Percent 4 2 26" xfId="1274"/>
    <cellStyle name="Percent 4 2 26 10" xfId="17737"/>
    <cellStyle name="Percent 4 2 26 11" xfId="17738"/>
    <cellStyle name="Percent 4 2 26 12" xfId="17739"/>
    <cellStyle name="Percent 4 2 26 13" xfId="17740"/>
    <cellStyle name="Percent 4 2 26 14" xfId="17741"/>
    <cellStyle name="Percent 4 2 26 15" xfId="17742"/>
    <cellStyle name="Percent 4 2 26 16" xfId="17743"/>
    <cellStyle name="Percent 4 2 26 17" xfId="17744"/>
    <cellStyle name="Percent 4 2 26 2" xfId="17745"/>
    <cellStyle name="Percent 4 2 26 3" xfId="17746"/>
    <cellStyle name="Percent 4 2 26 4" xfId="17747"/>
    <cellStyle name="Percent 4 2 26 5" xfId="17748"/>
    <cellStyle name="Percent 4 2 26 6" xfId="17749"/>
    <cellStyle name="Percent 4 2 26 7" xfId="17750"/>
    <cellStyle name="Percent 4 2 26 8" xfId="17751"/>
    <cellStyle name="Percent 4 2 26 9" xfId="17752"/>
    <cellStyle name="Percent 4 2 27" xfId="1275"/>
    <cellStyle name="Percent 4 2 27 10" xfId="17753"/>
    <cellStyle name="Percent 4 2 27 11" xfId="17754"/>
    <cellStyle name="Percent 4 2 27 12" xfId="17755"/>
    <cellStyle name="Percent 4 2 27 13" xfId="17756"/>
    <cellStyle name="Percent 4 2 27 14" xfId="17757"/>
    <cellStyle name="Percent 4 2 27 15" xfId="17758"/>
    <cellStyle name="Percent 4 2 27 16" xfId="17759"/>
    <cellStyle name="Percent 4 2 27 17" xfId="17760"/>
    <cellStyle name="Percent 4 2 27 2" xfId="17761"/>
    <cellStyle name="Percent 4 2 27 3" xfId="17762"/>
    <cellStyle name="Percent 4 2 27 4" xfId="17763"/>
    <cellStyle name="Percent 4 2 27 5" xfId="17764"/>
    <cellStyle name="Percent 4 2 27 6" xfId="17765"/>
    <cellStyle name="Percent 4 2 27 7" xfId="17766"/>
    <cellStyle name="Percent 4 2 27 8" xfId="17767"/>
    <cellStyle name="Percent 4 2 27 9" xfId="17768"/>
    <cellStyle name="Percent 4 2 28" xfId="1276"/>
    <cellStyle name="Percent 4 2 28 10" xfId="17769"/>
    <cellStyle name="Percent 4 2 28 11" xfId="17770"/>
    <cellStyle name="Percent 4 2 28 12" xfId="17771"/>
    <cellStyle name="Percent 4 2 28 13" xfId="17772"/>
    <cellStyle name="Percent 4 2 28 14" xfId="17773"/>
    <cellStyle name="Percent 4 2 28 15" xfId="17774"/>
    <cellStyle name="Percent 4 2 28 16" xfId="17775"/>
    <cellStyle name="Percent 4 2 28 17" xfId="17776"/>
    <cellStyle name="Percent 4 2 28 2" xfId="17777"/>
    <cellStyle name="Percent 4 2 28 3" xfId="17778"/>
    <cellStyle name="Percent 4 2 28 4" xfId="17779"/>
    <cellStyle name="Percent 4 2 28 5" xfId="17780"/>
    <cellStyle name="Percent 4 2 28 6" xfId="17781"/>
    <cellStyle name="Percent 4 2 28 7" xfId="17782"/>
    <cellStyle name="Percent 4 2 28 8" xfId="17783"/>
    <cellStyle name="Percent 4 2 28 9" xfId="17784"/>
    <cellStyle name="Percent 4 2 29" xfId="1277"/>
    <cellStyle name="Percent 4 2 29 10" xfId="17785"/>
    <cellStyle name="Percent 4 2 29 11" xfId="17786"/>
    <cellStyle name="Percent 4 2 29 12" xfId="17787"/>
    <cellStyle name="Percent 4 2 29 13" xfId="17788"/>
    <cellStyle name="Percent 4 2 29 14" xfId="17789"/>
    <cellStyle name="Percent 4 2 29 15" xfId="17790"/>
    <cellStyle name="Percent 4 2 29 16" xfId="17791"/>
    <cellStyle name="Percent 4 2 29 17" xfId="17792"/>
    <cellStyle name="Percent 4 2 29 2" xfId="17793"/>
    <cellStyle name="Percent 4 2 29 3" xfId="17794"/>
    <cellStyle name="Percent 4 2 29 4" xfId="17795"/>
    <cellStyle name="Percent 4 2 29 5" xfId="17796"/>
    <cellStyle name="Percent 4 2 29 6" xfId="17797"/>
    <cellStyle name="Percent 4 2 29 7" xfId="17798"/>
    <cellStyle name="Percent 4 2 29 8" xfId="17799"/>
    <cellStyle name="Percent 4 2 29 9" xfId="17800"/>
    <cellStyle name="Percent 4 2 3" xfId="1278"/>
    <cellStyle name="Percent 4 2 3 10" xfId="17801"/>
    <cellStyle name="Percent 4 2 3 11" xfId="17802"/>
    <cellStyle name="Percent 4 2 3 12" xfId="17803"/>
    <cellStyle name="Percent 4 2 3 13" xfId="17804"/>
    <cellStyle name="Percent 4 2 3 14" xfId="17805"/>
    <cellStyle name="Percent 4 2 3 15" xfId="17806"/>
    <cellStyle name="Percent 4 2 3 16" xfId="17807"/>
    <cellStyle name="Percent 4 2 3 17" xfId="17808"/>
    <cellStyle name="Percent 4 2 3 2" xfId="17809"/>
    <cellStyle name="Percent 4 2 3 3" xfId="17810"/>
    <cellStyle name="Percent 4 2 3 4" xfId="17811"/>
    <cellStyle name="Percent 4 2 3 5" xfId="17812"/>
    <cellStyle name="Percent 4 2 3 6" xfId="17813"/>
    <cellStyle name="Percent 4 2 3 7" xfId="17814"/>
    <cellStyle name="Percent 4 2 3 8" xfId="17815"/>
    <cellStyle name="Percent 4 2 3 9" xfId="17816"/>
    <cellStyle name="Percent 4 2 30" xfId="1279"/>
    <cellStyle name="Percent 4 2 30 10" xfId="17817"/>
    <cellStyle name="Percent 4 2 30 11" xfId="17818"/>
    <cellStyle name="Percent 4 2 30 12" xfId="17819"/>
    <cellStyle name="Percent 4 2 30 13" xfId="17820"/>
    <cellStyle name="Percent 4 2 30 14" xfId="17821"/>
    <cellStyle name="Percent 4 2 30 15" xfId="17822"/>
    <cellStyle name="Percent 4 2 30 16" xfId="17823"/>
    <cellStyle name="Percent 4 2 30 17" xfId="17824"/>
    <cellStyle name="Percent 4 2 30 2" xfId="17825"/>
    <cellStyle name="Percent 4 2 30 3" xfId="17826"/>
    <cellStyle name="Percent 4 2 30 4" xfId="17827"/>
    <cellStyle name="Percent 4 2 30 5" xfId="17828"/>
    <cellStyle name="Percent 4 2 30 6" xfId="17829"/>
    <cellStyle name="Percent 4 2 30 7" xfId="17830"/>
    <cellStyle name="Percent 4 2 30 8" xfId="17831"/>
    <cellStyle name="Percent 4 2 30 9" xfId="17832"/>
    <cellStyle name="Percent 4 2 31" xfId="1280"/>
    <cellStyle name="Percent 4 2 31 10" xfId="17833"/>
    <cellStyle name="Percent 4 2 31 11" xfId="17834"/>
    <cellStyle name="Percent 4 2 31 12" xfId="17835"/>
    <cellStyle name="Percent 4 2 31 13" xfId="17836"/>
    <cellStyle name="Percent 4 2 31 14" xfId="17837"/>
    <cellStyle name="Percent 4 2 31 15" xfId="17838"/>
    <cellStyle name="Percent 4 2 31 16" xfId="17839"/>
    <cellStyle name="Percent 4 2 31 17" xfId="17840"/>
    <cellStyle name="Percent 4 2 31 2" xfId="17841"/>
    <cellStyle name="Percent 4 2 31 3" xfId="17842"/>
    <cellStyle name="Percent 4 2 31 4" xfId="17843"/>
    <cellStyle name="Percent 4 2 31 5" xfId="17844"/>
    <cellStyle name="Percent 4 2 31 6" xfId="17845"/>
    <cellStyle name="Percent 4 2 31 7" xfId="17846"/>
    <cellStyle name="Percent 4 2 31 8" xfId="17847"/>
    <cellStyle name="Percent 4 2 31 9" xfId="17848"/>
    <cellStyle name="Percent 4 2 32" xfId="1281"/>
    <cellStyle name="Percent 4 2 32 10" xfId="17849"/>
    <cellStyle name="Percent 4 2 32 11" xfId="17850"/>
    <cellStyle name="Percent 4 2 32 12" xfId="17851"/>
    <cellStyle name="Percent 4 2 32 13" xfId="17852"/>
    <cellStyle name="Percent 4 2 32 14" xfId="17853"/>
    <cellStyle name="Percent 4 2 32 15" xfId="17854"/>
    <cellStyle name="Percent 4 2 32 16" xfId="17855"/>
    <cellStyle name="Percent 4 2 32 17" xfId="17856"/>
    <cellStyle name="Percent 4 2 32 2" xfId="17857"/>
    <cellStyle name="Percent 4 2 32 3" xfId="17858"/>
    <cellStyle name="Percent 4 2 32 4" xfId="17859"/>
    <cellStyle name="Percent 4 2 32 5" xfId="17860"/>
    <cellStyle name="Percent 4 2 32 6" xfId="17861"/>
    <cellStyle name="Percent 4 2 32 7" xfId="17862"/>
    <cellStyle name="Percent 4 2 32 8" xfId="17863"/>
    <cellStyle name="Percent 4 2 32 9" xfId="17864"/>
    <cellStyle name="Percent 4 2 33" xfId="1282"/>
    <cellStyle name="Percent 4 2 33 10" xfId="17865"/>
    <cellStyle name="Percent 4 2 33 11" xfId="17866"/>
    <cellStyle name="Percent 4 2 33 12" xfId="17867"/>
    <cellStyle name="Percent 4 2 33 13" xfId="17868"/>
    <cellStyle name="Percent 4 2 33 14" xfId="17869"/>
    <cellStyle name="Percent 4 2 33 15" xfId="17870"/>
    <cellStyle name="Percent 4 2 33 16" xfId="17871"/>
    <cellStyle name="Percent 4 2 33 17" xfId="17872"/>
    <cellStyle name="Percent 4 2 33 2" xfId="17873"/>
    <cellStyle name="Percent 4 2 33 3" xfId="17874"/>
    <cellStyle name="Percent 4 2 33 4" xfId="17875"/>
    <cellStyle name="Percent 4 2 33 5" xfId="17876"/>
    <cellStyle name="Percent 4 2 33 6" xfId="17877"/>
    <cellStyle name="Percent 4 2 33 7" xfId="17878"/>
    <cellStyle name="Percent 4 2 33 8" xfId="17879"/>
    <cellStyle name="Percent 4 2 33 9" xfId="17880"/>
    <cellStyle name="Percent 4 2 34" xfId="1283"/>
    <cellStyle name="Percent 4 2 34 10" xfId="17881"/>
    <cellStyle name="Percent 4 2 34 11" xfId="17882"/>
    <cellStyle name="Percent 4 2 34 12" xfId="17883"/>
    <cellStyle name="Percent 4 2 34 13" xfId="17884"/>
    <cellStyle name="Percent 4 2 34 14" xfId="17885"/>
    <cellStyle name="Percent 4 2 34 15" xfId="17886"/>
    <cellStyle name="Percent 4 2 34 16" xfId="17887"/>
    <cellStyle name="Percent 4 2 34 17" xfId="17888"/>
    <cellStyle name="Percent 4 2 34 2" xfId="17889"/>
    <cellStyle name="Percent 4 2 34 3" xfId="17890"/>
    <cellStyle name="Percent 4 2 34 4" xfId="17891"/>
    <cellStyle name="Percent 4 2 34 5" xfId="17892"/>
    <cellStyle name="Percent 4 2 34 6" xfId="17893"/>
    <cellStyle name="Percent 4 2 34 7" xfId="17894"/>
    <cellStyle name="Percent 4 2 34 8" xfId="17895"/>
    <cellStyle name="Percent 4 2 34 9" xfId="17896"/>
    <cellStyle name="Percent 4 2 35" xfId="1284"/>
    <cellStyle name="Percent 4 2 35 10" xfId="17897"/>
    <cellStyle name="Percent 4 2 35 11" xfId="17898"/>
    <cellStyle name="Percent 4 2 35 12" xfId="17899"/>
    <cellStyle name="Percent 4 2 35 13" xfId="17900"/>
    <cellStyle name="Percent 4 2 35 14" xfId="17901"/>
    <cellStyle name="Percent 4 2 35 15" xfId="17902"/>
    <cellStyle name="Percent 4 2 35 16" xfId="17903"/>
    <cellStyle name="Percent 4 2 35 17" xfId="17904"/>
    <cellStyle name="Percent 4 2 35 2" xfId="17905"/>
    <cellStyle name="Percent 4 2 35 3" xfId="17906"/>
    <cellStyle name="Percent 4 2 35 4" xfId="17907"/>
    <cellStyle name="Percent 4 2 35 5" xfId="17908"/>
    <cellStyle name="Percent 4 2 35 6" xfId="17909"/>
    <cellStyle name="Percent 4 2 35 7" xfId="17910"/>
    <cellStyle name="Percent 4 2 35 8" xfId="17911"/>
    <cellStyle name="Percent 4 2 35 9" xfId="17912"/>
    <cellStyle name="Percent 4 2 36" xfId="1285"/>
    <cellStyle name="Percent 4 2 36 10" xfId="17913"/>
    <cellStyle name="Percent 4 2 36 11" xfId="17914"/>
    <cellStyle name="Percent 4 2 36 12" xfId="17915"/>
    <cellStyle name="Percent 4 2 36 13" xfId="17916"/>
    <cellStyle name="Percent 4 2 36 14" xfId="17917"/>
    <cellStyle name="Percent 4 2 36 15" xfId="17918"/>
    <cellStyle name="Percent 4 2 36 16" xfId="17919"/>
    <cellStyle name="Percent 4 2 36 17" xfId="17920"/>
    <cellStyle name="Percent 4 2 36 2" xfId="17921"/>
    <cellStyle name="Percent 4 2 36 3" xfId="17922"/>
    <cellStyle name="Percent 4 2 36 4" xfId="17923"/>
    <cellStyle name="Percent 4 2 36 5" xfId="17924"/>
    <cellStyle name="Percent 4 2 36 6" xfId="17925"/>
    <cellStyle name="Percent 4 2 36 7" xfId="17926"/>
    <cellStyle name="Percent 4 2 36 8" xfId="17927"/>
    <cellStyle name="Percent 4 2 36 9" xfId="17928"/>
    <cellStyle name="Percent 4 2 37" xfId="1286"/>
    <cellStyle name="Percent 4 2 37 10" xfId="17929"/>
    <cellStyle name="Percent 4 2 37 11" xfId="17930"/>
    <cellStyle name="Percent 4 2 37 12" xfId="17931"/>
    <cellStyle name="Percent 4 2 37 13" xfId="17932"/>
    <cellStyle name="Percent 4 2 37 14" xfId="17933"/>
    <cellStyle name="Percent 4 2 37 15" xfId="17934"/>
    <cellStyle name="Percent 4 2 37 16" xfId="17935"/>
    <cellStyle name="Percent 4 2 37 17" xfId="17936"/>
    <cellStyle name="Percent 4 2 37 2" xfId="17937"/>
    <cellStyle name="Percent 4 2 37 3" xfId="17938"/>
    <cellStyle name="Percent 4 2 37 4" xfId="17939"/>
    <cellStyle name="Percent 4 2 37 5" xfId="17940"/>
    <cellStyle name="Percent 4 2 37 6" xfId="17941"/>
    <cellStyle name="Percent 4 2 37 7" xfId="17942"/>
    <cellStyle name="Percent 4 2 37 8" xfId="17943"/>
    <cellStyle name="Percent 4 2 37 9" xfId="17944"/>
    <cellStyle name="Percent 4 2 38" xfId="1287"/>
    <cellStyle name="Percent 4 2 38 10" xfId="17945"/>
    <cellStyle name="Percent 4 2 38 11" xfId="17946"/>
    <cellStyle name="Percent 4 2 38 12" xfId="17947"/>
    <cellStyle name="Percent 4 2 38 13" xfId="17948"/>
    <cellStyle name="Percent 4 2 38 14" xfId="17949"/>
    <cellStyle name="Percent 4 2 38 15" xfId="17950"/>
    <cellStyle name="Percent 4 2 38 16" xfId="17951"/>
    <cellStyle name="Percent 4 2 38 17" xfId="17952"/>
    <cellStyle name="Percent 4 2 38 2" xfId="17953"/>
    <cellStyle name="Percent 4 2 38 3" xfId="17954"/>
    <cellStyle name="Percent 4 2 38 4" xfId="17955"/>
    <cellStyle name="Percent 4 2 38 5" xfId="17956"/>
    <cellStyle name="Percent 4 2 38 6" xfId="17957"/>
    <cellStyle name="Percent 4 2 38 7" xfId="17958"/>
    <cellStyle name="Percent 4 2 38 8" xfId="17959"/>
    <cellStyle name="Percent 4 2 38 9" xfId="17960"/>
    <cellStyle name="Percent 4 2 39" xfId="1288"/>
    <cellStyle name="Percent 4 2 39 10" xfId="17961"/>
    <cellStyle name="Percent 4 2 39 11" xfId="17962"/>
    <cellStyle name="Percent 4 2 39 12" xfId="17963"/>
    <cellStyle name="Percent 4 2 39 13" xfId="17964"/>
    <cellStyle name="Percent 4 2 39 14" xfId="17965"/>
    <cellStyle name="Percent 4 2 39 15" xfId="17966"/>
    <cellStyle name="Percent 4 2 39 16" xfId="17967"/>
    <cellStyle name="Percent 4 2 39 17" xfId="17968"/>
    <cellStyle name="Percent 4 2 39 2" xfId="17969"/>
    <cellStyle name="Percent 4 2 39 3" xfId="17970"/>
    <cellStyle name="Percent 4 2 39 4" xfId="17971"/>
    <cellStyle name="Percent 4 2 39 5" xfId="17972"/>
    <cellStyle name="Percent 4 2 39 6" xfId="17973"/>
    <cellStyle name="Percent 4 2 39 7" xfId="17974"/>
    <cellStyle name="Percent 4 2 39 8" xfId="17975"/>
    <cellStyle name="Percent 4 2 39 9" xfId="17976"/>
    <cellStyle name="Percent 4 2 4" xfId="1289"/>
    <cellStyle name="Percent 4 2 4 10" xfId="17977"/>
    <cellStyle name="Percent 4 2 4 11" xfId="17978"/>
    <cellStyle name="Percent 4 2 4 12" xfId="17979"/>
    <cellStyle name="Percent 4 2 4 13" xfId="17980"/>
    <cellStyle name="Percent 4 2 4 14" xfId="17981"/>
    <cellStyle name="Percent 4 2 4 15" xfId="17982"/>
    <cellStyle name="Percent 4 2 4 16" xfId="17983"/>
    <cellStyle name="Percent 4 2 4 17" xfId="17984"/>
    <cellStyle name="Percent 4 2 4 2" xfId="17985"/>
    <cellStyle name="Percent 4 2 4 3" xfId="17986"/>
    <cellStyle name="Percent 4 2 4 4" xfId="17987"/>
    <cellStyle name="Percent 4 2 4 5" xfId="17988"/>
    <cellStyle name="Percent 4 2 4 6" xfId="17989"/>
    <cellStyle name="Percent 4 2 4 7" xfId="17990"/>
    <cellStyle name="Percent 4 2 4 8" xfId="17991"/>
    <cellStyle name="Percent 4 2 4 9" xfId="17992"/>
    <cellStyle name="Percent 4 2 40" xfId="1290"/>
    <cellStyle name="Percent 4 2 40 10" xfId="17993"/>
    <cellStyle name="Percent 4 2 40 11" xfId="17994"/>
    <cellStyle name="Percent 4 2 40 12" xfId="17995"/>
    <cellStyle name="Percent 4 2 40 13" xfId="17996"/>
    <cellStyle name="Percent 4 2 40 14" xfId="17997"/>
    <cellStyle name="Percent 4 2 40 15" xfId="17998"/>
    <cellStyle name="Percent 4 2 40 16" xfId="17999"/>
    <cellStyle name="Percent 4 2 40 17" xfId="18000"/>
    <cellStyle name="Percent 4 2 40 2" xfId="18001"/>
    <cellStyle name="Percent 4 2 40 3" xfId="18002"/>
    <cellStyle name="Percent 4 2 40 4" xfId="18003"/>
    <cellStyle name="Percent 4 2 40 5" xfId="18004"/>
    <cellStyle name="Percent 4 2 40 6" xfId="18005"/>
    <cellStyle name="Percent 4 2 40 7" xfId="18006"/>
    <cellStyle name="Percent 4 2 40 8" xfId="18007"/>
    <cellStyle name="Percent 4 2 40 9" xfId="18008"/>
    <cellStyle name="Percent 4 2 41" xfId="1291"/>
    <cellStyle name="Percent 4 2 41 10" xfId="18009"/>
    <cellStyle name="Percent 4 2 41 11" xfId="18010"/>
    <cellStyle name="Percent 4 2 41 12" xfId="18011"/>
    <cellStyle name="Percent 4 2 41 13" xfId="18012"/>
    <cellStyle name="Percent 4 2 41 14" xfId="18013"/>
    <cellStyle name="Percent 4 2 41 15" xfId="18014"/>
    <cellStyle name="Percent 4 2 41 16" xfId="18015"/>
    <cellStyle name="Percent 4 2 41 17" xfId="18016"/>
    <cellStyle name="Percent 4 2 41 2" xfId="18017"/>
    <cellStyle name="Percent 4 2 41 3" xfId="18018"/>
    <cellStyle name="Percent 4 2 41 4" xfId="18019"/>
    <cellStyle name="Percent 4 2 41 5" xfId="18020"/>
    <cellStyle name="Percent 4 2 41 6" xfId="18021"/>
    <cellStyle name="Percent 4 2 41 7" xfId="18022"/>
    <cellStyle name="Percent 4 2 41 8" xfId="18023"/>
    <cellStyle name="Percent 4 2 41 9" xfId="18024"/>
    <cellStyle name="Percent 4 2 42" xfId="1292"/>
    <cellStyle name="Percent 4 2 42 10" xfId="18025"/>
    <cellStyle name="Percent 4 2 42 11" xfId="18026"/>
    <cellStyle name="Percent 4 2 42 12" xfId="18027"/>
    <cellStyle name="Percent 4 2 42 13" xfId="18028"/>
    <cellStyle name="Percent 4 2 42 14" xfId="18029"/>
    <cellStyle name="Percent 4 2 42 15" xfId="18030"/>
    <cellStyle name="Percent 4 2 42 16" xfId="18031"/>
    <cellStyle name="Percent 4 2 42 17" xfId="18032"/>
    <cellStyle name="Percent 4 2 42 2" xfId="18033"/>
    <cellStyle name="Percent 4 2 42 3" xfId="18034"/>
    <cellStyle name="Percent 4 2 42 4" xfId="18035"/>
    <cellStyle name="Percent 4 2 42 5" xfId="18036"/>
    <cellStyle name="Percent 4 2 42 6" xfId="18037"/>
    <cellStyle name="Percent 4 2 42 7" xfId="18038"/>
    <cellStyle name="Percent 4 2 42 8" xfId="18039"/>
    <cellStyle name="Percent 4 2 42 9" xfId="18040"/>
    <cellStyle name="Percent 4 2 43" xfId="1293"/>
    <cellStyle name="Percent 4 2 43 10" xfId="18041"/>
    <cellStyle name="Percent 4 2 43 11" xfId="18042"/>
    <cellStyle name="Percent 4 2 43 12" xfId="18043"/>
    <cellStyle name="Percent 4 2 43 13" xfId="18044"/>
    <cellStyle name="Percent 4 2 43 14" xfId="18045"/>
    <cellStyle name="Percent 4 2 43 15" xfId="18046"/>
    <cellStyle name="Percent 4 2 43 16" xfId="18047"/>
    <cellStyle name="Percent 4 2 43 17" xfId="18048"/>
    <cellStyle name="Percent 4 2 43 2" xfId="18049"/>
    <cellStyle name="Percent 4 2 43 3" xfId="18050"/>
    <cellStyle name="Percent 4 2 43 4" xfId="18051"/>
    <cellStyle name="Percent 4 2 43 5" xfId="18052"/>
    <cellStyle name="Percent 4 2 43 6" xfId="18053"/>
    <cellStyle name="Percent 4 2 43 7" xfId="18054"/>
    <cellStyle name="Percent 4 2 43 8" xfId="18055"/>
    <cellStyle name="Percent 4 2 43 9" xfId="18056"/>
    <cellStyle name="Percent 4 2 44" xfId="1294"/>
    <cellStyle name="Percent 4 2 44 10" xfId="18057"/>
    <cellStyle name="Percent 4 2 44 11" xfId="18058"/>
    <cellStyle name="Percent 4 2 44 12" xfId="18059"/>
    <cellStyle name="Percent 4 2 44 13" xfId="18060"/>
    <cellStyle name="Percent 4 2 44 14" xfId="18061"/>
    <cellStyle name="Percent 4 2 44 15" xfId="18062"/>
    <cellStyle name="Percent 4 2 44 16" xfId="18063"/>
    <cellStyle name="Percent 4 2 44 17" xfId="18064"/>
    <cellStyle name="Percent 4 2 44 2" xfId="18065"/>
    <cellStyle name="Percent 4 2 44 3" xfId="18066"/>
    <cellStyle name="Percent 4 2 44 4" xfId="18067"/>
    <cellStyle name="Percent 4 2 44 5" xfId="18068"/>
    <cellStyle name="Percent 4 2 44 6" xfId="18069"/>
    <cellStyle name="Percent 4 2 44 7" xfId="18070"/>
    <cellStyle name="Percent 4 2 44 8" xfId="18071"/>
    <cellStyle name="Percent 4 2 44 9" xfId="18072"/>
    <cellStyle name="Percent 4 2 45" xfId="1295"/>
    <cellStyle name="Percent 4 2 45 10" xfId="18073"/>
    <cellStyle name="Percent 4 2 45 11" xfId="18074"/>
    <cellStyle name="Percent 4 2 45 12" xfId="18075"/>
    <cellStyle name="Percent 4 2 45 13" xfId="18076"/>
    <cellStyle name="Percent 4 2 45 14" xfId="18077"/>
    <cellStyle name="Percent 4 2 45 15" xfId="18078"/>
    <cellStyle name="Percent 4 2 45 16" xfId="18079"/>
    <cellStyle name="Percent 4 2 45 17" xfId="18080"/>
    <cellStyle name="Percent 4 2 45 2" xfId="18081"/>
    <cellStyle name="Percent 4 2 45 3" xfId="18082"/>
    <cellStyle name="Percent 4 2 45 4" xfId="18083"/>
    <cellStyle name="Percent 4 2 45 5" xfId="18084"/>
    <cellStyle name="Percent 4 2 45 6" xfId="18085"/>
    <cellStyle name="Percent 4 2 45 7" xfId="18086"/>
    <cellStyle name="Percent 4 2 45 8" xfId="18087"/>
    <cellStyle name="Percent 4 2 45 9" xfId="18088"/>
    <cellStyle name="Percent 4 2 46" xfId="1296"/>
    <cellStyle name="Percent 4 2 46 10" xfId="18089"/>
    <cellStyle name="Percent 4 2 46 11" xfId="18090"/>
    <cellStyle name="Percent 4 2 46 12" xfId="18091"/>
    <cellStyle name="Percent 4 2 46 13" xfId="18092"/>
    <cellStyle name="Percent 4 2 46 14" xfId="18093"/>
    <cellStyle name="Percent 4 2 46 15" xfId="18094"/>
    <cellStyle name="Percent 4 2 46 16" xfId="18095"/>
    <cellStyle name="Percent 4 2 46 17" xfId="18096"/>
    <cellStyle name="Percent 4 2 46 2" xfId="18097"/>
    <cellStyle name="Percent 4 2 46 3" xfId="18098"/>
    <cellStyle name="Percent 4 2 46 4" xfId="18099"/>
    <cellStyle name="Percent 4 2 46 5" xfId="18100"/>
    <cellStyle name="Percent 4 2 46 6" xfId="18101"/>
    <cellStyle name="Percent 4 2 46 7" xfId="18102"/>
    <cellStyle name="Percent 4 2 46 8" xfId="18103"/>
    <cellStyle name="Percent 4 2 46 9" xfId="18104"/>
    <cellStyle name="Percent 4 2 47" xfId="1297"/>
    <cellStyle name="Percent 4 2 47 10" xfId="18105"/>
    <cellStyle name="Percent 4 2 47 11" xfId="18106"/>
    <cellStyle name="Percent 4 2 47 12" xfId="18107"/>
    <cellStyle name="Percent 4 2 47 13" xfId="18108"/>
    <cellStyle name="Percent 4 2 47 14" xfId="18109"/>
    <cellStyle name="Percent 4 2 47 15" xfId="18110"/>
    <cellStyle name="Percent 4 2 47 16" xfId="18111"/>
    <cellStyle name="Percent 4 2 47 17" xfId="18112"/>
    <cellStyle name="Percent 4 2 47 2" xfId="18113"/>
    <cellStyle name="Percent 4 2 47 3" xfId="18114"/>
    <cellStyle name="Percent 4 2 47 4" xfId="18115"/>
    <cellStyle name="Percent 4 2 47 5" xfId="18116"/>
    <cellStyle name="Percent 4 2 47 6" xfId="18117"/>
    <cellStyle name="Percent 4 2 47 7" xfId="18118"/>
    <cellStyle name="Percent 4 2 47 8" xfId="18119"/>
    <cellStyle name="Percent 4 2 47 9" xfId="18120"/>
    <cellStyle name="Percent 4 2 5" xfId="1298"/>
    <cellStyle name="Percent 4 2 5 10" xfId="18121"/>
    <cellStyle name="Percent 4 2 5 11" xfId="18122"/>
    <cellStyle name="Percent 4 2 5 12" xfId="18123"/>
    <cellStyle name="Percent 4 2 5 13" xfId="18124"/>
    <cellStyle name="Percent 4 2 5 14" xfId="18125"/>
    <cellStyle name="Percent 4 2 5 15" xfId="18126"/>
    <cellStyle name="Percent 4 2 5 16" xfId="18127"/>
    <cellStyle name="Percent 4 2 5 17" xfId="18128"/>
    <cellStyle name="Percent 4 2 5 2" xfId="18129"/>
    <cellStyle name="Percent 4 2 5 3" xfId="18130"/>
    <cellStyle name="Percent 4 2 5 4" xfId="18131"/>
    <cellStyle name="Percent 4 2 5 5" xfId="18132"/>
    <cellStyle name="Percent 4 2 5 6" xfId="18133"/>
    <cellStyle name="Percent 4 2 5 7" xfId="18134"/>
    <cellStyle name="Percent 4 2 5 8" xfId="18135"/>
    <cellStyle name="Percent 4 2 5 9" xfId="18136"/>
    <cellStyle name="Percent 4 2 6" xfId="1299"/>
    <cellStyle name="Percent 4 2 6 10" xfId="18137"/>
    <cellStyle name="Percent 4 2 6 11" xfId="18138"/>
    <cellStyle name="Percent 4 2 6 12" xfId="18139"/>
    <cellStyle name="Percent 4 2 6 13" xfId="18140"/>
    <cellStyle name="Percent 4 2 6 14" xfId="18141"/>
    <cellStyle name="Percent 4 2 6 15" xfId="18142"/>
    <cellStyle name="Percent 4 2 6 16" xfId="18143"/>
    <cellStyle name="Percent 4 2 6 17" xfId="18144"/>
    <cellStyle name="Percent 4 2 6 2" xfId="18145"/>
    <cellStyle name="Percent 4 2 6 3" xfId="18146"/>
    <cellStyle name="Percent 4 2 6 4" xfId="18147"/>
    <cellStyle name="Percent 4 2 6 5" xfId="18148"/>
    <cellStyle name="Percent 4 2 6 6" xfId="18149"/>
    <cellStyle name="Percent 4 2 6 7" xfId="18150"/>
    <cellStyle name="Percent 4 2 6 8" xfId="18151"/>
    <cellStyle name="Percent 4 2 6 9" xfId="18152"/>
    <cellStyle name="Percent 4 2 7" xfId="1300"/>
    <cellStyle name="Percent 4 2 7 10" xfId="18153"/>
    <cellStyle name="Percent 4 2 7 11" xfId="18154"/>
    <cellStyle name="Percent 4 2 7 12" xfId="18155"/>
    <cellStyle name="Percent 4 2 7 13" xfId="18156"/>
    <cellStyle name="Percent 4 2 7 14" xfId="18157"/>
    <cellStyle name="Percent 4 2 7 15" xfId="18158"/>
    <cellStyle name="Percent 4 2 7 16" xfId="18159"/>
    <cellStyle name="Percent 4 2 7 17" xfId="18160"/>
    <cellStyle name="Percent 4 2 7 2" xfId="18161"/>
    <cellStyle name="Percent 4 2 7 3" xfId="18162"/>
    <cellStyle name="Percent 4 2 7 4" xfId="18163"/>
    <cellStyle name="Percent 4 2 7 5" xfId="18164"/>
    <cellStyle name="Percent 4 2 7 6" xfId="18165"/>
    <cellStyle name="Percent 4 2 7 7" xfId="18166"/>
    <cellStyle name="Percent 4 2 7 8" xfId="18167"/>
    <cellStyle name="Percent 4 2 7 9" xfId="18168"/>
    <cellStyle name="Percent 4 2 8" xfId="1301"/>
    <cellStyle name="Percent 4 2 8 10" xfId="18169"/>
    <cellStyle name="Percent 4 2 8 11" xfId="18170"/>
    <cellStyle name="Percent 4 2 8 12" xfId="18171"/>
    <cellStyle name="Percent 4 2 8 13" xfId="18172"/>
    <cellStyle name="Percent 4 2 8 14" xfId="18173"/>
    <cellStyle name="Percent 4 2 8 15" xfId="18174"/>
    <cellStyle name="Percent 4 2 8 16" xfId="18175"/>
    <cellStyle name="Percent 4 2 8 17" xfId="18176"/>
    <cellStyle name="Percent 4 2 8 2" xfId="18177"/>
    <cellStyle name="Percent 4 2 8 3" xfId="18178"/>
    <cellStyle name="Percent 4 2 8 4" xfId="18179"/>
    <cellStyle name="Percent 4 2 8 5" xfId="18180"/>
    <cellStyle name="Percent 4 2 8 6" xfId="18181"/>
    <cellStyle name="Percent 4 2 8 7" xfId="18182"/>
    <cellStyle name="Percent 4 2 8 8" xfId="18183"/>
    <cellStyle name="Percent 4 2 8 9" xfId="18184"/>
    <cellStyle name="Percent 4 2 9" xfId="1302"/>
    <cellStyle name="Percent 4 2 9 10" xfId="18185"/>
    <cellStyle name="Percent 4 2 9 11" xfId="18186"/>
    <cellStyle name="Percent 4 2 9 12" xfId="18187"/>
    <cellStyle name="Percent 4 2 9 13" xfId="18188"/>
    <cellStyle name="Percent 4 2 9 14" xfId="18189"/>
    <cellStyle name="Percent 4 2 9 15" xfId="18190"/>
    <cellStyle name="Percent 4 2 9 16" xfId="18191"/>
    <cellStyle name="Percent 4 2 9 17" xfId="18192"/>
    <cellStyle name="Percent 4 2 9 2" xfId="18193"/>
    <cellStyle name="Percent 4 2 9 3" xfId="18194"/>
    <cellStyle name="Percent 4 2 9 4" xfId="18195"/>
    <cellStyle name="Percent 4 2 9 5" xfId="18196"/>
    <cellStyle name="Percent 4 2 9 6" xfId="18197"/>
    <cellStyle name="Percent 4 2 9 7" xfId="18198"/>
    <cellStyle name="Percent 4 2 9 8" xfId="18199"/>
    <cellStyle name="Percent 4 2 9 9" xfId="18200"/>
    <cellStyle name="Percent 4 20" xfId="1303"/>
    <cellStyle name="Percent 4 20 10" xfId="18201"/>
    <cellStyle name="Percent 4 20 11" xfId="18202"/>
    <cellStyle name="Percent 4 20 12" xfId="18203"/>
    <cellStyle name="Percent 4 20 13" xfId="18204"/>
    <cellStyle name="Percent 4 20 14" xfId="18205"/>
    <cellStyle name="Percent 4 20 15" xfId="18206"/>
    <cellStyle name="Percent 4 20 16" xfId="18207"/>
    <cellStyle name="Percent 4 20 17" xfId="18208"/>
    <cellStyle name="Percent 4 20 2" xfId="18209"/>
    <cellStyle name="Percent 4 20 3" xfId="18210"/>
    <cellStyle name="Percent 4 20 4" xfId="18211"/>
    <cellStyle name="Percent 4 20 5" xfId="18212"/>
    <cellStyle name="Percent 4 20 6" xfId="18213"/>
    <cellStyle name="Percent 4 20 7" xfId="18214"/>
    <cellStyle name="Percent 4 20 8" xfId="18215"/>
    <cellStyle name="Percent 4 20 9" xfId="18216"/>
    <cellStyle name="Percent 4 21" xfId="1304"/>
    <cellStyle name="Percent 4 21 10" xfId="18217"/>
    <cellStyle name="Percent 4 21 11" xfId="18218"/>
    <cellStyle name="Percent 4 21 12" xfId="18219"/>
    <cellStyle name="Percent 4 21 13" xfId="18220"/>
    <cellStyle name="Percent 4 21 14" xfId="18221"/>
    <cellStyle name="Percent 4 21 15" xfId="18222"/>
    <cellStyle name="Percent 4 21 16" xfId="18223"/>
    <cellStyle name="Percent 4 21 17" xfId="18224"/>
    <cellStyle name="Percent 4 21 2" xfId="18225"/>
    <cellStyle name="Percent 4 21 3" xfId="18226"/>
    <cellStyle name="Percent 4 21 4" xfId="18227"/>
    <cellStyle name="Percent 4 21 5" xfId="18228"/>
    <cellStyle name="Percent 4 21 6" xfId="18229"/>
    <cellStyle name="Percent 4 21 7" xfId="18230"/>
    <cellStyle name="Percent 4 21 8" xfId="18231"/>
    <cellStyle name="Percent 4 21 9" xfId="18232"/>
    <cellStyle name="Percent 4 22" xfId="1305"/>
    <cellStyle name="Percent 4 22 10" xfId="18233"/>
    <cellStyle name="Percent 4 22 11" xfId="18234"/>
    <cellStyle name="Percent 4 22 12" xfId="18235"/>
    <cellStyle name="Percent 4 22 13" xfId="18236"/>
    <cellStyle name="Percent 4 22 14" xfId="18237"/>
    <cellStyle name="Percent 4 22 15" xfId="18238"/>
    <cellStyle name="Percent 4 22 16" xfId="18239"/>
    <cellStyle name="Percent 4 22 17" xfId="18240"/>
    <cellStyle name="Percent 4 22 2" xfId="18241"/>
    <cellStyle name="Percent 4 22 3" xfId="18242"/>
    <cellStyle name="Percent 4 22 4" xfId="18243"/>
    <cellStyle name="Percent 4 22 5" xfId="18244"/>
    <cellStyle name="Percent 4 22 6" xfId="18245"/>
    <cellStyle name="Percent 4 22 7" xfId="18246"/>
    <cellStyle name="Percent 4 22 8" xfId="18247"/>
    <cellStyle name="Percent 4 22 9" xfId="18248"/>
    <cellStyle name="Percent 4 23" xfId="1306"/>
    <cellStyle name="Percent 4 23 10" xfId="18249"/>
    <cellStyle name="Percent 4 23 11" xfId="18250"/>
    <cellStyle name="Percent 4 23 12" xfId="18251"/>
    <cellStyle name="Percent 4 23 13" xfId="18252"/>
    <cellStyle name="Percent 4 23 14" xfId="18253"/>
    <cellStyle name="Percent 4 23 15" xfId="18254"/>
    <cellStyle name="Percent 4 23 16" xfId="18255"/>
    <cellStyle name="Percent 4 23 17" xfId="18256"/>
    <cellStyle name="Percent 4 23 2" xfId="18257"/>
    <cellStyle name="Percent 4 23 3" xfId="18258"/>
    <cellStyle name="Percent 4 23 4" xfId="18259"/>
    <cellStyle name="Percent 4 23 5" xfId="18260"/>
    <cellStyle name="Percent 4 23 6" xfId="18261"/>
    <cellStyle name="Percent 4 23 7" xfId="18262"/>
    <cellStyle name="Percent 4 23 8" xfId="18263"/>
    <cellStyle name="Percent 4 23 9" xfId="18264"/>
    <cellStyle name="Percent 4 24" xfId="1307"/>
    <cellStyle name="Percent 4 24 10" xfId="18265"/>
    <cellStyle name="Percent 4 24 11" xfId="18266"/>
    <cellStyle name="Percent 4 24 12" xfId="18267"/>
    <cellStyle name="Percent 4 24 13" xfId="18268"/>
    <cellStyle name="Percent 4 24 14" xfId="18269"/>
    <cellStyle name="Percent 4 24 15" xfId="18270"/>
    <cellStyle name="Percent 4 24 16" xfId="18271"/>
    <cellStyle name="Percent 4 24 17" xfId="18272"/>
    <cellStyle name="Percent 4 24 2" xfId="18273"/>
    <cellStyle name="Percent 4 24 3" xfId="18274"/>
    <cellStyle name="Percent 4 24 4" xfId="18275"/>
    <cellStyle name="Percent 4 24 5" xfId="18276"/>
    <cellStyle name="Percent 4 24 6" xfId="18277"/>
    <cellStyle name="Percent 4 24 7" xfId="18278"/>
    <cellStyle name="Percent 4 24 8" xfId="18279"/>
    <cellStyle name="Percent 4 24 9" xfId="18280"/>
    <cellStyle name="Percent 4 25" xfId="1308"/>
    <cellStyle name="Percent 4 25 10" xfId="18281"/>
    <cellStyle name="Percent 4 25 11" xfId="18282"/>
    <cellStyle name="Percent 4 25 12" xfId="18283"/>
    <cellStyle name="Percent 4 25 13" xfId="18284"/>
    <cellStyle name="Percent 4 25 14" xfId="18285"/>
    <cellStyle name="Percent 4 25 15" xfId="18286"/>
    <cellStyle name="Percent 4 25 16" xfId="18287"/>
    <cellStyle name="Percent 4 25 17" xfId="18288"/>
    <cellStyle name="Percent 4 25 2" xfId="18289"/>
    <cellStyle name="Percent 4 25 3" xfId="18290"/>
    <cellStyle name="Percent 4 25 4" xfId="18291"/>
    <cellStyle name="Percent 4 25 5" xfId="18292"/>
    <cellStyle name="Percent 4 25 6" xfId="18293"/>
    <cellStyle name="Percent 4 25 7" xfId="18294"/>
    <cellStyle name="Percent 4 25 8" xfId="18295"/>
    <cellStyle name="Percent 4 25 9" xfId="18296"/>
    <cellStyle name="Percent 4 26" xfId="1309"/>
    <cellStyle name="Percent 4 26 10" xfId="18297"/>
    <cellStyle name="Percent 4 26 11" xfId="18298"/>
    <cellStyle name="Percent 4 26 12" xfId="18299"/>
    <cellStyle name="Percent 4 26 13" xfId="18300"/>
    <cellStyle name="Percent 4 26 14" xfId="18301"/>
    <cellStyle name="Percent 4 26 15" xfId="18302"/>
    <cellStyle name="Percent 4 26 16" xfId="18303"/>
    <cellStyle name="Percent 4 26 17" xfId="18304"/>
    <cellStyle name="Percent 4 26 2" xfId="18305"/>
    <cellStyle name="Percent 4 26 3" xfId="18306"/>
    <cellStyle name="Percent 4 26 4" xfId="18307"/>
    <cellStyle name="Percent 4 26 5" xfId="18308"/>
    <cellStyle name="Percent 4 26 6" xfId="18309"/>
    <cellStyle name="Percent 4 26 7" xfId="18310"/>
    <cellStyle name="Percent 4 26 8" xfId="18311"/>
    <cellStyle name="Percent 4 26 9" xfId="18312"/>
    <cellStyle name="Percent 4 27" xfId="1310"/>
    <cellStyle name="Percent 4 27 10" xfId="18313"/>
    <cellStyle name="Percent 4 27 11" xfId="18314"/>
    <cellStyle name="Percent 4 27 12" xfId="18315"/>
    <cellStyle name="Percent 4 27 13" xfId="18316"/>
    <cellStyle name="Percent 4 27 14" xfId="18317"/>
    <cellStyle name="Percent 4 27 15" xfId="18318"/>
    <cellStyle name="Percent 4 27 16" xfId="18319"/>
    <cellStyle name="Percent 4 27 17" xfId="18320"/>
    <cellStyle name="Percent 4 27 2" xfId="18321"/>
    <cellStyle name="Percent 4 27 3" xfId="18322"/>
    <cellStyle name="Percent 4 27 4" xfId="18323"/>
    <cellStyle name="Percent 4 27 5" xfId="18324"/>
    <cellStyle name="Percent 4 27 6" xfId="18325"/>
    <cellStyle name="Percent 4 27 7" xfId="18326"/>
    <cellStyle name="Percent 4 27 8" xfId="18327"/>
    <cellStyle name="Percent 4 27 9" xfId="18328"/>
    <cellStyle name="Percent 4 28" xfId="1311"/>
    <cellStyle name="Percent 4 28 10" xfId="18329"/>
    <cellStyle name="Percent 4 28 11" xfId="18330"/>
    <cellStyle name="Percent 4 28 12" xfId="18331"/>
    <cellStyle name="Percent 4 28 13" xfId="18332"/>
    <cellStyle name="Percent 4 28 14" xfId="18333"/>
    <cellStyle name="Percent 4 28 15" xfId="18334"/>
    <cellStyle name="Percent 4 28 16" xfId="18335"/>
    <cellStyle name="Percent 4 28 17" xfId="18336"/>
    <cellStyle name="Percent 4 28 2" xfId="18337"/>
    <cellStyle name="Percent 4 28 3" xfId="18338"/>
    <cellStyle name="Percent 4 28 4" xfId="18339"/>
    <cellStyle name="Percent 4 28 5" xfId="18340"/>
    <cellStyle name="Percent 4 28 6" xfId="18341"/>
    <cellStyle name="Percent 4 28 7" xfId="18342"/>
    <cellStyle name="Percent 4 28 8" xfId="18343"/>
    <cellStyle name="Percent 4 28 9" xfId="18344"/>
    <cellStyle name="Percent 4 29" xfId="1312"/>
    <cellStyle name="Percent 4 29 10" xfId="18345"/>
    <cellStyle name="Percent 4 29 11" xfId="18346"/>
    <cellStyle name="Percent 4 29 12" xfId="18347"/>
    <cellStyle name="Percent 4 29 13" xfId="18348"/>
    <cellStyle name="Percent 4 29 14" xfId="18349"/>
    <cellStyle name="Percent 4 29 15" xfId="18350"/>
    <cellStyle name="Percent 4 29 16" xfId="18351"/>
    <cellStyle name="Percent 4 29 17" xfId="18352"/>
    <cellStyle name="Percent 4 29 2" xfId="18353"/>
    <cellStyle name="Percent 4 29 3" xfId="18354"/>
    <cellStyle name="Percent 4 29 4" xfId="18355"/>
    <cellStyle name="Percent 4 29 5" xfId="18356"/>
    <cellStyle name="Percent 4 29 6" xfId="18357"/>
    <cellStyle name="Percent 4 29 7" xfId="18358"/>
    <cellStyle name="Percent 4 29 8" xfId="18359"/>
    <cellStyle name="Percent 4 29 9" xfId="18360"/>
    <cellStyle name="Percent 4 3" xfId="1313"/>
    <cellStyle name="Percent 4 3 10" xfId="1968"/>
    <cellStyle name="Percent 4 3 2" xfId="1314"/>
    <cellStyle name="Percent 4 3 3" xfId="1315"/>
    <cellStyle name="Percent 4 3 4" xfId="1316"/>
    <cellStyle name="Percent 4 3 5" xfId="1317"/>
    <cellStyle name="Percent 4 3 6" xfId="1318"/>
    <cellStyle name="Percent 4 3 7" xfId="1319"/>
    <cellStyle name="Percent 4 3 8" xfId="1969"/>
    <cellStyle name="Percent 4 3 9" xfId="1970"/>
    <cellStyle name="Percent 4 30" xfId="1320"/>
    <cellStyle name="Percent 4 30 10" xfId="18361"/>
    <cellStyle name="Percent 4 30 11" xfId="18362"/>
    <cellStyle name="Percent 4 30 12" xfId="18363"/>
    <cellStyle name="Percent 4 30 13" xfId="18364"/>
    <cellStyle name="Percent 4 30 14" xfId="18365"/>
    <cellStyle name="Percent 4 30 15" xfId="18366"/>
    <cellStyle name="Percent 4 30 16" xfId="18367"/>
    <cellStyle name="Percent 4 30 17" xfId="18368"/>
    <cellStyle name="Percent 4 30 2" xfId="18369"/>
    <cellStyle name="Percent 4 30 3" xfId="18370"/>
    <cellStyle name="Percent 4 30 4" xfId="18371"/>
    <cellStyle name="Percent 4 30 5" xfId="18372"/>
    <cellStyle name="Percent 4 30 6" xfId="18373"/>
    <cellStyle name="Percent 4 30 7" xfId="18374"/>
    <cellStyle name="Percent 4 30 8" xfId="18375"/>
    <cellStyle name="Percent 4 30 9" xfId="18376"/>
    <cellStyle name="Percent 4 31" xfId="1321"/>
    <cellStyle name="Percent 4 31 10" xfId="18377"/>
    <cellStyle name="Percent 4 31 11" xfId="18378"/>
    <cellStyle name="Percent 4 31 12" xfId="18379"/>
    <cellStyle name="Percent 4 31 13" xfId="18380"/>
    <cellStyle name="Percent 4 31 14" xfId="18381"/>
    <cellStyle name="Percent 4 31 15" xfId="18382"/>
    <cellStyle name="Percent 4 31 16" xfId="18383"/>
    <cellStyle name="Percent 4 31 17" xfId="18384"/>
    <cellStyle name="Percent 4 31 2" xfId="18385"/>
    <cellStyle name="Percent 4 31 3" xfId="18386"/>
    <cellStyle name="Percent 4 31 4" xfId="18387"/>
    <cellStyle name="Percent 4 31 5" xfId="18388"/>
    <cellStyle name="Percent 4 31 6" xfId="18389"/>
    <cellStyle name="Percent 4 31 7" xfId="18390"/>
    <cellStyle name="Percent 4 31 8" xfId="18391"/>
    <cellStyle name="Percent 4 31 9" xfId="18392"/>
    <cellStyle name="Percent 4 32" xfId="1322"/>
    <cellStyle name="Percent 4 32 10" xfId="18393"/>
    <cellStyle name="Percent 4 32 11" xfId="18394"/>
    <cellStyle name="Percent 4 32 12" xfId="18395"/>
    <cellStyle name="Percent 4 32 13" xfId="18396"/>
    <cellStyle name="Percent 4 32 14" xfId="18397"/>
    <cellStyle name="Percent 4 32 15" xfId="18398"/>
    <cellStyle name="Percent 4 32 16" xfId="18399"/>
    <cellStyle name="Percent 4 32 17" xfId="18400"/>
    <cellStyle name="Percent 4 32 2" xfId="18401"/>
    <cellStyle name="Percent 4 32 3" xfId="18402"/>
    <cellStyle name="Percent 4 32 4" xfId="18403"/>
    <cellStyle name="Percent 4 32 5" xfId="18404"/>
    <cellStyle name="Percent 4 32 6" xfId="18405"/>
    <cellStyle name="Percent 4 32 7" xfId="18406"/>
    <cellStyle name="Percent 4 32 8" xfId="18407"/>
    <cellStyle name="Percent 4 32 9" xfId="18408"/>
    <cellStyle name="Percent 4 33" xfId="1323"/>
    <cellStyle name="Percent 4 33 10" xfId="18409"/>
    <cellStyle name="Percent 4 33 11" xfId="18410"/>
    <cellStyle name="Percent 4 33 12" xfId="18411"/>
    <cellStyle name="Percent 4 33 13" xfId="18412"/>
    <cellStyle name="Percent 4 33 14" xfId="18413"/>
    <cellStyle name="Percent 4 33 15" xfId="18414"/>
    <cellStyle name="Percent 4 33 16" xfId="18415"/>
    <cellStyle name="Percent 4 33 17" xfId="18416"/>
    <cellStyle name="Percent 4 33 2" xfId="18417"/>
    <cellStyle name="Percent 4 33 3" xfId="18418"/>
    <cellStyle name="Percent 4 33 4" xfId="18419"/>
    <cellStyle name="Percent 4 33 5" xfId="18420"/>
    <cellStyle name="Percent 4 33 6" xfId="18421"/>
    <cellStyle name="Percent 4 33 7" xfId="18422"/>
    <cellStyle name="Percent 4 33 8" xfId="18423"/>
    <cellStyle name="Percent 4 33 9" xfId="18424"/>
    <cellStyle name="Percent 4 34" xfId="1324"/>
    <cellStyle name="Percent 4 34 10" xfId="18425"/>
    <cellStyle name="Percent 4 34 11" xfId="18426"/>
    <cellStyle name="Percent 4 34 12" xfId="18427"/>
    <cellStyle name="Percent 4 34 13" xfId="18428"/>
    <cellStyle name="Percent 4 34 14" xfId="18429"/>
    <cellStyle name="Percent 4 34 15" xfId="18430"/>
    <cellStyle name="Percent 4 34 16" xfId="18431"/>
    <cellStyle name="Percent 4 34 17" xfId="18432"/>
    <cellStyle name="Percent 4 34 2" xfId="18433"/>
    <cellStyle name="Percent 4 34 3" xfId="18434"/>
    <cellStyle name="Percent 4 34 4" xfId="18435"/>
    <cellStyle name="Percent 4 34 5" xfId="18436"/>
    <cellStyle name="Percent 4 34 6" xfId="18437"/>
    <cellStyle name="Percent 4 34 7" xfId="18438"/>
    <cellStyle name="Percent 4 34 8" xfId="18439"/>
    <cellStyle name="Percent 4 34 9" xfId="18440"/>
    <cellStyle name="Percent 4 35" xfId="1325"/>
    <cellStyle name="Percent 4 35 10" xfId="18441"/>
    <cellStyle name="Percent 4 35 11" xfId="18442"/>
    <cellStyle name="Percent 4 35 12" xfId="18443"/>
    <cellStyle name="Percent 4 35 13" xfId="18444"/>
    <cellStyle name="Percent 4 35 14" xfId="18445"/>
    <cellStyle name="Percent 4 35 15" xfId="18446"/>
    <cellStyle name="Percent 4 35 16" xfId="18447"/>
    <cellStyle name="Percent 4 35 17" xfId="18448"/>
    <cellStyle name="Percent 4 35 2" xfId="18449"/>
    <cellStyle name="Percent 4 35 3" xfId="18450"/>
    <cellStyle name="Percent 4 35 4" xfId="18451"/>
    <cellStyle name="Percent 4 35 5" xfId="18452"/>
    <cellStyle name="Percent 4 35 6" xfId="18453"/>
    <cellStyle name="Percent 4 35 7" xfId="18454"/>
    <cellStyle name="Percent 4 35 8" xfId="18455"/>
    <cellStyle name="Percent 4 35 9" xfId="18456"/>
    <cellStyle name="Percent 4 36" xfId="1326"/>
    <cellStyle name="Percent 4 36 10" xfId="18457"/>
    <cellStyle name="Percent 4 36 11" xfId="18458"/>
    <cellStyle name="Percent 4 36 12" xfId="18459"/>
    <cellStyle name="Percent 4 36 13" xfId="18460"/>
    <cellStyle name="Percent 4 36 14" xfId="18461"/>
    <cellStyle name="Percent 4 36 15" xfId="18462"/>
    <cellStyle name="Percent 4 36 16" xfId="18463"/>
    <cellStyle name="Percent 4 36 17" xfId="18464"/>
    <cellStyle name="Percent 4 36 2" xfId="18465"/>
    <cellStyle name="Percent 4 36 3" xfId="18466"/>
    <cellStyle name="Percent 4 36 4" xfId="18467"/>
    <cellStyle name="Percent 4 36 5" xfId="18468"/>
    <cellStyle name="Percent 4 36 6" xfId="18469"/>
    <cellStyle name="Percent 4 36 7" xfId="18470"/>
    <cellStyle name="Percent 4 36 8" xfId="18471"/>
    <cellStyle name="Percent 4 36 9" xfId="18472"/>
    <cellStyle name="Percent 4 37" xfId="1327"/>
    <cellStyle name="Percent 4 37 10" xfId="18473"/>
    <cellStyle name="Percent 4 37 11" xfId="18474"/>
    <cellStyle name="Percent 4 37 12" xfId="18475"/>
    <cellStyle name="Percent 4 37 13" xfId="18476"/>
    <cellStyle name="Percent 4 37 14" xfId="18477"/>
    <cellStyle name="Percent 4 37 15" xfId="18478"/>
    <cellStyle name="Percent 4 37 16" xfId="18479"/>
    <cellStyle name="Percent 4 37 17" xfId="18480"/>
    <cellStyle name="Percent 4 37 2" xfId="18481"/>
    <cellStyle name="Percent 4 37 3" xfId="18482"/>
    <cellStyle name="Percent 4 37 4" xfId="18483"/>
    <cellStyle name="Percent 4 37 5" xfId="18484"/>
    <cellStyle name="Percent 4 37 6" xfId="18485"/>
    <cellStyle name="Percent 4 37 7" xfId="18486"/>
    <cellStyle name="Percent 4 37 8" xfId="18487"/>
    <cellStyle name="Percent 4 37 9" xfId="18488"/>
    <cellStyle name="Percent 4 38" xfId="1328"/>
    <cellStyle name="Percent 4 38 10" xfId="18489"/>
    <cellStyle name="Percent 4 38 11" xfId="18490"/>
    <cellStyle name="Percent 4 38 12" xfId="18491"/>
    <cellStyle name="Percent 4 38 13" xfId="18492"/>
    <cellStyle name="Percent 4 38 14" xfId="18493"/>
    <cellStyle name="Percent 4 38 15" xfId="18494"/>
    <cellStyle name="Percent 4 38 16" xfId="18495"/>
    <cellStyle name="Percent 4 38 17" xfId="18496"/>
    <cellStyle name="Percent 4 38 2" xfId="18497"/>
    <cellStyle name="Percent 4 38 3" xfId="18498"/>
    <cellStyle name="Percent 4 38 4" xfId="18499"/>
    <cellStyle name="Percent 4 38 5" xfId="18500"/>
    <cellStyle name="Percent 4 38 6" xfId="18501"/>
    <cellStyle name="Percent 4 38 7" xfId="18502"/>
    <cellStyle name="Percent 4 38 8" xfId="18503"/>
    <cellStyle name="Percent 4 38 9" xfId="18504"/>
    <cellStyle name="Percent 4 39" xfId="1329"/>
    <cellStyle name="Percent 4 39 10" xfId="18505"/>
    <cellStyle name="Percent 4 39 11" xfId="18506"/>
    <cellStyle name="Percent 4 39 12" xfId="18507"/>
    <cellStyle name="Percent 4 39 13" xfId="18508"/>
    <cellStyle name="Percent 4 39 14" xfId="18509"/>
    <cellStyle name="Percent 4 39 15" xfId="18510"/>
    <cellStyle name="Percent 4 39 16" xfId="18511"/>
    <cellStyle name="Percent 4 39 17" xfId="18512"/>
    <cellStyle name="Percent 4 39 2" xfId="18513"/>
    <cellStyle name="Percent 4 39 3" xfId="18514"/>
    <cellStyle name="Percent 4 39 4" xfId="18515"/>
    <cellStyle name="Percent 4 39 5" xfId="18516"/>
    <cellStyle name="Percent 4 39 6" xfId="18517"/>
    <cellStyle name="Percent 4 39 7" xfId="18518"/>
    <cellStyle name="Percent 4 39 8" xfId="18519"/>
    <cellStyle name="Percent 4 39 9" xfId="18520"/>
    <cellStyle name="Percent 4 4" xfId="1330"/>
    <cellStyle name="Percent 4 4 10" xfId="1971"/>
    <cellStyle name="Percent 4 4 11" xfId="18521"/>
    <cellStyle name="Percent 4 4 12" xfId="18522"/>
    <cellStyle name="Percent 4 4 13" xfId="18523"/>
    <cellStyle name="Percent 4 4 14" xfId="18524"/>
    <cellStyle name="Percent 4 4 15" xfId="18525"/>
    <cellStyle name="Percent 4 4 16" xfId="18526"/>
    <cellStyle name="Percent 4 4 17" xfId="18527"/>
    <cellStyle name="Percent 4 4 2" xfId="1331"/>
    <cellStyle name="Percent 4 4 3" xfId="1332"/>
    <cellStyle name="Percent 4 4 4" xfId="1333"/>
    <cellStyle name="Percent 4 4 5" xfId="1334"/>
    <cellStyle name="Percent 4 4 6" xfId="1335"/>
    <cellStyle name="Percent 4 4 7" xfId="1336"/>
    <cellStyle name="Percent 4 4 8" xfId="1972"/>
    <cellStyle name="Percent 4 4 9" xfId="1973"/>
    <cellStyle name="Percent 4 40" xfId="1337"/>
    <cellStyle name="Percent 4 40 10" xfId="18528"/>
    <cellStyle name="Percent 4 40 11" xfId="18529"/>
    <cellStyle name="Percent 4 40 12" xfId="18530"/>
    <cellStyle name="Percent 4 40 13" xfId="18531"/>
    <cellStyle name="Percent 4 40 14" xfId="18532"/>
    <cellStyle name="Percent 4 40 15" xfId="18533"/>
    <cellStyle name="Percent 4 40 16" xfId="18534"/>
    <cellStyle name="Percent 4 40 17" xfId="18535"/>
    <cellStyle name="Percent 4 40 2" xfId="18536"/>
    <cellStyle name="Percent 4 40 3" xfId="18537"/>
    <cellStyle name="Percent 4 40 4" xfId="18538"/>
    <cellStyle name="Percent 4 40 5" xfId="18539"/>
    <cellStyle name="Percent 4 40 6" xfId="18540"/>
    <cellStyle name="Percent 4 40 7" xfId="18541"/>
    <cellStyle name="Percent 4 40 8" xfId="18542"/>
    <cellStyle name="Percent 4 40 9" xfId="18543"/>
    <cellStyle name="Percent 4 41" xfId="1338"/>
    <cellStyle name="Percent 4 41 10" xfId="18544"/>
    <cellStyle name="Percent 4 41 11" xfId="18545"/>
    <cellStyle name="Percent 4 41 12" xfId="18546"/>
    <cellStyle name="Percent 4 41 13" xfId="18547"/>
    <cellStyle name="Percent 4 41 14" xfId="18548"/>
    <cellStyle name="Percent 4 41 15" xfId="18549"/>
    <cellStyle name="Percent 4 41 16" xfId="18550"/>
    <cellStyle name="Percent 4 41 17" xfId="18551"/>
    <cellStyle name="Percent 4 41 2" xfId="18552"/>
    <cellStyle name="Percent 4 41 3" xfId="18553"/>
    <cellStyle name="Percent 4 41 4" xfId="18554"/>
    <cellStyle name="Percent 4 41 5" xfId="18555"/>
    <cellStyle name="Percent 4 41 6" xfId="18556"/>
    <cellStyle name="Percent 4 41 7" xfId="18557"/>
    <cellStyle name="Percent 4 41 8" xfId="18558"/>
    <cellStyle name="Percent 4 41 9" xfId="18559"/>
    <cellStyle name="Percent 4 42" xfId="1339"/>
    <cellStyle name="Percent 4 42 10" xfId="18560"/>
    <cellStyle name="Percent 4 42 11" xfId="18561"/>
    <cellStyle name="Percent 4 42 12" xfId="18562"/>
    <cellStyle name="Percent 4 42 13" xfId="18563"/>
    <cellStyle name="Percent 4 42 14" xfId="18564"/>
    <cellStyle name="Percent 4 42 15" xfId="18565"/>
    <cellStyle name="Percent 4 42 16" xfId="18566"/>
    <cellStyle name="Percent 4 42 17" xfId="18567"/>
    <cellStyle name="Percent 4 42 2" xfId="18568"/>
    <cellStyle name="Percent 4 42 3" xfId="18569"/>
    <cellStyle name="Percent 4 42 4" xfId="18570"/>
    <cellStyle name="Percent 4 42 5" xfId="18571"/>
    <cellStyle name="Percent 4 42 6" xfId="18572"/>
    <cellStyle name="Percent 4 42 7" xfId="18573"/>
    <cellStyle name="Percent 4 42 8" xfId="18574"/>
    <cellStyle name="Percent 4 42 9" xfId="18575"/>
    <cellStyle name="Percent 4 43" xfId="1340"/>
    <cellStyle name="Percent 4 43 10" xfId="18576"/>
    <cellStyle name="Percent 4 43 11" xfId="18577"/>
    <cellStyle name="Percent 4 43 12" xfId="18578"/>
    <cellStyle name="Percent 4 43 13" xfId="18579"/>
    <cellStyle name="Percent 4 43 14" xfId="18580"/>
    <cellStyle name="Percent 4 43 15" xfId="18581"/>
    <cellStyle name="Percent 4 43 16" xfId="18582"/>
    <cellStyle name="Percent 4 43 17" xfId="18583"/>
    <cellStyle name="Percent 4 43 2" xfId="18584"/>
    <cellStyle name="Percent 4 43 3" xfId="18585"/>
    <cellStyle name="Percent 4 43 4" xfId="18586"/>
    <cellStyle name="Percent 4 43 5" xfId="18587"/>
    <cellStyle name="Percent 4 43 6" xfId="18588"/>
    <cellStyle name="Percent 4 43 7" xfId="18589"/>
    <cellStyle name="Percent 4 43 8" xfId="18590"/>
    <cellStyle name="Percent 4 43 9" xfId="18591"/>
    <cellStyle name="Percent 4 44" xfId="1341"/>
    <cellStyle name="Percent 4 44 10" xfId="18592"/>
    <cellStyle name="Percent 4 44 11" xfId="18593"/>
    <cellStyle name="Percent 4 44 12" xfId="18594"/>
    <cellStyle name="Percent 4 44 13" xfId="18595"/>
    <cellStyle name="Percent 4 44 14" xfId="18596"/>
    <cellStyle name="Percent 4 44 15" xfId="18597"/>
    <cellStyle name="Percent 4 44 16" xfId="18598"/>
    <cellStyle name="Percent 4 44 17" xfId="18599"/>
    <cellStyle name="Percent 4 44 2" xfId="18600"/>
    <cellStyle name="Percent 4 44 3" xfId="18601"/>
    <cellStyle name="Percent 4 44 4" xfId="18602"/>
    <cellStyle name="Percent 4 44 5" xfId="18603"/>
    <cellStyle name="Percent 4 44 6" xfId="18604"/>
    <cellStyle name="Percent 4 44 7" xfId="18605"/>
    <cellStyle name="Percent 4 44 8" xfId="18606"/>
    <cellStyle name="Percent 4 44 9" xfId="18607"/>
    <cellStyle name="Percent 4 45" xfId="1342"/>
    <cellStyle name="Percent 4 45 10" xfId="18608"/>
    <cellStyle name="Percent 4 45 11" xfId="18609"/>
    <cellStyle name="Percent 4 45 12" xfId="18610"/>
    <cellStyle name="Percent 4 45 13" xfId="18611"/>
    <cellStyle name="Percent 4 45 14" xfId="18612"/>
    <cellStyle name="Percent 4 45 15" xfId="18613"/>
    <cellStyle name="Percent 4 45 16" xfId="18614"/>
    <cellStyle name="Percent 4 45 17" xfId="18615"/>
    <cellStyle name="Percent 4 45 2" xfId="18616"/>
    <cellStyle name="Percent 4 45 3" xfId="18617"/>
    <cellStyle name="Percent 4 45 4" xfId="18618"/>
    <cellStyle name="Percent 4 45 5" xfId="18619"/>
    <cellStyle name="Percent 4 45 6" xfId="18620"/>
    <cellStyle name="Percent 4 45 7" xfId="18621"/>
    <cellStyle name="Percent 4 45 8" xfId="18622"/>
    <cellStyle name="Percent 4 45 9" xfId="18623"/>
    <cellStyle name="Percent 4 46" xfId="1343"/>
    <cellStyle name="Percent 4 46 10" xfId="18624"/>
    <cellStyle name="Percent 4 46 11" xfId="18625"/>
    <cellStyle name="Percent 4 46 12" xfId="18626"/>
    <cellStyle name="Percent 4 46 13" xfId="18627"/>
    <cellStyle name="Percent 4 46 14" xfId="18628"/>
    <cellStyle name="Percent 4 46 15" xfId="18629"/>
    <cellStyle name="Percent 4 46 16" xfId="18630"/>
    <cellStyle name="Percent 4 46 17" xfId="18631"/>
    <cellStyle name="Percent 4 46 2" xfId="18632"/>
    <cellStyle name="Percent 4 46 3" xfId="18633"/>
    <cellStyle name="Percent 4 46 4" xfId="18634"/>
    <cellStyle name="Percent 4 46 5" xfId="18635"/>
    <cellStyle name="Percent 4 46 6" xfId="18636"/>
    <cellStyle name="Percent 4 46 7" xfId="18637"/>
    <cellStyle name="Percent 4 46 8" xfId="18638"/>
    <cellStyle name="Percent 4 46 9" xfId="18639"/>
    <cellStyle name="Percent 4 47" xfId="1344"/>
    <cellStyle name="Percent 4 47 10" xfId="18640"/>
    <cellStyle name="Percent 4 47 11" xfId="18641"/>
    <cellStyle name="Percent 4 47 12" xfId="18642"/>
    <cellStyle name="Percent 4 47 13" xfId="18643"/>
    <cellStyle name="Percent 4 47 14" xfId="18644"/>
    <cellStyle name="Percent 4 47 15" xfId="18645"/>
    <cellStyle name="Percent 4 47 16" xfId="18646"/>
    <cellStyle name="Percent 4 47 17" xfId="18647"/>
    <cellStyle name="Percent 4 47 2" xfId="18648"/>
    <cellStyle name="Percent 4 47 3" xfId="18649"/>
    <cellStyle name="Percent 4 47 4" xfId="18650"/>
    <cellStyle name="Percent 4 47 5" xfId="18651"/>
    <cellStyle name="Percent 4 47 6" xfId="18652"/>
    <cellStyle name="Percent 4 47 7" xfId="18653"/>
    <cellStyle name="Percent 4 47 8" xfId="18654"/>
    <cellStyle name="Percent 4 47 9" xfId="18655"/>
    <cellStyle name="Percent 4 48" xfId="1345"/>
    <cellStyle name="Percent 4 48 10" xfId="18656"/>
    <cellStyle name="Percent 4 48 11" xfId="18657"/>
    <cellStyle name="Percent 4 48 12" xfId="18658"/>
    <cellStyle name="Percent 4 48 13" xfId="18659"/>
    <cellStyle name="Percent 4 48 14" xfId="18660"/>
    <cellStyle name="Percent 4 48 15" xfId="18661"/>
    <cellStyle name="Percent 4 48 16" xfId="18662"/>
    <cellStyle name="Percent 4 48 17" xfId="18663"/>
    <cellStyle name="Percent 4 48 2" xfId="18664"/>
    <cellStyle name="Percent 4 48 3" xfId="18665"/>
    <cellStyle name="Percent 4 48 4" xfId="18666"/>
    <cellStyle name="Percent 4 48 5" xfId="18667"/>
    <cellStyle name="Percent 4 48 6" xfId="18668"/>
    <cellStyle name="Percent 4 48 7" xfId="18669"/>
    <cellStyle name="Percent 4 48 8" xfId="18670"/>
    <cellStyle name="Percent 4 48 9" xfId="18671"/>
    <cellStyle name="Percent 4 5" xfId="1346"/>
    <cellStyle name="Percent 4 5 10" xfId="1974"/>
    <cellStyle name="Percent 4 5 11" xfId="18672"/>
    <cellStyle name="Percent 4 5 12" xfId="18673"/>
    <cellStyle name="Percent 4 5 13" xfId="18674"/>
    <cellStyle name="Percent 4 5 14" xfId="18675"/>
    <cellStyle name="Percent 4 5 15" xfId="18676"/>
    <cellStyle name="Percent 4 5 16" xfId="18677"/>
    <cellStyle name="Percent 4 5 17" xfId="18678"/>
    <cellStyle name="Percent 4 5 2" xfId="1347"/>
    <cellStyle name="Percent 4 5 3" xfId="1348"/>
    <cellStyle name="Percent 4 5 4" xfId="1349"/>
    <cellStyle name="Percent 4 5 5" xfId="1350"/>
    <cellStyle name="Percent 4 5 6" xfId="1351"/>
    <cellStyle name="Percent 4 5 7" xfId="1352"/>
    <cellStyle name="Percent 4 5 8" xfId="1975"/>
    <cellStyle name="Percent 4 5 9" xfId="1976"/>
    <cellStyle name="Percent 4 6" xfId="1353"/>
    <cellStyle name="Percent 4 6 10" xfId="18679"/>
    <cellStyle name="Percent 4 6 11" xfId="18680"/>
    <cellStyle name="Percent 4 6 12" xfId="18681"/>
    <cellStyle name="Percent 4 6 13" xfId="18682"/>
    <cellStyle name="Percent 4 6 14" xfId="18683"/>
    <cellStyle name="Percent 4 6 15" xfId="18684"/>
    <cellStyle name="Percent 4 6 16" xfId="18685"/>
    <cellStyle name="Percent 4 6 17" xfId="18686"/>
    <cellStyle name="Percent 4 6 2" xfId="18687"/>
    <cellStyle name="Percent 4 6 3" xfId="18688"/>
    <cellStyle name="Percent 4 6 4" xfId="18689"/>
    <cellStyle name="Percent 4 6 5" xfId="18690"/>
    <cellStyle name="Percent 4 6 6" xfId="18691"/>
    <cellStyle name="Percent 4 6 7" xfId="18692"/>
    <cellStyle name="Percent 4 6 8" xfId="18693"/>
    <cellStyle name="Percent 4 6 9" xfId="18694"/>
    <cellStyle name="Percent 4 7" xfId="1354"/>
    <cellStyle name="Percent 4 7 10" xfId="18695"/>
    <cellStyle name="Percent 4 7 11" xfId="18696"/>
    <cellStyle name="Percent 4 7 12" xfId="18697"/>
    <cellStyle name="Percent 4 7 13" xfId="18698"/>
    <cellStyle name="Percent 4 7 14" xfId="18699"/>
    <cellStyle name="Percent 4 7 15" xfId="18700"/>
    <cellStyle name="Percent 4 7 16" xfId="18701"/>
    <cellStyle name="Percent 4 7 17" xfId="18702"/>
    <cellStyle name="Percent 4 7 2" xfId="18703"/>
    <cellStyle name="Percent 4 7 3" xfId="18704"/>
    <cellStyle name="Percent 4 7 4" xfId="18705"/>
    <cellStyle name="Percent 4 7 5" xfId="18706"/>
    <cellStyle name="Percent 4 7 6" xfId="18707"/>
    <cellStyle name="Percent 4 7 7" xfId="18708"/>
    <cellStyle name="Percent 4 7 8" xfId="18709"/>
    <cellStyle name="Percent 4 7 9" xfId="18710"/>
    <cellStyle name="Percent 4 8" xfId="1355"/>
    <cellStyle name="Percent 4 8 10" xfId="18711"/>
    <cellStyle name="Percent 4 8 11" xfId="18712"/>
    <cellStyle name="Percent 4 8 12" xfId="18713"/>
    <cellStyle name="Percent 4 8 13" xfId="18714"/>
    <cellStyle name="Percent 4 8 14" xfId="18715"/>
    <cellStyle name="Percent 4 8 15" xfId="18716"/>
    <cellStyle name="Percent 4 8 16" xfId="18717"/>
    <cellStyle name="Percent 4 8 17" xfId="18718"/>
    <cellStyle name="Percent 4 8 2" xfId="18719"/>
    <cellStyle name="Percent 4 8 3" xfId="18720"/>
    <cellStyle name="Percent 4 8 4" xfId="18721"/>
    <cellStyle name="Percent 4 8 5" xfId="18722"/>
    <cellStyle name="Percent 4 8 6" xfId="18723"/>
    <cellStyle name="Percent 4 8 7" xfId="18724"/>
    <cellStyle name="Percent 4 8 8" xfId="18725"/>
    <cellStyle name="Percent 4 8 9" xfId="18726"/>
    <cellStyle name="Percent 4 9" xfId="1356"/>
    <cellStyle name="Percent 4 9 10" xfId="18727"/>
    <cellStyle name="Percent 4 9 11" xfId="18728"/>
    <cellStyle name="Percent 4 9 12" xfId="18729"/>
    <cellStyle name="Percent 4 9 13" xfId="18730"/>
    <cellStyle name="Percent 4 9 14" xfId="18731"/>
    <cellStyle name="Percent 4 9 15" xfId="18732"/>
    <cellStyle name="Percent 4 9 16" xfId="18733"/>
    <cellStyle name="Percent 4 9 17" xfId="18734"/>
    <cellStyle name="Percent 4 9 2" xfId="18735"/>
    <cellStyle name="Percent 4 9 3" xfId="18736"/>
    <cellStyle name="Percent 4 9 4" xfId="18737"/>
    <cellStyle name="Percent 4 9 5" xfId="18738"/>
    <cellStyle name="Percent 4 9 6" xfId="18739"/>
    <cellStyle name="Percent 4 9 7" xfId="18740"/>
    <cellStyle name="Percent 4 9 8" xfId="18741"/>
    <cellStyle name="Percent 4 9 9" xfId="18742"/>
    <cellStyle name="Percent 5" xfId="1357"/>
    <cellStyle name="Percent 6" xfId="1358"/>
    <cellStyle name="Percent 6 10" xfId="1359"/>
    <cellStyle name="Percent 6 10 10" xfId="18743"/>
    <cellStyle name="Percent 6 10 11" xfId="18744"/>
    <cellStyle name="Percent 6 10 12" xfId="18745"/>
    <cellStyle name="Percent 6 10 13" xfId="18746"/>
    <cellStyle name="Percent 6 10 14" xfId="18747"/>
    <cellStyle name="Percent 6 10 15" xfId="18748"/>
    <cellStyle name="Percent 6 10 16" xfId="18749"/>
    <cellStyle name="Percent 6 10 17" xfId="18750"/>
    <cellStyle name="Percent 6 10 2" xfId="18751"/>
    <cellStyle name="Percent 6 10 3" xfId="18752"/>
    <cellStyle name="Percent 6 10 4" xfId="18753"/>
    <cellStyle name="Percent 6 10 5" xfId="18754"/>
    <cellStyle name="Percent 6 10 6" xfId="18755"/>
    <cellStyle name="Percent 6 10 7" xfId="18756"/>
    <cellStyle name="Percent 6 10 8" xfId="18757"/>
    <cellStyle name="Percent 6 10 9" xfId="18758"/>
    <cellStyle name="Percent 6 11" xfId="1360"/>
    <cellStyle name="Percent 6 11 10" xfId="18759"/>
    <cellStyle name="Percent 6 11 11" xfId="18760"/>
    <cellStyle name="Percent 6 11 12" xfId="18761"/>
    <cellStyle name="Percent 6 11 13" xfId="18762"/>
    <cellStyle name="Percent 6 11 14" xfId="18763"/>
    <cellStyle name="Percent 6 11 15" xfId="18764"/>
    <cellStyle name="Percent 6 11 16" xfId="18765"/>
    <cellStyle name="Percent 6 11 17" xfId="18766"/>
    <cellStyle name="Percent 6 11 2" xfId="18767"/>
    <cellStyle name="Percent 6 11 3" xfId="18768"/>
    <cellStyle name="Percent 6 11 4" xfId="18769"/>
    <cellStyle name="Percent 6 11 5" xfId="18770"/>
    <cellStyle name="Percent 6 11 6" xfId="18771"/>
    <cellStyle name="Percent 6 11 7" xfId="18772"/>
    <cellStyle name="Percent 6 11 8" xfId="18773"/>
    <cellStyle name="Percent 6 11 9" xfId="18774"/>
    <cellStyle name="Percent 6 12" xfId="1361"/>
    <cellStyle name="Percent 6 12 10" xfId="18775"/>
    <cellStyle name="Percent 6 12 11" xfId="18776"/>
    <cellStyle name="Percent 6 12 12" xfId="18777"/>
    <cellStyle name="Percent 6 12 13" xfId="18778"/>
    <cellStyle name="Percent 6 12 14" xfId="18779"/>
    <cellStyle name="Percent 6 12 15" xfId="18780"/>
    <cellStyle name="Percent 6 12 16" xfId="18781"/>
    <cellStyle name="Percent 6 12 17" xfId="18782"/>
    <cellStyle name="Percent 6 12 2" xfId="18783"/>
    <cellStyle name="Percent 6 12 3" xfId="18784"/>
    <cellStyle name="Percent 6 12 4" xfId="18785"/>
    <cellStyle name="Percent 6 12 5" xfId="18786"/>
    <cellStyle name="Percent 6 12 6" xfId="18787"/>
    <cellStyle name="Percent 6 12 7" xfId="18788"/>
    <cellStyle name="Percent 6 12 8" xfId="18789"/>
    <cellStyle name="Percent 6 12 9" xfId="18790"/>
    <cellStyle name="Percent 6 13" xfId="1362"/>
    <cellStyle name="Percent 6 13 10" xfId="18791"/>
    <cellStyle name="Percent 6 13 11" xfId="18792"/>
    <cellStyle name="Percent 6 13 12" xfId="18793"/>
    <cellStyle name="Percent 6 13 13" xfId="18794"/>
    <cellStyle name="Percent 6 13 14" xfId="18795"/>
    <cellStyle name="Percent 6 13 15" xfId="18796"/>
    <cellStyle name="Percent 6 13 16" xfId="18797"/>
    <cellStyle name="Percent 6 13 17" xfId="18798"/>
    <cellStyle name="Percent 6 13 2" xfId="18799"/>
    <cellStyle name="Percent 6 13 3" xfId="18800"/>
    <cellStyle name="Percent 6 13 4" xfId="18801"/>
    <cellStyle name="Percent 6 13 5" xfId="18802"/>
    <cellStyle name="Percent 6 13 6" xfId="18803"/>
    <cellStyle name="Percent 6 13 7" xfId="18804"/>
    <cellStyle name="Percent 6 13 8" xfId="18805"/>
    <cellStyle name="Percent 6 13 9" xfId="18806"/>
    <cellStyle name="Percent 6 14" xfId="1363"/>
    <cellStyle name="Percent 6 14 10" xfId="18807"/>
    <cellStyle name="Percent 6 14 11" xfId="18808"/>
    <cellStyle name="Percent 6 14 12" xfId="18809"/>
    <cellStyle name="Percent 6 14 13" xfId="18810"/>
    <cellStyle name="Percent 6 14 14" xfId="18811"/>
    <cellStyle name="Percent 6 14 15" xfId="18812"/>
    <cellStyle name="Percent 6 14 16" xfId="18813"/>
    <cellStyle name="Percent 6 14 17" xfId="18814"/>
    <cellStyle name="Percent 6 14 2" xfId="18815"/>
    <cellStyle name="Percent 6 14 3" xfId="18816"/>
    <cellStyle name="Percent 6 14 4" xfId="18817"/>
    <cellStyle name="Percent 6 14 5" xfId="18818"/>
    <cellStyle name="Percent 6 14 6" xfId="18819"/>
    <cellStyle name="Percent 6 14 7" xfId="18820"/>
    <cellStyle name="Percent 6 14 8" xfId="18821"/>
    <cellStyle name="Percent 6 14 9" xfId="18822"/>
    <cellStyle name="Percent 6 15" xfId="1364"/>
    <cellStyle name="Percent 6 15 10" xfId="18823"/>
    <cellStyle name="Percent 6 15 11" xfId="18824"/>
    <cellStyle name="Percent 6 15 12" xfId="18825"/>
    <cellStyle name="Percent 6 15 13" xfId="18826"/>
    <cellStyle name="Percent 6 15 14" xfId="18827"/>
    <cellStyle name="Percent 6 15 15" xfId="18828"/>
    <cellStyle name="Percent 6 15 16" xfId="18829"/>
    <cellStyle name="Percent 6 15 17" xfId="18830"/>
    <cellStyle name="Percent 6 15 2" xfId="18831"/>
    <cellStyle name="Percent 6 15 3" xfId="18832"/>
    <cellStyle name="Percent 6 15 4" xfId="18833"/>
    <cellStyle name="Percent 6 15 5" xfId="18834"/>
    <cellStyle name="Percent 6 15 6" xfId="18835"/>
    <cellStyle name="Percent 6 15 7" xfId="18836"/>
    <cellStyle name="Percent 6 15 8" xfId="18837"/>
    <cellStyle name="Percent 6 15 9" xfId="18838"/>
    <cellStyle name="Percent 6 16" xfId="1365"/>
    <cellStyle name="Percent 6 16 10" xfId="18839"/>
    <cellStyle name="Percent 6 16 11" xfId="18840"/>
    <cellStyle name="Percent 6 16 12" xfId="18841"/>
    <cellStyle name="Percent 6 16 13" xfId="18842"/>
    <cellStyle name="Percent 6 16 14" xfId="18843"/>
    <cellStyle name="Percent 6 16 15" xfId="18844"/>
    <cellStyle name="Percent 6 16 16" xfId="18845"/>
    <cellStyle name="Percent 6 16 17" xfId="18846"/>
    <cellStyle name="Percent 6 16 2" xfId="18847"/>
    <cellStyle name="Percent 6 16 3" xfId="18848"/>
    <cellStyle name="Percent 6 16 4" xfId="18849"/>
    <cellStyle name="Percent 6 16 5" xfId="18850"/>
    <cellStyle name="Percent 6 16 6" xfId="18851"/>
    <cellStyle name="Percent 6 16 7" xfId="18852"/>
    <cellStyle name="Percent 6 16 8" xfId="18853"/>
    <cellStyle name="Percent 6 16 9" xfId="18854"/>
    <cellStyle name="Percent 6 17" xfId="1366"/>
    <cellStyle name="Percent 6 17 10" xfId="18855"/>
    <cellStyle name="Percent 6 17 11" xfId="18856"/>
    <cellStyle name="Percent 6 17 12" xfId="18857"/>
    <cellStyle name="Percent 6 17 13" xfId="18858"/>
    <cellStyle name="Percent 6 17 14" xfId="18859"/>
    <cellStyle name="Percent 6 17 15" xfId="18860"/>
    <cellStyle name="Percent 6 17 16" xfId="18861"/>
    <cellStyle name="Percent 6 17 17" xfId="18862"/>
    <cellStyle name="Percent 6 17 2" xfId="18863"/>
    <cellStyle name="Percent 6 17 3" xfId="18864"/>
    <cellStyle name="Percent 6 17 4" xfId="18865"/>
    <cellStyle name="Percent 6 17 5" xfId="18866"/>
    <cellStyle name="Percent 6 17 6" xfId="18867"/>
    <cellStyle name="Percent 6 17 7" xfId="18868"/>
    <cellStyle name="Percent 6 17 8" xfId="18869"/>
    <cellStyle name="Percent 6 17 9" xfId="18870"/>
    <cellStyle name="Percent 6 18" xfId="1367"/>
    <cellStyle name="Percent 6 18 10" xfId="18871"/>
    <cellStyle name="Percent 6 18 11" xfId="18872"/>
    <cellStyle name="Percent 6 18 12" xfId="18873"/>
    <cellStyle name="Percent 6 18 13" xfId="18874"/>
    <cellStyle name="Percent 6 18 14" xfId="18875"/>
    <cellStyle name="Percent 6 18 15" xfId="18876"/>
    <cellStyle name="Percent 6 18 16" xfId="18877"/>
    <cellStyle name="Percent 6 18 17" xfId="18878"/>
    <cellStyle name="Percent 6 18 2" xfId="18879"/>
    <cellStyle name="Percent 6 18 3" xfId="18880"/>
    <cellStyle name="Percent 6 18 4" xfId="18881"/>
    <cellStyle name="Percent 6 18 5" xfId="18882"/>
    <cellStyle name="Percent 6 18 6" xfId="18883"/>
    <cellStyle name="Percent 6 18 7" xfId="18884"/>
    <cellStyle name="Percent 6 18 8" xfId="18885"/>
    <cellStyle name="Percent 6 18 9" xfId="18886"/>
    <cellStyle name="Percent 6 19" xfId="1368"/>
    <cellStyle name="Percent 6 19 10" xfId="18887"/>
    <cellStyle name="Percent 6 19 11" xfId="18888"/>
    <cellStyle name="Percent 6 19 12" xfId="18889"/>
    <cellStyle name="Percent 6 19 13" xfId="18890"/>
    <cellStyle name="Percent 6 19 14" xfId="18891"/>
    <cellStyle name="Percent 6 19 15" xfId="18892"/>
    <cellStyle name="Percent 6 19 16" xfId="18893"/>
    <cellStyle name="Percent 6 19 17" xfId="18894"/>
    <cellStyle name="Percent 6 19 2" xfId="18895"/>
    <cellStyle name="Percent 6 19 3" xfId="18896"/>
    <cellStyle name="Percent 6 19 4" xfId="18897"/>
    <cellStyle name="Percent 6 19 5" xfId="18898"/>
    <cellStyle name="Percent 6 19 6" xfId="18899"/>
    <cellStyle name="Percent 6 19 7" xfId="18900"/>
    <cellStyle name="Percent 6 19 8" xfId="18901"/>
    <cellStyle name="Percent 6 19 9" xfId="18902"/>
    <cellStyle name="Percent 6 2" xfId="1369"/>
    <cellStyle name="Percent 6 20" xfId="1370"/>
    <cellStyle name="Percent 6 20 10" xfId="18903"/>
    <cellStyle name="Percent 6 20 11" xfId="18904"/>
    <cellStyle name="Percent 6 20 12" xfId="18905"/>
    <cellStyle name="Percent 6 20 13" xfId="18906"/>
    <cellStyle name="Percent 6 20 14" xfId="18907"/>
    <cellStyle name="Percent 6 20 15" xfId="18908"/>
    <cellStyle name="Percent 6 20 16" xfId="18909"/>
    <cellStyle name="Percent 6 20 17" xfId="18910"/>
    <cellStyle name="Percent 6 20 2" xfId="18911"/>
    <cellStyle name="Percent 6 20 3" xfId="18912"/>
    <cellStyle name="Percent 6 20 4" xfId="18913"/>
    <cellStyle name="Percent 6 20 5" xfId="18914"/>
    <cellStyle name="Percent 6 20 6" xfId="18915"/>
    <cellStyle name="Percent 6 20 7" xfId="18916"/>
    <cellStyle name="Percent 6 20 8" xfId="18917"/>
    <cellStyle name="Percent 6 20 9" xfId="18918"/>
    <cellStyle name="Percent 6 21" xfId="1371"/>
    <cellStyle name="Percent 6 21 10" xfId="18919"/>
    <cellStyle name="Percent 6 21 11" xfId="18920"/>
    <cellStyle name="Percent 6 21 12" xfId="18921"/>
    <cellStyle name="Percent 6 21 13" xfId="18922"/>
    <cellStyle name="Percent 6 21 14" xfId="18923"/>
    <cellStyle name="Percent 6 21 15" xfId="18924"/>
    <cellStyle name="Percent 6 21 16" xfId="18925"/>
    <cellStyle name="Percent 6 21 17" xfId="18926"/>
    <cellStyle name="Percent 6 21 2" xfId="18927"/>
    <cellStyle name="Percent 6 21 3" xfId="18928"/>
    <cellStyle name="Percent 6 21 4" xfId="18929"/>
    <cellStyle name="Percent 6 21 5" xfId="18930"/>
    <cellStyle name="Percent 6 21 6" xfId="18931"/>
    <cellStyle name="Percent 6 21 7" xfId="18932"/>
    <cellStyle name="Percent 6 21 8" xfId="18933"/>
    <cellStyle name="Percent 6 21 9" xfId="18934"/>
    <cellStyle name="Percent 6 22" xfId="1372"/>
    <cellStyle name="Percent 6 22 10" xfId="18935"/>
    <cellStyle name="Percent 6 22 11" xfId="18936"/>
    <cellStyle name="Percent 6 22 12" xfId="18937"/>
    <cellStyle name="Percent 6 22 13" xfId="18938"/>
    <cellStyle name="Percent 6 22 14" xfId="18939"/>
    <cellStyle name="Percent 6 22 15" xfId="18940"/>
    <cellStyle name="Percent 6 22 16" xfId="18941"/>
    <cellStyle name="Percent 6 22 17" xfId="18942"/>
    <cellStyle name="Percent 6 22 2" xfId="18943"/>
    <cellStyle name="Percent 6 22 3" xfId="18944"/>
    <cellStyle name="Percent 6 22 4" xfId="18945"/>
    <cellStyle name="Percent 6 22 5" xfId="18946"/>
    <cellStyle name="Percent 6 22 6" xfId="18947"/>
    <cellStyle name="Percent 6 22 7" xfId="18948"/>
    <cellStyle name="Percent 6 22 8" xfId="18949"/>
    <cellStyle name="Percent 6 22 9" xfId="18950"/>
    <cellStyle name="Percent 6 23" xfId="1373"/>
    <cellStyle name="Percent 6 23 10" xfId="18951"/>
    <cellStyle name="Percent 6 23 11" xfId="18952"/>
    <cellStyle name="Percent 6 23 12" xfId="18953"/>
    <cellStyle name="Percent 6 23 13" xfId="18954"/>
    <cellStyle name="Percent 6 23 14" xfId="18955"/>
    <cellStyle name="Percent 6 23 15" xfId="18956"/>
    <cellStyle name="Percent 6 23 16" xfId="18957"/>
    <cellStyle name="Percent 6 23 17" xfId="18958"/>
    <cellStyle name="Percent 6 23 2" xfId="18959"/>
    <cellStyle name="Percent 6 23 3" xfId="18960"/>
    <cellStyle name="Percent 6 23 4" xfId="18961"/>
    <cellStyle name="Percent 6 23 5" xfId="18962"/>
    <cellStyle name="Percent 6 23 6" xfId="18963"/>
    <cellStyle name="Percent 6 23 7" xfId="18964"/>
    <cellStyle name="Percent 6 23 8" xfId="18965"/>
    <cellStyle name="Percent 6 23 9" xfId="18966"/>
    <cellStyle name="Percent 6 24" xfId="1374"/>
    <cellStyle name="Percent 6 24 10" xfId="18967"/>
    <cellStyle name="Percent 6 24 11" xfId="18968"/>
    <cellStyle name="Percent 6 24 12" xfId="18969"/>
    <cellStyle name="Percent 6 24 13" xfId="18970"/>
    <cellStyle name="Percent 6 24 14" xfId="18971"/>
    <cellStyle name="Percent 6 24 15" xfId="18972"/>
    <cellStyle name="Percent 6 24 16" xfId="18973"/>
    <cellStyle name="Percent 6 24 17" xfId="18974"/>
    <cellStyle name="Percent 6 24 2" xfId="18975"/>
    <cellStyle name="Percent 6 24 3" xfId="18976"/>
    <cellStyle name="Percent 6 24 4" xfId="18977"/>
    <cellStyle name="Percent 6 24 5" xfId="18978"/>
    <cellStyle name="Percent 6 24 6" xfId="18979"/>
    <cellStyle name="Percent 6 24 7" xfId="18980"/>
    <cellStyle name="Percent 6 24 8" xfId="18981"/>
    <cellStyle name="Percent 6 24 9" xfId="18982"/>
    <cellStyle name="Percent 6 25" xfId="1375"/>
    <cellStyle name="Percent 6 25 10" xfId="18983"/>
    <cellStyle name="Percent 6 25 11" xfId="18984"/>
    <cellStyle name="Percent 6 25 12" xfId="18985"/>
    <cellStyle name="Percent 6 25 13" xfId="18986"/>
    <cellStyle name="Percent 6 25 14" xfId="18987"/>
    <cellStyle name="Percent 6 25 15" xfId="18988"/>
    <cellStyle name="Percent 6 25 16" xfId="18989"/>
    <cellStyle name="Percent 6 25 17" xfId="18990"/>
    <cellStyle name="Percent 6 25 2" xfId="18991"/>
    <cellStyle name="Percent 6 25 3" xfId="18992"/>
    <cellStyle name="Percent 6 25 4" xfId="18993"/>
    <cellStyle name="Percent 6 25 5" xfId="18994"/>
    <cellStyle name="Percent 6 25 6" xfId="18995"/>
    <cellStyle name="Percent 6 25 7" xfId="18996"/>
    <cellStyle name="Percent 6 25 8" xfId="18997"/>
    <cellStyle name="Percent 6 25 9" xfId="18998"/>
    <cellStyle name="Percent 6 26" xfId="1376"/>
    <cellStyle name="Percent 6 26 10" xfId="18999"/>
    <cellStyle name="Percent 6 26 11" xfId="19000"/>
    <cellStyle name="Percent 6 26 12" xfId="19001"/>
    <cellStyle name="Percent 6 26 13" xfId="19002"/>
    <cellStyle name="Percent 6 26 14" xfId="19003"/>
    <cellStyle name="Percent 6 26 15" xfId="19004"/>
    <cellStyle name="Percent 6 26 16" xfId="19005"/>
    <cellStyle name="Percent 6 26 17" xfId="19006"/>
    <cellStyle name="Percent 6 26 2" xfId="19007"/>
    <cellStyle name="Percent 6 26 3" xfId="19008"/>
    <cellStyle name="Percent 6 26 4" xfId="19009"/>
    <cellStyle name="Percent 6 26 5" xfId="19010"/>
    <cellStyle name="Percent 6 26 6" xfId="19011"/>
    <cellStyle name="Percent 6 26 7" xfId="19012"/>
    <cellStyle name="Percent 6 26 8" xfId="19013"/>
    <cellStyle name="Percent 6 26 9" xfId="19014"/>
    <cellStyle name="Percent 6 27" xfId="1377"/>
    <cellStyle name="Percent 6 27 10" xfId="19015"/>
    <cellStyle name="Percent 6 27 11" xfId="19016"/>
    <cellStyle name="Percent 6 27 12" xfId="19017"/>
    <cellStyle name="Percent 6 27 13" xfId="19018"/>
    <cellStyle name="Percent 6 27 14" xfId="19019"/>
    <cellStyle name="Percent 6 27 15" xfId="19020"/>
    <cellStyle name="Percent 6 27 16" xfId="19021"/>
    <cellStyle name="Percent 6 27 17" xfId="19022"/>
    <cellStyle name="Percent 6 27 2" xfId="19023"/>
    <cellStyle name="Percent 6 27 3" xfId="19024"/>
    <cellStyle name="Percent 6 27 4" xfId="19025"/>
    <cellStyle name="Percent 6 27 5" xfId="19026"/>
    <cellStyle name="Percent 6 27 6" xfId="19027"/>
    <cellStyle name="Percent 6 27 7" xfId="19028"/>
    <cellStyle name="Percent 6 27 8" xfId="19029"/>
    <cellStyle name="Percent 6 27 9" xfId="19030"/>
    <cellStyle name="Percent 6 28" xfId="1378"/>
    <cellStyle name="Percent 6 28 10" xfId="19031"/>
    <cellStyle name="Percent 6 28 11" xfId="19032"/>
    <cellStyle name="Percent 6 28 12" xfId="19033"/>
    <cellStyle name="Percent 6 28 13" xfId="19034"/>
    <cellStyle name="Percent 6 28 14" xfId="19035"/>
    <cellStyle name="Percent 6 28 15" xfId="19036"/>
    <cellStyle name="Percent 6 28 16" xfId="19037"/>
    <cellStyle name="Percent 6 28 17" xfId="19038"/>
    <cellStyle name="Percent 6 28 2" xfId="19039"/>
    <cellStyle name="Percent 6 28 3" xfId="19040"/>
    <cellStyle name="Percent 6 28 4" xfId="19041"/>
    <cellStyle name="Percent 6 28 5" xfId="19042"/>
    <cellStyle name="Percent 6 28 6" xfId="19043"/>
    <cellStyle name="Percent 6 28 7" xfId="19044"/>
    <cellStyle name="Percent 6 28 8" xfId="19045"/>
    <cellStyle name="Percent 6 28 9" xfId="19046"/>
    <cellStyle name="Percent 6 29" xfId="1379"/>
    <cellStyle name="Percent 6 29 10" xfId="19047"/>
    <cellStyle name="Percent 6 29 11" xfId="19048"/>
    <cellStyle name="Percent 6 29 12" xfId="19049"/>
    <cellStyle name="Percent 6 29 13" xfId="19050"/>
    <cellStyle name="Percent 6 29 14" xfId="19051"/>
    <cellStyle name="Percent 6 29 15" xfId="19052"/>
    <cellStyle name="Percent 6 29 16" xfId="19053"/>
    <cellStyle name="Percent 6 29 17" xfId="19054"/>
    <cellStyle name="Percent 6 29 2" xfId="19055"/>
    <cellStyle name="Percent 6 29 3" xfId="19056"/>
    <cellStyle name="Percent 6 29 4" xfId="19057"/>
    <cellStyle name="Percent 6 29 5" xfId="19058"/>
    <cellStyle name="Percent 6 29 6" xfId="19059"/>
    <cellStyle name="Percent 6 29 7" xfId="19060"/>
    <cellStyle name="Percent 6 29 8" xfId="19061"/>
    <cellStyle name="Percent 6 29 9" xfId="19062"/>
    <cellStyle name="Percent 6 3" xfId="1380"/>
    <cellStyle name="Percent 6 3 10" xfId="19063"/>
    <cellStyle name="Percent 6 3 11" xfId="19064"/>
    <cellStyle name="Percent 6 3 12" xfId="19065"/>
    <cellStyle name="Percent 6 3 13" xfId="19066"/>
    <cellStyle name="Percent 6 3 14" xfId="19067"/>
    <cellStyle name="Percent 6 3 15" xfId="19068"/>
    <cellStyle name="Percent 6 3 16" xfId="19069"/>
    <cellStyle name="Percent 6 3 17" xfId="19070"/>
    <cellStyle name="Percent 6 3 2" xfId="19071"/>
    <cellStyle name="Percent 6 3 3" xfId="19072"/>
    <cellStyle name="Percent 6 3 4" xfId="19073"/>
    <cellStyle name="Percent 6 3 5" xfId="19074"/>
    <cellStyle name="Percent 6 3 6" xfId="19075"/>
    <cellStyle name="Percent 6 3 7" xfId="19076"/>
    <cellStyle name="Percent 6 3 8" xfId="19077"/>
    <cellStyle name="Percent 6 3 9" xfId="19078"/>
    <cellStyle name="Percent 6 30" xfId="1381"/>
    <cellStyle name="Percent 6 30 10" xfId="19079"/>
    <cellStyle name="Percent 6 30 11" xfId="19080"/>
    <cellStyle name="Percent 6 30 12" xfId="19081"/>
    <cellStyle name="Percent 6 30 13" xfId="19082"/>
    <cellStyle name="Percent 6 30 14" xfId="19083"/>
    <cellStyle name="Percent 6 30 15" xfId="19084"/>
    <cellStyle name="Percent 6 30 16" xfId="19085"/>
    <cellStyle name="Percent 6 30 17" xfId="19086"/>
    <cellStyle name="Percent 6 30 2" xfId="19087"/>
    <cellStyle name="Percent 6 30 3" xfId="19088"/>
    <cellStyle name="Percent 6 30 4" xfId="19089"/>
    <cellStyle name="Percent 6 30 5" xfId="19090"/>
    <cellStyle name="Percent 6 30 6" xfId="19091"/>
    <cellStyle name="Percent 6 30 7" xfId="19092"/>
    <cellStyle name="Percent 6 30 8" xfId="19093"/>
    <cellStyle name="Percent 6 30 9" xfId="19094"/>
    <cellStyle name="Percent 6 31" xfId="1382"/>
    <cellStyle name="Percent 6 31 10" xfId="19095"/>
    <cellStyle name="Percent 6 31 11" xfId="19096"/>
    <cellStyle name="Percent 6 31 12" xfId="19097"/>
    <cellStyle name="Percent 6 31 13" xfId="19098"/>
    <cellStyle name="Percent 6 31 14" xfId="19099"/>
    <cellStyle name="Percent 6 31 15" xfId="19100"/>
    <cellStyle name="Percent 6 31 16" xfId="19101"/>
    <cellStyle name="Percent 6 31 17" xfId="19102"/>
    <cellStyle name="Percent 6 31 2" xfId="19103"/>
    <cellStyle name="Percent 6 31 3" xfId="19104"/>
    <cellStyle name="Percent 6 31 4" xfId="19105"/>
    <cellStyle name="Percent 6 31 5" xfId="19106"/>
    <cellStyle name="Percent 6 31 6" xfId="19107"/>
    <cellStyle name="Percent 6 31 7" xfId="19108"/>
    <cellStyle name="Percent 6 31 8" xfId="19109"/>
    <cellStyle name="Percent 6 31 9" xfId="19110"/>
    <cellStyle name="Percent 6 32" xfId="1383"/>
    <cellStyle name="Percent 6 32 10" xfId="19111"/>
    <cellStyle name="Percent 6 32 11" xfId="19112"/>
    <cellStyle name="Percent 6 32 12" xfId="19113"/>
    <cellStyle name="Percent 6 32 13" xfId="19114"/>
    <cellStyle name="Percent 6 32 14" xfId="19115"/>
    <cellStyle name="Percent 6 32 15" xfId="19116"/>
    <cellStyle name="Percent 6 32 16" xfId="19117"/>
    <cellStyle name="Percent 6 32 17" xfId="19118"/>
    <cellStyle name="Percent 6 32 2" xfId="19119"/>
    <cellStyle name="Percent 6 32 3" xfId="19120"/>
    <cellStyle name="Percent 6 32 4" xfId="19121"/>
    <cellStyle name="Percent 6 32 5" xfId="19122"/>
    <cellStyle name="Percent 6 32 6" xfId="19123"/>
    <cellStyle name="Percent 6 32 7" xfId="19124"/>
    <cellStyle name="Percent 6 32 8" xfId="19125"/>
    <cellStyle name="Percent 6 32 9" xfId="19126"/>
    <cellStyle name="Percent 6 33" xfId="1384"/>
    <cellStyle name="Percent 6 33 10" xfId="19127"/>
    <cellStyle name="Percent 6 33 11" xfId="19128"/>
    <cellStyle name="Percent 6 33 12" xfId="19129"/>
    <cellStyle name="Percent 6 33 13" xfId="19130"/>
    <cellStyle name="Percent 6 33 14" xfId="19131"/>
    <cellStyle name="Percent 6 33 15" xfId="19132"/>
    <cellStyle name="Percent 6 33 16" xfId="19133"/>
    <cellStyle name="Percent 6 33 17" xfId="19134"/>
    <cellStyle name="Percent 6 33 2" xfId="19135"/>
    <cellStyle name="Percent 6 33 3" xfId="19136"/>
    <cellStyle name="Percent 6 33 4" xfId="19137"/>
    <cellStyle name="Percent 6 33 5" xfId="19138"/>
    <cellStyle name="Percent 6 33 6" xfId="19139"/>
    <cellStyle name="Percent 6 33 7" xfId="19140"/>
    <cellStyle name="Percent 6 33 8" xfId="19141"/>
    <cellStyle name="Percent 6 33 9" xfId="19142"/>
    <cellStyle name="Percent 6 34" xfId="1385"/>
    <cellStyle name="Percent 6 34 10" xfId="19143"/>
    <cellStyle name="Percent 6 34 11" xfId="19144"/>
    <cellStyle name="Percent 6 34 12" xfId="19145"/>
    <cellStyle name="Percent 6 34 13" xfId="19146"/>
    <cellStyle name="Percent 6 34 14" xfId="19147"/>
    <cellStyle name="Percent 6 34 15" xfId="19148"/>
    <cellStyle name="Percent 6 34 16" xfId="19149"/>
    <cellStyle name="Percent 6 34 17" xfId="19150"/>
    <cellStyle name="Percent 6 34 2" xfId="19151"/>
    <cellStyle name="Percent 6 34 3" xfId="19152"/>
    <cellStyle name="Percent 6 34 4" xfId="19153"/>
    <cellStyle name="Percent 6 34 5" xfId="19154"/>
    <cellStyle name="Percent 6 34 6" xfId="19155"/>
    <cellStyle name="Percent 6 34 7" xfId="19156"/>
    <cellStyle name="Percent 6 34 8" xfId="19157"/>
    <cellStyle name="Percent 6 34 9" xfId="19158"/>
    <cellStyle name="Percent 6 35" xfId="1386"/>
    <cellStyle name="Percent 6 35 10" xfId="19159"/>
    <cellStyle name="Percent 6 35 11" xfId="19160"/>
    <cellStyle name="Percent 6 35 12" xfId="19161"/>
    <cellStyle name="Percent 6 35 13" xfId="19162"/>
    <cellStyle name="Percent 6 35 14" xfId="19163"/>
    <cellStyle name="Percent 6 35 15" xfId="19164"/>
    <cellStyle name="Percent 6 35 16" xfId="19165"/>
    <cellStyle name="Percent 6 35 17" xfId="19166"/>
    <cellStyle name="Percent 6 35 2" xfId="19167"/>
    <cellStyle name="Percent 6 35 3" xfId="19168"/>
    <cellStyle name="Percent 6 35 4" xfId="19169"/>
    <cellStyle name="Percent 6 35 5" xfId="19170"/>
    <cellStyle name="Percent 6 35 6" xfId="19171"/>
    <cellStyle name="Percent 6 35 7" xfId="19172"/>
    <cellStyle name="Percent 6 35 8" xfId="19173"/>
    <cellStyle name="Percent 6 35 9" xfId="19174"/>
    <cellStyle name="Percent 6 36" xfId="1387"/>
    <cellStyle name="Percent 6 36 10" xfId="19175"/>
    <cellStyle name="Percent 6 36 11" xfId="19176"/>
    <cellStyle name="Percent 6 36 12" xfId="19177"/>
    <cellStyle name="Percent 6 36 13" xfId="19178"/>
    <cellStyle name="Percent 6 36 14" xfId="19179"/>
    <cellStyle name="Percent 6 36 15" xfId="19180"/>
    <cellStyle name="Percent 6 36 16" xfId="19181"/>
    <cellStyle name="Percent 6 36 17" xfId="19182"/>
    <cellStyle name="Percent 6 36 2" xfId="19183"/>
    <cellStyle name="Percent 6 36 3" xfId="19184"/>
    <cellStyle name="Percent 6 36 4" xfId="19185"/>
    <cellStyle name="Percent 6 36 5" xfId="19186"/>
    <cellStyle name="Percent 6 36 6" xfId="19187"/>
    <cellStyle name="Percent 6 36 7" xfId="19188"/>
    <cellStyle name="Percent 6 36 8" xfId="19189"/>
    <cellStyle name="Percent 6 36 9" xfId="19190"/>
    <cellStyle name="Percent 6 37" xfId="1388"/>
    <cellStyle name="Percent 6 37 10" xfId="19191"/>
    <cellStyle name="Percent 6 37 11" xfId="19192"/>
    <cellStyle name="Percent 6 37 12" xfId="19193"/>
    <cellStyle name="Percent 6 37 13" xfId="19194"/>
    <cellStyle name="Percent 6 37 14" xfId="19195"/>
    <cellStyle name="Percent 6 37 15" xfId="19196"/>
    <cellStyle name="Percent 6 37 16" xfId="19197"/>
    <cellStyle name="Percent 6 37 17" xfId="19198"/>
    <cellStyle name="Percent 6 37 2" xfId="19199"/>
    <cellStyle name="Percent 6 37 3" xfId="19200"/>
    <cellStyle name="Percent 6 37 4" xfId="19201"/>
    <cellStyle name="Percent 6 37 5" xfId="19202"/>
    <cellStyle name="Percent 6 37 6" xfId="19203"/>
    <cellStyle name="Percent 6 37 7" xfId="19204"/>
    <cellStyle name="Percent 6 37 8" xfId="19205"/>
    <cellStyle name="Percent 6 37 9" xfId="19206"/>
    <cellStyle name="Percent 6 38" xfId="1389"/>
    <cellStyle name="Percent 6 38 10" xfId="19207"/>
    <cellStyle name="Percent 6 38 11" xfId="19208"/>
    <cellStyle name="Percent 6 38 12" xfId="19209"/>
    <cellStyle name="Percent 6 38 13" xfId="19210"/>
    <cellStyle name="Percent 6 38 14" xfId="19211"/>
    <cellStyle name="Percent 6 38 15" xfId="19212"/>
    <cellStyle name="Percent 6 38 16" xfId="19213"/>
    <cellStyle name="Percent 6 38 17" xfId="19214"/>
    <cellStyle name="Percent 6 38 2" xfId="19215"/>
    <cellStyle name="Percent 6 38 3" xfId="19216"/>
    <cellStyle name="Percent 6 38 4" xfId="19217"/>
    <cellStyle name="Percent 6 38 5" xfId="19218"/>
    <cellStyle name="Percent 6 38 6" xfId="19219"/>
    <cellStyle name="Percent 6 38 7" xfId="19220"/>
    <cellStyle name="Percent 6 38 8" xfId="19221"/>
    <cellStyle name="Percent 6 38 9" xfId="19222"/>
    <cellStyle name="Percent 6 39" xfId="1390"/>
    <cellStyle name="Percent 6 39 10" xfId="19223"/>
    <cellStyle name="Percent 6 39 11" xfId="19224"/>
    <cellStyle name="Percent 6 39 12" xfId="19225"/>
    <cellStyle name="Percent 6 39 13" xfId="19226"/>
    <cellStyle name="Percent 6 39 14" xfId="19227"/>
    <cellStyle name="Percent 6 39 15" xfId="19228"/>
    <cellStyle name="Percent 6 39 16" xfId="19229"/>
    <cellStyle name="Percent 6 39 17" xfId="19230"/>
    <cellStyle name="Percent 6 39 2" xfId="19231"/>
    <cellStyle name="Percent 6 39 3" xfId="19232"/>
    <cellStyle name="Percent 6 39 4" xfId="19233"/>
    <cellStyle name="Percent 6 39 5" xfId="19234"/>
    <cellStyle name="Percent 6 39 6" xfId="19235"/>
    <cellStyle name="Percent 6 39 7" xfId="19236"/>
    <cellStyle name="Percent 6 39 8" xfId="19237"/>
    <cellStyle name="Percent 6 39 9" xfId="19238"/>
    <cellStyle name="Percent 6 4" xfId="1391"/>
    <cellStyle name="Percent 6 4 10" xfId="19239"/>
    <cellStyle name="Percent 6 4 11" xfId="19240"/>
    <cellStyle name="Percent 6 4 12" xfId="19241"/>
    <cellStyle name="Percent 6 4 13" xfId="19242"/>
    <cellStyle name="Percent 6 4 14" xfId="19243"/>
    <cellStyle name="Percent 6 4 15" xfId="19244"/>
    <cellStyle name="Percent 6 4 16" xfId="19245"/>
    <cellStyle name="Percent 6 4 17" xfId="19246"/>
    <cellStyle name="Percent 6 4 2" xfId="19247"/>
    <cellStyle name="Percent 6 4 3" xfId="19248"/>
    <cellStyle name="Percent 6 4 4" xfId="19249"/>
    <cellStyle name="Percent 6 4 5" xfId="19250"/>
    <cellStyle name="Percent 6 4 6" xfId="19251"/>
    <cellStyle name="Percent 6 4 7" xfId="19252"/>
    <cellStyle name="Percent 6 4 8" xfId="19253"/>
    <cellStyle name="Percent 6 4 9" xfId="19254"/>
    <cellStyle name="Percent 6 40" xfId="1392"/>
    <cellStyle name="Percent 6 40 10" xfId="19255"/>
    <cellStyle name="Percent 6 40 11" xfId="19256"/>
    <cellStyle name="Percent 6 40 12" xfId="19257"/>
    <cellStyle name="Percent 6 40 13" xfId="19258"/>
    <cellStyle name="Percent 6 40 14" xfId="19259"/>
    <cellStyle name="Percent 6 40 15" xfId="19260"/>
    <cellStyle name="Percent 6 40 16" xfId="19261"/>
    <cellStyle name="Percent 6 40 17" xfId="19262"/>
    <cellStyle name="Percent 6 40 2" xfId="19263"/>
    <cellStyle name="Percent 6 40 3" xfId="19264"/>
    <cellStyle name="Percent 6 40 4" xfId="19265"/>
    <cellStyle name="Percent 6 40 5" xfId="19266"/>
    <cellStyle name="Percent 6 40 6" xfId="19267"/>
    <cellStyle name="Percent 6 40 7" xfId="19268"/>
    <cellStyle name="Percent 6 40 8" xfId="19269"/>
    <cellStyle name="Percent 6 40 9" xfId="19270"/>
    <cellStyle name="Percent 6 41" xfId="1393"/>
    <cellStyle name="Percent 6 41 10" xfId="19271"/>
    <cellStyle name="Percent 6 41 11" xfId="19272"/>
    <cellStyle name="Percent 6 41 12" xfId="19273"/>
    <cellStyle name="Percent 6 41 13" xfId="19274"/>
    <cellStyle name="Percent 6 41 14" xfId="19275"/>
    <cellStyle name="Percent 6 41 15" xfId="19276"/>
    <cellStyle name="Percent 6 41 16" xfId="19277"/>
    <cellStyle name="Percent 6 41 17" xfId="19278"/>
    <cellStyle name="Percent 6 41 2" xfId="19279"/>
    <cellStyle name="Percent 6 41 3" xfId="19280"/>
    <cellStyle name="Percent 6 41 4" xfId="19281"/>
    <cellStyle name="Percent 6 41 5" xfId="19282"/>
    <cellStyle name="Percent 6 41 6" xfId="19283"/>
    <cellStyle name="Percent 6 41 7" xfId="19284"/>
    <cellStyle name="Percent 6 41 8" xfId="19285"/>
    <cellStyle name="Percent 6 41 9" xfId="19286"/>
    <cellStyle name="Percent 6 42" xfId="1394"/>
    <cellStyle name="Percent 6 42 10" xfId="19287"/>
    <cellStyle name="Percent 6 42 11" xfId="19288"/>
    <cellStyle name="Percent 6 42 12" xfId="19289"/>
    <cellStyle name="Percent 6 42 13" xfId="19290"/>
    <cellStyle name="Percent 6 42 14" xfId="19291"/>
    <cellStyle name="Percent 6 42 15" xfId="19292"/>
    <cellStyle name="Percent 6 42 16" xfId="19293"/>
    <cellStyle name="Percent 6 42 17" xfId="19294"/>
    <cellStyle name="Percent 6 42 2" xfId="19295"/>
    <cellStyle name="Percent 6 42 3" xfId="19296"/>
    <cellStyle name="Percent 6 42 4" xfId="19297"/>
    <cellStyle name="Percent 6 42 5" xfId="19298"/>
    <cellStyle name="Percent 6 42 6" xfId="19299"/>
    <cellStyle name="Percent 6 42 7" xfId="19300"/>
    <cellStyle name="Percent 6 42 8" xfId="19301"/>
    <cellStyle name="Percent 6 42 9" xfId="19302"/>
    <cellStyle name="Percent 6 43" xfId="1395"/>
    <cellStyle name="Percent 6 43 10" xfId="19303"/>
    <cellStyle name="Percent 6 43 11" xfId="19304"/>
    <cellStyle name="Percent 6 43 12" xfId="19305"/>
    <cellStyle name="Percent 6 43 13" xfId="19306"/>
    <cellStyle name="Percent 6 43 14" xfId="19307"/>
    <cellStyle name="Percent 6 43 15" xfId="19308"/>
    <cellStyle name="Percent 6 43 16" xfId="19309"/>
    <cellStyle name="Percent 6 43 17" xfId="19310"/>
    <cellStyle name="Percent 6 43 2" xfId="19311"/>
    <cellStyle name="Percent 6 43 3" xfId="19312"/>
    <cellStyle name="Percent 6 43 4" xfId="19313"/>
    <cellStyle name="Percent 6 43 5" xfId="19314"/>
    <cellStyle name="Percent 6 43 6" xfId="19315"/>
    <cellStyle name="Percent 6 43 7" xfId="19316"/>
    <cellStyle name="Percent 6 43 8" xfId="19317"/>
    <cellStyle name="Percent 6 43 9" xfId="19318"/>
    <cellStyle name="Percent 6 44" xfId="1396"/>
    <cellStyle name="Percent 6 44 10" xfId="19319"/>
    <cellStyle name="Percent 6 44 11" xfId="19320"/>
    <cellStyle name="Percent 6 44 12" xfId="19321"/>
    <cellStyle name="Percent 6 44 13" xfId="19322"/>
    <cellStyle name="Percent 6 44 14" xfId="19323"/>
    <cellStyle name="Percent 6 44 15" xfId="19324"/>
    <cellStyle name="Percent 6 44 16" xfId="19325"/>
    <cellStyle name="Percent 6 44 17" xfId="19326"/>
    <cellStyle name="Percent 6 44 2" xfId="19327"/>
    <cellStyle name="Percent 6 44 3" xfId="19328"/>
    <cellStyle name="Percent 6 44 4" xfId="19329"/>
    <cellStyle name="Percent 6 44 5" xfId="19330"/>
    <cellStyle name="Percent 6 44 6" xfId="19331"/>
    <cellStyle name="Percent 6 44 7" xfId="19332"/>
    <cellStyle name="Percent 6 44 8" xfId="19333"/>
    <cellStyle name="Percent 6 44 9" xfId="19334"/>
    <cellStyle name="Percent 6 45" xfId="1397"/>
    <cellStyle name="Percent 6 45 10" xfId="19335"/>
    <cellStyle name="Percent 6 45 11" xfId="19336"/>
    <cellStyle name="Percent 6 45 12" xfId="19337"/>
    <cellStyle name="Percent 6 45 13" xfId="19338"/>
    <cellStyle name="Percent 6 45 14" xfId="19339"/>
    <cellStyle name="Percent 6 45 15" xfId="19340"/>
    <cellStyle name="Percent 6 45 16" xfId="19341"/>
    <cellStyle name="Percent 6 45 17" xfId="19342"/>
    <cellStyle name="Percent 6 45 2" xfId="19343"/>
    <cellStyle name="Percent 6 45 3" xfId="19344"/>
    <cellStyle name="Percent 6 45 4" xfId="19345"/>
    <cellStyle name="Percent 6 45 5" xfId="19346"/>
    <cellStyle name="Percent 6 45 6" xfId="19347"/>
    <cellStyle name="Percent 6 45 7" xfId="19348"/>
    <cellStyle name="Percent 6 45 8" xfId="19349"/>
    <cellStyle name="Percent 6 45 9" xfId="19350"/>
    <cellStyle name="Percent 6 46" xfId="1398"/>
    <cellStyle name="Percent 6 46 10" xfId="19351"/>
    <cellStyle name="Percent 6 46 11" xfId="19352"/>
    <cellStyle name="Percent 6 46 12" xfId="19353"/>
    <cellStyle name="Percent 6 46 13" xfId="19354"/>
    <cellStyle name="Percent 6 46 14" xfId="19355"/>
    <cellStyle name="Percent 6 46 15" xfId="19356"/>
    <cellStyle name="Percent 6 46 16" xfId="19357"/>
    <cellStyle name="Percent 6 46 17" xfId="19358"/>
    <cellStyle name="Percent 6 46 2" xfId="19359"/>
    <cellStyle name="Percent 6 46 3" xfId="19360"/>
    <cellStyle name="Percent 6 46 4" xfId="19361"/>
    <cellStyle name="Percent 6 46 5" xfId="19362"/>
    <cellStyle name="Percent 6 46 6" xfId="19363"/>
    <cellStyle name="Percent 6 46 7" xfId="19364"/>
    <cellStyle name="Percent 6 46 8" xfId="19365"/>
    <cellStyle name="Percent 6 46 9" xfId="19366"/>
    <cellStyle name="Percent 6 47" xfId="1399"/>
    <cellStyle name="Percent 6 47 10" xfId="19367"/>
    <cellStyle name="Percent 6 47 11" xfId="19368"/>
    <cellStyle name="Percent 6 47 12" xfId="19369"/>
    <cellStyle name="Percent 6 47 13" xfId="19370"/>
    <cellStyle name="Percent 6 47 14" xfId="19371"/>
    <cellStyle name="Percent 6 47 15" xfId="19372"/>
    <cellStyle name="Percent 6 47 16" xfId="19373"/>
    <cellStyle name="Percent 6 47 17" xfId="19374"/>
    <cellStyle name="Percent 6 47 2" xfId="19375"/>
    <cellStyle name="Percent 6 47 3" xfId="19376"/>
    <cellStyle name="Percent 6 47 4" xfId="19377"/>
    <cellStyle name="Percent 6 47 5" xfId="19378"/>
    <cellStyle name="Percent 6 47 6" xfId="19379"/>
    <cellStyle name="Percent 6 47 7" xfId="19380"/>
    <cellStyle name="Percent 6 47 8" xfId="19381"/>
    <cellStyle name="Percent 6 47 9" xfId="19382"/>
    <cellStyle name="Percent 6 5" xfId="1400"/>
    <cellStyle name="Percent 6 5 10" xfId="19383"/>
    <cellStyle name="Percent 6 5 11" xfId="19384"/>
    <cellStyle name="Percent 6 5 12" xfId="19385"/>
    <cellStyle name="Percent 6 5 13" xfId="19386"/>
    <cellStyle name="Percent 6 5 14" xfId="19387"/>
    <cellStyle name="Percent 6 5 15" xfId="19388"/>
    <cellStyle name="Percent 6 5 16" xfId="19389"/>
    <cellStyle name="Percent 6 5 17" xfId="19390"/>
    <cellStyle name="Percent 6 5 2" xfId="19391"/>
    <cellStyle name="Percent 6 5 3" xfId="19392"/>
    <cellStyle name="Percent 6 5 4" xfId="19393"/>
    <cellStyle name="Percent 6 5 5" xfId="19394"/>
    <cellStyle name="Percent 6 5 6" xfId="19395"/>
    <cellStyle name="Percent 6 5 7" xfId="19396"/>
    <cellStyle name="Percent 6 5 8" xfId="19397"/>
    <cellStyle name="Percent 6 5 9" xfId="19398"/>
    <cellStyle name="Percent 6 6" xfId="1401"/>
    <cellStyle name="Percent 6 6 10" xfId="19399"/>
    <cellStyle name="Percent 6 6 11" xfId="19400"/>
    <cellStyle name="Percent 6 6 12" xfId="19401"/>
    <cellStyle name="Percent 6 6 13" xfId="19402"/>
    <cellStyle name="Percent 6 6 14" xfId="19403"/>
    <cellStyle name="Percent 6 6 15" xfId="19404"/>
    <cellStyle name="Percent 6 6 16" xfId="19405"/>
    <cellStyle name="Percent 6 6 17" xfId="19406"/>
    <cellStyle name="Percent 6 6 2" xfId="19407"/>
    <cellStyle name="Percent 6 6 3" xfId="19408"/>
    <cellStyle name="Percent 6 6 4" xfId="19409"/>
    <cellStyle name="Percent 6 6 5" xfId="19410"/>
    <cellStyle name="Percent 6 6 6" xfId="19411"/>
    <cellStyle name="Percent 6 6 7" xfId="19412"/>
    <cellStyle name="Percent 6 6 8" xfId="19413"/>
    <cellStyle name="Percent 6 6 9" xfId="19414"/>
    <cellStyle name="Percent 6 7" xfId="1402"/>
    <cellStyle name="Percent 6 7 10" xfId="19415"/>
    <cellStyle name="Percent 6 7 11" xfId="19416"/>
    <cellStyle name="Percent 6 7 12" xfId="19417"/>
    <cellStyle name="Percent 6 7 13" xfId="19418"/>
    <cellStyle name="Percent 6 7 14" xfId="19419"/>
    <cellStyle name="Percent 6 7 15" xfId="19420"/>
    <cellStyle name="Percent 6 7 16" xfId="19421"/>
    <cellStyle name="Percent 6 7 17" xfId="19422"/>
    <cellStyle name="Percent 6 7 2" xfId="19423"/>
    <cellStyle name="Percent 6 7 3" xfId="19424"/>
    <cellStyle name="Percent 6 7 4" xfId="19425"/>
    <cellStyle name="Percent 6 7 5" xfId="19426"/>
    <cellStyle name="Percent 6 7 6" xfId="19427"/>
    <cellStyle name="Percent 6 7 7" xfId="19428"/>
    <cellStyle name="Percent 6 7 8" xfId="19429"/>
    <cellStyle name="Percent 6 7 9" xfId="19430"/>
    <cellStyle name="Percent 6 8" xfId="1403"/>
    <cellStyle name="Percent 6 8 10" xfId="19431"/>
    <cellStyle name="Percent 6 8 11" xfId="19432"/>
    <cellStyle name="Percent 6 8 12" xfId="19433"/>
    <cellStyle name="Percent 6 8 13" xfId="19434"/>
    <cellStyle name="Percent 6 8 14" xfId="19435"/>
    <cellStyle name="Percent 6 8 15" xfId="19436"/>
    <cellStyle name="Percent 6 8 16" xfId="19437"/>
    <cellStyle name="Percent 6 8 17" xfId="19438"/>
    <cellStyle name="Percent 6 8 2" xfId="19439"/>
    <cellStyle name="Percent 6 8 3" xfId="19440"/>
    <cellStyle name="Percent 6 8 4" xfId="19441"/>
    <cellStyle name="Percent 6 8 5" xfId="19442"/>
    <cellStyle name="Percent 6 8 6" xfId="19443"/>
    <cellStyle name="Percent 6 8 7" xfId="19444"/>
    <cellStyle name="Percent 6 8 8" xfId="19445"/>
    <cellStyle name="Percent 6 8 9" xfId="19446"/>
    <cellStyle name="Percent 6 9" xfId="1404"/>
    <cellStyle name="Percent 6 9 10" xfId="19447"/>
    <cellStyle name="Percent 6 9 11" xfId="19448"/>
    <cellStyle name="Percent 6 9 12" xfId="19449"/>
    <cellStyle name="Percent 6 9 13" xfId="19450"/>
    <cellStyle name="Percent 6 9 14" xfId="19451"/>
    <cellStyle name="Percent 6 9 15" xfId="19452"/>
    <cellStyle name="Percent 6 9 16" xfId="19453"/>
    <cellStyle name="Percent 6 9 17" xfId="19454"/>
    <cellStyle name="Percent 6 9 2" xfId="19455"/>
    <cellStyle name="Percent 6 9 3" xfId="19456"/>
    <cellStyle name="Percent 6 9 4" xfId="19457"/>
    <cellStyle name="Percent 6 9 5" xfId="19458"/>
    <cellStyle name="Percent 6 9 6" xfId="19459"/>
    <cellStyle name="Percent 6 9 7" xfId="19460"/>
    <cellStyle name="Percent 6 9 8" xfId="19461"/>
    <cellStyle name="Percent 6 9 9" xfId="19462"/>
    <cellStyle name="Percent 7" xfId="1405"/>
    <cellStyle name="Percent 7 2" xfId="1406"/>
    <cellStyle name="Percent 7 2 10" xfId="19463"/>
    <cellStyle name="Percent 7 2 11" xfId="19464"/>
    <cellStyle name="Percent 7 2 12" xfId="19465"/>
    <cellStyle name="Percent 7 2 13" xfId="19466"/>
    <cellStyle name="Percent 7 2 14" xfId="19467"/>
    <cellStyle name="Percent 7 2 15" xfId="19468"/>
    <cellStyle name="Percent 7 2 16" xfId="19469"/>
    <cellStyle name="Percent 7 2 17" xfId="19470"/>
    <cellStyle name="Percent 7 2 2" xfId="19471"/>
    <cellStyle name="Percent 7 2 3" xfId="19472"/>
    <cellStyle name="Percent 7 2 4" xfId="19473"/>
    <cellStyle name="Percent 7 2 5" xfId="19474"/>
    <cellStyle name="Percent 7 2 6" xfId="19475"/>
    <cellStyle name="Percent 7 2 7" xfId="19476"/>
    <cellStyle name="Percent 7 2 8" xfId="19477"/>
    <cellStyle name="Percent 7 2 9" xfId="19478"/>
    <cellStyle name="Percent 8" xfId="129"/>
    <cellStyle name="Percent 8 10" xfId="130"/>
    <cellStyle name="Percent 8 10 10" xfId="19479"/>
    <cellStyle name="Percent 8 10 11" xfId="19480"/>
    <cellStyle name="Percent 8 10 12" xfId="19481"/>
    <cellStyle name="Percent 8 10 13" xfId="19482"/>
    <cellStyle name="Percent 8 10 14" xfId="19483"/>
    <cellStyle name="Percent 8 10 15" xfId="19484"/>
    <cellStyle name="Percent 8 10 16" xfId="19485"/>
    <cellStyle name="Percent 8 10 17" xfId="19486"/>
    <cellStyle name="Percent 8 10 2" xfId="19487"/>
    <cellStyle name="Percent 8 10 3" xfId="19488"/>
    <cellStyle name="Percent 8 10 4" xfId="19489"/>
    <cellStyle name="Percent 8 10 5" xfId="19490"/>
    <cellStyle name="Percent 8 10 6" xfId="19491"/>
    <cellStyle name="Percent 8 10 7" xfId="19492"/>
    <cellStyle name="Percent 8 10 8" xfId="19493"/>
    <cellStyle name="Percent 8 10 9" xfId="19494"/>
    <cellStyle name="Percent 8 11" xfId="1407"/>
    <cellStyle name="Percent 8 11 10" xfId="19495"/>
    <cellStyle name="Percent 8 11 11" xfId="19496"/>
    <cellStyle name="Percent 8 11 12" xfId="19497"/>
    <cellStyle name="Percent 8 11 13" xfId="19498"/>
    <cellStyle name="Percent 8 11 14" xfId="19499"/>
    <cellStyle name="Percent 8 11 15" xfId="19500"/>
    <cellStyle name="Percent 8 11 16" xfId="19501"/>
    <cellStyle name="Percent 8 11 17" xfId="19502"/>
    <cellStyle name="Percent 8 11 2" xfId="19503"/>
    <cellStyle name="Percent 8 11 3" xfId="19504"/>
    <cellStyle name="Percent 8 11 4" xfId="19505"/>
    <cellStyle name="Percent 8 11 5" xfId="19506"/>
    <cellStyle name="Percent 8 11 6" xfId="19507"/>
    <cellStyle name="Percent 8 11 7" xfId="19508"/>
    <cellStyle name="Percent 8 11 8" xfId="19509"/>
    <cellStyle name="Percent 8 11 9" xfId="19510"/>
    <cellStyle name="Percent 8 12" xfId="1408"/>
    <cellStyle name="Percent 8 12 10" xfId="19511"/>
    <cellStyle name="Percent 8 12 11" xfId="19512"/>
    <cellStyle name="Percent 8 12 12" xfId="19513"/>
    <cellStyle name="Percent 8 12 13" xfId="19514"/>
    <cellStyle name="Percent 8 12 14" xfId="19515"/>
    <cellStyle name="Percent 8 12 15" xfId="19516"/>
    <cellStyle name="Percent 8 12 16" xfId="19517"/>
    <cellStyle name="Percent 8 12 17" xfId="19518"/>
    <cellStyle name="Percent 8 12 2" xfId="19519"/>
    <cellStyle name="Percent 8 12 3" xfId="19520"/>
    <cellStyle name="Percent 8 12 4" xfId="19521"/>
    <cellStyle name="Percent 8 12 5" xfId="19522"/>
    <cellStyle name="Percent 8 12 6" xfId="19523"/>
    <cellStyle name="Percent 8 12 7" xfId="19524"/>
    <cellStyle name="Percent 8 12 8" xfId="19525"/>
    <cellStyle name="Percent 8 12 9" xfId="19526"/>
    <cellStyle name="Percent 8 13" xfId="1409"/>
    <cellStyle name="Percent 8 13 10" xfId="19527"/>
    <cellStyle name="Percent 8 13 11" xfId="19528"/>
    <cellStyle name="Percent 8 13 12" xfId="19529"/>
    <cellStyle name="Percent 8 13 13" xfId="19530"/>
    <cellStyle name="Percent 8 13 14" xfId="19531"/>
    <cellStyle name="Percent 8 13 15" xfId="19532"/>
    <cellStyle name="Percent 8 13 16" xfId="19533"/>
    <cellStyle name="Percent 8 13 17" xfId="19534"/>
    <cellStyle name="Percent 8 13 2" xfId="19535"/>
    <cellStyle name="Percent 8 13 3" xfId="19536"/>
    <cellStyle name="Percent 8 13 4" xfId="19537"/>
    <cellStyle name="Percent 8 13 5" xfId="19538"/>
    <cellStyle name="Percent 8 13 6" xfId="19539"/>
    <cellStyle name="Percent 8 13 7" xfId="19540"/>
    <cellStyle name="Percent 8 13 8" xfId="19541"/>
    <cellStyle name="Percent 8 13 9" xfId="19542"/>
    <cellStyle name="Percent 8 14" xfId="1410"/>
    <cellStyle name="Percent 8 14 10" xfId="19543"/>
    <cellStyle name="Percent 8 14 11" xfId="19544"/>
    <cellStyle name="Percent 8 14 12" xfId="19545"/>
    <cellStyle name="Percent 8 14 13" xfId="19546"/>
    <cellStyle name="Percent 8 14 14" xfId="19547"/>
    <cellStyle name="Percent 8 14 15" xfId="19548"/>
    <cellStyle name="Percent 8 14 16" xfId="19549"/>
    <cellStyle name="Percent 8 14 17" xfId="19550"/>
    <cellStyle name="Percent 8 14 2" xfId="19551"/>
    <cellStyle name="Percent 8 14 3" xfId="19552"/>
    <cellStyle name="Percent 8 14 4" xfId="19553"/>
    <cellStyle name="Percent 8 14 5" xfId="19554"/>
    <cellStyle name="Percent 8 14 6" xfId="19555"/>
    <cellStyle name="Percent 8 14 7" xfId="19556"/>
    <cellStyle name="Percent 8 14 8" xfId="19557"/>
    <cellStyle name="Percent 8 14 9" xfId="19558"/>
    <cellStyle name="Percent 8 15" xfId="1411"/>
    <cellStyle name="Percent 8 15 10" xfId="19559"/>
    <cellStyle name="Percent 8 15 11" xfId="19560"/>
    <cellStyle name="Percent 8 15 12" xfId="19561"/>
    <cellStyle name="Percent 8 15 13" xfId="19562"/>
    <cellStyle name="Percent 8 15 14" xfId="19563"/>
    <cellStyle name="Percent 8 15 15" xfId="19564"/>
    <cellStyle name="Percent 8 15 16" xfId="19565"/>
    <cellStyle name="Percent 8 15 17" xfId="19566"/>
    <cellStyle name="Percent 8 15 2" xfId="19567"/>
    <cellStyle name="Percent 8 15 3" xfId="19568"/>
    <cellStyle name="Percent 8 15 4" xfId="19569"/>
    <cellStyle name="Percent 8 15 5" xfId="19570"/>
    <cellStyle name="Percent 8 15 6" xfId="19571"/>
    <cellStyle name="Percent 8 15 7" xfId="19572"/>
    <cellStyle name="Percent 8 15 8" xfId="19573"/>
    <cellStyle name="Percent 8 15 9" xfId="19574"/>
    <cellStyle name="Percent 8 16" xfId="1412"/>
    <cellStyle name="Percent 8 16 10" xfId="19575"/>
    <cellStyle name="Percent 8 16 11" xfId="19576"/>
    <cellStyle name="Percent 8 16 12" xfId="19577"/>
    <cellStyle name="Percent 8 16 13" xfId="19578"/>
    <cellStyle name="Percent 8 16 14" xfId="19579"/>
    <cellStyle name="Percent 8 16 15" xfId="19580"/>
    <cellStyle name="Percent 8 16 16" xfId="19581"/>
    <cellStyle name="Percent 8 16 17" xfId="19582"/>
    <cellStyle name="Percent 8 16 2" xfId="19583"/>
    <cellStyle name="Percent 8 16 3" xfId="19584"/>
    <cellStyle name="Percent 8 16 4" xfId="19585"/>
    <cellStyle name="Percent 8 16 5" xfId="19586"/>
    <cellStyle name="Percent 8 16 6" xfId="19587"/>
    <cellStyle name="Percent 8 16 7" xfId="19588"/>
    <cellStyle name="Percent 8 16 8" xfId="19589"/>
    <cellStyle name="Percent 8 16 9" xfId="19590"/>
    <cellStyle name="Percent 8 17" xfId="1413"/>
    <cellStyle name="Percent 8 17 10" xfId="19591"/>
    <cellStyle name="Percent 8 17 11" xfId="19592"/>
    <cellStyle name="Percent 8 17 12" xfId="19593"/>
    <cellStyle name="Percent 8 17 13" xfId="19594"/>
    <cellStyle name="Percent 8 17 14" xfId="19595"/>
    <cellStyle name="Percent 8 17 15" xfId="19596"/>
    <cellStyle name="Percent 8 17 16" xfId="19597"/>
    <cellStyle name="Percent 8 17 17" xfId="19598"/>
    <cellStyle name="Percent 8 17 2" xfId="19599"/>
    <cellStyle name="Percent 8 17 3" xfId="19600"/>
    <cellStyle name="Percent 8 17 4" xfId="19601"/>
    <cellStyle name="Percent 8 17 5" xfId="19602"/>
    <cellStyle name="Percent 8 17 6" xfId="19603"/>
    <cellStyle name="Percent 8 17 7" xfId="19604"/>
    <cellStyle name="Percent 8 17 8" xfId="19605"/>
    <cellStyle name="Percent 8 17 9" xfId="19606"/>
    <cellStyle name="Percent 8 18" xfId="1414"/>
    <cellStyle name="Percent 8 18 10" xfId="19607"/>
    <cellStyle name="Percent 8 18 11" xfId="19608"/>
    <cellStyle name="Percent 8 18 12" xfId="19609"/>
    <cellStyle name="Percent 8 18 13" xfId="19610"/>
    <cellStyle name="Percent 8 18 14" xfId="19611"/>
    <cellStyle name="Percent 8 18 15" xfId="19612"/>
    <cellStyle name="Percent 8 18 16" xfId="19613"/>
    <cellStyle name="Percent 8 18 17" xfId="19614"/>
    <cellStyle name="Percent 8 18 2" xfId="19615"/>
    <cellStyle name="Percent 8 18 3" xfId="19616"/>
    <cellStyle name="Percent 8 18 4" xfId="19617"/>
    <cellStyle name="Percent 8 18 5" xfId="19618"/>
    <cellStyle name="Percent 8 18 6" xfId="19619"/>
    <cellStyle name="Percent 8 18 7" xfId="19620"/>
    <cellStyle name="Percent 8 18 8" xfId="19621"/>
    <cellStyle name="Percent 8 18 9" xfId="19622"/>
    <cellStyle name="Percent 8 19" xfId="1415"/>
    <cellStyle name="Percent 8 19 10" xfId="19623"/>
    <cellStyle name="Percent 8 19 11" xfId="19624"/>
    <cellStyle name="Percent 8 19 12" xfId="19625"/>
    <cellStyle name="Percent 8 19 13" xfId="19626"/>
    <cellStyle name="Percent 8 19 14" xfId="19627"/>
    <cellStyle name="Percent 8 19 15" xfId="19628"/>
    <cellStyle name="Percent 8 19 16" xfId="19629"/>
    <cellStyle name="Percent 8 19 17" xfId="19630"/>
    <cellStyle name="Percent 8 19 2" xfId="19631"/>
    <cellStyle name="Percent 8 19 3" xfId="19632"/>
    <cellStyle name="Percent 8 19 4" xfId="19633"/>
    <cellStyle name="Percent 8 19 5" xfId="19634"/>
    <cellStyle name="Percent 8 19 6" xfId="19635"/>
    <cellStyle name="Percent 8 19 7" xfId="19636"/>
    <cellStyle name="Percent 8 19 8" xfId="19637"/>
    <cellStyle name="Percent 8 19 9" xfId="19638"/>
    <cellStyle name="Percent 8 2" xfId="1416"/>
    <cellStyle name="Percent 8 2 2" xfId="1417"/>
    <cellStyle name="Percent 8 2 2 10" xfId="19639"/>
    <cellStyle name="Percent 8 2 2 11" xfId="19640"/>
    <cellStyle name="Percent 8 2 2 12" xfId="19641"/>
    <cellStyle name="Percent 8 2 2 13" xfId="19642"/>
    <cellStyle name="Percent 8 2 2 14" xfId="19643"/>
    <cellStyle name="Percent 8 2 2 15" xfId="19644"/>
    <cellStyle name="Percent 8 2 2 16" xfId="19645"/>
    <cellStyle name="Percent 8 2 2 17" xfId="19646"/>
    <cellStyle name="Percent 8 2 2 18" xfId="19647"/>
    <cellStyle name="Percent 8 2 2 19" xfId="19648"/>
    <cellStyle name="Percent 8 2 2 2" xfId="1418"/>
    <cellStyle name="Percent 8 2 2 2 10" xfId="19649"/>
    <cellStyle name="Percent 8 2 2 2 11" xfId="19650"/>
    <cellStyle name="Percent 8 2 2 2 12" xfId="19651"/>
    <cellStyle name="Percent 8 2 2 2 13" xfId="19652"/>
    <cellStyle name="Percent 8 2 2 2 14" xfId="19653"/>
    <cellStyle name="Percent 8 2 2 2 15" xfId="19654"/>
    <cellStyle name="Percent 8 2 2 2 16" xfId="19655"/>
    <cellStyle name="Percent 8 2 2 2 17" xfId="19656"/>
    <cellStyle name="Percent 8 2 2 2 18" xfId="19657"/>
    <cellStyle name="Percent 8 2 2 2 19" xfId="19658"/>
    <cellStyle name="Percent 8 2 2 2 2" xfId="19659"/>
    <cellStyle name="Percent 8 2 2 2 20" xfId="19660"/>
    <cellStyle name="Percent 8 2 2 2 21" xfId="19661"/>
    <cellStyle name="Percent 8 2 2 2 22" xfId="19662"/>
    <cellStyle name="Percent 8 2 2 2 23" xfId="19663"/>
    <cellStyle name="Percent 8 2 2 2 24" xfId="19664"/>
    <cellStyle name="Percent 8 2 2 2 25" xfId="19665"/>
    <cellStyle name="Percent 8 2 2 2 26" xfId="19666"/>
    <cellStyle name="Percent 8 2 2 2 27" xfId="19667"/>
    <cellStyle name="Percent 8 2 2 2 28" xfId="19668"/>
    <cellStyle name="Percent 8 2 2 2 29" xfId="19669"/>
    <cellStyle name="Percent 8 2 2 2 3" xfId="19670"/>
    <cellStyle name="Percent 8 2 2 2 30" xfId="19671"/>
    <cellStyle name="Percent 8 2 2 2 31" xfId="19672"/>
    <cellStyle name="Percent 8 2 2 2 32" xfId="19673"/>
    <cellStyle name="Percent 8 2 2 2 33" xfId="19674"/>
    <cellStyle name="Percent 8 2 2 2 34" xfId="19675"/>
    <cellStyle name="Percent 8 2 2 2 35" xfId="19676"/>
    <cellStyle name="Percent 8 2 2 2 36" xfId="19677"/>
    <cellStyle name="Percent 8 2 2 2 37" xfId="19678"/>
    <cellStyle name="Percent 8 2 2 2 38" xfId="19679"/>
    <cellStyle name="Percent 8 2 2 2 39" xfId="19680"/>
    <cellStyle name="Percent 8 2 2 2 4" xfId="19681"/>
    <cellStyle name="Percent 8 2 2 2 40" xfId="19682"/>
    <cellStyle name="Percent 8 2 2 2 41" xfId="19683"/>
    <cellStyle name="Percent 8 2 2 2 42" xfId="19684"/>
    <cellStyle name="Percent 8 2 2 2 43" xfId="19685"/>
    <cellStyle name="Percent 8 2 2 2 44" xfId="19686"/>
    <cellStyle name="Percent 8 2 2 2 45" xfId="19687"/>
    <cellStyle name="Percent 8 2 2 2 46" xfId="19688"/>
    <cellStyle name="Percent 8 2 2 2 47" xfId="19689"/>
    <cellStyle name="Percent 8 2 2 2 48" xfId="19690"/>
    <cellStyle name="Percent 8 2 2 2 49" xfId="19691"/>
    <cellStyle name="Percent 8 2 2 2 5" xfId="19692"/>
    <cellStyle name="Percent 8 2 2 2 50" xfId="19693"/>
    <cellStyle name="Percent 8 2 2 2 51" xfId="19694"/>
    <cellStyle name="Percent 8 2 2 2 52" xfId="19695"/>
    <cellStyle name="Percent 8 2 2 2 53" xfId="19696"/>
    <cellStyle name="Percent 8 2 2 2 54" xfId="19697"/>
    <cellStyle name="Percent 8 2 2 2 55" xfId="19698"/>
    <cellStyle name="Percent 8 2 2 2 56" xfId="19699"/>
    <cellStyle name="Percent 8 2 2 2 57" xfId="19700"/>
    <cellStyle name="Percent 8 2 2 2 58" xfId="19701"/>
    <cellStyle name="Percent 8 2 2 2 59" xfId="19702"/>
    <cellStyle name="Percent 8 2 2 2 6" xfId="19703"/>
    <cellStyle name="Percent 8 2 2 2 60" xfId="19704"/>
    <cellStyle name="Percent 8 2 2 2 61" xfId="19705"/>
    <cellStyle name="Percent 8 2 2 2 62" xfId="19706"/>
    <cellStyle name="Percent 8 2 2 2 63" xfId="19707"/>
    <cellStyle name="Percent 8 2 2 2 64" xfId="19708"/>
    <cellStyle name="Percent 8 2 2 2 65" xfId="19709"/>
    <cellStyle name="Percent 8 2 2 2 66" xfId="19710"/>
    <cellStyle name="Percent 8 2 2 2 67" xfId="19711"/>
    <cellStyle name="Percent 8 2 2 2 68" xfId="19712"/>
    <cellStyle name="Percent 8 2 2 2 69" xfId="19713"/>
    <cellStyle name="Percent 8 2 2 2 7" xfId="19714"/>
    <cellStyle name="Percent 8 2 2 2 8" xfId="19715"/>
    <cellStyle name="Percent 8 2 2 2 9" xfId="19716"/>
    <cellStyle name="Percent 8 2 2 20" xfId="19717"/>
    <cellStyle name="Percent 8 2 2 21" xfId="19718"/>
    <cellStyle name="Percent 8 2 2 22" xfId="19719"/>
    <cellStyle name="Percent 8 2 2 23" xfId="19720"/>
    <cellStyle name="Percent 8 2 2 24" xfId="19721"/>
    <cellStyle name="Percent 8 2 2 25" xfId="19722"/>
    <cellStyle name="Percent 8 2 2 26" xfId="19723"/>
    <cellStyle name="Percent 8 2 2 27" xfId="19724"/>
    <cellStyle name="Percent 8 2 2 28" xfId="19725"/>
    <cellStyle name="Percent 8 2 2 29" xfId="19726"/>
    <cellStyle name="Percent 8 2 2 3" xfId="19727"/>
    <cellStyle name="Percent 8 2 2 30" xfId="19728"/>
    <cellStyle name="Percent 8 2 2 31" xfId="19729"/>
    <cellStyle name="Percent 8 2 2 32" xfId="19730"/>
    <cellStyle name="Percent 8 2 2 33" xfId="19731"/>
    <cellStyle name="Percent 8 2 2 34" xfId="19732"/>
    <cellStyle name="Percent 8 2 2 35" xfId="19733"/>
    <cellStyle name="Percent 8 2 2 36" xfId="19734"/>
    <cellStyle name="Percent 8 2 2 37" xfId="19735"/>
    <cellStyle name="Percent 8 2 2 38" xfId="19736"/>
    <cellStyle name="Percent 8 2 2 39" xfId="19737"/>
    <cellStyle name="Percent 8 2 2 4" xfId="19738"/>
    <cellStyle name="Percent 8 2 2 40" xfId="19739"/>
    <cellStyle name="Percent 8 2 2 41" xfId="19740"/>
    <cellStyle name="Percent 8 2 2 42" xfId="19741"/>
    <cellStyle name="Percent 8 2 2 43" xfId="19742"/>
    <cellStyle name="Percent 8 2 2 44" xfId="19743"/>
    <cellStyle name="Percent 8 2 2 45" xfId="19744"/>
    <cellStyle name="Percent 8 2 2 46" xfId="19745"/>
    <cellStyle name="Percent 8 2 2 47" xfId="19746"/>
    <cellStyle name="Percent 8 2 2 48" xfId="19747"/>
    <cellStyle name="Percent 8 2 2 49" xfId="19748"/>
    <cellStyle name="Percent 8 2 2 5" xfId="19749"/>
    <cellStyle name="Percent 8 2 2 50" xfId="19750"/>
    <cellStyle name="Percent 8 2 2 51" xfId="19751"/>
    <cellStyle name="Percent 8 2 2 52" xfId="19752"/>
    <cellStyle name="Percent 8 2 2 53" xfId="19753"/>
    <cellStyle name="Percent 8 2 2 54" xfId="19754"/>
    <cellStyle name="Percent 8 2 2 55" xfId="19755"/>
    <cellStyle name="Percent 8 2 2 56" xfId="19756"/>
    <cellStyle name="Percent 8 2 2 57" xfId="19757"/>
    <cellStyle name="Percent 8 2 2 58" xfId="19758"/>
    <cellStyle name="Percent 8 2 2 59" xfId="19759"/>
    <cellStyle name="Percent 8 2 2 6" xfId="19760"/>
    <cellStyle name="Percent 8 2 2 60" xfId="19761"/>
    <cellStyle name="Percent 8 2 2 61" xfId="19762"/>
    <cellStyle name="Percent 8 2 2 62" xfId="19763"/>
    <cellStyle name="Percent 8 2 2 63" xfId="19764"/>
    <cellStyle name="Percent 8 2 2 64" xfId="19765"/>
    <cellStyle name="Percent 8 2 2 65" xfId="19766"/>
    <cellStyle name="Percent 8 2 2 66" xfId="19767"/>
    <cellStyle name="Percent 8 2 2 67" xfId="19768"/>
    <cellStyle name="Percent 8 2 2 68" xfId="19769"/>
    <cellStyle name="Percent 8 2 2 69" xfId="19770"/>
    <cellStyle name="Percent 8 2 2 7" xfId="19771"/>
    <cellStyle name="Percent 8 2 2 70" xfId="19772"/>
    <cellStyle name="Percent 8 2 2 8" xfId="19773"/>
    <cellStyle name="Percent 8 2 2 9" xfId="19774"/>
    <cellStyle name="Percent 8 2 3" xfId="1419"/>
    <cellStyle name="Percent 8 2 3 10" xfId="19775"/>
    <cellStyle name="Percent 8 2 3 11" xfId="19776"/>
    <cellStyle name="Percent 8 2 3 12" xfId="19777"/>
    <cellStyle name="Percent 8 2 3 13" xfId="19778"/>
    <cellStyle name="Percent 8 2 3 14" xfId="19779"/>
    <cellStyle name="Percent 8 2 3 15" xfId="19780"/>
    <cellStyle name="Percent 8 2 3 16" xfId="19781"/>
    <cellStyle name="Percent 8 2 3 17" xfId="19782"/>
    <cellStyle name="Percent 8 2 3 18" xfId="19783"/>
    <cellStyle name="Percent 8 2 3 19" xfId="19784"/>
    <cellStyle name="Percent 8 2 3 2" xfId="19785"/>
    <cellStyle name="Percent 8 2 3 20" xfId="19786"/>
    <cellStyle name="Percent 8 2 3 21" xfId="19787"/>
    <cellStyle name="Percent 8 2 3 22" xfId="19788"/>
    <cellStyle name="Percent 8 2 3 23" xfId="19789"/>
    <cellStyle name="Percent 8 2 3 24" xfId="19790"/>
    <cellStyle name="Percent 8 2 3 25" xfId="19791"/>
    <cellStyle name="Percent 8 2 3 26" xfId="19792"/>
    <cellStyle name="Percent 8 2 3 27" xfId="19793"/>
    <cellStyle name="Percent 8 2 3 28" xfId="19794"/>
    <cellStyle name="Percent 8 2 3 29" xfId="19795"/>
    <cellStyle name="Percent 8 2 3 3" xfId="19796"/>
    <cellStyle name="Percent 8 2 3 30" xfId="19797"/>
    <cellStyle name="Percent 8 2 3 31" xfId="19798"/>
    <cellStyle name="Percent 8 2 3 32" xfId="19799"/>
    <cellStyle name="Percent 8 2 3 33" xfId="19800"/>
    <cellStyle name="Percent 8 2 3 34" xfId="19801"/>
    <cellStyle name="Percent 8 2 3 35" xfId="19802"/>
    <cellStyle name="Percent 8 2 3 36" xfId="19803"/>
    <cellStyle name="Percent 8 2 3 37" xfId="19804"/>
    <cellStyle name="Percent 8 2 3 38" xfId="19805"/>
    <cellStyle name="Percent 8 2 3 39" xfId="19806"/>
    <cellStyle name="Percent 8 2 3 4" xfId="19807"/>
    <cellStyle name="Percent 8 2 3 40" xfId="19808"/>
    <cellStyle name="Percent 8 2 3 41" xfId="19809"/>
    <cellStyle name="Percent 8 2 3 42" xfId="19810"/>
    <cellStyle name="Percent 8 2 3 43" xfId="19811"/>
    <cellStyle name="Percent 8 2 3 44" xfId="19812"/>
    <cellStyle name="Percent 8 2 3 45" xfId="19813"/>
    <cellStyle name="Percent 8 2 3 46" xfId="19814"/>
    <cellStyle name="Percent 8 2 3 47" xfId="19815"/>
    <cellStyle name="Percent 8 2 3 48" xfId="19816"/>
    <cellStyle name="Percent 8 2 3 49" xfId="19817"/>
    <cellStyle name="Percent 8 2 3 5" xfId="19818"/>
    <cellStyle name="Percent 8 2 3 50" xfId="19819"/>
    <cellStyle name="Percent 8 2 3 51" xfId="19820"/>
    <cellStyle name="Percent 8 2 3 52" xfId="19821"/>
    <cellStyle name="Percent 8 2 3 53" xfId="19822"/>
    <cellStyle name="Percent 8 2 3 54" xfId="19823"/>
    <cellStyle name="Percent 8 2 3 55" xfId="19824"/>
    <cellStyle name="Percent 8 2 3 56" xfId="19825"/>
    <cellStyle name="Percent 8 2 3 57" xfId="19826"/>
    <cellStyle name="Percent 8 2 3 58" xfId="19827"/>
    <cellStyle name="Percent 8 2 3 59" xfId="19828"/>
    <cellStyle name="Percent 8 2 3 6" xfId="19829"/>
    <cellStyle name="Percent 8 2 3 60" xfId="19830"/>
    <cellStyle name="Percent 8 2 3 61" xfId="19831"/>
    <cellStyle name="Percent 8 2 3 62" xfId="19832"/>
    <cellStyle name="Percent 8 2 3 63" xfId="19833"/>
    <cellStyle name="Percent 8 2 3 64" xfId="19834"/>
    <cellStyle name="Percent 8 2 3 65" xfId="19835"/>
    <cellStyle name="Percent 8 2 3 66" xfId="19836"/>
    <cellStyle name="Percent 8 2 3 67" xfId="19837"/>
    <cellStyle name="Percent 8 2 3 68" xfId="19838"/>
    <cellStyle name="Percent 8 2 3 69" xfId="19839"/>
    <cellStyle name="Percent 8 2 3 7" xfId="19840"/>
    <cellStyle name="Percent 8 2 3 8" xfId="19841"/>
    <cellStyle name="Percent 8 2 3 9" xfId="19842"/>
    <cellStyle name="Percent 8 20" xfId="1420"/>
    <cellStyle name="Percent 8 20 10" xfId="19843"/>
    <cellStyle name="Percent 8 20 11" xfId="19844"/>
    <cellStyle name="Percent 8 20 12" xfId="19845"/>
    <cellStyle name="Percent 8 20 13" xfId="19846"/>
    <cellStyle name="Percent 8 20 14" xfId="19847"/>
    <cellStyle name="Percent 8 20 15" xfId="19848"/>
    <cellStyle name="Percent 8 20 16" xfId="19849"/>
    <cellStyle name="Percent 8 20 17" xfId="19850"/>
    <cellStyle name="Percent 8 20 2" xfId="19851"/>
    <cellStyle name="Percent 8 20 3" xfId="19852"/>
    <cellStyle name="Percent 8 20 4" xfId="19853"/>
    <cellStyle name="Percent 8 20 5" xfId="19854"/>
    <cellStyle name="Percent 8 20 6" xfId="19855"/>
    <cellStyle name="Percent 8 20 7" xfId="19856"/>
    <cellStyle name="Percent 8 20 8" xfId="19857"/>
    <cellStyle name="Percent 8 20 9" xfId="19858"/>
    <cellStyle name="Percent 8 21" xfId="1421"/>
    <cellStyle name="Percent 8 21 10" xfId="19859"/>
    <cellStyle name="Percent 8 21 11" xfId="19860"/>
    <cellStyle name="Percent 8 21 12" xfId="19861"/>
    <cellStyle name="Percent 8 21 13" xfId="19862"/>
    <cellStyle name="Percent 8 21 14" xfId="19863"/>
    <cellStyle name="Percent 8 21 15" xfId="19864"/>
    <cellStyle name="Percent 8 21 16" xfId="19865"/>
    <cellStyle name="Percent 8 21 17" xfId="19866"/>
    <cellStyle name="Percent 8 21 2" xfId="19867"/>
    <cellStyle name="Percent 8 21 3" xfId="19868"/>
    <cellStyle name="Percent 8 21 4" xfId="19869"/>
    <cellStyle name="Percent 8 21 5" xfId="19870"/>
    <cellStyle name="Percent 8 21 6" xfId="19871"/>
    <cellStyle name="Percent 8 21 7" xfId="19872"/>
    <cellStyle name="Percent 8 21 8" xfId="19873"/>
    <cellStyle name="Percent 8 21 9" xfId="19874"/>
    <cellStyle name="Percent 8 22" xfId="1422"/>
    <cellStyle name="Percent 8 22 10" xfId="19875"/>
    <cellStyle name="Percent 8 22 11" xfId="19876"/>
    <cellStyle name="Percent 8 22 12" xfId="19877"/>
    <cellStyle name="Percent 8 22 13" xfId="19878"/>
    <cellStyle name="Percent 8 22 14" xfId="19879"/>
    <cellStyle name="Percent 8 22 15" xfId="19880"/>
    <cellStyle name="Percent 8 22 16" xfId="19881"/>
    <cellStyle name="Percent 8 22 17" xfId="19882"/>
    <cellStyle name="Percent 8 22 2" xfId="19883"/>
    <cellStyle name="Percent 8 22 3" xfId="19884"/>
    <cellStyle name="Percent 8 22 4" xfId="19885"/>
    <cellStyle name="Percent 8 22 5" xfId="19886"/>
    <cellStyle name="Percent 8 22 6" xfId="19887"/>
    <cellStyle name="Percent 8 22 7" xfId="19888"/>
    <cellStyle name="Percent 8 22 8" xfId="19889"/>
    <cellStyle name="Percent 8 22 9" xfId="19890"/>
    <cellStyle name="Percent 8 23" xfId="1423"/>
    <cellStyle name="Percent 8 23 10" xfId="19891"/>
    <cellStyle name="Percent 8 23 11" xfId="19892"/>
    <cellStyle name="Percent 8 23 12" xfId="19893"/>
    <cellStyle name="Percent 8 23 13" xfId="19894"/>
    <cellStyle name="Percent 8 23 14" xfId="19895"/>
    <cellStyle name="Percent 8 23 15" xfId="19896"/>
    <cellStyle name="Percent 8 23 16" xfId="19897"/>
    <cellStyle name="Percent 8 23 17" xfId="19898"/>
    <cellStyle name="Percent 8 23 2" xfId="19899"/>
    <cellStyle name="Percent 8 23 3" xfId="19900"/>
    <cellStyle name="Percent 8 23 4" xfId="19901"/>
    <cellStyle name="Percent 8 23 5" xfId="19902"/>
    <cellStyle name="Percent 8 23 6" xfId="19903"/>
    <cellStyle name="Percent 8 23 7" xfId="19904"/>
    <cellStyle name="Percent 8 23 8" xfId="19905"/>
    <cellStyle name="Percent 8 23 9" xfId="19906"/>
    <cellStyle name="Percent 8 24" xfId="1424"/>
    <cellStyle name="Percent 8 24 10" xfId="19907"/>
    <cellStyle name="Percent 8 24 11" xfId="19908"/>
    <cellStyle name="Percent 8 24 12" xfId="19909"/>
    <cellStyle name="Percent 8 24 13" xfId="19910"/>
    <cellStyle name="Percent 8 24 14" xfId="19911"/>
    <cellStyle name="Percent 8 24 15" xfId="19912"/>
    <cellStyle name="Percent 8 24 16" xfId="19913"/>
    <cellStyle name="Percent 8 24 17" xfId="19914"/>
    <cellStyle name="Percent 8 24 2" xfId="19915"/>
    <cellStyle name="Percent 8 24 3" xfId="19916"/>
    <cellStyle name="Percent 8 24 4" xfId="19917"/>
    <cellStyle name="Percent 8 24 5" xfId="19918"/>
    <cellStyle name="Percent 8 24 6" xfId="19919"/>
    <cellStyle name="Percent 8 24 7" xfId="19920"/>
    <cellStyle name="Percent 8 24 8" xfId="19921"/>
    <cellStyle name="Percent 8 24 9" xfId="19922"/>
    <cellStyle name="Percent 8 25" xfId="1425"/>
    <cellStyle name="Percent 8 25 10" xfId="19923"/>
    <cellStyle name="Percent 8 25 11" xfId="19924"/>
    <cellStyle name="Percent 8 25 12" xfId="19925"/>
    <cellStyle name="Percent 8 25 13" xfId="19926"/>
    <cellStyle name="Percent 8 25 14" xfId="19927"/>
    <cellStyle name="Percent 8 25 15" xfId="19928"/>
    <cellStyle name="Percent 8 25 16" xfId="19929"/>
    <cellStyle name="Percent 8 25 17" xfId="19930"/>
    <cellStyle name="Percent 8 25 2" xfId="19931"/>
    <cellStyle name="Percent 8 25 3" xfId="19932"/>
    <cellStyle name="Percent 8 25 4" xfId="19933"/>
    <cellStyle name="Percent 8 25 5" xfId="19934"/>
    <cellStyle name="Percent 8 25 6" xfId="19935"/>
    <cellStyle name="Percent 8 25 7" xfId="19936"/>
    <cellStyle name="Percent 8 25 8" xfId="19937"/>
    <cellStyle name="Percent 8 25 9" xfId="19938"/>
    <cellStyle name="Percent 8 26" xfId="1426"/>
    <cellStyle name="Percent 8 26 10" xfId="19939"/>
    <cellStyle name="Percent 8 26 11" xfId="19940"/>
    <cellStyle name="Percent 8 26 12" xfId="19941"/>
    <cellStyle name="Percent 8 26 13" xfId="19942"/>
    <cellStyle name="Percent 8 26 14" xfId="19943"/>
    <cellStyle name="Percent 8 26 15" xfId="19944"/>
    <cellStyle name="Percent 8 26 16" xfId="19945"/>
    <cellStyle name="Percent 8 26 17" xfId="19946"/>
    <cellStyle name="Percent 8 26 2" xfId="19947"/>
    <cellStyle name="Percent 8 26 3" xfId="19948"/>
    <cellStyle name="Percent 8 26 4" xfId="19949"/>
    <cellStyle name="Percent 8 26 5" xfId="19950"/>
    <cellStyle name="Percent 8 26 6" xfId="19951"/>
    <cellStyle name="Percent 8 26 7" xfId="19952"/>
    <cellStyle name="Percent 8 26 8" xfId="19953"/>
    <cellStyle name="Percent 8 26 9" xfId="19954"/>
    <cellStyle name="Percent 8 27" xfId="1427"/>
    <cellStyle name="Percent 8 27 10" xfId="19955"/>
    <cellStyle name="Percent 8 27 11" xfId="19956"/>
    <cellStyle name="Percent 8 27 12" xfId="19957"/>
    <cellStyle name="Percent 8 27 13" xfId="19958"/>
    <cellStyle name="Percent 8 27 14" xfId="19959"/>
    <cellStyle name="Percent 8 27 15" xfId="19960"/>
    <cellStyle name="Percent 8 27 16" xfId="19961"/>
    <cellStyle name="Percent 8 27 17" xfId="19962"/>
    <cellStyle name="Percent 8 27 2" xfId="19963"/>
    <cellStyle name="Percent 8 27 3" xfId="19964"/>
    <cellStyle name="Percent 8 27 4" xfId="19965"/>
    <cellStyle name="Percent 8 27 5" xfId="19966"/>
    <cellStyle name="Percent 8 27 6" xfId="19967"/>
    <cellStyle name="Percent 8 27 7" xfId="19968"/>
    <cellStyle name="Percent 8 27 8" xfId="19969"/>
    <cellStyle name="Percent 8 27 9" xfId="19970"/>
    <cellStyle name="Percent 8 28" xfId="1428"/>
    <cellStyle name="Percent 8 28 10" xfId="19971"/>
    <cellStyle name="Percent 8 28 11" xfId="19972"/>
    <cellStyle name="Percent 8 28 12" xfId="19973"/>
    <cellStyle name="Percent 8 28 13" xfId="19974"/>
    <cellStyle name="Percent 8 28 14" xfId="19975"/>
    <cellStyle name="Percent 8 28 15" xfId="19976"/>
    <cellStyle name="Percent 8 28 16" xfId="19977"/>
    <cellStyle name="Percent 8 28 17" xfId="19978"/>
    <cellStyle name="Percent 8 28 2" xfId="19979"/>
    <cellStyle name="Percent 8 28 3" xfId="19980"/>
    <cellStyle name="Percent 8 28 4" xfId="19981"/>
    <cellStyle name="Percent 8 28 5" xfId="19982"/>
    <cellStyle name="Percent 8 28 6" xfId="19983"/>
    <cellStyle name="Percent 8 28 7" xfId="19984"/>
    <cellStyle name="Percent 8 28 8" xfId="19985"/>
    <cellStyle name="Percent 8 28 9" xfId="19986"/>
    <cellStyle name="Percent 8 29" xfId="1429"/>
    <cellStyle name="Percent 8 29 10" xfId="19987"/>
    <cellStyle name="Percent 8 29 11" xfId="19988"/>
    <cellStyle name="Percent 8 29 12" xfId="19989"/>
    <cellStyle name="Percent 8 29 13" xfId="19990"/>
    <cellStyle name="Percent 8 29 14" xfId="19991"/>
    <cellStyle name="Percent 8 29 15" xfId="19992"/>
    <cellStyle name="Percent 8 29 16" xfId="19993"/>
    <cellStyle name="Percent 8 29 17" xfId="19994"/>
    <cellStyle name="Percent 8 29 2" xfId="19995"/>
    <cellStyle name="Percent 8 29 3" xfId="19996"/>
    <cellStyle name="Percent 8 29 4" xfId="19997"/>
    <cellStyle name="Percent 8 29 5" xfId="19998"/>
    <cellStyle name="Percent 8 29 6" xfId="19999"/>
    <cellStyle name="Percent 8 29 7" xfId="20000"/>
    <cellStyle name="Percent 8 29 8" xfId="20001"/>
    <cellStyle name="Percent 8 29 9" xfId="20002"/>
    <cellStyle name="Percent 8 3" xfId="1430"/>
    <cellStyle name="Percent 8 3 10" xfId="20003"/>
    <cellStyle name="Percent 8 3 11" xfId="20004"/>
    <cellStyle name="Percent 8 3 12" xfId="20005"/>
    <cellStyle name="Percent 8 3 13" xfId="20006"/>
    <cellStyle name="Percent 8 3 14" xfId="20007"/>
    <cellStyle name="Percent 8 3 15" xfId="20008"/>
    <cellStyle name="Percent 8 3 16" xfId="20009"/>
    <cellStyle name="Percent 8 3 17" xfId="20010"/>
    <cellStyle name="Percent 8 3 18" xfId="20011"/>
    <cellStyle name="Percent 8 3 2" xfId="1431"/>
    <cellStyle name="Percent 8 3 2 10" xfId="20012"/>
    <cellStyle name="Percent 8 3 2 11" xfId="20013"/>
    <cellStyle name="Percent 8 3 2 12" xfId="20014"/>
    <cellStyle name="Percent 8 3 2 13" xfId="20015"/>
    <cellStyle name="Percent 8 3 2 14" xfId="20016"/>
    <cellStyle name="Percent 8 3 2 15" xfId="20017"/>
    <cellStyle name="Percent 8 3 2 16" xfId="20018"/>
    <cellStyle name="Percent 8 3 2 17" xfId="20019"/>
    <cellStyle name="Percent 8 3 2 18" xfId="20020"/>
    <cellStyle name="Percent 8 3 2 19" xfId="20021"/>
    <cellStyle name="Percent 8 3 2 2" xfId="20022"/>
    <cellStyle name="Percent 8 3 2 20" xfId="20023"/>
    <cellStyle name="Percent 8 3 2 21" xfId="20024"/>
    <cellStyle name="Percent 8 3 2 22" xfId="20025"/>
    <cellStyle name="Percent 8 3 2 23" xfId="20026"/>
    <cellStyle name="Percent 8 3 2 24" xfId="20027"/>
    <cellStyle name="Percent 8 3 2 25" xfId="20028"/>
    <cellStyle name="Percent 8 3 2 26" xfId="20029"/>
    <cellStyle name="Percent 8 3 2 27" xfId="20030"/>
    <cellStyle name="Percent 8 3 2 28" xfId="20031"/>
    <cellStyle name="Percent 8 3 2 29" xfId="20032"/>
    <cellStyle name="Percent 8 3 2 3" xfId="20033"/>
    <cellStyle name="Percent 8 3 2 30" xfId="20034"/>
    <cellStyle name="Percent 8 3 2 31" xfId="20035"/>
    <cellStyle name="Percent 8 3 2 32" xfId="20036"/>
    <cellStyle name="Percent 8 3 2 33" xfId="20037"/>
    <cellStyle name="Percent 8 3 2 34" xfId="20038"/>
    <cellStyle name="Percent 8 3 2 35" xfId="20039"/>
    <cellStyle name="Percent 8 3 2 36" xfId="20040"/>
    <cellStyle name="Percent 8 3 2 37" xfId="20041"/>
    <cellStyle name="Percent 8 3 2 38" xfId="20042"/>
    <cellStyle name="Percent 8 3 2 39" xfId="20043"/>
    <cellStyle name="Percent 8 3 2 4" xfId="20044"/>
    <cellStyle name="Percent 8 3 2 40" xfId="20045"/>
    <cellStyle name="Percent 8 3 2 41" xfId="20046"/>
    <cellStyle name="Percent 8 3 2 42" xfId="20047"/>
    <cellStyle name="Percent 8 3 2 43" xfId="20048"/>
    <cellStyle name="Percent 8 3 2 44" xfId="20049"/>
    <cellStyle name="Percent 8 3 2 45" xfId="20050"/>
    <cellStyle name="Percent 8 3 2 46" xfId="20051"/>
    <cellStyle name="Percent 8 3 2 47" xfId="20052"/>
    <cellStyle name="Percent 8 3 2 48" xfId="20053"/>
    <cellStyle name="Percent 8 3 2 49" xfId="20054"/>
    <cellStyle name="Percent 8 3 2 5" xfId="20055"/>
    <cellStyle name="Percent 8 3 2 50" xfId="20056"/>
    <cellStyle name="Percent 8 3 2 51" xfId="20057"/>
    <cellStyle name="Percent 8 3 2 52" xfId="20058"/>
    <cellStyle name="Percent 8 3 2 53" xfId="20059"/>
    <cellStyle name="Percent 8 3 2 54" xfId="20060"/>
    <cellStyle name="Percent 8 3 2 55" xfId="20061"/>
    <cellStyle name="Percent 8 3 2 56" xfId="20062"/>
    <cellStyle name="Percent 8 3 2 57" xfId="20063"/>
    <cellStyle name="Percent 8 3 2 58" xfId="20064"/>
    <cellStyle name="Percent 8 3 2 59" xfId="20065"/>
    <cellStyle name="Percent 8 3 2 6" xfId="20066"/>
    <cellStyle name="Percent 8 3 2 60" xfId="20067"/>
    <cellStyle name="Percent 8 3 2 61" xfId="20068"/>
    <cellStyle name="Percent 8 3 2 62" xfId="20069"/>
    <cellStyle name="Percent 8 3 2 63" xfId="20070"/>
    <cellStyle name="Percent 8 3 2 64" xfId="20071"/>
    <cellStyle name="Percent 8 3 2 65" xfId="20072"/>
    <cellStyle name="Percent 8 3 2 66" xfId="20073"/>
    <cellStyle name="Percent 8 3 2 67" xfId="20074"/>
    <cellStyle name="Percent 8 3 2 68" xfId="20075"/>
    <cellStyle name="Percent 8 3 2 69" xfId="20076"/>
    <cellStyle name="Percent 8 3 2 7" xfId="20077"/>
    <cellStyle name="Percent 8 3 2 8" xfId="20078"/>
    <cellStyle name="Percent 8 3 2 9" xfId="20079"/>
    <cellStyle name="Percent 8 3 3" xfId="20080"/>
    <cellStyle name="Percent 8 3 4" xfId="20081"/>
    <cellStyle name="Percent 8 3 5" xfId="20082"/>
    <cellStyle name="Percent 8 3 6" xfId="20083"/>
    <cellStyle name="Percent 8 3 7" xfId="20084"/>
    <cellStyle name="Percent 8 3 8" xfId="20085"/>
    <cellStyle name="Percent 8 3 9" xfId="20086"/>
    <cellStyle name="Percent 8 30" xfId="1432"/>
    <cellStyle name="Percent 8 30 10" xfId="20087"/>
    <cellStyle name="Percent 8 30 11" xfId="20088"/>
    <cellStyle name="Percent 8 30 12" xfId="20089"/>
    <cellStyle name="Percent 8 30 13" xfId="20090"/>
    <cellStyle name="Percent 8 30 14" xfId="20091"/>
    <cellStyle name="Percent 8 30 15" xfId="20092"/>
    <cellStyle name="Percent 8 30 16" xfId="20093"/>
    <cellStyle name="Percent 8 30 17" xfId="20094"/>
    <cellStyle name="Percent 8 30 2" xfId="20095"/>
    <cellStyle name="Percent 8 30 3" xfId="20096"/>
    <cellStyle name="Percent 8 30 4" xfId="20097"/>
    <cellStyle name="Percent 8 30 5" xfId="20098"/>
    <cellStyle name="Percent 8 30 6" xfId="20099"/>
    <cellStyle name="Percent 8 30 7" xfId="20100"/>
    <cellStyle name="Percent 8 30 8" xfId="20101"/>
    <cellStyle name="Percent 8 30 9" xfId="20102"/>
    <cellStyle name="Percent 8 31" xfId="1433"/>
    <cellStyle name="Percent 8 31 10" xfId="20103"/>
    <cellStyle name="Percent 8 31 11" xfId="20104"/>
    <cellStyle name="Percent 8 31 12" xfId="20105"/>
    <cellStyle name="Percent 8 31 13" xfId="20106"/>
    <cellStyle name="Percent 8 31 14" xfId="20107"/>
    <cellStyle name="Percent 8 31 15" xfId="20108"/>
    <cellStyle name="Percent 8 31 16" xfId="20109"/>
    <cellStyle name="Percent 8 31 17" xfId="20110"/>
    <cellStyle name="Percent 8 31 2" xfId="20111"/>
    <cellStyle name="Percent 8 31 3" xfId="20112"/>
    <cellStyle name="Percent 8 31 4" xfId="20113"/>
    <cellStyle name="Percent 8 31 5" xfId="20114"/>
    <cellStyle name="Percent 8 31 6" xfId="20115"/>
    <cellStyle name="Percent 8 31 7" xfId="20116"/>
    <cellStyle name="Percent 8 31 8" xfId="20117"/>
    <cellStyle name="Percent 8 31 9" xfId="20118"/>
    <cellStyle name="Percent 8 32" xfId="1434"/>
    <cellStyle name="Percent 8 32 10" xfId="20119"/>
    <cellStyle name="Percent 8 32 11" xfId="20120"/>
    <cellStyle name="Percent 8 32 12" xfId="20121"/>
    <cellStyle name="Percent 8 32 13" xfId="20122"/>
    <cellStyle name="Percent 8 32 14" xfId="20123"/>
    <cellStyle name="Percent 8 32 15" xfId="20124"/>
    <cellStyle name="Percent 8 32 16" xfId="20125"/>
    <cellStyle name="Percent 8 32 17" xfId="20126"/>
    <cellStyle name="Percent 8 32 2" xfId="20127"/>
    <cellStyle name="Percent 8 32 3" xfId="20128"/>
    <cellStyle name="Percent 8 32 4" xfId="20129"/>
    <cellStyle name="Percent 8 32 5" xfId="20130"/>
    <cellStyle name="Percent 8 32 6" xfId="20131"/>
    <cellStyle name="Percent 8 32 7" xfId="20132"/>
    <cellStyle name="Percent 8 32 8" xfId="20133"/>
    <cellStyle name="Percent 8 32 9" xfId="20134"/>
    <cellStyle name="Percent 8 33" xfId="1435"/>
    <cellStyle name="Percent 8 33 10" xfId="20135"/>
    <cellStyle name="Percent 8 33 11" xfId="20136"/>
    <cellStyle name="Percent 8 33 12" xfId="20137"/>
    <cellStyle name="Percent 8 33 13" xfId="20138"/>
    <cellStyle name="Percent 8 33 14" xfId="20139"/>
    <cellStyle name="Percent 8 33 15" xfId="20140"/>
    <cellStyle name="Percent 8 33 16" xfId="20141"/>
    <cellStyle name="Percent 8 33 17" xfId="20142"/>
    <cellStyle name="Percent 8 33 2" xfId="20143"/>
    <cellStyle name="Percent 8 33 3" xfId="20144"/>
    <cellStyle name="Percent 8 33 4" xfId="20145"/>
    <cellStyle name="Percent 8 33 5" xfId="20146"/>
    <cellStyle name="Percent 8 33 6" xfId="20147"/>
    <cellStyle name="Percent 8 33 7" xfId="20148"/>
    <cellStyle name="Percent 8 33 8" xfId="20149"/>
    <cellStyle name="Percent 8 33 9" xfId="20150"/>
    <cellStyle name="Percent 8 34" xfId="1436"/>
    <cellStyle name="Percent 8 34 10" xfId="20151"/>
    <cellStyle name="Percent 8 34 11" xfId="20152"/>
    <cellStyle name="Percent 8 34 12" xfId="20153"/>
    <cellStyle name="Percent 8 34 13" xfId="20154"/>
    <cellStyle name="Percent 8 34 14" xfId="20155"/>
    <cellStyle name="Percent 8 34 15" xfId="20156"/>
    <cellStyle name="Percent 8 34 16" xfId="20157"/>
    <cellStyle name="Percent 8 34 17" xfId="20158"/>
    <cellStyle name="Percent 8 34 2" xfId="20159"/>
    <cellStyle name="Percent 8 34 3" xfId="20160"/>
    <cellStyle name="Percent 8 34 4" xfId="20161"/>
    <cellStyle name="Percent 8 34 5" xfId="20162"/>
    <cellStyle name="Percent 8 34 6" xfId="20163"/>
    <cellStyle name="Percent 8 34 7" xfId="20164"/>
    <cellStyle name="Percent 8 34 8" xfId="20165"/>
    <cellStyle name="Percent 8 34 9" xfId="20166"/>
    <cellStyle name="Percent 8 35" xfId="1437"/>
    <cellStyle name="Percent 8 35 10" xfId="20167"/>
    <cellStyle name="Percent 8 35 11" xfId="20168"/>
    <cellStyle name="Percent 8 35 12" xfId="20169"/>
    <cellStyle name="Percent 8 35 13" xfId="20170"/>
    <cellStyle name="Percent 8 35 14" xfId="20171"/>
    <cellStyle name="Percent 8 35 15" xfId="20172"/>
    <cellStyle name="Percent 8 35 16" xfId="20173"/>
    <cellStyle name="Percent 8 35 17" xfId="20174"/>
    <cellStyle name="Percent 8 35 2" xfId="20175"/>
    <cellStyle name="Percent 8 35 3" xfId="20176"/>
    <cellStyle name="Percent 8 35 4" xfId="20177"/>
    <cellStyle name="Percent 8 35 5" xfId="20178"/>
    <cellStyle name="Percent 8 35 6" xfId="20179"/>
    <cellStyle name="Percent 8 35 7" xfId="20180"/>
    <cellStyle name="Percent 8 35 8" xfId="20181"/>
    <cellStyle name="Percent 8 35 9" xfId="20182"/>
    <cellStyle name="Percent 8 36" xfId="1438"/>
    <cellStyle name="Percent 8 36 10" xfId="20183"/>
    <cellStyle name="Percent 8 36 11" xfId="20184"/>
    <cellStyle name="Percent 8 36 12" xfId="20185"/>
    <cellStyle name="Percent 8 36 13" xfId="20186"/>
    <cellStyle name="Percent 8 36 14" xfId="20187"/>
    <cellStyle name="Percent 8 36 15" xfId="20188"/>
    <cellStyle name="Percent 8 36 16" xfId="20189"/>
    <cellStyle name="Percent 8 36 17" xfId="20190"/>
    <cellStyle name="Percent 8 36 2" xfId="20191"/>
    <cellStyle name="Percent 8 36 3" xfId="20192"/>
    <cellStyle name="Percent 8 36 4" xfId="20193"/>
    <cellStyle name="Percent 8 36 5" xfId="20194"/>
    <cellStyle name="Percent 8 36 6" xfId="20195"/>
    <cellStyle name="Percent 8 36 7" xfId="20196"/>
    <cellStyle name="Percent 8 36 8" xfId="20197"/>
    <cellStyle name="Percent 8 36 9" xfId="20198"/>
    <cellStyle name="Percent 8 37" xfId="1439"/>
    <cellStyle name="Percent 8 37 10" xfId="20199"/>
    <cellStyle name="Percent 8 37 11" xfId="20200"/>
    <cellStyle name="Percent 8 37 12" xfId="20201"/>
    <cellStyle name="Percent 8 37 13" xfId="20202"/>
    <cellStyle name="Percent 8 37 14" xfId="20203"/>
    <cellStyle name="Percent 8 37 15" xfId="20204"/>
    <cellStyle name="Percent 8 37 16" xfId="20205"/>
    <cellStyle name="Percent 8 37 17" xfId="20206"/>
    <cellStyle name="Percent 8 37 2" xfId="20207"/>
    <cellStyle name="Percent 8 37 3" xfId="20208"/>
    <cellStyle name="Percent 8 37 4" xfId="20209"/>
    <cellStyle name="Percent 8 37 5" xfId="20210"/>
    <cellStyle name="Percent 8 37 6" xfId="20211"/>
    <cellStyle name="Percent 8 37 7" xfId="20212"/>
    <cellStyle name="Percent 8 37 8" xfId="20213"/>
    <cellStyle name="Percent 8 37 9" xfId="20214"/>
    <cellStyle name="Percent 8 38" xfId="1440"/>
    <cellStyle name="Percent 8 38 10" xfId="20215"/>
    <cellStyle name="Percent 8 38 11" xfId="20216"/>
    <cellStyle name="Percent 8 38 12" xfId="20217"/>
    <cellStyle name="Percent 8 38 13" xfId="20218"/>
    <cellStyle name="Percent 8 38 14" xfId="20219"/>
    <cellStyle name="Percent 8 38 15" xfId="20220"/>
    <cellStyle name="Percent 8 38 16" xfId="20221"/>
    <cellStyle name="Percent 8 38 17" xfId="20222"/>
    <cellStyle name="Percent 8 38 2" xfId="20223"/>
    <cellStyle name="Percent 8 38 3" xfId="20224"/>
    <cellStyle name="Percent 8 38 4" xfId="20225"/>
    <cellStyle name="Percent 8 38 5" xfId="20226"/>
    <cellStyle name="Percent 8 38 6" xfId="20227"/>
    <cellStyle name="Percent 8 38 7" xfId="20228"/>
    <cellStyle name="Percent 8 38 8" xfId="20229"/>
    <cellStyle name="Percent 8 38 9" xfId="20230"/>
    <cellStyle name="Percent 8 39" xfId="1441"/>
    <cellStyle name="Percent 8 39 10" xfId="20231"/>
    <cellStyle name="Percent 8 39 11" xfId="20232"/>
    <cellStyle name="Percent 8 39 12" xfId="20233"/>
    <cellStyle name="Percent 8 39 13" xfId="20234"/>
    <cellStyle name="Percent 8 39 14" xfId="20235"/>
    <cellStyle name="Percent 8 39 15" xfId="20236"/>
    <cellStyle name="Percent 8 39 16" xfId="20237"/>
    <cellStyle name="Percent 8 39 17" xfId="20238"/>
    <cellStyle name="Percent 8 39 2" xfId="20239"/>
    <cellStyle name="Percent 8 39 3" xfId="20240"/>
    <cellStyle name="Percent 8 39 4" xfId="20241"/>
    <cellStyle name="Percent 8 39 5" xfId="20242"/>
    <cellStyle name="Percent 8 39 6" xfId="20243"/>
    <cellStyle name="Percent 8 39 7" xfId="20244"/>
    <cellStyle name="Percent 8 39 8" xfId="20245"/>
    <cellStyle name="Percent 8 39 9" xfId="20246"/>
    <cellStyle name="Percent 8 4" xfId="1442"/>
    <cellStyle name="Percent 8 4 10" xfId="20247"/>
    <cellStyle name="Percent 8 4 11" xfId="20248"/>
    <cellStyle name="Percent 8 4 12" xfId="20249"/>
    <cellStyle name="Percent 8 4 13" xfId="20250"/>
    <cellStyle name="Percent 8 4 14" xfId="20251"/>
    <cellStyle name="Percent 8 4 15" xfId="20252"/>
    <cellStyle name="Percent 8 4 16" xfId="20253"/>
    <cellStyle name="Percent 8 4 17" xfId="20254"/>
    <cellStyle name="Percent 8 4 2" xfId="20255"/>
    <cellStyle name="Percent 8 4 3" xfId="20256"/>
    <cellStyle name="Percent 8 4 4" xfId="20257"/>
    <cellStyle name="Percent 8 4 5" xfId="20258"/>
    <cellStyle name="Percent 8 4 6" xfId="20259"/>
    <cellStyle name="Percent 8 4 7" xfId="20260"/>
    <cellStyle name="Percent 8 4 8" xfId="20261"/>
    <cellStyle name="Percent 8 4 9" xfId="20262"/>
    <cellStyle name="Percent 8 40" xfId="1443"/>
    <cellStyle name="Percent 8 40 10" xfId="20263"/>
    <cellStyle name="Percent 8 40 11" xfId="20264"/>
    <cellStyle name="Percent 8 40 12" xfId="20265"/>
    <cellStyle name="Percent 8 40 13" xfId="20266"/>
    <cellStyle name="Percent 8 40 14" xfId="20267"/>
    <cellStyle name="Percent 8 40 15" xfId="20268"/>
    <cellStyle name="Percent 8 40 16" xfId="20269"/>
    <cellStyle name="Percent 8 40 17" xfId="20270"/>
    <cellStyle name="Percent 8 40 2" xfId="20271"/>
    <cellStyle name="Percent 8 40 3" xfId="20272"/>
    <cellStyle name="Percent 8 40 4" xfId="20273"/>
    <cellStyle name="Percent 8 40 5" xfId="20274"/>
    <cellStyle name="Percent 8 40 6" xfId="20275"/>
    <cellStyle name="Percent 8 40 7" xfId="20276"/>
    <cellStyle name="Percent 8 40 8" xfId="20277"/>
    <cellStyle name="Percent 8 40 9" xfId="20278"/>
    <cellStyle name="Percent 8 41" xfId="1444"/>
    <cellStyle name="Percent 8 41 10" xfId="20279"/>
    <cellStyle name="Percent 8 41 11" xfId="20280"/>
    <cellStyle name="Percent 8 41 12" xfId="20281"/>
    <cellStyle name="Percent 8 41 13" xfId="20282"/>
    <cellStyle name="Percent 8 41 14" xfId="20283"/>
    <cellStyle name="Percent 8 41 15" xfId="20284"/>
    <cellStyle name="Percent 8 41 16" xfId="20285"/>
    <cellStyle name="Percent 8 41 17" xfId="20286"/>
    <cellStyle name="Percent 8 41 2" xfId="20287"/>
    <cellStyle name="Percent 8 41 3" xfId="20288"/>
    <cellStyle name="Percent 8 41 4" xfId="20289"/>
    <cellStyle name="Percent 8 41 5" xfId="20290"/>
    <cellStyle name="Percent 8 41 6" xfId="20291"/>
    <cellStyle name="Percent 8 41 7" xfId="20292"/>
    <cellStyle name="Percent 8 41 8" xfId="20293"/>
    <cellStyle name="Percent 8 41 9" xfId="20294"/>
    <cellStyle name="Percent 8 42" xfId="1445"/>
    <cellStyle name="Percent 8 42 10" xfId="20295"/>
    <cellStyle name="Percent 8 42 11" xfId="20296"/>
    <cellStyle name="Percent 8 42 12" xfId="20297"/>
    <cellStyle name="Percent 8 42 13" xfId="20298"/>
    <cellStyle name="Percent 8 42 14" xfId="20299"/>
    <cellStyle name="Percent 8 42 15" xfId="20300"/>
    <cellStyle name="Percent 8 42 16" xfId="20301"/>
    <cellStyle name="Percent 8 42 17" xfId="20302"/>
    <cellStyle name="Percent 8 42 2" xfId="20303"/>
    <cellStyle name="Percent 8 42 3" xfId="20304"/>
    <cellStyle name="Percent 8 42 4" xfId="20305"/>
    <cellStyle name="Percent 8 42 5" xfId="20306"/>
    <cellStyle name="Percent 8 42 6" xfId="20307"/>
    <cellStyle name="Percent 8 42 7" xfId="20308"/>
    <cellStyle name="Percent 8 42 8" xfId="20309"/>
    <cellStyle name="Percent 8 42 9" xfId="20310"/>
    <cellStyle name="Percent 8 43" xfId="1446"/>
    <cellStyle name="Percent 8 43 10" xfId="20311"/>
    <cellStyle name="Percent 8 43 11" xfId="20312"/>
    <cellStyle name="Percent 8 43 12" xfId="20313"/>
    <cellStyle name="Percent 8 43 13" xfId="20314"/>
    <cellStyle name="Percent 8 43 14" xfId="20315"/>
    <cellStyle name="Percent 8 43 15" xfId="20316"/>
    <cellStyle name="Percent 8 43 16" xfId="20317"/>
    <cellStyle name="Percent 8 43 17" xfId="20318"/>
    <cellStyle name="Percent 8 43 2" xfId="20319"/>
    <cellStyle name="Percent 8 43 3" xfId="20320"/>
    <cellStyle name="Percent 8 43 4" xfId="20321"/>
    <cellStyle name="Percent 8 43 5" xfId="20322"/>
    <cellStyle name="Percent 8 43 6" xfId="20323"/>
    <cellStyle name="Percent 8 43 7" xfId="20324"/>
    <cellStyle name="Percent 8 43 8" xfId="20325"/>
    <cellStyle name="Percent 8 43 9" xfId="20326"/>
    <cellStyle name="Percent 8 44" xfId="1447"/>
    <cellStyle name="Percent 8 44 10" xfId="20327"/>
    <cellStyle name="Percent 8 44 11" xfId="20328"/>
    <cellStyle name="Percent 8 44 12" xfId="20329"/>
    <cellStyle name="Percent 8 44 13" xfId="20330"/>
    <cellStyle name="Percent 8 44 14" xfId="20331"/>
    <cellStyle name="Percent 8 44 15" xfId="20332"/>
    <cellStyle name="Percent 8 44 16" xfId="20333"/>
    <cellStyle name="Percent 8 44 17" xfId="20334"/>
    <cellStyle name="Percent 8 44 2" xfId="20335"/>
    <cellStyle name="Percent 8 44 3" xfId="20336"/>
    <cellStyle name="Percent 8 44 4" xfId="20337"/>
    <cellStyle name="Percent 8 44 5" xfId="20338"/>
    <cellStyle name="Percent 8 44 6" xfId="20339"/>
    <cellStyle name="Percent 8 44 7" xfId="20340"/>
    <cellStyle name="Percent 8 44 8" xfId="20341"/>
    <cellStyle name="Percent 8 44 9" xfId="20342"/>
    <cellStyle name="Percent 8 45" xfId="1448"/>
    <cellStyle name="Percent 8 45 10" xfId="20343"/>
    <cellStyle name="Percent 8 45 11" xfId="20344"/>
    <cellStyle name="Percent 8 45 12" xfId="20345"/>
    <cellStyle name="Percent 8 45 13" xfId="20346"/>
    <cellStyle name="Percent 8 45 14" xfId="20347"/>
    <cellStyle name="Percent 8 45 15" xfId="20348"/>
    <cellStyle name="Percent 8 45 16" xfId="20349"/>
    <cellStyle name="Percent 8 45 17" xfId="20350"/>
    <cellStyle name="Percent 8 45 2" xfId="20351"/>
    <cellStyle name="Percent 8 45 3" xfId="20352"/>
    <cellStyle name="Percent 8 45 4" xfId="20353"/>
    <cellStyle name="Percent 8 45 5" xfId="20354"/>
    <cellStyle name="Percent 8 45 6" xfId="20355"/>
    <cellStyle name="Percent 8 45 7" xfId="20356"/>
    <cellStyle name="Percent 8 45 8" xfId="20357"/>
    <cellStyle name="Percent 8 45 9" xfId="20358"/>
    <cellStyle name="Percent 8 46" xfId="1449"/>
    <cellStyle name="Percent 8 46 10" xfId="20359"/>
    <cellStyle name="Percent 8 46 11" xfId="20360"/>
    <cellStyle name="Percent 8 46 12" xfId="20361"/>
    <cellStyle name="Percent 8 46 13" xfId="20362"/>
    <cellStyle name="Percent 8 46 14" xfId="20363"/>
    <cellStyle name="Percent 8 46 15" xfId="20364"/>
    <cellStyle name="Percent 8 46 16" xfId="20365"/>
    <cellStyle name="Percent 8 46 17" xfId="20366"/>
    <cellStyle name="Percent 8 46 2" xfId="20367"/>
    <cellStyle name="Percent 8 46 3" xfId="20368"/>
    <cellStyle name="Percent 8 46 4" xfId="20369"/>
    <cellStyle name="Percent 8 46 5" xfId="20370"/>
    <cellStyle name="Percent 8 46 6" xfId="20371"/>
    <cellStyle name="Percent 8 46 7" xfId="20372"/>
    <cellStyle name="Percent 8 46 8" xfId="20373"/>
    <cellStyle name="Percent 8 46 9" xfId="20374"/>
    <cellStyle name="Percent 8 47" xfId="1450"/>
    <cellStyle name="Percent 8 47 10" xfId="20375"/>
    <cellStyle name="Percent 8 47 11" xfId="20376"/>
    <cellStyle name="Percent 8 47 12" xfId="20377"/>
    <cellStyle name="Percent 8 47 13" xfId="20378"/>
    <cellStyle name="Percent 8 47 14" xfId="20379"/>
    <cellStyle name="Percent 8 47 15" xfId="20380"/>
    <cellStyle name="Percent 8 47 16" xfId="20381"/>
    <cellStyle name="Percent 8 47 17" xfId="20382"/>
    <cellStyle name="Percent 8 47 2" xfId="20383"/>
    <cellStyle name="Percent 8 47 3" xfId="20384"/>
    <cellStyle name="Percent 8 47 4" xfId="20385"/>
    <cellStyle name="Percent 8 47 5" xfId="20386"/>
    <cellStyle name="Percent 8 47 6" xfId="20387"/>
    <cellStyle name="Percent 8 47 7" xfId="20388"/>
    <cellStyle name="Percent 8 47 8" xfId="20389"/>
    <cellStyle name="Percent 8 47 9" xfId="20390"/>
    <cellStyle name="Percent 8 5" xfId="1451"/>
    <cellStyle name="Percent 8 5 10" xfId="20391"/>
    <cellStyle name="Percent 8 5 11" xfId="20392"/>
    <cellStyle name="Percent 8 5 12" xfId="20393"/>
    <cellStyle name="Percent 8 5 13" xfId="20394"/>
    <cellStyle name="Percent 8 5 14" xfId="20395"/>
    <cellStyle name="Percent 8 5 15" xfId="20396"/>
    <cellStyle name="Percent 8 5 16" xfId="20397"/>
    <cellStyle name="Percent 8 5 17" xfId="20398"/>
    <cellStyle name="Percent 8 5 2" xfId="20399"/>
    <cellStyle name="Percent 8 5 3" xfId="20400"/>
    <cellStyle name="Percent 8 5 4" xfId="20401"/>
    <cellStyle name="Percent 8 5 5" xfId="20402"/>
    <cellStyle name="Percent 8 5 6" xfId="20403"/>
    <cellStyle name="Percent 8 5 7" xfId="20404"/>
    <cellStyle name="Percent 8 5 8" xfId="20405"/>
    <cellStyle name="Percent 8 5 9" xfId="20406"/>
    <cellStyle name="Percent 8 6" xfId="1452"/>
    <cellStyle name="Percent 8 6 10" xfId="20407"/>
    <cellStyle name="Percent 8 6 11" xfId="20408"/>
    <cellStyle name="Percent 8 6 12" xfId="20409"/>
    <cellStyle name="Percent 8 6 13" xfId="20410"/>
    <cellStyle name="Percent 8 6 14" xfId="20411"/>
    <cellStyle name="Percent 8 6 15" xfId="20412"/>
    <cellStyle name="Percent 8 6 16" xfId="20413"/>
    <cellStyle name="Percent 8 6 17" xfId="20414"/>
    <cellStyle name="Percent 8 6 2" xfId="20415"/>
    <cellStyle name="Percent 8 6 3" xfId="20416"/>
    <cellStyle name="Percent 8 6 4" xfId="20417"/>
    <cellStyle name="Percent 8 6 5" xfId="20418"/>
    <cellStyle name="Percent 8 6 6" xfId="20419"/>
    <cellStyle name="Percent 8 6 7" xfId="20420"/>
    <cellStyle name="Percent 8 6 8" xfId="20421"/>
    <cellStyle name="Percent 8 6 9" xfId="20422"/>
    <cellStyle name="Percent 8 7" xfId="1453"/>
    <cellStyle name="Percent 8 7 10" xfId="20423"/>
    <cellStyle name="Percent 8 7 11" xfId="20424"/>
    <cellStyle name="Percent 8 7 12" xfId="20425"/>
    <cellStyle name="Percent 8 7 13" xfId="20426"/>
    <cellStyle name="Percent 8 7 14" xfId="20427"/>
    <cellStyle name="Percent 8 7 15" xfId="20428"/>
    <cellStyle name="Percent 8 7 16" xfId="20429"/>
    <cellStyle name="Percent 8 7 17" xfId="20430"/>
    <cellStyle name="Percent 8 7 2" xfId="20431"/>
    <cellStyle name="Percent 8 7 3" xfId="20432"/>
    <cellStyle name="Percent 8 7 4" xfId="20433"/>
    <cellStyle name="Percent 8 7 5" xfId="20434"/>
    <cellStyle name="Percent 8 7 6" xfId="20435"/>
    <cellStyle name="Percent 8 7 7" xfId="20436"/>
    <cellStyle name="Percent 8 7 8" xfId="20437"/>
    <cellStyle name="Percent 8 7 9" xfId="20438"/>
    <cellStyle name="Percent 8 8" xfId="1454"/>
    <cellStyle name="Percent 8 8 10" xfId="20439"/>
    <cellStyle name="Percent 8 8 11" xfId="20440"/>
    <cellStyle name="Percent 8 8 12" xfId="20441"/>
    <cellStyle name="Percent 8 8 13" xfId="20442"/>
    <cellStyle name="Percent 8 8 14" xfId="20443"/>
    <cellStyle name="Percent 8 8 15" xfId="20444"/>
    <cellStyle name="Percent 8 8 16" xfId="20445"/>
    <cellStyle name="Percent 8 8 17" xfId="20446"/>
    <cellStyle name="Percent 8 8 2" xfId="20447"/>
    <cellStyle name="Percent 8 8 3" xfId="20448"/>
    <cellStyle name="Percent 8 8 4" xfId="20449"/>
    <cellStyle name="Percent 8 8 5" xfId="20450"/>
    <cellStyle name="Percent 8 8 6" xfId="20451"/>
    <cellStyle name="Percent 8 8 7" xfId="20452"/>
    <cellStyle name="Percent 8 8 8" xfId="20453"/>
    <cellStyle name="Percent 8 8 9" xfId="20454"/>
    <cellStyle name="Percent 8 9" xfId="1455"/>
    <cellStyle name="Percent 8 9 10" xfId="20455"/>
    <cellStyle name="Percent 8 9 11" xfId="20456"/>
    <cellStyle name="Percent 8 9 12" xfId="20457"/>
    <cellStyle name="Percent 8 9 13" xfId="20458"/>
    <cellStyle name="Percent 8 9 14" xfId="20459"/>
    <cellStyle name="Percent 8 9 15" xfId="20460"/>
    <cellStyle name="Percent 8 9 16" xfId="20461"/>
    <cellStyle name="Percent 8 9 17" xfId="20462"/>
    <cellStyle name="Percent 8 9 2" xfId="20463"/>
    <cellStyle name="Percent 8 9 3" xfId="20464"/>
    <cellStyle name="Percent 8 9 4" xfId="20465"/>
    <cellStyle name="Percent 8 9 5" xfId="20466"/>
    <cellStyle name="Percent 8 9 6" xfId="20467"/>
    <cellStyle name="Percent 8 9 7" xfId="20468"/>
    <cellStyle name="Percent 8 9 8" xfId="20469"/>
    <cellStyle name="Percent 8 9 9" xfId="20470"/>
    <cellStyle name="Percent 9" xfId="1456"/>
    <cellStyle name="Percent 9 2" xfId="1457"/>
    <cellStyle name="Percent 9 3" xfId="1458"/>
    <cellStyle name="Percent 9 3 10" xfId="20471"/>
    <cellStyle name="Percent 9 3 11" xfId="20472"/>
    <cellStyle name="Percent 9 3 12" xfId="20473"/>
    <cellStyle name="Percent 9 3 13" xfId="20474"/>
    <cellStyle name="Percent 9 3 14" xfId="20475"/>
    <cellStyle name="Percent 9 3 15" xfId="20476"/>
    <cellStyle name="Percent 9 3 16" xfId="20477"/>
    <cellStyle name="Percent 9 3 17" xfId="20478"/>
    <cellStyle name="Percent 9 3 18" xfId="20479"/>
    <cellStyle name="Percent 9 3 19" xfId="20480"/>
    <cellStyle name="Percent 9 3 2" xfId="20481"/>
    <cellStyle name="Percent 9 3 20" xfId="20482"/>
    <cellStyle name="Percent 9 3 21" xfId="20483"/>
    <cellStyle name="Percent 9 3 22" xfId="20484"/>
    <cellStyle name="Percent 9 3 23" xfId="20485"/>
    <cellStyle name="Percent 9 3 24" xfId="20486"/>
    <cellStyle name="Percent 9 3 25" xfId="20487"/>
    <cellStyle name="Percent 9 3 26" xfId="20488"/>
    <cellStyle name="Percent 9 3 27" xfId="20489"/>
    <cellStyle name="Percent 9 3 28" xfId="20490"/>
    <cellStyle name="Percent 9 3 29" xfId="20491"/>
    <cellStyle name="Percent 9 3 3" xfId="20492"/>
    <cellStyle name="Percent 9 3 30" xfId="20493"/>
    <cellStyle name="Percent 9 3 31" xfId="20494"/>
    <cellStyle name="Percent 9 3 32" xfId="20495"/>
    <cellStyle name="Percent 9 3 33" xfId="20496"/>
    <cellStyle name="Percent 9 3 34" xfId="20497"/>
    <cellStyle name="Percent 9 3 35" xfId="20498"/>
    <cellStyle name="Percent 9 3 36" xfId="20499"/>
    <cellStyle name="Percent 9 3 37" xfId="20500"/>
    <cellStyle name="Percent 9 3 38" xfId="20501"/>
    <cellStyle name="Percent 9 3 39" xfId="20502"/>
    <cellStyle name="Percent 9 3 4" xfId="20503"/>
    <cellStyle name="Percent 9 3 40" xfId="20504"/>
    <cellStyle name="Percent 9 3 41" xfId="20505"/>
    <cellStyle name="Percent 9 3 42" xfId="20506"/>
    <cellStyle name="Percent 9 3 43" xfId="20507"/>
    <cellStyle name="Percent 9 3 44" xfId="20508"/>
    <cellStyle name="Percent 9 3 45" xfId="20509"/>
    <cellStyle name="Percent 9 3 46" xfId="20510"/>
    <cellStyle name="Percent 9 3 47" xfId="20511"/>
    <cellStyle name="Percent 9 3 48" xfId="20512"/>
    <cellStyle name="Percent 9 3 49" xfId="20513"/>
    <cellStyle name="Percent 9 3 5" xfId="20514"/>
    <cellStyle name="Percent 9 3 50" xfId="20515"/>
    <cellStyle name="Percent 9 3 51" xfId="20516"/>
    <cellStyle name="Percent 9 3 52" xfId="20517"/>
    <cellStyle name="Percent 9 3 53" xfId="20518"/>
    <cellStyle name="Percent 9 3 54" xfId="20519"/>
    <cellStyle name="Percent 9 3 55" xfId="20520"/>
    <cellStyle name="Percent 9 3 56" xfId="20521"/>
    <cellStyle name="Percent 9 3 57" xfId="20522"/>
    <cellStyle name="Percent 9 3 58" xfId="20523"/>
    <cellStyle name="Percent 9 3 59" xfId="20524"/>
    <cellStyle name="Percent 9 3 6" xfId="20525"/>
    <cellStyle name="Percent 9 3 60" xfId="20526"/>
    <cellStyle name="Percent 9 3 61" xfId="20527"/>
    <cellStyle name="Percent 9 3 62" xfId="20528"/>
    <cellStyle name="Percent 9 3 63" xfId="20529"/>
    <cellStyle name="Percent 9 3 64" xfId="20530"/>
    <cellStyle name="Percent 9 3 65" xfId="20531"/>
    <cellStyle name="Percent 9 3 66" xfId="20532"/>
    <cellStyle name="Percent 9 3 67" xfId="20533"/>
    <cellStyle name="Percent 9 3 68" xfId="20534"/>
    <cellStyle name="Percent 9 3 69" xfId="20535"/>
    <cellStyle name="Percent 9 3 7" xfId="20536"/>
    <cellStyle name="Percent 9 3 8" xfId="20537"/>
    <cellStyle name="Percent 9 3 9" xfId="20538"/>
    <cellStyle name="Pre-inputted cells" xfId="131"/>
    <cellStyle name="Pre-inputted cells 10" xfId="1459"/>
    <cellStyle name="Pre-inputted cells 10 10" xfId="20539"/>
    <cellStyle name="Pre-inputted cells 10 11" xfId="20540"/>
    <cellStyle name="Pre-inputted cells 10 12" xfId="20541"/>
    <cellStyle name="Pre-inputted cells 10 13" xfId="20542"/>
    <cellStyle name="Pre-inputted cells 10 14" xfId="20543"/>
    <cellStyle name="Pre-inputted cells 10 15" xfId="20544"/>
    <cellStyle name="Pre-inputted cells 10 16" xfId="20545"/>
    <cellStyle name="Pre-inputted cells 10 17" xfId="20546"/>
    <cellStyle name="Pre-inputted cells 10 18" xfId="20547"/>
    <cellStyle name="Pre-inputted cells 10 19" xfId="20548"/>
    <cellStyle name="Pre-inputted cells 10 2" xfId="20549"/>
    <cellStyle name="Pre-inputted cells 10 20" xfId="20550"/>
    <cellStyle name="Pre-inputted cells 10 21" xfId="20551"/>
    <cellStyle name="Pre-inputted cells 10 22" xfId="20552"/>
    <cellStyle name="Pre-inputted cells 10 23" xfId="20553"/>
    <cellStyle name="Pre-inputted cells 10 24" xfId="20554"/>
    <cellStyle name="Pre-inputted cells 10 25" xfId="20555"/>
    <cellStyle name="Pre-inputted cells 10 26" xfId="20556"/>
    <cellStyle name="Pre-inputted cells 10 27" xfId="20557"/>
    <cellStyle name="Pre-inputted cells 10 28" xfId="20558"/>
    <cellStyle name="Pre-inputted cells 10 29" xfId="20559"/>
    <cellStyle name="Pre-inputted cells 10 3" xfId="20560"/>
    <cellStyle name="Pre-inputted cells 10 30" xfId="20561"/>
    <cellStyle name="Pre-inputted cells 10 31" xfId="20562"/>
    <cellStyle name="Pre-inputted cells 10 32" xfId="20563"/>
    <cellStyle name="Pre-inputted cells 10 33" xfId="20564"/>
    <cellStyle name="Pre-inputted cells 10 34" xfId="20565"/>
    <cellStyle name="Pre-inputted cells 10 4" xfId="20566"/>
    <cellStyle name="Pre-inputted cells 10 5" xfId="20567"/>
    <cellStyle name="Pre-inputted cells 10 6" xfId="20568"/>
    <cellStyle name="Pre-inputted cells 10 7" xfId="20569"/>
    <cellStyle name="Pre-inputted cells 10 8" xfId="20570"/>
    <cellStyle name="Pre-inputted cells 10 9" xfId="20571"/>
    <cellStyle name="Pre-inputted cells 11" xfId="1460"/>
    <cellStyle name="Pre-inputted cells 11 10" xfId="20572"/>
    <cellStyle name="Pre-inputted cells 11 11" xfId="20573"/>
    <cellStyle name="Pre-inputted cells 11 12" xfId="20574"/>
    <cellStyle name="Pre-inputted cells 11 13" xfId="20575"/>
    <cellStyle name="Pre-inputted cells 11 14" xfId="20576"/>
    <cellStyle name="Pre-inputted cells 11 15" xfId="20577"/>
    <cellStyle name="Pre-inputted cells 11 16" xfId="20578"/>
    <cellStyle name="Pre-inputted cells 11 17" xfId="20579"/>
    <cellStyle name="Pre-inputted cells 11 18" xfId="20580"/>
    <cellStyle name="Pre-inputted cells 11 19" xfId="20581"/>
    <cellStyle name="Pre-inputted cells 11 2" xfId="20582"/>
    <cellStyle name="Pre-inputted cells 11 20" xfId="20583"/>
    <cellStyle name="Pre-inputted cells 11 21" xfId="20584"/>
    <cellStyle name="Pre-inputted cells 11 22" xfId="20585"/>
    <cellStyle name="Pre-inputted cells 11 23" xfId="20586"/>
    <cellStyle name="Pre-inputted cells 11 24" xfId="20587"/>
    <cellStyle name="Pre-inputted cells 11 25" xfId="20588"/>
    <cellStyle name="Pre-inputted cells 11 26" xfId="20589"/>
    <cellStyle name="Pre-inputted cells 11 27" xfId="20590"/>
    <cellStyle name="Pre-inputted cells 11 28" xfId="20591"/>
    <cellStyle name="Pre-inputted cells 11 29" xfId="20592"/>
    <cellStyle name="Pre-inputted cells 11 3" xfId="20593"/>
    <cellStyle name="Pre-inputted cells 11 30" xfId="20594"/>
    <cellStyle name="Pre-inputted cells 11 31" xfId="20595"/>
    <cellStyle name="Pre-inputted cells 11 32" xfId="20596"/>
    <cellStyle name="Pre-inputted cells 11 33" xfId="20597"/>
    <cellStyle name="Pre-inputted cells 11 34" xfId="20598"/>
    <cellStyle name="Pre-inputted cells 11 4" xfId="20599"/>
    <cellStyle name="Pre-inputted cells 11 5" xfId="20600"/>
    <cellStyle name="Pre-inputted cells 11 6" xfId="20601"/>
    <cellStyle name="Pre-inputted cells 11 7" xfId="20602"/>
    <cellStyle name="Pre-inputted cells 11 8" xfId="20603"/>
    <cellStyle name="Pre-inputted cells 11 9" xfId="20604"/>
    <cellStyle name="Pre-inputted cells 12" xfId="1461"/>
    <cellStyle name="Pre-inputted cells 12 10" xfId="20605"/>
    <cellStyle name="Pre-inputted cells 12 11" xfId="20606"/>
    <cellStyle name="Pre-inputted cells 12 12" xfId="20607"/>
    <cellStyle name="Pre-inputted cells 12 13" xfId="20608"/>
    <cellStyle name="Pre-inputted cells 12 14" xfId="20609"/>
    <cellStyle name="Pre-inputted cells 12 15" xfId="20610"/>
    <cellStyle name="Pre-inputted cells 12 16" xfId="20611"/>
    <cellStyle name="Pre-inputted cells 12 17" xfId="20612"/>
    <cellStyle name="Pre-inputted cells 12 18" xfId="20613"/>
    <cellStyle name="Pre-inputted cells 12 19" xfId="20614"/>
    <cellStyle name="Pre-inputted cells 12 2" xfId="20615"/>
    <cellStyle name="Pre-inputted cells 12 20" xfId="20616"/>
    <cellStyle name="Pre-inputted cells 12 21" xfId="20617"/>
    <cellStyle name="Pre-inputted cells 12 22" xfId="20618"/>
    <cellStyle name="Pre-inputted cells 12 23" xfId="20619"/>
    <cellStyle name="Pre-inputted cells 12 24" xfId="20620"/>
    <cellStyle name="Pre-inputted cells 12 25" xfId="20621"/>
    <cellStyle name="Pre-inputted cells 12 26" xfId="20622"/>
    <cellStyle name="Pre-inputted cells 12 27" xfId="20623"/>
    <cellStyle name="Pre-inputted cells 12 28" xfId="20624"/>
    <cellStyle name="Pre-inputted cells 12 29" xfId="20625"/>
    <cellStyle name="Pre-inputted cells 12 3" xfId="20626"/>
    <cellStyle name="Pre-inputted cells 12 30" xfId="20627"/>
    <cellStyle name="Pre-inputted cells 12 31" xfId="20628"/>
    <cellStyle name="Pre-inputted cells 12 32" xfId="20629"/>
    <cellStyle name="Pre-inputted cells 12 33" xfId="20630"/>
    <cellStyle name="Pre-inputted cells 12 34" xfId="20631"/>
    <cellStyle name="Pre-inputted cells 12 4" xfId="20632"/>
    <cellStyle name="Pre-inputted cells 12 5" xfId="20633"/>
    <cellStyle name="Pre-inputted cells 12 6" xfId="20634"/>
    <cellStyle name="Pre-inputted cells 12 7" xfId="20635"/>
    <cellStyle name="Pre-inputted cells 12 8" xfId="20636"/>
    <cellStyle name="Pre-inputted cells 12 9" xfId="20637"/>
    <cellStyle name="Pre-inputted cells 13" xfId="2005"/>
    <cellStyle name="Pre-inputted cells 14" xfId="132"/>
    <cellStyle name="Pre-inputted cells 15" xfId="20638"/>
    <cellStyle name="Pre-inputted cells 16" xfId="20639"/>
    <cellStyle name="Pre-inputted cells 17" xfId="20640"/>
    <cellStyle name="Pre-inputted cells 18" xfId="20641"/>
    <cellStyle name="Pre-inputted cells 19" xfId="20642"/>
    <cellStyle name="Pre-inputted cells 2" xfId="133"/>
    <cellStyle name="Pre-inputted cells 2 10" xfId="20643"/>
    <cellStyle name="Pre-inputted cells 2 11" xfId="20644"/>
    <cellStyle name="Pre-inputted cells 2 12" xfId="20645"/>
    <cellStyle name="Pre-inputted cells 2 13" xfId="20646"/>
    <cellStyle name="Pre-inputted cells 2 14" xfId="20647"/>
    <cellStyle name="Pre-inputted cells 2 15" xfId="20648"/>
    <cellStyle name="Pre-inputted cells 2 16" xfId="20649"/>
    <cellStyle name="Pre-inputted cells 2 17" xfId="20650"/>
    <cellStyle name="Pre-inputted cells 2 18" xfId="20651"/>
    <cellStyle name="Pre-inputted cells 2 19" xfId="20652"/>
    <cellStyle name="Pre-inputted cells 2 2" xfId="1462"/>
    <cellStyle name="Pre-inputted cells 2 2 10" xfId="20653"/>
    <cellStyle name="Pre-inputted cells 2 2 11" xfId="20654"/>
    <cellStyle name="Pre-inputted cells 2 2 12" xfId="20655"/>
    <cellStyle name="Pre-inputted cells 2 2 13" xfId="20656"/>
    <cellStyle name="Pre-inputted cells 2 2 14" xfId="20657"/>
    <cellStyle name="Pre-inputted cells 2 2 15" xfId="20658"/>
    <cellStyle name="Pre-inputted cells 2 2 16" xfId="20659"/>
    <cellStyle name="Pre-inputted cells 2 2 17" xfId="20660"/>
    <cellStyle name="Pre-inputted cells 2 2 18" xfId="20661"/>
    <cellStyle name="Pre-inputted cells 2 2 19" xfId="20662"/>
    <cellStyle name="Pre-inputted cells 2 2 2" xfId="1463"/>
    <cellStyle name="Pre-inputted cells 2 2 2 10" xfId="20663"/>
    <cellStyle name="Pre-inputted cells 2 2 2 11" xfId="20664"/>
    <cellStyle name="Pre-inputted cells 2 2 2 12" xfId="20665"/>
    <cellStyle name="Pre-inputted cells 2 2 2 13" xfId="20666"/>
    <cellStyle name="Pre-inputted cells 2 2 2 14" xfId="20667"/>
    <cellStyle name="Pre-inputted cells 2 2 2 15" xfId="20668"/>
    <cellStyle name="Pre-inputted cells 2 2 2 16" xfId="20669"/>
    <cellStyle name="Pre-inputted cells 2 2 2 17" xfId="20670"/>
    <cellStyle name="Pre-inputted cells 2 2 2 18" xfId="20671"/>
    <cellStyle name="Pre-inputted cells 2 2 2 19" xfId="20672"/>
    <cellStyle name="Pre-inputted cells 2 2 2 2" xfId="1464"/>
    <cellStyle name="Pre-inputted cells 2 2 2 2 10" xfId="20673"/>
    <cellStyle name="Pre-inputted cells 2 2 2 2 11" xfId="20674"/>
    <cellStyle name="Pre-inputted cells 2 2 2 2 12" xfId="20675"/>
    <cellStyle name="Pre-inputted cells 2 2 2 2 13" xfId="20676"/>
    <cellStyle name="Pre-inputted cells 2 2 2 2 14" xfId="20677"/>
    <cellStyle name="Pre-inputted cells 2 2 2 2 15" xfId="20678"/>
    <cellStyle name="Pre-inputted cells 2 2 2 2 16" xfId="20679"/>
    <cellStyle name="Pre-inputted cells 2 2 2 2 17" xfId="20680"/>
    <cellStyle name="Pre-inputted cells 2 2 2 2 18" xfId="20681"/>
    <cellStyle name="Pre-inputted cells 2 2 2 2 19" xfId="20682"/>
    <cellStyle name="Pre-inputted cells 2 2 2 2 2" xfId="20683"/>
    <cellStyle name="Pre-inputted cells 2 2 2 2 20" xfId="20684"/>
    <cellStyle name="Pre-inputted cells 2 2 2 2 21" xfId="20685"/>
    <cellStyle name="Pre-inputted cells 2 2 2 2 22" xfId="20686"/>
    <cellStyle name="Pre-inputted cells 2 2 2 2 23" xfId="20687"/>
    <cellStyle name="Pre-inputted cells 2 2 2 2 24" xfId="20688"/>
    <cellStyle name="Pre-inputted cells 2 2 2 2 25" xfId="20689"/>
    <cellStyle name="Pre-inputted cells 2 2 2 2 26" xfId="20690"/>
    <cellStyle name="Pre-inputted cells 2 2 2 2 27" xfId="20691"/>
    <cellStyle name="Pre-inputted cells 2 2 2 2 28" xfId="20692"/>
    <cellStyle name="Pre-inputted cells 2 2 2 2 29" xfId="20693"/>
    <cellStyle name="Pre-inputted cells 2 2 2 2 3" xfId="20694"/>
    <cellStyle name="Pre-inputted cells 2 2 2 2 30" xfId="20695"/>
    <cellStyle name="Pre-inputted cells 2 2 2 2 31" xfId="20696"/>
    <cellStyle name="Pre-inputted cells 2 2 2 2 32" xfId="20697"/>
    <cellStyle name="Pre-inputted cells 2 2 2 2 33" xfId="20698"/>
    <cellStyle name="Pre-inputted cells 2 2 2 2 34" xfId="20699"/>
    <cellStyle name="Pre-inputted cells 2 2 2 2 4" xfId="20700"/>
    <cellStyle name="Pre-inputted cells 2 2 2 2 5" xfId="20701"/>
    <cellStyle name="Pre-inputted cells 2 2 2 2 6" xfId="20702"/>
    <cellStyle name="Pre-inputted cells 2 2 2 2 7" xfId="20703"/>
    <cellStyle name="Pre-inputted cells 2 2 2 2 8" xfId="20704"/>
    <cellStyle name="Pre-inputted cells 2 2 2 2 9" xfId="20705"/>
    <cellStyle name="Pre-inputted cells 2 2 2 20" xfId="20706"/>
    <cellStyle name="Pre-inputted cells 2 2 2 21" xfId="20707"/>
    <cellStyle name="Pre-inputted cells 2 2 2 22" xfId="20708"/>
    <cellStyle name="Pre-inputted cells 2 2 2 23" xfId="20709"/>
    <cellStyle name="Pre-inputted cells 2 2 2 24" xfId="20710"/>
    <cellStyle name="Pre-inputted cells 2 2 2 25" xfId="20711"/>
    <cellStyle name="Pre-inputted cells 2 2 2 26" xfId="20712"/>
    <cellStyle name="Pre-inputted cells 2 2 2 27" xfId="20713"/>
    <cellStyle name="Pre-inputted cells 2 2 2 28" xfId="20714"/>
    <cellStyle name="Pre-inputted cells 2 2 2 29" xfId="20715"/>
    <cellStyle name="Pre-inputted cells 2 2 2 3" xfId="20716"/>
    <cellStyle name="Pre-inputted cells 2 2 2 30" xfId="20717"/>
    <cellStyle name="Pre-inputted cells 2 2 2 31" xfId="20718"/>
    <cellStyle name="Pre-inputted cells 2 2 2 32" xfId="20719"/>
    <cellStyle name="Pre-inputted cells 2 2 2 33" xfId="20720"/>
    <cellStyle name="Pre-inputted cells 2 2 2 34" xfId="20721"/>
    <cellStyle name="Pre-inputted cells 2 2 2 35" xfId="20722"/>
    <cellStyle name="Pre-inputted cells 2 2 2 4" xfId="20723"/>
    <cellStyle name="Pre-inputted cells 2 2 2 5" xfId="20724"/>
    <cellStyle name="Pre-inputted cells 2 2 2 6" xfId="20725"/>
    <cellStyle name="Pre-inputted cells 2 2 2 7" xfId="20726"/>
    <cellStyle name="Pre-inputted cells 2 2 2 8" xfId="20727"/>
    <cellStyle name="Pre-inputted cells 2 2 2 9" xfId="20728"/>
    <cellStyle name="Pre-inputted cells 2 2 2_4 28 1_Asst_Health_Crit_AllTO_RIIO_20110714pm" xfId="1465"/>
    <cellStyle name="Pre-inputted cells 2 2 20" xfId="20729"/>
    <cellStyle name="Pre-inputted cells 2 2 21" xfId="20730"/>
    <cellStyle name="Pre-inputted cells 2 2 22" xfId="20731"/>
    <cellStyle name="Pre-inputted cells 2 2 23" xfId="20732"/>
    <cellStyle name="Pre-inputted cells 2 2 24" xfId="20733"/>
    <cellStyle name="Pre-inputted cells 2 2 25" xfId="20734"/>
    <cellStyle name="Pre-inputted cells 2 2 26" xfId="20735"/>
    <cellStyle name="Pre-inputted cells 2 2 27" xfId="20736"/>
    <cellStyle name="Pre-inputted cells 2 2 28" xfId="20737"/>
    <cellStyle name="Pre-inputted cells 2 2 29" xfId="20738"/>
    <cellStyle name="Pre-inputted cells 2 2 3" xfId="1466"/>
    <cellStyle name="Pre-inputted cells 2 2 3 10" xfId="20739"/>
    <cellStyle name="Pre-inputted cells 2 2 3 11" xfId="20740"/>
    <cellStyle name="Pre-inputted cells 2 2 3 12" xfId="20741"/>
    <cellStyle name="Pre-inputted cells 2 2 3 13" xfId="20742"/>
    <cellStyle name="Pre-inputted cells 2 2 3 14" xfId="20743"/>
    <cellStyle name="Pre-inputted cells 2 2 3 15" xfId="20744"/>
    <cellStyle name="Pre-inputted cells 2 2 3 16" xfId="20745"/>
    <cellStyle name="Pre-inputted cells 2 2 3 17" xfId="20746"/>
    <cellStyle name="Pre-inputted cells 2 2 3 18" xfId="20747"/>
    <cellStyle name="Pre-inputted cells 2 2 3 19" xfId="20748"/>
    <cellStyle name="Pre-inputted cells 2 2 3 2" xfId="20749"/>
    <cellStyle name="Pre-inputted cells 2 2 3 20" xfId="20750"/>
    <cellStyle name="Pre-inputted cells 2 2 3 21" xfId="20751"/>
    <cellStyle name="Pre-inputted cells 2 2 3 22" xfId="20752"/>
    <cellStyle name="Pre-inputted cells 2 2 3 23" xfId="20753"/>
    <cellStyle name="Pre-inputted cells 2 2 3 24" xfId="20754"/>
    <cellStyle name="Pre-inputted cells 2 2 3 25" xfId="20755"/>
    <cellStyle name="Pre-inputted cells 2 2 3 26" xfId="20756"/>
    <cellStyle name="Pre-inputted cells 2 2 3 27" xfId="20757"/>
    <cellStyle name="Pre-inputted cells 2 2 3 28" xfId="20758"/>
    <cellStyle name="Pre-inputted cells 2 2 3 29" xfId="20759"/>
    <cellStyle name="Pre-inputted cells 2 2 3 3" xfId="20760"/>
    <cellStyle name="Pre-inputted cells 2 2 3 30" xfId="20761"/>
    <cellStyle name="Pre-inputted cells 2 2 3 31" xfId="20762"/>
    <cellStyle name="Pre-inputted cells 2 2 3 32" xfId="20763"/>
    <cellStyle name="Pre-inputted cells 2 2 3 33" xfId="20764"/>
    <cellStyle name="Pre-inputted cells 2 2 3 34" xfId="20765"/>
    <cellStyle name="Pre-inputted cells 2 2 3 4" xfId="20766"/>
    <cellStyle name="Pre-inputted cells 2 2 3 5" xfId="20767"/>
    <cellStyle name="Pre-inputted cells 2 2 3 6" xfId="20768"/>
    <cellStyle name="Pre-inputted cells 2 2 3 7" xfId="20769"/>
    <cellStyle name="Pre-inputted cells 2 2 3 8" xfId="20770"/>
    <cellStyle name="Pre-inputted cells 2 2 3 9" xfId="20771"/>
    <cellStyle name="Pre-inputted cells 2 2 30" xfId="20772"/>
    <cellStyle name="Pre-inputted cells 2 2 31" xfId="20773"/>
    <cellStyle name="Pre-inputted cells 2 2 32" xfId="20774"/>
    <cellStyle name="Pre-inputted cells 2 2 33" xfId="20775"/>
    <cellStyle name="Pre-inputted cells 2 2 34" xfId="20776"/>
    <cellStyle name="Pre-inputted cells 2 2 35" xfId="20777"/>
    <cellStyle name="Pre-inputted cells 2 2 36" xfId="20778"/>
    <cellStyle name="Pre-inputted cells 2 2 37" xfId="20779"/>
    <cellStyle name="Pre-inputted cells 2 2 38" xfId="20780"/>
    <cellStyle name="Pre-inputted cells 2 2 4" xfId="1467"/>
    <cellStyle name="Pre-inputted cells 2 2 4 10" xfId="20781"/>
    <cellStyle name="Pre-inputted cells 2 2 4 11" xfId="20782"/>
    <cellStyle name="Pre-inputted cells 2 2 4 12" xfId="20783"/>
    <cellStyle name="Pre-inputted cells 2 2 4 13" xfId="20784"/>
    <cellStyle name="Pre-inputted cells 2 2 4 14" xfId="20785"/>
    <cellStyle name="Pre-inputted cells 2 2 4 15" xfId="20786"/>
    <cellStyle name="Pre-inputted cells 2 2 4 16" xfId="20787"/>
    <cellStyle name="Pre-inputted cells 2 2 4 17" xfId="20788"/>
    <cellStyle name="Pre-inputted cells 2 2 4 18" xfId="20789"/>
    <cellStyle name="Pre-inputted cells 2 2 4 19" xfId="20790"/>
    <cellStyle name="Pre-inputted cells 2 2 4 2" xfId="20791"/>
    <cellStyle name="Pre-inputted cells 2 2 4 20" xfId="20792"/>
    <cellStyle name="Pre-inputted cells 2 2 4 21" xfId="20793"/>
    <cellStyle name="Pre-inputted cells 2 2 4 22" xfId="20794"/>
    <cellStyle name="Pre-inputted cells 2 2 4 23" xfId="20795"/>
    <cellStyle name="Pre-inputted cells 2 2 4 24" xfId="20796"/>
    <cellStyle name="Pre-inputted cells 2 2 4 25" xfId="20797"/>
    <cellStyle name="Pre-inputted cells 2 2 4 26" xfId="20798"/>
    <cellStyle name="Pre-inputted cells 2 2 4 27" xfId="20799"/>
    <cellStyle name="Pre-inputted cells 2 2 4 28" xfId="20800"/>
    <cellStyle name="Pre-inputted cells 2 2 4 29" xfId="20801"/>
    <cellStyle name="Pre-inputted cells 2 2 4 3" xfId="20802"/>
    <cellStyle name="Pre-inputted cells 2 2 4 30" xfId="20803"/>
    <cellStyle name="Pre-inputted cells 2 2 4 31" xfId="20804"/>
    <cellStyle name="Pre-inputted cells 2 2 4 32" xfId="20805"/>
    <cellStyle name="Pre-inputted cells 2 2 4 33" xfId="20806"/>
    <cellStyle name="Pre-inputted cells 2 2 4 34" xfId="20807"/>
    <cellStyle name="Pre-inputted cells 2 2 4 4" xfId="20808"/>
    <cellStyle name="Pre-inputted cells 2 2 4 5" xfId="20809"/>
    <cellStyle name="Pre-inputted cells 2 2 4 6" xfId="20810"/>
    <cellStyle name="Pre-inputted cells 2 2 4 7" xfId="20811"/>
    <cellStyle name="Pre-inputted cells 2 2 4 8" xfId="20812"/>
    <cellStyle name="Pre-inputted cells 2 2 4 9" xfId="20813"/>
    <cellStyle name="Pre-inputted cells 2 2 5" xfId="20814"/>
    <cellStyle name="Pre-inputted cells 2 2 6" xfId="20815"/>
    <cellStyle name="Pre-inputted cells 2 2 7" xfId="20816"/>
    <cellStyle name="Pre-inputted cells 2 2 8" xfId="20817"/>
    <cellStyle name="Pre-inputted cells 2 2 9" xfId="20818"/>
    <cellStyle name="Pre-inputted cells 2 2_4 28 1_Asst_Health_Crit_AllTO_RIIO_20110714pm" xfId="1468"/>
    <cellStyle name="Pre-inputted cells 2 20" xfId="20819"/>
    <cellStyle name="Pre-inputted cells 2 21" xfId="20820"/>
    <cellStyle name="Pre-inputted cells 2 22" xfId="20821"/>
    <cellStyle name="Pre-inputted cells 2 23" xfId="20822"/>
    <cellStyle name="Pre-inputted cells 2 24" xfId="20823"/>
    <cellStyle name="Pre-inputted cells 2 25" xfId="20824"/>
    <cellStyle name="Pre-inputted cells 2 26" xfId="20825"/>
    <cellStyle name="Pre-inputted cells 2 27" xfId="20826"/>
    <cellStyle name="Pre-inputted cells 2 28" xfId="20827"/>
    <cellStyle name="Pre-inputted cells 2 29" xfId="20828"/>
    <cellStyle name="Pre-inputted cells 2 3" xfId="1469"/>
    <cellStyle name="Pre-inputted cells 2 3 10" xfId="20829"/>
    <cellStyle name="Pre-inputted cells 2 3 11" xfId="20830"/>
    <cellStyle name="Pre-inputted cells 2 3 12" xfId="20831"/>
    <cellStyle name="Pre-inputted cells 2 3 13" xfId="20832"/>
    <cellStyle name="Pre-inputted cells 2 3 14" xfId="20833"/>
    <cellStyle name="Pre-inputted cells 2 3 15" xfId="20834"/>
    <cellStyle name="Pre-inputted cells 2 3 16" xfId="20835"/>
    <cellStyle name="Pre-inputted cells 2 3 17" xfId="20836"/>
    <cellStyle name="Pre-inputted cells 2 3 18" xfId="20837"/>
    <cellStyle name="Pre-inputted cells 2 3 19" xfId="20838"/>
    <cellStyle name="Pre-inputted cells 2 3 2" xfId="1470"/>
    <cellStyle name="Pre-inputted cells 2 3 2 10" xfId="20839"/>
    <cellStyle name="Pre-inputted cells 2 3 2 11" xfId="20840"/>
    <cellStyle name="Pre-inputted cells 2 3 2 12" xfId="20841"/>
    <cellStyle name="Pre-inputted cells 2 3 2 13" xfId="20842"/>
    <cellStyle name="Pre-inputted cells 2 3 2 14" xfId="20843"/>
    <cellStyle name="Pre-inputted cells 2 3 2 15" xfId="20844"/>
    <cellStyle name="Pre-inputted cells 2 3 2 16" xfId="20845"/>
    <cellStyle name="Pre-inputted cells 2 3 2 17" xfId="20846"/>
    <cellStyle name="Pre-inputted cells 2 3 2 18" xfId="20847"/>
    <cellStyle name="Pre-inputted cells 2 3 2 19" xfId="20848"/>
    <cellStyle name="Pre-inputted cells 2 3 2 2" xfId="20849"/>
    <cellStyle name="Pre-inputted cells 2 3 2 20" xfId="20850"/>
    <cellStyle name="Pre-inputted cells 2 3 2 21" xfId="20851"/>
    <cellStyle name="Pre-inputted cells 2 3 2 22" xfId="20852"/>
    <cellStyle name="Pre-inputted cells 2 3 2 23" xfId="20853"/>
    <cellStyle name="Pre-inputted cells 2 3 2 24" xfId="20854"/>
    <cellStyle name="Pre-inputted cells 2 3 2 25" xfId="20855"/>
    <cellStyle name="Pre-inputted cells 2 3 2 26" xfId="20856"/>
    <cellStyle name="Pre-inputted cells 2 3 2 27" xfId="20857"/>
    <cellStyle name="Pre-inputted cells 2 3 2 28" xfId="20858"/>
    <cellStyle name="Pre-inputted cells 2 3 2 29" xfId="20859"/>
    <cellStyle name="Pre-inputted cells 2 3 2 3" xfId="20860"/>
    <cellStyle name="Pre-inputted cells 2 3 2 30" xfId="20861"/>
    <cellStyle name="Pre-inputted cells 2 3 2 31" xfId="20862"/>
    <cellStyle name="Pre-inputted cells 2 3 2 32" xfId="20863"/>
    <cellStyle name="Pre-inputted cells 2 3 2 33" xfId="20864"/>
    <cellStyle name="Pre-inputted cells 2 3 2 34" xfId="20865"/>
    <cellStyle name="Pre-inputted cells 2 3 2 4" xfId="20866"/>
    <cellStyle name="Pre-inputted cells 2 3 2 5" xfId="20867"/>
    <cellStyle name="Pre-inputted cells 2 3 2 6" xfId="20868"/>
    <cellStyle name="Pre-inputted cells 2 3 2 7" xfId="20869"/>
    <cellStyle name="Pre-inputted cells 2 3 2 8" xfId="20870"/>
    <cellStyle name="Pre-inputted cells 2 3 2 9" xfId="20871"/>
    <cellStyle name="Pre-inputted cells 2 3 20" xfId="20872"/>
    <cellStyle name="Pre-inputted cells 2 3 21" xfId="20873"/>
    <cellStyle name="Pre-inputted cells 2 3 22" xfId="20874"/>
    <cellStyle name="Pre-inputted cells 2 3 23" xfId="20875"/>
    <cellStyle name="Pre-inputted cells 2 3 24" xfId="20876"/>
    <cellStyle name="Pre-inputted cells 2 3 25" xfId="20877"/>
    <cellStyle name="Pre-inputted cells 2 3 26" xfId="20878"/>
    <cellStyle name="Pre-inputted cells 2 3 27" xfId="20879"/>
    <cellStyle name="Pre-inputted cells 2 3 28" xfId="20880"/>
    <cellStyle name="Pre-inputted cells 2 3 29" xfId="20881"/>
    <cellStyle name="Pre-inputted cells 2 3 3" xfId="20882"/>
    <cellStyle name="Pre-inputted cells 2 3 30" xfId="20883"/>
    <cellStyle name="Pre-inputted cells 2 3 31" xfId="20884"/>
    <cellStyle name="Pre-inputted cells 2 3 32" xfId="20885"/>
    <cellStyle name="Pre-inputted cells 2 3 33" xfId="20886"/>
    <cellStyle name="Pre-inputted cells 2 3 34" xfId="20887"/>
    <cellStyle name="Pre-inputted cells 2 3 35" xfId="20888"/>
    <cellStyle name="Pre-inputted cells 2 3 4" xfId="20889"/>
    <cellStyle name="Pre-inputted cells 2 3 5" xfId="20890"/>
    <cellStyle name="Pre-inputted cells 2 3 6" xfId="20891"/>
    <cellStyle name="Pre-inputted cells 2 3 7" xfId="20892"/>
    <cellStyle name="Pre-inputted cells 2 3 8" xfId="20893"/>
    <cellStyle name="Pre-inputted cells 2 3 9" xfId="20894"/>
    <cellStyle name="Pre-inputted cells 2 3_4 28 1_Asst_Health_Crit_AllTO_RIIO_20110714pm" xfId="1471"/>
    <cellStyle name="Pre-inputted cells 2 30" xfId="20895"/>
    <cellStyle name="Pre-inputted cells 2 31" xfId="20896"/>
    <cellStyle name="Pre-inputted cells 2 32" xfId="20897"/>
    <cellStyle name="Pre-inputted cells 2 33" xfId="20898"/>
    <cellStyle name="Pre-inputted cells 2 34" xfId="20899"/>
    <cellStyle name="Pre-inputted cells 2 35" xfId="20900"/>
    <cellStyle name="Pre-inputted cells 2 36" xfId="20901"/>
    <cellStyle name="Pre-inputted cells 2 37" xfId="20902"/>
    <cellStyle name="Pre-inputted cells 2 38" xfId="20903"/>
    <cellStyle name="Pre-inputted cells 2 39" xfId="20904"/>
    <cellStyle name="Pre-inputted cells 2 4" xfId="1472"/>
    <cellStyle name="Pre-inputted cells 2 4 10" xfId="20905"/>
    <cellStyle name="Pre-inputted cells 2 4 11" xfId="20906"/>
    <cellStyle name="Pre-inputted cells 2 4 12" xfId="20907"/>
    <cellStyle name="Pre-inputted cells 2 4 13" xfId="20908"/>
    <cellStyle name="Pre-inputted cells 2 4 14" xfId="20909"/>
    <cellStyle name="Pre-inputted cells 2 4 15" xfId="20910"/>
    <cellStyle name="Pre-inputted cells 2 4 16" xfId="20911"/>
    <cellStyle name="Pre-inputted cells 2 4 17" xfId="20912"/>
    <cellStyle name="Pre-inputted cells 2 4 18" xfId="20913"/>
    <cellStyle name="Pre-inputted cells 2 4 19" xfId="20914"/>
    <cellStyle name="Pre-inputted cells 2 4 2" xfId="20915"/>
    <cellStyle name="Pre-inputted cells 2 4 20" xfId="20916"/>
    <cellStyle name="Pre-inputted cells 2 4 21" xfId="20917"/>
    <cellStyle name="Pre-inputted cells 2 4 22" xfId="20918"/>
    <cellStyle name="Pre-inputted cells 2 4 23" xfId="20919"/>
    <cellStyle name="Pre-inputted cells 2 4 24" xfId="20920"/>
    <cellStyle name="Pre-inputted cells 2 4 25" xfId="20921"/>
    <cellStyle name="Pre-inputted cells 2 4 26" xfId="20922"/>
    <cellStyle name="Pre-inputted cells 2 4 27" xfId="20923"/>
    <cellStyle name="Pre-inputted cells 2 4 28" xfId="20924"/>
    <cellStyle name="Pre-inputted cells 2 4 29" xfId="20925"/>
    <cellStyle name="Pre-inputted cells 2 4 3" xfId="20926"/>
    <cellStyle name="Pre-inputted cells 2 4 30" xfId="20927"/>
    <cellStyle name="Pre-inputted cells 2 4 31" xfId="20928"/>
    <cellStyle name="Pre-inputted cells 2 4 32" xfId="20929"/>
    <cellStyle name="Pre-inputted cells 2 4 33" xfId="20930"/>
    <cellStyle name="Pre-inputted cells 2 4 34" xfId="20931"/>
    <cellStyle name="Pre-inputted cells 2 4 4" xfId="20932"/>
    <cellStyle name="Pre-inputted cells 2 4 5" xfId="20933"/>
    <cellStyle name="Pre-inputted cells 2 4 6" xfId="20934"/>
    <cellStyle name="Pre-inputted cells 2 4 7" xfId="20935"/>
    <cellStyle name="Pre-inputted cells 2 4 8" xfId="20936"/>
    <cellStyle name="Pre-inputted cells 2 4 9" xfId="20937"/>
    <cellStyle name="Pre-inputted cells 2 5" xfId="1473"/>
    <cellStyle name="Pre-inputted cells 2 5 10" xfId="20938"/>
    <cellStyle name="Pre-inputted cells 2 5 11" xfId="20939"/>
    <cellStyle name="Pre-inputted cells 2 5 12" xfId="20940"/>
    <cellStyle name="Pre-inputted cells 2 5 13" xfId="20941"/>
    <cellStyle name="Pre-inputted cells 2 5 14" xfId="20942"/>
    <cellStyle name="Pre-inputted cells 2 5 15" xfId="20943"/>
    <cellStyle name="Pre-inputted cells 2 5 16" xfId="20944"/>
    <cellStyle name="Pre-inputted cells 2 5 17" xfId="20945"/>
    <cellStyle name="Pre-inputted cells 2 5 18" xfId="20946"/>
    <cellStyle name="Pre-inputted cells 2 5 19" xfId="20947"/>
    <cellStyle name="Pre-inputted cells 2 5 2" xfId="20948"/>
    <cellStyle name="Pre-inputted cells 2 5 20" xfId="20949"/>
    <cellStyle name="Pre-inputted cells 2 5 21" xfId="20950"/>
    <cellStyle name="Pre-inputted cells 2 5 22" xfId="20951"/>
    <cellStyle name="Pre-inputted cells 2 5 23" xfId="20952"/>
    <cellStyle name="Pre-inputted cells 2 5 24" xfId="20953"/>
    <cellStyle name="Pre-inputted cells 2 5 25" xfId="20954"/>
    <cellStyle name="Pre-inputted cells 2 5 26" xfId="20955"/>
    <cellStyle name="Pre-inputted cells 2 5 27" xfId="20956"/>
    <cellStyle name="Pre-inputted cells 2 5 28" xfId="20957"/>
    <cellStyle name="Pre-inputted cells 2 5 29" xfId="20958"/>
    <cellStyle name="Pre-inputted cells 2 5 3" xfId="20959"/>
    <cellStyle name="Pre-inputted cells 2 5 30" xfId="20960"/>
    <cellStyle name="Pre-inputted cells 2 5 31" xfId="20961"/>
    <cellStyle name="Pre-inputted cells 2 5 32" xfId="20962"/>
    <cellStyle name="Pre-inputted cells 2 5 33" xfId="20963"/>
    <cellStyle name="Pre-inputted cells 2 5 34" xfId="20964"/>
    <cellStyle name="Pre-inputted cells 2 5 4" xfId="20965"/>
    <cellStyle name="Pre-inputted cells 2 5 5" xfId="20966"/>
    <cellStyle name="Pre-inputted cells 2 5 6" xfId="20967"/>
    <cellStyle name="Pre-inputted cells 2 5 7" xfId="20968"/>
    <cellStyle name="Pre-inputted cells 2 5 8" xfId="20969"/>
    <cellStyle name="Pre-inputted cells 2 5 9" xfId="20970"/>
    <cellStyle name="Pre-inputted cells 2 6" xfId="20971"/>
    <cellStyle name="Pre-inputted cells 2 7" xfId="20972"/>
    <cellStyle name="Pre-inputted cells 2 8" xfId="20973"/>
    <cellStyle name="Pre-inputted cells 2 9" xfId="20974"/>
    <cellStyle name="Pre-inputted cells 2_1.3s Accounting C Costs Scots" xfId="1474"/>
    <cellStyle name="Pre-inputted cells 20" xfId="20975"/>
    <cellStyle name="Pre-inputted cells 21" xfId="20976"/>
    <cellStyle name="Pre-inputted cells 22" xfId="20977"/>
    <cellStyle name="Pre-inputted cells 23" xfId="20978"/>
    <cellStyle name="Pre-inputted cells 24" xfId="20979"/>
    <cellStyle name="Pre-inputted cells 25" xfId="20980"/>
    <cellStyle name="Pre-inputted cells 26" xfId="20981"/>
    <cellStyle name="Pre-inputted cells 27" xfId="20982"/>
    <cellStyle name="Pre-inputted cells 28" xfId="20983"/>
    <cellStyle name="Pre-inputted cells 29" xfId="20984"/>
    <cellStyle name="Pre-inputted cells 3" xfId="134"/>
    <cellStyle name="Pre-inputted cells 3 10" xfId="20985"/>
    <cellStyle name="Pre-inputted cells 3 11" xfId="20986"/>
    <cellStyle name="Pre-inputted cells 3 12" xfId="20987"/>
    <cellStyle name="Pre-inputted cells 3 13" xfId="20988"/>
    <cellStyle name="Pre-inputted cells 3 14" xfId="20989"/>
    <cellStyle name="Pre-inputted cells 3 15" xfId="20990"/>
    <cellStyle name="Pre-inputted cells 3 16" xfId="20991"/>
    <cellStyle name="Pre-inputted cells 3 17" xfId="20992"/>
    <cellStyle name="Pre-inputted cells 3 18" xfId="20993"/>
    <cellStyle name="Pre-inputted cells 3 19" xfId="20994"/>
    <cellStyle name="Pre-inputted cells 3 2" xfId="1475"/>
    <cellStyle name="Pre-inputted cells 3 2 10" xfId="20995"/>
    <cellStyle name="Pre-inputted cells 3 2 11" xfId="20996"/>
    <cellStyle name="Pre-inputted cells 3 2 12" xfId="20997"/>
    <cellStyle name="Pre-inputted cells 3 2 13" xfId="20998"/>
    <cellStyle name="Pre-inputted cells 3 2 14" xfId="20999"/>
    <cellStyle name="Pre-inputted cells 3 2 15" xfId="21000"/>
    <cellStyle name="Pre-inputted cells 3 2 16" xfId="21001"/>
    <cellStyle name="Pre-inputted cells 3 2 17" xfId="21002"/>
    <cellStyle name="Pre-inputted cells 3 2 18" xfId="21003"/>
    <cellStyle name="Pre-inputted cells 3 2 19" xfId="21004"/>
    <cellStyle name="Pre-inputted cells 3 2 2" xfId="1476"/>
    <cellStyle name="Pre-inputted cells 3 2 2 10" xfId="21005"/>
    <cellStyle name="Pre-inputted cells 3 2 2 11" xfId="21006"/>
    <cellStyle name="Pre-inputted cells 3 2 2 12" xfId="21007"/>
    <cellStyle name="Pre-inputted cells 3 2 2 13" xfId="21008"/>
    <cellStyle name="Pre-inputted cells 3 2 2 14" xfId="21009"/>
    <cellStyle name="Pre-inputted cells 3 2 2 15" xfId="21010"/>
    <cellStyle name="Pre-inputted cells 3 2 2 16" xfId="21011"/>
    <cellStyle name="Pre-inputted cells 3 2 2 17" xfId="21012"/>
    <cellStyle name="Pre-inputted cells 3 2 2 18" xfId="21013"/>
    <cellStyle name="Pre-inputted cells 3 2 2 19" xfId="21014"/>
    <cellStyle name="Pre-inputted cells 3 2 2 2" xfId="1477"/>
    <cellStyle name="Pre-inputted cells 3 2 2 2 10" xfId="21015"/>
    <cellStyle name="Pre-inputted cells 3 2 2 2 11" xfId="21016"/>
    <cellStyle name="Pre-inputted cells 3 2 2 2 12" xfId="21017"/>
    <cellStyle name="Pre-inputted cells 3 2 2 2 13" xfId="21018"/>
    <cellStyle name="Pre-inputted cells 3 2 2 2 14" xfId="21019"/>
    <cellStyle name="Pre-inputted cells 3 2 2 2 15" xfId="21020"/>
    <cellStyle name="Pre-inputted cells 3 2 2 2 16" xfId="21021"/>
    <cellStyle name="Pre-inputted cells 3 2 2 2 17" xfId="21022"/>
    <cellStyle name="Pre-inputted cells 3 2 2 2 18" xfId="21023"/>
    <cellStyle name="Pre-inputted cells 3 2 2 2 19" xfId="21024"/>
    <cellStyle name="Pre-inputted cells 3 2 2 2 2" xfId="21025"/>
    <cellStyle name="Pre-inputted cells 3 2 2 2 20" xfId="21026"/>
    <cellStyle name="Pre-inputted cells 3 2 2 2 21" xfId="21027"/>
    <cellStyle name="Pre-inputted cells 3 2 2 2 22" xfId="21028"/>
    <cellStyle name="Pre-inputted cells 3 2 2 2 23" xfId="21029"/>
    <cellStyle name="Pre-inputted cells 3 2 2 2 24" xfId="21030"/>
    <cellStyle name="Pre-inputted cells 3 2 2 2 25" xfId="21031"/>
    <cellStyle name="Pre-inputted cells 3 2 2 2 26" xfId="21032"/>
    <cellStyle name="Pre-inputted cells 3 2 2 2 27" xfId="21033"/>
    <cellStyle name="Pre-inputted cells 3 2 2 2 28" xfId="21034"/>
    <cellStyle name="Pre-inputted cells 3 2 2 2 29" xfId="21035"/>
    <cellStyle name="Pre-inputted cells 3 2 2 2 3" xfId="21036"/>
    <cellStyle name="Pre-inputted cells 3 2 2 2 30" xfId="21037"/>
    <cellStyle name="Pre-inputted cells 3 2 2 2 31" xfId="21038"/>
    <cellStyle name="Pre-inputted cells 3 2 2 2 32" xfId="21039"/>
    <cellStyle name="Pre-inputted cells 3 2 2 2 33" xfId="21040"/>
    <cellStyle name="Pre-inputted cells 3 2 2 2 34" xfId="21041"/>
    <cellStyle name="Pre-inputted cells 3 2 2 2 4" xfId="21042"/>
    <cellStyle name="Pre-inputted cells 3 2 2 2 5" xfId="21043"/>
    <cellStyle name="Pre-inputted cells 3 2 2 2 6" xfId="21044"/>
    <cellStyle name="Pre-inputted cells 3 2 2 2 7" xfId="21045"/>
    <cellStyle name="Pre-inputted cells 3 2 2 2 8" xfId="21046"/>
    <cellStyle name="Pre-inputted cells 3 2 2 2 9" xfId="21047"/>
    <cellStyle name="Pre-inputted cells 3 2 2 20" xfId="21048"/>
    <cellStyle name="Pre-inputted cells 3 2 2 21" xfId="21049"/>
    <cellStyle name="Pre-inputted cells 3 2 2 22" xfId="21050"/>
    <cellStyle name="Pre-inputted cells 3 2 2 23" xfId="21051"/>
    <cellStyle name="Pre-inputted cells 3 2 2 24" xfId="21052"/>
    <cellStyle name="Pre-inputted cells 3 2 2 25" xfId="21053"/>
    <cellStyle name="Pre-inputted cells 3 2 2 26" xfId="21054"/>
    <cellStyle name="Pre-inputted cells 3 2 2 27" xfId="21055"/>
    <cellStyle name="Pre-inputted cells 3 2 2 28" xfId="21056"/>
    <cellStyle name="Pre-inputted cells 3 2 2 29" xfId="21057"/>
    <cellStyle name="Pre-inputted cells 3 2 2 3" xfId="21058"/>
    <cellStyle name="Pre-inputted cells 3 2 2 30" xfId="21059"/>
    <cellStyle name="Pre-inputted cells 3 2 2 31" xfId="21060"/>
    <cellStyle name="Pre-inputted cells 3 2 2 32" xfId="21061"/>
    <cellStyle name="Pre-inputted cells 3 2 2 33" xfId="21062"/>
    <cellStyle name="Pre-inputted cells 3 2 2 34" xfId="21063"/>
    <cellStyle name="Pre-inputted cells 3 2 2 35" xfId="21064"/>
    <cellStyle name="Pre-inputted cells 3 2 2 4" xfId="21065"/>
    <cellStyle name="Pre-inputted cells 3 2 2 5" xfId="21066"/>
    <cellStyle name="Pre-inputted cells 3 2 2 6" xfId="21067"/>
    <cellStyle name="Pre-inputted cells 3 2 2 7" xfId="21068"/>
    <cellStyle name="Pre-inputted cells 3 2 2 8" xfId="21069"/>
    <cellStyle name="Pre-inputted cells 3 2 2 9" xfId="21070"/>
    <cellStyle name="Pre-inputted cells 3 2 2_4 28 1_Asst_Health_Crit_AllTO_RIIO_20110714pm" xfId="1478"/>
    <cellStyle name="Pre-inputted cells 3 2 20" xfId="21071"/>
    <cellStyle name="Pre-inputted cells 3 2 21" xfId="21072"/>
    <cellStyle name="Pre-inputted cells 3 2 22" xfId="21073"/>
    <cellStyle name="Pre-inputted cells 3 2 23" xfId="21074"/>
    <cellStyle name="Pre-inputted cells 3 2 24" xfId="21075"/>
    <cellStyle name="Pre-inputted cells 3 2 25" xfId="21076"/>
    <cellStyle name="Pre-inputted cells 3 2 26" xfId="21077"/>
    <cellStyle name="Pre-inputted cells 3 2 27" xfId="21078"/>
    <cellStyle name="Pre-inputted cells 3 2 28" xfId="21079"/>
    <cellStyle name="Pre-inputted cells 3 2 29" xfId="21080"/>
    <cellStyle name="Pre-inputted cells 3 2 3" xfId="1479"/>
    <cellStyle name="Pre-inputted cells 3 2 3 10" xfId="21081"/>
    <cellStyle name="Pre-inputted cells 3 2 3 11" xfId="21082"/>
    <cellStyle name="Pre-inputted cells 3 2 3 12" xfId="21083"/>
    <cellStyle name="Pre-inputted cells 3 2 3 13" xfId="21084"/>
    <cellStyle name="Pre-inputted cells 3 2 3 14" xfId="21085"/>
    <cellStyle name="Pre-inputted cells 3 2 3 15" xfId="21086"/>
    <cellStyle name="Pre-inputted cells 3 2 3 16" xfId="21087"/>
    <cellStyle name="Pre-inputted cells 3 2 3 17" xfId="21088"/>
    <cellStyle name="Pre-inputted cells 3 2 3 18" xfId="21089"/>
    <cellStyle name="Pre-inputted cells 3 2 3 19" xfId="21090"/>
    <cellStyle name="Pre-inputted cells 3 2 3 2" xfId="21091"/>
    <cellStyle name="Pre-inputted cells 3 2 3 20" xfId="21092"/>
    <cellStyle name="Pre-inputted cells 3 2 3 21" xfId="21093"/>
    <cellStyle name="Pre-inputted cells 3 2 3 22" xfId="21094"/>
    <cellStyle name="Pre-inputted cells 3 2 3 23" xfId="21095"/>
    <cellStyle name="Pre-inputted cells 3 2 3 24" xfId="21096"/>
    <cellStyle name="Pre-inputted cells 3 2 3 25" xfId="21097"/>
    <cellStyle name="Pre-inputted cells 3 2 3 26" xfId="21098"/>
    <cellStyle name="Pre-inputted cells 3 2 3 27" xfId="21099"/>
    <cellStyle name="Pre-inputted cells 3 2 3 28" xfId="21100"/>
    <cellStyle name="Pre-inputted cells 3 2 3 29" xfId="21101"/>
    <cellStyle name="Pre-inputted cells 3 2 3 3" xfId="21102"/>
    <cellStyle name="Pre-inputted cells 3 2 3 30" xfId="21103"/>
    <cellStyle name="Pre-inputted cells 3 2 3 31" xfId="21104"/>
    <cellStyle name="Pre-inputted cells 3 2 3 32" xfId="21105"/>
    <cellStyle name="Pre-inputted cells 3 2 3 33" xfId="21106"/>
    <cellStyle name="Pre-inputted cells 3 2 3 34" xfId="21107"/>
    <cellStyle name="Pre-inputted cells 3 2 3 4" xfId="21108"/>
    <cellStyle name="Pre-inputted cells 3 2 3 5" xfId="21109"/>
    <cellStyle name="Pre-inputted cells 3 2 3 6" xfId="21110"/>
    <cellStyle name="Pre-inputted cells 3 2 3 7" xfId="21111"/>
    <cellStyle name="Pre-inputted cells 3 2 3 8" xfId="21112"/>
    <cellStyle name="Pre-inputted cells 3 2 3 9" xfId="21113"/>
    <cellStyle name="Pre-inputted cells 3 2 30" xfId="21114"/>
    <cellStyle name="Pre-inputted cells 3 2 31" xfId="21115"/>
    <cellStyle name="Pre-inputted cells 3 2 32" xfId="21116"/>
    <cellStyle name="Pre-inputted cells 3 2 33" xfId="21117"/>
    <cellStyle name="Pre-inputted cells 3 2 34" xfId="21118"/>
    <cellStyle name="Pre-inputted cells 3 2 35" xfId="21119"/>
    <cellStyle name="Pre-inputted cells 3 2 36" xfId="21120"/>
    <cellStyle name="Pre-inputted cells 3 2 37" xfId="21121"/>
    <cellStyle name="Pre-inputted cells 3 2 38" xfId="21122"/>
    <cellStyle name="Pre-inputted cells 3 2 4" xfId="1480"/>
    <cellStyle name="Pre-inputted cells 3 2 4 10" xfId="21123"/>
    <cellStyle name="Pre-inputted cells 3 2 4 11" xfId="21124"/>
    <cellStyle name="Pre-inputted cells 3 2 4 12" xfId="21125"/>
    <cellStyle name="Pre-inputted cells 3 2 4 13" xfId="21126"/>
    <cellStyle name="Pre-inputted cells 3 2 4 14" xfId="21127"/>
    <cellStyle name="Pre-inputted cells 3 2 4 15" xfId="21128"/>
    <cellStyle name="Pre-inputted cells 3 2 4 16" xfId="21129"/>
    <cellStyle name="Pre-inputted cells 3 2 4 17" xfId="21130"/>
    <cellStyle name="Pre-inputted cells 3 2 4 18" xfId="21131"/>
    <cellStyle name="Pre-inputted cells 3 2 4 19" xfId="21132"/>
    <cellStyle name="Pre-inputted cells 3 2 4 2" xfId="21133"/>
    <cellStyle name="Pre-inputted cells 3 2 4 20" xfId="21134"/>
    <cellStyle name="Pre-inputted cells 3 2 4 21" xfId="21135"/>
    <cellStyle name="Pre-inputted cells 3 2 4 22" xfId="21136"/>
    <cellStyle name="Pre-inputted cells 3 2 4 23" xfId="21137"/>
    <cellStyle name="Pre-inputted cells 3 2 4 24" xfId="21138"/>
    <cellStyle name="Pre-inputted cells 3 2 4 25" xfId="21139"/>
    <cellStyle name="Pre-inputted cells 3 2 4 26" xfId="21140"/>
    <cellStyle name="Pre-inputted cells 3 2 4 27" xfId="21141"/>
    <cellStyle name="Pre-inputted cells 3 2 4 28" xfId="21142"/>
    <cellStyle name="Pre-inputted cells 3 2 4 29" xfId="21143"/>
    <cellStyle name="Pre-inputted cells 3 2 4 3" xfId="21144"/>
    <cellStyle name="Pre-inputted cells 3 2 4 30" xfId="21145"/>
    <cellStyle name="Pre-inputted cells 3 2 4 31" xfId="21146"/>
    <cellStyle name="Pre-inputted cells 3 2 4 32" xfId="21147"/>
    <cellStyle name="Pre-inputted cells 3 2 4 33" xfId="21148"/>
    <cellStyle name="Pre-inputted cells 3 2 4 34" xfId="21149"/>
    <cellStyle name="Pre-inputted cells 3 2 4 4" xfId="21150"/>
    <cellStyle name="Pre-inputted cells 3 2 4 5" xfId="21151"/>
    <cellStyle name="Pre-inputted cells 3 2 4 6" xfId="21152"/>
    <cellStyle name="Pre-inputted cells 3 2 4 7" xfId="21153"/>
    <cellStyle name="Pre-inputted cells 3 2 4 8" xfId="21154"/>
    <cellStyle name="Pre-inputted cells 3 2 4 9" xfId="21155"/>
    <cellStyle name="Pre-inputted cells 3 2 5" xfId="21156"/>
    <cellStyle name="Pre-inputted cells 3 2 6" xfId="21157"/>
    <cellStyle name="Pre-inputted cells 3 2 7" xfId="21158"/>
    <cellStyle name="Pre-inputted cells 3 2 8" xfId="21159"/>
    <cellStyle name="Pre-inputted cells 3 2 9" xfId="21160"/>
    <cellStyle name="Pre-inputted cells 3 2_4 28 1_Asst_Health_Crit_AllTO_RIIO_20110714pm" xfId="1481"/>
    <cellStyle name="Pre-inputted cells 3 20" xfId="21161"/>
    <cellStyle name="Pre-inputted cells 3 21" xfId="21162"/>
    <cellStyle name="Pre-inputted cells 3 22" xfId="21163"/>
    <cellStyle name="Pre-inputted cells 3 23" xfId="21164"/>
    <cellStyle name="Pre-inputted cells 3 24" xfId="21165"/>
    <cellStyle name="Pre-inputted cells 3 25" xfId="21166"/>
    <cellStyle name="Pre-inputted cells 3 26" xfId="21167"/>
    <cellStyle name="Pre-inputted cells 3 27" xfId="21168"/>
    <cellStyle name="Pre-inputted cells 3 28" xfId="21169"/>
    <cellStyle name="Pre-inputted cells 3 29" xfId="21170"/>
    <cellStyle name="Pre-inputted cells 3 3" xfId="1482"/>
    <cellStyle name="Pre-inputted cells 3 3 10" xfId="21171"/>
    <cellStyle name="Pre-inputted cells 3 3 11" xfId="21172"/>
    <cellStyle name="Pre-inputted cells 3 3 12" xfId="21173"/>
    <cellStyle name="Pre-inputted cells 3 3 13" xfId="21174"/>
    <cellStyle name="Pre-inputted cells 3 3 14" xfId="21175"/>
    <cellStyle name="Pre-inputted cells 3 3 15" xfId="21176"/>
    <cellStyle name="Pre-inputted cells 3 3 16" xfId="21177"/>
    <cellStyle name="Pre-inputted cells 3 3 17" xfId="21178"/>
    <cellStyle name="Pre-inputted cells 3 3 18" xfId="21179"/>
    <cellStyle name="Pre-inputted cells 3 3 19" xfId="21180"/>
    <cellStyle name="Pre-inputted cells 3 3 2" xfId="1483"/>
    <cellStyle name="Pre-inputted cells 3 3 2 10" xfId="21181"/>
    <cellStyle name="Pre-inputted cells 3 3 2 11" xfId="21182"/>
    <cellStyle name="Pre-inputted cells 3 3 2 12" xfId="21183"/>
    <cellStyle name="Pre-inputted cells 3 3 2 13" xfId="21184"/>
    <cellStyle name="Pre-inputted cells 3 3 2 14" xfId="21185"/>
    <cellStyle name="Pre-inputted cells 3 3 2 15" xfId="21186"/>
    <cellStyle name="Pre-inputted cells 3 3 2 16" xfId="21187"/>
    <cellStyle name="Pre-inputted cells 3 3 2 17" xfId="21188"/>
    <cellStyle name="Pre-inputted cells 3 3 2 18" xfId="21189"/>
    <cellStyle name="Pre-inputted cells 3 3 2 19" xfId="21190"/>
    <cellStyle name="Pre-inputted cells 3 3 2 2" xfId="21191"/>
    <cellStyle name="Pre-inputted cells 3 3 2 20" xfId="21192"/>
    <cellStyle name="Pre-inputted cells 3 3 2 21" xfId="21193"/>
    <cellStyle name="Pre-inputted cells 3 3 2 22" xfId="21194"/>
    <cellStyle name="Pre-inputted cells 3 3 2 23" xfId="21195"/>
    <cellStyle name="Pre-inputted cells 3 3 2 24" xfId="21196"/>
    <cellStyle name="Pre-inputted cells 3 3 2 25" xfId="21197"/>
    <cellStyle name="Pre-inputted cells 3 3 2 26" xfId="21198"/>
    <cellStyle name="Pre-inputted cells 3 3 2 27" xfId="21199"/>
    <cellStyle name="Pre-inputted cells 3 3 2 28" xfId="21200"/>
    <cellStyle name="Pre-inputted cells 3 3 2 29" xfId="21201"/>
    <cellStyle name="Pre-inputted cells 3 3 2 3" xfId="21202"/>
    <cellStyle name="Pre-inputted cells 3 3 2 30" xfId="21203"/>
    <cellStyle name="Pre-inputted cells 3 3 2 31" xfId="21204"/>
    <cellStyle name="Pre-inputted cells 3 3 2 32" xfId="21205"/>
    <cellStyle name="Pre-inputted cells 3 3 2 33" xfId="21206"/>
    <cellStyle name="Pre-inputted cells 3 3 2 34" xfId="21207"/>
    <cellStyle name="Pre-inputted cells 3 3 2 4" xfId="21208"/>
    <cellStyle name="Pre-inputted cells 3 3 2 5" xfId="21209"/>
    <cellStyle name="Pre-inputted cells 3 3 2 6" xfId="21210"/>
    <cellStyle name="Pre-inputted cells 3 3 2 7" xfId="21211"/>
    <cellStyle name="Pre-inputted cells 3 3 2 8" xfId="21212"/>
    <cellStyle name="Pre-inputted cells 3 3 2 9" xfId="21213"/>
    <cellStyle name="Pre-inputted cells 3 3 20" xfId="21214"/>
    <cellStyle name="Pre-inputted cells 3 3 21" xfId="21215"/>
    <cellStyle name="Pre-inputted cells 3 3 22" xfId="21216"/>
    <cellStyle name="Pre-inputted cells 3 3 23" xfId="21217"/>
    <cellStyle name="Pre-inputted cells 3 3 24" xfId="21218"/>
    <cellStyle name="Pre-inputted cells 3 3 25" xfId="21219"/>
    <cellStyle name="Pre-inputted cells 3 3 26" xfId="21220"/>
    <cellStyle name="Pre-inputted cells 3 3 27" xfId="21221"/>
    <cellStyle name="Pre-inputted cells 3 3 28" xfId="21222"/>
    <cellStyle name="Pre-inputted cells 3 3 29" xfId="21223"/>
    <cellStyle name="Pre-inputted cells 3 3 3" xfId="21224"/>
    <cellStyle name="Pre-inputted cells 3 3 30" xfId="21225"/>
    <cellStyle name="Pre-inputted cells 3 3 31" xfId="21226"/>
    <cellStyle name="Pre-inputted cells 3 3 32" xfId="21227"/>
    <cellStyle name="Pre-inputted cells 3 3 33" xfId="21228"/>
    <cellStyle name="Pre-inputted cells 3 3 34" xfId="21229"/>
    <cellStyle name="Pre-inputted cells 3 3 35" xfId="21230"/>
    <cellStyle name="Pre-inputted cells 3 3 4" xfId="21231"/>
    <cellStyle name="Pre-inputted cells 3 3 5" xfId="21232"/>
    <cellStyle name="Pre-inputted cells 3 3 6" xfId="21233"/>
    <cellStyle name="Pre-inputted cells 3 3 7" xfId="21234"/>
    <cellStyle name="Pre-inputted cells 3 3 8" xfId="21235"/>
    <cellStyle name="Pre-inputted cells 3 3 9" xfId="21236"/>
    <cellStyle name="Pre-inputted cells 3 3_4 28 1_Asst_Health_Crit_AllTO_RIIO_20110714pm" xfId="1484"/>
    <cellStyle name="Pre-inputted cells 3 30" xfId="21237"/>
    <cellStyle name="Pre-inputted cells 3 31" xfId="21238"/>
    <cellStyle name="Pre-inputted cells 3 32" xfId="21239"/>
    <cellStyle name="Pre-inputted cells 3 33" xfId="21240"/>
    <cellStyle name="Pre-inputted cells 3 34" xfId="21241"/>
    <cellStyle name="Pre-inputted cells 3 35" xfId="21242"/>
    <cellStyle name="Pre-inputted cells 3 36" xfId="21243"/>
    <cellStyle name="Pre-inputted cells 3 37" xfId="21244"/>
    <cellStyle name="Pre-inputted cells 3 38" xfId="21245"/>
    <cellStyle name="Pre-inputted cells 3 39" xfId="21246"/>
    <cellStyle name="Pre-inputted cells 3 4" xfId="1485"/>
    <cellStyle name="Pre-inputted cells 3 4 10" xfId="21247"/>
    <cellStyle name="Pre-inputted cells 3 4 11" xfId="21248"/>
    <cellStyle name="Pre-inputted cells 3 4 12" xfId="21249"/>
    <cellStyle name="Pre-inputted cells 3 4 13" xfId="21250"/>
    <cellStyle name="Pre-inputted cells 3 4 14" xfId="21251"/>
    <cellStyle name="Pre-inputted cells 3 4 15" xfId="21252"/>
    <cellStyle name="Pre-inputted cells 3 4 16" xfId="21253"/>
    <cellStyle name="Pre-inputted cells 3 4 17" xfId="21254"/>
    <cellStyle name="Pre-inputted cells 3 4 18" xfId="21255"/>
    <cellStyle name="Pre-inputted cells 3 4 19" xfId="21256"/>
    <cellStyle name="Pre-inputted cells 3 4 2" xfId="21257"/>
    <cellStyle name="Pre-inputted cells 3 4 20" xfId="21258"/>
    <cellStyle name="Pre-inputted cells 3 4 21" xfId="21259"/>
    <cellStyle name="Pre-inputted cells 3 4 22" xfId="21260"/>
    <cellStyle name="Pre-inputted cells 3 4 23" xfId="21261"/>
    <cellStyle name="Pre-inputted cells 3 4 24" xfId="21262"/>
    <cellStyle name="Pre-inputted cells 3 4 25" xfId="21263"/>
    <cellStyle name="Pre-inputted cells 3 4 26" xfId="21264"/>
    <cellStyle name="Pre-inputted cells 3 4 27" xfId="21265"/>
    <cellStyle name="Pre-inputted cells 3 4 28" xfId="21266"/>
    <cellStyle name="Pre-inputted cells 3 4 29" xfId="21267"/>
    <cellStyle name="Pre-inputted cells 3 4 3" xfId="21268"/>
    <cellStyle name="Pre-inputted cells 3 4 30" xfId="21269"/>
    <cellStyle name="Pre-inputted cells 3 4 31" xfId="21270"/>
    <cellStyle name="Pre-inputted cells 3 4 32" xfId="21271"/>
    <cellStyle name="Pre-inputted cells 3 4 33" xfId="21272"/>
    <cellStyle name="Pre-inputted cells 3 4 34" xfId="21273"/>
    <cellStyle name="Pre-inputted cells 3 4 4" xfId="21274"/>
    <cellStyle name="Pre-inputted cells 3 4 5" xfId="21275"/>
    <cellStyle name="Pre-inputted cells 3 4 6" xfId="21276"/>
    <cellStyle name="Pre-inputted cells 3 4 7" xfId="21277"/>
    <cellStyle name="Pre-inputted cells 3 4 8" xfId="21278"/>
    <cellStyle name="Pre-inputted cells 3 4 9" xfId="21279"/>
    <cellStyle name="Pre-inputted cells 3 5" xfId="1486"/>
    <cellStyle name="Pre-inputted cells 3 5 10" xfId="21280"/>
    <cellStyle name="Pre-inputted cells 3 5 11" xfId="21281"/>
    <cellStyle name="Pre-inputted cells 3 5 12" xfId="21282"/>
    <cellStyle name="Pre-inputted cells 3 5 13" xfId="21283"/>
    <cellStyle name="Pre-inputted cells 3 5 14" xfId="21284"/>
    <cellStyle name="Pre-inputted cells 3 5 15" xfId="21285"/>
    <cellStyle name="Pre-inputted cells 3 5 16" xfId="21286"/>
    <cellStyle name="Pre-inputted cells 3 5 17" xfId="21287"/>
    <cellStyle name="Pre-inputted cells 3 5 18" xfId="21288"/>
    <cellStyle name="Pre-inputted cells 3 5 19" xfId="21289"/>
    <cellStyle name="Pre-inputted cells 3 5 2" xfId="21290"/>
    <cellStyle name="Pre-inputted cells 3 5 20" xfId="21291"/>
    <cellStyle name="Pre-inputted cells 3 5 21" xfId="21292"/>
    <cellStyle name="Pre-inputted cells 3 5 22" xfId="21293"/>
    <cellStyle name="Pre-inputted cells 3 5 23" xfId="21294"/>
    <cellStyle name="Pre-inputted cells 3 5 24" xfId="21295"/>
    <cellStyle name="Pre-inputted cells 3 5 25" xfId="21296"/>
    <cellStyle name="Pre-inputted cells 3 5 26" xfId="21297"/>
    <cellStyle name="Pre-inputted cells 3 5 27" xfId="21298"/>
    <cellStyle name="Pre-inputted cells 3 5 28" xfId="21299"/>
    <cellStyle name="Pre-inputted cells 3 5 29" xfId="21300"/>
    <cellStyle name="Pre-inputted cells 3 5 3" xfId="21301"/>
    <cellStyle name="Pre-inputted cells 3 5 30" xfId="21302"/>
    <cellStyle name="Pre-inputted cells 3 5 31" xfId="21303"/>
    <cellStyle name="Pre-inputted cells 3 5 32" xfId="21304"/>
    <cellStyle name="Pre-inputted cells 3 5 33" xfId="21305"/>
    <cellStyle name="Pre-inputted cells 3 5 34" xfId="21306"/>
    <cellStyle name="Pre-inputted cells 3 5 4" xfId="21307"/>
    <cellStyle name="Pre-inputted cells 3 5 5" xfId="21308"/>
    <cellStyle name="Pre-inputted cells 3 5 6" xfId="21309"/>
    <cellStyle name="Pre-inputted cells 3 5 7" xfId="21310"/>
    <cellStyle name="Pre-inputted cells 3 5 8" xfId="21311"/>
    <cellStyle name="Pre-inputted cells 3 5 9" xfId="21312"/>
    <cellStyle name="Pre-inputted cells 3 6" xfId="21313"/>
    <cellStyle name="Pre-inputted cells 3 7" xfId="135"/>
    <cellStyle name="Pre-inputted cells 3 8" xfId="21314"/>
    <cellStyle name="Pre-inputted cells 3 9" xfId="21315"/>
    <cellStyle name="Pre-inputted cells 3_1.3s Accounting C Costs Scots" xfId="1487"/>
    <cellStyle name="Pre-inputted cells 30" xfId="21316"/>
    <cellStyle name="Pre-inputted cells 31" xfId="21317"/>
    <cellStyle name="Pre-inputted cells 32" xfId="21318"/>
    <cellStyle name="Pre-inputted cells 33" xfId="21319"/>
    <cellStyle name="Pre-inputted cells 34" xfId="21320"/>
    <cellStyle name="Pre-inputted cells 35" xfId="21321"/>
    <cellStyle name="Pre-inputted cells 36" xfId="21322"/>
    <cellStyle name="Pre-inputted cells 37" xfId="21323"/>
    <cellStyle name="Pre-inputted cells 38" xfId="21324"/>
    <cellStyle name="Pre-inputted cells 39" xfId="21325"/>
    <cellStyle name="Pre-inputted cells 4" xfId="136"/>
    <cellStyle name="Pre-inputted cells 4 10" xfId="21326"/>
    <cellStyle name="Pre-inputted cells 4 11" xfId="21327"/>
    <cellStyle name="Pre-inputted cells 4 12" xfId="21328"/>
    <cellStyle name="Pre-inputted cells 4 13" xfId="21329"/>
    <cellStyle name="Pre-inputted cells 4 14" xfId="21330"/>
    <cellStyle name="Pre-inputted cells 4 15" xfId="21331"/>
    <cellStyle name="Pre-inputted cells 4 16" xfId="21332"/>
    <cellStyle name="Pre-inputted cells 4 17" xfId="21333"/>
    <cellStyle name="Pre-inputted cells 4 18" xfId="21334"/>
    <cellStyle name="Pre-inputted cells 4 19" xfId="21335"/>
    <cellStyle name="Pre-inputted cells 4 2" xfId="1488"/>
    <cellStyle name="Pre-inputted cells 4 2 10" xfId="21336"/>
    <cellStyle name="Pre-inputted cells 4 2 11" xfId="21337"/>
    <cellStyle name="Pre-inputted cells 4 2 12" xfId="21338"/>
    <cellStyle name="Pre-inputted cells 4 2 13" xfId="21339"/>
    <cellStyle name="Pre-inputted cells 4 2 14" xfId="21340"/>
    <cellStyle name="Pre-inputted cells 4 2 15" xfId="21341"/>
    <cellStyle name="Pre-inputted cells 4 2 16" xfId="21342"/>
    <cellStyle name="Pre-inputted cells 4 2 17" xfId="21343"/>
    <cellStyle name="Pre-inputted cells 4 2 18" xfId="21344"/>
    <cellStyle name="Pre-inputted cells 4 2 19" xfId="21345"/>
    <cellStyle name="Pre-inputted cells 4 2 2" xfId="1489"/>
    <cellStyle name="Pre-inputted cells 4 2 2 10" xfId="21346"/>
    <cellStyle name="Pre-inputted cells 4 2 2 11" xfId="21347"/>
    <cellStyle name="Pre-inputted cells 4 2 2 12" xfId="21348"/>
    <cellStyle name="Pre-inputted cells 4 2 2 13" xfId="21349"/>
    <cellStyle name="Pre-inputted cells 4 2 2 14" xfId="21350"/>
    <cellStyle name="Pre-inputted cells 4 2 2 15" xfId="21351"/>
    <cellStyle name="Pre-inputted cells 4 2 2 16" xfId="21352"/>
    <cellStyle name="Pre-inputted cells 4 2 2 17" xfId="21353"/>
    <cellStyle name="Pre-inputted cells 4 2 2 18" xfId="21354"/>
    <cellStyle name="Pre-inputted cells 4 2 2 19" xfId="21355"/>
    <cellStyle name="Pre-inputted cells 4 2 2 2" xfId="1490"/>
    <cellStyle name="Pre-inputted cells 4 2 2 2 10" xfId="21356"/>
    <cellStyle name="Pre-inputted cells 4 2 2 2 11" xfId="21357"/>
    <cellStyle name="Pre-inputted cells 4 2 2 2 12" xfId="21358"/>
    <cellStyle name="Pre-inputted cells 4 2 2 2 13" xfId="21359"/>
    <cellStyle name="Pre-inputted cells 4 2 2 2 14" xfId="21360"/>
    <cellStyle name="Pre-inputted cells 4 2 2 2 15" xfId="21361"/>
    <cellStyle name="Pre-inputted cells 4 2 2 2 16" xfId="21362"/>
    <cellStyle name="Pre-inputted cells 4 2 2 2 17" xfId="21363"/>
    <cellStyle name="Pre-inputted cells 4 2 2 2 18" xfId="21364"/>
    <cellStyle name="Pre-inputted cells 4 2 2 2 19" xfId="21365"/>
    <cellStyle name="Pre-inputted cells 4 2 2 2 2" xfId="21366"/>
    <cellStyle name="Pre-inputted cells 4 2 2 2 20" xfId="21367"/>
    <cellStyle name="Pre-inputted cells 4 2 2 2 21" xfId="21368"/>
    <cellStyle name="Pre-inputted cells 4 2 2 2 22" xfId="21369"/>
    <cellStyle name="Pre-inputted cells 4 2 2 2 23" xfId="21370"/>
    <cellStyle name="Pre-inputted cells 4 2 2 2 24" xfId="21371"/>
    <cellStyle name="Pre-inputted cells 4 2 2 2 25" xfId="21372"/>
    <cellStyle name="Pre-inputted cells 4 2 2 2 26" xfId="21373"/>
    <cellStyle name="Pre-inputted cells 4 2 2 2 27" xfId="21374"/>
    <cellStyle name="Pre-inputted cells 4 2 2 2 28" xfId="21375"/>
    <cellStyle name="Pre-inputted cells 4 2 2 2 29" xfId="21376"/>
    <cellStyle name="Pre-inputted cells 4 2 2 2 3" xfId="21377"/>
    <cellStyle name="Pre-inputted cells 4 2 2 2 30" xfId="21378"/>
    <cellStyle name="Pre-inputted cells 4 2 2 2 31" xfId="21379"/>
    <cellStyle name="Pre-inputted cells 4 2 2 2 32" xfId="21380"/>
    <cellStyle name="Pre-inputted cells 4 2 2 2 33" xfId="21381"/>
    <cellStyle name="Pre-inputted cells 4 2 2 2 34" xfId="21382"/>
    <cellStyle name="Pre-inputted cells 4 2 2 2 4" xfId="21383"/>
    <cellStyle name="Pre-inputted cells 4 2 2 2 5" xfId="21384"/>
    <cellStyle name="Pre-inputted cells 4 2 2 2 6" xfId="21385"/>
    <cellStyle name="Pre-inputted cells 4 2 2 2 7" xfId="21386"/>
    <cellStyle name="Pre-inputted cells 4 2 2 2 8" xfId="21387"/>
    <cellStyle name="Pre-inputted cells 4 2 2 2 9" xfId="21388"/>
    <cellStyle name="Pre-inputted cells 4 2 2 20" xfId="21389"/>
    <cellStyle name="Pre-inputted cells 4 2 2 21" xfId="21390"/>
    <cellStyle name="Pre-inputted cells 4 2 2 22" xfId="21391"/>
    <cellStyle name="Pre-inputted cells 4 2 2 23" xfId="21392"/>
    <cellStyle name="Pre-inputted cells 4 2 2 24" xfId="21393"/>
    <cellStyle name="Pre-inputted cells 4 2 2 25" xfId="21394"/>
    <cellStyle name="Pre-inputted cells 4 2 2 26" xfId="21395"/>
    <cellStyle name="Pre-inputted cells 4 2 2 27" xfId="21396"/>
    <cellStyle name="Pre-inputted cells 4 2 2 28" xfId="21397"/>
    <cellStyle name="Pre-inputted cells 4 2 2 29" xfId="21398"/>
    <cellStyle name="Pre-inputted cells 4 2 2 3" xfId="21399"/>
    <cellStyle name="Pre-inputted cells 4 2 2 30" xfId="21400"/>
    <cellStyle name="Pre-inputted cells 4 2 2 31" xfId="21401"/>
    <cellStyle name="Pre-inputted cells 4 2 2 32" xfId="21402"/>
    <cellStyle name="Pre-inputted cells 4 2 2 33" xfId="21403"/>
    <cellStyle name="Pre-inputted cells 4 2 2 34" xfId="21404"/>
    <cellStyle name="Pre-inputted cells 4 2 2 35" xfId="21405"/>
    <cellStyle name="Pre-inputted cells 4 2 2 4" xfId="21406"/>
    <cellStyle name="Pre-inputted cells 4 2 2 5" xfId="21407"/>
    <cellStyle name="Pre-inputted cells 4 2 2 6" xfId="21408"/>
    <cellStyle name="Pre-inputted cells 4 2 2 7" xfId="21409"/>
    <cellStyle name="Pre-inputted cells 4 2 2 8" xfId="21410"/>
    <cellStyle name="Pre-inputted cells 4 2 2 9" xfId="21411"/>
    <cellStyle name="Pre-inputted cells 4 2 2_4 28 1_Asst_Health_Crit_AllTO_RIIO_20110714pm" xfId="1491"/>
    <cellStyle name="Pre-inputted cells 4 2 20" xfId="21412"/>
    <cellStyle name="Pre-inputted cells 4 2 21" xfId="21413"/>
    <cellStyle name="Pre-inputted cells 4 2 22" xfId="21414"/>
    <cellStyle name="Pre-inputted cells 4 2 23" xfId="21415"/>
    <cellStyle name="Pre-inputted cells 4 2 24" xfId="21416"/>
    <cellStyle name="Pre-inputted cells 4 2 25" xfId="21417"/>
    <cellStyle name="Pre-inputted cells 4 2 26" xfId="21418"/>
    <cellStyle name="Pre-inputted cells 4 2 27" xfId="21419"/>
    <cellStyle name="Pre-inputted cells 4 2 28" xfId="21420"/>
    <cellStyle name="Pre-inputted cells 4 2 29" xfId="21421"/>
    <cellStyle name="Pre-inputted cells 4 2 3" xfId="1492"/>
    <cellStyle name="Pre-inputted cells 4 2 3 10" xfId="21422"/>
    <cellStyle name="Pre-inputted cells 4 2 3 11" xfId="21423"/>
    <cellStyle name="Pre-inputted cells 4 2 3 12" xfId="21424"/>
    <cellStyle name="Pre-inputted cells 4 2 3 13" xfId="21425"/>
    <cellStyle name="Pre-inputted cells 4 2 3 14" xfId="21426"/>
    <cellStyle name="Pre-inputted cells 4 2 3 15" xfId="21427"/>
    <cellStyle name="Pre-inputted cells 4 2 3 16" xfId="21428"/>
    <cellStyle name="Pre-inputted cells 4 2 3 17" xfId="21429"/>
    <cellStyle name="Pre-inputted cells 4 2 3 18" xfId="21430"/>
    <cellStyle name="Pre-inputted cells 4 2 3 19" xfId="21431"/>
    <cellStyle name="Pre-inputted cells 4 2 3 2" xfId="21432"/>
    <cellStyle name="Pre-inputted cells 4 2 3 20" xfId="21433"/>
    <cellStyle name="Pre-inputted cells 4 2 3 21" xfId="21434"/>
    <cellStyle name="Pre-inputted cells 4 2 3 22" xfId="21435"/>
    <cellStyle name="Pre-inputted cells 4 2 3 23" xfId="21436"/>
    <cellStyle name="Pre-inputted cells 4 2 3 24" xfId="21437"/>
    <cellStyle name="Pre-inputted cells 4 2 3 25" xfId="21438"/>
    <cellStyle name="Pre-inputted cells 4 2 3 26" xfId="21439"/>
    <cellStyle name="Pre-inputted cells 4 2 3 27" xfId="21440"/>
    <cellStyle name="Pre-inputted cells 4 2 3 28" xfId="21441"/>
    <cellStyle name="Pre-inputted cells 4 2 3 29" xfId="21442"/>
    <cellStyle name="Pre-inputted cells 4 2 3 3" xfId="21443"/>
    <cellStyle name="Pre-inputted cells 4 2 3 30" xfId="21444"/>
    <cellStyle name="Pre-inputted cells 4 2 3 31" xfId="21445"/>
    <cellStyle name="Pre-inputted cells 4 2 3 32" xfId="21446"/>
    <cellStyle name="Pre-inputted cells 4 2 3 33" xfId="21447"/>
    <cellStyle name="Pre-inputted cells 4 2 3 34" xfId="21448"/>
    <cellStyle name="Pre-inputted cells 4 2 3 4" xfId="21449"/>
    <cellStyle name="Pre-inputted cells 4 2 3 5" xfId="21450"/>
    <cellStyle name="Pre-inputted cells 4 2 3 6" xfId="21451"/>
    <cellStyle name="Pre-inputted cells 4 2 3 7" xfId="21452"/>
    <cellStyle name="Pre-inputted cells 4 2 3 8" xfId="21453"/>
    <cellStyle name="Pre-inputted cells 4 2 3 9" xfId="21454"/>
    <cellStyle name="Pre-inputted cells 4 2 30" xfId="21455"/>
    <cellStyle name="Pre-inputted cells 4 2 31" xfId="21456"/>
    <cellStyle name="Pre-inputted cells 4 2 32" xfId="21457"/>
    <cellStyle name="Pre-inputted cells 4 2 33" xfId="21458"/>
    <cellStyle name="Pre-inputted cells 4 2 34" xfId="21459"/>
    <cellStyle name="Pre-inputted cells 4 2 35" xfId="21460"/>
    <cellStyle name="Pre-inputted cells 4 2 36" xfId="21461"/>
    <cellStyle name="Pre-inputted cells 4 2 37" xfId="21462"/>
    <cellStyle name="Pre-inputted cells 4 2 38" xfId="21463"/>
    <cellStyle name="Pre-inputted cells 4 2 4" xfId="1493"/>
    <cellStyle name="Pre-inputted cells 4 2 4 10" xfId="21464"/>
    <cellStyle name="Pre-inputted cells 4 2 4 11" xfId="21465"/>
    <cellStyle name="Pre-inputted cells 4 2 4 12" xfId="21466"/>
    <cellStyle name="Pre-inputted cells 4 2 4 13" xfId="21467"/>
    <cellStyle name="Pre-inputted cells 4 2 4 14" xfId="21468"/>
    <cellStyle name="Pre-inputted cells 4 2 4 15" xfId="21469"/>
    <cellStyle name="Pre-inputted cells 4 2 4 16" xfId="21470"/>
    <cellStyle name="Pre-inputted cells 4 2 4 17" xfId="21471"/>
    <cellStyle name="Pre-inputted cells 4 2 4 18" xfId="21472"/>
    <cellStyle name="Pre-inputted cells 4 2 4 19" xfId="21473"/>
    <cellStyle name="Pre-inputted cells 4 2 4 2" xfId="21474"/>
    <cellStyle name="Pre-inputted cells 4 2 4 20" xfId="21475"/>
    <cellStyle name="Pre-inputted cells 4 2 4 21" xfId="21476"/>
    <cellStyle name="Pre-inputted cells 4 2 4 22" xfId="21477"/>
    <cellStyle name="Pre-inputted cells 4 2 4 23" xfId="21478"/>
    <cellStyle name="Pre-inputted cells 4 2 4 24" xfId="21479"/>
    <cellStyle name="Pre-inputted cells 4 2 4 25" xfId="21480"/>
    <cellStyle name="Pre-inputted cells 4 2 4 26" xfId="21481"/>
    <cellStyle name="Pre-inputted cells 4 2 4 27" xfId="21482"/>
    <cellStyle name="Pre-inputted cells 4 2 4 28" xfId="21483"/>
    <cellStyle name="Pre-inputted cells 4 2 4 29" xfId="21484"/>
    <cellStyle name="Pre-inputted cells 4 2 4 3" xfId="21485"/>
    <cellStyle name="Pre-inputted cells 4 2 4 30" xfId="21486"/>
    <cellStyle name="Pre-inputted cells 4 2 4 31" xfId="21487"/>
    <cellStyle name="Pre-inputted cells 4 2 4 32" xfId="21488"/>
    <cellStyle name="Pre-inputted cells 4 2 4 33" xfId="21489"/>
    <cellStyle name="Pre-inputted cells 4 2 4 34" xfId="21490"/>
    <cellStyle name="Pre-inputted cells 4 2 4 4" xfId="21491"/>
    <cellStyle name="Pre-inputted cells 4 2 4 5" xfId="21492"/>
    <cellStyle name="Pre-inputted cells 4 2 4 6" xfId="21493"/>
    <cellStyle name="Pre-inputted cells 4 2 4 7" xfId="21494"/>
    <cellStyle name="Pre-inputted cells 4 2 4 8" xfId="21495"/>
    <cellStyle name="Pre-inputted cells 4 2 4 9" xfId="21496"/>
    <cellStyle name="Pre-inputted cells 4 2 5" xfId="21497"/>
    <cellStyle name="Pre-inputted cells 4 2 6" xfId="21498"/>
    <cellStyle name="Pre-inputted cells 4 2 7" xfId="21499"/>
    <cellStyle name="Pre-inputted cells 4 2 8" xfId="21500"/>
    <cellStyle name="Pre-inputted cells 4 2 9" xfId="21501"/>
    <cellStyle name="Pre-inputted cells 4 2_4 28 1_Asst_Health_Crit_AllTO_RIIO_20110714pm" xfId="1494"/>
    <cellStyle name="Pre-inputted cells 4 20" xfId="21502"/>
    <cellStyle name="Pre-inputted cells 4 21" xfId="21503"/>
    <cellStyle name="Pre-inputted cells 4 22" xfId="21504"/>
    <cellStyle name="Pre-inputted cells 4 23" xfId="21505"/>
    <cellStyle name="Pre-inputted cells 4 24" xfId="21506"/>
    <cellStyle name="Pre-inputted cells 4 25" xfId="21507"/>
    <cellStyle name="Pre-inputted cells 4 26" xfId="21508"/>
    <cellStyle name="Pre-inputted cells 4 27" xfId="21509"/>
    <cellStyle name="Pre-inputted cells 4 28" xfId="21510"/>
    <cellStyle name="Pre-inputted cells 4 29" xfId="21511"/>
    <cellStyle name="Pre-inputted cells 4 3" xfId="1495"/>
    <cellStyle name="Pre-inputted cells 4 3 10" xfId="21512"/>
    <cellStyle name="Pre-inputted cells 4 3 11" xfId="21513"/>
    <cellStyle name="Pre-inputted cells 4 3 12" xfId="21514"/>
    <cellStyle name="Pre-inputted cells 4 3 13" xfId="21515"/>
    <cellStyle name="Pre-inputted cells 4 3 14" xfId="21516"/>
    <cellStyle name="Pre-inputted cells 4 3 15" xfId="21517"/>
    <cellStyle name="Pre-inputted cells 4 3 16" xfId="21518"/>
    <cellStyle name="Pre-inputted cells 4 3 17" xfId="21519"/>
    <cellStyle name="Pre-inputted cells 4 3 18" xfId="21520"/>
    <cellStyle name="Pre-inputted cells 4 3 19" xfId="21521"/>
    <cellStyle name="Pre-inputted cells 4 3 2" xfId="1496"/>
    <cellStyle name="Pre-inputted cells 4 3 2 10" xfId="21522"/>
    <cellStyle name="Pre-inputted cells 4 3 2 11" xfId="21523"/>
    <cellStyle name="Pre-inputted cells 4 3 2 12" xfId="21524"/>
    <cellStyle name="Pre-inputted cells 4 3 2 13" xfId="21525"/>
    <cellStyle name="Pre-inputted cells 4 3 2 14" xfId="21526"/>
    <cellStyle name="Pre-inputted cells 4 3 2 15" xfId="21527"/>
    <cellStyle name="Pre-inputted cells 4 3 2 16" xfId="21528"/>
    <cellStyle name="Pre-inputted cells 4 3 2 17" xfId="21529"/>
    <cellStyle name="Pre-inputted cells 4 3 2 18" xfId="21530"/>
    <cellStyle name="Pre-inputted cells 4 3 2 19" xfId="21531"/>
    <cellStyle name="Pre-inputted cells 4 3 2 2" xfId="21532"/>
    <cellStyle name="Pre-inputted cells 4 3 2 20" xfId="21533"/>
    <cellStyle name="Pre-inputted cells 4 3 2 21" xfId="21534"/>
    <cellStyle name="Pre-inputted cells 4 3 2 22" xfId="21535"/>
    <cellStyle name="Pre-inputted cells 4 3 2 23" xfId="21536"/>
    <cellStyle name="Pre-inputted cells 4 3 2 24" xfId="21537"/>
    <cellStyle name="Pre-inputted cells 4 3 2 25" xfId="21538"/>
    <cellStyle name="Pre-inputted cells 4 3 2 26" xfId="21539"/>
    <cellStyle name="Pre-inputted cells 4 3 2 27" xfId="21540"/>
    <cellStyle name="Pre-inputted cells 4 3 2 28" xfId="21541"/>
    <cellStyle name="Pre-inputted cells 4 3 2 29" xfId="21542"/>
    <cellStyle name="Pre-inputted cells 4 3 2 3" xfId="21543"/>
    <cellStyle name="Pre-inputted cells 4 3 2 30" xfId="21544"/>
    <cellStyle name="Pre-inputted cells 4 3 2 31" xfId="21545"/>
    <cellStyle name="Pre-inputted cells 4 3 2 32" xfId="21546"/>
    <cellStyle name="Pre-inputted cells 4 3 2 33" xfId="21547"/>
    <cellStyle name="Pre-inputted cells 4 3 2 34" xfId="21548"/>
    <cellStyle name="Pre-inputted cells 4 3 2 4" xfId="21549"/>
    <cellStyle name="Pre-inputted cells 4 3 2 5" xfId="21550"/>
    <cellStyle name="Pre-inputted cells 4 3 2 6" xfId="21551"/>
    <cellStyle name="Pre-inputted cells 4 3 2 7" xfId="21552"/>
    <cellStyle name="Pre-inputted cells 4 3 2 8" xfId="21553"/>
    <cellStyle name="Pre-inputted cells 4 3 2 9" xfId="21554"/>
    <cellStyle name="Pre-inputted cells 4 3 20" xfId="21555"/>
    <cellStyle name="Pre-inputted cells 4 3 21" xfId="21556"/>
    <cellStyle name="Pre-inputted cells 4 3 22" xfId="21557"/>
    <cellStyle name="Pre-inputted cells 4 3 23" xfId="21558"/>
    <cellStyle name="Pre-inputted cells 4 3 24" xfId="21559"/>
    <cellStyle name="Pre-inputted cells 4 3 25" xfId="21560"/>
    <cellStyle name="Pre-inputted cells 4 3 26" xfId="21561"/>
    <cellStyle name="Pre-inputted cells 4 3 27" xfId="21562"/>
    <cellStyle name="Pre-inputted cells 4 3 28" xfId="21563"/>
    <cellStyle name="Pre-inputted cells 4 3 29" xfId="21564"/>
    <cellStyle name="Pre-inputted cells 4 3 3" xfId="21565"/>
    <cellStyle name="Pre-inputted cells 4 3 30" xfId="21566"/>
    <cellStyle name="Pre-inputted cells 4 3 31" xfId="21567"/>
    <cellStyle name="Pre-inputted cells 4 3 32" xfId="21568"/>
    <cellStyle name="Pre-inputted cells 4 3 33" xfId="21569"/>
    <cellStyle name="Pre-inputted cells 4 3 34" xfId="21570"/>
    <cellStyle name="Pre-inputted cells 4 3 35" xfId="21571"/>
    <cellStyle name="Pre-inputted cells 4 3 4" xfId="21572"/>
    <cellStyle name="Pre-inputted cells 4 3 5" xfId="21573"/>
    <cellStyle name="Pre-inputted cells 4 3 6" xfId="21574"/>
    <cellStyle name="Pre-inputted cells 4 3 7" xfId="21575"/>
    <cellStyle name="Pre-inputted cells 4 3 8" xfId="21576"/>
    <cellStyle name="Pre-inputted cells 4 3 9" xfId="21577"/>
    <cellStyle name="Pre-inputted cells 4 3_4 28 1_Asst_Health_Crit_AllTO_RIIO_20110714pm" xfId="1497"/>
    <cellStyle name="Pre-inputted cells 4 30" xfId="21578"/>
    <cellStyle name="Pre-inputted cells 4 31" xfId="21579"/>
    <cellStyle name="Pre-inputted cells 4 32" xfId="21580"/>
    <cellStyle name="Pre-inputted cells 4 33" xfId="21581"/>
    <cellStyle name="Pre-inputted cells 4 34" xfId="21582"/>
    <cellStyle name="Pre-inputted cells 4 35" xfId="21583"/>
    <cellStyle name="Pre-inputted cells 4 36" xfId="21584"/>
    <cellStyle name="Pre-inputted cells 4 37" xfId="21585"/>
    <cellStyle name="Pre-inputted cells 4 38" xfId="21586"/>
    <cellStyle name="Pre-inputted cells 4 39" xfId="21587"/>
    <cellStyle name="Pre-inputted cells 4 4" xfId="1498"/>
    <cellStyle name="Pre-inputted cells 4 4 10" xfId="21588"/>
    <cellStyle name="Pre-inputted cells 4 4 11" xfId="21589"/>
    <cellStyle name="Pre-inputted cells 4 4 12" xfId="21590"/>
    <cellStyle name="Pre-inputted cells 4 4 13" xfId="21591"/>
    <cellStyle name="Pre-inputted cells 4 4 14" xfId="21592"/>
    <cellStyle name="Pre-inputted cells 4 4 15" xfId="21593"/>
    <cellStyle name="Pre-inputted cells 4 4 16" xfId="21594"/>
    <cellStyle name="Pre-inputted cells 4 4 17" xfId="21595"/>
    <cellStyle name="Pre-inputted cells 4 4 18" xfId="21596"/>
    <cellStyle name="Pre-inputted cells 4 4 19" xfId="21597"/>
    <cellStyle name="Pre-inputted cells 4 4 2" xfId="21598"/>
    <cellStyle name="Pre-inputted cells 4 4 20" xfId="21599"/>
    <cellStyle name="Pre-inputted cells 4 4 21" xfId="21600"/>
    <cellStyle name="Pre-inputted cells 4 4 22" xfId="21601"/>
    <cellStyle name="Pre-inputted cells 4 4 23" xfId="21602"/>
    <cellStyle name="Pre-inputted cells 4 4 24" xfId="21603"/>
    <cellStyle name="Pre-inputted cells 4 4 25" xfId="21604"/>
    <cellStyle name="Pre-inputted cells 4 4 26" xfId="21605"/>
    <cellStyle name="Pre-inputted cells 4 4 27" xfId="21606"/>
    <cellStyle name="Pre-inputted cells 4 4 28" xfId="21607"/>
    <cellStyle name="Pre-inputted cells 4 4 29" xfId="21608"/>
    <cellStyle name="Pre-inputted cells 4 4 3" xfId="21609"/>
    <cellStyle name="Pre-inputted cells 4 4 30" xfId="21610"/>
    <cellStyle name="Pre-inputted cells 4 4 31" xfId="21611"/>
    <cellStyle name="Pre-inputted cells 4 4 32" xfId="21612"/>
    <cellStyle name="Pre-inputted cells 4 4 33" xfId="21613"/>
    <cellStyle name="Pre-inputted cells 4 4 34" xfId="21614"/>
    <cellStyle name="Pre-inputted cells 4 4 4" xfId="21615"/>
    <cellStyle name="Pre-inputted cells 4 4 5" xfId="21616"/>
    <cellStyle name="Pre-inputted cells 4 4 6" xfId="21617"/>
    <cellStyle name="Pre-inputted cells 4 4 7" xfId="21618"/>
    <cellStyle name="Pre-inputted cells 4 4 8" xfId="21619"/>
    <cellStyle name="Pre-inputted cells 4 4 9" xfId="21620"/>
    <cellStyle name="Pre-inputted cells 4 5" xfId="1499"/>
    <cellStyle name="Pre-inputted cells 4 5 10" xfId="21621"/>
    <cellStyle name="Pre-inputted cells 4 5 11" xfId="21622"/>
    <cellStyle name="Pre-inputted cells 4 5 12" xfId="21623"/>
    <cellStyle name="Pre-inputted cells 4 5 13" xfId="21624"/>
    <cellStyle name="Pre-inputted cells 4 5 14" xfId="21625"/>
    <cellStyle name="Pre-inputted cells 4 5 15" xfId="21626"/>
    <cellStyle name="Pre-inputted cells 4 5 16" xfId="21627"/>
    <cellStyle name="Pre-inputted cells 4 5 17" xfId="21628"/>
    <cellStyle name="Pre-inputted cells 4 5 18" xfId="21629"/>
    <cellStyle name="Pre-inputted cells 4 5 19" xfId="21630"/>
    <cellStyle name="Pre-inputted cells 4 5 2" xfId="21631"/>
    <cellStyle name="Pre-inputted cells 4 5 20" xfId="21632"/>
    <cellStyle name="Pre-inputted cells 4 5 21" xfId="21633"/>
    <cellStyle name="Pre-inputted cells 4 5 22" xfId="21634"/>
    <cellStyle name="Pre-inputted cells 4 5 23" xfId="21635"/>
    <cellStyle name="Pre-inputted cells 4 5 24" xfId="21636"/>
    <cellStyle name="Pre-inputted cells 4 5 25" xfId="21637"/>
    <cellStyle name="Pre-inputted cells 4 5 26" xfId="21638"/>
    <cellStyle name="Pre-inputted cells 4 5 27" xfId="21639"/>
    <cellStyle name="Pre-inputted cells 4 5 28" xfId="21640"/>
    <cellStyle name="Pre-inputted cells 4 5 29" xfId="21641"/>
    <cellStyle name="Pre-inputted cells 4 5 3" xfId="21642"/>
    <cellStyle name="Pre-inputted cells 4 5 30" xfId="21643"/>
    <cellStyle name="Pre-inputted cells 4 5 31" xfId="21644"/>
    <cellStyle name="Pre-inputted cells 4 5 32" xfId="21645"/>
    <cellStyle name="Pre-inputted cells 4 5 33" xfId="21646"/>
    <cellStyle name="Pre-inputted cells 4 5 34" xfId="21647"/>
    <cellStyle name="Pre-inputted cells 4 5 4" xfId="21648"/>
    <cellStyle name="Pre-inputted cells 4 5 5" xfId="21649"/>
    <cellStyle name="Pre-inputted cells 4 5 6" xfId="21650"/>
    <cellStyle name="Pre-inputted cells 4 5 7" xfId="21651"/>
    <cellStyle name="Pre-inputted cells 4 5 8" xfId="21652"/>
    <cellStyle name="Pre-inputted cells 4 5 9" xfId="21653"/>
    <cellStyle name="Pre-inputted cells 4 6" xfId="21654"/>
    <cellStyle name="Pre-inputted cells 4 7" xfId="137"/>
    <cellStyle name="Pre-inputted cells 4 8" xfId="21655"/>
    <cellStyle name="Pre-inputted cells 4 9" xfId="21656"/>
    <cellStyle name="Pre-inputted cells 4_1.3s Accounting C Costs Scots" xfId="1500"/>
    <cellStyle name="Pre-inputted cells 40" xfId="21657"/>
    <cellStyle name="Pre-inputted cells 41" xfId="21658"/>
    <cellStyle name="Pre-inputted cells 42" xfId="21659"/>
    <cellStyle name="Pre-inputted cells 43" xfId="21660"/>
    <cellStyle name="Pre-inputted cells 44" xfId="21661"/>
    <cellStyle name="Pre-inputted cells 45" xfId="21662"/>
    <cellStyle name="Pre-inputted cells 46" xfId="21663"/>
    <cellStyle name="Pre-inputted cells 5" xfId="138"/>
    <cellStyle name="Pre-inputted cells 5 10" xfId="21664"/>
    <cellStyle name="Pre-inputted cells 5 11" xfId="21665"/>
    <cellStyle name="Pre-inputted cells 5 12" xfId="21666"/>
    <cellStyle name="Pre-inputted cells 5 13" xfId="21667"/>
    <cellStyle name="Pre-inputted cells 5 14" xfId="21668"/>
    <cellStyle name="Pre-inputted cells 5 15" xfId="21669"/>
    <cellStyle name="Pre-inputted cells 5 16" xfId="21670"/>
    <cellStyle name="Pre-inputted cells 5 17" xfId="21671"/>
    <cellStyle name="Pre-inputted cells 5 18" xfId="21672"/>
    <cellStyle name="Pre-inputted cells 5 19" xfId="21673"/>
    <cellStyle name="Pre-inputted cells 5 2" xfId="1501"/>
    <cellStyle name="Pre-inputted cells 5 2 10" xfId="21674"/>
    <cellStyle name="Pre-inputted cells 5 2 11" xfId="21675"/>
    <cellStyle name="Pre-inputted cells 5 2 12" xfId="21676"/>
    <cellStyle name="Pre-inputted cells 5 2 13" xfId="21677"/>
    <cellStyle name="Pre-inputted cells 5 2 14" xfId="21678"/>
    <cellStyle name="Pre-inputted cells 5 2 15" xfId="21679"/>
    <cellStyle name="Pre-inputted cells 5 2 16" xfId="21680"/>
    <cellStyle name="Pre-inputted cells 5 2 17" xfId="21681"/>
    <cellStyle name="Pre-inputted cells 5 2 18" xfId="21682"/>
    <cellStyle name="Pre-inputted cells 5 2 19" xfId="21683"/>
    <cellStyle name="Pre-inputted cells 5 2 2" xfId="1502"/>
    <cellStyle name="Pre-inputted cells 5 2 2 10" xfId="21684"/>
    <cellStyle name="Pre-inputted cells 5 2 2 11" xfId="21685"/>
    <cellStyle name="Pre-inputted cells 5 2 2 12" xfId="21686"/>
    <cellStyle name="Pre-inputted cells 5 2 2 13" xfId="21687"/>
    <cellStyle name="Pre-inputted cells 5 2 2 14" xfId="21688"/>
    <cellStyle name="Pre-inputted cells 5 2 2 15" xfId="21689"/>
    <cellStyle name="Pre-inputted cells 5 2 2 16" xfId="21690"/>
    <cellStyle name="Pre-inputted cells 5 2 2 17" xfId="21691"/>
    <cellStyle name="Pre-inputted cells 5 2 2 18" xfId="21692"/>
    <cellStyle name="Pre-inputted cells 5 2 2 19" xfId="21693"/>
    <cellStyle name="Pre-inputted cells 5 2 2 2" xfId="1503"/>
    <cellStyle name="Pre-inputted cells 5 2 2 2 10" xfId="21694"/>
    <cellStyle name="Pre-inputted cells 5 2 2 2 11" xfId="21695"/>
    <cellStyle name="Pre-inputted cells 5 2 2 2 12" xfId="21696"/>
    <cellStyle name="Pre-inputted cells 5 2 2 2 13" xfId="21697"/>
    <cellStyle name="Pre-inputted cells 5 2 2 2 14" xfId="21698"/>
    <cellStyle name="Pre-inputted cells 5 2 2 2 15" xfId="21699"/>
    <cellStyle name="Pre-inputted cells 5 2 2 2 16" xfId="21700"/>
    <cellStyle name="Pre-inputted cells 5 2 2 2 17" xfId="21701"/>
    <cellStyle name="Pre-inputted cells 5 2 2 2 18" xfId="21702"/>
    <cellStyle name="Pre-inputted cells 5 2 2 2 19" xfId="21703"/>
    <cellStyle name="Pre-inputted cells 5 2 2 2 2" xfId="1504"/>
    <cellStyle name="Pre-inputted cells 5 2 2 2 2 10" xfId="21704"/>
    <cellStyle name="Pre-inputted cells 5 2 2 2 2 11" xfId="21705"/>
    <cellStyle name="Pre-inputted cells 5 2 2 2 2 12" xfId="21706"/>
    <cellStyle name="Pre-inputted cells 5 2 2 2 2 13" xfId="21707"/>
    <cellStyle name="Pre-inputted cells 5 2 2 2 2 14" xfId="21708"/>
    <cellStyle name="Pre-inputted cells 5 2 2 2 2 15" xfId="21709"/>
    <cellStyle name="Pre-inputted cells 5 2 2 2 2 16" xfId="21710"/>
    <cellStyle name="Pre-inputted cells 5 2 2 2 2 17" xfId="21711"/>
    <cellStyle name="Pre-inputted cells 5 2 2 2 2 18" xfId="21712"/>
    <cellStyle name="Pre-inputted cells 5 2 2 2 2 19" xfId="21713"/>
    <cellStyle name="Pre-inputted cells 5 2 2 2 2 2" xfId="21714"/>
    <cellStyle name="Pre-inputted cells 5 2 2 2 2 20" xfId="21715"/>
    <cellStyle name="Pre-inputted cells 5 2 2 2 2 21" xfId="21716"/>
    <cellStyle name="Pre-inputted cells 5 2 2 2 2 22" xfId="21717"/>
    <cellStyle name="Pre-inputted cells 5 2 2 2 2 23" xfId="21718"/>
    <cellStyle name="Pre-inputted cells 5 2 2 2 2 24" xfId="21719"/>
    <cellStyle name="Pre-inputted cells 5 2 2 2 2 25" xfId="21720"/>
    <cellStyle name="Pre-inputted cells 5 2 2 2 2 26" xfId="21721"/>
    <cellStyle name="Pre-inputted cells 5 2 2 2 2 27" xfId="21722"/>
    <cellStyle name="Pre-inputted cells 5 2 2 2 2 28" xfId="21723"/>
    <cellStyle name="Pre-inputted cells 5 2 2 2 2 29" xfId="21724"/>
    <cellStyle name="Pre-inputted cells 5 2 2 2 2 3" xfId="21725"/>
    <cellStyle name="Pre-inputted cells 5 2 2 2 2 30" xfId="21726"/>
    <cellStyle name="Pre-inputted cells 5 2 2 2 2 31" xfId="21727"/>
    <cellStyle name="Pre-inputted cells 5 2 2 2 2 32" xfId="21728"/>
    <cellStyle name="Pre-inputted cells 5 2 2 2 2 33" xfId="21729"/>
    <cellStyle name="Pre-inputted cells 5 2 2 2 2 34" xfId="21730"/>
    <cellStyle name="Pre-inputted cells 5 2 2 2 2 4" xfId="21731"/>
    <cellStyle name="Pre-inputted cells 5 2 2 2 2 5" xfId="21732"/>
    <cellStyle name="Pre-inputted cells 5 2 2 2 2 6" xfId="21733"/>
    <cellStyle name="Pre-inputted cells 5 2 2 2 2 7" xfId="21734"/>
    <cellStyle name="Pre-inputted cells 5 2 2 2 2 8" xfId="21735"/>
    <cellStyle name="Pre-inputted cells 5 2 2 2 2 9" xfId="21736"/>
    <cellStyle name="Pre-inputted cells 5 2 2 2 20" xfId="21737"/>
    <cellStyle name="Pre-inputted cells 5 2 2 2 21" xfId="21738"/>
    <cellStyle name="Pre-inputted cells 5 2 2 2 22" xfId="21739"/>
    <cellStyle name="Pre-inputted cells 5 2 2 2 23" xfId="21740"/>
    <cellStyle name="Pre-inputted cells 5 2 2 2 24" xfId="21741"/>
    <cellStyle name="Pre-inputted cells 5 2 2 2 25" xfId="21742"/>
    <cellStyle name="Pre-inputted cells 5 2 2 2 26" xfId="21743"/>
    <cellStyle name="Pre-inputted cells 5 2 2 2 27" xfId="21744"/>
    <cellStyle name="Pre-inputted cells 5 2 2 2 28" xfId="21745"/>
    <cellStyle name="Pre-inputted cells 5 2 2 2 29" xfId="21746"/>
    <cellStyle name="Pre-inputted cells 5 2 2 2 3" xfId="21747"/>
    <cellStyle name="Pre-inputted cells 5 2 2 2 30" xfId="21748"/>
    <cellStyle name="Pre-inputted cells 5 2 2 2 31" xfId="21749"/>
    <cellStyle name="Pre-inputted cells 5 2 2 2 4" xfId="21750"/>
    <cellStyle name="Pre-inputted cells 5 2 2 2 5" xfId="21751"/>
    <cellStyle name="Pre-inputted cells 5 2 2 2 6" xfId="21752"/>
    <cellStyle name="Pre-inputted cells 5 2 2 2 7" xfId="21753"/>
    <cellStyle name="Pre-inputted cells 5 2 2 2 8" xfId="21754"/>
    <cellStyle name="Pre-inputted cells 5 2 2 2 9" xfId="21755"/>
    <cellStyle name="Pre-inputted cells 5 2 2 2_4 28 1_Asst_Health_Crit_AllTO_RIIO_20110714pm" xfId="1505"/>
    <cellStyle name="Pre-inputted cells 5 2 2 20" xfId="21756"/>
    <cellStyle name="Pre-inputted cells 5 2 2 21" xfId="21757"/>
    <cellStyle name="Pre-inputted cells 5 2 2 22" xfId="21758"/>
    <cellStyle name="Pre-inputted cells 5 2 2 23" xfId="21759"/>
    <cellStyle name="Pre-inputted cells 5 2 2 24" xfId="21760"/>
    <cellStyle name="Pre-inputted cells 5 2 2 25" xfId="21761"/>
    <cellStyle name="Pre-inputted cells 5 2 2 26" xfId="21762"/>
    <cellStyle name="Pre-inputted cells 5 2 2 27" xfId="21763"/>
    <cellStyle name="Pre-inputted cells 5 2 2 28" xfId="21764"/>
    <cellStyle name="Pre-inputted cells 5 2 2 29" xfId="21765"/>
    <cellStyle name="Pre-inputted cells 5 2 2 3" xfId="1506"/>
    <cellStyle name="Pre-inputted cells 5 2 2 3 10" xfId="21766"/>
    <cellStyle name="Pre-inputted cells 5 2 2 3 11" xfId="21767"/>
    <cellStyle name="Pre-inputted cells 5 2 2 3 12" xfId="21768"/>
    <cellStyle name="Pre-inputted cells 5 2 2 3 13" xfId="21769"/>
    <cellStyle name="Pre-inputted cells 5 2 2 3 14" xfId="21770"/>
    <cellStyle name="Pre-inputted cells 5 2 2 3 15" xfId="21771"/>
    <cellStyle name="Pre-inputted cells 5 2 2 3 16" xfId="21772"/>
    <cellStyle name="Pre-inputted cells 5 2 2 3 17" xfId="21773"/>
    <cellStyle name="Pre-inputted cells 5 2 2 3 18" xfId="21774"/>
    <cellStyle name="Pre-inputted cells 5 2 2 3 19" xfId="21775"/>
    <cellStyle name="Pre-inputted cells 5 2 2 3 2" xfId="21776"/>
    <cellStyle name="Pre-inputted cells 5 2 2 3 20" xfId="21777"/>
    <cellStyle name="Pre-inputted cells 5 2 2 3 21" xfId="21778"/>
    <cellStyle name="Pre-inputted cells 5 2 2 3 22" xfId="21779"/>
    <cellStyle name="Pre-inputted cells 5 2 2 3 23" xfId="21780"/>
    <cellStyle name="Pre-inputted cells 5 2 2 3 24" xfId="21781"/>
    <cellStyle name="Pre-inputted cells 5 2 2 3 25" xfId="21782"/>
    <cellStyle name="Pre-inputted cells 5 2 2 3 26" xfId="21783"/>
    <cellStyle name="Pre-inputted cells 5 2 2 3 27" xfId="21784"/>
    <cellStyle name="Pre-inputted cells 5 2 2 3 28" xfId="21785"/>
    <cellStyle name="Pre-inputted cells 5 2 2 3 29" xfId="21786"/>
    <cellStyle name="Pre-inputted cells 5 2 2 3 3" xfId="21787"/>
    <cellStyle name="Pre-inputted cells 5 2 2 3 30" xfId="21788"/>
    <cellStyle name="Pre-inputted cells 5 2 2 3 4" xfId="21789"/>
    <cellStyle name="Pre-inputted cells 5 2 2 3 5" xfId="21790"/>
    <cellStyle name="Pre-inputted cells 5 2 2 3 6" xfId="21791"/>
    <cellStyle name="Pre-inputted cells 5 2 2 3 7" xfId="21792"/>
    <cellStyle name="Pre-inputted cells 5 2 2 3 8" xfId="21793"/>
    <cellStyle name="Pre-inputted cells 5 2 2 3 9" xfId="21794"/>
    <cellStyle name="Pre-inputted cells 5 2 2 30" xfId="21795"/>
    <cellStyle name="Pre-inputted cells 5 2 2 31" xfId="21796"/>
    <cellStyle name="Pre-inputted cells 5 2 2 32" xfId="21797"/>
    <cellStyle name="Pre-inputted cells 5 2 2 33" xfId="21798"/>
    <cellStyle name="Pre-inputted cells 5 2 2 4" xfId="1507"/>
    <cellStyle name="Pre-inputted cells 5 2 2 4 10" xfId="21799"/>
    <cellStyle name="Pre-inputted cells 5 2 2 4 11" xfId="21800"/>
    <cellStyle name="Pre-inputted cells 5 2 2 4 12" xfId="21801"/>
    <cellStyle name="Pre-inputted cells 5 2 2 4 13" xfId="21802"/>
    <cellStyle name="Pre-inputted cells 5 2 2 4 14" xfId="21803"/>
    <cellStyle name="Pre-inputted cells 5 2 2 4 15" xfId="21804"/>
    <cellStyle name="Pre-inputted cells 5 2 2 4 16" xfId="21805"/>
    <cellStyle name="Pre-inputted cells 5 2 2 4 17" xfId="21806"/>
    <cellStyle name="Pre-inputted cells 5 2 2 4 18" xfId="21807"/>
    <cellStyle name="Pre-inputted cells 5 2 2 4 19" xfId="21808"/>
    <cellStyle name="Pre-inputted cells 5 2 2 4 2" xfId="21809"/>
    <cellStyle name="Pre-inputted cells 5 2 2 4 20" xfId="21810"/>
    <cellStyle name="Pre-inputted cells 5 2 2 4 21" xfId="21811"/>
    <cellStyle name="Pre-inputted cells 5 2 2 4 22" xfId="21812"/>
    <cellStyle name="Pre-inputted cells 5 2 2 4 23" xfId="21813"/>
    <cellStyle name="Pre-inputted cells 5 2 2 4 24" xfId="21814"/>
    <cellStyle name="Pre-inputted cells 5 2 2 4 25" xfId="21815"/>
    <cellStyle name="Pre-inputted cells 5 2 2 4 26" xfId="21816"/>
    <cellStyle name="Pre-inputted cells 5 2 2 4 27" xfId="21817"/>
    <cellStyle name="Pre-inputted cells 5 2 2 4 28" xfId="21818"/>
    <cellStyle name="Pre-inputted cells 5 2 2 4 29" xfId="21819"/>
    <cellStyle name="Pre-inputted cells 5 2 2 4 3" xfId="21820"/>
    <cellStyle name="Pre-inputted cells 5 2 2 4 30" xfId="21821"/>
    <cellStyle name="Pre-inputted cells 5 2 2 4 4" xfId="21822"/>
    <cellStyle name="Pre-inputted cells 5 2 2 4 5" xfId="21823"/>
    <cellStyle name="Pre-inputted cells 5 2 2 4 6" xfId="21824"/>
    <cellStyle name="Pre-inputted cells 5 2 2 4 7" xfId="21825"/>
    <cellStyle name="Pre-inputted cells 5 2 2 4 8" xfId="21826"/>
    <cellStyle name="Pre-inputted cells 5 2 2 4 9" xfId="21827"/>
    <cellStyle name="Pre-inputted cells 5 2 2 5" xfId="21828"/>
    <cellStyle name="Pre-inputted cells 5 2 2 6" xfId="21829"/>
    <cellStyle name="Pre-inputted cells 5 2 2 7" xfId="21830"/>
    <cellStyle name="Pre-inputted cells 5 2 2 8" xfId="21831"/>
    <cellStyle name="Pre-inputted cells 5 2 2 9" xfId="21832"/>
    <cellStyle name="Pre-inputted cells 5 2 2_4 28 1_Asst_Health_Crit_AllTO_RIIO_20110714pm" xfId="1508"/>
    <cellStyle name="Pre-inputted cells 5 2 20" xfId="21833"/>
    <cellStyle name="Pre-inputted cells 5 2 21" xfId="21834"/>
    <cellStyle name="Pre-inputted cells 5 2 22" xfId="21835"/>
    <cellStyle name="Pre-inputted cells 5 2 23" xfId="21836"/>
    <cellStyle name="Pre-inputted cells 5 2 24" xfId="21837"/>
    <cellStyle name="Pre-inputted cells 5 2 25" xfId="21838"/>
    <cellStyle name="Pre-inputted cells 5 2 26" xfId="21839"/>
    <cellStyle name="Pre-inputted cells 5 2 27" xfId="21840"/>
    <cellStyle name="Pre-inputted cells 5 2 28" xfId="21841"/>
    <cellStyle name="Pre-inputted cells 5 2 29" xfId="21842"/>
    <cellStyle name="Pre-inputted cells 5 2 3" xfId="1509"/>
    <cellStyle name="Pre-inputted cells 5 2 3 10" xfId="21843"/>
    <cellStyle name="Pre-inputted cells 5 2 3 11" xfId="21844"/>
    <cellStyle name="Pre-inputted cells 5 2 3 12" xfId="21845"/>
    <cellStyle name="Pre-inputted cells 5 2 3 13" xfId="21846"/>
    <cellStyle name="Pre-inputted cells 5 2 3 14" xfId="21847"/>
    <cellStyle name="Pre-inputted cells 5 2 3 15" xfId="21848"/>
    <cellStyle name="Pre-inputted cells 5 2 3 16" xfId="21849"/>
    <cellStyle name="Pre-inputted cells 5 2 3 17" xfId="21850"/>
    <cellStyle name="Pre-inputted cells 5 2 3 18" xfId="21851"/>
    <cellStyle name="Pre-inputted cells 5 2 3 19" xfId="21852"/>
    <cellStyle name="Pre-inputted cells 5 2 3 2" xfId="1510"/>
    <cellStyle name="Pre-inputted cells 5 2 3 2 10" xfId="21853"/>
    <cellStyle name="Pre-inputted cells 5 2 3 2 11" xfId="21854"/>
    <cellStyle name="Pre-inputted cells 5 2 3 2 12" xfId="21855"/>
    <cellStyle name="Pre-inputted cells 5 2 3 2 13" xfId="21856"/>
    <cellStyle name="Pre-inputted cells 5 2 3 2 14" xfId="21857"/>
    <cellStyle name="Pre-inputted cells 5 2 3 2 15" xfId="21858"/>
    <cellStyle name="Pre-inputted cells 5 2 3 2 16" xfId="21859"/>
    <cellStyle name="Pre-inputted cells 5 2 3 2 17" xfId="21860"/>
    <cellStyle name="Pre-inputted cells 5 2 3 2 18" xfId="21861"/>
    <cellStyle name="Pre-inputted cells 5 2 3 2 19" xfId="21862"/>
    <cellStyle name="Pre-inputted cells 5 2 3 2 2" xfId="21863"/>
    <cellStyle name="Pre-inputted cells 5 2 3 2 20" xfId="21864"/>
    <cellStyle name="Pre-inputted cells 5 2 3 2 21" xfId="21865"/>
    <cellStyle name="Pre-inputted cells 5 2 3 2 22" xfId="21866"/>
    <cellStyle name="Pre-inputted cells 5 2 3 2 23" xfId="21867"/>
    <cellStyle name="Pre-inputted cells 5 2 3 2 24" xfId="21868"/>
    <cellStyle name="Pre-inputted cells 5 2 3 2 25" xfId="21869"/>
    <cellStyle name="Pre-inputted cells 5 2 3 2 26" xfId="21870"/>
    <cellStyle name="Pre-inputted cells 5 2 3 2 27" xfId="21871"/>
    <cellStyle name="Pre-inputted cells 5 2 3 2 28" xfId="21872"/>
    <cellStyle name="Pre-inputted cells 5 2 3 2 29" xfId="21873"/>
    <cellStyle name="Pre-inputted cells 5 2 3 2 3" xfId="21874"/>
    <cellStyle name="Pre-inputted cells 5 2 3 2 30" xfId="21875"/>
    <cellStyle name="Pre-inputted cells 5 2 3 2 31" xfId="21876"/>
    <cellStyle name="Pre-inputted cells 5 2 3 2 32" xfId="21877"/>
    <cellStyle name="Pre-inputted cells 5 2 3 2 33" xfId="21878"/>
    <cellStyle name="Pre-inputted cells 5 2 3 2 34" xfId="21879"/>
    <cellStyle name="Pre-inputted cells 5 2 3 2 4" xfId="21880"/>
    <cellStyle name="Pre-inputted cells 5 2 3 2 5" xfId="21881"/>
    <cellStyle name="Pre-inputted cells 5 2 3 2 6" xfId="21882"/>
    <cellStyle name="Pre-inputted cells 5 2 3 2 7" xfId="21883"/>
    <cellStyle name="Pre-inputted cells 5 2 3 2 8" xfId="21884"/>
    <cellStyle name="Pre-inputted cells 5 2 3 2 9" xfId="21885"/>
    <cellStyle name="Pre-inputted cells 5 2 3 20" xfId="21886"/>
    <cellStyle name="Pre-inputted cells 5 2 3 21" xfId="21887"/>
    <cellStyle name="Pre-inputted cells 5 2 3 22" xfId="21888"/>
    <cellStyle name="Pre-inputted cells 5 2 3 23" xfId="21889"/>
    <cellStyle name="Pre-inputted cells 5 2 3 24" xfId="21890"/>
    <cellStyle name="Pre-inputted cells 5 2 3 25" xfId="21891"/>
    <cellStyle name="Pre-inputted cells 5 2 3 26" xfId="21892"/>
    <cellStyle name="Pre-inputted cells 5 2 3 27" xfId="21893"/>
    <cellStyle name="Pre-inputted cells 5 2 3 28" xfId="21894"/>
    <cellStyle name="Pre-inputted cells 5 2 3 29" xfId="21895"/>
    <cellStyle name="Pre-inputted cells 5 2 3 3" xfId="21896"/>
    <cellStyle name="Pre-inputted cells 5 2 3 30" xfId="21897"/>
    <cellStyle name="Pre-inputted cells 5 2 3 31" xfId="21898"/>
    <cellStyle name="Pre-inputted cells 5 2 3 32" xfId="21899"/>
    <cellStyle name="Pre-inputted cells 5 2 3 33" xfId="21900"/>
    <cellStyle name="Pre-inputted cells 5 2 3 34" xfId="21901"/>
    <cellStyle name="Pre-inputted cells 5 2 3 35" xfId="21902"/>
    <cellStyle name="Pre-inputted cells 5 2 3 4" xfId="21903"/>
    <cellStyle name="Pre-inputted cells 5 2 3 5" xfId="21904"/>
    <cellStyle name="Pre-inputted cells 5 2 3 6" xfId="21905"/>
    <cellStyle name="Pre-inputted cells 5 2 3 7" xfId="21906"/>
    <cellStyle name="Pre-inputted cells 5 2 3 8" xfId="21907"/>
    <cellStyle name="Pre-inputted cells 5 2 3 9" xfId="21908"/>
    <cellStyle name="Pre-inputted cells 5 2 3_4 28 1_Asst_Health_Crit_AllTO_RIIO_20110714pm" xfId="1511"/>
    <cellStyle name="Pre-inputted cells 5 2 30" xfId="21909"/>
    <cellStyle name="Pre-inputted cells 5 2 31" xfId="21910"/>
    <cellStyle name="Pre-inputted cells 5 2 32" xfId="21911"/>
    <cellStyle name="Pre-inputted cells 5 2 33" xfId="21912"/>
    <cellStyle name="Pre-inputted cells 5 2 34" xfId="21913"/>
    <cellStyle name="Pre-inputted cells 5 2 35" xfId="21914"/>
    <cellStyle name="Pre-inputted cells 5 2 36" xfId="21915"/>
    <cellStyle name="Pre-inputted cells 5 2 37" xfId="21916"/>
    <cellStyle name="Pre-inputted cells 5 2 38" xfId="21917"/>
    <cellStyle name="Pre-inputted cells 5 2 39" xfId="21918"/>
    <cellStyle name="Pre-inputted cells 5 2 4" xfId="1512"/>
    <cellStyle name="Pre-inputted cells 5 2 4 10" xfId="21919"/>
    <cellStyle name="Pre-inputted cells 5 2 4 11" xfId="21920"/>
    <cellStyle name="Pre-inputted cells 5 2 4 12" xfId="21921"/>
    <cellStyle name="Pre-inputted cells 5 2 4 13" xfId="21922"/>
    <cellStyle name="Pre-inputted cells 5 2 4 14" xfId="21923"/>
    <cellStyle name="Pre-inputted cells 5 2 4 15" xfId="21924"/>
    <cellStyle name="Pre-inputted cells 5 2 4 16" xfId="21925"/>
    <cellStyle name="Pre-inputted cells 5 2 4 17" xfId="21926"/>
    <cellStyle name="Pre-inputted cells 5 2 4 18" xfId="21927"/>
    <cellStyle name="Pre-inputted cells 5 2 4 19" xfId="21928"/>
    <cellStyle name="Pre-inputted cells 5 2 4 2" xfId="21929"/>
    <cellStyle name="Pre-inputted cells 5 2 4 20" xfId="21930"/>
    <cellStyle name="Pre-inputted cells 5 2 4 21" xfId="21931"/>
    <cellStyle name="Pre-inputted cells 5 2 4 22" xfId="21932"/>
    <cellStyle name="Pre-inputted cells 5 2 4 23" xfId="21933"/>
    <cellStyle name="Pre-inputted cells 5 2 4 24" xfId="21934"/>
    <cellStyle name="Pre-inputted cells 5 2 4 25" xfId="21935"/>
    <cellStyle name="Pre-inputted cells 5 2 4 26" xfId="21936"/>
    <cellStyle name="Pre-inputted cells 5 2 4 27" xfId="21937"/>
    <cellStyle name="Pre-inputted cells 5 2 4 28" xfId="21938"/>
    <cellStyle name="Pre-inputted cells 5 2 4 29" xfId="21939"/>
    <cellStyle name="Pre-inputted cells 5 2 4 3" xfId="21940"/>
    <cellStyle name="Pre-inputted cells 5 2 4 30" xfId="21941"/>
    <cellStyle name="Pre-inputted cells 5 2 4 31" xfId="21942"/>
    <cellStyle name="Pre-inputted cells 5 2 4 32" xfId="21943"/>
    <cellStyle name="Pre-inputted cells 5 2 4 33" xfId="21944"/>
    <cellStyle name="Pre-inputted cells 5 2 4 34" xfId="21945"/>
    <cellStyle name="Pre-inputted cells 5 2 4 4" xfId="21946"/>
    <cellStyle name="Pre-inputted cells 5 2 4 5" xfId="21947"/>
    <cellStyle name="Pre-inputted cells 5 2 4 6" xfId="21948"/>
    <cellStyle name="Pre-inputted cells 5 2 4 7" xfId="21949"/>
    <cellStyle name="Pre-inputted cells 5 2 4 8" xfId="21950"/>
    <cellStyle name="Pre-inputted cells 5 2 4 9" xfId="21951"/>
    <cellStyle name="Pre-inputted cells 5 2 5" xfId="1513"/>
    <cellStyle name="Pre-inputted cells 5 2 5 10" xfId="21952"/>
    <cellStyle name="Pre-inputted cells 5 2 5 11" xfId="21953"/>
    <cellStyle name="Pre-inputted cells 5 2 5 12" xfId="21954"/>
    <cellStyle name="Pre-inputted cells 5 2 5 13" xfId="21955"/>
    <cellStyle name="Pre-inputted cells 5 2 5 14" xfId="21956"/>
    <cellStyle name="Pre-inputted cells 5 2 5 15" xfId="21957"/>
    <cellStyle name="Pre-inputted cells 5 2 5 16" xfId="21958"/>
    <cellStyle name="Pre-inputted cells 5 2 5 17" xfId="21959"/>
    <cellStyle name="Pre-inputted cells 5 2 5 18" xfId="21960"/>
    <cellStyle name="Pre-inputted cells 5 2 5 19" xfId="21961"/>
    <cellStyle name="Pre-inputted cells 5 2 5 2" xfId="21962"/>
    <cellStyle name="Pre-inputted cells 5 2 5 20" xfId="21963"/>
    <cellStyle name="Pre-inputted cells 5 2 5 21" xfId="21964"/>
    <cellStyle name="Pre-inputted cells 5 2 5 22" xfId="21965"/>
    <cellStyle name="Pre-inputted cells 5 2 5 23" xfId="21966"/>
    <cellStyle name="Pre-inputted cells 5 2 5 24" xfId="21967"/>
    <cellStyle name="Pre-inputted cells 5 2 5 25" xfId="21968"/>
    <cellStyle name="Pre-inputted cells 5 2 5 26" xfId="21969"/>
    <cellStyle name="Pre-inputted cells 5 2 5 27" xfId="21970"/>
    <cellStyle name="Pre-inputted cells 5 2 5 28" xfId="21971"/>
    <cellStyle name="Pre-inputted cells 5 2 5 29" xfId="21972"/>
    <cellStyle name="Pre-inputted cells 5 2 5 3" xfId="21973"/>
    <cellStyle name="Pre-inputted cells 5 2 5 30" xfId="21974"/>
    <cellStyle name="Pre-inputted cells 5 2 5 31" xfId="21975"/>
    <cellStyle name="Pre-inputted cells 5 2 5 32" xfId="21976"/>
    <cellStyle name="Pre-inputted cells 5 2 5 33" xfId="21977"/>
    <cellStyle name="Pre-inputted cells 5 2 5 34" xfId="21978"/>
    <cellStyle name="Pre-inputted cells 5 2 5 4" xfId="21979"/>
    <cellStyle name="Pre-inputted cells 5 2 5 5" xfId="21980"/>
    <cellStyle name="Pre-inputted cells 5 2 5 6" xfId="21981"/>
    <cellStyle name="Pre-inputted cells 5 2 5 7" xfId="21982"/>
    <cellStyle name="Pre-inputted cells 5 2 5 8" xfId="21983"/>
    <cellStyle name="Pre-inputted cells 5 2 5 9" xfId="21984"/>
    <cellStyle name="Pre-inputted cells 5 2 6" xfId="21985"/>
    <cellStyle name="Pre-inputted cells 5 2 7" xfId="21986"/>
    <cellStyle name="Pre-inputted cells 5 2 8" xfId="21987"/>
    <cellStyle name="Pre-inputted cells 5 2 9" xfId="21988"/>
    <cellStyle name="Pre-inputted cells 5 2_4 28 1_Asst_Health_Crit_AllTO_RIIO_20110714pm" xfId="1514"/>
    <cellStyle name="Pre-inputted cells 5 20" xfId="21989"/>
    <cellStyle name="Pre-inputted cells 5 21" xfId="21990"/>
    <cellStyle name="Pre-inputted cells 5 22" xfId="21991"/>
    <cellStyle name="Pre-inputted cells 5 23" xfId="21992"/>
    <cellStyle name="Pre-inputted cells 5 24" xfId="21993"/>
    <cellStyle name="Pre-inputted cells 5 25" xfId="21994"/>
    <cellStyle name="Pre-inputted cells 5 26" xfId="21995"/>
    <cellStyle name="Pre-inputted cells 5 27" xfId="21996"/>
    <cellStyle name="Pre-inputted cells 5 28" xfId="21997"/>
    <cellStyle name="Pre-inputted cells 5 29" xfId="21998"/>
    <cellStyle name="Pre-inputted cells 5 3" xfId="1515"/>
    <cellStyle name="Pre-inputted cells 5 3 10" xfId="21999"/>
    <cellStyle name="Pre-inputted cells 5 3 11" xfId="22000"/>
    <cellStyle name="Pre-inputted cells 5 3 12" xfId="22001"/>
    <cellStyle name="Pre-inputted cells 5 3 13" xfId="22002"/>
    <cellStyle name="Pre-inputted cells 5 3 14" xfId="22003"/>
    <cellStyle name="Pre-inputted cells 5 3 15" xfId="22004"/>
    <cellStyle name="Pre-inputted cells 5 3 16" xfId="22005"/>
    <cellStyle name="Pre-inputted cells 5 3 17" xfId="22006"/>
    <cellStyle name="Pre-inputted cells 5 3 18" xfId="22007"/>
    <cellStyle name="Pre-inputted cells 5 3 19" xfId="22008"/>
    <cellStyle name="Pre-inputted cells 5 3 2" xfId="1516"/>
    <cellStyle name="Pre-inputted cells 5 3 2 10" xfId="22009"/>
    <cellStyle name="Pre-inputted cells 5 3 2 11" xfId="22010"/>
    <cellStyle name="Pre-inputted cells 5 3 2 12" xfId="22011"/>
    <cellStyle name="Pre-inputted cells 5 3 2 13" xfId="22012"/>
    <cellStyle name="Pre-inputted cells 5 3 2 14" xfId="22013"/>
    <cellStyle name="Pre-inputted cells 5 3 2 15" xfId="22014"/>
    <cellStyle name="Pre-inputted cells 5 3 2 16" xfId="22015"/>
    <cellStyle name="Pre-inputted cells 5 3 2 17" xfId="22016"/>
    <cellStyle name="Pre-inputted cells 5 3 2 18" xfId="22017"/>
    <cellStyle name="Pre-inputted cells 5 3 2 19" xfId="22018"/>
    <cellStyle name="Pre-inputted cells 5 3 2 2" xfId="22019"/>
    <cellStyle name="Pre-inputted cells 5 3 2 20" xfId="22020"/>
    <cellStyle name="Pre-inputted cells 5 3 2 21" xfId="22021"/>
    <cellStyle name="Pre-inputted cells 5 3 2 22" xfId="22022"/>
    <cellStyle name="Pre-inputted cells 5 3 2 23" xfId="22023"/>
    <cellStyle name="Pre-inputted cells 5 3 2 24" xfId="22024"/>
    <cellStyle name="Pre-inputted cells 5 3 2 25" xfId="22025"/>
    <cellStyle name="Pre-inputted cells 5 3 2 26" xfId="22026"/>
    <cellStyle name="Pre-inputted cells 5 3 2 27" xfId="22027"/>
    <cellStyle name="Pre-inputted cells 5 3 2 28" xfId="22028"/>
    <cellStyle name="Pre-inputted cells 5 3 2 29" xfId="22029"/>
    <cellStyle name="Pre-inputted cells 5 3 2 3" xfId="22030"/>
    <cellStyle name="Pre-inputted cells 5 3 2 30" xfId="22031"/>
    <cellStyle name="Pre-inputted cells 5 3 2 31" xfId="22032"/>
    <cellStyle name="Pre-inputted cells 5 3 2 32" xfId="22033"/>
    <cellStyle name="Pre-inputted cells 5 3 2 33" xfId="22034"/>
    <cellStyle name="Pre-inputted cells 5 3 2 34" xfId="22035"/>
    <cellStyle name="Pre-inputted cells 5 3 2 4" xfId="22036"/>
    <cellStyle name="Pre-inputted cells 5 3 2 5" xfId="22037"/>
    <cellStyle name="Pre-inputted cells 5 3 2 6" xfId="22038"/>
    <cellStyle name="Pre-inputted cells 5 3 2 7" xfId="22039"/>
    <cellStyle name="Pre-inputted cells 5 3 2 8" xfId="22040"/>
    <cellStyle name="Pre-inputted cells 5 3 2 9" xfId="22041"/>
    <cellStyle name="Pre-inputted cells 5 3 20" xfId="22042"/>
    <cellStyle name="Pre-inputted cells 5 3 21" xfId="22043"/>
    <cellStyle name="Pre-inputted cells 5 3 22" xfId="22044"/>
    <cellStyle name="Pre-inputted cells 5 3 23" xfId="22045"/>
    <cellStyle name="Pre-inputted cells 5 3 24" xfId="22046"/>
    <cellStyle name="Pre-inputted cells 5 3 25" xfId="22047"/>
    <cellStyle name="Pre-inputted cells 5 3 26" xfId="22048"/>
    <cellStyle name="Pre-inputted cells 5 3 27" xfId="22049"/>
    <cellStyle name="Pre-inputted cells 5 3 28" xfId="22050"/>
    <cellStyle name="Pre-inputted cells 5 3 29" xfId="22051"/>
    <cellStyle name="Pre-inputted cells 5 3 3" xfId="22052"/>
    <cellStyle name="Pre-inputted cells 5 3 30" xfId="22053"/>
    <cellStyle name="Pre-inputted cells 5 3 31" xfId="22054"/>
    <cellStyle name="Pre-inputted cells 5 3 32" xfId="22055"/>
    <cellStyle name="Pre-inputted cells 5 3 33" xfId="22056"/>
    <cellStyle name="Pre-inputted cells 5 3 34" xfId="22057"/>
    <cellStyle name="Pre-inputted cells 5 3 35" xfId="22058"/>
    <cellStyle name="Pre-inputted cells 5 3 4" xfId="22059"/>
    <cellStyle name="Pre-inputted cells 5 3 5" xfId="22060"/>
    <cellStyle name="Pre-inputted cells 5 3 6" xfId="22061"/>
    <cellStyle name="Pre-inputted cells 5 3 7" xfId="22062"/>
    <cellStyle name="Pre-inputted cells 5 3 8" xfId="22063"/>
    <cellStyle name="Pre-inputted cells 5 3 9" xfId="22064"/>
    <cellStyle name="Pre-inputted cells 5 3_4 28 1_Asst_Health_Crit_AllTO_RIIO_20110714pm" xfId="1517"/>
    <cellStyle name="Pre-inputted cells 5 30" xfId="22065"/>
    <cellStyle name="Pre-inputted cells 5 31" xfId="22066"/>
    <cellStyle name="Pre-inputted cells 5 32" xfId="22067"/>
    <cellStyle name="Pre-inputted cells 5 33" xfId="22068"/>
    <cellStyle name="Pre-inputted cells 5 34" xfId="22069"/>
    <cellStyle name="Pre-inputted cells 5 35" xfId="22070"/>
    <cellStyle name="Pre-inputted cells 5 36" xfId="22071"/>
    <cellStyle name="Pre-inputted cells 5 37" xfId="22072"/>
    <cellStyle name="Pre-inputted cells 5 38" xfId="22073"/>
    <cellStyle name="Pre-inputted cells 5 39" xfId="22074"/>
    <cellStyle name="Pre-inputted cells 5 4" xfId="1518"/>
    <cellStyle name="Pre-inputted cells 5 4 10" xfId="22075"/>
    <cellStyle name="Pre-inputted cells 5 4 11" xfId="22076"/>
    <cellStyle name="Pre-inputted cells 5 4 12" xfId="22077"/>
    <cellStyle name="Pre-inputted cells 5 4 13" xfId="22078"/>
    <cellStyle name="Pre-inputted cells 5 4 14" xfId="22079"/>
    <cellStyle name="Pre-inputted cells 5 4 15" xfId="22080"/>
    <cellStyle name="Pre-inputted cells 5 4 16" xfId="22081"/>
    <cellStyle name="Pre-inputted cells 5 4 17" xfId="22082"/>
    <cellStyle name="Pre-inputted cells 5 4 18" xfId="22083"/>
    <cellStyle name="Pre-inputted cells 5 4 19" xfId="22084"/>
    <cellStyle name="Pre-inputted cells 5 4 2" xfId="22085"/>
    <cellStyle name="Pre-inputted cells 5 4 20" xfId="22086"/>
    <cellStyle name="Pre-inputted cells 5 4 21" xfId="22087"/>
    <cellStyle name="Pre-inputted cells 5 4 22" xfId="22088"/>
    <cellStyle name="Pre-inputted cells 5 4 23" xfId="22089"/>
    <cellStyle name="Pre-inputted cells 5 4 24" xfId="22090"/>
    <cellStyle name="Pre-inputted cells 5 4 25" xfId="22091"/>
    <cellStyle name="Pre-inputted cells 5 4 26" xfId="22092"/>
    <cellStyle name="Pre-inputted cells 5 4 27" xfId="22093"/>
    <cellStyle name="Pre-inputted cells 5 4 28" xfId="22094"/>
    <cellStyle name="Pre-inputted cells 5 4 29" xfId="22095"/>
    <cellStyle name="Pre-inputted cells 5 4 3" xfId="22096"/>
    <cellStyle name="Pre-inputted cells 5 4 30" xfId="22097"/>
    <cellStyle name="Pre-inputted cells 5 4 31" xfId="22098"/>
    <cellStyle name="Pre-inputted cells 5 4 32" xfId="22099"/>
    <cellStyle name="Pre-inputted cells 5 4 33" xfId="22100"/>
    <cellStyle name="Pre-inputted cells 5 4 34" xfId="22101"/>
    <cellStyle name="Pre-inputted cells 5 4 4" xfId="22102"/>
    <cellStyle name="Pre-inputted cells 5 4 5" xfId="22103"/>
    <cellStyle name="Pre-inputted cells 5 4 6" xfId="22104"/>
    <cellStyle name="Pre-inputted cells 5 4 7" xfId="22105"/>
    <cellStyle name="Pre-inputted cells 5 4 8" xfId="22106"/>
    <cellStyle name="Pre-inputted cells 5 4 9" xfId="22107"/>
    <cellStyle name="Pre-inputted cells 5 5" xfId="1519"/>
    <cellStyle name="Pre-inputted cells 5 5 10" xfId="22108"/>
    <cellStyle name="Pre-inputted cells 5 5 11" xfId="22109"/>
    <cellStyle name="Pre-inputted cells 5 5 12" xfId="22110"/>
    <cellStyle name="Pre-inputted cells 5 5 13" xfId="22111"/>
    <cellStyle name="Pre-inputted cells 5 5 14" xfId="22112"/>
    <cellStyle name="Pre-inputted cells 5 5 15" xfId="22113"/>
    <cellStyle name="Pre-inputted cells 5 5 16" xfId="22114"/>
    <cellStyle name="Pre-inputted cells 5 5 17" xfId="22115"/>
    <cellStyle name="Pre-inputted cells 5 5 18" xfId="22116"/>
    <cellStyle name="Pre-inputted cells 5 5 19" xfId="22117"/>
    <cellStyle name="Pre-inputted cells 5 5 2" xfId="22118"/>
    <cellStyle name="Pre-inputted cells 5 5 20" xfId="22119"/>
    <cellStyle name="Pre-inputted cells 5 5 21" xfId="22120"/>
    <cellStyle name="Pre-inputted cells 5 5 22" xfId="22121"/>
    <cellStyle name="Pre-inputted cells 5 5 23" xfId="22122"/>
    <cellStyle name="Pre-inputted cells 5 5 24" xfId="22123"/>
    <cellStyle name="Pre-inputted cells 5 5 25" xfId="22124"/>
    <cellStyle name="Pre-inputted cells 5 5 26" xfId="22125"/>
    <cellStyle name="Pre-inputted cells 5 5 27" xfId="22126"/>
    <cellStyle name="Pre-inputted cells 5 5 28" xfId="22127"/>
    <cellStyle name="Pre-inputted cells 5 5 29" xfId="22128"/>
    <cellStyle name="Pre-inputted cells 5 5 3" xfId="22129"/>
    <cellStyle name="Pre-inputted cells 5 5 30" xfId="22130"/>
    <cellStyle name="Pre-inputted cells 5 5 31" xfId="22131"/>
    <cellStyle name="Pre-inputted cells 5 5 32" xfId="22132"/>
    <cellStyle name="Pre-inputted cells 5 5 33" xfId="22133"/>
    <cellStyle name="Pre-inputted cells 5 5 34" xfId="22134"/>
    <cellStyle name="Pre-inputted cells 5 5 4" xfId="22135"/>
    <cellStyle name="Pre-inputted cells 5 5 5" xfId="22136"/>
    <cellStyle name="Pre-inputted cells 5 5 6" xfId="22137"/>
    <cellStyle name="Pre-inputted cells 5 5 7" xfId="22138"/>
    <cellStyle name="Pre-inputted cells 5 5 8" xfId="22139"/>
    <cellStyle name="Pre-inputted cells 5 5 9" xfId="22140"/>
    <cellStyle name="Pre-inputted cells 5 6" xfId="22141"/>
    <cellStyle name="Pre-inputted cells 5 7" xfId="22142"/>
    <cellStyle name="Pre-inputted cells 5 8" xfId="22143"/>
    <cellStyle name="Pre-inputted cells 5 9" xfId="22144"/>
    <cellStyle name="Pre-inputted cells 5_1.3s Accounting C Costs Scots" xfId="1520"/>
    <cellStyle name="Pre-inputted cells 6" xfId="139"/>
    <cellStyle name="Pre-inputted cells 6 10" xfId="22145"/>
    <cellStyle name="Pre-inputted cells 6 11" xfId="22146"/>
    <cellStyle name="Pre-inputted cells 6 12" xfId="22147"/>
    <cellStyle name="Pre-inputted cells 6 13" xfId="22148"/>
    <cellStyle name="Pre-inputted cells 6 14" xfId="22149"/>
    <cellStyle name="Pre-inputted cells 6 15" xfId="22150"/>
    <cellStyle name="Pre-inputted cells 6 16" xfId="22151"/>
    <cellStyle name="Pre-inputted cells 6 17" xfId="22152"/>
    <cellStyle name="Pre-inputted cells 6 18" xfId="22153"/>
    <cellStyle name="Pre-inputted cells 6 19" xfId="22154"/>
    <cellStyle name="Pre-inputted cells 6 2" xfId="1521"/>
    <cellStyle name="Pre-inputted cells 6 2 10" xfId="22155"/>
    <cellStyle name="Pre-inputted cells 6 2 11" xfId="22156"/>
    <cellStyle name="Pre-inputted cells 6 2 12" xfId="22157"/>
    <cellStyle name="Pre-inputted cells 6 2 13" xfId="22158"/>
    <cellStyle name="Pre-inputted cells 6 2 14" xfId="22159"/>
    <cellStyle name="Pre-inputted cells 6 2 15" xfId="22160"/>
    <cellStyle name="Pre-inputted cells 6 2 16" xfId="22161"/>
    <cellStyle name="Pre-inputted cells 6 2 17" xfId="22162"/>
    <cellStyle name="Pre-inputted cells 6 2 18" xfId="22163"/>
    <cellStyle name="Pre-inputted cells 6 2 19" xfId="22164"/>
    <cellStyle name="Pre-inputted cells 6 2 2" xfId="1522"/>
    <cellStyle name="Pre-inputted cells 6 2 2 10" xfId="22165"/>
    <cellStyle name="Pre-inputted cells 6 2 2 11" xfId="22166"/>
    <cellStyle name="Pre-inputted cells 6 2 2 12" xfId="22167"/>
    <cellStyle name="Pre-inputted cells 6 2 2 13" xfId="22168"/>
    <cellStyle name="Pre-inputted cells 6 2 2 14" xfId="22169"/>
    <cellStyle name="Pre-inputted cells 6 2 2 15" xfId="22170"/>
    <cellStyle name="Pre-inputted cells 6 2 2 16" xfId="22171"/>
    <cellStyle name="Pre-inputted cells 6 2 2 17" xfId="22172"/>
    <cellStyle name="Pre-inputted cells 6 2 2 18" xfId="22173"/>
    <cellStyle name="Pre-inputted cells 6 2 2 19" xfId="22174"/>
    <cellStyle name="Pre-inputted cells 6 2 2 2" xfId="1523"/>
    <cellStyle name="Pre-inputted cells 6 2 2 2 10" xfId="22175"/>
    <cellStyle name="Pre-inputted cells 6 2 2 2 11" xfId="22176"/>
    <cellStyle name="Pre-inputted cells 6 2 2 2 12" xfId="22177"/>
    <cellStyle name="Pre-inputted cells 6 2 2 2 13" xfId="22178"/>
    <cellStyle name="Pre-inputted cells 6 2 2 2 14" xfId="22179"/>
    <cellStyle name="Pre-inputted cells 6 2 2 2 15" xfId="22180"/>
    <cellStyle name="Pre-inputted cells 6 2 2 2 16" xfId="22181"/>
    <cellStyle name="Pre-inputted cells 6 2 2 2 17" xfId="22182"/>
    <cellStyle name="Pre-inputted cells 6 2 2 2 18" xfId="22183"/>
    <cellStyle name="Pre-inputted cells 6 2 2 2 19" xfId="22184"/>
    <cellStyle name="Pre-inputted cells 6 2 2 2 2" xfId="22185"/>
    <cellStyle name="Pre-inputted cells 6 2 2 2 20" xfId="22186"/>
    <cellStyle name="Pre-inputted cells 6 2 2 2 21" xfId="22187"/>
    <cellStyle name="Pre-inputted cells 6 2 2 2 22" xfId="22188"/>
    <cellStyle name="Pre-inputted cells 6 2 2 2 23" xfId="22189"/>
    <cellStyle name="Pre-inputted cells 6 2 2 2 24" xfId="22190"/>
    <cellStyle name="Pre-inputted cells 6 2 2 2 25" xfId="22191"/>
    <cellStyle name="Pre-inputted cells 6 2 2 2 26" xfId="22192"/>
    <cellStyle name="Pre-inputted cells 6 2 2 2 27" xfId="22193"/>
    <cellStyle name="Pre-inputted cells 6 2 2 2 28" xfId="22194"/>
    <cellStyle name="Pre-inputted cells 6 2 2 2 29" xfId="22195"/>
    <cellStyle name="Pre-inputted cells 6 2 2 2 3" xfId="22196"/>
    <cellStyle name="Pre-inputted cells 6 2 2 2 30" xfId="22197"/>
    <cellStyle name="Pre-inputted cells 6 2 2 2 31" xfId="22198"/>
    <cellStyle name="Pre-inputted cells 6 2 2 2 32" xfId="22199"/>
    <cellStyle name="Pre-inputted cells 6 2 2 2 33" xfId="22200"/>
    <cellStyle name="Pre-inputted cells 6 2 2 2 34" xfId="22201"/>
    <cellStyle name="Pre-inputted cells 6 2 2 2 4" xfId="22202"/>
    <cellStyle name="Pre-inputted cells 6 2 2 2 5" xfId="22203"/>
    <cellStyle name="Pre-inputted cells 6 2 2 2 6" xfId="22204"/>
    <cellStyle name="Pre-inputted cells 6 2 2 2 7" xfId="22205"/>
    <cellStyle name="Pre-inputted cells 6 2 2 2 8" xfId="22206"/>
    <cellStyle name="Pre-inputted cells 6 2 2 2 9" xfId="22207"/>
    <cellStyle name="Pre-inputted cells 6 2 2 20" xfId="22208"/>
    <cellStyle name="Pre-inputted cells 6 2 2 21" xfId="22209"/>
    <cellStyle name="Pre-inputted cells 6 2 2 22" xfId="22210"/>
    <cellStyle name="Pre-inputted cells 6 2 2 23" xfId="22211"/>
    <cellStyle name="Pre-inputted cells 6 2 2 24" xfId="22212"/>
    <cellStyle name="Pre-inputted cells 6 2 2 25" xfId="22213"/>
    <cellStyle name="Pre-inputted cells 6 2 2 26" xfId="22214"/>
    <cellStyle name="Pre-inputted cells 6 2 2 27" xfId="22215"/>
    <cellStyle name="Pre-inputted cells 6 2 2 28" xfId="22216"/>
    <cellStyle name="Pre-inputted cells 6 2 2 29" xfId="22217"/>
    <cellStyle name="Pre-inputted cells 6 2 2 3" xfId="22218"/>
    <cellStyle name="Pre-inputted cells 6 2 2 30" xfId="22219"/>
    <cellStyle name="Pre-inputted cells 6 2 2 31" xfId="22220"/>
    <cellStyle name="Pre-inputted cells 6 2 2 4" xfId="22221"/>
    <cellStyle name="Pre-inputted cells 6 2 2 5" xfId="22222"/>
    <cellStyle name="Pre-inputted cells 6 2 2 6" xfId="22223"/>
    <cellStyle name="Pre-inputted cells 6 2 2 7" xfId="22224"/>
    <cellStyle name="Pre-inputted cells 6 2 2 8" xfId="22225"/>
    <cellStyle name="Pre-inputted cells 6 2 2 9" xfId="22226"/>
    <cellStyle name="Pre-inputted cells 6 2 2_4 28 1_Asst_Health_Crit_AllTO_RIIO_20110714pm" xfId="1524"/>
    <cellStyle name="Pre-inputted cells 6 2 20" xfId="22227"/>
    <cellStyle name="Pre-inputted cells 6 2 21" xfId="22228"/>
    <cellStyle name="Pre-inputted cells 6 2 22" xfId="22229"/>
    <cellStyle name="Pre-inputted cells 6 2 23" xfId="22230"/>
    <cellStyle name="Pre-inputted cells 6 2 24" xfId="22231"/>
    <cellStyle name="Pre-inputted cells 6 2 25" xfId="22232"/>
    <cellStyle name="Pre-inputted cells 6 2 26" xfId="22233"/>
    <cellStyle name="Pre-inputted cells 6 2 27" xfId="22234"/>
    <cellStyle name="Pre-inputted cells 6 2 28" xfId="22235"/>
    <cellStyle name="Pre-inputted cells 6 2 29" xfId="22236"/>
    <cellStyle name="Pre-inputted cells 6 2 3" xfId="1525"/>
    <cellStyle name="Pre-inputted cells 6 2 3 10" xfId="22237"/>
    <cellStyle name="Pre-inputted cells 6 2 3 11" xfId="22238"/>
    <cellStyle name="Pre-inputted cells 6 2 3 12" xfId="22239"/>
    <cellStyle name="Pre-inputted cells 6 2 3 13" xfId="22240"/>
    <cellStyle name="Pre-inputted cells 6 2 3 14" xfId="22241"/>
    <cellStyle name="Pre-inputted cells 6 2 3 15" xfId="22242"/>
    <cellStyle name="Pre-inputted cells 6 2 3 16" xfId="22243"/>
    <cellStyle name="Pre-inputted cells 6 2 3 17" xfId="22244"/>
    <cellStyle name="Pre-inputted cells 6 2 3 18" xfId="22245"/>
    <cellStyle name="Pre-inputted cells 6 2 3 19" xfId="22246"/>
    <cellStyle name="Pre-inputted cells 6 2 3 2" xfId="22247"/>
    <cellStyle name="Pre-inputted cells 6 2 3 20" xfId="22248"/>
    <cellStyle name="Pre-inputted cells 6 2 3 21" xfId="22249"/>
    <cellStyle name="Pre-inputted cells 6 2 3 22" xfId="22250"/>
    <cellStyle name="Pre-inputted cells 6 2 3 23" xfId="22251"/>
    <cellStyle name="Pre-inputted cells 6 2 3 24" xfId="22252"/>
    <cellStyle name="Pre-inputted cells 6 2 3 25" xfId="22253"/>
    <cellStyle name="Pre-inputted cells 6 2 3 26" xfId="22254"/>
    <cellStyle name="Pre-inputted cells 6 2 3 27" xfId="22255"/>
    <cellStyle name="Pre-inputted cells 6 2 3 28" xfId="22256"/>
    <cellStyle name="Pre-inputted cells 6 2 3 29" xfId="22257"/>
    <cellStyle name="Pre-inputted cells 6 2 3 3" xfId="22258"/>
    <cellStyle name="Pre-inputted cells 6 2 3 30" xfId="22259"/>
    <cellStyle name="Pre-inputted cells 6 2 3 4" xfId="22260"/>
    <cellStyle name="Pre-inputted cells 6 2 3 5" xfId="22261"/>
    <cellStyle name="Pre-inputted cells 6 2 3 6" xfId="22262"/>
    <cellStyle name="Pre-inputted cells 6 2 3 7" xfId="22263"/>
    <cellStyle name="Pre-inputted cells 6 2 3 8" xfId="22264"/>
    <cellStyle name="Pre-inputted cells 6 2 3 9" xfId="22265"/>
    <cellStyle name="Pre-inputted cells 6 2 30" xfId="22266"/>
    <cellStyle name="Pre-inputted cells 6 2 31" xfId="22267"/>
    <cellStyle name="Pre-inputted cells 6 2 32" xfId="22268"/>
    <cellStyle name="Pre-inputted cells 6 2 33" xfId="22269"/>
    <cellStyle name="Pre-inputted cells 6 2 4" xfId="1526"/>
    <cellStyle name="Pre-inputted cells 6 2 4 10" xfId="22270"/>
    <cellStyle name="Pre-inputted cells 6 2 4 11" xfId="22271"/>
    <cellStyle name="Pre-inputted cells 6 2 4 12" xfId="22272"/>
    <cellStyle name="Pre-inputted cells 6 2 4 13" xfId="22273"/>
    <cellStyle name="Pre-inputted cells 6 2 4 14" xfId="22274"/>
    <cellStyle name="Pre-inputted cells 6 2 4 15" xfId="22275"/>
    <cellStyle name="Pre-inputted cells 6 2 4 16" xfId="22276"/>
    <cellStyle name="Pre-inputted cells 6 2 4 17" xfId="22277"/>
    <cellStyle name="Pre-inputted cells 6 2 4 18" xfId="22278"/>
    <cellStyle name="Pre-inputted cells 6 2 4 19" xfId="22279"/>
    <cellStyle name="Pre-inputted cells 6 2 4 2" xfId="22280"/>
    <cellStyle name="Pre-inputted cells 6 2 4 20" xfId="22281"/>
    <cellStyle name="Pre-inputted cells 6 2 4 21" xfId="22282"/>
    <cellStyle name="Pre-inputted cells 6 2 4 22" xfId="22283"/>
    <cellStyle name="Pre-inputted cells 6 2 4 23" xfId="22284"/>
    <cellStyle name="Pre-inputted cells 6 2 4 24" xfId="22285"/>
    <cellStyle name="Pre-inputted cells 6 2 4 25" xfId="22286"/>
    <cellStyle name="Pre-inputted cells 6 2 4 26" xfId="22287"/>
    <cellStyle name="Pre-inputted cells 6 2 4 27" xfId="22288"/>
    <cellStyle name="Pre-inputted cells 6 2 4 28" xfId="22289"/>
    <cellStyle name="Pre-inputted cells 6 2 4 29" xfId="22290"/>
    <cellStyle name="Pre-inputted cells 6 2 4 3" xfId="22291"/>
    <cellStyle name="Pre-inputted cells 6 2 4 30" xfId="22292"/>
    <cellStyle name="Pre-inputted cells 6 2 4 4" xfId="22293"/>
    <cellStyle name="Pre-inputted cells 6 2 4 5" xfId="22294"/>
    <cellStyle name="Pre-inputted cells 6 2 4 6" xfId="22295"/>
    <cellStyle name="Pre-inputted cells 6 2 4 7" xfId="22296"/>
    <cellStyle name="Pre-inputted cells 6 2 4 8" xfId="22297"/>
    <cellStyle name="Pre-inputted cells 6 2 4 9" xfId="22298"/>
    <cellStyle name="Pre-inputted cells 6 2 5" xfId="22299"/>
    <cellStyle name="Pre-inputted cells 6 2 6" xfId="22300"/>
    <cellStyle name="Pre-inputted cells 6 2 7" xfId="22301"/>
    <cellStyle name="Pre-inputted cells 6 2 8" xfId="22302"/>
    <cellStyle name="Pre-inputted cells 6 2 9" xfId="22303"/>
    <cellStyle name="Pre-inputted cells 6 2_4 28 1_Asst_Health_Crit_AllTO_RIIO_20110714pm" xfId="1527"/>
    <cellStyle name="Pre-inputted cells 6 20" xfId="22304"/>
    <cellStyle name="Pre-inputted cells 6 21" xfId="22305"/>
    <cellStyle name="Pre-inputted cells 6 22" xfId="22306"/>
    <cellStyle name="Pre-inputted cells 6 23" xfId="22307"/>
    <cellStyle name="Pre-inputted cells 6 24" xfId="22308"/>
    <cellStyle name="Pre-inputted cells 6 25" xfId="22309"/>
    <cellStyle name="Pre-inputted cells 6 26" xfId="22310"/>
    <cellStyle name="Pre-inputted cells 6 27" xfId="22311"/>
    <cellStyle name="Pre-inputted cells 6 28" xfId="22312"/>
    <cellStyle name="Pre-inputted cells 6 29" xfId="22313"/>
    <cellStyle name="Pre-inputted cells 6 3" xfId="1528"/>
    <cellStyle name="Pre-inputted cells 6 3 10" xfId="22314"/>
    <cellStyle name="Pre-inputted cells 6 3 11" xfId="22315"/>
    <cellStyle name="Pre-inputted cells 6 3 12" xfId="22316"/>
    <cellStyle name="Pre-inputted cells 6 3 13" xfId="22317"/>
    <cellStyle name="Pre-inputted cells 6 3 14" xfId="22318"/>
    <cellStyle name="Pre-inputted cells 6 3 15" xfId="22319"/>
    <cellStyle name="Pre-inputted cells 6 3 16" xfId="22320"/>
    <cellStyle name="Pre-inputted cells 6 3 17" xfId="22321"/>
    <cellStyle name="Pre-inputted cells 6 3 18" xfId="22322"/>
    <cellStyle name="Pre-inputted cells 6 3 19" xfId="22323"/>
    <cellStyle name="Pre-inputted cells 6 3 2" xfId="1529"/>
    <cellStyle name="Pre-inputted cells 6 3 2 10" xfId="22324"/>
    <cellStyle name="Pre-inputted cells 6 3 2 11" xfId="22325"/>
    <cellStyle name="Pre-inputted cells 6 3 2 12" xfId="22326"/>
    <cellStyle name="Pre-inputted cells 6 3 2 13" xfId="22327"/>
    <cellStyle name="Pre-inputted cells 6 3 2 14" xfId="22328"/>
    <cellStyle name="Pre-inputted cells 6 3 2 15" xfId="22329"/>
    <cellStyle name="Pre-inputted cells 6 3 2 16" xfId="22330"/>
    <cellStyle name="Pre-inputted cells 6 3 2 17" xfId="22331"/>
    <cellStyle name="Pre-inputted cells 6 3 2 18" xfId="22332"/>
    <cellStyle name="Pre-inputted cells 6 3 2 19" xfId="22333"/>
    <cellStyle name="Pre-inputted cells 6 3 2 2" xfId="22334"/>
    <cellStyle name="Pre-inputted cells 6 3 2 20" xfId="22335"/>
    <cellStyle name="Pre-inputted cells 6 3 2 21" xfId="22336"/>
    <cellStyle name="Pre-inputted cells 6 3 2 22" xfId="22337"/>
    <cellStyle name="Pre-inputted cells 6 3 2 23" xfId="22338"/>
    <cellStyle name="Pre-inputted cells 6 3 2 24" xfId="22339"/>
    <cellStyle name="Pre-inputted cells 6 3 2 25" xfId="22340"/>
    <cellStyle name="Pre-inputted cells 6 3 2 26" xfId="22341"/>
    <cellStyle name="Pre-inputted cells 6 3 2 27" xfId="22342"/>
    <cellStyle name="Pre-inputted cells 6 3 2 28" xfId="22343"/>
    <cellStyle name="Pre-inputted cells 6 3 2 29" xfId="22344"/>
    <cellStyle name="Pre-inputted cells 6 3 2 3" xfId="22345"/>
    <cellStyle name="Pre-inputted cells 6 3 2 30" xfId="22346"/>
    <cellStyle name="Pre-inputted cells 6 3 2 31" xfId="22347"/>
    <cellStyle name="Pre-inputted cells 6 3 2 32" xfId="22348"/>
    <cellStyle name="Pre-inputted cells 6 3 2 33" xfId="22349"/>
    <cellStyle name="Pre-inputted cells 6 3 2 34" xfId="22350"/>
    <cellStyle name="Pre-inputted cells 6 3 2 4" xfId="22351"/>
    <cellStyle name="Pre-inputted cells 6 3 2 5" xfId="22352"/>
    <cellStyle name="Pre-inputted cells 6 3 2 6" xfId="22353"/>
    <cellStyle name="Pre-inputted cells 6 3 2 7" xfId="22354"/>
    <cellStyle name="Pre-inputted cells 6 3 2 8" xfId="22355"/>
    <cellStyle name="Pre-inputted cells 6 3 2 9" xfId="22356"/>
    <cellStyle name="Pre-inputted cells 6 3 20" xfId="22357"/>
    <cellStyle name="Pre-inputted cells 6 3 21" xfId="22358"/>
    <cellStyle name="Pre-inputted cells 6 3 22" xfId="22359"/>
    <cellStyle name="Pre-inputted cells 6 3 23" xfId="22360"/>
    <cellStyle name="Pre-inputted cells 6 3 24" xfId="22361"/>
    <cellStyle name="Pre-inputted cells 6 3 25" xfId="22362"/>
    <cellStyle name="Pre-inputted cells 6 3 26" xfId="22363"/>
    <cellStyle name="Pre-inputted cells 6 3 27" xfId="22364"/>
    <cellStyle name="Pre-inputted cells 6 3 28" xfId="22365"/>
    <cellStyle name="Pre-inputted cells 6 3 29" xfId="22366"/>
    <cellStyle name="Pre-inputted cells 6 3 3" xfId="22367"/>
    <cellStyle name="Pre-inputted cells 6 3 30" xfId="22368"/>
    <cellStyle name="Pre-inputted cells 6 3 31" xfId="22369"/>
    <cellStyle name="Pre-inputted cells 6 3 32" xfId="22370"/>
    <cellStyle name="Pre-inputted cells 6 3 33" xfId="22371"/>
    <cellStyle name="Pre-inputted cells 6 3 34" xfId="22372"/>
    <cellStyle name="Pre-inputted cells 6 3 35" xfId="22373"/>
    <cellStyle name="Pre-inputted cells 6 3 4" xfId="22374"/>
    <cellStyle name="Pre-inputted cells 6 3 5" xfId="22375"/>
    <cellStyle name="Pre-inputted cells 6 3 6" xfId="22376"/>
    <cellStyle name="Pre-inputted cells 6 3 7" xfId="22377"/>
    <cellStyle name="Pre-inputted cells 6 3 8" xfId="22378"/>
    <cellStyle name="Pre-inputted cells 6 3 9" xfId="22379"/>
    <cellStyle name="Pre-inputted cells 6 3_4 28 1_Asst_Health_Crit_AllTO_RIIO_20110714pm" xfId="1530"/>
    <cellStyle name="Pre-inputted cells 6 30" xfId="22380"/>
    <cellStyle name="Pre-inputted cells 6 31" xfId="22381"/>
    <cellStyle name="Pre-inputted cells 6 32" xfId="22382"/>
    <cellStyle name="Pre-inputted cells 6 33" xfId="22383"/>
    <cellStyle name="Pre-inputted cells 6 34" xfId="22384"/>
    <cellStyle name="Pre-inputted cells 6 35" xfId="22385"/>
    <cellStyle name="Pre-inputted cells 6 36" xfId="22386"/>
    <cellStyle name="Pre-inputted cells 6 37" xfId="22387"/>
    <cellStyle name="Pre-inputted cells 6 38" xfId="22388"/>
    <cellStyle name="Pre-inputted cells 6 39" xfId="22389"/>
    <cellStyle name="Pre-inputted cells 6 4" xfId="1531"/>
    <cellStyle name="Pre-inputted cells 6 4 10" xfId="22390"/>
    <cellStyle name="Pre-inputted cells 6 4 11" xfId="22391"/>
    <cellStyle name="Pre-inputted cells 6 4 12" xfId="22392"/>
    <cellStyle name="Pre-inputted cells 6 4 13" xfId="22393"/>
    <cellStyle name="Pre-inputted cells 6 4 14" xfId="22394"/>
    <cellStyle name="Pre-inputted cells 6 4 15" xfId="22395"/>
    <cellStyle name="Pre-inputted cells 6 4 16" xfId="22396"/>
    <cellStyle name="Pre-inputted cells 6 4 17" xfId="22397"/>
    <cellStyle name="Pre-inputted cells 6 4 18" xfId="22398"/>
    <cellStyle name="Pre-inputted cells 6 4 19" xfId="22399"/>
    <cellStyle name="Pre-inputted cells 6 4 2" xfId="22400"/>
    <cellStyle name="Pre-inputted cells 6 4 20" xfId="22401"/>
    <cellStyle name="Pre-inputted cells 6 4 21" xfId="22402"/>
    <cellStyle name="Pre-inputted cells 6 4 22" xfId="22403"/>
    <cellStyle name="Pre-inputted cells 6 4 23" xfId="22404"/>
    <cellStyle name="Pre-inputted cells 6 4 24" xfId="22405"/>
    <cellStyle name="Pre-inputted cells 6 4 25" xfId="22406"/>
    <cellStyle name="Pre-inputted cells 6 4 26" xfId="22407"/>
    <cellStyle name="Pre-inputted cells 6 4 27" xfId="22408"/>
    <cellStyle name="Pre-inputted cells 6 4 28" xfId="22409"/>
    <cellStyle name="Pre-inputted cells 6 4 29" xfId="22410"/>
    <cellStyle name="Pre-inputted cells 6 4 3" xfId="22411"/>
    <cellStyle name="Pre-inputted cells 6 4 30" xfId="22412"/>
    <cellStyle name="Pre-inputted cells 6 4 31" xfId="22413"/>
    <cellStyle name="Pre-inputted cells 6 4 32" xfId="22414"/>
    <cellStyle name="Pre-inputted cells 6 4 33" xfId="22415"/>
    <cellStyle name="Pre-inputted cells 6 4 34" xfId="22416"/>
    <cellStyle name="Pre-inputted cells 6 4 4" xfId="22417"/>
    <cellStyle name="Pre-inputted cells 6 4 5" xfId="22418"/>
    <cellStyle name="Pre-inputted cells 6 4 6" xfId="22419"/>
    <cellStyle name="Pre-inputted cells 6 4 7" xfId="22420"/>
    <cellStyle name="Pre-inputted cells 6 4 8" xfId="22421"/>
    <cellStyle name="Pre-inputted cells 6 4 9" xfId="22422"/>
    <cellStyle name="Pre-inputted cells 6 5" xfId="1532"/>
    <cellStyle name="Pre-inputted cells 6 5 10" xfId="22423"/>
    <cellStyle name="Pre-inputted cells 6 5 11" xfId="22424"/>
    <cellStyle name="Pre-inputted cells 6 5 12" xfId="22425"/>
    <cellStyle name="Pre-inputted cells 6 5 13" xfId="22426"/>
    <cellStyle name="Pre-inputted cells 6 5 14" xfId="22427"/>
    <cellStyle name="Pre-inputted cells 6 5 15" xfId="22428"/>
    <cellStyle name="Pre-inputted cells 6 5 16" xfId="22429"/>
    <cellStyle name="Pre-inputted cells 6 5 17" xfId="22430"/>
    <cellStyle name="Pre-inputted cells 6 5 18" xfId="22431"/>
    <cellStyle name="Pre-inputted cells 6 5 19" xfId="22432"/>
    <cellStyle name="Pre-inputted cells 6 5 2" xfId="22433"/>
    <cellStyle name="Pre-inputted cells 6 5 20" xfId="22434"/>
    <cellStyle name="Pre-inputted cells 6 5 21" xfId="22435"/>
    <cellStyle name="Pre-inputted cells 6 5 22" xfId="22436"/>
    <cellStyle name="Pre-inputted cells 6 5 23" xfId="22437"/>
    <cellStyle name="Pre-inputted cells 6 5 24" xfId="22438"/>
    <cellStyle name="Pre-inputted cells 6 5 25" xfId="22439"/>
    <cellStyle name="Pre-inputted cells 6 5 26" xfId="22440"/>
    <cellStyle name="Pre-inputted cells 6 5 27" xfId="22441"/>
    <cellStyle name="Pre-inputted cells 6 5 28" xfId="22442"/>
    <cellStyle name="Pre-inputted cells 6 5 29" xfId="22443"/>
    <cellStyle name="Pre-inputted cells 6 5 3" xfId="22444"/>
    <cellStyle name="Pre-inputted cells 6 5 30" xfId="22445"/>
    <cellStyle name="Pre-inputted cells 6 5 31" xfId="22446"/>
    <cellStyle name="Pre-inputted cells 6 5 32" xfId="22447"/>
    <cellStyle name="Pre-inputted cells 6 5 33" xfId="22448"/>
    <cellStyle name="Pre-inputted cells 6 5 34" xfId="22449"/>
    <cellStyle name="Pre-inputted cells 6 5 4" xfId="22450"/>
    <cellStyle name="Pre-inputted cells 6 5 5" xfId="22451"/>
    <cellStyle name="Pre-inputted cells 6 5 6" xfId="22452"/>
    <cellStyle name="Pre-inputted cells 6 5 7" xfId="22453"/>
    <cellStyle name="Pre-inputted cells 6 5 8" xfId="22454"/>
    <cellStyle name="Pre-inputted cells 6 5 9" xfId="22455"/>
    <cellStyle name="Pre-inputted cells 6 6" xfId="22456"/>
    <cellStyle name="Pre-inputted cells 6 7" xfId="22457"/>
    <cellStyle name="Pre-inputted cells 6 8" xfId="22458"/>
    <cellStyle name="Pre-inputted cells 6 9" xfId="22459"/>
    <cellStyle name="Pre-inputted cells 6_4 28 1_Asst_Health_Crit_AllTO_RIIO_20110714pm" xfId="1533"/>
    <cellStyle name="Pre-inputted cells 7" xfId="1534"/>
    <cellStyle name="Pre-inputted cells 7 10" xfId="22460"/>
    <cellStyle name="Pre-inputted cells 7 11" xfId="22461"/>
    <cellStyle name="Pre-inputted cells 7 12" xfId="22462"/>
    <cellStyle name="Pre-inputted cells 7 13" xfId="22463"/>
    <cellStyle name="Pre-inputted cells 7 14" xfId="22464"/>
    <cellStyle name="Pre-inputted cells 7 15" xfId="22465"/>
    <cellStyle name="Pre-inputted cells 7 16" xfId="22466"/>
    <cellStyle name="Pre-inputted cells 7 17" xfId="22467"/>
    <cellStyle name="Pre-inputted cells 7 18" xfId="22468"/>
    <cellStyle name="Pre-inputted cells 7 19" xfId="22469"/>
    <cellStyle name="Pre-inputted cells 7 2" xfId="1535"/>
    <cellStyle name="Pre-inputted cells 7 2 10" xfId="22470"/>
    <cellStyle name="Pre-inputted cells 7 2 11" xfId="22471"/>
    <cellStyle name="Pre-inputted cells 7 2 12" xfId="22472"/>
    <cellStyle name="Pre-inputted cells 7 2 13" xfId="22473"/>
    <cellStyle name="Pre-inputted cells 7 2 14" xfId="22474"/>
    <cellStyle name="Pre-inputted cells 7 2 15" xfId="22475"/>
    <cellStyle name="Pre-inputted cells 7 2 16" xfId="22476"/>
    <cellStyle name="Pre-inputted cells 7 2 17" xfId="22477"/>
    <cellStyle name="Pre-inputted cells 7 2 18" xfId="22478"/>
    <cellStyle name="Pre-inputted cells 7 2 19" xfId="22479"/>
    <cellStyle name="Pre-inputted cells 7 2 2" xfId="1536"/>
    <cellStyle name="Pre-inputted cells 7 2 2 10" xfId="22480"/>
    <cellStyle name="Pre-inputted cells 7 2 2 11" xfId="22481"/>
    <cellStyle name="Pre-inputted cells 7 2 2 12" xfId="22482"/>
    <cellStyle name="Pre-inputted cells 7 2 2 13" xfId="22483"/>
    <cellStyle name="Pre-inputted cells 7 2 2 14" xfId="22484"/>
    <cellStyle name="Pre-inputted cells 7 2 2 15" xfId="22485"/>
    <cellStyle name="Pre-inputted cells 7 2 2 16" xfId="22486"/>
    <cellStyle name="Pre-inputted cells 7 2 2 17" xfId="22487"/>
    <cellStyle name="Pre-inputted cells 7 2 2 18" xfId="22488"/>
    <cellStyle name="Pre-inputted cells 7 2 2 19" xfId="22489"/>
    <cellStyle name="Pre-inputted cells 7 2 2 2" xfId="1537"/>
    <cellStyle name="Pre-inputted cells 7 2 2 2 10" xfId="22490"/>
    <cellStyle name="Pre-inputted cells 7 2 2 2 11" xfId="22491"/>
    <cellStyle name="Pre-inputted cells 7 2 2 2 12" xfId="22492"/>
    <cellStyle name="Pre-inputted cells 7 2 2 2 13" xfId="22493"/>
    <cellStyle name="Pre-inputted cells 7 2 2 2 14" xfId="22494"/>
    <cellStyle name="Pre-inputted cells 7 2 2 2 15" xfId="22495"/>
    <cellStyle name="Pre-inputted cells 7 2 2 2 16" xfId="22496"/>
    <cellStyle name="Pre-inputted cells 7 2 2 2 17" xfId="22497"/>
    <cellStyle name="Pre-inputted cells 7 2 2 2 18" xfId="22498"/>
    <cellStyle name="Pre-inputted cells 7 2 2 2 19" xfId="22499"/>
    <cellStyle name="Pre-inputted cells 7 2 2 2 2" xfId="22500"/>
    <cellStyle name="Pre-inputted cells 7 2 2 2 20" xfId="22501"/>
    <cellStyle name="Pre-inputted cells 7 2 2 2 21" xfId="22502"/>
    <cellStyle name="Pre-inputted cells 7 2 2 2 22" xfId="22503"/>
    <cellStyle name="Pre-inputted cells 7 2 2 2 23" xfId="22504"/>
    <cellStyle name="Pre-inputted cells 7 2 2 2 24" xfId="22505"/>
    <cellStyle name="Pre-inputted cells 7 2 2 2 25" xfId="22506"/>
    <cellStyle name="Pre-inputted cells 7 2 2 2 26" xfId="22507"/>
    <cellStyle name="Pre-inputted cells 7 2 2 2 27" xfId="22508"/>
    <cellStyle name="Pre-inputted cells 7 2 2 2 28" xfId="22509"/>
    <cellStyle name="Pre-inputted cells 7 2 2 2 29" xfId="22510"/>
    <cellStyle name="Pre-inputted cells 7 2 2 2 3" xfId="22511"/>
    <cellStyle name="Pre-inputted cells 7 2 2 2 30" xfId="22512"/>
    <cellStyle name="Pre-inputted cells 7 2 2 2 31" xfId="22513"/>
    <cellStyle name="Pre-inputted cells 7 2 2 2 32" xfId="22514"/>
    <cellStyle name="Pre-inputted cells 7 2 2 2 33" xfId="22515"/>
    <cellStyle name="Pre-inputted cells 7 2 2 2 34" xfId="22516"/>
    <cellStyle name="Pre-inputted cells 7 2 2 2 4" xfId="22517"/>
    <cellStyle name="Pre-inputted cells 7 2 2 2 5" xfId="22518"/>
    <cellStyle name="Pre-inputted cells 7 2 2 2 6" xfId="22519"/>
    <cellStyle name="Pre-inputted cells 7 2 2 2 7" xfId="22520"/>
    <cellStyle name="Pre-inputted cells 7 2 2 2 8" xfId="22521"/>
    <cellStyle name="Pre-inputted cells 7 2 2 2 9" xfId="22522"/>
    <cellStyle name="Pre-inputted cells 7 2 2 20" xfId="22523"/>
    <cellStyle name="Pre-inputted cells 7 2 2 21" xfId="22524"/>
    <cellStyle name="Pre-inputted cells 7 2 2 22" xfId="22525"/>
    <cellStyle name="Pre-inputted cells 7 2 2 23" xfId="22526"/>
    <cellStyle name="Pre-inputted cells 7 2 2 24" xfId="22527"/>
    <cellStyle name="Pre-inputted cells 7 2 2 25" xfId="22528"/>
    <cellStyle name="Pre-inputted cells 7 2 2 26" xfId="22529"/>
    <cellStyle name="Pre-inputted cells 7 2 2 27" xfId="22530"/>
    <cellStyle name="Pre-inputted cells 7 2 2 28" xfId="22531"/>
    <cellStyle name="Pre-inputted cells 7 2 2 29" xfId="22532"/>
    <cellStyle name="Pre-inputted cells 7 2 2 3" xfId="22533"/>
    <cellStyle name="Pre-inputted cells 7 2 2 30" xfId="22534"/>
    <cellStyle name="Pre-inputted cells 7 2 2 31" xfId="22535"/>
    <cellStyle name="Pre-inputted cells 7 2 2 4" xfId="22536"/>
    <cellStyle name="Pre-inputted cells 7 2 2 5" xfId="22537"/>
    <cellStyle name="Pre-inputted cells 7 2 2 6" xfId="22538"/>
    <cellStyle name="Pre-inputted cells 7 2 2 7" xfId="22539"/>
    <cellStyle name="Pre-inputted cells 7 2 2 8" xfId="22540"/>
    <cellStyle name="Pre-inputted cells 7 2 2 9" xfId="22541"/>
    <cellStyle name="Pre-inputted cells 7 2 2_4 28 1_Asst_Health_Crit_AllTO_RIIO_20110714pm" xfId="1538"/>
    <cellStyle name="Pre-inputted cells 7 2 20" xfId="22542"/>
    <cellStyle name="Pre-inputted cells 7 2 21" xfId="22543"/>
    <cellStyle name="Pre-inputted cells 7 2 22" xfId="22544"/>
    <cellStyle name="Pre-inputted cells 7 2 23" xfId="22545"/>
    <cellStyle name="Pre-inputted cells 7 2 24" xfId="22546"/>
    <cellStyle name="Pre-inputted cells 7 2 25" xfId="22547"/>
    <cellStyle name="Pre-inputted cells 7 2 26" xfId="22548"/>
    <cellStyle name="Pre-inputted cells 7 2 27" xfId="22549"/>
    <cellStyle name="Pre-inputted cells 7 2 28" xfId="22550"/>
    <cellStyle name="Pre-inputted cells 7 2 29" xfId="22551"/>
    <cellStyle name="Pre-inputted cells 7 2 3" xfId="1539"/>
    <cellStyle name="Pre-inputted cells 7 2 3 10" xfId="22552"/>
    <cellStyle name="Pre-inputted cells 7 2 3 11" xfId="22553"/>
    <cellStyle name="Pre-inputted cells 7 2 3 12" xfId="22554"/>
    <cellStyle name="Pre-inputted cells 7 2 3 13" xfId="22555"/>
    <cellStyle name="Pre-inputted cells 7 2 3 14" xfId="22556"/>
    <cellStyle name="Pre-inputted cells 7 2 3 15" xfId="22557"/>
    <cellStyle name="Pre-inputted cells 7 2 3 16" xfId="22558"/>
    <cellStyle name="Pre-inputted cells 7 2 3 17" xfId="22559"/>
    <cellStyle name="Pre-inputted cells 7 2 3 18" xfId="22560"/>
    <cellStyle name="Pre-inputted cells 7 2 3 19" xfId="22561"/>
    <cellStyle name="Pre-inputted cells 7 2 3 2" xfId="22562"/>
    <cellStyle name="Pre-inputted cells 7 2 3 20" xfId="22563"/>
    <cellStyle name="Pre-inputted cells 7 2 3 21" xfId="22564"/>
    <cellStyle name="Pre-inputted cells 7 2 3 22" xfId="22565"/>
    <cellStyle name="Pre-inputted cells 7 2 3 23" xfId="22566"/>
    <cellStyle name="Pre-inputted cells 7 2 3 24" xfId="22567"/>
    <cellStyle name="Pre-inputted cells 7 2 3 25" xfId="22568"/>
    <cellStyle name="Pre-inputted cells 7 2 3 26" xfId="22569"/>
    <cellStyle name="Pre-inputted cells 7 2 3 27" xfId="22570"/>
    <cellStyle name="Pre-inputted cells 7 2 3 28" xfId="22571"/>
    <cellStyle name="Pre-inputted cells 7 2 3 29" xfId="22572"/>
    <cellStyle name="Pre-inputted cells 7 2 3 3" xfId="22573"/>
    <cellStyle name="Pre-inputted cells 7 2 3 30" xfId="22574"/>
    <cellStyle name="Pre-inputted cells 7 2 3 4" xfId="22575"/>
    <cellStyle name="Pre-inputted cells 7 2 3 5" xfId="22576"/>
    <cellStyle name="Pre-inputted cells 7 2 3 6" xfId="22577"/>
    <cellStyle name="Pre-inputted cells 7 2 3 7" xfId="22578"/>
    <cellStyle name="Pre-inputted cells 7 2 3 8" xfId="22579"/>
    <cellStyle name="Pre-inputted cells 7 2 3 9" xfId="22580"/>
    <cellStyle name="Pre-inputted cells 7 2 30" xfId="22581"/>
    <cellStyle name="Pre-inputted cells 7 2 31" xfId="22582"/>
    <cellStyle name="Pre-inputted cells 7 2 32" xfId="22583"/>
    <cellStyle name="Pre-inputted cells 7 2 33" xfId="22584"/>
    <cellStyle name="Pre-inputted cells 7 2 4" xfId="1540"/>
    <cellStyle name="Pre-inputted cells 7 2 4 10" xfId="22585"/>
    <cellStyle name="Pre-inputted cells 7 2 4 11" xfId="22586"/>
    <cellStyle name="Pre-inputted cells 7 2 4 12" xfId="22587"/>
    <cellStyle name="Pre-inputted cells 7 2 4 13" xfId="22588"/>
    <cellStyle name="Pre-inputted cells 7 2 4 14" xfId="22589"/>
    <cellStyle name="Pre-inputted cells 7 2 4 15" xfId="22590"/>
    <cellStyle name="Pre-inputted cells 7 2 4 16" xfId="22591"/>
    <cellStyle name="Pre-inputted cells 7 2 4 17" xfId="22592"/>
    <cellStyle name="Pre-inputted cells 7 2 4 18" xfId="22593"/>
    <cellStyle name="Pre-inputted cells 7 2 4 19" xfId="22594"/>
    <cellStyle name="Pre-inputted cells 7 2 4 2" xfId="22595"/>
    <cellStyle name="Pre-inputted cells 7 2 4 20" xfId="22596"/>
    <cellStyle name="Pre-inputted cells 7 2 4 21" xfId="22597"/>
    <cellStyle name="Pre-inputted cells 7 2 4 22" xfId="22598"/>
    <cellStyle name="Pre-inputted cells 7 2 4 23" xfId="22599"/>
    <cellStyle name="Pre-inputted cells 7 2 4 24" xfId="22600"/>
    <cellStyle name="Pre-inputted cells 7 2 4 25" xfId="22601"/>
    <cellStyle name="Pre-inputted cells 7 2 4 26" xfId="22602"/>
    <cellStyle name="Pre-inputted cells 7 2 4 27" xfId="22603"/>
    <cellStyle name="Pre-inputted cells 7 2 4 28" xfId="22604"/>
    <cellStyle name="Pre-inputted cells 7 2 4 29" xfId="22605"/>
    <cellStyle name="Pre-inputted cells 7 2 4 3" xfId="22606"/>
    <cellStyle name="Pre-inputted cells 7 2 4 30" xfId="22607"/>
    <cellStyle name="Pre-inputted cells 7 2 4 4" xfId="22608"/>
    <cellStyle name="Pre-inputted cells 7 2 4 5" xfId="22609"/>
    <cellStyle name="Pre-inputted cells 7 2 4 6" xfId="22610"/>
    <cellStyle name="Pre-inputted cells 7 2 4 7" xfId="22611"/>
    <cellStyle name="Pre-inputted cells 7 2 4 8" xfId="22612"/>
    <cellStyle name="Pre-inputted cells 7 2 4 9" xfId="22613"/>
    <cellStyle name="Pre-inputted cells 7 2 5" xfId="22614"/>
    <cellStyle name="Pre-inputted cells 7 2 6" xfId="22615"/>
    <cellStyle name="Pre-inputted cells 7 2 7" xfId="22616"/>
    <cellStyle name="Pre-inputted cells 7 2 8" xfId="22617"/>
    <cellStyle name="Pre-inputted cells 7 2 9" xfId="22618"/>
    <cellStyle name="Pre-inputted cells 7 2_4 28 1_Asst_Health_Crit_AllTO_RIIO_20110714pm" xfId="1541"/>
    <cellStyle name="Pre-inputted cells 7 20" xfId="22619"/>
    <cellStyle name="Pre-inputted cells 7 21" xfId="22620"/>
    <cellStyle name="Pre-inputted cells 7 22" xfId="22621"/>
    <cellStyle name="Pre-inputted cells 7 23" xfId="22622"/>
    <cellStyle name="Pre-inputted cells 7 24" xfId="22623"/>
    <cellStyle name="Pre-inputted cells 7 25" xfId="22624"/>
    <cellStyle name="Pre-inputted cells 7 26" xfId="22625"/>
    <cellStyle name="Pre-inputted cells 7 27" xfId="22626"/>
    <cellStyle name="Pre-inputted cells 7 28" xfId="22627"/>
    <cellStyle name="Pre-inputted cells 7 29" xfId="22628"/>
    <cellStyle name="Pre-inputted cells 7 3" xfId="1542"/>
    <cellStyle name="Pre-inputted cells 7 3 10" xfId="22629"/>
    <cellStyle name="Pre-inputted cells 7 3 11" xfId="22630"/>
    <cellStyle name="Pre-inputted cells 7 3 12" xfId="22631"/>
    <cellStyle name="Pre-inputted cells 7 3 13" xfId="22632"/>
    <cellStyle name="Pre-inputted cells 7 3 14" xfId="22633"/>
    <cellStyle name="Pre-inputted cells 7 3 15" xfId="22634"/>
    <cellStyle name="Pre-inputted cells 7 3 16" xfId="22635"/>
    <cellStyle name="Pre-inputted cells 7 3 17" xfId="22636"/>
    <cellStyle name="Pre-inputted cells 7 3 18" xfId="22637"/>
    <cellStyle name="Pre-inputted cells 7 3 19" xfId="22638"/>
    <cellStyle name="Pre-inputted cells 7 3 2" xfId="1543"/>
    <cellStyle name="Pre-inputted cells 7 3 2 10" xfId="22639"/>
    <cellStyle name="Pre-inputted cells 7 3 2 11" xfId="22640"/>
    <cellStyle name="Pre-inputted cells 7 3 2 12" xfId="22641"/>
    <cellStyle name="Pre-inputted cells 7 3 2 13" xfId="22642"/>
    <cellStyle name="Pre-inputted cells 7 3 2 14" xfId="22643"/>
    <cellStyle name="Pre-inputted cells 7 3 2 15" xfId="22644"/>
    <cellStyle name="Pre-inputted cells 7 3 2 16" xfId="22645"/>
    <cellStyle name="Pre-inputted cells 7 3 2 17" xfId="22646"/>
    <cellStyle name="Pre-inputted cells 7 3 2 18" xfId="22647"/>
    <cellStyle name="Pre-inputted cells 7 3 2 19" xfId="22648"/>
    <cellStyle name="Pre-inputted cells 7 3 2 2" xfId="22649"/>
    <cellStyle name="Pre-inputted cells 7 3 2 20" xfId="22650"/>
    <cellStyle name="Pre-inputted cells 7 3 2 21" xfId="22651"/>
    <cellStyle name="Pre-inputted cells 7 3 2 22" xfId="22652"/>
    <cellStyle name="Pre-inputted cells 7 3 2 23" xfId="22653"/>
    <cellStyle name="Pre-inputted cells 7 3 2 24" xfId="22654"/>
    <cellStyle name="Pre-inputted cells 7 3 2 25" xfId="22655"/>
    <cellStyle name="Pre-inputted cells 7 3 2 26" xfId="22656"/>
    <cellStyle name="Pre-inputted cells 7 3 2 27" xfId="22657"/>
    <cellStyle name="Pre-inputted cells 7 3 2 28" xfId="22658"/>
    <cellStyle name="Pre-inputted cells 7 3 2 29" xfId="22659"/>
    <cellStyle name="Pre-inputted cells 7 3 2 3" xfId="22660"/>
    <cellStyle name="Pre-inputted cells 7 3 2 30" xfId="22661"/>
    <cellStyle name="Pre-inputted cells 7 3 2 31" xfId="22662"/>
    <cellStyle name="Pre-inputted cells 7 3 2 32" xfId="22663"/>
    <cellStyle name="Pre-inputted cells 7 3 2 33" xfId="22664"/>
    <cellStyle name="Pre-inputted cells 7 3 2 34" xfId="22665"/>
    <cellStyle name="Pre-inputted cells 7 3 2 4" xfId="22666"/>
    <cellStyle name="Pre-inputted cells 7 3 2 5" xfId="22667"/>
    <cellStyle name="Pre-inputted cells 7 3 2 6" xfId="22668"/>
    <cellStyle name="Pre-inputted cells 7 3 2 7" xfId="22669"/>
    <cellStyle name="Pre-inputted cells 7 3 2 8" xfId="22670"/>
    <cellStyle name="Pre-inputted cells 7 3 2 9" xfId="22671"/>
    <cellStyle name="Pre-inputted cells 7 3 20" xfId="22672"/>
    <cellStyle name="Pre-inputted cells 7 3 21" xfId="22673"/>
    <cellStyle name="Pre-inputted cells 7 3 22" xfId="22674"/>
    <cellStyle name="Pre-inputted cells 7 3 23" xfId="22675"/>
    <cellStyle name="Pre-inputted cells 7 3 24" xfId="22676"/>
    <cellStyle name="Pre-inputted cells 7 3 25" xfId="22677"/>
    <cellStyle name="Pre-inputted cells 7 3 26" xfId="22678"/>
    <cellStyle name="Pre-inputted cells 7 3 27" xfId="22679"/>
    <cellStyle name="Pre-inputted cells 7 3 28" xfId="22680"/>
    <cellStyle name="Pre-inputted cells 7 3 29" xfId="22681"/>
    <cellStyle name="Pre-inputted cells 7 3 3" xfId="22682"/>
    <cellStyle name="Pre-inputted cells 7 3 30" xfId="22683"/>
    <cellStyle name="Pre-inputted cells 7 3 31" xfId="22684"/>
    <cellStyle name="Pre-inputted cells 7 3 32" xfId="22685"/>
    <cellStyle name="Pre-inputted cells 7 3 33" xfId="22686"/>
    <cellStyle name="Pre-inputted cells 7 3 34" xfId="22687"/>
    <cellStyle name="Pre-inputted cells 7 3 35" xfId="22688"/>
    <cellStyle name="Pre-inputted cells 7 3 4" xfId="22689"/>
    <cellStyle name="Pre-inputted cells 7 3 5" xfId="22690"/>
    <cellStyle name="Pre-inputted cells 7 3 6" xfId="22691"/>
    <cellStyle name="Pre-inputted cells 7 3 7" xfId="22692"/>
    <cellStyle name="Pre-inputted cells 7 3 8" xfId="22693"/>
    <cellStyle name="Pre-inputted cells 7 3 9" xfId="22694"/>
    <cellStyle name="Pre-inputted cells 7 3_4 28 1_Asst_Health_Crit_AllTO_RIIO_20110714pm" xfId="1544"/>
    <cellStyle name="Pre-inputted cells 7 30" xfId="22695"/>
    <cellStyle name="Pre-inputted cells 7 31" xfId="22696"/>
    <cellStyle name="Pre-inputted cells 7 32" xfId="22697"/>
    <cellStyle name="Pre-inputted cells 7 33" xfId="22698"/>
    <cellStyle name="Pre-inputted cells 7 34" xfId="22699"/>
    <cellStyle name="Pre-inputted cells 7 35" xfId="22700"/>
    <cellStyle name="Pre-inputted cells 7 36" xfId="22701"/>
    <cellStyle name="Pre-inputted cells 7 37" xfId="22702"/>
    <cellStyle name="Pre-inputted cells 7 38" xfId="22703"/>
    <cellStyle name="Pre-inputted cells 7 39" xfId="22704"/>
    <cellStyle name="Pre-inputted cells 7 4" xfId="1545"/>
    <cellStyle name="Pre-inputted cells 7 4 10" xfId="22705"/>
    <cellStyle name="Pre-inputted cells 7 4 11" xfId="22706"/>
    <cellStyle name="Pre-inputted cells 7 4 12" xfId="22707"/>
    <cellStyle name="Pre-inputted cells 7 4 13" xfId="22708"/>
    <cellStyle name="Pre-inputted cells 7 4 14" xfId="22709"/>
    <cellStyle name="Pre-inputted cells 7 4 15" xfId="22710"/>
    <cellStyle name="Pre-inputted cells 7 4 16" xfId="22711"/>
    <cellStyle name="Pre-inputted cells 7 4 17" xfId="22712"/>
    <cellStyle name="Pre-inputted cells 7 4 18" xfId="22713"/>
    <cellStyle name="Pre-inputted cells 7 4 19" xfId="22714"/>
    <cellStyle name="Pre-inputted cells 7 4 2" xfId="22715"/>
    <cellStyle name="Pre-inputted cells 7 4 20" xfId="22716"/>
    <cellStyle name="Pre-inputted cells 7 4 21" xfId="22717"/>
    <cellStyle name="Pre-inputted cells 7 4 22" xfId="22718"/>
    <cellStyle name="Pre-inputted cells 7 4 23" xfId="22719"/>
    <cellStyle name="Pre-inputted cells 7 4 24" xfId="22720"/>
    <cellStyle name="Pre-inputted cells 7 4 25" xfId="22721"/>
    <cellStyle name="Pre-inputted cells 7 4 26" xfId="22722"/>
    <cellStyle name="Pre-inputted cells 7 4 27" xfId="22723"/>
    <cellStyle name="Pre-inputted cells 7 4 28" xfId="22724"/>
    <cellStyle name="Pre-inputted cells 7 4 29" xfId="22725"/>
    <cellStyle name="Pre-inputted cells 7 4 3" xfId="22726"/>
    <cellStyle name="Pre-inputted cells 7 4 30" xfId="22727"/>
    <cellStyle name="Pre-inputted cells 7 4 31" xfId="22728"/>
    <cellStyle name="Pre-inputted cells 7 4 32" xfId="22729"/>
    <cellStyle name="Pre-inputted cells 7 4 33" xfId="22730"/>
    <cellStyle name="Pre-inputted cells 7 4 34" xfId="22731"/>
    <cellStyle name="Pre-inputted cells 7 4 4" xfId="22732"/>
    <cellStyle name="Pre-inputted cells 7 4 5" xfId="22733"/>
    <cellStyle name="Pre-inputted cells 7 4 6" xfId="22734"/>
    <cellStyle name="Pre-inputted cells 7 4 7" xfId="22735"/>
    <cellStyle name="Pre-inputted cells 7 4 8" xfId="22736"/>
    <cellStyle name="Pre-inputted cells 7 4 9" xfId="22737"/>
    <cellStyle name="Pre-inputted cells 7 5" xfId="1546"/>
    <cellStyle name="Pre-inputted cells 7 5 10" xfId="22738"/>
    <cellStyle name="Pre-inputted cells 7 5 11" xfId="22739"/>
    <cellStyle name="Pre-inputted cells 7 5 12" xfId="22740"/>
    <cellStyle name="Pre-inputted cells 7 5 13" xfId="22741"/>
    <cellStyle name="Pre-inputted cells 7 5 14" xfId="22742"/>
    <cellStyle name="Pre-inputted cells 7 5 15" xfId="22743"/>
    <cellStyle name="Pre-inputted cells 7 5 16" xfId="22744"/>
    <cellStyle name="Pre-inputted cells 7 5 17" xfId="22745"/>
    <cellStyle name="Pre-inputted cells 7 5 18" xfId="22746"/>
    <cellStyle name="Pre-inputted cells 7 5 19" xfId="22747"/>
    <cellStyle name="Pre-inputted cells 7 5 2" xfId="22748"/>
    <cellStyle name="Pre-inputted cells 7 5 20" xfId="22749"/>
    <cellStyle name="Pre-inputted cells 7 5 21" xfId="22750"/>
    <cellStyle name="Pre-inputted cells 7 5 22" xfId="22751"/>
    <cellStyle name="Pre-inputted cells 7 5 23" xfId="22752"/>
    <cellStyle name="Pre-inputted cells 7 5 24" xfId="22753"/>
    <cellStyle name="Pre-inputted cells 7 5 25" xfId="22754"/>
    <cellStyle name="Pre-inputted cells 7 5 26" xfId="22755"/>
    <cellStyle name="Pre-inputted cells 7 5 27" xfId="22756"/>
    <cellStyle name="Pre-inputted cells 7 5 28" xfId="22757"/>
    <cellStyle name="Pre-inputted cells 7 5 29" xfId="22758"/>
    <cellStyle name="Pre-inputted cells 7 5 3" xfId="22759"/>
    <cellStyle name="Pre-inputted cells 7 5 30" xfId="22760"/>
    <cellStyle name="Pre-inputted cells 7 5 31" xfId="22761"/>
    <cellStyle name="Pre-inputted cells 7 5 32" xfId="22762"/>
    <cellStyle name="Pre-inputted cells 7 5 33" xfId="22763"/>
    <cellStyle name="Pre-inputted cells 7 5 34" xfId="22764"/>
    <cellStyle name="Pre-inputted cells 7 5 4" xfId="22765"/>
    <cellStyle name="Pre-inputted cells 7 5 5" xfId="22766"/>
    <cellStyle name="Pre-inputted cells 7 5 6" xfId="22767"/>
    <cellStyle name="Pre-inputted cells 7 5 7" xfId="22768"/>
    <cellStyle name="Pre-inputted cells 7 5 8" xfId="22769"/>
    <cellStyle name="Pre-inputted cells 7 5 9" xfId="22770"/>
    <cellStyle name="Pre-inputted cells 7 6" xfId="22771"/>
    <cellStyle name="Pre-inputted cells 7 7" xfId="22772"/>
    <cellStyle name="Pre-inputted cells 7 8" xfId="22773"/>
    <cellStyle name="Pre-inputted cells 7 9" xfId="22774"/>
    <cellStyle name="Pre-inputted cells 7_4 28 1_Asst_Health_Crit_AllTO_RIIO_20110714pm" xfId="1547"/>
    <cellStyle name="Pre-inputted cells 8" xfId="1548"/>
    <cellStyle name="Pre-inputted cells 8 10" xfId="22775"/>
    <cellStyle name="Pre-inputted cells 8 11" xfId="22776"/>
    <cellStyle name="Pre-inputted cells 8 12" xfId="22777"/>
    <cellStyle name="Pre-inputted cells 8 13" xfId="22778"/>
    <cellStyle name="Pre-inputted cells 8 14" xfId="22779"/>
    <cellStyle name="Pre-inputted cells 8 15" xfId="22780"/>
    <cellStyle name="Pre-inputted cells 8 16" xfId="22781"/>
    <cellStyle name="Pre-inputted cells 8 17" xfId="22782"/>
    <cellStyle name="Pre-inputted cells 8 18" xfId="22783"/>
    <cellStyle name="Pre-inputted cells 8 19" xfId="22784"/>
    <cellStyle name="Pre-inputted cells 8 2" xfId="1549"/>
    <cellStyle name="Pre-inputted cells 8 2 10" xfId="22785"/>
    <cellStyle name="Pre-inputted cells 8 2 11" xfId="22786"/>
    <cellStyle name="Pre-inputted cells 8 2 12" xfId="22787"/>
    <cellStyle name="Pre-inputted cells 8 2 13" xfId="22788"/>
    <cellStyle name="Pre-inputted cells 8 2 14" xfId="22789"/>
    <cellStyle name="Pre-inputted cells 8 2 15" xfId="22790"/>
    <cellStyle name="Pre-inputted cells 8 2 16" xfId="22791"/>
    <cellStyle name="Pre-inputted cells 8 2 17" xfId="22792"/>
    <cellStyle name="Pre-inputted cells 8 2 18" xfId="22793"/>
    <cellStyle name="Pre-inputted cells 8 2 19" xfId="22794"/>
    <cellStyle name="Pre-inputted cells 8 2 2" xfId="22795"/>
    <cellStyle name="Pre-inputted cells 8 2 20" xfId="22796"/>
    <cellStyle name="Pre-inputted cells 8 2 21" xfId="22797"/>
    <cellStyle name="Pre-inputted cells 8 2 22" xfId="22798"/>
    <cellStyle name="Pre-inputted cells 8 2 23" xfId="22799"/>
    <cellStyle name="Pre-inputted cells 8 2 24" xfId="22800"/>
    <cellStyle name="Pre-inputted cells 8 2 25" xfId="22801"/>
    <cellStyle name="Pre-inputted cells 8 2 26" xfId="22802"/>
    <cellStyle name="Pre-inputted cells 8 2 27" xfId="22803"/>
    <cellStyle name="Pre-inputted cells 8 2 28" xfId="22804"/>
    <cellStyle name="Pre-inputted cells 8 2 29" xfId="22805"/>
    <cellStyle name="Pre-inputted cells 8 2 3" xfId="22806"/>
    <cellStyle name="Pre-inputted cells 8 2 30" xfId="22807"/>
    <cellStyle name="Pre-inputted cells 8 2 31" xfId="22808"/>
    <cellStyle name="Pre-inputted cells 8 2 32" xfId="22809"/>
    <cellStyle name="Pre-inputted cells 8 2 33" xfId="22810"/>
    <cellStyle name="Pre-inputted cells 8 2 34" xfId="22811"/>
    <cellStyle name="Pre-inputted cells 8 2 4" xfId="22812"/>
    <cellStyle name="Pre-inputted cells 8 2 5" xfId="22813"/>
    <cellStyle name="Pre-inputted cells 8 2 6" xfId="22814"/>
    <cellStyle name="Pre-inputted cells 8 2 7" xfId="22815"/>
    <cellStyle name="Pre-inputted cells 8 2 8" xfId="22816"/>
    <cellStyle name="Pre-inputted cells 8 2 9" xfId="22817"/>
    <cellStyle name="Pre-inputted cells 8 20" xfId="22818"/>
    <cellStyle name="Pre-inputted cells 8 21" xfId="22819"/>
    <cellStyle name="Pre-inputted cells 8 22" xfId="22820"/>
    <cellStyle name="Pre-inputted cells 8 23" xfId="22821"/>
    <cellStyle name="Pre-inputted cells 8 24" xfId="22822"/>
    <cellStyle name="Pre-inputted cells 8 25" xfId="22823"/>
    <cellStyle name="Pre-inputted cells 8 26" xfId="22824"/>
    <cellStyle name="Pre-inputted cells 8 27" xfId="22825"/>
    <cellStyle name="Pre-inputted cells 8 28" xfId="22826"/>
    <cellStyle name="Pre-inputted cells 8 29" xfId="22827"/>
    <cellStyle name="Pre-inputted cells 8 3" xfId="22828"/>
    <cellStyle name="Pre-inputted cells 8 30" xfId="22829"/>
    <cellStyle name="Pre-inputted cells 8 31" xfId="22830"/>
    <cellStyle name="Pre-inputted cells 8 32" xfId="22831"/>
    <cellStyle name="Pre-inputted cells 8 33" xfId="22832"/>
    <cellStyle name="Pre-inputted cells 8 34" xfId="22833"/>
    <cellStyle name="Pre-inputted cells 8 35" xfId="22834"/>
    <cellStyle name="Pre-inputted cells 8 4" xfId="22835"/>
    <cellStyle name="Pre-inputted cells 8 5" xfId="22836"/>
    <cellStyle name="Pre-inputted cells 8 6" xfId="22837"/>
    <cellStyle name="Pre-inputted cells 8 7" xfId="22838"/>
    <cellStyle name="Pre-inputted cells 8 8" xfId="22839"/>
    <cellStyle name="Pre-inputted cells 8 9" xfId="22840"/>
    <cellStyle name="Pre-inputted cells 8_4 28 1_Asst_Health_Crit_AllTO_RIIO_20110714pm" xfId="1550"/>
    <cellStyle name="Pre-inputted cells 9" xfId="1551"/>
    <cellStyle name="Pre-inputted cells 9 10" xfId="22841"/>
    <cellStyle name="Pre-inputted cells 9 11" xfId="22842"/>
    <cellStyle name="Pre-inputted cells 9 12" xfId="22843"/>
    <cellStyle name="Pre-inputted cells 9 13" xfId="22844"/>
    <cellStyle name="Pre-inputted cells 9 14" xfId="22845"/>
    <cellStyle name="Pre-inputted cells 9 15" xfId="22846"/>
    <cellStyle name="Pre-inputted cells 9 16" xfId="22847"/>
    <cellStyle name="Pre-inputted cells 9 17" xfId="22848"/>
    <cellStyle name="Pre-inputted cells 9 18" xfId="22849"/>
    <cellStyle name="Pre-inputted cells 9 19" xfId="22850"/>
    <cellStyle name="Pre-inputted cells 9 2" xfId="22851"/>
    <cellStyle name="Pre-inputted cells 9 20" xfId="22852"/>
    <cellStyle name="Pre-inputted cells 9 21" xfId="22853"/>
    <cellStyle name="Pre-inputted cells 9 22" xfId="22854"/>
    <cellStyle name="Pre-inputted cells 9 23" xfId="22855"/>
    <cellStyle name="Pre-inputted cells 9 24" xfId="22856"/>
    <cellStyle name="Pre-inputted cells 9 25" xfId="22857"/>
    <cellStyle name="Pre-inputted cells 9 26" xfId="22858"/>
    <cellStyle name="Pre-inputted cells 9 27" xfId="22859"/>
    <cellStyle name="Pre-inputted cells 9 28" xfId="22860"/>
    <cellStyle name="Pre-inputted cells 9 29" xfId="22861"/>
    <cellStyle name="Pre-inputted cells 9 3" xfId="22862"/>
    <cellStyle name="Pre-inputted cells 9 30" xfId="22863"/>
    <cellStyle name="Pre-inputted cells 9 31" xfId="22864"/>
    <cellStyle name="Pre-inputted cells 9 32" xfId="22865"/>
    <cellStyle name="Pre-inputted cells 9 33" xfId="22866"/>
    <cellStyle name="Pre-inputted cells 9 34" xfId="22867"/>
    <cellStyle name="Pre-inputted cells 9 4" xfId="22868"/>
    <cellStyle name="Pre-inputted cells 9 5" xfId="22869"/>
    <cellStyle name="Pre-inputted cells 9 6" xfId="22870"/>
    <cellStyle name="Pre-inputted cells 9 7" xfId="22871"/>
    <cellStyle name="Pre-inputted cells 9 8" xfId="22872"/>
    <cellStyle name="Pre-inputted cells 9 9" xfId="22873"/>
    <cellStyle name="Pre-inputted cells_1.3s Accounting C Costs Scots" xfId="1552"/>
    <cellStyle name="RangeName" xfId="1553"/>
    <cellStyle name="RIGs" xfId="1554"/>
    <cellStyle name="RIGs 10" xfId="22874"/>
    <cellStyle name="RIGs 11" xfId="22875"/>
    <cellStyle name="RIGs 12" xfId="22876"/>
    <cellStyle name="RIGs 13" xfId="22877"/>
    <cellStyle name="RIGs 14" xfId="22878"/>
    <cellStyle name="RIGs 15" xfId="22879"/>
    <cellStyle name="RIGs 16" xfId="22880"/>
    <cellStyle name="RIGs 17" xfId="22881"/>
    <cellStyle name="RIGs 18" xfId="22882"/>
    <cellStyle name="RIGs 19" xfId="22883"/>
    <cellStyle name="RIGs 2" xfId="1555"/>
    <cellStyle name="RIGs 2 10" xfId="22884"/>
    <cellStyle name="RIGs 2 11" xfId="22885"/>
    <cellStyle name="RIGs 2 12" xfId="22886"/>
    <cellStyle name="RIGs 2 13" xfId="22887"/>
    <cellStyle name="RIGs 2 14" xfId="22888"/>
    <cellStyle name="RIGs 2 15" xfId="22889"/>
    <cellStyle name="RIGs 2 16" xfId="22890"/>
    <cellStyle name="RIGs 2 17" xfId="22891"/>
    <cellStyle name="RIGs 2 18" xfId="22892"/>
    <cellStyle name="RIGs 2 19" xfId="22893"/>
    <cellStyle name="RIGs 2 2" xfId="1556"/>
    <cellStyle name="RIGs 2 2 10" xfId="22894"/>
    <cellStyle name="RIGs 2 2 11" xfId="22895"/>
    <cellStyle name="RIGs 2 2 12" xfId="22896"/>
    <cellStyle name="RIGs 2 2 13" xfId="22897"/>
    <cellStyle name="RIGs 2 2 14" xfId="22898"/>
    <cellStyle name="RIGs 2 2 15" xfId="22899"/>
    <cellStyle name="RIGs 2 2 16" xfId="22900"/>
    <cellStyle name="RIGs 2 2 17" xfId="22901"/>
    <cellStyle name="RIGs 2 2 18" xfId="22902"/>
    <cellStyle name="RIGs 2 2 19" xfId="22903"/>
    <cellStyle name="RIGs 2 2 2" xfId="1557"/>
    <cellStyle name="RIGs 2 2 2 10" xfId="22904"/>
    <cellStyle name="RIGs 2 2 2 11" xfId="22905"/>
    <cellStyle name="RIGs 2 2 2 12" xfId="22906"/>
    <cellStyle name="RIGs 2 2 2 13" xfId="22907"/>
    <cellStyle name="RIGs 2 2 2 14" xfId="22908"/>
    <cellStyle name="RIGs 2 2 2 15" xfId="22909"/>
    <cellStyle name="RIGs 2 2 2 16" xfId="22910"/>
    <cellStyle name="RIGs 2 2 2 17" xfId="22911"/>
    <cellStyle name="RIGs 2 2 2 18" xfId="22912"/>
    <cellStyle name="RIGs 2 2 2 19" xfId="22913"/>
    <cellStyle name="RIGs 2 2 2 2" xfId="22914"/>
    <cellStyle name="RIGs 2 2 2 20" xfId="22915"/>
    <cellStyle name="RIGs 2 2 2 21" xfId="22916"/>
    <cellStyle name="RIGs 2 2 2 3" xfId="22917"/>
    <cellStyle name="RIGs 2 2 2 4" xfId="22918"/>
    <cellStyle name="RIGs 2 2 2 5" xfId="22919"/>
    <cellStyle name="RIGs 2 2 2 6" xfId="22920"/>
    <cellStyle name="RIGs 2 2 2 7" xfId="22921"/>
    <cellStyle name="RIGs 2 2 2 8" xfId="22922"/>
    <cellStyle name="RIGs 2 2 2 9" xfId="22923"/>
    <cellStyle name="RIGs 2 2 20" xfId="22924"/>
    <cellStyle name="RIGs 2 2 21" xfId="22925"/>
    <cellStyle name="RIGs 2 2 22" xfId="22926"/>
    <cellStyle name="RIGs 2 2 3" xfId="22927"/>
    <cellStyle name="RIGs 2 2 4" xfId="22928"/>
    <cellStyle name="RIGs 2 2 5" xfId="22929"/>
    <cellStyle name="RIGs 2 2 6" xfId="22930"/>
    <cellStyle name="RIGs 2 2 7" xfId="22931"/>
    <cellStyle name="RIGs 2 2 8" xfId="22932"/>
    <cellStyle name="RIGs 2 2 9" xfId="22933"/>
    <cellStyle name="RIGs 2 2_4 28 1_Asst_Health_Crit_AllTO_RIIO_20110714pm" xfId="1558"/>
    <cellStyle name="RIGs 2 20" xfId="22934"/>
    <cellStyle name="RIGs 2 21" xfId="22935"/>
    <cellStyle name="RIGs 2 22" xfId="22936"/>
    <cellStyle name="RIGs 2 23" xfId="22937"/>
    <cellStyle name="RIGs 2 24" xfId="22938"/>
    <cellStyle name="RIGs 2 3" xfId="1559"/>
    <cellStyle name="RIGs 2 3 10" xfId="22939"/>
    <cellStyle name="RIGs 2 3 11" xfId="22940"/>
    <cellStyle name="RIGs 2 3 12" xfId="22941"/>
    <cellStyle name="RIGs 2 3 13" xfId="22942"/>
    <cellStyle name="RIGs 2 3 14" xfId="22943"/>
    <cellStyle name="RIGs 2 3 15" xfId="22944"/>
    <cellStyle name="RIGs 2 3 16" xfId="22945"/>
    <cellStyle name="RIGs 2 3 17" xfId="22946"/>
    <cellStyle name="RIGs 2 3 18" xfId="22947"/>
    <cellStyle name="RIGs 2 3 19" xfId="22948"/>
    <cellStyle name="RIGs 2 3 2" xfId="22949"/>
    <cellStyle name="RIGs 2 3 20" xfId="22950"/>
    <cellStyle name="RIGs 2 3 21" xfId="22951"/>
    <cellStyle name="RIGs 2 3 3" xfId="22952"/>
    <cellStyle name="RIGs 2 3 4" xfId="22953"/>
    <cellStyle name="RIGs 2 3 5" xfId="22954"/>
    <cellStyle name="RIGs 2 3 6" xfId="22955"/>
    <cellStyle name="RIGs 2 3 7" xfId="22956"/>
    <cellStyle name="RIGs 2 3 8" xfId="22957"/>
    <cellStyle name="RIGs 2 3 9" xfId="22958"/>
    <cellStyle name="RIGs 2 4" xfId="22959"/>
    <cellStyle name="RIGs 2 5" xfId="22960"/>
    <cellStyle name="RIGs 2 6" xfId="22961"/>
    <cellStyle name="RIGs 2 7" xfId="22962"/>
    <cellStyle name="RIGs 2 8" xfId="22963"/>
    <cellStyle name="RIGs 2 9" xfId="22964"/>
    <cellStyle name="RIGs 2_4 28 1_Asst_Health_Crit_AllTO_RIIO_20110714pm" xfId="1560"/>
    <cellStyle name="RIGs 20" xfId="22965"/>
    <cellStyle name="RIGs 21" xfId="22966"/>
    <cellStyle name="RIGs 22" xfId="22967"/>
    <cellStyle name="RIGs 23" xfId="22968"/>
    <cellStyle name="RIGs 24" xfId="22969"/>
    <cellStyle name="RIGs 25" xfId="22970"/>
    <cellStyle name="RIGs 3" xfId="1561"/>
    <cellStyle name="RIGs 3 10" xfId="22971"/>
    <cellStyle name="RIGs 3 11" xfId="22972"/>
    <cellStyle name="RIGs 3 12" xfId="22973"/>
    <cellStyle name="RIGs 3 13" xfId="22974"/>
    <cellStyle name="RIGs 3 14" xfId="22975"/>
    <cellStyle name="RIGs 3 15" xfId="22976"/>
    <cellStyle name="RIGs 3 16" xfId="22977"/>
    <cellStyle name="RIGs 3 17" xfId="22978"/>
    <cellStyle name="RIGs 3 18" xfId="22979"/>
    <cellStyle name="RIGs 3 19" xfId="22980"/>
    <cellStyle name="RIGs 3 2" xfId="1562"/>
    <cellStyle name="RIGs 3 2 10" xfId="22981"/>
    <cellStyle name="RIGs 3 2 11" xfId="22982"/>
    <cellStyle name="RIGs 3 2 12" xfId="22983"/>
    <cellStyle name="RIGs 3 2 13" xfId="22984"/>
    <cellStyle name="RIGs 3 2 14" xfId="22985"/>
    <cellStyle name="RIGs 3 2 15" xfId="22986"/>
    <cellStyle name="RIGs 3 2 16" xfId="22987"/>
    <cellStyle name="RIGs 3 2 17" xfId="22988"/>
    <cellStyle name="RIGs 3 2 18" xfId="22989"/>
    <cellStyle name="RIGs 3 2 19" xfId="22990"/>
    <cellStyle name="RIGs 3 2 2" xfId="22991"/>
    <cellStyle name="RIGs 3 2 20" xfId="22992"/>
    <cellStyle name="RIGs 3 2 21" xfId="22993"/>
    <cellStyle name="RIGs 3 2 3" xfId="22994"/>
    <cellStyle name="RIGs 3 2 4" xfId="22995"/>
    <cellStyle name="RIGs 3 2 5" xfId="22996"/>
    <cellStyle name="RIGs 3 2 6" xfId="22997"/>
    <cellStyle name="RIGs 3 2 7" xfId="22998"/>
    <cellStyle name="RIGs 3 2 8" xfId="22999"/>
    <cellStyle name="RIGs 3 2 9" xfId="23000"/>
    <cellStyle name="RIGs 3 20" xfId="23001"/>
    <cellStyle name="RIGs 3 21" xfId="23002"/>
    <cellStyle name="RIGs 3 22" xfId="23003"/>
    <cellStyle name="RIGs 3 3" xfId="23004"/>
    <cellStyle name="RIGs 3 4" xfId="23005"/>
    <cellStyle name="RIGs 3 5" xfId="23006"/>
    <cellStyle name="RIGs 3 6" xfId="23007"/>
    <cellStyle name="RIGs 3 7" xfId="23008"/>
    <cellStyle name="RIGs 3 8" xfId="23009"/>
    <cellStyle name="RIGs 3 9" xfId="23010"/>
    <cellStyle name="RIGs 3_4 28 1_Asst_Health_Crit_AllTO_RIIO_20110714pm" xfId="1563"/>
    <cellStyle name="RIGs 4" xfId="1564"/>
    <cellStyle name="RIGs 4 10" xfId="23011"/>
    <cellStyle name="RIGs 4 11" xfId="23012"/>
    <cellStyle name="RIGs 4 12" xfId="23013"/>
    <cellStyle name="RIGs 4 13" xfId="23014"/>
    <cellStyle name="RIGs 4 14" xfId="23015"/>
    <cellStyle name="RIGs 4 15" xfId="23016"/>
    <cellStyle name="RIGs 4 16" xfId="23017"/>
    <cellStyle name="RIGs 4 17" xfId="23018"/>
    <cellStyle name="RIGs 4 18" xfId="23019"/>
    <cellStyle name="RIGs 4 19" xfId="23020"/>
    <cellStyle name="RIGs 4 2" xfId="23021"/>
    <cellStyle name="RIGs 4 20" xfId="23022"/>
    <cellStyle name="RIGs 4 21" xfId="23023"/>
    <cellStyle name="RIGs 4 3" xfId="23024"/>
    <cellStyle name="RIGs 4 4" xfId="23025"/>
    <cellStyle name="RIGs 4 5" xfId="23026"/>
    <cellStyle name="RIGs 4 6" xfId="23027"/>
    <cellStyle name="RIGs 4 7" xfId="23028"/>
    <cellStyle name="RIGs 4 8" xfId="23029"/>
    <cellStyle name="RIGs 4 9" xfId="23030"/>
    <cellStyle name="RIGs 5" xfId="23031"/>
    <cellStyle name="RIGs 6" xfId="23032"/>
    <cellStyle name="RIGs 7" xfId="23033"/>
    <cellStyle name="RIGs 8" xfId="23034"/>
    <cellStyle name="RIGs 9" xfId="23035"/>
    <cellStyle name="RIGs input cells" xfId="140"/>
    <cellStyle name="RIGs input cells 10" xfId="141"/>
    <cellStyle name="RIGs input cells 10 10" xfId="23036"/>
    <cellStyle name="RIGs input cells 10 11" xfId="23037"/>
    <cellStyle name="RIGs input cells 10 12" xfId="23038"/>
    <cellStyle name="RIGs input cells 10 13" xfId="23039"/>
    <cellStyle name="RIGs input cells 10 14" xfId="23040"/>
    <cellStyle name="RIGs input cells 10 15" xfId="23041"/>
    <cellStyle name="RIGs input cells 10 16" xfId="23042"/>
    <cellStyle name="RIGs input cells 10 17" xfId="23043"/>
    <cellStyle name="RIGs input cells 10 18" xfId="23044"/>
    <cellStyle name="RIGs input cells 10 19" xfId="23045"/>
    <cellStyle name="RIGs input cells 10 2" xfId="23046"/>
    <cellStyle name="RIGs input cells 10 20" xfId="23047"/>
    <cellStyle name="RIGs input cells 10 21" xfId="23048"/>
    <cellStyle name="RIGs input cells 10 22" xfId="23049"/>
    <cellStyle name="RIGs input cells 10 23" xfId="23050"/>
    <cellStyle name="RIGs input cells 10 24" xfId="23051"/>
    <cellStyle name="RIGs input cells 10 25" xfId="23052"/>
    <cellStyle name="RIGs input cells 10 26" xfId="23053"/>
    <cellStyle name="RIGs input cells 10 27" xfId="23054"/>
    <cellStyle name="RIGs input cells 10 28" xfId="23055"/>
    <cellStyle name="RIGs input cells 10 29" xfId="23056"/>
    <cellStyle name="RIGs input cells 10 3" xfId="23057"/>
    <cellStyle name="RIGs input cells 10 3 2" xfId="33703"/>
    <cellStyle name="RIGs input cells 10 30" xfId="23058"/>
    <cellStyle name="RIGs input cells 10 31" xfId="23059"/>
    <cellStyle name="RIGs input cells 10 32" xfId="23060"/>
    <cellStyle name="RIGs input cells 10 33" xfId="23061"/>
    <cellStyle name="RIGs input cells 10 34" xfId="23062"/>
    <cellStyle name="RIGs input cells 10 4" xfId="23063"/>
    <cellStyle name="RIGs input cells 10 5" xfId="23064"/>
    <cellStyle name="RIGs input cells 10 6" xfId="23065"/>
    <cellStyle name="RIGs input cells 10 7" xfId="23066"/>
    <cellStyle name="RIGs input cells 10 8" xfId="23067"/>
    <cellStyle name="RIGs input cells 10 9" xfId="23068"/>
    <cellStyle name="RIGs input cells 11" xfId="1565"/>
    <cellStyle name="RIGs input cells 11 10" xfId="23069"/>
    <cellStyle name="RIGs input cells 11 11" xfId="23070"/>
    <cellStyle name="RIGs input cells 11 12" xfId="23071"/>
    <cellStyle name="RIGs input cells 11 13" xfId="23072"/>
    <cellStyle name="RIGs input cells 11 14" xfId="23073"/>
    <cellStyle name="RIGs input cells 11 15" xfId="23074"/>
    <cellStyle name="RIGs input cells 11 16" xfId="23075"/>
    <cellStyle name="RIGs input cells 11 17" xfId="23076"/>
    <cellStyle name="RIGs input cells 11 18" xfId="23077"/>
    <cellStyle name="RIGs input cells 11 19" xfId="23078"/>
    <cellStyle name="RIGs input cells 11 2" xfId="23079"/>
    <cellStyle name="RIGs input cells 11 20" xfId="23080"/>
    <cellStyle name="RIGs input cells 11 21" xfId="23081"/>
    <cellStyle name="RIGs input cells 11 22" xfId="23082"/>
    <cellStyle name="RIGs input cells 11 23" xfId="23083"/>
    <cellStyle name="RIGs input cells 11 24" xfId="23084"/>
    <cellStyle name="RIGs input cells 11 25" xfId="23085"/>
    <cellStyle name="RIGs input cells 11 26" xfId="23086"/>
    <cellStyle name="RIGs input cells 11 27" xfId="23087"/>
    <cellStyle name="RIGs input cells 11 28" xfId="23088"/>
    <cellStyle name="RIGs input cells 11 29" xfId="23089"/>
    <cellStyle name="RIGs input cells 11 3" xfId="23090"/>
    <cellStyle name="RIGs input cells 11 30" xfId="23091"/>
    <cellStyle name="RIGs input cells 11 31" xfId="23092"/>
    <cellStyle name="RIGs input cells 11 32" xfId="23093"/>
    <cellStyle name="RIGs input cells 11 33" xfId="23094"/>
    <cellStyle name="RIGs input cells 11 34" xfId="23095"/>
    <cellStyle name="RIGs input cells 11 4" xfId="23096"/>
    <cellStyle name="RIGs input cells 11 5" xfId="23097"/>
    <cellStyle name="RIGs input cells 11 6" xfId="23098"/>
    <cellStyle name="RIGs input cells 11 7" xfId="23099"/>
    <cellStyle name="RIGs input cells 11 8" xfId="23100"/>
    <cellStyle name="RIGs input cells 11 9" xfId="23101"/>
    <cellStyle name="RIGs input cells 12" xfId="1566"/>
    <cellStyle name="RIGs input cells 12 10" xfId="23102"/>
    <cellStyle name="RIGs input cells 12 11" xfId="23103"/>
    <cellStyle name="RIGs input cells 12 12" xfId="23104"/>
    <cellStyle name="RIGs input cells 12 13" xfId="23105"/>
    <cellStyle name="RIGs input cells 12 14" xfId="23106"/>
    <cellStyle name="RIGs input cells 12 15" xfId="23107"/>
    <cellStyle name="RIGs input cells 12 16" xfId="23108"/>
    <cellStyle name="RIGs input cells 12 17" xfId="23109"/>
    <cellStyle name="RIGs input cells 12 18" xfId="23110"/>
    <cellStyle name="RIGs input cells 12 19" xfId="23111"/>
    <cellStyle name="RIGs input cells 12 2" xfId="23112"/>
    <cellStyle name="RIGs input cells 12 20" xfId="23113"/>
    <cellStyle name="RIGs input cells 12 21" xfId="23114"/>
    <cellStyle name="RIGs input cells 12 22" xfId="23115"/>
    <cellStyle name="RIGs input cells 12 23" xfId="23116"/>
    <cellStyle name="RIGs input cells 12 24" xfId="23117"/>
    <cellStyle name="RIGs input cells 12 25" xfId="23118"/>
    <cellStyle name="RIGs input cells 12 26" xfId="23119"/>
    <cellStyle name="RIGs input cells 12 27" xfId="23120"/>
    <cellStyle name="RIGs input cells 12 28" xfId="23121"/>
    <cellStyle name="RIGs input cells 12 29" xfId="23122"/>
    <cellStyle name="RIGs input cells 12 3" xfId="23123"/>
    <cellStyle name="RIGs input cells 12 30" xfId="23124"/>
    <cellStyle name="RIGs input cells 12 31" xfId="23125"/>
    <cellStyle name="RIGs input cells 12 32" xfId="23126"/>
    <cellStyle name="RIGs input cells 12 33" xfId="23127"/>
    <cellStyle name="RIGs input cells 12 34" xfId="23128"/>
    <cellStyle name="RIGs input cells 12 4" xfId="23129"/>
    <cellStyle name="RIGs input cells 12 5" xfId="23130"/>
    <cellStyle name="RIGs input cells 12 6" xfId="23131"/>
    <cellStyle name="RIGs input cells 12 7" xfId="23132"/>
    <cellStyle name="RIGs input cells 12 8" xfId="23133"/>
    <cellStyle name="RIGs input cells 12 9" xfId="23134"/>
    <cellStyle name="RIGs input cells 13" xfId="2006"/>
    <cellStyle name="RIGs input cells 14" xfId="23135"/>
    <cellStyle name="RIGs input cells 15" xfId="23136"/>
    <cellStyle name="RIGs input cells 16" xfId="23137"/>
    <cellStyle name="RIGs input cells 17" xfId="23138"/>
    <cellStyle name="RIGs input cells 18" xfId="23139"/>
    <cellStyle name="RIGs input cells 19" xfId="23140"/>
    <cellStyle name="RIGs input cells 2" xfId="1567"/>
    <cellStyle name="RIGs input cells 2 10" xfId="1568"/>
    <cellStyle name="RIGs input cells 2 10 10" xfId="23141"/>
    <cellStyle name="RIGs input cells 2 10 11" xfId="23142"/>
    <cellStyle name="RIGs input cells 2 10 12" xfId="23143"/>
    <cellStyle name="RIGs input cells 2 10 13" xfId="23144"/>
    <cellStyle name="RIGs input cells 2 10 14" xfId="23145"/>
    <cellStyle name="RIGs input cells 2 10 15" xfId="23146"/>
    <cellStyle name="RIGs input cells 2 10 16" xfId="23147"/>
    <cellStyle name="RIGs input cells 2 10 17" xfId="23148"/>
    <cellStyle name="RIGs input cells 2 10 18" xfId="23149"/>
    <cellStyle name="RIGs input cells 2 10 19" xfId="23150"/>
    <cellStyle name="RIGs input cells 2 10 2" xfId="23151"/>
    <cellStyle name="RIGs input cells 2 10 20" xfId="23152"/>
    <cellStyle name="RIGs input cells 2 10 21" xfId="23153"/>
    <cellStyle name="RIGs input cells 2 10 22" xfId="23154"/>
    <cellStyle name="RIGs input cells 2 10 23" xfId="23155"/>
    <cellStyle name="RIGs input cells 2 10 24" xfId="23156"/>
    <cellStyle name="RIGs input cells 2 10 25" xfId="23157"/>
    <cellStyle name="RIGs input cells 2 10 26" xfId="23158"/>
    <cellStyle name="RIGs input cells 2 10 27" xfId="23159"/>
    <cellStyle name="RIGs input cells 2 10 28" xfId="23160"/>
    <cellStyle name="RIGs input cells 2 10 29" xfId="23161"/>
    <cellStyle name="RIGs input cells 2 10 3" xfId="23162"/>
    <cellStyle name="RIGs input cells 2 10 30" xfId="23163"/>
    <cellStyle name="RIGs input cells 2 10 31" xfId="23164"/>
    <cellStyle name="RIGs input cells 2 10 32" xfId="23165"/>
    <cellStyle name="RIGs input cells 2 10 33" xfId="23166"/>
    <cellStyle name="RIGs input cells 2 10 34" xfId="23167"/>
    <cellStyle name="RIGs input cells 2 10 4" xfId="23168"/>
    <cellStyle name="RIGs input cells 2 10 5" xfId="23169"/>
    <cellStyle name="RIGs input cells 2 10 6" xfId="23170"/>
    <cellStyle name="RIGs input cells 2 10 7" xfId="23171"/>
    <cellStyle name="RIGs input cells 2 10 8" xfId="23172"/>
    <cellStyle name="RIGs input cells 2 10 9" xfId="23173"/>
    <cellStyle name="RIGs input cells 2 11" xfId="1569"/>
    <cellStyle name="RIGs input cells 2 11 10" xfId="23174"/>
    <cellStyle name="RIGs input cells 2 11 11" xfId="23175"/>
    <cellStyle name="RIGs input cells 2 11 12" xfId="23176"/>
    <cellStyle name="RIGs input cells 2 11 13" xfId="23177"/>
    <cellStyle name="RIGs input cells 2 11 14" xfId="23178"/>
    <cellStyle name="RIGs input cells 2 11 15" xfId="23179"/>
    <cellStyle name="RIGs input cells 2 11 16" xfId="23180"/>
    <cellStyle name="RIGs input cells 2 11 17" xfId="23181"/>
    <cellStyle name="RIGs input cells 2 11 18" xfId="23182"/>
    <cellStyle name="RIGs input cells 2 11 19" xfId="23183"/>
    <cellStyle name="RIGs input cells 2 11 2" xfId="23184"/>
    <cellStyle name="RIGs input cells 2 11 20" xfId="23185"/>
    <cellStyle name="RIGs input cells 2 11 21" xfId="23186"/>
    <cellStyle name="RIGs input cells 2 11 22" xfId="23187"/>
    <cellStyle name="RIGs input cells 2 11 23" xfId="23188"/>
    <cellStyle name="RIGs input cells 2 11 24" xfId="23189"/>
    <cellStyle name="RIGs input cells 2 11 25" xfId="23190"/>
    <cellStyle name="RIGs input cells 2 11 26" xfId="23191"/>
    <cellStyle name="RIGs input cells 2 11 27" xfId="23192"/>
    <cellStyle name="RIGs input cells 2 11 28" xfId="23193"/>
    <cellStyle name="RIGs input cells 2 11 29" xfId="23194"/>
    <cellStyle name="RIGs input cells 2 11 3" xfId="23195"/>
    <cellStyle name="RIGs input cells 2 11 30" xfId="23196"/>
    <cellStyle name="RIGs input cells 2 11 31" xfId="23197"/>
    <cellStyle name="RIGs input cells 2 11 32" xfId="23198"/>
    <cellStyle name="RIGs input cells 2 11 33" xfId="23199"/>
    <cellStyle name="RIGs input cells 2 11 34" xfId="23200"/>
    <cellStyle name="RIGs input cells 2 11 4" xfId="23201"/>
    <cellStyle name="RIGs input cells 2 11 5" xfId="23202"/>
    <cellStyle name="RIGs input cells 2 11 6" xfId="23203"/>
    <cellStyle name="RIGs input cells 2 11 7" xfId="23204"/>
    <cellStyle name="RIGs input cells 2 11 8" xfId="23205"/>
    <cellStyle name="RIGs input cells 2 11 9" xfId="23206"/>
    <cellStyle name="RIGs input cells 2 12" xfId="23207"/>
    <cellStyle name="RIGs input cells 2 13" xfId="23208"/>
    <cellStyle name="RIGs input cells 2 14" xfId="23209"/>
    <cellStyle name="RIGs input cells 2 15" xfId="23210"/>
    <cellStyle name="RIGs input cells 2 16" xfId="23211"/>
    <cellStyle name="RIGs input cells 2 17" xfId="23212"/>
    <cellStyle name="RIGs input cells 2 18" xfId="23213"/>
    <cellStyle name="RIGs input cells 2 19" xfId="23214"/>
    <cellStyle name="RIGs input cells 2 2" xfId="142"/>
    <cellStyle name="RIGs input cells 2 2 10" xfId="23215"/>
    <cellStyle name="RIGs input cells 2 2 11" xfId="23216"/>
    <cellStyle name="RIGs input cells 2 2 12" xfId="23217"/>
    <cellStyle name="RIGs input cells 2 2 13" xfId="23218"/>
    <cellStyle name="RIGs input cells 2 2 14" xfId="23219"/>
    <cellStyle name="RIGs input cells 2 2 15" xfId="23220"/>
    <cellStyle name="RIGs input cells 2 2 16" xfId="23221"/>
    <cellStyle name="RIGs input cells 2 2 17" xfId="23222"/>
    <cellStyle name="RIGs input cells 2 2 18" xfId="23223"/>
    <cellStyle name="RIGs input cells 2 2 19" xfId="23224"/>
    <cellStyle name="RIGs input cells 2 2 2" xfId="1570"/>
    <cellStyle name="RIGs input cells 2 2 2 10" xfId="23225"/>
    <cellStyle name="RIGs input cells 2 2 2 11" xfId="23226"/>
    <cellStyle name="RIGs input cells 2 2 2 12" xfId="23227"/>
    <cellStyle name="RIGs input cells 2 2 2 13" xfId="23228"/>
    <cellStyle name="RIGs input cells 2 2 2 14" xfId="23229"/>
    <cellStyle name="RIGs input cells 2 2 2 15" xfId="23230"/>
    <cellStyle name="RIGs input cells 2 2 2 16" xfId="23231"/>
    <cellStyle name="RIGs input cells 2 2 2 17" xfId="23232"/>
    <cellStyle name="RIGs input cells 2 2 2 18" xfId="23233"/>
    <cellStyle name="RIGs input cells 2 2 2 19" xfId="23234"/>
    <cellStyle name="RIGs input cells 2 2 2 2" xfId="1571"/>
    <cellStyle name="RIGs input cells 2 2 2 2 10" xfId="23235"/>
    <cellStyle name="RIGs input cells 2 2 2 2 11" xfId="23236"/>
    <cellStyle name="RIGs input cells 2 2 2 2 12" xfId="23237"/>
    <cellStyle name="RIGs input cells 2 2 2 2 13" xfId="23238"/>
    <cellStyle name="RIGs input cells 2 2 2 2 14" xfId="23239"/>
    <cellStyle name="RIGs input cells 2 2 2 2 15" xfId="23240"/>
    <cellStyle name="RIGs input cells 2 2 2 2 16" xfId="23241"/>
    <cellStyle name="RIGs input cells 2 2 2 2 17" xfId="23242"/>
    <cellStyle name="RIGs input cells 2 2 2 2 18" xfId="23243"/>
    <cellStyle name="RIGs input cells 2 2 2 2 19" xfId="23244"/>
    <cellStyle name="RIGs input cells 2 2 2 2 2" xfId="1572"/>
    <cellStyle name="RIGs input cells 2 2 2 2 2 10" xfId="23245"/>
    <cellStyle name="RIGs input cells 2 2 2 2 2 11" xfId="23246"/>
    <cellStyle name="RIGs input cells 2 2 2 2 2 12" xfId="23247"/>
    <cellStyle name="RIGs input cells 2 2 2 2 2 13" xfId="23248"/>
    <cellStyle name="RIGs input cells 2 2 2 2 2 14" xfId="23249"/>
    <cellStyle name="RIGs input cells 2 2 2 2 2 15" xfId="23250"/>
    <cellStyle name="RIGs input cells 2 2 2 2 2 16" xfId="23251"/>
    <cellStyle name="RIGs input cells 2 2 2 2 2 17" xfId="23252"/>
    <cellStyle name="RIGs input cells 2 2 2 2 2 18" xfId="23253"/>
    <cellStyle name="RIGs input cells 2 2 2 2 2 19" xfId="23254"/>
    <cellStyle name="RIGs input cells 2 2 2 2 2 2" xfId="23255"/>
    <cellStyle name="RIGs input cells 2 2 2 2 2 20" xfId="23256"/>
    <cellStyle name="RIGs input cells 2 2 2 2 2 21" xfId="23257"/>
    <cellStyle name="RIGs input cells 2 2 2 2 2 22" xfId="23258"/>
    <cellStyle name="RIGs input cells 2 2 2 2 2 23" xfId="23259"/>
    <cellStyle name="RIGs input cells 2 2 2 2 2 24" xfId="23260"/>
    <cellStyle name="RIGs input cells 2 2 2 2 2 25" xfId="23261"/>
    <cellStyle name="RIGs input cells 2 2 2 2 2 26" xfId="23262"/>
    <cellStyle name="RIGs input cells 2 2 2 2 2 27" xfId="23263"/>
    <cellStyle name="RIGs input cells 2 2 2 2 2 28" xfId="23264"/>
    <cellStyle name="RIGs input cells 2 2 2 2 2 29" xfId="23265"/>
    <cellStyle name="RIGs input cells 2 2 2 2 2 3" xfId="23266"/>
    <cellStyle name="RIGs input cells 2 2 2 2 2 30" xfId="23267"/>
    <cellStyle name="RIGs input cells 2 2 2 2 2 31" xfId="23268"/>
    <cellStyle name="RIGs input cells 2 2 2 2 2 32" xfId="23269"/>
    <cellStyle name="RIGs input cells 2 2 2 2 2 33" xfId="23270"/>
    <cellStyle name="RIGs input cells 2 2 2 2 2 34" xfId="23271"/>
    <cellStyle name="RIGs input cells 2 2 2 2 2 4" xfId="23272"/>
    <cellStyle name="RIGs input cells 2 2 2 2 2 5" xfId="23273"/>
    <cellStyle name="RIGs input cells 2 2 2 2 2 6" xfId="23274"/>
    <cellStyle name="RIGs input cells 2 2 2 2 2 7" xfId="23275"/>
    <cellStyle name="RIGs input cells 2 2 2 2 2 8" xfId="23276"/>
    <cellStyle name="RIGs input cells 2 2 2 2 2 9" xfId="23277"/>
    <cellStyle name="RIGs input cells 2 2 2 2 20" xfId="23278"/>
    <cellStyle name="RIGs input cells 2 2 2 2 21" xfId="23279"/>
    <cellStyle name="RIGs input cells 2 2 2 2 22" xfId="23280"/>
    <cellStyle name="RIGs input cells 2 2 2 2 23" xfId="23281"/>
    <cellStyle name="RIGs input cells 2 2 2 2 24" xfId="23282"/>
    <cellStyle name="RIGs input cells 2 2 2 2 25" xfId="23283"/>
    <cellStyle name="RIGs input cells 2 2 2 2 26" xfId="23284"/>
    <cellStyle name="RIGs input cells 2 2 2 2 27" xfId="23285"/>
    <cellStyle name="RIGs input cells 2 2 2 2 28" xfId="23286"/>
    <cellStyle name="RIGs input cells 2 2 2 2 29" xfId="23287"/>
    <cellStyle name="RIGs input cells 2 2 2 2 3" xfId="23288"/>
    <cellStyle name="RIGs input cells 2 2 2 2 30" xfId="23289"/>
    <cellStyle name="RIGs input cells 2 2 2 2 31" xfId="23290"/>
    <cellStyle name="RIGs input cells 2 2 2 2 32" xfId="23291"/>
    <cellStyle name="RIGs input cells 2 2 2 2 33" xfId="23292"/>
    <cellStyle name="RIGs input cells 2 2 2 2 34" xfId="23293"/>
    <cellStyle name="RIGs input cells 2 2 2 2 35" xfId="23294"/>
    <cellStyle name="RIGs input cells 2 2 2 2 4" xfId="23295"/>
    <cellStyle name="RIGs input cells 2 2 2 2 5" xfId="23296"/>
    <cellStyle name="RIGs input cells 2 2 2 2 6" xfId="23297"/>
    <cellStyle name="RIGs input cells 2 2 2 2 7" xfId="23298"/>
    <cellStyle name="RIGs input cells 2 2 2 2 8" xfId="23299"/>
    <cellStyle name="RIGs input cells 2 2 2 2 9" xfId="23300"/>
    <cellStyle name="RIGs input cells 2 2 2 2_4 28 1_Asst_Health_Crit_AllTO_RIIO_20110714pm" xfId="1573"/>
    <cellStyle name="RIGs input cells 2 2 2 20" xfId="23301"/>
    <cellStyle name="RIGs input cells 2 2 2 21" xfId="23302"/>
    <cellStyle name="RIGs input cells 2 2 2 22" xfId="23303"/>
    <cellStyle name="RIGs input cells 2 2 2 23" xfId="23304"/>
    <cellStyle name="RIGs input cells 2 2 2 24" xfId="23305"/>
    <cellStyle name="RIGs input cells 2 2 2 25" xfId="23306"/>
    <cellStyle name="RIGs input cells 2 2 2 26" xfId="23307"/>
    <cellStyle name="RIGs input cells 2 2 2 27" xfId="23308"/>
    <cellStyle name="RIGs input cells 2 2 2 28" xfId="23309"/>
    <cellStyle name="RIGs input cells 2 2 2 29" xfId="23310"/>
    <cellStyle name="RIGs input cells 2 2 2 3" xfId="1574"/>
    <cellStyle name="RIGs input cells 2 2 2 3 10" xfId="23311"/>
    <cellStyle name="RIGs input cells 2 2 2 3 11" xfId="23312"/>
    <cellStyle name="RIGs input cells 2 2 2 3 12" xfId="23313"/>
    <cellStyle name="RIGs input cells 2 2 2 3 13" xfId="23314"/>
    <cellStyle name="RIGs input cells 2 2 2 3 14" xfId="23315"/>
    <cellStyle name="RIGs input cells 2 2 2 3 15" xfId="23316"/>
    <cellStyle name="RIGs input cells 2 2 2 3 16" xfId="23317"/>
    <cellStyle name="RIGs input cells 2 2 2 3 17" xfId="23318"/>
    <cellStyle name="RIGs input cells 2 2 2 3 18" xfId="23319"/>
    <cellStyle name="RIGs input cells 2 2 2 3 19" xfId="23320"/>
    <cellStyle name="RIGs input cells 2 2 2 3 2" xfId="23321"/>
    <cellStyle name="RIGs input cells 2 2 2 3 20" xfId="23322"/>
    <cellStyle name="RIGs input cells 2 2 2 3 21" xfId="23323"/>
    <cellStyle name="RIGs input cells 2 2 2 3 22" xfId="23324"/>
    <cellStyle name="RIGs input cells 2 2 2 3 23" xfId="23325"/>
    <cellStyle name="RIGs input cells 2 2 2 3 24" xfId="23326"/>
    <cellStyle name="RIGs input cells 2 2 2 3 25" xfId="23327"/>
    <cellStyle name="RIGs input cells 2 2 2 3 26" xfId="23328"/>
    <cellStyle name="RIGs input cells 2 2 2 3 27" xfId="23329"/>
    <cellStyle name="RIGs input cells 2 2 2 3 28" xfId="23330"/>
    <cellStyle name="RIGs input cells 2 2 2 3 29" xfId="23331"/>
    <cellStyle name="RIGs input cells 2 2 2 3 3" xfId="23332"/>
    <cellStyle name="RIGs input cells 2 2 2 3 30" xfId="23333"/>
    <cellStyle name="RIGs input cells 2 2 2 3 31" xfId="23334"/>
    <cellStyle name="RIGs input cells 2 2 2 3 32" xfId="23335"/>
    <cellStyle name="RIGs input cells 2 2 2 3 33" xfId="23336"/>
    <cellStyle name="RIGs input cells 2 2 2 3 34" xfId="23337"/>
    <cellStyle name="RIGs input cells 2 2 2 3 4" xfId="23338"/>
    <cellStyle name="RIGs input cells 2 2 2 3 5" xfId="23339"/>
    <cellStyle name="RIGs input cells 2 2 2 3 6" xfId="23340"/>
    <cellStyle name="RIGs input cells 2 2 2 3 7" xfId="23341"/>
    <cellStyle name="RIGs input cells 2 2 2 3 8" xfId="23342"/>
    <cellStyle name="RIGs input cells 2 2 2 3 9" xfId="23343"/>
    <cellStyle name="RIGs input cells 2 2 2 30" xfId="23344"/>
    <cellStyle name="RIGs input cells 2 2 2 31" xfId="23345"/>
    <cellStyle name="RIGs input cells 2 2 2 32" xfId="23346"/>
    <cellStyle name="RIGs input cells 2 2 2 33" xfId="23347"/>
    <cellStyle name="RIGs input cells 2 2 2 34" xfId="23348"/>
    <cellStyle name="RIGs input cells 2 2 2 35" xfId="23349"/>
    <cellStyle name="RIGs input cells 2 2 2 36" xfId="23350"/>
    <cellStyle name="RIGs input cells 2 2 2 37" xfId="23351"/>
    <cellStyle name="RIGs input cells 2 2 2 38" xfId="23352"/>
    <cellStyle name="RIGs input cells 2 2 2 4" xfId="1575"/>
    <cellStyle name="RIGs input cells 2 2 2 4 10" xfId="23353"/>
    <cellStyle name="RIGs input cells 2 2 2 4 11" xfId="23354"/>
    <cellStyle name="RIGs input cells 2 2 2 4 12" xfId="23355"/>
    <cellStyle name="RIGs input cells 2 2 2 4 13" xfId="23356"/>
    <cellStyle name="RIGs input cells 2 2 2 4 14" xfId="23357"/>
    <cellStyle name="RIGs input cells 2 2 2 4 15" xfId="23358"/>
    <cellStyle name="RIGs input cells 2 2 2 4 16" xfId="23359"/>
    <cellStyle name="RIGs input cells 2 2 2 4 17" xfId="23360"/>
    <cellStyle name="RIGs input cells 2 2 2 4 18" xfId="23361"/>
    <cellStyle name="RIGs input cells 2 2 2 4 19" xfId="23362"/>
    <cellStyle name="RIGs input cells 2 2 2 4 2" xfId="23363"/>
    <cellStyle name="RIGs input cells 2 2 2 4 20" xfId="23364"/>
    <cellStyle name="RIGs input cells 2 2 2 4 21" xfId="23365"/>
    <cellStyle name="RIGs input cells 2 2 2 4 22" xfId="23366"/>
    <cellStyle name="RIGs input cells 2 2 2 4 23" xfId="23367"/>
    <cellStyle name="RIGs input cells 2 2 2 4 24" xfId="23368"/>
    <cellStyle name="RIGs input cells 2 2 2 4 25" xfId="23369"/>
    <cellStyle name="RIGs input cells 2 2 2 4 26" xfId="23370"/>
    <cellStyle name="RIGs input cells 2 2 2 4 27" xfId="23371"/>
    <cellStyle name="RIGs input cells 2 2 2 4 28" xfId="23372"/>
    <cellStyle name="RIGs input cells 2 2 2 4 29" xfId="23373"/>
    <cellStyle name="RIGs input cells 2 2 2 4 3" xfId="23374"/>
    <cellStyle name="RIGs input cells 2 2 2 4 30" xfId="23375"/>
    <cellStyle name="RIGs input cells 2 2 2 4 31" xfId="23376"/>
    <cellStyle name="RIGs input cells 2 2 2 4 32" xfId="23377"/>
    <cellStyle name="RIGs input cells 2 2 2 4 33" xfId="23378"/>
    <cellStyle name="RIGs input cells 2 2 2 4 34" xfId="23379"/>
    <cellStyle name="RIGs input cells 2 2 2 4 4" xfId="23380"/>
    <cellStyle name="RIGs input cells 2 2 2 4 5" xfId="23381"/>
    <cellStyle name="RIGs input cells 2 2 2 4 6" xfId="23382"/>
    <cellStyle name="RIGs input cells 2 2 2 4 7" xfId="23383"/>
    <cellStyle name="RIGs input cells 2 2 2 4 8" xfId="23384"/>
    <cellStyle name="RIGs input cells 2 2 2 4 9" xfId="23385"/>
    <cellStyle name="RIGs input cells 2 2 2 5" xfId="23386"/>
    <cellStyle name="RIGs input cells 2 2 2 6" xfId="23387"/>
    <cellStyle name="RIGs input cells 2 2 2 7" xfId="23388"/>
    <cellStyle name="RIGs input cells 2 2 2 8" xfId="23389"/>
    <cellStyle name="RIGs input cells 2 2 2 9" xfId="23390"/>
    <cellStyle name="RIGs input cells 2 2 2_4 28 1_Asst_Health_Crit_AllTO_RIIO_20110714pm" xfId="1576"/>
    <cellStyle name="RIGs input cells 2 2 20" xfId="23391"/>
    <cellStyle name="RIGs input cells 2 2 21" xfId="23392"/>
    <cellStyle name="RIGs input cells 2 2 22" xfId="23393"/>
    <cellStyle name="RIGs input cells 2 2 23" xfId="23394"/>
    <cellStyle name="RIGs input cells 2 2 24" xfId="23395"/>
    <cellStyle name="RIGs input cells 2 2 25" xfId="23396"/>
    <cellStyle name="RIGs input cells 2 2 26" xfId="23397"/>
    <cellStyle name="RIGs input cells 2 2 27" xfId="23398"/>
    <cellStyle name="RIGs input cells 2 2 28" xfId="23399"/>
    <cellStyle name="RIGs input cells 2 2 29" xfId="23400"/>
    <cellStyle name="RIGs input cells 2 2 3" xfId="1577"/>
    <cellStyle name="RIGs input cells 2 2 3 10" xfId="23401"/>
    <cellStyle name="RIGs input cells 2 2 3 11" xfId="23402"/>
    <cellStyle name="RIGs input cells 2 2 3 12" xfId="23403"/>
    <cellStyle name="RIGs input cells 2 2 3 13" xfId="23404"/>
    <cellStyle name="RIGs input cells 2 2 3 14" xfId="23405"/>
    <cellStyle name="RIGs input cells 2 2 3 15" xfId="23406"/>
    <cellStyle name="RIGs input cells 2 2 3 16" xfId="23407"/>
    <cellStyle name="RIGs input cells 2 2 3 17" xfId="23408"/>
    <cellStyle name="RIGs input cells 2 2 3 18" xfId="23409"/>
    <cellStyle name="RIGs input cells 2 2 3 19" xfId="23410"/>
    <cellStyle name="RIGs input cells 2 2 3 2" xfId="1578"/>
    <cellStyle name="RIGs input cells 2 2 3 2 10" xfId="23411"/>
    <cellStyle name="RIGs input cells 2 2 3 2 11" xfId="23412"/>
    <cellStyle name="RIGs input cells 2 2 3 2 12" xfId="23413"/>
    <cellStyle name="RIGs input cells 2 2 3 2 13" xfId="23414"/>
    <cellStyle name="RIGs input cells 2 2 3 2 14" xfId="23415"/>
    <cellStyle name="RIGs input cells 2 2 3 2 15" xfId="23416"/>
    <cellStyle name="RIGs input cells 2 2 3 2 16" xfId="23417"/>
    <cellStyle name="RIGs input cells 2 2 3 2 17" xfId="23418"/>
    <cellStyle name="RIGs input cells 2 2 3 2 18" xfId="23419"/>
    <cellStyle name="RIGs input cells 2 2 3 2 19" xfId="23420"/>
    <cellStyle name="RIGs input cells 2 2 3 2 2" xfId="23421"/>
    <cellStyle name="RIGs input cells 2 2 3 2 20" xfId="23422"/>
    <cellStyle name="RIGs input cells 2 2 3 2 21" xfId="23423"/>
    <cellStyle name="RIGs input cells 2 2 3 2 22" xfId="23424"/>
    <cellStyle name="RIGs input cells 2 2 3 2 23" xfId="23425"/>
    <cellStyle name="RIGs input cells 2 2 3 2 24" xfId="23426"/>
    <cellStyle name="RIGs input cells 2 2 3 2 25" xfId="23427"/>
    <cellStyle name="RIGs input cells 2 2 3 2 26" xfId="23428"/>
    <cellStyle name="RIGs input cells 2 2 3 2 27" xfId="23429"/>
    <cellStyle name="RIGs input cells 2 2 3 2 28" xfId="23430"/>
    <cellStyle name="RIGs input cells 2 2 3 2 29" xfId="23431"/>
    <cellStyle name="RIGs input cells 2 2 3 2 3" xfId="23432"/>
    <cellStyle name="RIGs input cells 2 2 3 2 30" xfId="23433"/>
    <cellStyle name="RIGs input cells 2 2 3 2 31" xfId="23434"/>
    <cellStyle name="RIGs input cells 2 2 3 2 32" xfId="23435"/>
    <cellStyle name="RIGs input cells 2 2 3 2 33" xfId="23436"/>
    <cellStyle name="RIGs input cells 2 2 3 2 34" xfId="23437"/>
    <cellStyle name="RIGs input cells 2 2 3 2 4" xfId="23438"/>
    <cellStyle name="RIGs input cells 2 2 3 2 5" xfId="23439"/>
    <cellStyle name="RIGs input cells 2 2 3 2 6" xfId="23440"/>
    <cellStyle name="RIGs input cells 2 2 3 2 7" xfId="23441"/>
    <cellStyle name="RIGs input cells 2 2 3 2 8" xfId="23442"/>
    <cellStyle name="RIGs input cells 2 2 3 2 9" xfId="23443"/>
    <cellStyle name="RIGs input cells 2 2 3 20" xfId="23444"/>
    <cellStyle name="RIGs input cells 2 2 3 21" xfId="23445"/>
    <cellStyle name="RIGs input cells 2 2 3 22" xfId="23446"/>
    <cellStyle name="RIGs input cells 2 2 3 23" xfId="23447"/>
    <cellStyle name="RIGs input cells 2 2 3 24" xfId="23448"/>
    <cellStyle name="RIGs input cells 2 2 3 25" xfId="23449"/>
    <cellStyle name="RIGs input cells 2 2 3 26" xfId="23450"/>
    <cellStyle name="RIGs input cells 2 2 3 27" xfId="23451"/>
    <cellStyle name="RIGs input cells 2 2 3 28" xfId="23452"/>
    <cellStyle name="RIGs input cells 2 2 3 29" xfId="23453"/>
    <cellStyle name="RIGs input cells 2 2 3 3" xfId="23454"/>
    <cellStyle name="RIGs input cells 2 2 3 30" xfId="23455"/>
    <cellStyle name="RIGs input cells 2 2 3 31" xfId="23456"/>
    <cellStyle name="RIGs input cells 2 2 3 32" xfId="23457"/>
    <cellStyle name="RIGs input cells 2 2 3 33" xfId="23458"/>
    <cellStyle name="RIGs input cells 2 2 3 34" xfId="23459"/>
    <cellStyle name="RIGs input cells 2 2 3 35" xfId="23460"/>
    <cellStyle name="RIGs input cells 2 2 3 4" xfId="23461"/>
    <cellStyle name="RIGs input cells 2 2 3 5" xfId="23462"/>
    <cellStyle name="RIGs input cells 2 2 3 6" xfId="23463"/>
    <cellStyle name="RIGs input cells 2 2 3 7" xfId="23464"/>
    <cellStyle name="RIGs input cells 2 2 3 8" xfId="23465"/>
    <cellStyle name="RIGs input cells 2 2 3 9" xfId="23466"/>
    <cellStyle name="RIGs input cells 2 2 3_4 28 1_Asst_Health_Crit_AllTO_RIIO_20110714pm" xfId="1579"/>
    <cellStyle name="RIGs input cells 2 2 30" xfId="23467"/>
    <cellStyle name="RIGs input cells 2 2 31" xfId="23468"/>
    <cellStyle name="RIGs input cells 2 2 32" xfId="23469"/>
    <cellStyle name="RIGs input cells 2 2 33" xfId="23470"/>
    <cellStyle name="RIGs input cells 2 2 34" xfId="23471"/>
    <cellStyle name="RIGs input cells 2 2 35" xfId="23472"/>
    <cellStyle name="RIGs input cells 2 2 36" xfId="23473"/>
    <cellStyle name="RIGs input cells 2 2 37" xfId="23474"/>
    <cellStyle name="RIGs input cells 2 2 38" xfId="23475"/>
    <cellStyle name="RIGs input cells 2 2 39" xfId="23476"/>
    <cellStyle name="RIGs input cells 2 2 4" xfId="1580"/>
    <cellStyle name="RIGs input cells 2 2 4 10" xfId="23477"/>
    <cellStyle name="RIGs input cells 2 2 4 11" xfId="23478"/>
    <cellStyle name="RIGs input cells 2 2 4 12" xfId="23479"/>
    <cellStyle name="RIGs input cells 2 2 4 13" xfId="23480"/>
    <cellStyle name="RIGs input cells 2 2 4 14" xfId="23481"/>
    <cellStyle name="RIGs input cells 2 2 4 15" xfId="23482"/>
    <cellStyle name="RIGs input cells 2 2 4 16" xfId="23483"/>
    <cellStyle name="RIGs input cells 2 2 4 17" xfId="23484"/>
    <cellStyle name="RIGs input cells 2 2 4 18" xfId="23485"/>
    <cellStyle name="RIGs input cells 2 2 4 19" xfId="23486"/>
    <cellStyle name="RIGs input cells 2 2 4 2" xfId="23487"/>
    <cellStyle name="RIGs input cells 2 2 4 20" xfId="23488"/>
    <cellStyle name="RIGs input cells 2 2 4 21" xfId="23489"/>
    <cellStyle name="RIGs input cells 2 2 4 22" xfId="23490"/>
    <cellStyle name="RIGs input cells 2 2 4 23" xfId="23491"/>
    <cellStyle name="RIGs input cells 2 2 4 24" xfId="23492"/>
    <cellStyle name="RIGs input cells 2 2 4 25" xfId="23493"/>
    <cellStyle name="RIGs input cells 2 2 4 26" xfId="23494"/>
    <cellStyle name="RIGs input cells 2 2 4 27" xfId="23495"/>
    <cellStyle name="RIGs input cells 2 2 4 28" xfId="23496"/>
    <cellStyle name="RIGs input cells 2 2 4 29" xfId="23497"/>
    <cellStyle name="RIGs input cells 2 2 4 3" xfId="23498"/>
    <cellStyle name="RIGs input cells 2 2 4 30" xfId="23499"/>
    <cellStyle name="RIGs input cells 2 2 4 31" xfId="23500"/>
    <cellStyle name="RIGs input cells 2 2 4 32" xfId="23501"/>
    <cellStyle name="RIGs input cells 2 2 4 33" xfId="23502"/>
    <cellStyle name="RIGs input cells 2 2 4 34" xfId="23503"/>
    <cellStyle name="RIGs input cells 2 2 4 4" xfId="23504"/>
    <cellStyle name="RIGs input cells 2 2 4 5" xfId="23505"/>
    <cellStyle name="RIGs input cells 2 2 4 6" xfId="23506"/>
    <cellStyle name="RIGs input cells 2 2 4 7" xfId="23507"/>
    <cellStyle name="RIGs input cells 2 2 4 8" xfId="23508"/>
    <cellStyle name="RIGs input cells 2 2 4 9" xfId="23509"/>
    <cellStyle name="RIGs input cells 2 2 5" xfId="1581"/>
    <cellStyle name="RIGs input cells 2 2 5 10" xfId="23510"/>
    <cellStyle name="RIGs input cells 2 2 5 11" xfId="23511"/>
    <cellStyle name="RIGs input cells 2 2 5 12" xfId="23512"/>
    <cellStyle name="RIGs input cells 2 2 5 13" xfId="23513"/>
    <cellStyle name="RIGs input cells 2 2 5 14" xfId="23514"/>
    <cellStyle name="RIGs input cells 2 2 5 15" xfId="23515"/>
    <cellStyle name="RIGs input cells 2 2 5 16" xfId="23516"/>
    <cellStyle name="RIGs input cells 2 2 5 17" xfId="23517"/>
    <cellStyle name="RIGs input cells 2 2 5 18" xfId="23518"/>
    <cellStyle name="RIGs input cells 2 2 5 19" xfId="23519"/>
    <cellStyle name="RIGs input cells 2 2 5 2" xfId="23520"/>
    <cellStyle name="RIGs input cells 2 2 5 20" xfId="23521"/>
    <cellStyle name="RIGs input cells 2 2 5 21" xfId="23522"/>
    <cellStyle name="RIGs input cells 2 2 5 22" xfId="23523"/>
    <cellStyle name="RIGs input cells 2 2 5 23" xfId="23524"/>
    <cellStyle name="RIGs input cells 2 2 5 24" xfId="23525"/>
    <cellStyle name="RIGs input cells 2 2 5 25" xfId="23526"/>
    <cellStyle name="RIGs input cells 2 2 5 26" xfId="23527"/>
    <cellStyle name="RIGs input cells 2 2 5 27" xfId="23528"/>
    <cellStyle name="RIGs input cells 2 2 5 28" xfId="23529"/>
    <cellStyle name="RIGs input cells 2 2 5 29" xfId="23530"/>
    <cellStyle name="RIGs input cells 2 2 5 3" xfId="23531"/>
    <cellStyle name="RIGs input cells 2 2 5 30" xfId="23532"/>
    <cellStyle name="RIGs input cells 2 2 5 31" xfId="23533"/>
    <cellStyle name="RIGs input cells 2 2 5 32" xfId="23534"/>
    <cellStyle name="RIGs input cells 2 2 5 33" xfId="23535"/>
    <cellStyle name="RIGs input cells 2 2 5 34" xfId="23536"/>
    <cellStyle name="RIGs input cells 2 2 5 4" xfId="23537"/>
    <cellStyle name="RIGs input cells 2 2 5 5" xfId="23538"/>
    <cellStyle name="RIGs input cells 2 2 5 6" xfId="23539"/>
    <cellStyle name="RIGs input cells 2 2 5 7" xfId="23540"/>
    <cellStyle name="RIGs input cells 2 2 5 8" xfId="23541"/>
    <cellStyle name="RIGs input cells 2 2 5 9" xfId="23542"/>
    <cellStyle name="RIGs input cells 2 2 6" xfId="23543"/>
    <cellStyle name="RIGs input cells 2 2 7" xfId="23544"/>
    <cellStyle name="RIGs input cells 2 2 8" xfId="23545"/>
    <cellStyle name="RIGs input cells 2 2 9" xfId="23546"/>
    <cellStyle name="RIGs input cells 2 2_1.3s Accounting C Costs Scots" xfId="1582"/>
    <cellStyle name="RIGs input cells 2 20" xfId="23547"/>
    <cellStyle name="RIGs input cells 2 21" xfId="23548"/>
    <cellStyle name="RIGs input cells 2 22" xfId="23549"/>
    <cellStyle name="RIGs input cells 2 23" xfId="23550"/>
    <cellStyle name="RIGs input cells 2 24" xfId="23551"/>
    <cellStyle name="RIGs input cells 2 25" xfId="23552"/>
    <cellStyle name="RIGs input cells 2 26" xfId="23553"/>
    <cellStyle name="RIGs input cells 2 27" xfId="23554"/>
    <cellStyle name="RIGs input cells 2 28" xfId="23555"/>
    <cellStyle name="RIGs input cells 2 29" xfId="23556"/>
    <cellStyle name="RIGs input cells 2 3" xfId="1583"/>
    <cellStyle name="RIGs input cells 2 3 10" xfId="23557"/>
    <cellStyle name="RIGs input cells 2 3 11" xfId="23558"/>
    <cellStyle name="RIGs input cells 2 3 12" xfId="23559"/>
    <cellStyle name="RIGs input cells 2 3 13" xfId="23560"/>
    <cellStyle name="RIGs input cells 2 3 14" xfId="23561"/>
    <cellStyle name="RIGs input cells 2 3 15" xfId="23562"/>
    <cellStyle name="RIGs input cells 2 3 16" xfId="23563"/>
    <cellStyle name="RIGs input cells 2 3 17" xfId="23564"/>
    <cellStyle name="RIGs input cells 2 3 18" xfId="23565"/>
    <cellStyle name="RIGs input cells 2 3 19" xfId="23566"/>
    <cellStyle name="RIGs input cells 2 3 2" xfId="1584"/>
    <cellStyle name="RIGs input cells 2 3 2 10" xfId="23567"/>
    <cellStyle name="RIGs input cells 2 3 2 11" xfId="23568"/>
    <cellStyle name="RIGs input cells 2 3 2 12" xfId="23569"/>
    <cellStyle name="RIGs input cells 2 3 2 13" xfId="23570"/>
    <cellStyle name="RIGs input cells 2 3 2 14" xfId="23571"/>
    <cellStyle name="RIGs input cells 2 3 2 15" xfId="23572"/>
    <cellStyle name="RIGs input cells 2 3 2 16" xfId="23573"/>
    <cellStyle name="RIGs input cells 2 3 2 17" xfId="23574"/>
    <cellStyle name="RIGs input cells 2 3 2 18" xfId="23575"/>
    <cellStyle name="RIGs input cells 2 3 2 19" xfId="23576"/>
    <cellStyle name="RIGs input cells 2 3 2 2" xfId="1585"/>
    <cellStyle name="RIGs input cells 2 3 2 2 10" xfId="23577"/>
    <cellStyle name="RIGs input cells 2 3 2 2 11" xfId="23578"/>
    <cellStyle name="RIGs input cells 2 3 2 2 12" xfId="23579"/>
    <cellStyle name="RIGs input cells 2 3 2 2 13" xfId="23580"/>
    <cellStyle name="RIGs input cells 2 3 2 2 14" xfId="23581"/>
    <cellStyle name="RIGs input cells 2 3 2 2 15" xfId="23582"/>
    <cellStyle name="RIGs input cells 2 3 2 2 16" xfId="23583"/>
    <cellStyle name="RIGs input cells 2 3 2 2 17" xfId="23584"/>
    <cellStyle name="RIGs input cells 2 3 2 2 18" xfId="23585"/>
    <cellStyle name="RIGs input cells 2 3 2 2 19" xfId="23586"/>
    <cellStyle name="RIGs input cells 2 3 2 2 2" xfId="23587"/>
    <cellStyle name="RIGs input cells 2 3 2 2 20" xfId="23588"/>
    <cellStyle name="RIGs input cells 2 3 2 2 21" xfId="23589"/>
    <cellStyle name="RIGs input cells 2 3 2 2 22" xfId="23590"/>
    <cellStyle name="RIGs input cells 2 3 2 2 23" xfId="23591"/>
    <cellStyle name="RIGs input cells 2 3 2 2 24" xfId="23592"/>
    <cellStyle name="RIGs input cells 2 3 2 2 25" xfId="23593"/>
    <cellStyle name="RIGs input cells 2 3 2 2 26" xfId="23594"/>
    <cellStyle name="RIGs input cells 2 3 2 2 27" xfId="23595"/>
    <cellStyle name="RIGs input cells 2 3 2 2 28" xfId="23596"/>
    <cellStyle name="RIGs input cells 2 3 2 2 29" xfId="23597"/>
    <cellStyle name="RIGs input cells 2 3 2 2 3" xfId="23598"/>
    <cellStyle name="RIGs input cells 2 3 2 2 30" xfId="23599"/>
    <cellStyle name="RIGs input cells 2 3 2 2 31" xfId="23600"/>
    <cellStyle name="RIGs input cells 2 3 2 2 32" xfId="23601"/>
    <cellStyle name="RIGs input cells 2 3 2 2 33" xfId="23602"/>
    <cellStyle name="RIGs input cells 2 3 2 2 34" xfId="23603"/>
    <cellStyle name="RIGs input cells 2 3 2 2 4" xfId="23604"/>
    <cellStyle name="RIGs input cells 2 3 2 2 5" xfId="23605"/>
    <cellStyle name="RIGs input cells 2 3 2 2 6" xfId="23606"/>
    <cellStyle name="RIGs input cells 2 3 2 2 7" xfId="23607"/>
    <cellStyle name="RIGs input cells 2 3 2 2 8" xfId="23608"/>
    <cellStyle name="RIGs input cells 2 3 2 2 9" xfId="23609"/>
    <cellStyle name="RIGs input cells 2 3 2 20" xfId="23610"/>
    <cellStyle name="RIGs input cells 2 3 2 21" xfId="23611"/>
    <cellStyle name="RIGs input cells 2 3 2 22" xfId="23612"/>
    <cellStyle name="RIGs input cells 2 3 2 23" xfId="23613"/>
    <cellStyle name="RIGs input cells 2 3 2 24" xfId="23614"/>
    <cellStyle name="RIGs input cells 2 3 2 25" xfId="23615"/>
    <cellStyle name="RIGs input cells 2 3 2 26" xfId="23616"/>
    <cellStyle name="RIGs input cells 2 3 2 27" xfId="23617"/>
    <cellStyle name="RIGs input cells 2 3 2 28" xfId="23618"/>
    <cellStyle name="RIGs input cells 2 3 2 29" xfId="23619"/>
    <cellStyle name="RIGs input cells 2 3 2 3" xfId="23620"/>
    <cellStyle name="RIGs input cells 2 3 2 30" xfId="23621"/>
    <cellStyle name="RIGs input cells 2 3 2 31" xfId="23622"/>
    <cellStyle name="RIGs input cells 2 3 2 32" xfId="23623"/>
    <cellStyle name="RIGs input cells 2 3 2 33" xfId="23624"/>
    <cellStyle name="RIGs input cells 2 3 2 34" xfId="23625"/>
    <cellStyle name="RIGs input cells 2 3 2 35" xfId="23626"/>
    <cellStyle name="RIGs input cells 2 3 2 4" xfId="23627"/>
    <cellStyle name="RIGs input cells 2 3 2 5" xfId="23628"/>
    <cellStyle name="RIGs input cells 2 3 2 6" xfId="23629"/>
    <cellStyle name="RIGs input cells 2 3 2 7" xfId="23630"/>
    <cellStyle name="RIGs input cells 2 3 2 8" xfId="23631"/>
    <cellStyle name="RIGs input cells 2 3 2 9" xfId="23632"/>
    <cellStyle name="RIGs input cells 2 3 2_4 28 1_Asst_Health_Crit_AllTO_RIIO_20110714pm" xfId="1586"/>
    <cellStyle name="RIGs input cells 2 3 20" xfId="23633"/>
    <cellStyle name="RIGs input cells 2 3 21" xfId="23634"/>
    <cellStyle name="RIGs input cells 2 3 22" xfId="23635"/>
    <cellStyle name="RIGs input cells 2 3 23" xfId="23636"/>
    <cellStyle name="RIGs input cells 2 3 24" xfId="23637"/>
    <cellStyle name="RIGs input cells 2 3 25" xfId="23638"/>
    <cellStyle name="RIGs input cells 2 3 26" xfId="23639"/>
    <cellStyle name="RIGs input cells 2 3 27" xfId="23640"/>
    <cellStyle name="RIGs input cells 2 3 28" xfId="23641"/>
    <cellStyle name="RIGs input cells 2 3 29" xfId="23642"/>
    <cellStyle name="RIGs input cells 2 3 3" xfId="1587"/>
    <cellStyle name="RIGs input cells 2 3 3 10" xfId="23643"/>
    <cellStyle name="RIGs input cells 2 3 3 11" xfId="23644"/>
    <cellStyle name="RIGs input cells 2 3 3 12" xfId="23645"/>
    <cellStyle name="RIGs input cells 2 3 3 13" xfId="23646"/>
    <cellStyle name="RIGs input cells 2 3 3 14" xfId="23647"/>
    <cellStyle name="RIGs input cells 2 3 3 15" xfId="23648"/>
    <cellStyle name="RIGs input cells 2 3 3 16" xfId="23649"/>
    <cellStyle name="RIGs input cells 2 3 3 17" xfId="23650"/>
    <cellStyle name="RIGs input cells 2 3 3 18" xfId="23651"/>
    <cellStyle name="RIGs input cells 2 3 3 19" xfId="23652"/>
    <cellStyle name="RIGs input cells 2 3 3 2" xfId="23653"/>
    <cellStyle name="RIGs input cells 2 3 3 20" xfId="23654"/>
    <cellStyle name="RIGs input cells 2 3 3 21" xfId="23655"/>
    <cellStyle name="RIGs input cells 2 3 3 22" xfId="23656"/>
    <cellStyle name="RIGs input cells 2 3 3 23" xfId="23657"/>
    <cellStyle name="RIGs input cells 2 3 3 24" xfId="23658"/>
    <cellStyle name="RIGs input cells 2 3 3 25" xfId="23659"/>
    <cellStyle name="RIGs input cells 2 3 3 26" xfId="23660"/>
    <cellStyle name="RIGs input cells 2 3 3 27" xfId="23661"/>
    <cellStyle name="RIGs input cells 2 3 3 28" xfId="23662"/>
    <cellStyle name="RIGs input cells 2 3 3 29" xfId="23663"/>
    <cellStyle name="RIGs input cells 2 3 3 3" xfId="23664"/>
    <cellStyle name="RIGs input cells 2 3 3 30" xfId="23665"/>
    <cellStyle name="RIGs input cells 2 3 3 31" xfId="23666"/>
    <cellStyle name="RIGs input cells 2 3 3 32" xfId="23667"/>
    <cellStyle name="RIGs input cells 2 3 3 33" xfId="23668"/>
    <cellStyle name="RIGs input cells 2 3 3 34" xfId="23669"/>
    <cellStyle name="RIGs input cells 2 3 3 4" xfId="23670"/>
    <cellStyle name="RIGs input cells 2 3 3 5" xfId="23671"/>
    <cellStyle name="RIGs input cells 2 3 3 6" xfId="23672"/>
    <cellStyle name="RIGs input cells 2 3 3 7" xfId="23673"/>
    <cellStyle name="RIGs input cells 2 3 3 8" xfId="23674"/>
    <cellStyle name="RIGs input cells 2 3 3 9" xfId="23675"/>
    <cellStyle name="RIGs input cells 2 3 30" xfId="23676"/>
    <cellStyle name="RIGs input cells 2 3 31" xfId="23677"/>
    <cellStyle name="RIGs input cells 2 3 32" xfId="23678"/>
    <cellStyle name="RIGs input cells 2 3 33" xfId="23679"/>
    <cellStyle name="RIGs input cells 2 3 34" xfId="23680"/>
    <cellStyle name="RIGs input cells 2 3 35" xfId="23681"/>
    <cellStyle name="RIGs input cells 2 3 36" xfId="23682"/>
    <cellStyle name="RIGs input cells 2 3 37" xfId="23683"/>
    <cellStyle name="RIGs input cells 2 3 38" xfId="23684"/>
    <cellStyle name="RIGs input cells 2 3 4" xfId="1588"/>
    <cellStyle name="RIGs input cells 2 3 4 10" xfId="23685"/>
    <cellStyle name="RIGs input cells 2 3 4 11" xfId="23686"/>
    <cellStyle name="RIGs input cells 2 3 4 12" xfId="23687"/>
    <cellStyle name="RIGs input cells 2 3 4 13" xfId="23688"/>
    <cellStyle name="RIGs input cells 2 3 4 14" xfId="23689"/>
    <cellStyle name="RIGs input cells 2 3 4 15" xfId="23690"/>
    <cellStyle name="RIGs input cells 2 3 4 16" xfId="23691"/>
    <cellStyle name="RIGs input cells 2 3 4 17" xfId="23692"/>
    <cellStyle name="RIGs input cells 2 3 4 18" xfId="23693"/>
    <cellStyle name="RIGs input cells 2 3 4 19" xfId="23694"/>
    <cellStyle name="RIGs input cells 2 3 4 2" xfId="23695"/>
    <cellStyle name="RIGs input cells 2 3 4 20" xfId="23696"/>
    <cellStyle name="RIGs input cells 2 3 4 21" xfId="23697"/>
    <cellStyle name="RIGs input cells 2 3 4 22" xfId="23698"/>
    <cellStyle name="RIGs input cells 2 3 4 23" xfId="23699"/>
    <cellStyle name="RIGs input cells 2 3 4 24" xfId="23700"/>
    <cellStyle name="RIGs input cells 2 3 4 25" xfId="23701"/>
    <cellStyle name="RIGs input cells 2 3 4 26" xfId="23702"/>
    <cellStyle name="RIGs input cells 2 3 4 27" xfId="23703"/>
    <cellStyle name="RIGs input cells 2 3 4 28" xfId="23704"/>
    <cellStyle name="RIGs input cells 2 3 4 29" xfId="23705"/>
    <cellStyle name="RIGs input cells 2 3 4 3" xfId="23706"/>
    <cellStyle name="RIGs input cells 2 3 4 30" xfId="23707"/>
    <cellStyle name="RIGs input cells 2 3 4 31" xfId="23708"/>
    <cellStyle name="RIGs input cells 2 3 4 32" xfId="23709"/>
    <cellStyle name="RIGs input cells 2 3 4 33" xfId="23710"/>
    <cellStyle name="RIGs input cells 2 3 4 34" xfId="23711"/>
    <cellStyle name="RIGs input cells 2 3 4 4" xfId="23712"/>
    <cellStyle name="RIGs input cells 2 3 4 5" xfId="23713"/>
    <cellStyle name="RIGs input cells 2 3 4 6" xfId="23714"/>
    <cellStyle name="RIGs input cells 2 3 4 7" xfId="23715"/>
    <cellStyle name="RIGs input cells 2 3 4 8" xfId="23716"/>
    <cellStyle name="RIGs input cells 2 3 4 9" xfId="23717"/>
    <cellStyle name="RIGs input cells 2 3 5" xfId="23718"/>
    <cellStyle name="RIGs input cells 2 3 6" xfId="23719"/>
    <cellStyle name="RIGs input cells 2 3 7" xfId="23720"/>
    <cellStyle name="RIGs input cells 2 3 8" xfId="23721"/>
    <cellStyle name="RIGs input cells 2 3 9" xfId="23722"/>
    <cellStyle name="RIGs input cells 2 3_4 28 1_Asst_Health_Crit_AllTO_RIIO_20110714pm" xfId="1589"/>
    <cellStyle name="RIGs input cells 2 30" xfId="23723"/>
    <cellStyle name="RIGs input cells 2 31" xfId="23724"/>
    <cellStyle name="RIGs input cells 2 32" xfId="23725"/>
    <cellStyle name="RIGs input cells 2 33" xfId="23726"/>
    <cellStyle name="RIGs input cells 2 34" xfId="23727"/>
    <cellStyle name="RIGs input cells 2 35" xfId="23728"/>
    <cellStyle name="RIGs input cells 2 36" xfId="23729"/>
    <cellStyle name="RIGs input cells 2 37" xfId="23730"/>
    <cellStyle name="RIGs input cells 2 38" xfId="23731"/>
    <cellStyle name="RIGs input cells 2 39" xfId="23732"/>
    <cellStyle name="RIGs input cells 2 4" xfId="1590"/>
    <cellStyle name="RIGs input cells 2 4 10" xfId="23733"/>
    <cellStyle name="RIGs input cells 2 4 11" xfId="23734"/>
    <cellStyle name="RIGs input cells 2 4 12" xfId="23735"/>
    <cellStyle name="RIGs input cells 2 4 13" xfId="23736"/>
    <cellStyle name="RIGs input cells 2 4 14" xfId="23737"/>
    <cellStyle name="RIGs input cells 2 4 15" xfId="23738"/>
    <cellStyle name="RIGs input cells 2 4 16" xfId="23739"/>
    <cellStyle name="RIGs input cells 2 4 17" xfId="23740"/>
    <cellStyle name="RIGs input cells 2 4 18" xfId="23741"/>
    <cellStyle name="RIGs input cells 2 4 19" xfId="23742"/>
    <cellStyle name="RIGs input cells 2 4 2" xfId="1591"/>
    <cellStyle name="RIGs input cells 2 4 2 10" xfId="23743"/>
    <cellStyle name="RIGs input cells 2 4 2 11" xfId="23744"/>
    <cellStyle name="RIGs input cells 2 4 2 12" xfId="23745"/>
    <cellStyle name="RIGs input cells 2 4 2 13" xfId="23746"/>
    <cellStyle name="RIGs input cells 2 4 2 14" xfId="23747"/>
    <cellStyle name="RIGs input cells 2 4 2 15" xfId="23748"/>
    <cellStyle name="RIGs input cells 2 4 2 16" xfId="23749"/>
    <cellStyle name="RIGs input cells 2 4 2 17" xfId="23750"/>
    <cellStyle name="RIGs input cells 2 4 2 18" xfId="23751"/>
    <cellStyle name="RIGs input cells 2 4 2 19" xfId="23752"/>
    <cellStyle name="RIGs input cells 2 4 2 2" xfId="23753"/>
    <cellStyle name="RIGs input cells 2 4 2 20" xfId="23754"/>
    <cellStyle name="RIGs input cells 2 4 2 21" xfId="23755"/>
    <cellStyle name="RIGs input cells 2 4 2 22" xfId="23756"/>
    <cellStyle name="RIGs input cells 2 4 2 23" xfId="23757"/>
    <cellStyle name="RIGs input cells 2 4 2 24" xfId="23758"/>
    <cellStyle name="RIGs input cells 2 4 2 25" xfId="23759"/>
    <cellStyle name="RIGs input cells 2 4 2 26" xfId="23760"/>
    <cellStyle name="RIGs input cells 2 4 2 27" xfId="23761"/>
    <cellStyle name="RIGs input cells 2 4 2 28" xfId="23762"/>
    <cellStyle name="RIGs input cells 2 4 2 29" xfId="23763"/>
    <cellStyle name="RIGs input cells 2 4 2 3" xfId="23764"/>
    <cellStyle name="RIGs input cells 2 4 2 30" xfId="23765"/>
    <cellStyle name="RIGs input cells 2 4 2 31" xfId="23766"/>
    <cellStyle name="RIGs input cells 2 4 2 32" xfId="23767"/>
    <cellStyle name="RIGs input cells 2 4 2 33" xfId="23768"/>
    <cellStyle name="RIGs input cells 2 4 2 34" xfId="23769"/>
    <cellStyle name="RIGs input cells 2 4 2 4" xfId="23770"/>
    <cellStyle name="RIGs input cells 2 4 2 5" xfId="23771"/>
    <cellStyle name="RIGs input cells 2 4 2 6" xfId="23772"/>
    <cellStyle name="RIGs input cells 2 4 2 7" xfId="23773"/>
    <cellStyle name="RIGs input cells 2 4 2 8" xfId="23774"/>
    <cellStyle name="RIGs input cells 2 4 2 9" xfId="23775"/>
    <cellStyle name="RIGs input cells 2 4 20" xfId="23776"/>
    <cellStyle name="RIGs input cells 2 4 21" xfId="23777"/>
    <cellStyle name="RIGs input cells 2 4 22" xfId="23778"/>
    <cellStyle name="RIGs input cells 2 4 23" xfId="23779"/>
    <cellStyle name="RIGs input cells 2 4 24" xfId="23780"/>
    <cellStyle name="RIGs input cells 2 4 25" xfId="23781"/>
    <cellStyle name="RIGs input cells 2 4 26" xfId="23782"/>
    <cellStyle name="RIGs input cells 2 4 27" xfId="23783"/>
    <cellStyle name="RIGs input cells 2 4 28" xfId="23784"/>
    <cellStyle name="RIGs input cells 2 4 29" xfId="23785"/>
    <cellStyle name="RIGs input cells 2 4 3" xfId="23786"/>
    <cellStyle name="RIGs input cells 2 4 30" xfId="23787"/>
    <cellStyle name="RIGs input cells 2 4 31" xfId="23788"/>
    <cellStyle name="RIGs input cells 2 4 32" xfId="23789"/>
    <cellStyle name="RIGs input cells 2 4 33" xfId="23790"/>
    <cellStyle name="RIGs input cells 2 4 34" xfId="23791"/>
    <cellStyle name="RIGs input cells 2 4 35" xfId="23792"/>
    <cellStyle name="RIGs input cells 2 4 4" xfId="23793"/>
    <cellStyle name="RIGs input cells 2 4 5" xfId="23794"/>
    <cellStyle name="RIGs input cells 2 4 6" xfId="23795"/>
    <cellStyle name="RIGs input cells 2 4 7" xfId="23796"/>
    <cellStyle name="RIGs input cells 2 4 8" xfId="23797"/>
    <cellStyle name="RIGs input cells 2 4 9" xfId="23798"/>
    <cellStyle name="RIGs input cells 2 4_4 28 1_Asst_Health_Crit_AllTO_RIIO_20110714pm" xfId="1592"/>
    <cellStyle name="RIGs input cells 2 40" xfId="23799"/>
    <cellStyle name="RIGs input cells 2 41" xfId="23800"/>
    <cellStyle name="RIGs input cells 2 42" xfId="23801"/>
    <cellStyle name="RIGs input cells 2 43" xfId="23802"/>
    <cellStyle name="RIGs input cells 2 44" xfId="23803"/>
    <cellStyle name="RIGs input cells 2 45" xfId="23804"/>
    <cellStyle name="RIGs input cells 2 5" xfId="1593"/>
    <cellStyle name="RIGs input cells 2 5 10" xfId="23805"/>
    <cellStyle name="RIGs input cells 2 5 11" xfId="23806"/>
    <cellStyle name="RIGs input cells 2 5 12" xfId="23807"/>
    <cellStyle name="RIGs input cells 2 5 13" xfId="23808"/>
    <cellStyle name="RIGs input cells 2 5 14" xfId="23809"/>
    <cellStyle name="RIGs input cells 2 5 15" xfId="23810"/>
    <cellStyle name="RIGs input cells 2 5 16" xfId="23811"/>
    <cellStyle name="RIGs input cells 2 5 17" xfId="23812"/>
    <cellStyle name="RIGs input cells 2 5 18" xfId="23813"/>
    <cellStyle name="RIGs input cells 2 5 19" xfId="23814"/>
    <cellStyle name="RIGs input cells 2 5 2" xfId="23815"/>
    <cellStyle name="RIGs input cells 2 5 20" xfId="23816"/>
    <cellStyle name="RIGs input cells 2 5 21" xfId="23817"/>
    <cellStyle name="RIGs input cells 2 5 22" xfId="23818"/>
    <cellStyle name="RIGs input cells 2 5 23" xfId="23819"/>
    <cellStyle name="RIGs input cells 2 5 24" xfId="23820"/>
    <cellStyle name="RIGs input cells 2 5 25" xfId="23821"/>
    <cellStyle name="RIGs input cells 2 5 26" xfId="23822"/>
    <cellStyle name="RIGs input cells 2 5 27" xfId="23823"/>
    <cellStyle name="RIGs input cells 2 5 28" xfId="23824"/>
    <cellStyle name="RIGs input cells 2 5 29" xfId="23825"/>
    <cellStyle name="RIGs input cells 2 5 3" xfId="23826"/>
    <cellStyle name="RIGs input cells 2 5 30" xfId="23827"/>
    <cellStyle name="RIGs input cells 2 5 31" xfId="23828"/>
    <cellStyle name="RIGs input cells 2 5 32" xfId="23829"/>
    <cellStyle name="RIGs input cells 2 5 33" xfId="23830"/>
    <cellStyle name="RIGs input cells 2 5 34" xfId="23831"/>
    <cellStyle name="RIGs input cells 2 5 4" xfId="23832"/>
    <cellStyle name="RIGs input cells 2 5 5" xfId="23833"/>
    <cellStyle name="RIGs input cells 2 5 6" xfId="23834"/>
    <cellStyle name="RIGs input cells 2 5 7" xfId="23835"/>
    <cellStyle name="RIGs input cells 2 5 8" xfId="23836"/>
    <cellStyle name="RIGs input cells 2 5 9" xfId="23837"/>
    <cellStyle name="RIGs input cells 2 6" xfId="1594"/>
    <cellStyle name="RIGs input cells 2 6 10" xfId="23838"/>
    <cellStyle name="RIGs input cells 2 6 11" xfId="23839"/>
    <cellStyle name="RIGs input cells 2 6 12" xfId="23840"/>
    <cellStyle name="RIGs input cells 2 6 13" xfId="23841"/>
    <cellStyle name="RIGs input cells 2 6 14" xfId="23842"/>
    <cellStyle name="RIGs input cells 2 6 15" xfId="23843"/>
    <cellStyle name="RIGs input cells 2 6 16" xfId="23844"/>
    <cellStyle name="RIGs input cells 2 6 17" xfId="23845"/>
    <cellStyle name="RIGs input cells 2 6 18" xfId="23846"/>
    <cellStyle name="RIGs input cells 2 6 19" xfId="23847"/>
    <cellStyle name="RIGs input cells 2 6 2" xfId="23848"/>
    <cellStyle name="RIGs input cells 2 6 20" xfId="23849"/>
    <cellStyle name="RIGs input cells 2 6 21" xfId="23850"/>
    <cellStyle name="RIGs input cells 2 6 22" xfId="23851"/>
    <cellStyle name="RIGs input cells 2 6 23" xfId="23852"/>
    <cellStyle name="RIGs input cells 2 6 24" xfId="23853"/>
    <cellStyle name="RIGs input cells 2 6 25" xfId="23854"/>
    <cellStyle name="RIGs input cells 2 6 26" xfId="23855"/>
    <cellStyle name="RIGs input cells 2 6 27" xfId="23856"/>
    <cellStyle name="RIGs input cells 2 6 28" xfId="23857"/>
    <cellStyle name="RIGs input cells 2 6 29" xfId="23858"/>
    <cellStyle name="RIGs input cells 2 6 3" xfId="23859"/>
    <cellStyle name="RIGs input cells 2 6 30" xfId="23860"/>
    <cellStyle name="RIGs input cells 2 6 31" xfId="23861"/>
    <cellStyle name="RIGs input cells 2 6 32" xfId="23862"/>
    <cellStyle name="RIGs input cells 2 6 33" xfId="23863"/>
    <cellStyle name="RIGs input cells 2 6 34" xfId="23864"/>
    <cellStyle name="RIGs input cells 2 6 4" xfId="23865"/>
    <cellStyle name="RIGs input cells 2 6 5" xfId="23866"/>
    <cellStyle name="RIGs input cells 2 6 6" xfId="23867"/>
    <cellStyle name="RIGs input cells 2 6 7" xfId="23868"/>
    <cellStyle name="RIGs input cells 2 6 8" xfId="23869"/>
    <cellStyle name="RIGs input cells 2 6 9" xfId="23870"/>
    <cellStyle name="RIGs input cells 2 7" xfId="1595"/>
    <cellStyle name="RIGs input cells 2 7 10" xfId="23871"/>
    <cellStyle name="RIGs input cells 2 7 11" xfId="23872"/>
    <cellStyle name="RIGs input cells 2 7 12" xfId="23873"/>
    <cellStyle name="RIGs input cells 2 7 13" xfId="23874"/>
    <cellStyle name="RIGs input cells 2 7 14" xfId="23875"/>
    <cellStyle name="RIGs input cells 2 7 15" xfId="23876"/>
    <cellStyle name="RIGs input cells 2 7 16" xfId="23877"/>
    <cellStyle name="RIGs input cells 2 7 17" xfId="23878"/>
    <cellStyle name="RIGs input cells 2 7 18" xfId="23879"/>
    <cellStyle name="RIGs input cells 2 7 19" xfId="23880"/>
    <cellStyle name="RIGs input cells 2 7 2" xfId="23881"/>
    <cellStyle name="RIGs input cells 2 7 20" xfId="23882"/>
    <cellStyle name="RIGs input cells 2 7 21" xfId="23883"/>
    <cellStyle name="RIGs input cells 2 7 22" xfId="23884"/>
    <cellStyle name="RIGs input cells 2 7 23" xfId="23885"/>
    <cellStyle name="RIGs input cells 2 7 24" xfId="23886"/>
    <cellStyle name="RIGs input cells 2 7 25" xfId="23887"/>
    <cellStyle name="RIGs input cells 2 7 26" xfId="23888"/>
    <cellStyle name="RIGs input cells 2 7 27" xfId="23889"/>
    <cellStyle name="RIGs input cells 2 7 28" xfId="23890"/>
    <cellStyle name="RIGs input cells 2 7 29" xfId="23891"/>
    <cellStyle name="RIGs input cells 2 7 3" xfId="23892"/>
    <cellStyle name="RIGs input cells 2 7 30" xfId="23893"/>
    <cellStyle name="RIGs input cells 2 7 31" xfId="23894"/>
    <cellStyle name="RIGs input cells 2 7 32" xfId="23895"/>
    <cellStyle name="RIGs input cells 2 7 33" xfId="23896"/>
    <cellStyle name="RIGs input cells 2 7 34" xfId="23897"/>
    <cellStyle name="RIGs input cells 2 7 4" xfId="23898"/>
    <cellStyle name="RIGs input cells 2 7 5" xfId="23899"/>
    <cellStyle name="RIGs input cells 2 7 6" xfId="23900"/>
    <cellStyle name="RIGs input cells 2 7 7" xfId="23901"/>
    <cellStyle name="RIGs input cells 2 7 8" xfId="23902"/>
    <cellStyle name="RIGs input cells 2 7 9" xfId="23903"/>
    <cellStyle name="RIGs input cells 2 8" xfId="1596"/>
    <cellStyle name="RIGs input cells 2 8 10" xfId="23904"/>
    <cellStyle name="RIGs input cells 2 8 11" xfId="23905"/>
    <cellStyle name="RIGs input cells 2 8 12" xfId="23906"/>
    <cellStyle name="RIGs input cells 2 8 13" xfId="23907"/>
    <cellStyle name="RIGs input cells 2 8 14" xfId="23908"/>
    <cellStyle name="RIGs input cells 2 8 15" xfId="23909"/>
    <cellStyle name="RIGs input cells 2 8 16" xfId="23910"/>
    <cellStyle name="RIGs input cells 2 8 17" xfId="23911"/>
    <cellStyle name="RIGs input cells 2 8 18" xfId="23912"/>
    <cellStyle name="RIGs input cells 2 8 19" xfId="23913"/>
    <cellStyle name="RIGs input cells 2 8 2" xfId="23914"/>
    <cellStyle name="RIGs input cells 2 8 20" xfId="23915"/>
    <cellStyle name="RIGs input cells 2 8 21" xfId="23916"/>
    <cellStyle name="RIGs input cells 2 8 22" xfId="23917"/>
    <cellStyle name="RIGs input cells 2 8 23" xfId="23918"/>
    <cellStyle name="RIGs input cells 2 8 24" xfId="23919"/>
    <cellStyle name="RIGs input cells 2 8 25" xfId="23920"/>
    <cellStyle name="RIGs input cells 2 8 26" xfId="23921"/>
    <cellStyle name="RIGs input cells 2 8 27" xfId="23922"/>
    <cellStyle name="RIGs input cells 2 8 28" xfId="23923"/>
    <cellStyle name="RIGs input cells 2 8 29" xfId="23924"/>
    <cellStyle name="RIGs input cells 2 8 3" xfId="23925"/>
    <cellStyle name="RIGs input cells 2 8 30" xfId="23926"/>
    <cellStyle name="RIGs input cells 2 8 31" xfId="23927"/>
    <cellStyle name="RIGs input cells 2 8 32" xfId="23928"/>
    <cellStyle name="RIGs input cells 2 8 33" xfId="23929"/>
    <cellStyle name="RIGs input cells 2 8 34" xfId="23930"/>
    <cellStyle name="RIGs input cells 2 8 4" xfId="23931"/>
    <cellStyle name="RIGs input cells 2 8 5" xfId="23932"/>
    <cellStyle name="RIGs input cells 2 8 6" xfId="23933"/>
    <cellStyle name="RIGs input cells 2 8 7" xfId="23934"/>
    <cellStyle name="RIGs input cells 2 8 8" xfId="23935"/>
    <cellStyle name="RIGs input cells 2 8 9" xfId="23936"/>
    <cellStyle name="RIGs input cells 2 9" xfId="1597"/>
    <cellStyle name="RIGs input cells 2 9 10" xfId="23937"/>
    <cellStyle name="RIGs input cells 2 9 11" xfId="23938"/>
    <cellStyle name="RIGs input cells 2 9 12" xfId="23939"/>
    <cellStyle name="RIGs input cells 2 9 13" xfId="23940"/>
    <cellStyle name="RIGs input cells 2 9 14" xfId="23941"/>
    <cellStyle name="RIGs input cells 2 9 15" xfId="23942"/>
    <cellStyle name="RIGs input cells 2 9 16" xfId="23943"/>
    <cellStyle name="RIGs input cells 2 9 17" xfId="23944"/>
    <cellStyle name="RIGs input cells 2 9 18" xfId="23945"/>
    <cellStyle name="RIGs input cells 2 9 19" xfId="23946"/>
    <cellStyle name="RIGs input cells 2 9 2" xfId="23947"/>
    <cellStyle name="RIGs input cells 2 9 20" xfId="23948"/>
    <cellStyle name="RIGs input cells 2 9 21" xfId="23949"/>
    <cellStyle name="RIGs input cells 2 9 22" xfId="23950"/>
    <cellStyle name="RIGs input cells 2 9 23" xfId="23951"/>
    <cellStyle name="RIGs input cells 2 9 24" xfId="23952"/>
    <cellStyle name="RIGs input cells 2 9 25" xfId="23953"/>
    <cellStyle name="RIGs input cells 2 9 26" xfId="23954"/>
    <cellStyle name="RIGs input cells 2 9 27" xfId="23955"/>
    <cellStyle name="RIGs input cells 2 9 28" xfId="23956"/>
    <cellStyle name="RIGs input cells 2 9 29" xfId="23957"/>
    <cellStyle name="RIGs input cells 2 9 3" xfId="23958"/>
    <cellStyle name="RIGs input cells 2 9 30" xfId="23959"/>
    <cellStyle name="RIGs input cells 2 9 31" xfId="23960"/>
    <cellStyle name="RIGs input cells 2 9 32" xfId="23961"/>
    <cellStyle name="RIGs input cells 2 9 33" xfId="23962"/>
    <cellStyle name="RIGs input cells 2 9 34" xfId="23963"/>
    <cellStyle name="RIGs input cells 2 9 4" xfId="23964"/>
    <cellStyle name="RIGs input cells 2 9 5" xfId="23965"/>
    <cellStyle name="RIGs input cells 2 9 6" xfId="23966"/>
    <cellStyle name="RIGs input cells 2 9 7" xfId="23967"/>
    <cellStyle name="RIGs input cells 2 9 8" xfId="23968"/>
    <cellStyle name="RIGs input cells 2 9 9" xfId="23969"/>
    <cellStyle name="RIGs input cells 2_1.3s Accounting C Costs Scots" xfId="1598"/>
    <cellStyle name="RIGs input cells 20" xfId="23970"/>
    <cellStyle name="RIGs input cells 21" xfId="23971"/>
    <cellStyle name="RIGs input cells 22" xfId="23972"/>
    <cellStyle name="RIGs input cells 23" xfId="23973"/>
    <cellStyle name="RIGs input cells 24" xfId="23974"/>
    <cellStyle name="RIGs input cells 25" xfId="23975"/>
    <cellStyle name="RIGs input cells 26" xfId="23976"/>
    <cellStyle name="RIGs input cells 27" xfId="23977"/>
    <cellStyle name="RIGs input cells 28" xfId="23978"/>
    <cellStyle name="RIGs input cells 29" xfId="23979"/>
    <cellStyle name="RIGs input cells 3" xfId="1599"/>
    <cellStyle name="RIGs input cells 3 10" xfId="1600"/>
    <cellStyle name="RIGs input cells 3 10 10" xfId="23980"/>
    <cellStyle name="RIGs input cells 3 10 11" xfId="23981"/>
    <cellStyle name="RIGs input cells 3 10 12" xfId="23982"/>
    <cellStyle name="RIGs input cells 3 10 13" xfId="23983"/>
    <cellStyle name="RIGs input cells 3 10 14" xfId="23984"/>
    <cellStyle name="RIGs input cells 3 10 15" xfId="23985"/>
    <cellStyle name="RIGs input cells 3 10 16" xfId="23986"/>
    <cellStyle name="RIGs input cells 3 10 17" xfId="23987"/>
    <cellStyle name="RIGs input cells 3 10 18" xfId="23988"/>
    <cellStyle name="RIGs input cells 3 10 19" xfId="23989"/>
    <cellStyle name="RIGs input cells 3 10 2" xfId="23990"/>
    <cellStyle name="RIGs input cells 3 10 20" xfId="23991"/>
    <cellStyle name="RIGs input cells 3 10 21" xfId="23992"/>
    <cellStyle name="RIGs input cells 3 10 22" xfId="23993"/>
    <cellStyle name="RIGs input cells 3 10 23" xfId="23994"/>
    <cellStyle name="RIGs input cells 3 10 24" xfId="23995"/>
    <cellStyle name="RIGs input cells 3 10 25" xfId="23996"/>
    <cellStyle name="RIGs input cells 3 10 26" xfId="23997"/>
    <cellStyle name="RIGs input cells 3 10 27" xfId="23998"/>
    <cellStyle name="RIGs input cells 3 10 28" xfId="23999"/>
    <cellStyle name="RIGs input cells 3 10 29" xfId="24000"/>
    <cellStyle name="RIGs input cells 3 10 3" xfId="24001"/>
    <cellStyle name="RIGs input cells 3 10 30" xfId="24002"/>
    <cellStyle name="RIGs input cells 3 10 31" xfId="24003"/>
    <cellStyle name="RIGs input cells 3 10 32" xfId="24004"/>
    <cellStyle name="RIGs input cells 3 10 33" xfId="24005"/>
    <cellStyle name="RIGs input cells 3 10 34" xfId="24006"/>
    <cellStyle name="RIGs input cells 3 10 4" xfId="24007"/>
    <cellStyle name="RIGs input cells 3 10 5" xfId="24008"/>
    <cellStyle name="RIGs input cells 3 10 6" xfId="24009"/>
    <cellStyle name="RIGs input cells 3 10 7" xfId="24010"/>
    <cellStyle name="RIGs input cells 3 10 8" xfId="24011"/>
    <cellStyle name="RIGs input cells 3 10 9" xfId="24012"/>
    <cellStyle name="RIGs input cells 3 11" xfId="1601"/>
    <cellStyle name="RIGs input cells 3 11 10" xfId="24013"/>
    <cellStyle name="RIGs input cells 3 11 11" xfId="24014"/>
    <cellStyle name="RIGs input cells 3 11 12" xfId="24015"/>
    <cellStyle name="RIGs input cells 3 11 13" xfId="24016"/>
    <cellStyle name="RIGs input cells 3 11 14" xfId="24017"/>
    <cellStyle name="RIGs input cells 3 11 15" xfId="24018"/>
    <cellStyle name="RIGs input cells 3 11 16" xfId="24019"/>
    <cellStyle name="RIGs input cells 3 11 17" xfId="24020"/>
    <cellStyle name="RIGs input cells 3 11 18" xfId="24021"/>
    <cellStyle name="RIGs input cells 3 11 19" xfId="24022"/>
    <cellStyle name="RIGs input cells 3 11 2" xfId="24023"/>
    <cellStyle name="RIGs input cells 3 11 20" xfId="24024"/>
    <cellStyle name="RIGs input cells 3 11 21" xfId="24025"/>
    <cellStyle name="RIGs input cells 3 11 22" xfId="24026"/>
    <cellStyle name="RIGs input cells 3 11 23" xfId="24027"/>
    <cellStyle name="RIGs input cells 3 11 24" xfId="24028"/>
    <cellStyle name="RIGs input cells 3 11 25" xfId="24029"/>
    <cellStyle name="RIGs input cells 3 11 26" xfId="24030"/>
    <cellStyle name="RIGs input cells 3 11 27" xfId="24031"/>
    <cellStyle name="RIGs input cells 3 11 28" xfId="24032"/>
    <cellStyle name="RIGs input cells 3 11 29" xfId="24033"/>
    <cellStyle name="RIGs input cells 3 11 3" xfId="24034"/>
    <cellStyle name="RIGs input cells 3 11 30" xfId="24035"/>
    <cellStyle name="RIGs input cells 3 11 31" xfId="24036"/>
    <cellStyle name="RIGs input cells 3 11 32" xfId="24037"/>
    <cellStyle name="RIGs input cells 3 11 33" xfId="24038"/>
    <cellStyle name="RIGs input cells 3 11 34" xfId="24039"/>
    <cellStyle name="RIGs input cells 3 11 4" xfId="24040"/>
    <cellStyle name="RIGs input cells 3 11 5" xfId="24041"/>
    <cellStyle name="RIGs input cells 3 11 6" xfId="24042"/>
    <cellStyle name="RIGs input cells 3 11 7" xfId="24043"/>
    <cellStyle name="RIGs input cells 3 11 8" xfId="24044"/>
    <cellStyle name="RIGs input cells 3 11 9" xfId="24045"/>
    <cellStyle name="RIGs input cells 3 12" xfId="24046"/>
    <cellStyle name="RIGs input cells 3 13" xfId="24047"/>
    <cellStyle name="RIGs input cells 3 14" xfId="24048"/>
    <cellStyle name="RIGs input cells 3 15" xfId="24049"/>
    <cellStyle name="RIGs input cells 3 16" xfId="24050"/>
    <cellStyle name="RIGs input cells 3 17" xfId="24051"/>
    <cellStyle name="RIGs input cells 3 18" xfId="24052"/>
    <cellStyle name="RIGs input cells 3 19" xfId="24053"/>
    <cellStyle name="RIGs input cells 3 2" xfId="1602"/>
    <cellStyle name="RIGs input cells 3 2 10" xfId="24054"/>
    <cellStyle name="RIGs input cells 3 2 11" xfId="24055"/>
    <cellStyle name="RIGs input cells 3 2 12" xfId="24056"/>
    <cellStyle name="RIGs input cells 3 2 13" xfId="24057"/>
    <cellStyle name="RIGs input cells 3 2 14" xfId="24058"/>
    <cellStyle name="RIGs input cells 3 2 15" xfId="24059"/>
    <cellStyle name="RIGs input cells 3 2 16" xfId="24060"/>
    <cellStyle name="RIGs input cells 3 2 17" xfId="24061"/>
    <cellStyle name="RIGs input cells 3 2 18" xfId="24062"/>
    <cellStyle name="RIGs input cells 3 2 19" xfId="24063"/>
    <cellStyle name="RIGs input cells 3 2 2" xfId="1603"/>
    <cellStyle name="RIGs input cells 3 2 2 10" xfId="24064"/>
    <cellStyle name="RIGs input cells 3 2 2 11" xfId="24065"/>
    <cellStyle name="RIGs input cells 3 2 2 12" xfId="24066"/>
    <cellStyle name="RIGs input cells 3 2 2 13" xfId="24067"/>
    <cellStyle name="RIGs input cells 3 2 2 14" xfId="24068"/>
    <cellStyle name="RIGs input cells 3 2 2 15" xfId="24069"/>
    <cellStyle name="RIGs input cells 3 2 2 16" xfId="24070"/>
    <cellStyle name="RIGs input cells 3 2 2 17" xfId="24071"/>
    <cellStyle name="RIGs input cells 3 2 2 18" xfId="24072"/>
    <cellStyle name="RIGs input cells 3 2 2 19" xfId="24073"/>
    <cellStyle name="RIGs input cells 3 2 2 2" xfId="1604"/>
    <cellStyle name="RIGs input cells 3 2 2 2 10" xfId="24074"/>
    <cellStyle name="RIGs input cells 3 2 2 2 11" xfId="24075"/>
    <cellStyle name="RIGs input cells 3 2 2 2 12" xfId="24076"/>
    <cellStyle name="RIGs input cells 3 2 2 2 13" xfId="24077"/>
    <cellStyle name="RIGs input cells 3 2 2 2 14" xfId="24078"/>
    <cellStyle name="RIGs input cells 3 2 2 2 15" xfId="24079"/>
    <cellStyle name="RIGs input cells 3 2 2 2 16" xfId="24080"/>
    <cellStyle name="RIGs input cells 3 2 2 2 17" xfId="24081"/>
    <cellStyle name="RIGs input cells 3 2 2 2 18" xfId="24082"/>
    <cellStyle name="RIGs input cells 3 2 2 2 19" xfId="24083"/>
    <cellStyle name="RIGs input cells 3 2 2 2 2" xfId="1605"/>
    <cellStyle name="RIGs input cells 3 2 2 2 2 10" xfId="24084"/>
    <cellStyle name="RIGs input cells 3 2 2 2 2 11" xfId="24085"/>
    <cellStyle name="RIGs input cells 3 2 2 2 2 12" xfId="24086"/>
    <cellStyle name="RIGs input cells 3 2 2 2 2 13" xfId="24087"/>
    <cellStyle name="RIGs input cells 3 2 2 2 2 14" xfId="24088"/>
    <cellStyle name="RIGs input cells 3 2 2 2 2 15" xfId="24089"/>
    <cellStyle name="RIGs input cells 3 2 2 2 2 16" xfId="24090"/>
    <cellStyle name="RIGs input cells 3 2 2 2 2 17" xfId="24091"/>
    <cellStyle name="RIGs input cells 3 2 2 2 2 18" xfId="24092"/>
    <cellStyle name="RIGs input cells 3 2 2 2 2 19" xfId="24093"/>
    <cellStyle name="RIGs input cells 3 2 2 2 2 2" xfId="24094"/>
    <cellStyle name="RIGs input cells 3 2 2 2 2 20" xfId="24095"/>
    <cellStyle name="RIGs input cells 3 2 2 2 2 21" xfId="24096"/>
    <cellStyle name="RIGs input cells 3 2 2 2 2 22" xfId="24097"/>
    <cellStyle name="RIGs input cells 3 2 2 2 2 23" xfId="24098"/>
    <cellStyle name="RIGs input cells 3 2 2 2 2 24" xfId="24099"/>
    <cellStyle name="RIGs input cells 3 2 2 2 2 25" xfId="24100"/>
    <cellStyle name="RIGs input cells 3 2 2 2 2 26" xfId="24101"/>
    <cellStyle name="RIGs input cells 3 2 2 2 2 27" xfId="24102"/>
    <cellStyle name="RIGs input cells 3 2 2 2 2 28" xfId="24103"/>
    <cellStyle name="RIGs input cells 3 2 2 2 2 29" xfId="24104"/>
    <cellStyle name="RIGs input cells 3 2 2 2 2 3" xfId="24105"/>
    <cellStyle name="RIGs input cells 3 2 2 2 2 30" xfId="24106"/>
    <cellStyle name="RIGs input cells 3 2 2 2 2 31" xfId="24107"/>
    <cellStyle name="RIGs input cells 3 2 2 2 2 32" xfId="24108"/>
    <cellStyle name="RIGs input cells 3 2 2 2 2 33" xfId="24109"/>
    <cellStyle name="RIGs input cells 3 2 2 2 2 34" xfId="24110"/>
    <cellStyle name="RIGs input cells 3 2 2 2 2 4" xfId="24111"/>
    <cellStyle name="RIGs input cells 3 2 2 2 2 5" xfId="24112"/>
    <cellStyle name="RIGs input cells 3 2 2 2 2 6" xfId="24113"/>
    <cellStyle name="RIGs input cells 3 2 2 2 2 7" xfId="24114"/>
    <cellStyle name="RIGs input cells 3 2 2 2 2 8" xfId="24115"/>
    <cellStyle name="RIGs input cells 3 2 2 2 2 9" xfId="24116"/>
    <cellStyle name="RIGs input cells 3 2 2 2 20" xfId="24117"/>
    <cellStyle name="RIGs input cells 3 2 2 2 21" xfId="24118"/>
    <cellStyle name="RIGs input cells 3 2 2 2 22" xfId="24119"/>
    <cellStyle name="RIGs input cells 3 2 2 2 23" xfId="24120"/>
    <cellStyle name="RIGs input cells 3 2 2 2 24" xfId="24121"/>
    <cellStyle name="RIGs input cells 3 2 2 2 25" xfId="24122"/>
    <cellStyle name="RIGs input cells 3 2 2 2 26" xfId="24123"/>
    <cellStyle name="RIGs input cells 3 2 2 2 27" xfId="24124"/>
    <cellStyle name="RIGs input cells 3 2 2 2 28" xfId="24125"/>
    <cellStyle name="RIGs input cells 3 2 2 2 29" xfId="24126"/>
    <cellStyle name="RIGs input cells 3 2 2 2 3" xfId="24127"/>
    <cellStyle name="RIGs input cells 3 2 2 2 30" xfId="24128"/>
    <cellStyle name="RIGs input cells 3 2 2 2 31" xfId="24129"/>
    <cellStyle name="RIGs input cells 3 2 2 2 32" xfId="24130"/>
    <cellStyle name="RIGs input cells 3 2 2 2 33" xfId="24131"/>
    <cellStyle name="RIGs input cells 3 2 2 2 34" xfId="24132"/>
    <cellStyle name="RIGs input cells 3 2 2 2 35" xfId="24133"/>
    <cellStyle name="RIGs input cells 3 2 2 2 4" xfId="24134"/>
    <cellStyle name="RIGs input cells 3 2 2 2 5" xfId="24135"/>
    <cellStyle name="RIGs input cells 3 2 2 2 6" xfId="24136"/>
    <cellStyle name="RIGs input cells 3 2 2 2 7" xfId="24137"/>
    <cellStyle name="RIGs input cells 3 2 2 2 8" xfId="24138"/>
    <cellStyle name="RIGs input cells 3 2 2 2 9" xfId="24139"/>
    <cellStyle name="RIGs input cells 3 2 2 2_4 28 1_Asst_Health_Crit_AllTO_RIIO_20110714pm" xfId="1606"/>
    <cellStyle name="RIGs input cells 3 2 2 20" xfId="24140"/>
    <cellStyle name="RIGs input cells 3 2 2 21" xfId="24141"/>
    <cellStyle name="RIGs input cells 3 2 2 22" xfId="24142"/>
    <cellStyle name="RIGs input cells 3 2 2 23" xfId="24143"/>
    <cellStyle name="RIGs input cells 3 2 2 24" xfId="24144"/>
    <cellStyle name="RIGs input cells 3 2 2 25" xfId="24145"/>
    <cellStyle name="RIGs input cells 3 2 2 26" xfId="24146"/>
    <cellStyle name="RIGs input cells 3 2 2 27" xfId="24147"/>
    <cellStyle name="RIGs input cells 3 2 2 28" xfId="24148"/>
    <cellStyle name="RIGs input cells 3 2 2 29" xfId="24149"/>
    <cellStyle name="RIGs input cells 3 2 2 3" xfId="1607"/>
    <cellStyle name="RIGs input cells 3 2 2 3 10" xfId="24150"/>
    <cellStyle name="RIGs input cells 3 2 2 3 11" xfId="24151"/>
    <cellStyle name="RIGs input cells 3 2 2 3 12" xfId="24152"/>
    <cellStyle name="RIGs input cells 3 2 2 3 13" xfId="24153"/>
    <cellStyle name="RIGs input cells 3 2 2 3 14" xfId="24154"/>
    <cellStyle name="RIGs input cells 3 2 2 3 15" xfId="24155"/>
    <cellStyle name="RIGs input cells 3 2 2 3 16" xfId="24156"/>
    <cellStyle name="RIGs input cells 3 2 2 3 17" xfId="24157"/>
    <cellStyle name="RIGs input cells 3 2 2 3 18" xfId="24158"/>
    <cellStyle name="RIGs input cells 3 2 2 3 19" xfId="24159"/>
    <cellStyle name="RIGs input cells 3 2 2 3 2" xfId="24160"/>
    <cellStyle name="RIGs input cells 3 2 2 3 20" xfId="24161"/>
    <cellStyle name="RIGs input cells 3 2 2 3 21" xfId="24162"/>
    <cellStyle name="RIGs input cells 3 2 2 3 22" xfId="24163"/>
    <cellStyle name="RIGs input cells 3 2 2 3 23" xfId="24164"/>
    <cellStyle name="RIGs input cells 3 2 2 3 24" xfId="24165"/>
    <cellStyle name="RIGs input cells 3 2 2 3 25" xfId="24166"/>
    <cellStyle name="RIGs input cells 3 2 2 3 26" xfId="24167"/>
    <cellStyle name="RIGs input cells 3 2 2 3 27" xfId="24168"/>
    <cellStyle name="RIGs input cells 3 2 2 3 28" xfId="24169"/>
    <cellStyle name="RIGs input cells 3 2 2 3 29" xfId="24170"/>
    <cellStyle name="RIGs input cells 3 2 2 3 3" xfId="24171"/>
    <cellStyle name="RIGs input cells 3 2 2 3 30" xfId="24172"/>
    <cellStyle name="RIGs input cells 3 2 2 3 31" xfId="24173"/>
    <cellStyle name="RIGs input cells 3 2 2 3 32" xfId="24174"/>
    <cellStyle name="RIGs input cells 3 2 2 3 33" xfId="24175"/>
    <cellStyle name="RIGs input cells 3 2 2 3 34" xfId="24176"/>
    <cellStyle name="RIGs input cells 3 2 2 3 4" xfId="24177"/>
    <cellStyle name="RIGs input cells 3 2 2 3 5" xfId="24178"/>
    <cellStyle name="RIGs input cells 3 2 2 3 6" xfId="24179"/>
    <cellStyle name="RIGs input cells 3 2 2 3 7" xfId="24180"/>
    <cellStyle name="RIGs input cells 3 2 2 3 8" xfId="24181"/>
    <cellStyle name="RIGs input cells 3 2 2 3 9" xfId="24182"/>
    <cellStyle name="RIGs input cells 3 2 2 30" xfId="24183"/>
    <cellStyle name="RIGs input cells 3 2 2 31" xfId="24184"/>
    <cellStyle name="RIGs input cells 3 2 2 32" xfId="24185"/>
    <cellStyle name="RIGs input cells 3 2 2 33" xfId="24186"/>
    <cellStyle name="RIGs input cells 3 2 2 34" xfId="24187"/>
    <cellStyle name="RIGs input cells 3 2 2 35" xfId="24188"/>
    <cellStyle name="RIGs input cells 3 2 2 36" xfId="24189"/>
    <cellStyle name="RIGs input cells 3 2 2 37" xfId="24190"/>
    <cellStyle name="RIGs input cells 3 2 2 38" xfId="24191"/>
    <cellStyle name="RIGs input cells 3 2 2 4" xfId="1608"/>
    <cellStyle name="RIGs input cells 3 2 2 4 10" xfId="24192"/>
    <cellStyle name="RIGs input cells 3 2 2 4 11" xfId="24193"/>
    <cellStyle name="RIGs input cells 3 2 2 4 12" xfId="24194"/>
    <cellStyle name="RIGs input cells 3 2 2 4 13" xfId="24195"/>
    <cellStyle name="RIGs input cells 3 2 2 4 14" xfId="24196"/>
    <cellStyle name="RIGs input cells 3 2 2 4 15" xfId="24197"/>
    <cellStyle name="RIGs input cells 3 2 2 4 16" xfId="24198"/>
    <cellStyle name="RIGs input cells 3 2 2 4 17" xfId="24199"/>
    <cellStyle name="RIGs input cells 3 2 2 4 18" xfId="24200"/>
    <cellStyle name="RIGs input cells 3 2 2 4 19" xfId="24201"/>
    <cellStyle name="RIGs input cells 3 2 2 4 2" xfId="24202"/>
    <cellStyle name="RIGs input cells 3 2 2 4 20" xfId="24203"/>
    <cellStyle name="RIGs input cells 3 2 2 4 21" xfId="24204"/>
    <cellStyle name="RIGs input cells 3 2 2 4 22" xfId="24205"/>
    <cellStyle name="RIGs input cells 3 2 2 4 23" xfId="24206"/>
    <cellStyle name="RIGs input cells 3 2 2 4 24" xfId="24207"/>
    <cellStyle name="RIGs input cells 3 2 2 4 25" xfId="24208"/>
    <cellStyle name="RIGs input cells 3 2 2 4 26" xfId="24209"/>
    <cellStyle name="RIGs input cells 3 2 2 4 27" xfId="24210"/>
    <cellStyle name="RIGs input cells 3 2 2 4 28" xfId="24211"/>
    <cellStyle name="RIGs input cells 3 2 2 4 29" xfId="24212"/>
    <cellStyle name="RIGs input cells 3 2 2 4 3" xfId="24213"/>
    <cellStyle name="RIGs input cells 3 2 2 4 30" xfId="24214"/>
    <cellStyle name="RIGs input cells 3 2 2 4 31" xfId="24215"/>
    <cellStyle name="RIGs input cells 3 2 2 4 32" xfId="24216"/>
    <cellStyle name="RIGs input cells 3 2 2 4 33" xfId="24217"/>
    <cellStyle name="RIGs input cells 3 2 2 4 34" xfId="24218"/>
    <cellStyle name="RIGs input cells 3 2 2 4 4" xfId="24219"/>
    <cellStyle name="RIGs input cells 3 2 2 4 5" xfId="24220"/>
    <cellStyle name="RIGs input cells 3 2 2 4 6" xfId="24221"/>
    <cellStyle name="RIGs input cells 3 2 2 4 7" xfId="24222"/>
    <cellStyle name="RIGs input cells 3 2 2 4 8" xfId="24223"/>
    <cellStyle name="RIGs input cells 3 2 2 4 9" xfId="24224"/>
    <cellStyle name="RIGs input cells 3 2 2 5" xfId="24225"/>
    <cellStyle name="RIGs input cells 3 2 2 6" xfId="24226"/>
    <cellStyle name="RIGs input cells 3 2 2 7" xfId="24227"/>
    <cellStyle name="RIGs input cells 3 2 2 8" xfId="24228"/>
    <cellStyle name="RIGs input cells 3 2 2 9" xfId="24229"/>
    <cellStyle name="RIGs input cells 3 2 2_4 28 1_Asst_Health_Crit_AllTO_RIIO_20110714pm" xfId="1609"/>
    <cellStyle name="RIGs input cells 3 2 20" xfId="24230"/>
    <cellStyle name="RIGs input cells 3 2 21" xfId="24231"/>
    <cellStyle name="RIGs input cells 3 2 22" xfId="24232"/>
    <cellStyle name="RIGs input cells 3 2 23" xfId="24233"/>
    <cellStyle name="RIGs input cells 3 2 24" xfId="24234"/>
    <cellStyle name="RIGs input cells 3 2 25" xfId="24235"/>
    <cellStyle name="RIGs input cells 3 2 26" xfId="24236"/>
    <cellStyle name="RIGs input cells 3 2 27" xfId="24237"/>
    <cellStyle name="RIGs input cells 3 2 28" xfId="24238"/>
    <cellStyle name="RIGs input cells 3 2 29" xfId="24239"/>
    <cellStyle name="RIGs input cells 3 2 3" xfId="1610"/>
    <cellStyle name="RIGs input cells 3 2 3 10" xfId="24240"/>
    <cellStyle name="RIGs input cells 3 2 3 11" xfId="24241"/>
    <cellStyle name="RIGs input cells 3 2 3 12" xfId="24242"/>
    <cellStyle name="RIGs input cells 3 2 3 13" xfId="24243"/>
    <cellStyle name="RIGs input cells 3 2 3 14" xfId="24244"/>
    <cellStyle name="RIGs input cells 3 2 3 15" xfId="24245"/>
    <cellStyle name="RIGs input cells 3 2 3 16" xfId="24246"/>
    <cellStyle name="RIGs input cells 3 2 3 17" xfId="24247"/>
    <cellStyle name="RIGs input cells 3 2 3 18" xfId="24248"/>
    <cellStyle name="RIGs input cells 3 2 3 19" xfId="24249"/>
    <cellStyle name="RIGs input cells 3 2 3 2" xfId="1611"/>
    <cellStyle name="RIGs input cells 3 2 3 2 10" xfId="24250"/>
    <cellStyle name="RIGs input cells 3 2 3 2 11" xfId="24251"/>
    <cellStyle name="RIGs input cells 3 2 3 2 12" xfId="24252"/>
    <cellStyle name="RIGs input cells 3 2 3 2 13" xfId="24253"/>
    <cellStyle name="RIGs input cells 3 2 3 2 14" xfId="24254"/>
    <cellStyle name="RIGs input cells 3 2 3 2 15" xfId="24255"/>
    <cellStyle name="RIGs input cells 3 2 3 2 16" xfId="24256"/>
    <cellStyle name="RIGs input cells 3 2 3 2 17" xfId="24257"/>
    <cellStyle name="RIGs input cells 3 2 3 2 18" xfId="24258"/>
    <cellStyle name="RIGs input cells 3 2 3 2 19" xfId="24259"/>
    <cellStyle name="RIGs input cells 3 2 3 2 2" xfId="24260"/>
    <cellStyle name="RIGs input cells 3 2 3 2 20" xfId="24261"/>
    <cellStyle name="RIGs input cells 3 2 3 2 21" xfId="24262"/>
    <cellStyle name="RIGs input cells 3 2 3 2 22" xfId="24263"/>
    <cellStyle name="RIGs input cells 3 2 3 2 23" xfId="24264"/>
    <cellStyle name="RIGs input cells 3 2 3 2 24" xfId="24265"/>
    <cellStyle name="RIGs input cells 3 2 3 2 25" xfId="24266"/>
    <cellStyle name="RIGs input cells 3 2 3 2 26" xfId="24267"/>
    <cellStyle name="RIGs input cells 3 2 3 2 27" xfId="24268"/>
    <cellStyle name="RIGs input cells 3 2 3 2 28" xfId="24269"/>
    <cellStyle name="RIGs input cells 3 2 3 2 29" xfId="24270"/>
    <cellStyle name="RIGs input cells 3 2 3 2 3" xfId="24271"/>
    <cellStyle name="RIGs input cells 3 2 3 2 30" xfId="24272"/>
    <cellStyle name="RIGs input cells 3 2 3 2 31" xfId="24273"/>
    <cellStyle name="RIGs input cells 3 2 3 2 32" xfId="24274"/>
    <cellStyle name="RIGs input cells 3 2 3 2 33" xfId="24275"/>
    <cellStyle name="RIGs input cells 3 2 3 2 34" xfId="24276"/>
    <cellStyle name="RIGs input cells 3 2 3 2 4" xfId="24277"/>
    <cellStyle name="RIGs input cells 3 2 3 2 5" xfId="24278"/>
    <cellStyle name="RIGs input cells 3 2 3 2 6" xfId="24279"/>
    <cellStyle name="RIGs input cells 3 2 3 2 7" xfId="24280"/>
    <cellStyle name="RIGs input cells 3 2 3 2 8" xfId="24281"/>
    <cellStyle name="RIGs input cells 3 2 3 2 9" xfId="24282"/>
    <cellStyle name="RIGs input cells 3 2 3 20" xfId="24283"/>
    <cellStyle name="RIGs input cells 3 2 3 21" xfId="24284"/>
    <cellStyle name="RIGs input cells 3 2 3 22" xfId="24285"/>
    <cellStyle name="RIGs input cells 3 2 3 23" xfId="24286"/>
    <cellStyle name="RIGs input cells 3 2 3 24" xfId="24287"/>
    <cellStyle name="RIGs input cells 3 2 3 25" xfId="24288"/>
    <cellStyle name="RIGs input cells 3 2 3 26" xfId="24289"/>
    <cellStyle name="RIGs input cells 3 2 3 27" xfId="24290"/>
    <cellStyle name="RIGs input cells 3 2 3 28" xfId="24291"/>
    <cellStyle name="RIGs input cells 3 2 3 29" xfId="24292"/>
    <cellStyle name="RIGs input cells 3 2 3 3" xfId="24293"/>
    <cellStyle name="RIGs input cells 3 2 3 30" xfId="24294"/>
    <cellStyle name="RIGs input cells 3 2 3 31" xfId="24295"/>
    <cellStyle name="RIGs input cells 3 2 3 32" xfId="24296"/>
    <cellStyle name="RIGs input cells 3 2 3 33" xfId="24297"/>
    <cellStyle name="RIGs input cells 3 2 3 34" xfId="24298"/>
    <cellStyle name="RIGs input cells 3 2 3 35" xfId="24299"/>
    <cellStyle name="RIGs input cells 3 2 3 4" xfId="24300"/>
    <cellStyle name="RIGs input cells 3 2 3 5" xfId="24301"/>
    <cellStyle name="RIGs input cells 3 2 3 6" xfId="24302"/>
    <cellStyle name="RIGs input cells 3 2 3 7" xfId="24303"/>
    <cellStyle name="RIGs input cells 3 2 3 8" xfId="24304"/>
    <cellStyle name="RIGs input cells 3 2 3 9" xfId="24305"/>
    <cellStyle name="RIGs input cells 3 2 3_4 28 1_Asst_Health_Crit_AllTO_RIIO_20110714pm" xfId="1612"/>
    <cellStyle name="RIGs input cells 3 2 30" xfId="24306"/>
    <cellStyle name="RIGs input cells 3 2 31" xfId="24307"/>
    <cellStyle name="RIGs input cells 3 2 32" xfId="24308"/>
    <cellStyle name="RIGs input cells 3 2 33" xfId="24309"/>
    <cellStyle name="RIGs input cells 3 2 34" xfId="24310"/>
    <cellStyle name="RIGs input cells 3 2 35" xfId="24311"/>
    <cellStyle name="RIGs input cells 3 2 36" xfId="24312"/>
    <cellStyle name="RIGs input cells 3 2 37" xfId="24313"/>
    <cellStyle name="RIGs input cells 3 2 38" xfId="24314"/>
    <cellStyle name="RIGs input cells 3 2 39" xfId="24315"/>
    <cellStyle name="RIGs input cells 3 2 4" xfId="1613"/>
    <cellStyle name="RIGs input cells 3 2 4 10" xfId="24316"/>
    <cellStyle name="RIGs input cells 3 2 4 11" xfId="24317"/>
    <cellStyle name="RIGs input cells 3 2 4 12" xfId="24318"/>
    <cellStyle name="RIGs input cells 3 2 4 13" xfId="24319"/>
    <cellStyle name="RIGs input cells 3 2 4 14" xfId="24320"/>
    <cellStyle name="RIGs input cells 3 2 4 15" xfId="24321"/>
    <cellStyle name="RIGs input cells 3 2 4 16" xfId="24322"/>
    <cellStyle name="RIGs input cells 3 2 4 17" xfId="24323"/>
    <cellStyle name="RIGs input cells 3 2 4 18" xfId="24324"/>
    <cellStyle name="RIGs input cells 3 2 4 19" xfId="24325"/>
    <cellStyle name="RIGs input cells 3 2 4 2" xfId="24326"/>
    <cellStyle name="RIGs input cells 3 2 4 20" xfId="24327"/>
    <cellStyle name="RIGs input cells 3 2 4 21" xfId="24328"/>
    <cellStyle name="RIGs input cells 3 2 4 22" xfId="24329"/>
    <cellStyle name="RIGs input cells 3 2 4 23" xfId="24330"/>
    <cellStyle name="RIGs input cells 3 2 4 24" xfId="24331"/>
    <cellStyle name="RIGs input cells 3 2 4 25" xfId="24332"/>
    <cellStyle name="RIGs input cells 3 2 4 26" xfId="24333"/>
    <cellStyle name="RIGs input cells 3 2 4 27" xfId="24334"/>
    <cellStyle name="RIGs input cells 3 2 4 28" xfId="24335"/>
    <cellStyle name="RIGs input cells 3 2 4 29" xfId="24336"/>
    <cellStyle name="RIGs input cells 3 2 4 3" xfId="24337"/>
    <cellStyle name="RIGs input cells 3 2 4 30" xfId="24338"/>
    <cellStyle name="RIGs input cells 3 2 4 31" xfId="24339"/>
    <cellStyle name="RIGs input cells 3 2 4 32" xfId="24340"/>
    <cellStyle name="RIGs input cells 3 2 4 33" xfId="24341"/>
    <cellStyle name="RIGs input cells 3 2 4 34" xfId="24342"/>
    <cellStyle name="RIGs input cells 3 2 4 4" xfId="24343"/>
    <cellStyle name="RIGs input cells 3 2 4 5" xfId="24344"/>
    <cellStyle name="RIGs input cells 3 2 4 6" xfId="24345"/>
    <cellStyle name="RIGs input cells 3 2 4 7" xfId="24346"/>
    <cellStyle name="RIGs input cells 3 2 4 8" xfId="24347"/>
    <cellStyle name="RIGs input cells 3 2 4 9" xfId="24348"/>
    <cellStyle name="RIGs input cells 3 2 5" xfId="1614"/>
    <cellStyle name="RIGs input cells 3 2 5 10" xfId="24349"/>
    <cellStyle name="RIGs input cells 3 2 5 11" xfId="24350"/>
    <cellStyle name="RIGs input cells 3 2 5 12" xfId="24351"/>
    <cellStyle name="RIGs input cells 3 2 5 13" xfId="24352"/>
    <cellStyle name="RIGs input cells 3 2 5 14" xfId="24353"/>
    <cellStyle name="RIGs input cells 3 2 5 15" xfId="24354"/>
    <cellStyle name="RIGs input cells 3 2 5 16" xfId="24355"/>
    <cellStyle name="RIGs input cells 3 2 5 17" xfId="24356"/>
    <cellStyle name="RIGs input cells 3 2 5 18" xfId="24357"/>
    <cellStyle name="RIGs input cells 3 2 5 19" xfId="24358"/>
    <cellStyle name="RIGs input cells 3 2 5 2" xfId="24359"/>
    <cellStyle name="RIGs input cells 3 2 5 20" xfId="24360"/>
    <cellStyle name="RIGs input cells 3 2 5 21" xfId="24361"/>
    <cellStyle name="RIGs input cells 3 2 5 22" xfId="24362"/>
    <cellStyle name="RIGs input cells 3 2 5 23" xfId="24363"/>
    <cellStyle name="RIGs input cells 3 2 5 24" xfId="24364"/>
    <cellStyle name="RIGs input cells 3 2 5 25" xfId="24365"/>
    <cellStyle name="RIGs input cells 3 2 5 26" xfId="24366"/>
    <cellStyle name="RIGs input cells 3 2 5 27" xfId="24367"/>
    <cellStyle name="RIGs input cells 3 2 5 28" xfId="24368"/>
    <cellStyle name="RIGs input cells 3 2 5 29" xfId="24369"/>
    <cellStyle name="RIGs input cells 3 2 5 3" xfId="24370"/>
    <cellStyle name="RIGs input cells 3 2 5 30" xfId="24371"/>
    <cellStyle name="RIGs input cells 3 2 5 31" xfId="24372"/>
    <cellStyle name="RIGs input cells 3 2 5 32" xfId="24373"/>
    <cellStyle name="RIGs input cells 3 2 5 33" xfId="24374"/>
    <cellStyle name="RIGs input cells 3 2 5 34" xfId="24375"/>
    <cellStyle name="RIGs input cells 3 2 5 4" xfId="24376"/>
    <cellStyle name="RIGs input cells 3 2 5 5" xfId="24377"/>
    <cellStyle name="RIGs input cells 3 2 5 6" xfId="24378"/>
    <cellStyle name="RIGs input cells 3 2 5 7" xfId="24379"/>
    <cellStyle name="RIGs input cells 3 2 5 8" xfId="24380"/>
    <cellStyle name="RIGs input cells 3 2 5 9" xfId="24381"/>
    <cellStyle name="RIGs input cells 3 2 6" xfId="24382"/>
    <cellStyle name="RIGs input cells 3 2 7" xfId="24383"/>
    <cellStyle name="RIGs input cells 3 2 8" xfId="24384"/>
    <cellStyle name="RIGs input cells 3 2 9" xfId="24385"/>
    <cellStyle name="RIGs input cells 3 2_1.3s Accounting C Costs Scots" xfId="1615"/>
    <cellStyle name="RIGs input cells 3 20" xfId="24386"/>
    <cellStyle name="RIGs input cells 3 21" xfId="24387"/>
    <cellStyle name="RIGs input cells 3 22" xfId="24388"/>
    <cellStyle name="RIGs input cells 3 23" xfId="24389"/>
    <cellStyle name="RIGs input cells 3 24" xfId="24390"/>
    <cellStyle name="RIGs input cells 3 25" xfId="24391"/>
    <cellStyle name="RIGs input cells 3 26" xfId="24392"/>
    <cellStyle name="RIGs input cells 3 27" xfId="24393"/>
    <cellStyle name="RIGs input cells 3 28" xfId="24394"/>
    <cellStyle name="RIGs input cells 3 29" xfId="24395"/>
    <cellStyle name="RIGs input cells 3 3" xfId="1616"/>
    <cellStyle name="RIGs input cells 3 3 10" xfId="24396"/>
    <cellStyle name="RIGs input cells 3 3 11" xfId="24397"/>
    <cellStyle name="RIGs input cells 3 3 12" xfId="24398"/>
    <cellStyle name="RIGs input cells 3 3 13" xfId="24399"/>
    <cellStyle name="RIGs input cells 3 3 14" xfId="24400"/>
    <cellStyle name="RIGs input cells 3 3 15" xfId="24401"/>
    <cellStyle name="RIGs input cells 3 3 16" xfId="24402"/>
    <cellStyle name="RIGs input cells 3 3 17" xfId="24403"/>
    <cellStyle name="RIGs input cells 3 3 18" xfId="24404"/>
    <cellStyle name="RIGs input cells 3 3 19" xfId="24405"/>
    <cellStyle name="RIGs input cells 3 3 2" xfId="1617"/>
    <cellStyle name="RIGs input cells 3 3 2 10" xfId="24406"/>
    <cellStyle name="RIGs input cells 3 3 2 11" xfId="24407"/>
    <cellStyle name="RIGs input cells 3 3 2 12" xfId="24408"/>
    <cellStyle name="RIGs input cells 3 3 2 13" xfId="24409"/>
    <cellStyle name="RIGs input cells 3 3 2 14" xfId="24410"/>
    <cellStyle name="RIGs input cells 3 3 2 15" xfId="24411"/>
    <cellStyle name="RIGs input cells 3 3 2 16" xfId="24412"/>
    <cellStyle name="RIGs input cells 3 3 2 17" xfId="24413"/>
    <cellStyle name="RIGs input cells 3 3 2 18" xfId="24414"/>
    <cellStyle name="RIGs input cells 3 3 2 19" xfId="24415"/>
    <cellStyle name="RIGs input cells 3 3 2 2" xfId="1618"/>
    <cellStyle name="RIGs input cells 3 3 2 2 10" xfId="24416"/>
    <cellStyle name="RIGs input cells 3 3 2 2 11" xfId="24417"/>
    <cellStyle name="RIGs input cells 3 3 2 2 12" xfId="24418"/>
    <cellStyle name="RIGs input cells 3 3 2 2 13" xfId="24419"/>
    <cellStyle name="RIGs input cells 3 3 2 2 14" xfId="24420"/>
    <cellStyle name="RIGs input cells 3 3 2 2 15" xfId="24421"/>
    <cellStyle name="RIGs input cells 3 3 2 2 16" xfId="24422"/>
    <cellStyle name="RIGs input cells 3 3 2 2 17" xfId="24423"/>
    <cellStyle name="RIGs input cells 3 3 2 2 18" xfId="24424"/>
    <cellStyle name="RIGs input cells 3 3 2 2 19" xfId="24425"/>
    <cellStyle name="RIGs input cells 3 3 2 2 2" xfId="24426"/>
    <cellStyle name="RIGs input cells 3 3 2 2 20" xfId="24427"/>
    <cellStyle name="RIGs input cells 3 3 2 2 21" xfId="24428"/>
    <cellStyle name="RIGs input cells 3 3 2 2 22" xfId="24429"/>
    <cellStyle name="RIGs input cells 3 3 2 2 23" xfId="24430"/>
    <cellStyle name="RIGs input cells 3 3 2 2 24" xfId="24431"/>
    <cellStyle name="RIGs input cells 3 3 2 2 25" xfId="24432"/>
    <cellStyle name="RIGs input cells 3 3 2 2 26" xfId="24433"/>
    <cellStyle name="RIGs input cells 3 3 2 2 27" xfId="24434"/>
    <cellStyle name="RIGs input cells 3 3 2 2 28" xfId="24435"/>
    <cellStyle name="RIGs input cells 3 3 2 2 29" xfId="24436"/>
    <cellStyle name="RIGs input cells 3 3 2 2 3" xfId="24437"/>
    <cellStyle name="RIGs input cells 3 3 2 2 30" xfId="24438"/>
    <cellStyle name="RIGs input cells 3 3 2 2 31" xfId="24439"/>
    <cellStyle name="RIGs input cells 3 3 2 2 32" xfId="24440"/>
    <cellStyle name="RIGs input cells 3 3 2 2 33" xfId="24441"/>
    <cellStyle name="RIGs input cells 3 3 2 2 34" xfId="24442"/>
    <cellStyle name="RIGs input cells 3 3 2 2 4" xfId="24443"/>
    <cellStyle name="RIGs input cells 3 3 2 2 5" xfId="24444"/>
    <cellStyle name="RIGs input cells 3 3 2 2 6" xfId="24445"/>
    <cellStyle name="RIGs input cells 3 3 2 2 7" xfId="24446"/>
    <cellStyle name="RIGs input cells 3 3 2 2 8" xfId="24447"/>
    <cellStyle name="RIGs input cells 3 3 2 2 9" xfId="24448"/>
    <cellStyle name="RIGs input cells 3 3 2 20" xfId="24449"/>
    <cellStyle name="RIGs input cells 3 3 2 21" xfId="24450"/>
    <cellStyle name="RIGs input cells 3 3 2 22" xfId="24451"/>
    <cellStyle name="RIGs input cells 3 3 2 23" xfId="24452"/>
    <cellStyle name="RIGs input cells 3 3 2 24" xfId="24453"/>
    <cellStyle name="RIGs input cells 3 3 2 25" xfId="24454"/>
    <cellStyle name="RIGs input cells 3 3 2 26" xfId="24455"/>
    <cellStyle name="RIGs input cells 3 3 2 27" xfId="24456"/>
    <cellStyle name="RIGs input cells 3 3 2 28" xfId="24457"/>
    <cellStyle name="RIGs input cells 3 3 2 29" xfId="24458"/>
    <cellStyle name="RIGs input cells 3 3 2 3" xfId="24459"/>
    <cellStyle name="RIGs input cells 3 3 2 30" xfId="24460"/>
    <cellStyle name="RIGs input cells 3 3 2 31" xfId="24461"/>
    <cellStyle name="RIGs input cells 3 3 2 32" xfId="24462"/>
    <cellStyle name="RIGs input cells 3 3 2 33" xfId="24463"/>
    <cellStyle name="RIGs input cells 3 3 2 34" xfId="24464"/>
    <cellStyle name="RIGs input cells 3 3 2 35" xfId="24465"/>
    <cellStyle name="RIGs input cells 3 3 2 4" xfId="24466"/>
    <cellStyle name="RIGs input cells 3 3 2 5" xfId="24467"/>
    <cellStyle name="RIGs input cells 3 3 2 6" xfId="24468"/>
    <cellStyle name="RIGs input cells 3 3 2 7" xfId="24469"/>
    <cellStyle name="RIGs input cells 3 3 2 8" xfId="24470"/>
    <cellStyle name="RIGs input cells 3 3 2 9" xfId="24471"/>
    <cellStyle name="RIGs input cells 3 3 2_4 28 1_Asst_Health_Crit_AllTO_RIIO_20110714pm" xfId="1619"/>
    <cellStyle name="RIGs input cells 3 3 20" xfId="24472"/>
    <cellStyle name="RIGs input cells 3 3 21" xfId="24473"/>
    <cellStyle name="RIGs input cells 3 3 22" xfId="24474"/>
    <cellStyle name="RIGs input cells 3 3 23" xfId="24475"/>
    <cellStyle name="RIGs input cells 3 3 24" xfId="24476"/>
    <cellStyle name="RIGs input cells 3 3 25" xfId="24477"/>
    <cellStyle name="RIGs input cells 3 3 26" xfId="24478"/>
    <cellStyle name="RIGs input cells 3 3 27" xfId="24479"/>
    <cellStyle name="RIGs input cells 3 3 28" xfId="24480"/>
    <cellStyle name="RIGs input cells 3 3 29" xfId="24481"/>
    <cellStyle name="RIGs input cells 3 3 3" xfId="1620"/>
    <cellStyle name="RIGs input cells 3 3 3 10" xfId="24482"/>
    <cellStyle name="RIGs input cells 3 3 3 11" xfId="24483"/>
    <cellStyle name="RIGs input cells 3 3 3 12" xfId="24484"/>
    <cellStyle name="RIGs input cells 3 3 3 13" xfId="24485"/>
    <cellStyle name="RIGs input cells 3 3 3 14" xfId="24486"/>
    <cellStyle name="RIGs input cells 3 3 3 15" xfId="24487"/>
    <cellStyle name="RIGs input cells 3 3 3 16" xfId="24488"/>
    <cellStyle name="RIGs input cells 3 3 3 17" xfId="24489"/>
    <cellStyle name="RIGs input cells 3 3 3 18" xfId="24490"/>
    <cellStyle name="RIGs input cells 3 3 3 19" xfId="24491"/>
    <cellStyle name="RIGs input cells 3 3 3 2" xfId="24492"/>
    <cellStyle name="RIGs input cells 3 3 3 20" xfId="24493"/>
    <cellStyle name="RIGs input cells 3 3 3 21" xfId="24494"/>
    <cellStyle name="RIGs input cells 3 3 3 22" xfId="24495"/>
    <cellStyle name="RIGs input cells 3 3 3 23" xfId="24496"/>
    <cellStyle name="RIGs input cells 3 3 3 24" xfId="24497"/>
    <cellStyle name="RIGs input cells 3 3 3 25" xfId="24498"/>
    <cellStyle name="RIGs input cells 3 3 3 26" xfId="24499"/>
    <cellStyle name="RIGs input cells 3 3 3 27" xfId="24500"/>
    <cellStyle name="RIGs input cells 3 3 3 28" xfId="24501"/>
    <cellStyle name="RIGs input cells 3 3 3 29" xfId="24502"/>
    <cellStyle name="RIGs input cells 3 3 3 3" xfId="24503"/>
    <cellStyle name="RIGs input cells 3 3 3 30" xfId="24504"/>
    <cellStyle name="RIGs input cells 3 3 3 31" xfId="24505"/>
    <cellStyle name="RIGs input cells 3 3 3 32" xfId="24506"/>
    <cellStyle name="RIGs input cells 3 3 3 33" xfId="24507"/>
    <cellStyle name="RIGs input cells 3 3 3 34" xfId="24508"/>
    <cellStyle name="RIGs input cells 3 3 3 4" xfId="24509"/>
    <cellStyle name="RIGs input cells 3 3 3 5" xfId="24510"/>
    <cellStyle name="RIGs input cells 3 3 3 6" xfId="24511"/>
    <cellStyle name="RIGs input cells 3 3 3 7" xfId="24512"/>
    <cellStyle name="RIGs input cells 3 3 3 8" xfId="24513"/>
    <cellStyle name="RIGs input cells 3 3 3 9" xfId="24514"/>
    <cellStyle name="RIGs input cells 3 3 30" xfId="24515"/>
    <cellStyle name="RIGs input cells 3 3 31" xfId="24516"/>
    <cellStyle name="RIGs input cells 3 3 32" xfId="24517"/>
    <cellStyle name="RIGs input cells 3 3 33" xfId="24518"/>
    <cellStyle name="RIGs input cells 3 3 34" xfId="24519"/>
    <cellStyle name="RIGs input cells 3 3 35" xfId="24520"/>
    <cellStyle name="RIGs input cells 3 3 36" xfId="24521"/>
    <cellStyle name="RIGs input cells 3 3 37" xfId="24522"/>
    <cellStyle name="RIGs input cells 3 3 38" xfId="24523"/>
    <cellStyle name="RIGs input cells 3 3 4" xfId="1621"/>
    <cellStyle name="RIGs input cells 3 3 4 10" xfId="24524"/>
    <cellStyle name="RIGs input cells 3 3 4 11" xfId="24525"/>
    <cellStyle name="RIGs input cells 3 3 4 12" xfId="24526"/>
    <cellStyle name="RIGs input cells 3 3 4 13" xfId="24527"/>
    <cellStyle name="RIGs input cells 3 3 4 14" xfId="24528"/>
    <cellStyle name="RIGs input cells 3 3 4 15" xfId="24529"/>
    <cellStyle name="RIGs input cells 3 3 4 16" xfId="24530"/>
    <cellStyle name="RIGs input cells 3 3 4 17" xfId="24531"/>
    <cellStyle name="RIGs input cells 3 3 4 18" xfId="24532"/>
    <cellStyle name="RIGs input cells 3 3 4 19" xfId="24533"/>
    <cellStyle name="RIGs input cells 3 3 4 2" xfId="24534"/>
    <cellStyle name="RIGs input cells 3 3 4 20" xfId="24535"/>
    <cellStyle name="RIGs input cells 3 3 4 21" xfId="24536"/>
    <cellStyle name="RIGs input cells 3 3 4 22" xfId="24537"/>
    <cellStyle name="RIGs input cells 3 3 4 23" xfId="24538"/>
    <cellStyle name="RIGs input cells 3 3 4 24" xfId="24539"/>
    <cellStyle name="RIGs input cells 3 3 4 25" xfId="24540"/>
    <cellStyle name="RIGs input cells 3 3 4 26" xfId="24541"/>
    <cellStyle name="RIGs input cells 3 3 4 27" xfId="24542"/>
    <cellStyle name="RIGs input cells 3 3 4 28" xfId="24543"/>
    <cellStyle name="RIGs input cells 3 3 4 29" xfId="24544"/>
    <cellStyle name="RIGs input cells 3 3 4 3" xfId="24545"/>
    <cellStyle name="RIGs input cells 3 3 4 30" xfId="24546"/>
    <cellStyle name="RIGs input cells 3 3 4 31" xfId="24547"/>
    <cellStyle name="RIGs input cells 3 3 4 32" xfId="24548"/>
    <cellStyle name="RIGs input cells 3 3 4 33" xfId="24549"/>
    <cellStyle name="RIGs input cells 3 3 4 34" xfId="24550"/>
    <cellStyle name="RIGs input cells 3 3 4 4" xfId="24551"/>
    <cellStyle name="RIGs input cells 3 3 4 5" xfId="24552"/>
    <cellStyle name="RIGs input cells 3 3 4 6" xfId="24553"/>
    <cellStyle name="RIGs input cells 3 3 4 7" xfId="24554"/>
    <cellStyle name="RIGs input cells 3 3 4 8" xfId="24555"/>
    <cellStyle name="RIGs input cells 3 3 4 9" xfId="24556"/>
    <cellStyle name="RIGs input cells 3 3 5" xfId="24557"/>
    <cellStyle name="RIGs input cells 3 3 6" xfId="24558"/>
    <cellStyle name="RIGs input cells 3 3 7" xfId="24559"/>
    <cellStyle name="RIGs input cells 3 3 8" xfId="24560"/>
    <cellStyle name="RIGs input cells 3 3 9" xfId="24561"/>
    <cellStyle name="RIGs input cells 3 3_4 28 1_Asst_Health_Crit_AllTO_RIIO_20110714pm" xfId="1622"/>
    <cellStyle name="RIGs input cells 3 30" xfId="24562"/>
    <cellStyle name="RIGs input cells 3 31" xfId="24563"/>
    <cellStyle name="RIGs input cells 3 32" xfId="24564"/>
    <cellStyle name="RIGs input cells 3 33" xfId="24565"/>
    <cellStyle name="RIGs input cells 3 34" xfId="24566"/>
    <cellStyle name="RIGs input cells 3 35" xfId="24567"/>
    <cellStyle name="RIGs input cells 3 36" xfId="24568"/>
    <cellStyle name="RIGs input cells 3 37" xfId="24569"/>
    <cellStyle name="RIGs input cells 3 38" xfId="24570"/>
    <cellStyle name="RIGs input cells 3 39" xfId="24571"/>
    <cellStyle name="RIGs input cells 3 4" xfId="1623"/>
    <cellStyle name="RIGs input cells 3 4 10" xfId="24572"/>
    <cellStyle name="RIGs input cells 3 4 11" xfId="24573"/>
    <cellStyle name="RIGs input cells 3 4 12" xfId="24574"/>
    <cellStyle name="RIGs input cells 3 4 13" xfId="24575"/>
    <cellStyle name="RIGs input cells 3 4 14" xfId="24576"/>
    <cellStyle name="RIGs input cells 3 4 15" xfId="24577"/>
    <cellStyle name="RIGs input cells 3 4 16" xfId="24578"/>
    <cellStyle name="RIGs input cells 3 4 17" xfId="24579"/>
    <cellStyle name="RIGs input cells 3 4 18" xfId="24580"/>
    <cellStyle name="RIGs input cells 3 4 19" xfId="24581"/>
    <cellStyle name="RIGs input cells 3 4 2" xfId="1624"/>
    <cellStyle name="RIGs input cells 3 4 2 10" xfId="24582"/>
    <cellStyle name="RIGs input cells 3 4 2 11" xfId="24583"/>
    <cellStyle name="RIGs input cells 3 4 2 12" xfId="24584"/>
    <cellStyle name="RIGs input cells 3 4 2 13" xfId="24585"/>
    <cellStyle name="RIGs input cells 3 4 2 14" xfId="24586"/>
    <cellStyle name="RIGs input cells 3 4 2 15" xfId="24587"/>
    <cellStyle name="RIGs input cells 3 4 2 16" xfId="24588"/>
    <cellStyle name="RIGs input cells 3 4 2 17" xfId="24589"/>
    <cellStyle name="RIGs input cells 3 4 2 18" xfId="24590"/>
    <cellStyle name="RIGs input cells 3 4 2 19" xfId="24591"/>
    <cellStyle name="RIGs input cells 3 4 2 2" xfId="24592"/>
    <cellStyle name="RIGs input cells 3 4 2 20" xfId="24593"/>
    <cellStyle name="RIGs input cells 3 4 2 21" xfId="24594"/>
    <cellStyle name="RIGs input cells 3 4 2 22" xfId="24595"/>
    <cellStyle name="RIGs input cells 3 4 2 23" xfId="24596"/>
    <cellStyle name="RIGs input cells 3 4 2 24" xfId="24597"/>
    <cellStyle name="RIGs input cells 3 4 2 25" xfId="24598"/>
    <cellStyle name="RIGs input cells 3 4 2 26" xfId="24599"/>
    <cellStyle name="RIGs input cells 3 4 2 27" xfId="24600"/>
    <cellStyle name="RIGs input cells 3 4 2 28" xfId="24601"/>
    <cellStyle name="RIGs input cells 3 4 2 29" xfId="24602"/>
    <cellStyle name="RIGs input cells 3 4 2 3" xfId="24603"/>
    <cellStyle name="RIGs input cells 3 4 2 30" xfId="24604"/>
    <cellStyle name="RIGs input cells 3 4 2 31" xfId="24605"/>
    <cellStyle name="RIGs input cells 3 4 2 32" xfId="24606"/>
    <cellStyle name="RIGs input cells 3 4 2 33" xfId="24607"/>
    <cellStyle name="RIGs input cells 3 4 2 34" xfId="24608"/>
    <cellStyle name="RIGs input cells 3 4 2 4" xfId="24609"/>
    <cellStyle name="RIGs input cells 3 4 2 5" xfId="24610"/>
    <cellStyle name="RIGs input cells 3 4 2 6" xfId="24611"/>
    <cellStyle name="RIGs input cells 3 4 2 7" xfId="24612"/>
    <cellStyle name="RIGs input cells 3 4 2 8" xfId="24613"/>
    <cellStyle name="RIGs input cells 3 4 2 9" xfId="24614"/>
    <cellStyle name="RIGs input cells 3 4 20" xfId="24615"/>
    <cellStyle name="RIGs input cells 3 4 21" xfId="24616"/>
    <cellStyle name="RIGs input cells 3 4 22" xfId="24617"/>
    <cellStyle name="RIGs input cells 3 4 23" xfId="24618"/>
    <cellStyle name="RIGs input cells 3 4 24" xfId="24619"/>
    <cellStyle name="RIGs input cells 3 4 25" xfId="24620"/>
    <cellStyle name="RIGs input cells 3 4 26" xfId="24621"/>
    <cellStyle name="RIGs input cells 3 4 27" xfId="24622"/>
    <cellStyle name="RIGs input cells 3 4 28" xfId="24623"/>
    <cellStyle name="RIGs input cells 3 4 29" xfId="24624"/>
    <cellStyle name="RIGs input cells 3 4 3" xfId="24625"/>
    <cellStyle name="RIGs input cells 3 4 30" xfId="24626"/>
    <cellStyle name="RIGs input cells 3 4 31" xfId="24627"/>
    <cellStyle name="RIGs input cells 3 4 32" xfId="24628"/>
    <cellStyle name="RIGs input cells 3 4 33" xfId="24629"/>
    <cellStyle name="RIGs input cells 3 4 34" xfId="24630"/>
    <cellStyle name="RIGs input cells 3 4 35" xfId="24631"/>
    <cellStyle name="RIGs input cells 3 4 4" xfId="24632"/>
    <cellStyle name="RIGs input cells 3 4 5" xfId="24633"/>
    <cellStyle name="RIGs input cells 3 4 6" xfId="24634"/>
    <cellStyle name="RIGs input cells 3 4 7" xfId="24635"/>
    <cellStyle name="RIGs input cells 3 4 8" xfId="24636"/>
    <cellStyle name="RIGs input cells 3 4 9" xfId="24637"/>
    <cellStyle name="RIGs input cells 3 4_4 28 1_Asst_Health_Crit_AllTO_RIIO_20110714pm" xfId="1625"/>
    <cellStyle name="RIGs input cells 3 40" xfId="24638"/>
    <cellStyle name="RIGs input cells 3 41" xfId="24639"/>
    <cellStyle name="RIGs input cells 3 42" xfId="24640"/>
    <cellStyle name="RIGs input cells 3 43" xfId="24641"/>
    <cellStyle name="RIGs input cells 3 44" xfId="24642"/>
    <cellStyle name="RIGs input cells 3 45" xfId="24643"/>
    <cellStyle name="RIGs input cells 3 5" xfId="1626"/>
    <cellStyle name="RIGs input cells 3 5 10" xfId="24644"/>
    <cellStyle name="RIGs input cells 3 5 11" xfId="24645"/>
    <cellStyle name="RIGs input cells 3 5 12" xfId="24646"/>
    <cellStyle name="RIGs input cells 3 5 13" xfId="24647"/>
    <cellStyle name="RIGs input cells 3 5 14" xfId="24648"/>
    <cellStyle name="RIGs input cells 3 5 15" xfId="24649"/>
    <cellStyle name="RIGs input cells 3 5 16" xfId="24650"/>
    <cellStyle name="RIGs input cells 3 5 17" xfId="24651"/>
    <cellStyle name="RIGs input cells 3 5 18" xfId="24652"/>
    <cellStyle name="RIGs input cells 3 5 19" xfId="24653"/>
    <cellStyle name="RIGs input cells 3 5 2" xfId="24654"/>
    <cellStyle name="RIGs input cells 3 5 20" xfId="24655"/>
    <cellStyle name="RIGs input cells 3 5 21" xfId="24656"/>
    <cellStyle name="RIGs input cells 3 5 22" xfId="24657"/>
    <cellStyle name="RIGs input cells 3 5 23" xfId="24658"/>
    <cellStyle name="RIGs input cells 3 5 24" xfId="24659"/>
    <cellStyle name="RIGs input cells 3 5 25" xfId="24660"/>
    <cellStyle name="RIGs input cells 3 5 26" xfId="24661"/>
    <cellStyle name="RIGs input cells 3 5 27" xfId="24662"/>
    <cellStyle name="RIGs input cells 3 5 28" xfId="24663"/>
    <cellStyle name="RIGs input cells 3 5 29" xfId="24664"/>
    <cellStyle name="RIGs input cells 3 5 3" xfId="24665"/>
    <cellStyle name="RIGs input cells 3 5 30" xfId="24666"/>
    <cellStyle name="RIGs input cells 3 5 31" xfId="24667"/>
    <cellStyle name="RIGs input cells 3 5 32" xfId="24668"/>
    <cellStyle name="RIGs input cells 3 5 33" xfId="24669"/>
    <cellStyle name="RIGs input cells 3 5 34" xfId="24670"/>
    <cellStyle name="RIGs input cells 3 5 4" xfId="24671"/>
    <cellStyle name="RIGs input cells 3 5 5" xfId="24672"/>
    <cellStyle name="RIGs input cells 3 5 6" xfId="24673"/>
    <cellStyle name="RIGs input cells 3 5 7" xfId="24674"/>
    <cellStyle name="RIGs input cells 3 5 8" xfId="24675"/>
    <cellStyle name="RIGs input cells 3 5 9" xfId="24676"/>
    <cellStyle name="RIGs input cells 3 6" xfId="1627"/>
    <cellStyle name="RIGs input cells 3 6 10" xfId="24677"/>
    <cellStyle name="RIGs input cells 3 6 11" xfId="24678"/>
    <cellStyle name="RIGs input cells 3 6 12" xfId="24679"/>
    <cellStyle name="RIGs input cells 3 6 13" xfId="24680"/>
    <cellStyle name="RIGs input cells 3 6 14" xfId="24681"/>
    <cellStyle name="RIGs input cells 3 6 15" xfId="24682"/>
    <cellStyle name="RIGs input cells 3 6 16" xfId="24683"/>
    <cellStyle name="RIGs input cells 3 6 17" xfId="24684"/>
    <cellStyle name="RIGs input cells 3 6 18" xfId="24685"/>
    <cellStyle name="RIGs input cells 3 6 19" xfId="24686"/>
    <cellStyle name="RIGs input cells 3 6 2" xfId="24687"/>
    <cellStyle name="RIGs input cells 3 6 20" xfId="24688"/>
    <cellStyle name="RIGs input cells 3 6 21" xfId="24689"/>
    <cellStyle name="RIGs input cells 3 6 22" xfId="24690"/>
    <cellStyle name="RIGs input cells 3 6 23" xfId="24691"/>
    <cellStyle name="RIGs input cells 3 6 24" xfId="24692"/>
    <cellStyle name="RIGs input cells 3 6 25" xfId="24693"/>
    <cellStyle name="RIGs input cells 3 6 26" xfId="24694"/>
    <cellStyle name="RIGs input cells 3 6 27" xfId="24695"/>
    <cellStyle name="RIGs input cells 3 6 28" xfId="24696"/>
    <cellStyle name="RIGs input cells 3 6 29" xfId="24697"/>
    <cellStyle name="RIGs input cells 3 6 3" xfId="24698"/>
    <cellStyle name="RIGs input cells 3 6 30" xfId="24699"/>
    <cellStyle name="RIGs input cells 3 6 31" xfId="24700"/>
    <cellStyle name="RIGs input cells 3 6 32" xfId="24701"/>
    <cellStyle name="RIGs input cells 3 6 33" xfId="24702"/>
    <cellStyle name="RIGs input cells 3 6 34" xfId="24703"/>
    <cellStyle name="RIGs input cells 3 6 4" xfId="24704"/>
    <cellStyle name="RIGs input cells 3 6 5" xfId="24705"/>
    <cellStyle name="RIGs input cells 3 6 6" xfId="24706"/>
    <cellStyle name="RIGs input cells 3 6 7" xfId="24707"/>
    <cellStyle name="RIGs input cells 3 6 8" xfId="24708"/>
    <cellStyle name="RIGs input cells 3 6 9" xfId="24709"/>
    <cellStyle name="RIGs input cells 3 7" xfId="1628"/>
    <cellStyle name="RIGs input cells 3 7 10" xfId="24710"/>
    <cellStyle name="RIGs input cells 3 7 11" xfId="24711"/>
    <cellStyle name="RIGs input cells 3 7 12" xfId="24712"/>
    <cellStyle name="RIGs input cells 3 7 13" xfId="24713"/>
    <cellStyle name="RIGs input cells 3 7 14" xfId="24714"/>
    <cellStyle name="RIGs input cells 3 7 15" xfId="24715"/>
    <cellStyle name="RIGs input cells 3 7 16" xfId="24716"/>
    <cellStyle name="RIGs input cells 3 7 17" xfId="24717"/>
    <cellStyle name="RIGs input cells 3 7 18" xfId="24718"/>
    <cellStyle name="RIGs input cells 3 7 19" xfId="24719"/>
    <cellStyle name="RIGs input cells 3 7 2" xfId="24720"/>
    <cellStyle name="RIGs input cells 3 7 20" xfId="24721"/>
    <cellStyle name="RIGs input cells 3 7 21" xfId="24722"/>
    <cellStyle name="RIGs input cells 3 7 22" xfId="24723"/>
    <cellStyle name="RIGs input cells 3 7 23" xfId="24724"/>
    <cellStyle name="RIGs input cells 3 7 24" xfId="24725"/>
    <cellStyle name="RIGs input cells 3 7 25" xfId="24726"/>
    <cellStyle name="RIGs input cells 3 7 26" xfId="24727"/>
    <cellStyle name="RIGs input cells 3 7 27" xfId="24728"/>
    <cellStyle name="RIGs input cells 3 7 28" xfId="24729"/>
    <cellStyle name="RIGs input cells 3 7 29" xfId="24730"/>
    <cellStyle name="RIGs input cells 3 7 3" xfId="24731"/>
    <cellStyle name="RIGs input cells 3 7 30" xfId="24732"/>
    <cellStyle name="RIGs input cells 3 7 31" xfId="24733"/>
    <cellStyle name="RIGs input cells 3 7 32" xfId="24734"/>
    <cellStyle name="RIGs input cells 3 7 33" xfId="24735"/>
    <cellStyle name="RIGs input cells 3 7 34" xfId="24736"/>
    <cellStyle name="RIGs input cells 3 7 4" xfId="24737"/>
    <cellStyle name="RIGs input cells 3 7 5" xfId="24738"/>
    <cellStyle name="RIGs input cells 3 7 6" xfId="24739"/>
    <cellStyle name="RIGs input cells 3 7 7" xfId="24740"/>
    <cellStyle name="RIGs input cells 3 7 8" xfId="24741"/>
    <cellStyle name="RIGs input cells 3 7 9" xfId="24742"/>
    <cellStyle name="RIGs input cells 3 8" xfId="1629"/>
    <cellStyle name="RIGs input cells 3 8 10" xfId="24743"/>
    <cellStyle name="RIGs input cells 3 8 11" xfId="24744"/>
    <cellStyle name="RIGs input cells 3 8 12" xfId="24745"/>
    <cellStyle name="RIGs input cells 3 8 13" xfId="24746"/>
    <cellStyle name="RIGs input cells 3 8 14" xfId="24747"/>
    <cellStyle name="RIGs input cells 3 8 15" xfId="24748"/>
    <cellStyle name="RIGs input cells 3 8 16" xfId="24749"/>
    <cellStyle name="RIGs input cells 3 8 17" xfId="24750"/>
    <cellStyle name="RIGs input cells 3 8 18" xfId="24751"/>
    <cellStyle name="RIGs input cells 3 8 19" xfId="24752"/>
    <cellStyle name="RIGs input cells 3 8 2" xfId="24753"/>
    <cellStyle name="RIGs input cells 3 8 20" xfId="24754"/>
    <cellStyle name="RIGs input cells 3 8 21" xfId="24755"/>
    <cellStyle name="RIGs input cells 3 8 22" xfId="24756"/>
    <cellStyle name="RIGs input cells 3 8 23" xfId="24757"/>
    <cellStyle name="RIGs input cells 3 8 24" xfId="24758"/>
    <cellStyle name="RIGs input cells 3 8 25" xfId="24759"/>
    <cellStyle name="RIGs input cells 3 8 26" xfId="24760"/>
    <cellStyle name="RIGs input cells 3 8 27" xfId="24761"/>
    <cellStyle name="RIGs input cells 3 8 28" xfId="24762"/>
    <cellStyle name="RIGs input cells 3 8 29" xfId="24763"/>
    <cellStyle name="RIGs input cells 3 8 3" xfId="24764"/>
    <cellStyle name="RIGs input cells 3 8 30" xfId="24765"/>
    <cellStyle name="RIGs input cells 3 8 31" xfId="24766"/>
    <cellStyle name="RIGs input cells 3 8 32" xfId="24767"/>
    <cellStyle name="RIGs input cells 3 8 33" xfId="24768"/>
    <cellStyle name="RIGs input cells 3 8 34" xfId="24769"/>
    <cellStyle name="RIGs input cells 3 8 4" xfId="24770"/>
    <cellStyle name="RIGs input cells 3 8 5" xfId="24771"/>
    <cellStyle name="RIGs input cells 3 8 6" xfId="24772"/>
    <cellStyle name="RIGs input cells 3 8 7" xfId="24773"/>
    <cellStyle name="RIGs input cells 3 8 8" xfId="24774"/>
    <cellStyle name="RIGs input cells 3 8 9" xfId="24775"/>
    <cellStyle name="RIGs input cells 3 9" xfId="1630"/>
    <cellStyle name="RIGs input cells 3 9 10" xfId="24776"/>
    <cellStyle name="RIGs input cells 3 9 11" xfId="24777"/>
    <cellStyle name="RIGs input cells 3 9 12" xfId="24778"/>
    <cellStyle name="RIGs input cells 3 9 13" xfId="24779"/>
    <cellStyle name="RIGs input cells 3 9 14" xfId="24780"/>
    <cellStyle name="RIGs input cells 3 9 15" xfId="24781"/>
    <cellStyle name="RIGs input cells 3 9 16" xfId="24782"/>
    <cellStyle name="RIGs input cells 3 9 17" xfId="24783"/>
    <cellStyle name="RIGs input cells 3 9 18" xfId="24784"/>
    <cellStyle name="RIGs input cells 3 9 19" xfId="24785"/>
    <cellStyle name="RIGs input cells 3 9 2" xfId="24786"/>
    <cellStyle name="RIGs input cells 3 9 20" xfId="24787"/>
    <cellStyle name="RIGs input cells 3 9 21" xfId="24788"/>
    <cellStyle name="RIGs input cells 3 9 22" xfId="24789"/>
    <cellStyle name="RIGs input cells 3 9 23" xfId="24790"/>
    <cellStyle name="RIGs input cells 3 9 24" xfId="24791"/>
    <cellStyle name="RIGs input cells 3 9 25" xfId="24792"/>
    <cellStyle name="RIGs input cells 3 9 26" xfId="24793"/>
    <cellStyle name="RIGs input cells 3 9 27" xfId="24794"/>
    <cellStyle name="RIGs input cells 3 9 28" xfId="24795"/>
    <cellStyle name="RIGs input cells 3 9 29" xfId="24796"/>
    <cellStyle name="RIGs input cells 3 9 3" xfId="24797"/>
    <cellStyle name="RIGs input cells 3 9 30" xfId="24798"/>
    <cellStyle name="RIGs input cells 3 9 31" xfId="24799"/>
    <cellStyle name="RIGs input cells 3 9 32" xfId="24800"/>
    <cellStyle name="RIGs input cells 3 9 33" xfId="24801"/>
    <cellStyle name="RIGs input cells 3 9 34" xfId="24802"/>
    <cellStyle name="RIGs input cells 3 9 4" xfId="24803"/>
    <cellStyle name="RIGs input cells 3 9 5" xfId="24804"/>
    <cellStyle name="RIGs input cells 3 9 6" xfId="24805"/>
    <cellStyle name="RIGs input cells 3 9 7" xfId="24806"/>
    <cellStyle name="RIGs input cells 3 9 8" xfId="24807"/>
    <cellStyle name="RIGs input cells 3 9 9" xfId="24808"/>
    <cellStyle name="RIGs input cells 3_1.3s Accounting C Costs Scots" xfId="1631"/>
    <cellStyle name="RIGs input cells 30" xfId="24809"/>
    <cellStyle name="RIGs input cells 31" xfId="24810"/>
    <cellStyle name="RIGs input cells 32" xfId="24811"/>
    <cellStyle name="RIGs input cells 33" xfId="24812"/>
    <cellStyle name="RIGs input cells 34" xfId="24813"/>
    <cellStyle name="RIGs input cells 35" xfId="24814"/>
    <cellStyle name="RIGs input cells 36" xfId="24815"/>
    <cellStyle name="RIGs input cells 37" xfId="24816"/>
    <cellStyle name="RIGs input cells 38" xfId="24817"/>
    <cellStyle name="RIGs input cells 39" xfId="24818"/>
    <cellStyle name="RIGs input cells 4" xfId="1632"/>
    <cellStyle name="RIGs input cells 4 10" xfId="24819"/>
    <cellStyle name="RIGs input cells 4 11" xfId="24820"/>
    <cellStyle name="RIGs input cells 4 12" xfId="24821"/>
    <cellStyle name="RIGs input cells 4 13" xfId="24822"/>
    <cellStyle name="RIGs input cells 4 14" xfId="24823"/>
    <cellStyle name="RIGs input cells 4 15" xfId="24824"/>
    <cellStyle name="RIGs input cells 4 16" xfId="24825"/>
    <cellStyle name="RIGs input cells 4 17" xfId="24826"/>
    <cellStyle name="RIGs input cells 4 18" xfId="24827"/>
    <cellStyle name="RIGs input cells 4 19" xfId="24828"/>
    <cellStyle name="RIGs input cells 4 2" xfId="1633"/>
    <cellStyle name="RIGs input cells 4 2 10" xfId="24829"/>
    <cellStyle name="RIGs input cells 4 2 11" xfId="24830"/>
    <cellStyle name="RIGs input cells 4 2 12" xfId="24831"/>
    <cellStyle name="RIGs input cells 4 2 13" xfId="24832"/>
    <cellStyle name="RIGs input cells 4 2 14" xfId="24833"/>
    <cellStyle name="RIGs input cells 4 2 15" xfId="24834"/>
    <cellStyle name="RIGs input cells 4 2 16" xfId="24835"/>
    <cellStyle name="RIGs input cells 4 2 17" xfId="24836"/>
    <cellStyle name="RIGs input cells 4 2 18" xfId="24837"/>
    <cellStyle name="RIGs input cells 4 2 19" xfId="24838"/>
    <cellStyle name="RIGs input cells 4 2 2" xfId="1634"/>
    <cellStyle name="RIGs input cells 4 2 2 10" xfId="24839"/>
    <cellStyle name="RIGs input cells 4 2 2 11" xfId="24840"/>
    <cellStyle name="RIGs input cells 4 2 2 12" xfId="24841"/>
    <cellStyle name="RIGs input cells 4 2 2 13" xfId="24842"/>
    <cellStyle name="RIGs input cells 4 2 2 14" xfId="24843"/>
    <cellStyle name="RIGs input cells 4 2 2 15" xfId="24844"/>
    <cellStyle name="RIGs input cells 4 2 2 16" xfId="24845"/>
    <cellStyle name="RIGs input cells 4 2 2 17" xfId="24846"/>
    <cellStyle name="RIGs input cells 4 2 2 18" xfId="24847"/>
    <cellStyle name="RIGs input cells 4 2 2 19" xfId="24848"/>
    <cellStyle name="RIGs input cells 4 2 2 2" xfId="1635"/>
    <cellStyle name="RIGs input cells 4 2 2 2 10" xfId="24849"/>
    <cellStyle name="RIGs input cells 4 2 2 2 11" xfId="24850"/>
    <cellStyle name="RIGs input cells 4 2 2 2 12" xfId="24851"/>
    <cellStyle name="RIGs input cells 4 2 2 2 13" xfId="24852"/>
    <cellStyle name="RIGs input cells 4 2 2 2 14" xfId="24853"/>
    <cellStyle name="RIGs input cells 4 2 2 2 15" xfId="24854"/>
    <cellStyle name="RIGs input cells 4 2 2 2 16" xfId="24855"/>
    <cellStyle name="RIGs input cells 4 2 2 2 17" xfId="24856"/>
    <cellStyle name="RIGs input cells 4 2 2 2 18" xfId="24857"/>
    <cellStyle name="RIGs input cells 4 2 2 2 19" xfId="24858"/>
    <cellStyle name="RIGs input cells 4 2 2 2 2" xfId="1636"/>
    <cellStyle name="RIGs input cells 4 2 2 2 2 10" xfId="24859"/>
    <cellStyle name="RIGs input cells 4 2 2 2 2 11" xfId="24860"/>
    <cellStyle name="RIGs input cells 4 2 2 2 2 12" xfId="24861"/>
    <cellStyle name="RIGs input cells 4 2 2 2 2 13" xfId="24862"/>
    <cellStyle name="RIGs input cells 4 2 2 2 2 14" xfId="24863"/>
    <cellStyle name="RIGs input cells 4 2 2 2 2 15" xfId="24864"/>
    <cellStyle name="RIGs input cells 4 2 2 2 2 16" xfId="24865"/>
    <cellStyle name="RIGs input cells 4 2 2 2 2 17" xfId="24866"/>
    <cellStyle name="RIGs input cells 4 2 2 2 2 18" xfId="24867"/>
    <cellStyle name="RIGs input cells 4 2 2 2 2 19" xfId="24868"/>
    <cellStyle name="RIGs input cells 4 2 2 2 2 2" xfId="24869"/>
    <cellStyle name="RIGs input cells 4 2 2 2 2 20" xfId="24870"/>
    <cellStyle name="RIGs input cells 4 2 2 2 2 21" xfId="24871"/>
    <cellStyle name="RIGs input cells 4 2 2 2 2 22" xfId="24872"/>
    <cellStyle name="RIGs input cells 4 2 2 2 2 23" xfId="24873"/>
    <cellStyle name="RIGs input cells 4 2 2 2 2 24" xfId="24874"/>
    <cellStyle name="RIGs input cells 4 2 2 2 2 25" xfId="24875"/>
    <cellStyle name="RIGs input cells 4 2 2 2 2 26" xfId="24876"/>
    <cellStyle name="RIGs input cells 4 2 2 2 2 27" xfId="24877"/>
    <cellStyle name="RIGs input cells 4 2 2 2 2 28" xfId="24878"/>
    <cellStyle name="RIGs input cells 4 2 2 2 2 29" xfId="24879"/>
    <cellStyle name="RIGs input cells 4 2 2 2 2 3" xfId="24880"/>
    <cellStyle name="RIGs input cells 4 2 2 2 2 30" xfId="24881"/>
    <cellStyle name="RIGs input cells 4 2 2 2 2 31" xfId="24882"/>
    <cellStyle name="RIGs input cells 4 2 2 2 2 32" xfId="24883"/>
    <cellStyle name="RIGs input cells 4 2 2 2 2 33" xfId="24884"/>
    <cellStyle name="RIGs input cells 4 2 2 2 2 34" xfId="24885"/>
    <cellStyle name="RIGs input cells 4 2 2 2 2 4" xfId="24886"/>
    <cellStyle name="RIGs input cells 4 2 2 2 2 5" xfId="24887"/>
    <cellStyle name="RIGs input cells 4 2 2 2 2 6" xfId="24888"/>
    <cellStyle name="RIGs input cells 4 2 2 2 2 7" xfId="24889"/>
    <cellStyle name="RIGs input cells 4 2 2 2 2 8" xfId="24890"/>
    <cellStyle name="RIGs input cells 4 2 2 2 2 9" xfId="24891"/>
    <cellStyle name="RIGs input cells 4 2 2 2 20" xfId="24892"/>
    <cellStyle name="RIGs input cells 4 2 2 2 21" xfId="24893"/>
    <cellStyle name="RIGs input cells 4 2 2 2 22" xfId="24894"/>
    <cellStyle name="RIGs input cells 4 2 2 2 23" xfId="24895"/>
    <cellStyle name="RIGs input cells 4 2 2 2 24" xfId="24896"/>
    <cellStyle name="RIGs input cells 4 2 2 2 25" xfId="24897"/>
    <cellStyle name="RIGs input cells 4 2 2 2 26" xfId="24898"/>
    <cellStyle name="RIGs input cells 4 2 2 2 27" xfId="24899"/>
    <cellStyle name="RIGs input cells 4 2 2 2 28" xfId="24900"/>
    <cellStyle name="RIGs input cells 4 2 2 2 29" xfId="24901"/>
    <cellStyle name="RIGs input cells 4 2 2 2 3" xfId="24902"/>
    <cellStyle name="RIGs input cells 4 2 2 2 30" xfId="24903"/>
    <cellStyle name="RIGs input cells 4 2 2 2 31" xfId="24904"/>
    <cellStyle name="RIGs input cells 4 2 2 2 4" xfId="24905"/>
    <cellStyle name="RIGs input cells 4 2 2 2 5" xfId="24906"/>
    <cellStyle name="RIGs input cells 4 2 2 2 6" xfId="24907"/>
    <cellStyle name="RIGs input cells 4 2 2 2 7" xfId="24908"/>
    <cellStyle name="RIGs input cells 4 2 2 2 8" xfId="24909"/>
    <cellStyle name="RIGs input cells 4 2 2 2 9" xfId="24910"/>
    <cellStyle name="RIGs input cells 4 2 2 2_4 28 1_Asst_Health_Crit_AllTO_RIIO_20110714pm" xfId="1637"/>
    <cellStyle name="RIGs input cells 4 2 2 20" xfId="24911"/>
    <cellStyle name="RIGs input cells 4 2 2 21" xfId="24912"/>
    <cellStyle name="RIGs input cells 4 2 2 22" xfId="24913"/>
    <cellStyle name="RIGs input cells 4 2 2 23" xfId="24914"/>
    <cellStyle name="RIGs input cells 4 2 2 24" xfId="24915"/>
    <cellStyle name="RIGs input cells 4 2 2 25" xfId="24916"/>
    <cellStyle name="RIGs input cells 4 2 2 26" xfId="24917"/>
    <cellStyle name="RIGs input cells 4 2 2 27" xfId="24918"/>
    <cellStyle name="RIGs input cells 4 2 2 28" xfId="24919"/>
    <cellStyle name="RIGs input cells 4 2 2 29" xfId="24920"/>
    <cellStyle name="RIGs input cells 4 2 2 3" xfId="1638"/>
    <cellStyle name="RIGs input cells 4 2 2 3 10" xfId="24921"/>
    <cellStyle name="RIGs input cells 4 2 2 3 11" xfId="24922"/>
    <cellStyle name="RIGs input cells 4 2 2 3 12" xfId="24923"/>
    <cellStyle name="RIGs input cells 4 2 2 3 13" xfId="24924"/>
    <cellStyle name="RIGs input cells 4 2 2 3 14" xfId="24925"/>
    <cellStyle name="RIGs input cells 4 2 2 3 15" xfId="24926"/>
    <cellStyle name="RIGs input cells 4 2 2 3 16" xfId="24927"/>
    <cellStyle name="RIGs input cells 4 2 2 3 17" xfId="24928"/>
    <cellStyle name="RIGs input cells 4 2 2 3 18" xfId="24929"/>
    <cellStyle name="RIGs input cells 4 2 2 3 19" xfId="24930"/>
    <cellStyle name="RIGs input cells 4 2 2 3 2" xfId="24931"/>
    <cellStyle name="RIGs input cells 4 2 2 3 20" xfId="24932"/>
    <cellStyle name="RIGs input cells 4 2 2 3 21" xfId="24933"/>
    <cellStyle name="RIGs input cells 4 2 2 3 22" xfId="24934"/>
    <cellStyle name="RIGs input cells 4 2 2 3 23" xfId="24935"/>
    <cellStyle name="RIGs input cells 4 2 2 3 24" xfId="24936"/>
    <cellStyle name="RIGs input cells 4 2 2 3 25" xfId="24937"/>
    <cellStyle name="RIGs input cells 4 2 2 3 26" xfId="24938"/>
    <cellStyle name="RIGs input cells 4 2 2 3 27" xfId="24939"/>
    <cellStyle name="RIGs input cells 4 2 2 3 28" xfId="24940"/>
    <cellStyle name="RIGs input cells 4 2 2 3 29" xfId="24941"/>
    <cellStyle name="RIGs input cells 4 2 2 3 3" xfId="24942"/>
    <cellStyle name="RIGs input cells 4 2 2 3 30" xfId="24943"/>
    <cellStyle name="RIGs input cells 4 2 2 3 4" xfId="24944"/>
    <cellStyle name="RIGs input cells 4 2 2 3 5" xfId="24945"/>
    <cellStyle name="RIGs input cells 4 2 2 3 6" xfId="24946"/>
    <cellStyle name="RIGs input cells 4 2 2 3 7" xfId="24947"/>
    <cellStyle name="RIGs input cells 4 2 2 3 8" xfId="24948"/>
    <cellStyle name="RIGs input cells 4 2 2 3 9" xfId="24949"/>
    <cellStyle name="RIGs input cells 4 2 2 30" xfId="24950"/>
    <cellStyle name="RIGs input cells 4 2 2 31" xfId="24951"/>
    <cellStyle name="RIGs input cells 4 2 2 32" xfId="24952"/>
    <cellStyle name="RIGs input cells 4 2 2 33" xfId="24953"/>
    <cellStyle name="RIGs input cells 4 2 2 4" xfId="1639"/>
    <cellStyle name="RIGs input cells 4 2 2 4 10" xfId="24954"/>
    <cellStyle name="RIGs input cells 4 2 2 4 11" xfId="24955"/>
    <cellStyle name="RIGs input cells 4 2 2 4 12" xfId="24956"/>
    <cellStyle name="RIGs input cells 4 2 2 4 13" xfId="24957"/>
    <cellStyle name="RIGs input cells 4 2 2 4 14" xfId="24958"/>
    <cellStyle name="RIGs input cells 4 2 2 4 15" xfId="24959"/>
    <cellStyle name="RIGs input cells 4 2 2 4 16" xfId="24960"/>
    <cellStyle name="RIGs input cells 4 2 2 4 17" xfId="24961"/>
    <cellStyle name="RIGs input cells 4 2 2 4 18" xfId="24962"/>
    <cellStyle name="RIGs input cells 4 2 2 4 19" xfId="24963"/>
    <cellStyle name="RIGs input cells 4 2 2 4 2" xfId="24964"/>
    <cellStyle name="RIGs input cells 4 2 2 4 20" xfId="24965"/>
    <cellStyle name="RIGs input cells 4 2 2 4 21" xfId="24966"/>
    <cellStyle name="RIGs input cells 4 2 2 4 22" xfId="24967"/>
    <cellStyle name="RIGs input cells 4 2 2 4 23" xfId="24968"/>
    <cellStyle name="RIGs input cells 4 2 2 4 24" xfId="24969"/>
    <cellStyle name="RIGs input cells 4 2 2 4 25" xfId="24970"/>
    <cellStyle name="RIGs input cells 4 2 2 4 26" xfId="24971"/>
    <cellStyle name="RIGs input cells 4 2 2 4 27" xfId="24972"/>
    <cellStyle name="RIGs input cells 4 2 2 4 28" xfId="24973"/>
    <cellStyle name="RIGs input cells 4 2 2 4 29" xfId="24974"/>
    <cellStyle name="RIGs input cells 4 2 2 4 3" xfId="24975"/>
    <cellStyle name="RIGs input cells 4 2 2 4 30" xfId="24976"/>
    <cellStyle name="RIGs input cells 4 2 2 4 4" xfId="24977"/>
    <cellStyle name="RIGs input cells 4 2 2 4 5" xfId="24978"/>
    <cellStyle name="RIGs input cells 4 2 2 4 6" xfId="24979"/>
    <cellStyle name="RIGs input cells 4 2 2 4 7" xfId="24980"/>
    <cellStyle name="RIGs input cells 4 2 2 4 8" xfId="24981"/>
    <cellStyle name="RIGs input cells 4 2 2 4 9" xfId="24982"/>
    <cellStyle name="RIGs input cells 4 2 2 5" xfId="24983"/>
    <cellStyle name="RIGs input cells 4 2 2 6" xfId="24984"/>
    <cellStyle name="RIGs input cells 4 2 2 7" xfId="24985"/>
    <cellStyle name="RIGs input cells 4 2 2 8" xfId="24986"/>
    <cellStyle name="RIGs input cells 4 2 2 9" xfId="24987"/>
    <cellStyle name="RIGs input cells 4 2 2_4 28 1_Asst_Health_Crit_AllTO_RIIO_20110714pm" xfId="1640"/>
    <cellStyle name="RIGs input cells 4 2 20" xfId="24988"/>
    <cellStyle name="RIGs input cells 4 2 21" xfId="24989"/>
    <cellStyle name="RIGs input cells 4 2 22" xfId="24990"/>
    <cellStyle name="RIGs input cells 4 2 23" xfId="24991"/>
    <cellStyle name="RIGs input cells 4 2 24" xfId="24992"/>
    <cellStyle name="RIGs input cells 4 2 25" xfId="24993"/>
    <cellStyle name="RIGs input cells 4 2 26" xfId="24994"/>
    <cellStyle name="RIGs input cells 4 2 27" xfId="24995"/>
    <cellStyle name="RIGs input cells 4 2 28" xfId="24996"/>
    <cellStyle name="RIGs input cells 4 2 29" xfId="24997"/>
    <cellStyle name="RIGs input cells 4 2 3" xfId="1641"/>
    <cellStyle name="RIGs input cells 4 2 3 10" xfId="24998"/>
    <cellStyle name="RIGs input cells 4 2 3 11" xfId="24999"/>
    <cellStyle name="RIGs input cells 4 2 3 12" xfId="25000"/>
    <cellStyle name="RIGs input cells 4 2 3 13" xfId="25001"/>
    <cellStyle name="RIGs input cells 4 2 3 14" xfId="25002"/>
    <cellStyle name="RIGs input cells 4 2 3 15" xfId="25003"/>
    <cellStyle name="RIGs input cells 4 2 3 16" xfId="25004"/>
    <cellStyle name="RIGs input cells 4 2 3 17" xfId="25005"/>
    <cellStyle name="RIGs input cells 4 2 3 18" xfId="25006"/>
    <cellStyle name="RIGs input cells 4 2 3 19" xfId="25007"/>
    <cellStyle name="RIGs input cells 4 2 3 2" xfId="1642"/>
    <cellStyle name="RIGs input cells 4 2 3 2 10" xfId="25008"/>
    <cellStyle name="RIGs input cells 4 2 3 2 11" xfId="25009"/>
    <cellStyle name="RIGs input cells 4 2 3 2 12" xfId="25010"/>
    <cellStyle name="RIGs input cells 4 2 3 2 13" xfId="25011"/>
    <cellStyle name="RIGs input cells 4 2 3 2 14" xfId="25012"/>
    <cellStyle name="RIGs input cells 4 2 3 2 15" xfId="25013"/>
    <cellStyle name="RIGs input cells 4 2 3 2 16" xfId="25014"/>
    <cellStyle name="RIGs input cells 4 2 3 2 17" xfId="25015"/>
    <cellStyle name="RIGs input cells 4 2 3 2 18" xfId="25016"/>
    <cellStyle name="RIGs input cells 4 2 3 2 19" xfId="25017"/>
    <cellStyle name="RIGs input cells 4 2 3 2 2" xfId="25018"/>
    <cellStyle name="RIGs input cells 4 2 3 2 20" xfId="25019"/>
    <cellStyle name="RIGs input cells 4 2 3 2 21" xfId="25020"/>
    <cellStyle name="RIGs input cells 4 2 3 2 22" xfId="25021"/>
    <cellStyle name="RIGs input cells 4 2 3 2 23" xfId="25022"/>
    <cellStyle name="RIGs input cells 4 2 3 2 24" xfId="25023"/>
    <cellStyle name="RIGs input cells 4 2 3 2 25" xfId="25024"/>
    <cellStyle name="RIGs input cells 4 2 3 2 26" xfId="25025"/>
    <cellStyle name="RIGs input cells 4 2 3 2 27" xfId="25026"/>
    <cellStyle name="RIGs input cells 4 2 3 2 28" xfId="25027"/>
    <cellStyle name="RIGs input cells 4 2 3 2 29" xfId="25028"/>
    <cellStyle name="RIGs input cells 4 2 3 2 3" xfId="25029"/>
    <cellStyle name="RIGs input cells 4 2 3 2 30" xfId="25030"/>
    <cellStyle name="RIGs input cells 4 2 3 2 31" xfId="25031"/>
    <cellStyle name="RIGs input cells 4 2 3 2 32" xfId="25032"/>
    <cellStyle name="RIGs input cells 4 2 3 2 33" xfId="25033"/>
    <cellStyle name="RIGs input cells 4 2 3 2 34" xfId="25034"/>
    <cellStyle name="RIGs input cells 4 2 3 2 4" xfId="25035"/>
    <cellStyle name="RIGs input cells 4 2 3 2 5" xfId="25036"/>
    <cellStyle name="RIGs input cells 4 2 3 2 6" xfId="25037"/>
    <cellStyle name="RIGs input cells 4 2 3 2 7" xfId="25038"/>
    <cellStyle name="RIGs input cells 4 2 3 2 8" xfId="25039"/>
    <cellStyle name="RIGs input cells 4 2 3 2 9" xfId="25040"/>
    <cellStyle name="RIGs input cells 4 2 3 20" xfId="25041"/>
    <cellStyle name="RIGs input cells 4 2 3 21" xfId="25042"/>
    <cellStyle name="RIGs input cells 4 2 3 22" xfId="25043"/>
    <cellStyle name="RIGs input cells 4 2 3 23" xfId="25044"/>
    <cellStyle name="RIGs input cells 4 2 3 24" xfId="25045"/>
    <cellStyle name="RIGs input cells 4 2 3 25" xfId="25046"/>
    <cellStyle name="RIGs input cells 4 2 3 26" xfId="25047"/>
    <cellStyle name="RIGs input cells 4 2 3 27" xfId="25048"/>
    <cellStyle name="RIGs input cells 4 2 3 28" xfId="25049"/>
    <cellStyle name="RIGs input cells 4 2 3 29" xfId="25050"/>
    <cellStyle name="RIGs input cells 4 2 3 3" xfId="25051"/>
    <cellStyle name="RIGs input cells 4 2 3 30" xfId="25052"/>
    <cellStyle name="RIGs input cells 4 2 3 31" xfId="25053"/>
    <cellStyle name="RIGs input cells 4 2 3 32" xfId="25054"/>
    <cellStyle name="RIGs input cells 4 2 3 33" xfId="25055"/>
    <cellStyle name="RIGs input cells 4 2 3 34" xfId="25056"/>
    <cellStyle name="RIGs input cells 4 2 3 35" xfId="25057"/>
    <cellStyle name="RIGs input cells 4 2 3 4" xfId="25058"/>
    <cellStyle name="RIGs input cells 4 2 3 5" xfId="25059"/>
    <cellStyle name="RIGs input cells 4 2 3 6" xfId="25060"/>
    <cellStyle name="RIGs input cells 4 2 3 7" xfId="25061"/>
    <cellStyle name="RIGs input cells 4 2 3 8" xfId="25062"/>
    <cellStyle name="RIGs input cells 4 2 3 9" xfId="25063"/>
    <cellStyle name="RIGs input cells 4 2 3_4 28 1_Asst_Health_Crit_AllTO_RIIO_20110714pm" xfId="1643"/>
    <cellStyle name="RIGs input cells 4 2 30" xfId="25064"/>
    <cellStyle name="RIGs input cells 4 2 31" xfId="25065"/>
    <cellStyle name="RIGs input cells 4 2 32" xfId="25066"/>
    <cellStyle name="RIGs input cells 4 2 33" xfId="25067"/>
    <cellStyle name="RIGs input cells 4 2 34" xfId="25068"/>
    <cellStyle name="RIGs input cells 4 2 35" xfId="25069"/>
    <cellStyle name="RIGs input cells 4 2 36" xfId="25070"/>
    <cellStyle name="RIGs input cells 4 2 37" xfId="25071"/>
    <cellStyle name="RIGs input cells 4 2 38" xfId="25072"/>
    <cellStyle name="RIGs input cells 4 2 39" xfId="25073"/>
    <cellStyle name="RIGs input cells 4 2 4" xfId="1644"/>
    <cellStyle name="RIGs input cells 4 2 4 10" xfId="25074"/>
    <cellStyle name="RIGs input cells 4 2 4 11" xfId="25075"/>
    <cellStyle name="RIGs input cells 4 2 4 12" xfId="25076"/>
    <cellStyle name="RIGs input cells 4 2 4 13" xfId="25077"/>
    <cellStyle name="RIGs input cells 4 2 4 14" xfId="25078"/>
    <cellStyle name="RIGs input cells 4 2 4 15" xfId="25079"/>
    <cellStyle name="RIGs input cells 4 2 4 16" xfId="25080"/>
    <cellStyle name="RIGs input cells 4 2 4 17" xfId="25081"/>
    <cellStyle name="RIGs input cells 4 2 4 18" xfId="25082"/>
    <cellStyle name="RIGs input cells 4 2 4 19" xfId="25083"/>
    <cellStyle name="RIGs input cells 4 2 4 2" xfId="25084"/>
    <cellStyle name="RIGs input cells 4 2 4 20" xfId="25085"/>
    <cellStyle name="RIGs input cells 4 2 4 21" xfId="25086"/>
    <cellStyle name="RIGs input cells 4 2 4 22" xfId="25087"/>
    <cellStyle name="RIGs input cells 4 2 4 23" xfId="25088"/>
    <cellStyle name="RIGs input cells 4 2 4 24" xfId="25089"/>
    <cellStyle name="RIGs input cells 4 2 4 25" xfId="25090"/>
    <cellStyle name="RIGs input cells 4 2 4 26" xfId="25091"/>
    <cellStyle name="RIGs input cells 4 2 4 27" xfId="25092"/>
    <cellStyle name="RIGs input cells 4 2 4 28" xfId="25093"/>
    <cellStyle name="RIGs input cells 4 2 4 29" xfId="25094"/>
    <cellStyle name="RIGs input cells 4 2 4 3" xfId="25095"/>
    <cellStyle name="RIGs input cells 4 2 4 30" xfId="25096"/>
    <cellStyle name="RIGs input cells 4 2 4 31" xfId="25097"/>
    <cellStyle name="RIGs input cells 4 2 4 32" xfId="25098"/>
    <cellStyle name="RIGs input cells 4 2 4 33" xfId="25099"/>
    <cellStyle name="RIGs input cells 4 2 4 34" xfId="25100"/>
    <cellStyle name="RIGs input cells 4 2 4 4" xfId="25101"/>
    <cellStyle name="RIGs input cells 4 2 4 5" xfId="25102"/>
    <cellStyle name="RIGs input cells 4 2 4 6" xfId="25103"/>
    <cellStyle name="RIGs input cells 4 2 4 7" xfId="25104"/>
    <cellStyle name="RIGs input cells 4 2 4 8" xfId="25105"/>
    <cellStyle name="RIGs input cells 4 2 4 9" xfId="25106"/>
    <cellStyle name="RIGs input cells 4 2 5" xfId="1645"/>
    <cellStyle name="RIGs input cells 4 2 5 10" xfId="25107"/>
    <cellStyle name="RIGs input cells 4 2 5 11" xfId="25108"/>
    <cellStyle name="RIGs input cells 4 2 5 12" xfId="25109"/>
    <cellStyle name="RIGs input cells 4 2 5 13" xfId="25110"/>
    <cellStyle name="RIGs input cells 4 2 5 14" xfId="25111"/>
    <cellStyle name="RIGs input cells 4 2 5 15" xfId="25112"/>
    <cellStyle name="RIGs input cells 4 2 5 16" xfId="25113"/>
    <cellStyle name="RIGs input cells 4 2 5 17" xfId="25114"/>
    <cellStyle name="RIGs input cells 4 2 5 18" xfId="25115"/>
    <cellStyle name="RIGs input cells 4 2 5 19" xfId="25116"/>
    <cellStyle name="RIGs input cells 4 2 5 2" xfId="25117"/>
    <cellStyle name="RIGs input cells 4 2 5 20" xfId="25118"/>
    <cellStyle name="RIGs input cells 4 2 5 21" xfId="25119"/>
    <cellStyle name="RIGs input cells 4 2 5 22" xfId="25120"/>
    <cellStyle name="RIGs input cells 4 2 5 23" xfId="25121"/>
    <cellStyle name="RIGs input cells 4 2 5 24" xfId="25122"/>
    <cellStyle name="RIGs input cells 4 2 5 25" xfId="25123"/>
    <cellStyle name="RIGs input cells 4 2 5 26" xfId="25124"/>
    <cellStyle name="RIGs input cells 4 2 5 27" xfId="25125"/>
    <cellStyle name="RIGs input cells 4 2 5 28" xfId="25126"/>
    <cellStyle name="RIGs input cells 4 2 5 29" xfId="25127"/>
    <cellStyle name="RIGs input cells 4 2 5 3" xfId="25128"/>
    <cellStyle name="RIGs input cells 4 2 5 30" xfId="25129"/>
    <cellStyle name="RIGs input cells 4 2 5 31" xfId="25130"/>
    <cellStyle name="RIGs input cells 4 2 5 32" xfId="25131"/>
    <cellStyle name="RIGs input cells 4 2 5 33" xfId="25132"/>
    <cellStyle name="RIGs input cells 4 2 5 34" xfId="25133"/>
    <cellStyle name="RIGs input cells 4 2 5 4" xfId="25134"/>
    <cellStyle name="RIGs input cells 4 2 5 5" xfId="25135"/>
    <cellStyle name="RIGs input cells 4 2 5 6" xfId="25136"/>
    <cellStyle name="RIGs input cells 4 2 5 7" xfId="25137"/>
    <cellStyle name="RIGs input cells 4 2 5 8" xfId="25138"/>
    <cellStyle name="RIGs input cells 4 2 5 9" xfId="25139"/>
    <cellStyle name="RIGs input cells 4 2 6" xfId="25140"/>
    <cellStyle name="RIGs input cells 4 2 7" xfId="25141"/>
    <cellStyle name="RIGs input cells 4 2 8" xfId="25142"/>
    <cellStyle name="RIGs input cells 4 2 9" xfId="25143"/>
    <cellStyle name="RIGs input cells 4 2_4 28 1_Asst_Health_Crit_AllTO_RIIO_20110714pm" xfId="1646"/>
    <cellStyle name="RIGs input cells 4 20" xfId="25144"/>
    <cellStyle name="RIGs input cells 4 21" xfId="25145"/>
    <cellStyle name="RIGs input cells 4 22" xfId="25146"/>
    <cellStyle name="RIGs input cells 4 23" xfId="25147"/>
    <cellStyle name="RIGs input cells 4 24" xfId="25148"/>
    <cellStyle name="RIGs input cells 4 25" xfId="25149"/>
    <cellStyle name="RIGs input cells 4 26" xfId="25150"/>
    <cellStyle name="RIGs input cells 4 27" xfId="25151"/>
    <cellStyle name="RIGs input cells 4 28" xfId="25152"/>
    <cellStyle name="RIGs input cells 4 29" xfId="25153"/>
    <cellStyle name="RIGs input cells 4 3" xfId="1647"/>
    <cellStyle name="RIGs input cells 4 3 10" xfId="25154"/>
    <cellStyle name="RIGs input cells 4 3 11" xfId="25155"/>
    <cellStyle name="RIGs input cells 4 3 12" xfId="25156"/>
    <cellStyle name="RIGs input cells 4 3 13" xfId="25157"/>
    <cellStyle name="RIGs input cells 4 3 14" xfId="25158"/>
    <cellStyle name="RIGs input cells 4 3 15" xfId="25159"/>
    <cellStyle name="RIGs input cells 4 3 16" xfId="25160"/>
    <cellStyle name="RIGs input cells 4 3 17" xfId="25161"/>
    <cellStyle name="RIGs input cells 4 3 18" xfId="25162"/>
    <cellStyle name="RIGs input cells 4 3 19" xfId="25163"/>
    <cellStyle name="RIGs input cells 4 3 2" xfId="1648"/>
    <cellStyle name="RIGs input cells 4 3 2 10" xfId="25164"/>
    <cellStyle name="RIGs input cells 4 3 2 11" xfId="25165"/>
    <cellStyle name="RIGs input cells 4 3 2 12" xfId="25166"/>
    <cellStyle name="RIGs input cells 4 3 2 13" xfId="25167"/>
    <cellStyle name="RIGs input cells 4 3 2 14" xfId="25168"/>
    <cellStyle name="RIGs input cells 4 3 2 15" xfId="25169"/>
    <cellStyle name="RIGs input cells 4 3 2 16" xfId="25170"/>
    <cellStyle name="RIGs input cells 4 3 2 17" xfId="25171"/>
    <cellStyle name="RIGs input cells 4 3 2 18" xfId="25172"/>
    <cellStyle name="RIGs input cells 4 3 2 19" xfId="25173"/>
    <cellStyle name="RIGs input cells 4 3 2 2" xfId="25174"/>
    <cellStyle name="RIGs input cells 4 3 2 20" xfId="25175"/>
    <cellStyle name="RIGs input cells 4 3 2 21" xfId="25176"/>
    <cellStyle name="RIGs input cells 4 3 2 22" xfId="25177"/>
    <cellStyle name="RIGs input cells 4 3 2 23" xfId="25178"/>
    <cellStyle name="RIGs input cells 4 3 2 24" xfId="25179"/>
    <cellStyle name="RIGs input cells 4 3 2 25" xfId="25180"/>
    <cellStyle name="RIGs input cells 4 3 2 26" xfId="25181"/>
    <cellStyle name="RIGs input cells 4 3 2 27" xfId="25182"/>
    <cellStyle name="RIGs input cells 4 3 2 28" xfId="25183"/>
    <cellStyle name="RIGs input cells 4 3 2 29" xfId="25184"/>
    <cellStyle name="RIGs input cells 4 3 2 3" xfId="25185"/>
    <cellStyle name="RIGs input cells 4 3 2 30" xfId="25186"/>
    <cellStyle name="RIGs input cells 4 3 2 31" xfId="25187"/>
    <cellStyle name="RIGs input cells 4 3 2 32" xfId="25188"/>
    <cellStyle name="RIGs input cells 4 3 2 33" xfId="25189"/>
    <cellStyle name="RIGs input cells 4 3 2 34" xfId="25190"/>
    <cellStyle name="RIGs input cells 4 3 2 4" xfId="25191"/>
    <cellStyle name="RIGs input cells 4 3 2 5" xfId="25192"/>
    <cellStyle name="RIGs input cells 4 3 2 6" xfId="25193"/>
    <cellStyle name="RIGs input cells 4 3 2 7" xfId="25194"/>
    <cellStyle name="RIGs input cells 4 3 2 8" xfId="25195"/>
    <cellStyle name="RIGs input cells 4 3 2 9" xfId="25196"/>
    <cellStyle name="RIGs input cells 4 3 20" xfId="25197"/>
    <cellStyle name="RIGs input cells 4 3 21" xfId="25198"/>
    <cellStyle name="RIGs input cells 4 3 22" xfId="25199"/>
    <cellStyle name="RIGs input cells 4 3 23" xfId="25200"/>
    <cellStyle name="RIGs input cells 4 3 24" xfId="25201"/>
    <cellStyle name="RIGs input cells 4 3 25" xfId="25202"/>
    <cellStyle name="RIGs input cells 4 3 26" xfId="25203"/>
    <cellStyle name="RIGs input cells 4 3 27" xfId="25204"/>
    <cellStyle name="RIGs input cells 4 3 28" xfId="25205"/>
    <cellStyle name="RIGs input cells 4 3 29" xfId="25206"/>
    <cellStyle name="RIGs input cells 4 3 3" xfId="25207"/>
    <cellStyle name="RIGs input cells 4 3 30" xfId="25208"/>
    <cellStyle name="RIGs input cells 4 3 31" xfId="25209"/>
    <cellStyle name="RIGs input cells 4 3 32" xfId="25210"/>
    <cellStyle name="RIGs input cells 4 3 33" xfId="25211"/>
    <cellStyle name="RIGs input cells 4 3 34" xfId="25212"/>
    <cellStyle name="RIGs input cells 4 3 35" xfId="25213"/>
    <cellStyle name="RIGs input cells 4 3 4" xfId="25214"/>
    <cellStyle name="RIGs input cells 4 3 5" xfId="25215"/>
    <cellStyle name="RIGs input cells 4 3 6" xfId="25216"/>
    <cellStyle name="RIGs input cells 4 3 7" xfId="25217"/>
    <cellStyle name="RIGs input cells 4 3 8" xfId="25218"/>
    <cellStyle name="RIGs input cells 4 3 9" xfId="25219"/>
    <cellStyle name="RIGs input cells 4 3_4 28 1_Asst_Health_Crit_AllTO_RIIO_20110714pm" xfId="1649"/>
    <cellStyle name="RIGs input cells 4 30" xfId="25220"/>
    <cellStyle name="RIGs input cells 4 31" xfId="25221"/>
    <cellStyle name="RIGs input cells 4 32" xfId="25222"/>
    <cellStyle name="RIGs input cells 4 33" xfId="25223"/>
    <cellStyle name="RIGs input cells 4 34" xfId="25224"/>
    <cellStyle name="RIGs input cells 4 35" xfId="25225"/>
    <cellStyle name="RIGs input cells 4 36" xfId="25226"/>
    <cellStyle name="RIGs input cells 4 37" xfId="25227"/>
    <cellStyle name="RIGs input cells 4 38" xfId="25228"/>
    <cellStyle name="RIGs input cells 4 39" xfId="25229"/>
    <cellStyle name="RIGs input cells 4 4" xfId="1650"/>
    <cellStyle name="RIGs input cells 4 4 10" xfId="25230"/>
    <cellStyle name="RIGs input cells 4 4 11" xfId="25231"/>
    <cellStyle name="RIGs input cells 4 4 12" xfId="25232"/>
    <cellStyle name="RIGs input cells 4 4 13" xfId="25233"/>
    <cellStyle name="RIGs input cells 4 4 14" xfId="25234"/>
    <cellStyle name="RIGs input cells 4 4 15" xfId="25235"/>
    <cellStyle name="RIGs input cells 4 4 16" xfId="25236"/>
    <cellStyle name="RIGs input cells 4 4 17" xfId="25237"/>
    <cellStyle name="RIGs input cells 4 4 18" xfId="25238"/>
    <cellStyle name="RIGs input cells 4 4 19" xfId="25239"/>
    <cellStyle name="RIGs input cells 4 4 2" xfId="25240"/>
    <cellStyle name="RIGs input cells 4 4 20" xfId="25241"/>
    <cellStyle name="RIGs input cells 4 4 21" xfId="25242"/>
    <cellStyle name="RIGs input cells 4 4 22" xfId="25243"/>
    <cellStyle name="RIGs input cells 4 4 23" xfId="25244"/>
    <cellStyle name="RIGs input cells 4 4 24" xfId="25245"/>
    <cellStyle name="RIGs input cells 4 4 25" xfId="25246"/>
    <cellStyle name="RIGs input cells 4 4 26" xfId="25247"/>
    <cellStyle name="RIGs input cells 4 4 27" xfId="25248"/>
    <cellStyle name="RIGs input cells 4 4 28" xfId="25249"/>
    <cellStyle name="RIGs input cells 4 4 29" xfId="25250"/>
    <cellStyle name="RIGs input cells 4 4 3" xfId="25251"/>
    <cellStyle name="RIGs input cells 4 4 30" xfId="25252"/>
    <cellStyle name="RIGs input cells 4 4 31" xfId="25253"/>
    <cellStyle name="RIGs input cells 4 4 32" xfId="25254"/>
    <cellStyle name="RIGs input cells 4 4 33" xfId="25255"/>
    <cellStyle name="RIGs input cells 4 4 34" xfId="25256"/>
    <cellStyle name="RIGs input cells 4 4 4" xfId="25257"/>
    <cellStyle name="RIGs input cells 4 4 5" xfId="25258"/>
    <cellStyle name="RIGs input cells 4 4 6" xfId="25259"/>
    <cellStyle name="RIGs input cells 4 4 7" xfId="25260"/>
    <cellStyle name="RIGs input cells 4 4 8" xfId="25261"/>
    <cellStyle name="RIGs input cells 4 4 9" xfId="25262"/>
    <cellStyle name="RIGs input cells 4 5" xfId="1651"/>
    <cellStyle name="RIGs input cells 4 5 10" xfId="25263"/>
    <cellStyle name="RIGs input cells 4 5 11" xfId="25264"/>
    <cellStyle name="RIGs input cells 4 5 12" xfId="25265"/>
    <cellStyle name="RIGs input cells 4 5 13" xfId="25266"/>
    <cellStyle name="RIGs input cells 4 5 14" xfId="25267"/>
    <cellStyle name="RIGs input cells 4 5 15" xfId="25268"/>
    <cellStyle name="RIGs input cells 4 5 16" xfId="25269"/>
    <cellStyle name="RIGs input cells 4 5 17" xfId="25270"/>
    <cellStyle name="RIGs input cells 4 5 18" xfId="25271"/>
    <cellStyle name="RIGs input cells 4 5 19" xfId="25272"/>
    <cellStyle name="RIGs input cells 4 5 2" xfId="25273"/>
    <cellStyle name="RIGs input cells 4 5 20" xfId="25274"/>
    <cellStyle name="RIGs input cells 4 5 21" xfId="25275"/>
    <cellStyle name="RIGs input cells 4 5 22" xfId="25276"/>
    <cellStyle name="RIGs input cells 4 5 23" xfId="25277"/>
    <cellStyle name="RIGs input cells 4 5 24" xfId="25278"/>
    <cellStyle name="RIGs input cells 4 5 25" xfId="25279"/>
    <cellStyle name="RIGs input cells 4 5 26" xfId="25280"/>
    <cellStyle name="RIGs input cells 4 5 27" xfId="25281"/>
    <cellStyle name="RIGs input cells 4 5 28" xfId="25282"/>
    <cellStyle name="RIGs input cells 4 5 29" xfId="25283"/>
    <cellStyle name="RIGs input cells 4 5 3" xfId="25284"/>
    <cellStyle name="RIGs input cells 4 5 30" xfId="25285"/>
    <cellStyle name="RIGs input cells 4 5 31" xfId="25286"/>
    <cellStyle name="RIGs input cells 4 5 32" xfId="25287"/>
    <cellStyle name="RIGs input cells 4 5 33" xfId="25288"/>
    <cellStyle name="RIGs input cells 4 5 34" xfId="25289"/>
    <cellStyle name="RIGs input cells 4 5 4" xfId="25290"/>
    <cellStyle name="RIGs input cells 4 5 5" xfId="25291"/>
    <cellStyle name="RIGs input cells 4 5 6" xfId="25292"/>
    <cellStyle name="RIGs input cells 4 5 7" xfId="25293"/>
    <cellStyle name="RIGs input cells 4 5 8" xfId="25294"/>
    <cellStyle name="RIGs input cells 4 5 9" xfId="25295"/>
    <cellStyle name="RIGs input cells 4 6" xfId="2007"/>
    <cellStyle name="RIGs input cells 4 7" xfId="25296"/>
    <cellStyle name="RIGs input cells 4 8" xfId="25297"/>
    <cellStyle name="RIGs input cells 4 9" xfId="25298"/>
    <cellStyle name="RIGs input cells 4_1.3s Accounting C Costs Scots" xfId="1652"/>
    <cellStyle name="RIGs input cells 40" xfId="25299"/>
    <cellStyle name="RIGs input cells 41" xfId="25300"/>
    <cellStyle name="RIGs input cells 42" xfId="25301"/>
    <cellStyle name="RIGs input cells 43" xfId="25302"/>
    <cellStyle name="RIGs input cells 44" xfId="25303"/>
    <cellStyle name="RIGs input cells 45" xfId="25304"/>
    <cellStyle name="RIGs input cells 46" xfId="25305"/>
    <cellStyle name="RIGs input cells 5" xfId="143"/>
    <cellStyle name="RIGs input cells 5 10" xfId="25306"/>
    <cellStyle name="RIGs input cells 5 11" xfId="25307"/>
    <cellStyle name="RIGs input cells 5 12" xfId="25308"/>
    <cellStyle name="RIGs input cells 5 13" xfId="25309"/>
    <cellStyle name="RIGs input cells 5 14" xfId="25310"/>
    <cellStyle name="RIGs input cells 5 15" xfId="25311"/>
    <cellStyle name="RIGs input cells 5 16" xfId="25312"/>
    <cellStyle name="RIGs input cells 5 17" xfId="25313"/>
    <cellStyle name="RIGs input cells 5 18" xfId="25314"/>
    <cellStyle name="RIGs input cells 5 19" xfId="25315"/>
    <cellStyle name="RIGs input cells 5 2" xfId="1653"/>
    <cellStyle name="RIGs input cells 5 2 10" xfId="25316"/>
    <cellStyle name="RIGs input cells 5 2 11" xfId="25317"/>
    <cellStyle name="RIGs input cells 5 2 12" xfId="25318"/>
    <cellStyle name="RIGs input cells 5 2 13" xfId="25319"/>
    <cellStyle name="RIGs input cells 5 2 14" xfId="25320"/>
    <cellStyle name="RIGs input cells 5 2 15" xfId="25321"/>
    <cellStyle name="RIGs input cells 5 2 16" xfId="25322"/>
    <cellStyle name="RIGs input cells 5 2 17" xfId="25323"/>
    <cellStyle name="RIGs input cells 5 2 18" xfId="25324"/>
    <cellStyle name="RIGs input cells 5 2 19" xfId="25325"/>
    <cellStyle name="RIGs input cells 5 2 2" xfId="1654"/>
    <cellStyle name="RIGs input cells 5 2 2 10" xfId="25326"/>
    <cellStyle name="RIGs input cells 5 2 2 11" xfId="25327"/>
    <cellStyle name="RIGs input cells 5 2 2 12" xfId="25328"/>
    <cellStyle name="RIGs input cells 5 2 2 13" xfId="25329"/>
    <cellStyle name="RIGs input cells 5 2 2 14" xfId="25330"/>
    <cellStyle name="RIGs input cells 5 2 2 15" xfId="25331"/>
    <cellStyle name="RIGs input cells 5 2 2 16" xfId="25332"/>
    <cellStyle name="RIGs input cells 5 2 2 17" xfId="25333"/>
    <cellStyle name="RIGs input cells 5 2 2 18" xfId="25334"/>
    <cellStyle name="RIGs input cells 5 2 2 19" xfId="25335"/>
    <cellStyle name="RIGs input cells 5 2 2 2" xfId="1655"/>
    <cellStyle name="RIGs input cells 5 2 2 2 10" xfId="25336"/>
    <cellStyle name="RIGs input cells 5 2 2 2 11" xfId="25337"/>
    <cellStyle name="RIGs input cells 5 2 2 2 12" xfId="25338"/>
    <cellStyle name="RIGs input cells 5 2 2 2 13" xfId="25339"/>
    <cellStyle name="RIGs input cells 5 2 2 2 14" xfId="25340"/>
    <cellStyle name="RIGs input cells 5 2 2 2 15" xfId="25341"/>
    <cellStyle name="RIGs input cells 5 2 2 2 16" xfId="25342"/>
    <cellStyle name="RIGs input cells 5 2 2 2 17" xfId="25343"/>
    <cellStyle name="RIGs input cells 5 2 2 2 18" xfId="25344"/>
    <cellStyle name="RIGs input cells 5 2 2 2 19" xfId="25345"/>
    <cellStyle name="RIGs input cells 5 2 2 2 2" xfId="25346"/>
    <cellStyle name="RIGs input cells 5 2 2 2 20" xfId="25347"/>
    <cellStyle name="RIGs input cells 5 2 2 2 21" xfId="25348"/>
    <cellStyle name="RIGs input cells 5 2 2 2 22" xfId="25349"/>
    <cellStyle name="RIGs input cells 5 2 2 2 23" xfId="25350"/>
    <cellStyle name="RIGs input cells 5 2 2 2 24" xfId="25351"/>
    <cellStyle name="RIGs input cells 5 2 2 2 25" xfId="25352"/>
    <cellStyle name="RIGs input cells 5 2 2 2 26" xfId="25353"/>
    <cellStyle name="RIGs input cells 5 2 2 2 27" xfId="25354"/>
    <cellStyle name="RIGs input cells 5 2 2 2 28" xfId="25355"/>
    <cellStyle name="RIGs input cells 5 2 2 2 29" xfId="25356"/>
    <cellStyle name="RIGs input cells 5 2 2 2 3" xfId="25357"/>
    <cellStyle name="RIGs input cells 5 2 2 2 30" xfId="25358"/>
    <cellStyle name="RIGs input cells 5 2 2 2 31" xfId="25359"/>
    <cellStyle name="RIGs input cells 5 2 2 2 32" xfId="25360"/>
    <cellStyle name="RIGs input cells 5 2 2 2 33" xfId="25361"/>
    <cellStyle name="RIGs input cells 5 2 2 2 34" xfId="25362"/>
    <cellStyle name="RIGs input cells 5 2 2 2 4" xfId="25363"/>
    <cellStyle name="RIGs input cells 5 2 2 2 5" xfId="25364"/>
    <cellStyle name="RIGs input cells 5 2 2 2 6" xfId="25365"/>
    <cellStyle name="RIGs input cells 5 2 2 2 7" xfId="25366"/>
    <cellStyle name="RIGs input cells 5 2 2 2 8" xfId="25367"/>
    <cellStyle name="RIGs input cells 5 2 2 2 9" xfId="25368"/>
    <cellStyle name="RIGs input cells 5 2 2 20" xfId="25369"/>
    <cellStyle name="RIGs input cells 5 2 2 21" xfId="25370"/>
    <cellStyle name="RIGs input cells 5 2 2 22" xfId="25371"/>
    <cellStyle name="RIGs input cells 5 2 2 23" xfId="25372"/>
    <cellStyle name="RIGs input cells 5 2 2 24" xfId="25373"/>
    <cellStyle name="RIGs input cells 5 2 2 25" xfId="25374"/>
    <cellStyle name="RIGs input cells 5 2 2 26" xfId="25375"/>
    <cellStyle name="RIGs input cells 5 2 2 27" xfId="25376"/>
    <cellStyle name="RIGs input cells 5 2 2 28" xfId="25377"/>
    <cellStyle name="RIGs input cells 5 2 2 29" xfId="25378"/>
    <cellStyle name="RIGs input cells 5 2 2 3" xfId="25379"/>
    <cellStyle name="RIGs input cells 5 2 2 30" xfId="25380"/>
    <cellStyle name="RIGs input cells 5 2 2 31" xfId="25381"/>
    <cellStyle name="RIGs input cells 5 2 2 32" xfId="25382"/>
    <cellStyle name="RIGs input cells 5 2 2 33" xfId="25383"/>
    <cellStyle name="RIGs input cells 5 2 2 34" xfId="25384"/>
    <cellStyle name="RIGs input cells 5 2 2 35" xfId="25385"/>
    <cellStyle name="RIGs input cells 5 2 2 4" xfId="25386"/>
    <cellStyle name="RIGs input cells 5 2 2 5" xfId="25387"/>
    <cellStyle name="RIGs input cells 5 2 2 6" xfId="25388"/>
    <cellStyle name="RIGs input cells 5 2 2 7" xfId="25389"/>
    <cellStyle name="RIGs input cells 5 2 2 8" xfId="25390"/>
    <cellStyle name="RIGs input cells 5 2 2 9" xfId="25391"/>
    <cellStyle name="RIGs input cells 5 2 2_4 28 1_Asst_Health_Crit_AllTO_RIIO_20110714pm" xfId="1656"/>
    <cellStyle name="RIGs input cells 5 2 20" xfId="25392"/>
    <cellStyle name="RIGs input cells 5 2 21" xfId="25393"/>
    <cellStyle name="RIGs input cells 5 2 22" xfId="25394"/>
    <cellStyle name="RIGs input cells 5 2 23" xfId="25395"/>
    <cellStyle name="RIGs input cells 5 2 24" xfId="25396"/>
    <cellStyle name="RIGs input cells 5 2 25" xfId="25397"/>
    <cellStyle name="RIGs input cells 5 2 26" xfId="25398"/>
    <cellStyle name="RIGs input cells 5 2 27" xfId="25399"/>
    <cellStyle name="RIGs input cells 5 2 28" xfId="25400"/>
    <cellStyle name="RIGs input cells 5 2 29" xfId="25401"/>
    <cellStyle name="RIGs input cells 5 2 3" xfId="1657"/>
    <cellStyle name="RIGs input cells 5 2 3 10" xfId="25402"/>
    <cellStyle name="RIGs input cells 5 2 3 11" xfId="25403"/>
    <cellStyle name="RIGs input cells 5 2 3 12" xfId="25404"/>
    <cellStyle name="RIGs input cells 5 2 3 13" xfId="25405"/>
    <cellStyle name="RIGs input cells 5 2 3 14" xfId="25406"/>
    <cellStyle name="RIGs input cells 5 2 3 15" xfId="25407"/>
    <cellStyle name="RIGs input cells 5 2 3 16" xfId="25408"/>
    <cellStyle name="RIGs input cells 5 2 3 17" xfId="25409"/>
    <cellStyle name="RIGs input cells 5 2 3 18" xfId="25410"/>
    <cellStyle name="RIGs input cells 5 2 3 19" xfId="25411"/>
    <cellStyle name="RIGs input cells 5 2 3 2" xfId="25412"/>
    <cellStyle name="RIGs input cells 5 2 3 20" xfId="25413"/>
    <cellStyle name="RIGs input cells 5 2 3 21" xfId="25414"/>
    <cellStyle name="RIGs input cells 5 2 3 22" xfId="25415"/>
    <cellStyle name="RIGs input cells 5 2 3 23" xfId="25416"/>
    <cellStyle name="RIGs input cells 5 2 3 24" xfId="25417"/>
    <cellStyle name="RIGs input cells 5 2 3 25" xfId="25418"/>
    <cellStyle name="RIGs input cells 5 2 3 26" xfId="25419"/>
    <cellStyle name="RIGs input cells 5 2 3 27" xfId="25420"/>
    <cellStyle name="RIGs input cells 5 2 3 28" xfId="25421"/>
    <cellStyle name="RIGs input cells 5 2 3 29" xfId="25422"/>
    <cellStyle name="RIGs input cells 5 2 3 3" xfId="25423"/>
    <cellStyle name="RIGs input cells 5 2 3 30" xfId="25424"/>
    <cellStyle name="RIGs input cells 5 2 3 31" xfId="25425"/>
    <cellStyle name="RIGs input cells 5 2 3 32" xfId="25426"/>
    <cellStyle name="RIGs input cells 5 2 3 33" xfId="25427"/>
    <cellStyle name="RIGs input cells 5 2 3 34" xfId="25428"/>
    <cellStyle name="RIGs input cells 5 2 3 4" xfId="25429"/>
    <cellStyle name="RIGs input cells 5 2 3 5" xfId="25430"/>
    <cellStyle name="RIGs input cells 5 2 3 6" xfId="25431"/>
    <cellStyle name="RIGs input cells 5 2 3 7" xfId="25432"/>
    <cellStyle name="RIGs input cells 5 2 3 8" xfId="25433"/>
    <cellStyle name="RIGs input cells 5 2 3 9" xfId="25434"/>
    <cellStyle name="RIGs input cells 5 2 30" xfId="25435"/>
    <cellStyle name="RIGs input cells 5 2 31" xfId="25436"/>
    <cellStyle name="RIGs input cells 5 2 32" xfId="25437"/>
    <cellStyle name="RIGs input cells 5 2 33" xfId="25438"/>
    <cellStyle name="RIGs input cells 5 2 34" xfId="25439"/>
    <cellStyle name="RIGs input cells 5 2 35" xfId="25440"/>
    <cellStyle name="RIGs input cells 5 2 36" xfId="25441"/>
    <cellStyle name="RIGs input cells 5 2 37" xfId="25442"/>
    <cellStyle name="RIGs input cells 5 2 38" xfId="25443"/>
    <cellStyle name="RIGs input cells 5 2 4" xfId="1658"/>
    <cellStyle name="RIGs input cells 5 2 4 10" xfId="25444"/>
    <cellStyle name="RIGs input cells 5 2 4 11" xfId="25445"/>
    <cellStyle name="RIGs input cells 5 2 4 12" xfId="25446"/>
    <cellStyle name="RIGs input cells 5 2 4 13" xfId="25447"/>
    <cellStyle name="RIGs input cells 5 2 4 14" xfId="25448"/>
    <cellStyle name="RIGs input cells 5 2 4 15" xfId="25449"/>
    <cellStyle name="RIGs input cells 5 2 4 16" xfId="25450"/>
    <cellStyle name="RIGs input cells 5 2 4 17" xfId="25451"/>
    <cellStyle name="RIGs input cells 5 2 4 18" xfId="25452"/>
    <cellStyle name="RIGs input cells 5 2 4 19" xfId="25453"/>
    <cellStyle name="RIGs input cells 5 2 4 2" xfId="25454"/>
    <cellStyle name="RIGs input cells 5 2 4 20" xfId="25455"/>
    <cellStyle name="RIGs input cells 5 2 4 21" xfId="25456"/>
    <cellStyle name="RIGs input cells 5 2 4 22" xfId="25457"/>
    <cellStyle name="RIGs input cells 5 2 4 23" xfId="25458"/>
    <cellStyle name="RIGs input cells 5 2 4 24" xfId="25459"/>
    <cellStyle name="RIGs input cells 5 2 4 25" xfId="25460"/>
    <cellStyle name="RIGs input cells 5 2 4 26" xfId="25461"/>
    <cellStyle name="RIGs input cells 5 2 4 27" xfId="25462"/>
    <cellStyle name="RIGs input cells 5 2 4 28" xfId="25463"/>
    <cellStyle name="RIGs input cells 5 2 4 29" xfId="25464"/>
    <cellStyle name="RIGs input cells 5 2 4 3" xfId="25465"/>
    <cellStyle name="RIGs input cells 5 2 4 30" xfId="25466"/>
    <cellStyle name="RIGs input cells 5 2 4 31" xfId="25467"/>
    <cellStyle name="RIGs input cells 5 2 4 32" xfId="25468"/>
    <cellStyle name="RIGs input cells 5 2 4 33" xfId="25469"/>
    <cellStyle name="RIGs input cells 5 2 4 34" xfId="25470"/>
    <cellStyle name="RIGs input cells 5 2 4 4" xfId="25471"/>
    <cellStyle name="RIGs input cells 5 2 4 5" xfId="25472"/>
    <cellStyle name="RIGs input cells 5 2 4 6" xfId="25473"/>
    <cellStyle name="RIGs input cells 5 2 4 7" xfId="25474"/>
    <cellStyle name="RIGs input cells 5 2 4 8" xfId="25475"/>
    <cellStyle name="RIGs input cells 5 2 4 9" xfId="25476"/>
    <cellStyle name="RIGs input cells 5 2 5" xfId="25477"/>
    <cellStyle name="RIGs input cells 5 2 6" xfId="25478"/>
    <cellStyle name="RIGs input cells 5 2 7" xfId="25479"/>
    <cellStyle name="RIGs input cells 5 2 8" xfId="25480"/>
    <cellStyle name="RIGs input cells 5 2 9" xfId="25481"/>
    <cellStyle name="RIGs input cells 5 2_4 28 1_Asst_Health_Crit_AllTO_RIIO_20110714pm" xfId="1659"/>
    <cellStyle name="RIGs input cells 5 20" xfId="25482"/>
    <cellStyle name="RIGs input cells 5 21" xfId="25483"/>
    <cellStyle name="RIGs input cells 5 22" xfId="25484"/>
    <cellStyle name="RIGs input cells 5 23" xfId="25485"/>
    <cellStyle name="RIGs input cells 5 24" xfId="25486"/>
    <cellStyle name="RIGs input cells 5 25" xfId="25487"/>
    <cellStyle name="RIGs input cells 5 26" xfId="25488"/>
    <cellStyle name="RIGs input cells 5 27" xfId="25489"/>
    <cellStyle name="RIGs input cells 5 28" xfId="25490"/>
    <cellStyle name="RIGs input cells 5 29" xfId="25491"/>
    <cellStyle name="RIGs input cells 5 3" xfId="1660"/>
    <cellStyle name="RIGs input cells 5 3 10" xfId="25492"/>
    <cellStyle name="RIGs input cells 5 3 11" xfId="25493"/>
    <cellStyle name="RIGs input cells 5 3 12" xfId="25494"/>
    <cellStyle name="RIGs input cells 5 3 13" xfId="25495"/>
    <cellStyle name="RIGs input cells 5 3 14" xfId="25496"/>
    <cellStyle name="RIGs input cells 5 3 15" xfId="25497"/>
    <cellStyle name="RIGs input cells 5 3 16" xfId="25498"/>
    <cellStyle name="RIGs input cells 5 3 17" xfId="25499"/>
    <cellStyle name="RIGs input cells 5 3 18" xfId="25500"/>
    <cellStyle name="RIGs input cells 5 3 19" xfId="25501"/>
    <cellStyle name="RIGs input cells 5 3 2" xfId="1661"/>
    <cellStyle name="RIGs input cells 5 3 2 10" xfId="25502"/>
    <cellStyle name="RIGs input cells 5 3 2 11" xfId="25503"/>
    <cellStyle name="RIGs input cells 5 3 2 12" xfId="25504"/>
    <cellStyle name="RIGs input cells 5 3 2 13" xfId="25505"/>
    <cellStyle name="RIGs input cells 5 3 2 14" xfId="25506"/>
    <cellStyle name="RIGs input cells 5 3 2 15" xfId="25507"/>
    <cellStyle name="RIGs input cells 5 3 2 16" xfId="25508"/>
    <cellStyle name="RIGs input cells 5 3 2 17" xfId="25509"/>
    <cellStyle name="RIGs input cells 5 3 2 18" xfId="25510"/>
    <cellStyle name="RIGs input cells 5 3 2 19" xfId="25511"/>
    <cellStyle name="RIGs input cells 5 3 2 2" xfId="25512"/>
    <cellStyle name="RIGs input cells 5 3 2 20" xfId="25513"/>
    <cellStyle name="RIGs input cells 5 3 2 21" xfId="25514"/>
    <cellStyle name="RIGs input cells 5 3 2 22" xfId="25515"/>
    <cellStyle name="RIGs input cells 5 3 2 23" xfId="25516"/>
    <cellStyle name="RIGs input cells 5 3 2 24" xfId="25517"/>
    <cellStyle name="RIGs input cells 5 3 2 25" xfId="25518"/>
    <cellStyle name="RIGs input cells 5 3 2 26" xfId="25519"/>
    <cellStyle name="RIGs input cells 5 3 2 27" xfId="25520"/>
    <cellStyle name="RIGs input cells 5 3 2 28" xfId="25521"/>
    <cellStyle name="RIGs input cells 5 3 2 29" xfId="25522"/>
    <cellStyle name="RIGs input cells 5 3 2 3" xfId="25523"/>
    <cellStyle name="RIGs input cells 5 3 2 30" xfId="25524"/>
    <cellStyle name="RIGs input cells 5 3 2 31" xfId="25525"/>
    <cellStyle name="RIGs input cells 5 3 2 32" xfId="25526"/>
    <cellStyle name="RIGs input cells 5 3 2 33" xfId="25527"/>
    <cellStyle name="RIGs input cells 5 3 2 34" xfId="25528"/>
    <cellStyle name="RIGs input cells 5 3 2 4" xfId="25529"/>
    <cellStyle name="RIGs input cells 5 3 2 5" xfId="25530"/>
    <cellStyle name="RIGs input cells 5 3 2 6" xfId="25531"/>
    <cellStyle name="RIGs input cells 5 3 2 7" xfId="25532"/>
    <cellStyle name="RIGs input cells 5 3 2 8" xfId="25533"/>
    <cellStyle name="RIGs input cells 5 3 2 9" xfId="25534"/>
    <cellStyle name="RIGs input cells 5 3 20" xfId="25535"/>
    <cellStyle name="RIGs input cells 5 3 21" xfId="25536"/>
    <cellStyle name="RIGs input cells 5 3 22" xfId="25537"/>
    <cellStyle name="RIGs input cells 5 3 23" xfId="25538"/>
    <cellStyle name="RIGs input cells 5 3 24" xfId="25539"/>
    <cellStyle name="RIGs input cells 5 3 25" xfId="25540"/>
    <cellStyle name="RIGs input cells 5 3 26" xfId="25541"/>
    <cellStyle name="RIGs input cells 5 3 27" xfId="25542"/>
    <cellStyle name="RIGs input cells 5 3 28" xfId="25543"/>
    <cellStyle name="RIGs input cells 5 3 29" xfId="25544"/>
    <cellStyle name="RIGs input cells 5 3 3" xfId="25545"/>
    <cellStyle name="RIGs input cells 5 3 30" xfId="25546"/>
    <cellStyle name="RIGs input cells 5 3 31" xfId="25547"/>
    <cellStyle name="RIGs input cells 5 3 32" xfId="25548"/>
    <cellStyle name="RIGs input cells 5 3 33" xfId="25549"/>
    <cellStyle name="RIGs input cells 5 3 34" xfId="25550"/>
    <cellStyle name="RIGs input cells 5 3 35" xfId="25551"/>
    <cellStyle name="RIGs input cells 5 3 4" xfId="25552"/>
    <cellStyle name="RIGs input cells 5 3 5" xfId="25553"/>
    <cellStyle name="RIGs input cells 5 3 6" xfId="25554"/>
    <cellStyle name="RIGs input cells 5 3 7" xfId="25555"/>
    <cellStyle name="RIGs input cells 5 3 8" xfId="25556"/>
    <cellStyle name="RIGs input cells 5 3 9" xfId="25557"/>
    <cellStyle name="RIGs input cells 5 3_4 28 1_Asst_Health_Crit_AllTO_RIIO_20110714pm" xfId="1662"/>
    <cellStyle name="RIGs input cells 5 30" xfId="25558"/>
    <cellStyle name="RIGs input cells 5 31" xfId="25559"/>
    <cellStyle name="RIGs input cells 5 32" xfId="25560"/>
    <cellStyle name="RIGs input cells 5 33" xfId="25561"/>
    <cellStyle name="RIGs input cells 5 34" xfId="25562"/>
    <cellStyle name="RIGs input cells 5 35" xfId="25563"/>
    <cellStyle name="RIGs input cells 5 36" xfId="25564"/>
    <cellStyle name="RIGs input cells 5 37" xfId="25565"/>
    <cellStyle name="RIGs input cells 5 38" xfId="25566"/>
    <cellStyle name="RIGs input cells 5 39" xfId="25567"/>
    <cellStyle name="RIGs input cells 5 4" xfId="1663"/>
    <cellStyle name="RIGs input cells 5 4 10" xfId="25568"/>
    <cellStyle name="RIGs input cells 5 4 11" xfId="25569"/>
    <cellStyle name="RIGs input cells 5 4 12" xfId="25570"/>
    <cellStyle name="RIGs input cells 5 4 13" xfId="25571"/>
    <cellStyle name="RIGs input cells 5 4 14" xfId="25572"/>
    <cellStyle name="RIGs input cells 5 4 15" xfId="25573"/>
    <cellStyle name="RIGs input cells 5 4 16" xfId="25574"/>
    <cellStyle name="RIGs input cells 5 4 17" xfId="25575"/>
    <cellStyle name="RIGs input cells 5 4 18" xfId="25576"/>
    <cellStyle name="RIGs input cells 5 4 19" xfId="25577"/>
    <cellStyle name="RIGs input cells 5 4 2" xfId="25578"/>
    <cellStyle name="RIGs input cells 5 4 20" xfId="25579"/>
    <cellStyle name="RIGs input cells 5 4 21" xfId="25580"/>
    <cellStyle name="RIGs input cells 5 4 22" xfId="25581"/>
    <cellStyle name="RIGs input cells 5 4 23" xfId="25582"/>
    <cellStyle name="RIGs input cells 5 4 24" xfId="25583"/>
    <cellStyle name="RIGs input cells 5 4 25" xfId="25584"/>
    <cellStyle name="RIGs input cells 5 4 26" xfId="25585"/>
    <cellStyle name="RIGs input cells 5 4 27" xfId="25586"/>
    <cellStyle name="RIGs input cells 5 4 28" xfId="25587"/>
    <cellStyle name="RIGs input cells 5 4 29" xfId="25588"/>
    <cellStyle name="RIGs input cells 5 4 3" xfId="25589"/>
    <cellStyle name="RIGs input cells 5 4 30" xfId="25590"/>
    <cellStyle name="RIGs input cells 5 4 31" xfId="25591"/>
    <cellStyle name="RIGs input cells 5 4 32" xfId="25592"/>
    <cellStyle name="RIGs input cells 5 4 33" xfId="25593"/>
    <cellStyle name="RIGs input cells 5 4 34" xfId="25594"/>
    <cellStyle name="RIGs input cells 5 4 4" xfId="25595"/>
    <cellStyle name="RIGs input cells 5 4 5" xfId="25596"/>
    <cellStyle name="RIGs input cells 5 4 6" xfId="25597"/>
    <cellStyle name="RIGs input cells 5 4 7" xfId="25598"/>
    <cellStyle name="RIGs input cells 5 4 8" xfId="25599"/>
    <cellStyle name="RIGs input cells 5 4 9" xfId="25600"/>
    <cellStyle name="RIGs input cells 5 5" xfId="1664"/>
    <cellStyle name="RIGs input cells 5 5 10" xfId="25601"/>
    <cellStyle name="RIGs input cells 5 5 11" xfId="25602"/>
    <cellStyle name="RIGs input cells 5 5 12" xfId="25603"/>
    <cellStyle name="RIGs input cells 5 5 13" xfId="25604"/>
    <cellStyle name="RIGs input cells 5 5 14" xfId="25605"/>
    <cellStyle name="RIGs input cells 5 5 15" xfId="25606"/>
    <cellStyle name="RIGs input cells 5 5 16" xfId="25607"/>
    <cellStyle name="RIGs input cells 5 5 17" xfId="25608"/>
    <cellStyle name="RIGs input cells 5 5 18" xfId="25609"/>
    <cellStyle name="RIGs input cells 5 5 19" xfId="25610"/>
    <cellStyle name="RIGs input cells 5 5 2" xfId="25611"/>
    <cellStyle name="RIGs input cells 5 5 20" xfId="25612"/>
    <cellStyle name="RIGs input cells 5 5 21" xfId="25613"/>
    <cellStyle name="RIGs input cells 5 5 22" xfId="25614"/>
    <cellStyle name="RIGs input cells 5 5 23" xfId="25615"/>
    <cellStyle name="RIGs input cells 5 5 24" xfId="25616"/>
    <cellStyle name="RIGs input cells 5 5 25" xfId="25617"/>
    <cellStyle name="RIGs input cells 5 5 26" xfId="25618"/>
    <cellStyle name="RIGs input cells 5 5 27" xfId="25619"/>
    <cellStyle name="RIGs input cells 5 5 28" xfId="25620"/>
    <cellStyle name="RIGs input cells 5 5 29" xfId="25621"/>
    <cellStyle name="RIGs input cells 5 5 3" xfId="25622"/>
    <cellStyle name="RIGs input cells 5 5 30" xfId="25623"/>
    <cellStyle name="RIGs input cells 5 5 31" xfId="25624"/>
    <cellStyle name="RIGs input cells 5 5 32" xfId="25625"/>
    <cellStyle name="RIGs input cells 5 5 33" xfId="25626"/>
    <cellStyle name="RIGs input cells 5 5 34" xfId="25627"/>
    <cellStyle name="RIGs input cells 5 5 4" xfId="25628"/>
    <cellStyle name="RIGs input cells 5 5 5" xfId="25629"/>
    <cellStyle name="RIGs input cells 5 5 6" xfId="25630"/>
    <cellStyle name="RIGs input cells 5 5 7" xfId="25631"/>
    <cellStyle name="RIGs input cells 5 5 8" xfId="25632"/>
    <cellStyle name="RIGs input cells 5 5 9" xfId="25633"/>
    <cellStyle name="RIGs input cells 5 6" xfId="25634"/>
    <cellStyle name="RIGs input cells 5 7" xfId="25635"/>
    <cellStyle name="RIGs input cells 5 8" xfId="25636"/>
    <cellStyle name="RIGs input cells 5 9" xfId="25637"/>
    <cellStyle name="RIGs input cells 5_1.3s Accounting C Costs Scots" xfId="1665"/>
    <cellStyle name="RIGs input cells 6" xfId="1666"/>
    <cellStyle name="RIGs input cells 6 10" xfId="25638"/>
    <cellStyle name="RIGs input cells 6 11" xfId="25639"/>
    <cellStyle name="RIGs input cells 6 12" xfId="25640"/>
    <cellStyle name="RIGs input cells 6 13" xfId="25641"/>
    <cellStyle name="RIGs input cells 6 14" xfId="25642"/>
    <cellStyle name="RIGs input cells 6 15" xfId="25643"/>
    <cellStyle name="RIGs input cells 6 16" xfId="25644"/>
    <cellStyle name="RIGs input cells 6 17" xfId="25645"/>
    <cellStyle name="RIGs input cells 6 18" xfId="25646"/>
    <cellStyle name="RIGs input cells 6 19" xfId="25647"/>
    <cellStyle name="RIGs input cells 6 2" xfId="1667"/>
    <cellStyle name="RIGs input cells 6 2 10" xfId="25648"/>
    <cellStyle name="RIGs input cells 6 2 11" xfId="25649"/>
    <cellStyle name="RIGs input cells 6 2 12" xfId="25650"/>
    <cellStyle name="RIGs input cells 6 2 13" xfId="25651"/>
    <cellStyle name="RIGs input cells 6 2 14" xfId="25652"/>
    <cellStyle name="RIGs input cells 6 2 15" xfId="25653"/>
    <cellStyle name="RIGs input cells 6 2 16" xfId="25654"/>
    <cellStyle name="RIGs input cells 6 2 17" xfId="25655"/>
    <cellStyle name="RIGs input cells 6 2 18" xfId="25656"/>
    <cellStyle name="RIGs input cells 6 2 19" xfId="25657"/>
    <cellStyle name="RIGs input cells 6 2 2" xfId="1668"/>
    <cellStyle name="RIGs input cells 6 2 2 10" xfId="25658"/>
    <cellStyle name="RIGs input cells 6 2 2 11" xfId="25659"/>
    <cellStyle name="RIGs input cells 6 2 2 12" xfId="25660"/>
    <cellStyle name="RIGs input cells 6 2 2 13" xfId="25661"/>
    <cellStyle name="RIGs input cells 6 2 2 14" xfId="25662"/>
    <cellStyle name="RIGs input cells 6 2 2 15" xfId="25663"/>
    <cellStyle name="RIGs input cells 6 2 2 16" xfId="25664"/>
    <cellStyle name="RIGs input cells 6 2 2 17" xfId="25665"/>
    <cellStyle name="RIGs input cells 6 2 2 18" xfId="25666"/>
    <cellStyle name="RIGs input cells 6 2 2 19" xfId="25667"/>
    <cellStyle name="RIGs input cells 6 2 2 2" xfId="1669"/>
    <cellStyle name="RIGs input cells 6 2 2 2 10" xfId="25668"/>
    <cellStyle name="RIGs input cells 6 2 2 2 11" xfId="25669"/>
    <cellStyle name="RIGs input cells 6 2 2 2 12" xfId="25670"/>
    <cellStyle name="RIGs input cells 6 2 2 2 13" xfId="25671"/>
    <cellStyle name="RIGs input cells 6 2 2 2 14" xfId="25672"/>
    <cellStyle name="RIGs input cells 6 2 2 2 15" xfId="25673"/>
    <cellStyle name="RIGs input cells 6 2 2 2 16" xfId="25674"/>
    <cellStyle name="RIGs input cells 6 2 2 2 17" xfId="25675"/>
    <cellStyle name="RIGs input cells 6 2 2 2 18" xfId="25676"/>
    <cellStyle name="RIGs input cells 6 2 2 2 19" xfId="25677"/>
    <cellStyle name="RIGs input cells 6 2 2 2 2" xfId="25678"/>
    <cellStyle name="RIGs input cells 6 2 2 2 20" xfId="25679"/>
    <cellStyle name="RIGs input cells 6 2 2 2 21" xfId="25680"/>
    <cellStyle name="RIGs input cells 6 2 2 2 22" xfId="25681"/>
    <cellStyle name="RIGs input cells 6 2 2 2 23" xfId="25682"/>
    <cellStyle name="RIGs input cells 6 2 2 2 24" xfId="25683"/>
    <cellStyle name="RIGs input cells 6 2 2 2 25" xfId="25684"/>
    <cellStyle name="RIGs input cells 6 2 2 2 26" xfId="25685"/>
    <cellStyle name="RIGs input cells 6 2 2 2 27" xfId="25686"/>
    <cellStyle name="RIGs input cells 6 2 2 2 28" xfId="25687"/>
    <cellStyle name="RIGs input cells 6 2 2 2 29" xfId="25688"/>
    <cellStyle name="RIGs input cells 6 2 2 2 3" xfId="25689"/>
    <cellStyle name="RIGs input cells 6 2 2 2 30" xfId="25690"/>
    <cellStyle name="RIGs input cells 6 2 2 2 31" xfId="25691"/>
    <cellStyle name="RIGs input cells 6 2 2 2 32" xfId="25692"/>
    <cellStyle name="RIGs input cells 6 2 2 2 33" xfId="25693"/>
    <cellStyle name="RIGs input cells 6 2 2 2 34" xfId="25694"/>
    <cellStyle name="RIGs input cells 6 2 2 2 4" xfId="25695"/>
    <cellStyle name="RIGs input cells 6 2 2 2 5" xfId="25696"/>
    <cellStyle name="RIGs input cells 6 2 2 2 6" xfId="25697"/>
    <cellStyle name="RIGs input cells 6 2 2 2 7" xfId="25698"/>
    <cellStyle name="RIGs input cells 6 2 2 2 8" xfId="25699"/>
    <cellStyle name="RIGs input cells 6 2 2 2 9" xfId="25700"/>
    <cellStyle name="RIGs input cells 6 2 2 20" xfId="25701"/>
    <cellStyle name="RIGs input cells 6 2 2 21" xfId="25702"/>
    <cellStyle name="RIGs input cells 6 2 2 22" xfId="25703"/>
    <cellStyle name="RIGs input cells 6 2 2 23" xfId="25704"/>
    <cellStyle name="RIGs input cells 6 2 2 24" xfId="25705"/>
    <cellStyle name="RIGs input cells 6 2 2 25" xfId="25706"/>
    <cellStyle name="RIGs input cells 6 2 2 26" xfId="25707"/>
    <cellStyle name="RIGs input cells 6 2 2 27" xfId="25708"/>
    <cellStyle name="RIGs input cells 6 2 2 28" xfId="25709"/>
    <cellStyle name="RIGs input cells 6 2 2 29" xfId="25710"/>
    <cellStyle name="RIGs input cells 6 2 2 3" xfId="25711"/>
    <cellStyle name="RIGs input cells 6 2 2 30" xfId="25712"/>
    <cellStyle name="RIGs input cells 6 2 2 31" xfId="25713"/>
    <cellStyle name="RIGs input cells 6 2 2 32" xfId="25714"/>
    <cellStyle name="RIGs input cells 6 2 2 33" xfId="25715"/>
    <cellStyle name="RIGs input cells 6 2 2 34" xfId="25716"/>
    <cellStyle name="RIGs input cells 6 2 2 35" xfId="25717"/>
    <cellStyle name="RIGs input cells 6 2 2 4" xfId="25718"/>
    <cellStyle name="RIGs input cells 6 2 2 5" xfId="25719"/>
    <cellStyle name="RIGs input cells 6 2 2 6" xfId="25720"/>
    <cellStyle name="RIGs input cells 6 2 2 7" xfId="25721"/>
    <cellStyle name="RIGs input cells 6 2 2 8" xfId="25722"/>
    <cellStyle name="RIGs input cells 6 2 2 9" xfId="25723"/>
    <cellStyle name="RIGs input cells 6 2 2_4 28 1_Asst_Health_Crit_AllTO_RIIO_20110714pm" xfId="1670"/>
    <cellStyle name="RIGs input cells 6 2 20" xfId="25724"/>
    <cellStyle name="RIGs input cells 6 2 21" xfId="25725"/>
    <cellStyle name="RIGs input cells 6 2 22" xfId="25726"/>
    <cellStyle name="RIGs input cells 6 2 23" xfId="25727"/>
    <cellStyle name="RIGs input cells 6 2 24" xfId="25728"/>
    <cellStyle name="RIGs input cells 6 2 25" xfId="25729"/>
    <cellStyle name="RIGs input cells 6 2 26" xfId="25730"/>
    <cellStyle name="RIGs input cells 6 2 27" xfId="25731"/>
    <cellStyle name="RIGs input cells 6 2 28" xfId="25732"/>
    <cellStyle name="RIGs input cells 6 2 29" xfId="25733"/>
    <cellStyle name="RIGs input cells 6 2 3" xfId="1671"/>
    <cellStyle name="RIGs input cells 6 2 3 10" xfId="25734"/>
    <cellStyle name="RIGs input cells 6 2 3 11" xfId="25735"/>
    <cellStyle name="RIGs input cells 6 2 3 12" xfId="25736"/>
    <cellStyle name="RIGs input cells 6 2 3 13" xfId="25737"/>
    <cellStyle name="RIGs input cells 6 2 3 14" xfId="25738"/>
    <cellStyle name="RIGs input cells 6 2 3 15" xfId="25739"/>
    <cellStyle name="RIGs input cells 6 2 3 16" xfId="25740"/>
    <cellStyle name="RIGs input cells 6 2 3 17" xfId="25741"/>
    <cellStyle name="RIGs input cells 6 2 3 18" xfId="25742"/>
    <cellStyle name="RIGs input cells 6 2 3 19" xfId="25743"/>
    <cellStyle name="RIGs input cells 6 2 3 2" xfId="25744"/>
    <cellStyle name="RIGs input cells 6 2 3 20" xfId="25745"/>
    <cellStyle name="RIGs input cells 6 2 3 21" xfId="25746"/>
    <cellStyle name="RIGs input cells 6 2 3 22" xfId="25747"/>
    <cellStyle name="RIGs input cells 6 2 3 23" xfId="25748"/>
    <cellStyle name="RIGs input cells 6 2 3 24" xfId="25749"/>
    <cellStyle name="RIGs input cells 6 2 3 25" xfId="25750"/>
    <cellStyle name="RIGs input cells 6 2 3 26" xfId="25751"/>
    <cellStyle name="RIGs input cells 6 2 3 27" xfId="25752"/>
    <cellStyle name="RIGs input cells 6 2 3 28" xfId="25753"/>
    <cellStyle name="RIGs input cells 6 2 3 29" xfId="25754"/>
    <cellStyle name="RIGs input cells 6 2 3 3" xfId="25755"/>
    <cellStyle name="RIGs input cells 6 2 3 30" xfId="25756"/>
    <cellStyle name="RIGs input cells 6 2 3 31" xfId="25757"/>
    <cellStyle name="RIGs input cells 6 2 3 32" xfId="25758"/>
    <cellStyle name="RIGs input cells 6 2 3 33" xfId="25759"/>
    <cellStyle name="RIGs input cells 6 2 3 34" xfId="25760"/>
    <cellStyle name="RIGs input cells 6 2 3 4" xfId="25761"/>
    <cellStyle name="RIGs input cells 6 2 3 5" xfId="25762"/>
    <cellStyle name="RIGs input cells 6 2 3 6" xfId="25763"/>
    <cellStyle name="RIGs input cells 6 2 3 7" xfId="25764"/>
    <cellStyle name="RIGs input cells 6 2 3 8" xfId="25765"/>
    <cellStyle name="RIGs input cells 6 2 3 9" xfId="25766"/>
    <cellStyle name="RIGs input cells 6 2 30" xfId="25767"/>
    <cellStyle name="RIGs input cells 6 2 31" xfId="25768"/>
    <cellStyle name="RIGs input cells 6 2 32" xfId="25769"/>
    <cellStyle name="RIGs input cells 6 2 33" xfId="25770"/>
    <cellStyle name="RIGs input cells 6 2 34" xfId="25771"/>
    <cellStyle name="RIGs input cells 6 2 35" xfId="25772"/>
    <cellStyle name="RIGs input cells 6 2 36" xfId="25773"/>
    <cellStyle name="RIGs input cells 6 2 37" xfId="25774"/>
    <cellStyle name="RIGs input cells 6 2 38" xfId="25775"/>
    <cellStyle name="RIGs input cells 6 2 4" xfId="1672"/>
    <cellStyle name="RIGs input cells 6 2 4 10" xfId="25776"/>
    <cellStyle name="RIGs input cells 6 2 4 11" xfId="25777"/>
    <cellStyle name="RIGs input cells 6 2 4 12" xfId="25778"/>
    <cellStyle name="RIGs input cells 6 2 4 13" xfId="25779"/>
    <cellStyle name="RIGs input cells 6 2 4 14" xfId="25780"/>
    <cellStyle name="RIGs input cells 6 2 4 15" xfId="25781"/>
    <cellStyle name="RIGs input cells 6 2 4 16" xfId="25782"/>
    <cellStyle name="RIGs input cells 6 2 4 17" xfId="25783"/>
    <cellStyle name="RIGs input cells 6 2 4 18" xfId="25784"/>
    <cellStyle name="RIGs input cells 6 2 4 19" xfId="25785"/>
    <cellStyle name="RIGs input cells 6 2 4 2" xfId="25786"/>
    <cellStyle name="RIGs input cells 6 2 4 20" xfId="25787"/>
    <cellStyle name="RIGs input cells 6 2 4 21" xfId="25788"/>
    <cellStyle name="RIGs input cells 6 2 4 22" xfId="25789"/>
    <cellStyle name="RIGs input cells 6 2 4 23" xfId="25790"/>
    <cellStyle name="RIGs input cells 6 2 4 24" xfId="25791"/>
    <cellStyle name="RIGs input cells 6 2 4 25" xfId="25792"/>
    <cellStyle name="RIGs input cells 6 2 4 26" xfId="25793"/>
    <cellStyle name="RIGs input cells 6 2 4 27" xfId="25794"/>
    <cellStyle name="RIGs input cells 6 2 4 28" xfId="25795"/>
    <cellStyle name="RIGs input cells 6 2 4 29" xfId="25796"/>
    <cellStyle name="RIGs input cells 6 2 4 3" xfId="25797"/>
    <cellStyle name="RIGs input cells 6 2 4 30" xfId="25798"/>
    <cellStyle name="RIGs input cells 6 2 4 31" xfId="25799"/>
    <cellStyle name="RIGs input cells 6 2 4 32" xfId="25800"/>
    <cellStyle name="RIGs input cells 6 2 4 33" xfId="25801"/>
    <cellStyle name="RIGs input cells 6 2 4 34" xfId="25802"/>
    <cellStyle name="RIGs input cells 6 2 4 4" xfId="25803"/>
    <cellStyle name="RIGs input cells 6 2 4 5" xfId="25804"/>
    <cellStyle name="RIGs input cells 6 2 4 6" xfId="25805"/>
    <cellStyle name="RIGs input cells 6 2 4 7" xfId="25806"/>
    <cellStyle name="RIGs input cells 6 2 4 8" xfId="25807"/>
    <cellStyle name="RIGs input cells 6 2 4 9" xfId="25808"/>
    <cellStyle name="RIGs input cells 6 2 5" xfId="25809"/>
    <cellStyle name="RIGs input cells 6 2 6" xfId="25810"/>
    <cellStyle name="RIGs input cells 6 2 7" xfId="25811"/>
    <cellStyle name="RIGs input cells 6 2 8" xfId="25812"/>
    <cellStyle name="RIGs input cells 6 2 9" xfId="25813"/>
    <cellStyle name="RIGs input cells 6 2_4 28 1_Asst_Health_Crit_AllTO_RIIO_20110714pm" xfId="1673"/>
    <cellStyle name="RIGs input cells 6 20" xfId="25814"/>
    <cellStyle name="RIGs input cells 6 21" xfId="25815"/>
    <cellStyle name="RIGs input cells 6 22" xfId="25816"/>
    <cellStyle name="RIGs input cells 6 23" xfId="25817"/>
    <cellStyle name="RIGs input cells 6 24" xfId="25818"/>
    <cellStyle name="RIGs input cells 6 25" xfId="25819"/>
    <cellStyle name="RIGs input cells 6 26" xfId="25820"/>
    <cellStyle name="RIGs input cells 6 27" xfId="25821"/>
    <cellStyle name="RIGs input cells 6 28" xfId="25822"/>
    <cellStyle name="RIGs input cells 6 29" xfId="25823"/>
    <cellStyle name="RIGs input cells 6 3" xfId="1674"/>
    <cellStyle name="RIGs input cells 6 3 10" xfId="25824"/>
    <cellStyle name="RIGs input cells 6 3 11" xfId="25825"/>
    <cellStyle name="RIGs input cells 6 3 12" xfId="25826"/>
    <cellStyle name="RIGs input cells 6 3 13" xfId="25827"/>
    <cellStyle name="RIGs input cells 6 3 14" xfId="25828"/>
    <cellStyle name="RIGs input cells 6 3 15" xfId="25829"/>
    <cellStyle name="RIGs input cells 6 3 16" xfId="25830"/>
    <cellStyle name="RIGs input cells 6 3 17" xfId="25831"/>
    <cellStyle name="RIGs input cells 6 3 18" xfId="25832"/>
    <cellStyle name="RIGs input cells 6 3 19" xfId="25833"/>
    <cellStyle name="RIGs input cells 6 3 2" xfId="1675"/>
    <cellStyle name="RIGs input cells 6 3 2 10" xfId="25834"/>
    <cellStyle name="RIGs input cells 6 3 2 11" xfId="25835"/>
    <cellStyle name="RIGs input cells 6 3 2 12" xfId="25836"/>
    <cellStyle name="RIGs input cells 6 3 2 13" xfId="25837"/>
    <cellStyle name="RIGs input cells 6 3 2 14" xfId="25838"/>
    <cellStyle name="RIGs input cells 6 3 2 15" xfId="25839"/>
    <cellStyle name="RIGs input cells 6 3 2 16" xfId="25840"/>
    <cellStyle name="RIGs input cells 6 3 2 17" xfId="25841"/>
    <cellStyle name="RIGs input cells 6 3 2 18" xfId="25842"/>
    <cellStyle name="RIGs input cells 6 3 2 19" xfId="25843"/>
    <cellStyle name="RIGs input cells 6 3 2 2" xfId="25844"/>
    <cellStyle name="RIGs input cells 6 3 2 20" xfId="25845"/>
    <cellStyle name="RIGs input cells 6 3 2 21" xfId="25846"/>
    <cellStyle name="RIGs input cells 6 3 2 22" xfId="25847"/>
    <cellStyle name="RIGs input cells 6 3 2 23" xfId="25848"/>
    <cellStyle name="RIGs input cells 6 3 2 24" xfId="25849"/>
    <cellStyle name="RIGs input cells 6 3 2 25" xfId="25850"/>
    <cellStyle name="RIGs input cells 6 3 2 26" xfId="25851"/>
    <cellStyle name="RIGs input cells 6 3 2 27" xfId="25852"/>
    <cellStyle name="RIGs input cells 6 3 2 28" xfId="25853"/>
    <cellStyle name="RIGs input cells 6 3 2 29" xfId="25854"/>
    <cellStyle name="RIGs input cells 6 3 2 3" xfId="25855"/>
    <cellStyle name="RIGs input cells 6 3 2 30" xfId="25856"/>
    <cellStyle name="RIGs input cells 6 3 2 31" xfId="25857"/>
    <cellStyle name="RIGs input cells 6 3 2 32" xfId="25858"/>
    <cellStyle name="RIGs input cells 6 3 2 33" xfId="25859"/>
    <cellStyle name="RIGs input cells 6 3 2 34" xfId="25860"/>
    <cellStyle name="RIGs input cells 6 3 2 4" xfId="25861"/>
    <cellStyle name="RIGs input cells 6 3 2 5" xfId="25862"/>
    <cellStyle name="RIGs input cells 6 3 2 6" xfId="25863"/>
    <cellStyle name="RIGs input cells 6 3 2 7" xfId="25864"/>
    <cellStyle name="RIGs input cells 6 3 2 8" xfId="25865"/>
    <cellStyle name="RIGs input cells 6 3 2 9" xfId="25866"/>
    <cellStyle name="RIGs input cells 6 3 20" xfId="25867"/>
    <cellStyle name="RIGs input cells 6 3 21" xfId="25868"/>
    <cellStyle name="RIGs input cells 6 3 22" xfId="25869"/>
    <cellStyle name="RIGs input cells 6 3 23" xfId="25870"/>
    <cellStyle name="RIGs input cells 6 3 24" xfId="25871"/>
    <cellStyle name="RIGs input cells 6 3 25" xfId="25872"/>
    <cellStyle name="RIGs input cells 6 3 26" xfId="25873"/>
    <cellStyle name="RIGs input cells 6 3 27" xfId="25874"/>
    <cellStyle name="RIGs input cells 6 3 28" xfId="25875"/>
    <cellStyle name="RIGs input cells 6 3 29" xfId="25876"/>
    <cellStyle name="RIGs input cells 6 3 3" xfId="25877"/>
    <cellStyle name="RIGs input cells 6 3 30" xfId="25878"/>
    <cellStyle name="RIGs input cells 6 3 31" xfId="25879"/>
    <cellStyle name="RIGs input cells 6 3 32" xfId="25880"/>
    <cellStyle name="RIGs input cells 6 3 33" xfId="25881"/>
    <cellStyle name="RIGs input cells 6 3 34" xfId="25882"/>
    <cellStyle name="RIGs input cells 6 3 35" xfId="25883"/>
    <cellStyle name="RIGs input cells 6 3 4" xfId="25884"/>
    <cellStyle name="RIGs input cells 6 3 5" xfId="25885"/>
    <cellStyle name="RIGs input cells 6 3 6" xfId="25886"/>
    <cellStyle name="RIGs input cells 6 3 7" xfId="25887"/>
    <cellStyle name="RIGs input cells 6 3 8" xfId="25888"/>
    <cellStyle name="RIGs input cells 6 3 9" xfId="25889"/>
    <cellStyle name="RIGs input cells 6 3_4 28 1_Asst_Health_Crit_AllTO_RIIO_20110714pm" xfId="1676"/>
    <cellStyle name="RIGs input cells 6 30" xfId="25890"/>
    <cellStyle name="RIGs input cells 6 31" xfId="25891"/>
    <cellStyle name="RIGs input cells 6 32" xfId="25892"/>
    <cellStyle name="RIGs input cells 6 33" xfId="25893"/>
    <cellStyle name="RIGs input cells 6 34" xfId="25894"/>
    <cellStyle name="RIGs input cells 6 35" xfId="25895"/>
    <cellStyle name="RIGs input cells 6 36" xfId="25896"/>
    <cellStyle name="RIGs input cells 6 37" xfId="25897"/>
    <cellStyle name="RIGs input cells 6 38" xfId="25898"/>
    <cellStyle name="RIGs input cells 6 39" xfId="25899"/>
    <cellStyle name="RIGs input cells 6 4" xfId="1677"/>
    <cellStyle name="RIGs input cells 6 4 10" xfId="25900"/>
    <cellStyle name="RIGs input cells 6 4 11" xfId="25901"/>
    <cellStyle name="RIGs input cells 6 4 12" xfId="25902"/>
    <cellStyle name="RIGs input cells 6 4 13" xfId="25903"/>
    <cellStyle name="RIGs input cells 6 4 14" xfId="25904"/>
    <cellStyle name="RIGs input cells 6 4 15" xfId="25905"/>
    <cellStyle name="RIGs input cells 6 4 16" xfId="25906"/>
    <cellStyle name="RIGs input cells 6 4 17" xfId="25907"/>
    <cellStyle name="RIGs input cells 6 4 18" xfId="25908"/>
    <cellStyle name="RIGs input cells 6 4 19" xfId="25909"/>
    <cellStyle name="RIGs input cells 6 4 2" xfId="25910"/>
    <cellStyle name="RIGs input cells 6 4 20" xfId="25911"/>
    <cellStyle name="RIGs input cells 6 4 21" xfId="25912"/>
    <cellStyle name="RIGs input cells 6 4 22" xfId="25913"/>
    <cellStyle name="RIGs input cells 6 4 23" xfId="25914"/>
    <cellStyle name="RIGs input cells 6 4 24" xfId="25915"/>
    <cellStyle name="RIGs input cells 6 4 25" xfId="25916"/>
    <cellStyle name="RIGs input cells 6 4 26" xfId="25917"/>
    <cellStyle name="RIGs input cells 6 4 27" xfId="25918"/>
    <cellStyle name="RIGs input cells 6 4 28" xfId="25919"/>
    <cellStyle name="RIGs input cells 6 4 29" xfId="25920"/>
    <cellStyle name="RIGs input cells 6 4 3" xfId="25921"/>
    <cellStyle name="RIGs input cells 6 4 30" xfId="25922"/>
    <cellStyle name="RIGs input cells 6 4 31" xfId="25923"/>
    <cellStyle name="RIGs input cells 6 4 32" xfId="25924"/>
    <cellStyle name="RIGs input cells 6 4 33" xfId="25925"/>
    <cellStyle name="RIGs input cells 6 4 34" xfId="25926"/>
    <cellStyle name="RIGs input cells 6 4 4" xfId="25927"/>
    <cellStyle name="RIGs input cells 6 4 5" xfId="25928"/>
    <cellStyle name="RIGs input cells 6 4 6" xfId="25929"/>
    <cellStyle name="RIGs input cells 6 4 7" xfId="25930"/>
    <cellStyle name="RIGs input cells 6 4 8" xfId="25931"/>
    <cellStyle name="RIGs input cells 6 4 9" xfId="25932"/>
    <cellStyle name="RIGs input cells 6 5" xfId="1678"/>
    <cellStyle name="RIGs input cells 6 5 10" xfId="25933"/>
    <cellStyle name="RIGs input cells 6 5 11" xfId="25934"/>
    <cellStyle name="RIGs input cells 6 5 12" xfId="25935"/>
    <cellStyle name="RIGs input cells 6 5 13" xfId="25936"/>
    <cellStyle name="RIGs input cells 6 5 14" xfId="25937"/>
    <cellStyle name="RIGs input cells 6 5 15" xfId="25938"/>
    <cellStyle name="RIGs input cells 6 5 16" xfId="25939"/>
    <cellStyle name="RIGs input cells 6 5 17" xfId="25940"/>
    <cellStyle name="RIGs input cells 6 5 18" xfId="25941"/>
    <cellStyle name="RIGs input cells 6 5 19" xfId="25942"/>
    <cellStyle name="RIGs input cells 6 5 2" xfId="25943"/>
    <cellStyle name="RIGs input cells 6 5 20" xfId="25944"/>
    <cellStyle name="RIGs input cells 6 5 21" xfId="25945"/>
    <cellStyle name="RIGs input cells 6 5 22" xfId="25946"/>
    <cellStyle name="RIGs input cells 6 5 23" xfId="25947"/>
    <cellStyle name="RIGs input cells 6 5 24" xfId="25948"/>
    <cellStyle name="RIGs input cells 6 5 25" xfId="25949"/>
    <cellStyle name="RIGs input cells 6 5 26" xfId="25950"/>
    <cellStyle name="RIGs input cells 6 5 27" xfId="25951"/>
    <cellStyle name="RIGs input cells 6 5 28" xfId="25952"/>
    <cellStyle name="RIGs input cells 6 5 29" xfId="25953"/>
    <cellStyle name="RIGs input cells 6 5 3" xfId="25954"/>
    <cellStyle name="RIGs input cells 6 5 30" xfId="25955"/>
    <cellStyle name="RIGs input cells 6 5 31" xfId="25956"/>
    <cellStyle name="RIGs input cells 6 5 32" xfId="25957"/>
    <cellStyle name="RIGs input cells 6 5 33" xfId="25958"/>
    <cellStyle name="RIGs input cells 6 5 34" xfId="25959"/>
    <cellStyle name="RIGs input cells 6 5 4" xfId="25960"/>
    <cellStyle name="RIGs input cells 6 5 5" xfId="25961"/>
    <cellStyle name="RIGs input cells 6 5 6" xfId="25962"/>
    <cellStyle name="RIGs input cells 6 5 7" xfId="25963"/>
    <cellStyle name="RIGs input cells 6 5 8" xfId="25964"/>
    <cellStyle name="RIGs input cells 6 5 9" xfId="25965"/>
    <cellStyle name="RIGs input cells 6 6" xfId="25966"/>
    <cellStyle name="RIGs input cells 6 7" xfId="25967"/>
    <cellStyle name="RIGs input cells 6 8" xfId="25968"/>
    <cellStyle name="RIGs input cells 6 9" xfId="25969"/>
    <cellStyle name="RIGs input cells 6_1.3s Accounting C Costs Scots" xfId="1679"/>
    <cellStyle name="RIGs input cells 7" xfId="1680"/>
    <cellStyle name="RIGs input cells 7 10" xfId="25970"/>
    <cellStyle name="RIGs input cells 7 11" xfId="25971"/>
    <cellStyle name="RIGs input cells 7 12" xfId="25972"/>
    <cellStyle name="RIGs input cells 7 13" xfId="25973"/>
    <cellStyle name="RIGs input cells 7 14" xfId="25974"/>
    <cellStyle name="RIGs input cells 7 15" xfId="25975"/>
    <cellStyle name="RIGs input cells 7 16" xfId="25976"/>
    <cellStyle name="RIGs input cells 7 17" xfId="25977"/>
    <cellStyle name="RIGs input cells 7 18" xfId="25978"/>
    <cellStyle name="RIGs input cells 7 19" xfId="25979"/>
    <cellStyle name="RIGs input cells 7 2" xfId="1681"/>
    <cellStyle name="RIGs input cells 7 2 10" xfId="25980"/>
    <cellStyle name="RIGs input cells 7 2 11" xfId="25981"/>
    <cellStyle name="RIGs input cells 7 2 12" xfId="25982"/>
    <cellStyle name="RIGs input cells 7 2 13" xfId="25983"/>
    <cellStyle name="RIGs input cells 7 2 14" xfId="25984"/>
    <cellStyle name="RIGs input cells 7 2 15" xfId="25985"/>
    <cellStyle name="RIGs input cells 7 2 16" xfId="25986"/>
    <cellStyle name="RIGs input cells 7 2 17" xfId="25987"/>
    <cellStyle name="RIGs input cells 7 2 18" xfId="25988"/>
    <cellStyle name="RIGs input cells 7 2 19" xfId="25989"/>
    <cellStyle name="RIGs input cells 7 2 2" xfId="1682"/>
    <cellStyle name="RIGs input cells 7 2 2 10" xfId="25990"/>
    <cellStyle name="RIGs input cells 7 2 2 11" xfId="25991"/>
    <cellStyle name="RIGs input cells 7 2 2 12" xfId="25992"/>
    <cellStyle name="RIGs input cells 7 2 2 13" xfId="25993"/>
    <cellStyle name="RIGs input cells 7 2 2 14" xfId="25994"/>
    <cellStyle name="RIGs input cells 7 2 2 15" xfId="25995"/>
    <cellStyle name="RIGs input cells 7 2 2 16" xfId="25996"/>
    <cellStyle name="RIGs input cells 7 2 2 17" xfId="25997"/>
    <cellStyle name="RIGs input cells 7 2 2 18" xfId="25998"/>
    <cellStyle name="RIGs input cells 7 2 2 19" xfId="25999"/>
    <cellStyle name="RIGs input cells 7 2 2 2" xfId="1683"/>
    <cellStyle name="RIGs input cells 7 2 2 2 10" xfId="26000"/>
    <cellStyle name="RIGs input cells 7 2 2 2 11" xfId="26001"/>
    <cellStyle name="RIGs input cells 7 2 2 2 12" xfId="26002"/>
    <cellStyle name="RIGs input cells 7 2 2 2 13" xfId="26003"/>
    <cellStyle name="RIGs input cells 7 2 2 2 14" xfId="26004"/>
    <cellStyle name="RIGs input cells 7 2 2 2 15" xfId="26005"/>
    <cellStyle name="RIGs input cells 7 2 2 2 16" xfId="26006"/>
    <cellStyle name="RIGs input cells 7 2 2 2 17" xfId="26007"/>
    <cellStyle name="RIGs input cells 7 2 2 2 18" xfId="26008"/>
    <cellStyle name="RIGs input cells 7 2 2 2 19" xfId="26009"/>
    <cellStyle name="RIGs input cells 7 2 2 2 2" xfId="26010"/>
    <cellStyle name="RIGs input cells 7 2 2 2 20" xfId="26011"/>
    <cellStyle name="RIGs input cells 7 2 2 2 21" xfId="26012"/>
    <cellStyle name="RIGs input cells 7 2 2 2 22" xfId="26013"/>
    <cellStyle name="RIGs input cells 7 2 2 2 23" xfId="26014"/>
    <cellStyle name="RIGs input cells 7 2 2 2 24" xfId="26015"/>
    <cellStyle name="RIGs input cells 7 2 2 2 25" xfId="26016"/>
    <cellStyle name="RIGs input cells 7 2 2 2 26" xfId="26017"/>
    <cellStyle name="RIGs input cells 7 2 2 2 27" xfId="26018"/>
    <cellStyle name="RIGs input cells 7 2 2 2 28" xfId="26019"/>
    <cellStyle name="RIGs input cells 7 2 2 2 29" xfId="26020"/>
    <cellStyle name="RIGs input cells 7 2 2 2 3" xfId="26021"/>
    <cellStyle name="RIGs input cells 7 2 2 2 30" xfId="26022"/>
    <cellStyle name="RIGs input cells 7 2 2 2 31" xfId="26023"/>
    <cellStyle name="RIGs input cells 7 2 2 2 32" xfId="26024"/>
    <cellStyle name="RIGs input cells 7 2 2 2 33" xfId="26025"/>
    <cellStyle name="RIGs input cells 7 2 2 2 34" xfId="26026"/>
    <cellStyle name="RIGs input cells 7 2 2 2 4" xfId="26027"/>
    <cellStyle name="RIGs input cells 7 2 2 2 5" xfId="26028"/>
    <cellStyle name="RIGs input cells 7 2 2 2 6" xfId="26029"/>
    <cellStyle name="RIGs input cells 7 2 2 2 7" xfId="26030"/>
    <cellStyle name="RIGs input cells 7 2 2 2 8" xfId="26031"/>
    <cellStyle name="RIGs input cells 7 2 2 2 9" xfId="26032"/>
    <cellStyle name="RIGs input cells 7 2 2 20" xfId="26033"/>
    <cellStyle name="RIGs input cells 7 2 2 21" xfId="26034"/>
    <cellStyle name="RIGs input cells 7 2 2 22" xfId="26035"/>
    <cellStyle name="RIGs input cells 7 2 2 23" xfId="26036"/>
    <cellStyle name="RIGs input cells 7 2 2 24" xfId="26037"/>
    <cellStyle name="RIGs input cells 7 2 2 25" xfId="26038"/>
    <cellStyle name="RIGs input cells 7 2 2 26" xfId="26039"/>
    <cellStyle name="RIGs input cells 7 2 2 27" xfId="26040"/>
    <cellStyle name="RIGs input cells 7 2 2 28" xfId="26041"/>
    <cellStyle name="RIGs input cells 7 2 2 29" xfId="26042"/>
    <cellStyle name="RIGs input cells 7 2 2 3" xfId="26043"/>
    <cellStyle name="RIGs input cells 7 2 2 30" xfId="26044"/>
    <cellStyle name="RIGs input cells 7 2 2 31" xfId="26045"/>
    <cellStyle name="RIGs input cells 7 2 2 4" xfId="26046"/>
    <cellStyle name="RIGs input cells 7 2 2 5" xfId="26047"/>
    <cellStyle name="RIGs input cells 7 2 2 6" xfId="26048"/>
    <cellStyle name="RIGs input cells 7 2 2 7" xfId="26049"/>
    <cellStyle name="RIGs input cells 7 2 2 8" xfId="26050"/>
    <cellStyle name="RIGs input cells 7 2 2 9" xfId="26051"/>
    <cellStyle name="RIGs input cells 7 2 2_4 28 1_Asst_Health_Crit_AllTO_RIIO_20110714pm" xfId="1684"/>
    <cellStyle name="RIGs input cells 7 2 20" xfId="26052"/>
    <cellStyle name="RIGs input cells 7 2 21" xfId="26053"/>
    <cellStyle name="RIGs input cells 7 2 22" xfId="26054"/>
    <cellStyle name="RIGs input cells 7 2 23" xfId="26055"/>
    <cellStyle name="RIGs input cells 7 2 24" xfId="26056"/>
    <cellStyle name="RIGs input cells 7 2 25" xfId="26057"/>
    <cellStyle name="RIGs input cells 7 2 26" xfId="26058"/>
    <cellStyle name="RIGs input cells 7 2 27" xfId="26059"/>
    <cellStyle name="RIGs input cells 7 2 28" xfId="26060"/>
    <cellStyle name="RIGs input cells 7 2 29" xfId="26061"/>
    <cellStyle name="RIGs input cells 7 2 3" xfId="1685"/>
    <cellStyle name="RIGs input cells 7 2 3 10" xfId="26062"/>
    <cellStyle name="RIGs input cells 7 2 3 11" xfId="26063"/>
    <cellStyle name="RIGs input cells 7 2 3 12" xfId="26064"/>
    <cellStyle name="RIGs input cells 7 2 3 13" xfId="26065"/>
    <cellStyle name="RIGs input cells 7 2 3 14" xfId="26066"/>
    <cellStyle name="RIGs input cells 7 2 3 15" xfId="26067"/>
    <cellStyle name="RIGs input cells 7 2 3 16" xfId="26068"/>
    <cellStyle name="RIGs input cells 7 2 3 17" xfId="26069"/>
    <cellStyle name="RIGs input cells 7 2 3 18" xfId="26070"/>
    <cellStyle name="RIGs input cells 7 2 3 19" xfId="26071"/>
    <cellStyle name="RIGs input cells 7 2 3 2" xfId="26072"/>
    <cellStyle name="RIGs input cells 7 2 3 20" xfId="26073"/>
    <cellStyle name="RIGs input cells 7 2 3 21" xfId="26074"/>
    <cellStyle name="RIGs input cells 7 2 3 22" xfId="26075"/>
    <cellStyle name="RIGs input cells 7 2 3 23" xfId="26076"/>
    <cellStyle name="RIGs input cells 7 2 3 24" xfId="26077"/>
    <cellStyle name="RIGs input cells 7 2 3 25" xfId="26078"/>
    <cellStyle name="RIGs input cells 7 2 3 26" xfId="26079"/>
    <cellStyle name="RIGs input cells 7 2 3 27" xfId="26080"/>
    <cellStyle name="RIGs input cells 7 2 3 28" xfId="26081"/>
    <cellStyle name="RIGs input cells 7 2 3 29" xfId="26082"/>
    <cellStyle name="RIGs input cells 7 2 3 3" xfId="26083"/>
    <cellStyle name="RIGs input cells 7 2 3 30" xfId="26084"/>
    <cellStyle name="RIGs input cells 7 2 3 4" xfId="26085"/>
    <cellStyle name="RIGs input cells 7 2 3 5" xfId="26086"/>
    <cellStyle name="RIGs input cells 7 2 3 6" xfId="26087"/>
    <cellStyle name="RIGs input cells 7 2 3 7" xfId="26088"/>
    <cellStyle name="RIGs input cells 7 2 3 8" xfId="26089"/>
    <cellStyle name="RIGs input cells 7 2 3 9" xfId="26090"/>
    <cellStyle name="RIGs input cells 7 2 30" xfId="26091"/>
    <cellStyle name="RIGs input cells 7 2 31" xfId="26092"/>
    <cellStyle name="RIGs input cells 7 2 32" xfId="26093"/>
    <cellStyle name="RIGs input cells 7 2 33" xfId="26094"/>
    <cellStyle name="RIGs input cells 7 2 4" xfId="1686"/>
    <cellStyle name="RIGs input cells 7 2 4 10" xfId="26095"/>
    <cellStyle name="RIGs input cells 7 2 4 11" xfId="26096"/>
    <cellStyle name="RIGs input cells 7 2 4 12" xfId="26097"/>
    <cellStyle name="RIGs input cells 7 2 4 13" xfId="26098"/>
    <cellStyle name="RIGs input cells 7 2 4 14" xfId="26099"/>
    <cellStyle name="RIGs input cells 7 2 4 15" xfId="26100"/>
    <cellStyle name="RIGs input cells 7 2 4 16" xfId="26101"/>
    <cellStyle name="RIGs input cells 7 2 4 17" xfId="26102"/>
    <cellStyle name="RIGs input cells 7 2 4 18" xfId="26103"/>
    <cellStyle name="RIGs input cells 7 2 4 19" xfId="26104"/>
    <cellStyle name="RIGs input cells 7 2 4 2" xfId="26105"/>
    <cellStyle name="RIGs input cells 7 2 4 20" xfId="26106"/>
    <cellStyle name="RIGs input cells 7 2 4 21" xfId="26107"/>
    <cellStyle name="RIGs input cells 7 2 4 22" xfId="26108"/>
    <cellStyle name="RIGs input cells 7 2 4 23" xfId="26109"/>
    <cellStyle name="RIGs input cells 7 2 4 24" xfId="26110"/>
    <cellStyle name="RIGs input cells 7 2 4 25" xfId="26111"/>
    <cellStyle name="RIGs input cells 7 2 4 26" xfId="26112"/>
    <cellStyle name="RIGs input cells 7 2 4 27" xfId="26113"/>
    <cellStyle name="RIGs input cells 7 2 4 28" xfId="26114"/>
    <cellStyle name="RIGs input cells 7 2 4 29" xfId="26115"/>
    <cellStyle name="RIGs input cells 7 2 4 3" xfId="26116"/>
    <cellStyle name="RIGs input cells 7 2 4 30" xfId="26117"/>
    <cellStyle name="RIGs input cells 7 2 4 4" xfId="26118"/>
    <cellStyle name="RIGs input cells 7 2 4 5" xfId="26119"/>
    <cellStyle name="RIGs input cells 7 2 4 6" xfId="26120"/>
    <cellStyle name="RIGs input cells 7 2 4 7" xfId="26121"/>
    <cellStyle name="RIGs input cells 7 2 4 8" xfId="26122"/>
    <cellStyle name="RIGs input cells 7 2 4 9" xfId="26123"/>
    <cellStyle name="RIGs input cells 7 2 5" xfId="26124"/>
    <cellStyle name="RIGs input cells 7 2 6" xfId="26125"/>
    <cellStyle name="RIGs input cells 7 2 7" xfId="26126"/>
    <cellStyle name="RIGs input cells 7 2 8" xfId="26127"/>
    <cellStyle name="RIGs input cells 7 2 9" xfId="26128"/>
    <cellStyle name="RIGs input cells 7 2_4 28 1_Asst_Health_Crit_AllTO_RIIO_20110714pm" xfId="1687"/>
    <cellStyle name="RIGs input cells 7 20" xfId="26129"/>
    <cellStyle name="RIGs input cells 7 21" xfId="26130"/>
    <cellStyle name="RIGs input cells 7 22" xfId="26131"/>
    <cellStyle name="RIGs input cells 7 23" xfId="26132"/>
    <cellStyle name="RIGs input cells 7 24" xfId="26133"/>
    <cellStyle name="RIGs input cells 7 25" xfId="26134"/>
    <cellStyle name="RIGs input cells 7 26" xfId="26135"/>
    <cellStyle name="RIGs input cells 7 27" xfId="26136"/>
    <cellStyle name="RIGs input cells 7 28" xfId="26137"/>
    <cellStyle name="RIGs input cells 7 29" xfId="26138"/>
    <cellStyle name="RIGs input cells 7 3" xfId="1688"/>
    <cellStyle name="RIGs input cells 7 3 10" xfId="26139"/>
    <cellStyle name="RIGs input cells 7 3 11" xfId="26140"/>
    <cellStyle name="RIGs input cells 7 3 12" xfId="26141"/>
    <cellStyle name="RIGs input cells 7 3 13" xfId="26142"/>
    <cellStyle name="RIGs input cells 7 3 14" xfId="26143"/>
    <cellStyle name="RIGs input cells 7 3 15" xfId="26144"/>
    <cellStyle name="RIGs input cells 7 3 16" xfId="26145"/>
    <cellStyle name="RIGs input cells 7 3 17" xfId="26146"/>
    <cellStyle name="RIGs input cells 7 3 18" xfId="26147"/>
    <cellStyle name="RIGs input cells 7 3 19" xfId="26148"/>
    <cellStyle name="RIGs input cells 7 3 2" xfId="1689"/>
    <cellStyle name="RIGs input cells 7 3 2 10" xfId="26149"/>
    <cellStyle name="RIGs input cells 7 3 2 11" xfId="26150"/>
    <cellStyle name="RIGs input cells 7 3 2 12" xfId="26151"/>
    <cellStyle name="RIGs input cells 7 3 2 13" xfId="26152"/>
    <cellStyle name="RIGs input cells 7 3 2 14" xfId="26153"/>
    <cellStyle name="RIGs input cells 7 3 2 15" xfId="26154"/>
    <cellStyle name="RIGs input cells 7 3 2 16" xfId="26155"/>
    <cellStyle name="RIGs input cells 7 3 2 17" xfId="26156"/>
    <cellStyle name="RIGs input cells 7 3 2 18" xfId="26157"/>
    <cellStyle name="RIGs input cells 7 3 2 19" xfId="26158"/>
    <cellStyle name="RIGs input cells 7 3 2 2" xfId="26159"/>
    <cellStyle name="RIGs input cells 7 3 2 20" xfId="26160"/>
    <cellStyle name="RIGs input cells 7 3 2 21" xfId="26161"/>
    <cellStyle name="RIGs input cells 7 3 2 22" xfId="26162"/>
    <cellStyle name="RIGs input cells 7 3 2 23" xfId="26163"/>
    <cellStyle name="RIGs input cells 7 3 2 24" xfId="26164"/>
    <cellStyle name="RIGs input cells 7 3 2 25" xfId="26165"/>
    <cellStyle name="RIGs input cells 7 3 2 26" xfId="26166"/>
    <cellStyle name="RIGs input cells 7 3 2 27" xfId="26167"/>
    <cellStyle name="RIGs input cells 7 3 2 28" xfId="26168"/>
    <cellStyle name="RIGs input cells 7 3 2 29" xfId="26169"/>
    <cellStyle name="RIGs input cells 7 3 2 3" xfId="26170"/>
    <cellStyle name="RIGs input cells 7 3 2 30" xfId="26171"/>
    <cellStyle name="RIGs input cells 7 3 2 31" xfId="26172"/>
    <cellStyle name="RIGs input cells 7 3 2 32" xfId="26173"/>
    <cellStyle name="RIGs input cells 7 3 2 33" xfId="26174"/>
    <cellStyle name="RIGs input cells 7 3 2 34" xfId="26175"/>
    <cellStyle name="RIGs input cells 7 3 2 4" xfId="26176"/>
    <cellStyle name="RIGs input cells 7 3 2 5" xfId="26177"/>
    <cellStyle name="RIGs input cells 7 3 2 6" xfId="26178"/>
    <cellStyle name="RIGs input cells 7 3 2 7" xfId="26179"/>
    <cellStyle name="RIGs input cells 7 3 2 8" xfId="26180"/>
    <cellStyle name="RIGs input cells 7 3 2 9" xfId="26181"/>
    <cellStyle name="RIGs input cells 7 3 20" xfId="26182"/>
    <cellStyle name="RIGs input cells 7 3 21" xfId="26183"/>
    <cellStyle name="RIGs input cells 7 3 22" xfId="26184"/>
    <cellStyle name="RIGs input cells 7 3 23" xfId="26185"/>
    <cellStyle name="RIGs input cells 7 3 24" xfId="26186"/>
    <cellStyle name="RIGs input cells 7 3 25" xfId="26187"/>
    <cellStyle name="RIGs input cells 7 3 26" xfId="26188"/>
    <cellStyle name="RIGs input cells 7 3 27" xfId="26189"/>
    <cellStyle name="RIGs input cells 7 3 28" xfId="26190"/>
    <cellStyle name="RIGs input cells 7 3 29" xfId="26191"/>
    <cellStyle name="RIGs input cells 7 3 3" xfId="26192"/>
    <cellStyle name="RIGs input cells 7 3 30" xfId="26193"/>
    <cellStyle name="RIGs input cells 7 3 31" xfId="26194"/>
    <cellStyle name="RIGs input cells 7 3 32" xfId="26195"/>
    <cellStyle name="RIGs input cells 7 3 33" xfId="26196"/>
    <cellStyle name="RIGs input cells 7 3 34" xfId="26197"/>
    <cellStyle name="RIGs input cells 7 3 35" xfId="26198"/>
    <cellStyle name="RIGs input cells 7 3 4" xfId="26199"/>
    <cellStyle name="RIGs input cells 7 3 5" xfId="26200"/>
    <cellStyle name="RIGs input cells 7 3 6" xfId="26201"/>
    <cellStyle name="RIGs input cells 7 3 7" xfId="26202"/>
    <cellStyle name="RIGs input cells 7 3 8" xfId="26203"/>
    <cellStyle name="RIGs input cells 7 3 9" xfId="26204"/>
    <cellStyle name="RIGs input cells 7 3_4 28 1_Asst_Health_Crit_AllTO_RIIO_20110714pm" xfId="1690"/>
    <cellStyle name="RIGs input cells 7 30" xfId="26205"/>
    <cellStyle name="RIGs input cells 7 31" xfId="26206"/>
    <cellStyle name="RIGs input cells 7 32" xfId="26207"/>
    <cellStyle name="RIGs input cells 7 33" xfId="26208"/>
    <cellStyle name="RIGs input cells 7 34" xfId="26209"/>
    <cellStyle name="RIGs input cells 7 35" xfId="26210"/>
    <cellStyle name="RIGs input cells 7 36" xfId="26211"/>
    <cellStyle name="RIGs input cells 7 37" xfId="26212"/>
    <cellStyle name="RIGs input cells 7 38" xfId="26213"/>
    <cellStyle name="RIGs input cells 7 39" xfId="26214"/>
    <cellStyle name="RIGs input cells 7 4" xfId="1691"/>
    <cellStyle name="RIGs input cells 7 4 10" xfId="26215"/>
    <cellStyle name="RIGs input cells 7 4 11" xfId="26216"/>
    <cellStyle name="RIGs input cells 7 4 12" xfId="26217"/>
    <cellStyle name="RIGs input cells 7 4 13" xfId="26218"/>
    <cellStyle name="RIGs input cells 7 4 14" xfId="26219"/>
    <cellStyle name="RIGs input cells 7 4 15" xfId="26220"/>
    <cellStyle name="RIGs input cells 7 4 16" xfId="26221"/>
    <cellStyle name="RIGs input cells 7 4 17" xfId="26222"/>
    <cellStyle name="RIGs input cells 7 4 18" xfId="26223"/>
    <cellStyle name="RIGs input cells 7 4 19" xfId="26224"/>
    <cellStyle name="RIGs input cells 7 4 2" xfId="26225"/>
    <cellStyle name="RIGs input cells 7 4 20" xfId="26226"/>
    <cellStyle name="RIGs input cells 7 4 21" xfId="26227"/>
    <cellStyle name="RIGs input cells 7 4 22" xfId="26228"/>
    <cellStyle name="RIGs input cells 7 4 23" xfId="26229"/>
    <cellStyle name="RIGs input cells 7 4 24" xfId="26230"/>
    <cellStyle name="RIGs input cells 7 4 25" xfId="26231"/>
    <cellStyle name="RIGs input cells 7 4 26" xfId="26232"/>
    <cellStyle name="RIGs input cells 7 4 27" xfId="26233"/>
    <cellStyle name="RIGs input cells 7 4 28" xfId="26234"/>
    <cellStyle name="RIGs input cells 7 4 29" xfId="26235"/>
    <cellStyle name="RIGs input cells 7 4 3" xfId="26236"/>
    <cellStyle name="RIGs input cells 7 4 30" xfId="26237"/>
    <cellStyle name="RIGs input cells 7 4 31" xfId="26238"/>
    <cellStyle name="RIGs input cells 7 4 32" xfId="26239"/>
    <cellStyle name="RIGs input cells 7 4 33" xfId="26240"/>
    <cellStyle name="RIGs input cells 7 4 34" xfId="26241"/>
    <cellStyle name="RIGs input cells 7 4 4" xfId="26242"/>
    <cellStyle name="RIGs input cells 7 4 5" xfId="26243"/>
    <cellStyle name="RIGs input cells 7 4 6" xfId="26244"/>
    <cellStyle name="RIGs input cells 7 4 7" xfId="26245"/>
    <cellStyle name="RIGs input cells 7 4 8" xfId="26246"/>
    <cellStyle name="RIGs input cells 7 4 9" xfId="26247"/>
    <cellStyle name="RIGs input cells 7 5" xfId="1692"/>
    <cellStyle name="RIGs input cells 7 5 10" xfId="26248"/>
    <cellStyle name="RIGs input cells 7 5 11" xfId="26249"/>
    <cellStyle name="RIGs input cells 7 5 12" xfId="26250"/>
    <cellStyle name="RIGs input cells 7 5 13" xfId="26251"/>
    <cellStyle name="RIGs input cells 7 5 14" xfId="26252"/>
    <cellStyle name="RIGs input cells 7 5 15" xfId="26253"/>
    <cellStyle name="RIGs input cells 7 5 16" xfId="26254"/>
    <cellStyle name="RIGs input cells 7 5 17" xfId="26255"/>
    <cellStyle name="RIGs input cells 7 5 18" xfId="26256"/>
    <cellStyle name="RIGs input cells 7 5 19" xfId="26257"/>
    <cellStyle name="RIGs input cells 7 5 2" xfId="26258"/>
    <cellStyle name="RIGs input cells 7 5 20" xfId="26259"/>
    <cellStyle name="RIGs input cells 7 5 21" xfId="26260"/>
    <cellStyle name="RIGs input cells 7 5 22" xfId="26261"/>
    <cellStyle name="RIGs input cells 7 5 23" xfId="26262"/>
    <cellStyle name="RIGs input cells 7 5 24" xfId="26263"/>
    <cellStyle name="RIGs input cells 7 5 25" xfId="26264"/>
    <cellStyle name="RIGs input cells 7 5 26" xfId="26265"/>
    <cellStyle name="RIGs input cells 7 5 27" xfId="26266"/>
    <cellStyle name="RIGs input cells 7 5 28" xfId="26267"/>
    <cellStyle name="RIGs input cells 7 5 29" xfId="26268"/>
    <cellStyle name="RIGs input cells 7 5 3" xfId="26269"/>
    <cellStyle name="RIGs input cells 7 5 30" xfId="26270"/>
    <cellStyle name="RIGs input cells 7 5 31" xfId="26271"/>
    <cellStyle name="RIGs input cells 7 5 32" xfId="26272"/>
    <cellStyle name="RIGs input cells 7 5 33" xfId="26273"/>
    <cellStyle name="RIGs input cells 7 5 34" xfId="26274"/>
    <cellStyle name="RIGs input cells 7 5 4" xfId="26275"/>
    <cellStyle name="RIGs input cells 7 5 5" xfId="26276"/>
    <cellStyle name="RIGs input cells 7 5 6" xfId="26277"/>
    <cellStyle name="RIGs input cells 7 5 7" xfId="26278"/>
    <cellStyle name="RIGs input cells 7 5 8" xfId="26279"/>
    <cellStyle name="RIGs input cells 7 5 9" xfId="26280"/>
    <cellStyle name="RIGs input cells 7 6" xfId="26281"/>
    <cellStyle name="RIGs input cells 7 7" xfId="26282"/>
    <cellStyle name="RIGs input cells 7 8" xfId="26283"/>
    <cellStyle name="RIGs input cells 7 9" xfId="26284"/>
    <cellStyle name="RIGs input cells 7_4 28 1_Asst_Health_Crit_AllTO_RIIO_20110714pm" xfId="1693"/>
    <cellStyle name="RIGs input cells 8" xfId="1694"/>
    <cellStyle name="RIGs input cells 8 10" xfId="26285"/>
    <cellStyle name="RIGs input cells 8 11" xfId="26286"/>
    <cellStyle name="RIGs input cells 8 12" xfId="26287"/>
    <cellStyle name="RIGs input cells 8 13" xfId="26288"/>
    <cellStyle name="RIGs input cells 8 14" xfId="26289"/>
    <cellStyle name="RIGs input cells 8 15" xfId="26290"/>
    <cellStyle name="RIGs input cells 8 16" xfId="26291"/>
    <cellStyle name="RIGs input cells 8 17" xfId="26292"/>
    <cellStyle name="RIGs input cells 8 18" xfId="26293"/>
    <cellStyle name="RIGs input cells 8 19" xfId="26294"/>
    <cellStyle name="RIGs input cells 8 2" xfId="1695"/>
    <cellStyle name="RIGs input cells 8 2 10" xfId="26295"/>
    <cellStyle name="RIGs input cells 8 2 11" xfId="26296"/>
    <cellStyle name="RIGs input cells 8 2 12" xfId="26297"/>
    <cellStyle name="RIGs input cells 8 2 13" xfId="26298"/>
    <cellStyle name="RIGs input cells 8 2 14" xfId="26299"/>
    <cellStyle name="RIGs input cells 8 2 15" xfId="26300"/>
    <cellStyle name="RIGs input cells 8 2 16" xfId="26301"/>
    <cellStyle name="RIGs input cells 8 2 17" xfId="26302"/>
    <cellStyle name="RIGs input cells 8 2 18" xfId="26303"/>
    <cellStyle name="RIGs input cells 8 2 19" xfId="26304"/>
    <cellStyle name="RIGs input cells 8 2 2" xfId="1696"/>
    <cellStyle name="RIGs input cells 8 2 2 10" xfId="26305"/>
    <cellStyle name="RIGs input cells 8 2 2 11" xfId="26306"/>
    <cellStyle name="RIGs input cells 8 2 2 12" xfId="26307"/>
    <cellStyle name="RIGs input cells 8 2 2 13" xfId="26308"/>
    <cellStyle name="RIGs input cells 8 2 2 14" xfId="26309"/>
    <cellStyle name="RIGs input cells 8 2 2 15" xfId="26310"/>
    <cellStyle name="RIGs input cells 8 2 2 16" xfId="26311"/>
    <cellStyle name="RIGs input cells 8 2 2 17" xfId="26312"/>
    <cellStyle name="RIGs input cells 8 2 2 18" xfId="26313"/>
    <cellStyle name="RIGs input cells 8 2 2 19" xfId="26314"/>
    <cellStyle name="RIGs input cells 8 2 2 2" xfId="26315"/>
    <cellStyle name="RIGs input cells 8 2 2 20" xfId="26316"/>
    <cellStyle name="RIGs input cells 8 2 2 21" xfId="26317"/>
    <cellStyle name="RIGs input cells 8 2 2 22" xfId="26318"/>
    <cellStyle name="RIGs input cells 8 2 2 23" xfId="26319"/>
    <cellStyle name="RIGs input cells 8 2 2 24" xfId="26320"/>
    <cellStyle name="RIGs input cells 8 2 2 25" xfId="26321"/>
    <cellStyle name="RIGs input cells 8 2 2 26" xfId="26322"/>
    <cellStyle name="RIGs input cells 8 2 2 27" xfId="26323"/>
    <cellStyle name="RIGs input cells 8 2 2 28" xfId="26324"/>
    <cellStyle name="RIGs input cells 8 2 2 29" xfId="26325"/>
    <cellStyle name="RIGs input cells 8 2 2 3" xfId="26326"/>
    <cellStyle name="RIGs input cells 8 2 2 30" xfId="26327"/>
    <cellStyle name="RIGs input cells 8 2 2 31" xfId="26328"/>
    <cellStyle name="RIGs input cells 8 2 2 32" xfId="26329"/>
    <cellStyle name="RIGs input cells 8 2 2 33" xfId="26330"/>
    <cellStyle name="RIGs input cells 8 2 2 34" xfId="26331"/>
    <cellStyle name="RIGs input cells 8 2 2 4" xfId="26332"/>
    <cellStyle name="RIGs input cells 8 2 2 5" xfId="26333"/>
    <cellStyle name="RIGs input cells 8 2 2 6" xfId="26334"/>
    <cellStyle name="RIGs input cells 8 2 2 7" xfId="26335"/>
    <cellStyle name="RIGs input cells 8 2 2 8" xfId="26336"/>
    <cellStyle name="RIGs input cells 8 2 2 9" xfId="26337"/>
    <cellStyle name="RIGs input cells 8 2 20" xfId="26338"/>
    <cellStyle name="RIGs input cells 8 2 21" xfId="26339"/>
    <cellStyle name="RIGs input cells 8 2 22" xfId="26340"/>
    <cellStyle name="RIGs input cells 8 2 23" xfId="26341"/>
    <cellStyle name="RIGs input cells 8 2 24" xfId="26342"/>
    <cellStyle name="RIGs input cells 8 2 25" xfId="26343"/>
    <cellStyle name="RIGs input cells 8 2 26" xfId="26344"/>
    <cellStyle name="RIGs input cells 8 2 27" xfId="26345"/>
    <cellStyle name="RIGs input cells 8 2 28" xfId="26346"/>
    <cellStyle name="RIGs input cells 8 2 29" xfId="26347"/>
    <cellStyle name="RIGs input cells 8 2 3" xfId="26348"/>
    <cellStyle name="RIGs input cells 8 2 30" xfId="26349"/>
    <cellStyle name="RIGs input cells 8 2 31" xfId="26350"/>
    <cellStyle name="RIGs input cells 8 2 4" xfId="26351"/>
    <cellStyle name="RIGs input cells 8 2 5" xfId="26352"/>
    <cellStyle name="RIGs input cells 8 2 6" xfId="26353"/>
    <cellStyle name="RIGs input cells 8 2 7" xfId="26354"/>
    <cellStyle name="RIGs input cells 8 2 8" xfId="26355"/>
    <cellStyle name="RIGs input cells 8 2 9" xfId="26356"/>
    <cellStyle name="RIGs input cells 8 2_4 28 1_Asst_Health_Crit_AllTO_RIIO_20110714pm" xfId="1697"/>
    <cellStyle name="RIGs input cells 8 20" xfId="26357"/>
    <cellStyle name="RIGs input cells 8 21" xfId="26358"/>
    <cellStyle name="RIGs input cells 8 22" xfId="26359"/>
    <cellStyle name="RIGs input cells 8 23" xfId="26360"/>
    <cellStyle name="RIGs input cells 8 24" xfId="26361"/>
    <cellStyle name="RIGs input cells 8 25" xfId="26362"/>
    <cellStyle name="RIGs input cells 8 26" xfId="26363"/>
    <cellStyle name="RIGs input cells 8 27" xfId="26364"/>
    <cellStyle name="RIGs input cells 8 28" xfId="26365"/>
    <cellStyle name="RIGs input cells 8 29" xfId="26366"/>
    <cellStyle name="RIGs input cells 8 3" xfId="1698"/>
    <cellStyle name="RIGs input cells 8 3 10" xfId="26367"/>
    <cellStyle name="RIGs input cells 8 3 11" xfId="26368"/>
    <cellStyle name="RIGs input cells 8 3 12" xfId="26369"/>
    <cellStyle name="RIGs input cells 8 3 13" xfId="26370"/>
    <cellStyle name="RIGs input cells 8 3 14" xfId="26371"/>
    <cellStyle name="RIGs input cells 8 3 15" xfId="26372"/>
    <cellStyle name="RIGs input cells 8 3 16" xfId="26373"/>
    <cellStyle name="RIGs input cells 8 3 17" xfId="26374"/>
    <cellStyle name="RIGs input cells 8 3 18" xfId="26375"/>
    <cellStyle name="RIGs input cells 8 3 19" xfId="26376"/>
    <cellStyle name="RIGs input cells 8 3 2" xfId="26377"/>
    <cellStyle name="RIGs input cells 8 3 20" xfId="26378"/>
    <cellStyle name="RIGs input cells 8 3 21" xfId="26379"/>
    <cellStyle name="RIGs input cells 8 3 22" xfId="26380"/>
    <cellStyle name="RIGs input cells 8 3 23" xfId="26381"/>
    <cellStyle name="RIGs input cells 8 3 24" xfId="26382"/>
    <cellStyle name="RIGs input cells 8 3 25" xfId="26383"/>
    <cellStyle name="RIGs input cells 8 3 26" xfId="26384"/>
    <cellStyle name="RIGs input cells 8 3 27" xfId="26385"/>
    <cellStyle name="RIGs input cells 8 3 28" xfId="26386"/>
    <cellStyle name="RIGs input cells 8 3 29" xfId="26387"/>
    <cellStyle name="RIGs input cells 8 3 3" xfId="26388"/>
    <cellStyle name="RIGs input cells 8 3 30" xfId="26389"/>
    <cellStyle name="RIGs input cells 8 3 4" xfId="26390"/>
    <cellStyle name="RIGs input cells 8 3 5" xfId="26391"/>
    <cellStyle name="RIGs input cells 8 3 6" xfId="26392"/>
    <cellStyle name="RIGs input cells 8 3 7" xfId="26393"/>
    <cellStyle name="RIGs input cells 8 3 8" xfId="26394"/>
    <cellStyle name="RIGs input cells 8 3 9" xfId="26395"/>
    <cellStyle name="RIGs input cells 8 30" xfId="26396"/>
    <cellStyle name="RIGs input cells 8 31" xfId="26397"/>
    <cellStyle name="RIGs input cells 8 32" xfId="26398"/>
    <cellStyle name="RIGs input cells 8 33" xfId="26399"/>
    <cellStyle name="RIGs input cells 8 4" xfId="1699"/>
    <cellStyle name="RIGs input cells 8 4 10" xfId="26400"/>
    <cellStyle name="RIGs input cells 8 4 11" xfId="26401"/>
    <cellStyle name="RIGs input cells 8 4 12" xfId="26402"/>
    <cellStyle name="RIGs input cells 8 4 13" xfId="26403"/>
    <cellStyle name="RIGs input cells 8 4 14" xfId="26404"/>
    <cellStyle name="RIGs input cells 8 4 15" xfId="26405"/>
    <cellStyle name="RIGs input cells 8 4 16" xfId="26406"/>
    <cellStyle name="RIGs input cells 8 4 17" xfId="26407"/>
    <cellStyle name="RIGs input cells 8 4 18" xfId="26408"/>
    <cellStyle name="RIGs input cells 8 4 19" xfId="26409"/>
    <cellStyle name="RIGs input cells 8 4 2" xfId="26410"/>
    <cellStyle name="RIGs input cells 8 4 20" xfId="26411"/>
    <cellStyle name="RIGs input cells 8 4 21" xfId="26412"/>
    <cellStyle name="RIGs input cells 8 4 22" xfId="26413"/>
    <cellStyle name="RIGs input cells 8 4 23" xfId="26414"/>
    <cellStyle name="RIGs input cells 8 4 24" xfId="26415"/>
    <cellStyle name="RIGs input cells 8 4 25" xfId="26416"/>
    <cellStyle name="RIGs input cells 8 4 26" xfId="26417"/>
    <cellStyle name="RIGs input cells 8 4 27" xfId="26418"/>
    <cellStyle name="RIGs input cells 8 4 28" xfId="26419"/>
    <cellStyle name="RIGs input cells 8 4 29" xfId="26420"/>
    <cellStyle name="RIGs input cells 8 4 3" xfId="26421"/>
    <cellStyle name="RIGs input cells 8 4 30" xfId="26422"/>
    <cellStyle name="RIGs input cells 8 4 4" xfId="26423"/>
    <cellStyle name="RIGs input cells 8 4 5" xfId="26424"/>
    <cellStyle name="RIGs input cells 8 4 6" xfId="26425"/>
    <cellStyle name="RIGs input cells 8 4 7" xfId="26426"/>
    <cellStyle name="RIGs input cells 8 4 8" xfId="26427"/>
    <cellStyle name="RIGs input cells 8 4 9" xfId="26428"/>
    <cellStyle name="RIGs input cells 8 5" xfId="26429"/>
    <cellStyle name="RIGs input cells 8 6" xfId="26430"/>
    <cellStyle name="RIGs input cells 8 7" xfId="26431"/>
    <cellStyle name="RIGs input cells 8 8" xfId="26432"/>
    <cellStyle name="RIGs input cells 8 9" xfId="26433"/>
    <cellStyle name="RIGs input cells 8_4 28 1_Asst_Health_Crit_AllTO_RIIO_20110714pm" xfId="1700"/>
    <cellStyle name="RIGs input cells 9" xfId="1701"/>
    <cellStyle name="RIGs input cells 9 10" xfId="26434"/>
    <cellStyle name="RIGs input cells 9 11" xfId="26435"/>
    <cellStyle name="RIGs input cells 9 12" xfId="26436"/>
    <cellStyle name="RIGs input cells 9 13" xfId="26437"/>
    <cellStyle name="RIGs input cells 9 14" xfId="26438"/>
    <cellStyle name="RIGs input cells 9 15" xfId="26439"/>
    <cellStyle name="RIGs input cells 9 16" xfId="26440"/>
    <cellStyle name="RIGs input cells 9 17" xfId="26441"/>
    <cellStyle name="RIGs input cells 9 18" xfId="26442"/>
    <cellStyle name="RIGs input cells 9 19" xfId="26443"/>
    <cellStyle name="RIGs input cells 9 2" xfId="1702"/>
    <cellStyle name="RIGs input cells 9 2 10" xfId="26444"/>
    <cellStyle name="RIGs input cells 9 2 11" xfId="26445"/>
    <cellStyle name="RIGs input cells 9 2 12" xfId="26446"/>
    <cellStyle name="RIGs input cells 9 2 13" xfId="26447"/>
    <cellStyle name="RIGs input cells 9 2 14" xfId="26448"/>
    <cellStyle name="RIGs input cells 9 2 15" xfId="26449"/>
    <cellStyle name="RIGs input cells 9 2 16" xfId="26450"/>
    <cellStyle name="RIGs input cells 9 2 17" xfId="26451"/>
    <cellStyle name="RIGs input cells 9 2 18" xfId="26452"/>
    <cellStyle name="RIGs input cells 9 2 19" xfId="26453"/>
    <cellStyle name="RIGs input cells 9 2 2" xfId="26454"/>
    <cellStyle name="RIGs input cells 9 2 20" xfId="26455"/>
    <cellStyle name="RIGs input cells 9 2 21" xfId="26456"/>
    <cellStyle name="RIGs input cells 9 2 22" xfId="26457"/>
    <cellStyle name="RIGs input cells 9 2 23" xfId="26458"/>
    <cellStyle name="RIGs input cells 9 2 24" xfId="26459"/>
    <cellStyle name="RIGs input cells 9 2 25" xfId="26460"/>
    <cellStyle name="RIGs input cells 9 2 26" xfId="26461"/>
    <cellStyle name="RIGs input cells 9 2 27" xfId="26462"/>
    <cellStyle name="RIGs input cells 9 2 28" xfId="26463"/>
    <cellStyle name="RIGs input cells 9 2 29" xfId="26464"/>
    <cellStyle name="RIGs input cells 9 2 3" xfId="26465"/>
    <cellStyle name="RIGs input cells 9 2 30" xfId="26466"/>
    <cellStyle name="RIGs input cells 9 2 31" xfId="26467"/>
    <cellStyle name="RIGs input cells 9 2 32" xfId="26468"/>
    <cellStyle name="RIGs input cells 9 2 33" xfId="26469"/>
    <cellStyle name="RIGs input cells 9 2 34" xfId="26470"/>
    <cellStyle name="RIGs input cells 9 2 4" xfId="26471"/>
    <cellStyle name="RIGs input cells 9 2 5" xfId="26472"/>
    <cellStyle name="RIGs input cells 9 2 6" xfId="26473"/>
    <cellStyle name="RIGs input cells 9 2 7" xfId="26474"/>
    <cellStyle name="RIGs input cells 9 2 8" xfId="26475"/>
    <cellStyle name="RIGs input cells 9 2 9" xfId="26476"/>
    <cellStyle name="RIGs input cells 9 20" xfId="26477"/>
    <cellStyle name="RIGs input cells 9 21" xfId="26478"/>
    <cellStyle name="RIGs input cells 9 22" xfId="26479"/>
    <cellStyle name="RIGs input cells 9 23" xfId="26480"/>
    <cellStyle name="RIGs input cells 9 24" xfId="26481"/>
    <cellStyle name="RIGs input cells 9 25" xfId="26482"/>
    <cellStyle name="RIGs input cells 9 26" xfId="26483"/>
    <cellStyle name="RIGs input cells 9 27" xfId="26484"/>
    <cellStyle name="RIGs input cells 9 28" xfId="26485"/>
    <cellStyle name="RIGs input cells 9 29" xfId="26486"/>
    <cellStyle name="RIGs input cells 9 3" xfId="26487"/>
    <cellStyle name="RIGs input cells 9 30" xfId="26488"/>
    <cellStyle name="RIGs input cells 9 31" xfId="26489"/>
    <cellStyle name="RIGs input cells 9 32" xfId="26490"/>
    <cellStyle name="RIGs input cells 9 33" xfId="26491"/>
    <cellStyle name="RIGs input cells 9 34" xfId="26492"/>
    <cellStyle name="RIGs input cells 9 35" xfId="26493"/>
    <cellStyle name="RIGs input cells 9 4" xfId="26494"/>
    <cellStyle name="RIGs input cells 9 5" xfId="26495"/>
    <cellStyle name="RIGs input cells 9 6" xfId="26496"/>
    <cellStyle name="RIGs input cells 9 7" xfId="26497"/>
    <cellStyle name="RIGs input cells 9 8" xfId="26498"/>
    <cellStyle name="RIGs input cells 9 9" xfId="26499"/>
    <cellStyle name="RIGs input cells 9_4 28 1_Asst_Health_Crit_AllTO_RIIO_20110714pm" xfId="1703"/>
    <cellStyle name="RIGs input cells_1.3s Accounting C Costs Scots" xfId="1704"/>
    <cellStyle name="RIGs input cells_F8 Pension Primary scheme " xfId="144"/>
    <cellStyle name="RIGs input totals" xfId="145"/>
    <cellStyle name="RIGs input totals 10" xfId="1705"/>
    <cellStyle name="RIGs input totals 10 10" xfId="26500"/>
    <cellStyle name="RIGs input totals 10 11" xfId="26501"/>
    <cellStyle name="RIGs input totals 10 12" xfId="26502"/>
    <cellStyle name="RIGs input totals 10 13" xfId="26503"/>
    <cellStyle name="RIGs input totals 10 14" xfId="26504"/>
    <cellStyle name="RIGs input totals 10 15" xfId="26505"/>
    <cellStyle name="RIGs input totals 10 16" xfId="26506"/>
    <cellStyle name="RIGs input totals 10 17" xfId="26507"/>
    <cellStyle name="RIGs input totals 10 18" xfId="26508"/>
    <cellStyle name="RIGs input totals 10 19" xfId="26509"/>
    <cellStyle name="RIGs input totals 10 2" xfId="26510"/>
    <cellStyle name="RIGs input totals 10 20" xfId="26511"/>
    <cellStyle name="RIGs input totals 10 21" xfId="26512"/>
    <cellStyle name="RIGs input totals 10 22" xfId="26513"/>
    <cellStyle name="RIGs input totals 10 23" xfId="26514"/>
    <cellStyle name="RIGs input totals 10 24" xfId="26515"/>
    <cellStyle name="RIGs input totals 10 25" xfId="26516"/>
    <cellStyle name="RIGs input totals 10 26" xfId="26517"/>
    <cellStyle name="RIGs input totals 10 27" xfId="26518"/>
    <cellStyle name="RIGs input totals 10 28" xfId="26519"/>
    <cellStyle name="RIGs input totals 10 29" xfId="26520"/>
    <cellStyle name="RIGs input totals 10 3" xfId="26521"/>
    <cellStyle name="RIGs input totals 10 30" xfId="26522"/>
    <cellStyle name="RIGs input totals 10 31" xfId="26523"/>
    <cellStyle name="RIGs input totals 10 32" xfId="26524"/>
    <cellStyle name="RIGs input totals 10 33" xfId="26525"/>
    <cellStyle name="RIGs input totals 10 34" xfId="26526"/>
    <cellStyle name="RIGs input totals 10 4" xfId="26527"/>
    <cellStyle name="RIGs input totals 10 5" xfId="26528"/>
    <cellStyle name="RIGs input totals 10 6" xfId="26529"/>
    <cellStyle name="RIGs input totals 10 7" xfId="26530"/>
    <cellStyle name="RIGs input totals 10 8" xfId="26531"/>
    <cellStyle name="RIGs input totals 10 9" xfId="26532"/>
    <cellStyle name="RIGs input totals 11" xfId="1706"/>
    <cellStyle name="RIGs input totals 11 10" xfId="26533"/>
    <cellStyle name="RIGs input totals 11 11" xfId="26534"/>
    <cellStyle name="RIGs input totals 11 12" xfId="26535"/>
    <cellStyle name="RIGs input totals 11 13" xfId="26536"/>
    <cellStyle name="RIGs input totals 11 14" xfId="26537"/>
    <cellStyle name="RIGs input totals 11 15" xfId="26538"/>
    <cellStyle name="RIGs input totals 11 16" xfId="26539"/>
    <cellStyle name="RIGs input totals 11 17" xfId="26540"/>
    <cellStyle name="RIGs input totals 11 18" xfId="26541"/>
    <cellStyle name="RIGs input totals 11 19" xfId="26542"/>
    <cellStyle name="RIGs input totals 11 2" xfId="26543"/>
    <cellStyle name="RIGs input totals 11 20" xfId="26544"/>
    <cellStyle name="RIGs input totals 11 21" xfId="26545"/>
    <cellStyle name="RIGs input totals 11 22" xfId="26546"/>
    <cellStyle name="RIGs input totals 11 23" xfId="26547"/>
    <cellStyle name="RIGs input totals 11 24" xfId="26548"/>
    <cellStyle name="RIGs input totals 11 25" xfId="26549"/>
    <cellStyle name="RIGs input totals 11 26" xfId="26550"/>
    <cellStyle name="RIGs input totals 11 27" xfId="26551"/>
    <cellStyle name="RIGs input totals 11 28" xfId="26552"/>
    <cellStyle name="RIGs input totals 11 29" xfId="26553"/>
    <cellStyle name="RIGs input totals 11 3" xfId="26554"/>
    <cellStyle name="RIGs input totals 11 30" xfId="26555"/>
    <cellStyle name="RIGs input totals 11 31" xfId="26556"/>
    <cellStyle name="RIGs input totals 11 32" xfId="26557"/>
    <cellStyle name="RIGs input totals 11 33" xfId="26558"/>
    <cellStyle name="RIGs input totals 11 34" xfId="26559"/>
    <cellStyle name="RIGs input totals 11 4" xfId="26560"/>
    <cellStyle name="RIGs input totals 11 5" xfId="26561"/>
    <cellStyle name="RIGs input totals 11 6" xfId="26562"/>
    <cellStyle name="RIGs input totals 11 7" xfId="26563"/>
    <cellStyle name="RIGs input totals 11 8" xfId="26564"/>
    <cellStyle name="RIGs input totals 11 9" xfId="26565"/>
    <cellStyle name="RIGs input totals 12" xfId="1707"/>
    <cellStyle name="RIGs input totals 12 10" xfId="26566"/>
    <cellStyle name="RIGs input totals 12 11" xfId="26567"/>
    <cellStyle name="RIGs input totals 12 12" xfId="26568"/>
    <cellStyle name="RIGs input totals 12 13" xfId="26569"/>
    <cellStyle name="RIGs input totals 12 14" xfId="26570"/>
    <cellStyle name="RIGs input totals 12 15" xfId="26571"/>
    <cellStyle name="RIGs input totals 12 16" xfId="26572"/>
    <cellStyle name="RIGs input totals 12 17" xfId="26573"/>
    <cellStyle name="RIGs input totals 12 18" xfId="26574"/>
    <cellStyle name="RIGs input totals 12 19" xfId="26575"/>
    <cellStyle name="RIGs input totals 12 2" xfId="26576"/>
    <cellStyle name="RIGs input totals 12 20" xfId="26577"/>
    <cellStyle name="RIGs input totals 12 21" xfId="26578"/>
    <cellStyle name="RIGs input totals 12 22" xfId="26579"/>
    <cellStyle name="RIGs input totals 12 23" xfId="26580"/>
    <cellStyle name="RIGs input totals 12 24" xfId="26581"/>
    <cellStyle name="RIGs input totals 12 25" xfId="26582"/>
    <cellStyle name="RIGs input totals 12 26" xfId="26583"/>
    <cellStyle name="RIGs input totals 12 27" xfId="26584"/>
    <cellStyle name="RIGs input totals 12 28" xfId="26585"/>
    <cellStyle name="RIGs input totals 12 29" xfId="26586"/>
    <cellStyle name="RIGs input totals 12 3" xfId="26587"/>
    <cellStyle name="RIGs input totals 12 30" xfId="26588"/>
    <cellStyle name="RIGs input totals 12 31" xfId="26589"/>
    <cellStyle name="RIGs input totals 12 32" xfId="26590"/>
    <cellStyle name="RIGs input totals 12 33" xfId="26591"/>
    <cellStyle name="RIGs input totals 12 34" xfId="26592"/>
    <cellStyle name="RIGs input totals 12 4" xfId="26593"/>
    <cellStyle name="RIGs input totals 12 5" xfId="26594"/>
    <cellStyle name="RIGs input totals 12 6" xfId="26595"/>
    <cellStyle name="RIGs input totals 12 7" xfId="26596"/>
    <cellStyle name="RIGs input totals 12 8" xfId="26597"/>
    <cellStyle name="RIGs input totals 12 9" xfId="26598"/>
    <cellStyle name="RIGs input totals 13" xfId="26599"/>
    <cellStyle name="RIGs input totals 14" xfId="26600"/>
    <cellStyle name="RIGs input totals 15" xfId="146"/>
    <cellStyle name="RIGs input totals 16" xfId="26601"/>
    <cellStyle name="RIGs input totals 17" xfId="26602"/>
    <cellStyle name="RIGs input totals 18" xfId="26603"/>
    <cellStyle name="RIGs input totals 19" xfId="26604"/>
    <cellStyle name="RIGs input totals 2" xfId="1708"/>
    <cellStyle name="RIGs input totals 2 10" xfId="1709"/>
    <cellStyle name="RIGs input totals 2 10 10" xfId="26605"/>
    <cellStyle name="RIGs input totals 2 10 11" xfId="26606"/>
    <cellStyle name="RIGs input totals 2 10 12" xfId="26607"/>
    <cellStyle name="RIGs input totals 2 10 13" xfId="26608"/>
    <cellStyle name="RIGs input totals 2 10 14" xfId="26609"/>
    <cellStyle name="RIGs input totals 2 10 15" xfId="26610"/>
    <cellStyle name="RIGs input totals 2 10 16" xfId="26611"/>
    <cellStyle name="RIGs input totals 2 10 17" xfId="26612"/>
    <cellStyle name="RIGs input totals 2 10 18" xfId="26613"/>
    <cellStyle name="RIGs input totals 2 10 19" xfId="26614"/>
    <cellStyle name="RIGs input totals 2 10 2" xfId="26615"/>
    <cellStyle name="RIGs input totals 2 10 20" xfId="26616"/>
    <cellStyle name="RIGs input totals 2 10 21" xfId="26617"/>
    <cellStyle name="RIGs input totals 2 10 22" xfId="26618"/>
    <cellStyle name="RIGs input totals 2 10 23" xfId="26619"/>
    <cellStyle name="RIGs input totals 2 10 24" xfId="26620"/>
    <cellStyle name="RIGs input totals 2 10 25" xfId="26621"/>
    <cellStyle name="RIGs input totals 2 10 26" xfId="26622"/>
    <cellStyle name="RIGs input totals 2 10 27" xfId="26623"/>
    <cellStyle name="RIGs input totals 2 10 28" xfId="26624"/>
    <cellStyle name="RIGs input totals 2 10 29" xfId="26625"/>
    <cellStyle name="RIGs input totals 2 10 3" xfId="26626"/>
    <cellStyle name="RIGs input totals 2 10 30" xfId="26627"/>
    <cellStyle name="RIGs input totals 2 10 31" xfId="26628"/>
    <cellStyle name="RIGs input totals 2 10 32" xfId="26629"/>
    <cellStyle name="RIGs input totals 2 10 33" xfId="26630"/>
    <cellStyle name="RIGs input totals 2 10 34" xfId="26631"/>
    <cellStyle name="RIGs input totals 2 10 4" xfId="26632"/>
    <cellStyle name="RIGs input totals 2 10 5" xfId="26633"/>
    <cellStyle name="RIGs input totals 2 10 6" xfId="26634"/>
    <cellStyle name="RIGs input totals 2 10 7" xfId="26635"/>
    <cellStyle name="RIGs input totals 2 10 8" xfId="26636"/>
    <cellStyle name="RIGs input totals 2 10 9" xfId="26637"/>
    <cellStyle name="RIGs input totals 2 11" xfId="1710"/>
    <cellStyle name="RIGs input totals 2 11 10" xfId="26638"/>
    <cellStyle name="RIGs input totals 2 11 11" xfId="26639"/>
    <cellStyle name="RIGs input totals 2 11 12" xfId="26640"/>
    <cellStyle name="RIGs input totals 2 11 13" xfId="26641"/>
    <cellStyle name="RIGs input totals 2 11 14" xfId="26642"/>
    <cellStyle name="RIGs input totals 2 11 15" xfId="26643"/>
    <cellStyle name="RIGs input totals 2 11 16" xfId="26644"/>
    <cellStyle name="RIGs input totals 2 11 17" xfId="26645"/>
    <cellStyle name="RIGs input totals 2 11 18" xfId="26646"/>
    <cellStyle name="RIGs input totals 2 11 19" xfId="26647"/>
    <cellStyle name="RIGs input totals 2 11 2" xfId="26648"/>
    <cellStyle name="RIGs input totals 2 11 20" xfId="26649"/>
    <cellStyle name="RIGs input totals 2 11 21" xfId="26650"/>
    <cellStyle name="RIGs input totals 2 11 22" xfId="26651"/>
    <cellStyle name="RIGs input totals 2 11 23" xfId="26652"/>
    <cellStyle name="RIGs input totals 2 11 24" xfId="26653"/>
    <cellStyle name="RIGs input totals 2 11 25" xfId="26654"/>
    <cellStyle name="RIGs input totals 2 11 26" xfId="26655"/>
    <cellStyle name="RIGs input totals 2 11 27" xfId="26656"/>
    <cellStyle name="RIGs input totals 2 11 28" xfId="26657"/>
    <cellStyle name="RIGs input totals 2 11 29" xfId="26658"/>
    <cellStyle name="RIGs input totals 2 11 3" xfId="26659"/>
    <cellStyle name="RIGs input totals 2 11 30" xfId="26660"/>
    <cellStyle name="RIGs input totals 2 11 31" xfId="26661"/>
    <cellStyle name="RIGs input totals 2 11 32" xfId="26662"/>
    <cellStyle name="RIGs input totals 2 11 33" xfId="26663"/>
    <cellStyle name="RIGs input totals 2 11 34" xfId="26664"/>
    <cellStyle name="RIGs input totals 2 11 4" xfId="26665"/>
    <cellStyle name="RIGs input totals 2 11 5" xfId="26666"/>
    <cellStyle name="RIGs input totals 2 11 6" xfId="26667"/>
    <cellStyle name="RIGs input totals 2 11 7" xfId="26668"/>
    <cellStyle name="RIGs input totals 2 11 8" xfId="26669"/>
    <cellStyle name="RIGs input totals 2 11 9" xfId="26670"/>
    <cellStyle name="RIGs input totals 2 12" xfId="2008"/>
    <cellStyle name="RIGs input totals 2 13" xfId="26671"/>
    <cellStyle name="RIGs input totals 2 14" xfId="26672"/>
    <cellStyle name="RIGs input totals 2 15" xfId="26673"/>
    <cellStyle name="RIGs input totals 2 16" xfId="26674"/>
    <cellStyle name="RIGs input totals 2 17" xfId="26675"/>
    <cellStyle name="RIGs input totals 2 18" xfId="26676"/>
    <cellStyle name="RIGs input totals 2 19" xfId="26677"/>
    <cellStyle name="RIGs input totals 2 2" xfId="1711"/>
    <cellStyle name="RIGs input totals 2 2 10" xfId="26678"/>
    <cellStyle name="RIGs input totals 2 2 11" xfId="26679"/>
    <cellStyle name="RIGs input totals 2 2 12" xfId="26680"/>
    <cellStyle name="RIGs input totals 2 2 13" xfId="26681"/>
    <cellStyle name="RIGs input totals 2 2 14" xfId="26682"/>
    <cellStyle name="RIGs input totals 2 2 15" xfId="26683"/>
    <cellStyle name="RIGs input totals 2 2 16" xfId="26684"/>
    <cellStyle name="RIGs input totals 2 2 17" xfId="26685"/>
    <cellStyle name="RIGs input totals 2 2 18" xfId="26686"/>
    <cellStyle name="RIGs input totals 2 2 19" xfId="26687"/>
    <cellStyle name="RIGs input totals 2 2 2" xfId="1712"/>
    <cellStyle name="RIGs input totals 2 2 2 10" xfId="26688"/>
    <cellStyle name="RIGs input totals 2 2 2 11" xfId="26689"/>
    <cellStyle name="RIGs input totals 2 2 2 12" xfId="26690"/>
    <cellStyle name="RIGs input totals 2 2 2 13" xfId="26691"/>
    <cellStyle name="RIGs input totals 2 2 2 14" xfId="26692"/>
    <cellStyle name="RIGs input totals 2 2 2 15" xfId="26693"/>
    <cellStyle name="RIGs input totals 2 2 2 16" xfId="26694"/>
    <cellStyle name="RIGs input totals 2 2 2 17" xfId="26695"/>
    <cellStyle name="RIGs input totals 2 2 2 18" xfId="26696"/>
    <cellStyle name="RIGs input totals 2 2 2 19" xfId="26697"/>
    <cellStyle name="RIGs input totals 2 2 2 2" xfId="1713"/>
    <cellStyle name="RIGs input totals 2 2 2 2 10" xfId="26698"/>
    <cellStyle name="RIGs input totals 2 2 2 2 11" xfId="26699"/>
    <cellStyle name="RIGs input totals 2 2 2 2 12" xfId="26700"/>
    <cellStyle name="RIGs input totals 2 2 2 2 13" xfId="26701"/>
    <cellStyle name="RIGs input totals 2 2 2 2 14" xfId="26702"/>
    <cellStyle name="RIGs input totals 2 2 2 2 15" xfId="26703"/>
    <cellStyle name="RIGs input totals 2 2 2 2 16" xfId="26704"/>
    <cellStyle name="RIGs input totals 2 2 2 2 17" xfId="26705"/>
    <cellStyle name="RIGs input totals 2 2 2 2 18" xfId="26706"/>
    <cellStyle name="RIGs input totals 2 2 2 2 19" xfId="26707"/>
    <cellStyle name="RIGs input totals 2 2 2 2 2" xfId="1714"/>
    <cellStyle name="RIGs input totals 2 2 2 2 2 10" xfId="26708"/>
    <cellStyle name="RIGs input totals 2 2 2 2 2 11" xfId="26709"/>
    <cellStyle name="RIGs input totals 2 2 2 2 2 12" xfId="26710"/>
    <cellStyle name="RIGs input totals 2 2 2 2 2 13" xfId="26711"/>
    <cellStyle name="RIGs input totals 2 2 2 2 2 14" xfId="26712"/>
    <cellStyle name="RIGs input totals 2 2 2 2 2 15" xfId="26713"/>
    <cellStyle name="RIGs input totals 2 2 2 2 2 16" xfId="26714"/>
    <cellStyle name="RIGs input totals 2 2 2 2 2 17" xfId="26715"/>
    <cellStyle name="RIGs input totals 2 2 2 2 2 18" xfId="26716"/>
    <cellStyle name="RIGs input totals 2 2 2 2 2 19" xfId="26717"/>
    <cellStyle name="RIGs input totals 2 2 2 2 2 2" xfId="26718"/>
    <cellStyle name="RIGs input totals 2 2 2 2 2 20" xfId="26719"/>
    <cellStyle name="RIGs input totals 2 2 2 2 2 21" xfId="26720"/>
    <cellStyle name="RIGs input totals 2 2 2 2 2 22" xfId="26721"/>
    <cellStyle name="RIGs input totals 2 2 2 2 2 23" xfId="26722"/>
    <cellStyle name="RIGs input totals 2 2 2 2 2 24" xfId="26723"/>
    <cellStyle name="RIGs input totals 2 2 2 2 2 25" xfId="26724"/>
    <cellStyle name="RIGs input totals 2 2 2 2 2 26" xfId="26725"/>
    <cellStyle name="RIGs input totals 2 2 2 2 2 27" xfId="26726"/>
    <cellStyle name="RIGs input totals 2 2 2 2 2 28" xfId="26727"/>
    <cellStyle name="RIGs input totals 2 2 2 2 2 29" xfId="26728"/>
    <cellStyle name="RIGs input totals 2 2 2 2 2 3" xfId="26729"/>
    <cellStyle name="RIGs input totals 2 2 2 2 2 30" xfId="26730"/>
    <cellStyle name="RIGs input totals 2 2 2 2 2 31" xfId="26731"/>
    <cellStyle name="RIGs input totals 2 2 2 2 2 32" xfId="26732"/>
    <cellStyle name="RIGs input totals 2 2 2 2 2 33" xfId="26733"/>
    <cellStyle name="RIGs input totals 2 2 2 2 2 34" xfId="26734"/>
    <cellStyle name="RIGs input totals 2 2 2 2 2 4" xfId="26735"/>
    <cellStyle name="RIGs input totals 2 2 2 2 2 5" xfId="26736"/>
    <cellStyle name="RIGs input totals 2 2 2 2 2 6" xfId="26737"/>
    <cellStyle name="RIGs input totals 2 2 2 2 2 7" xfId="26738"/>
    <cellStyle name="RIGs input totals 2 2 2 2 2 8" xfId="26739"/>
    <cellStyle name="RIGs input totals 2 2 2 2 2 9" xfId="26740"/>
    <cellStyle name="RIGs input totals 2 2 2 2 20" xfId="26741"/>
    <cellStyle name="RIGs input totals 2 2 2 2 21" xfId="26742"/>
    <cellStyle name="RIGs input totals 2 2 2 2 22" xfId="26743"/>
    <cellStyle name="RIGs input totals 2 2 2 2 23" xfId="26744"/>
    <cellStyle name="RIGs input totals 2 2 2 2 24" xfId="26745"/>
    <cellStyle name="RIGs input totals 2 2 2 2 25" xfId="26746"/>
    <cellStyle name="RIGs input totals 2 2 2 2 26" xfId="26747"/>
    <cellStyle name="RIGs input totals 2 2 2 2 27" xfId="26748"/>
    <cellStyle name="RIGs input totals 2 2 2 2 28" xfId="26749"/>
    <cellStyle name="RIGs input totals 2 2 2 2 29" xfId="26750"/>
    <cellStyle name="RIGs input totals 2 2 2 2 3" xfId="26751"/>
    <cellStyle name="RIGs input totals 2 2 2 2 30" xfId="26752"/>
    <cellStyle name="RIGs input totals 2 2 2 2 31" xfId="26753"/>
    <cellStyle name="RIGs input totals 2 2 2 2 32" xfId="26754"/>
    <cellStyle name="RIGs input totals 2 2 2 2 33" xfId="26755"/>
    <cellStyle name="RIGs input totals 2 2 2 2 34" xfId="26756"/>
    <cellStyle name="RIGs input totals 2 2 2 2 35" xfId="26757"/>
    <cellStyle name="RIGs input totals 2 2 2 2 4" xfId="26758"/>
    <cellStyle name="RIGs input totals 2 2 2 2 5" xfId="26759"/>
    <cellStyle name="RIGs input totals 2 2 2 2 6" xfId="26760"/>
    <cellStyle name="RIGs input totals 2 2 2 2 7" xfId="26761"/>
    <cellStyle name="RIGs input totals 2 2 2 2 8" xfId="26762"/>
    <cellStyle name="RIGs input totals 2 2 2 2 9" xfId="26763"/>
    <cellStyle name="RIGs input totals 2 2 2 2_4 28 1_Asst_Health_Crit_AllTO_RIIO_20110714pm" xfId="1715"/>
    <cellStyle name="RIGs input totals 2 2 2 20" xfId="26764"/>
    <cellStyle name="RIGs input totals 2 2 2 21" xfId="26765"/>
    <cellStyle name="RIGs input totals 2 2 2 22" xfId="26766"/>
    <cellStyle name="RIGs input totals 2 2 2 23" xfId="26767"/>
    <cellStyle name="RIGs input totals 2 2 2 24" xfId="26768"/>
    <cellStyle name="RIGs input totals 2 2 2 25" xfId="26769"/>
    <cellStyle name="RIGs input totals 2 2 2 26" xfId="26770"/>
    <cellStyle name="RIGs input totals 2 2 2 27" xfId="26771"/>
    <cellStyle name="RIGs input totals 2 2 2 28" xfId="26772"/>
    <cellStyle name="RIGs input totals 2 2 2 29" xfId="26773"/>
    <cellStyle name="RIGs input totals 2 2 2 3" xfId="1716"/>
    <cellStyle name="RIGs input totals 2 2 2 3 10" xfId="26774"/>
    <cellStyle name="RIGs input totals 2 2 2 3 11" xfId="26775"/>
    <cellStyle name="RIGs input totals 2 2 2 3 12" xfId="26776"/>
    <cellStyle name="RIGs input totals 2 2 2 3 13" xfId="26777"/>
    <cellStyle name="RIGs input totals 2 2 2 3 14" xfId="26778"/>
    <cellStyle name="RIGs input totals 2 2 2 3 15" xfId="26779"/>
    <cellStyle name="RIGs input totals 2 2 2 3 16" xfId="26780"/>
    <cellStyle name="RIGs input totals 2 2 2 3 17" xfId="26781"/>
    <cellStyle name="RIGs input totals 2 2 2 3 18" xfId="26782"/>
    <cellStyle name="RIGs input totals 2 2 2 3 19" xfId="26783"/>
    <cellStyle name="RIGs input totals 2 2 2 3 2" xfId="26784"/>
    <cellStyle name="RIGs input totals 2 2 2 3 20" xfId="26785"/>
    <cellStyle name="RIGs input totals 2 2 2 3 21" xfId="26786"/>
    <cellStyle name="RIGs input totals 2 2 2 3 22" xfId="26787"/>
    <cellStyle name="RIGs input totals 2 2 2 3 23" xfId="26788"/>
    <cellStyle name="RIGs input totals 2 2 2 3 24" xfId="26789"/>
    <cellStyle name="RIGs input totals 2 2 2 3 25" xfId="26790"/>
    <cellStyle name="RIGs input totals 2 2 2 3 26" xfId="26791"/>
    <cellStyle name="RIGs input totals 2 2 2 3 27" xfId="26792"/>
    <cellStyle name="RIGs input totals 2 2 2 3 28" xfId="26793"/>
    <cellStyle name="RIGs input totals 2 2 2 3 29" xfId="26794"/>
    <cellStyle name="RIGs input totals 2 2 2 3 3" xfId="26795"/>
    <cellStyle name="RIGs input totals 2 2 2 3 30" xfId="26796"/>
    <cellStyle name="RIGs input totals 2 2 2 3 31" xfId="26797"/>
    <cellStyle name="RIGs input totals 2 2 2 3 32" xfId="26798"/>
    <cellStyle name="RIGs input totals 2 2 2 3 33" xfId="26799"/>
    <cellStyle name="RIGs input totals 2 2 2 3 34" xfId="26800"/>
    <cellStyle name="RIGs input totals 2 2 2 3 4" xfId="26801"/>
    <cellStyle name="RIGs input totals 2 2 2 3 5" xfId="26802"/>
    <cellStyle name="RIGs input totals 2 2 2 3 6" xfId="26803"/>
    <cellStyle name="RIGs input totals 2 2 2 3 7" xfId="26804"/>
    <cellStyle name="RIGs input totals 2 2 2 3 8" xfId="26805"/>
    <cellStyle name="RIGs input totals 2 2 2 3 9" xfId="26806"/>
    <cellStyle name="RIGs input totals 2 2 2 30" xfId="26807"/>
    <cellStyle name="RIGs input totals 2 2 2 31" xfId="26808"/>
    <cellStyle name="RIGs input totals 2 2 2 32" xfId="26809"/>
    <cellStyle name="RIGs input totals 2 2 2 33" xfId="26810"/>
    <cellStyle name="RIGs input totals 2 2 2 34" xfId="26811"/>
    <cellStyle name="RIGs input totals 2 2 2 35" xfId="26812"/>
    <cellStyle name="RIGs input totals 2 2 2 36" xfId="26813"/>
    <cellStyle name="RIGs input totals 2 2 2 37" xfId="26814"/>
    <cellStyle name="RIGs input totals 2 2 2 38" xfId="26815"/>
    <cellStyle name="RIGs input totals 2 2 2 4" xfId="1717"/>
    <cellStyle name="RIGs input totals 2 2 2 4 10" xfId="26816"/>
    <cellStyle name="RIGs input totals 2 2 2 4 11" xfId="26817"/>
    <cellStyle name="RIGs input totals 2 2 2 4 12" xfId="26818"/>
    <cellStyle name="RIGs input totals 2 2 2 4 13" xfId="26819"/>
    <cellStyle name="RIGs input totals 2 2 2 4 14" xfId="26820"/>
    <cellStyle name="RIGs input totals 2 2 2 4 15" xfId="26821"/>
    <cellStyle name="RIGs input totals 2 2 2 4 16" xfId="26822"/>
    <cellStyle name="RIGs input totals 2 2 2 4 17" xfId="26823"/>
    <cellStyle name="RIGs input totals 2 2 2 4 18" xfId="26824"/>
    <cellStyle name="RIGs input totals 2 2 2 4 19" xfId="26825"/>
    <cellStyle name="RIGs input totals 2 2 2 4 2" xfId="26826"/>
    <cellStyle name="RIGs input totals 2 2 2 4 20" xfId="26827"/>
    <cellStyle name="RIGs input totals 2 2 2 4 21" xfId="26828"/>
    <cellStyle name="RIGs input totals 2 2 2 4 22" xfId="26829"/>
    <cellStyle name="RIGs input totals 2 2 2 4 23" xfId="26830"/>
    <cellStyle name="RIGs input totals 2 2 2 4 24" xfId="26831"/>
    <cellStyle name="RIGs input totals 2 2 2 4 25" xfId="26832"/>
    <cellStyle name="RIGs input totals 2 2 2 4 26" xfId="26833"/>
    <cellStyle name="RIGs input totals 2 2 2 4 27" xfId="26834"/>
    <cellStyle name="RIGs input totals 2 2 2 4 28" xfId="26835"/>
    <cellStyle name="RIGs input totals 2 2 2 4 29" xfId="26836"/>
    <cellStyle name="RIGs input totals 2 2 2 4 3" xfId="26837"/>
    <cellStyle name="RIGs input totals 2 2 2 4 30" xfId="26838"/>
    <cellStyle name="RIGs input totals 2 2 2 4 31" xfId="26839"/>
    <cellStyle name="RIGs input totals 2 2 2 4 32" xfId="26840"/>
    <cellStyle name="RIGs input totals 2 2 2 4 33" xfId="26841"/>
    <cellStyle name="RIGs input totals 2 2 2 4 34" xfId="26842"/>
    <cellStyle name="RIGs input totals 2 2 2 4 4" xfId="26843"/>
    <cellStyle name="RIGs input totals 2 2 2 4 5" xfId="26844"/>
    <cellStyle name="RIGs input totals 2 2 2 4 6" xfId="26845"/>
    <cellStyle name="RIGs input totals 2 2 2 4 7" xfId="26846"/>
    <cellStyle name="RIGs input totals 2 2 2 4 8" xfId="26847"/>
    <cellStyle name="RIGs input totals 2 2 2 4 9" xfId="26848"/>
    <cellStyle name="RIGs input totals 2 2 2 5" xfId="26849"/>
    <cellStyle name="RIGs input totals 2 2 2 6" xfId="26850"/>
    <cellStyle name="RIGs input totals 2 2 2 7" xfId="26851"/>
    <cellStyle name="RIGs input totals 2 2 2 8" xfId="26852"/>
    <cellStyle name="RIGs input totals 2 2 2 9" xfId="26853"/>
    <cellStyle name="RIGs input totals 2 2 2_4 28 1_Asst_Health_Crit_AllTO_RIIO_20110714pm" xfId="1718"/>
    <cellStyle name="RIGs input totals 2 2 20" xfId="26854"/>
    <cellStyle name="RIGs input totals 2 2 21" xfId="26855"/>
    <cellStyle name="RIGs input totals 2 2 22" xfId="26856"/>
    <cellStyle name="RIGs input totals 2 2 23" xfId="26857"/>
    <cellStyle name="RIGs input totals 2 2 24" xfId="26858"/>
    <cellStyle name="RIGs input totals 2 2 25" xfId="26859"/>
    <cellStyle name="RIGs input totals 2 2 26" xfId="26860"/>
    <cellStyle name="RIGs input totals 2 2 27" xfId="26861"/>
    <cellStyle name="RIGs input totals 2 2 28" xfId="26862"/>
    <cellStyle name="RIGs input totals 2 2 29" xfId="26863"/>
    <cellStyle name="RIGs input totals 2 2 3" xfId="1719"/>
    <cellStyle name="RIGs input totals 2 2 3 10" xfId="26864"/>
    <cellStyle name="RIGs input totals 2 2 3 11" xfId="26865"/>
    <cellStyle name="RIGs input totals 2 2 3 12" xfId="26866"/>
    <cellStyle name="RIGs input totals 2 2 3 13" xfId="26867"/>
    <cellStyle name="RIGs input totals 2 2 3 14" xfId="26868"/>
    <cellStyle name="RIGs input totals 2 2 3 15" xfId="26869"/>
    <cellStyle name="RIGs input totals 2 2 3 16" xfId="26870"/>
    <cellStyle name="RIGs input totals 2 2 3 17" xfId="26871"/>
    <cellStyle name="RIGs input totals 2 2 3 18" xfId="26872"/>
    <cellStyle name="RIGs input totals 2 2 3 19" xfId="26873"/>
    <cellStyle name="RIGs input totals 2 2 3 2" xfId="1720"/>
    <cellStyle name="RIGs input totals 2 2 3 2 10" xfId="26874"/>
    <cellStyle name="RIGs input totals 2 2 3 2 11" xfId="26875"/>
    <cellStyle name="RIGs input totals 2 2 3 2 12" xfId="26876"/>
    <cellStyle name="RIGs input totals 2 2 3 2 13" xfId="26877"/>
    <cellStyle name="RIGs input totals 2 2 3 2 14" xfId="26878"/>
    <cellStyle name="RIGs input totals 2 2 3 2 15" xfId="26879"/>
    <cellStyle name="RIGs input totals 2 2 3 2 16" xfId="26880"/>
    <cellStyle name="RIGs input totals 2 2 3 2 17" xfId="26881"/>
    <cellStyle name="RIGs input totals 2 2 3 2 18" xfId="26882"/>
    <cellStyle name="RIGs input totals 2 2 3 2 19" xfId="26883"/>
    <cellStyle name="RIGs input totals 2 2 3 2 2" xfId="26884"/>
    <cellStyle name="RIGs input totals 2 2 3 2 20" xfId="26885"/>
    <cellStyle name="RIGs input totals 2 2 3 2 21" xfId="26886"/>
    <cellStyle name="RIGs input totals 2 2 3 2 22" xfId="26887"/>
    <cellStyle name="RIGs input totals 2 2 3 2 23" xfId="26888"/>
    <cellStyle name="RIGs input totals 2 2 3 2 24" xfId="26889"/>
    <cellStyle name="RIGs input totals 2 2 3 2 25" xfId="26890"/>
    <cellStyle name="RIGs input totals 2 2 3 2 26" xfId="26891"/>
    <cellStyle name="RIGs input totals 2 2 3 2 27" xfId="26892"/>
    <cellStyle name="RIGs input totals 2 2 3 2 28" xfId="26893"/>
    <cellStyle name="RIGs input totals 2 2 3 2 29" xfId="26894"/>
    <cellStyle name="RIGs input totals 2 2 3 2 3" xfId="26895"/>
    <cellStyle name="RIGs input totals 2 2 3 2 30" xfId="26896"/>
    <cellStyle name="RIGs input totals 2 2 3 2 31" xfId="26897"/>
    <cellStyle name="RIGs input totals 2 2 3 2 32" xfId="26898"/>
    <cellStyle name="RIGs input totals 2 2 3 2 33" xfId="26899"/>
    <cellStyle name="RIGs input totals 2 2 3 2 34" xfId="26900"/>
    <cellStyle name="RIGs input totals 2 2 3 2 4" xfId="26901"/>
    <cellStyle name="RIGs input totals 2 2 3 2 5" xfId="26902"/>
    <cellStyle name="RIGs input totals 2 2 3 2 6" xfId="26903"/>
    <cellStyle name="RIGs input totals 2 2 3 2 7" xfId="26904"/>
    <cellStyle name="RIGs input totals 2 2 3 2 8" xfId="26905"/>
    <cellStyle name="RIGs input totals 2 2 3 2 9" xfId="26906"/>
    <cellStyle name="RIGs input totals 2 2 3 20" xfId="26907"/>
    <cellStyle name="RIGs input totals 2 2 3 21" xfId="26908"/>
    <cellStyle name="RIGs input totals 2 2 3 22" xfId="26909"/>
    <cellStyle name="RIGs input totals 2 2 3 23" xfId="26910"/>
    <cellStyle name="RIGs input totals 2 2 3 24" xfId="26911"/>
    <cellStyle name="RIGs input totals 2 2 3 25" xfId="26912"/>
    <cellStyle name="RIGs input totals 2 2 3 26" xfId="26913"/>
    <cellStyle name="RIGs input totals 2 2 3 27" xfId="26914"/>
    <cellStyle name="RIGs input totals 2 2 3 28" xfId="26915"/>
    <cellStyle name="RIGs input totals 2 2 3 29" xfId="26916"/>
    <cellStyle name="RIGs input totals 2 2 3 3" xfId="26917"/>
    <cellStyle name="RIGs input totals 2 2 3 30" xfId="26918"/>
    <cellStyle name="RIGs input totals 2 2 3 31" xfId="26919"/>
    <cellStyle name="RIGs input totals 2 2 3 32" xfId="26920"/>
    <cellStyle name="RIGs input totals 2 2 3 33" xfId="26921"/>
    <cellStyle name="RIGs input totals 2 2 3 34" xfId="26922"/>
    <cellStyle name="RIGs input totals 2 2 3 35" xfId="26923"/>
    <cellStyle name="RIGs input totals 2 2 3 4" xfId="26924"/>
    <cellStyle name="RIGs input totals 2 2 3 5" xfId="26925"/>
    <cellStyle name="RIGs input totals 2 2 3 6" xfId="26926"/>
    <cellStyle name="RIGs input totals 2 2 3 7" xfId="26927"/>
    <cellStyle name="RIGs input totals 2 2 3 8" xfId="26928"/>
    <cellStyle name="RIGs input totals 2 2 3 9" xfId="26929"/>
    <cellStyle name="RIGs input totals 2 2 3_4 28 1_Asst_Health_Crit_AllTO_RIIO_20110714pm" xfId="1721"/>
    <cellStyle name="RIGs input totals 2 2 30" xfId="26930"/>
    <cellStyle name="RIGs input totals 2 2 31" xfId="26931"/>
    <cellStyle name="RIGs input totals 2 2 32" xfId="26932"/>
    <cellStyle name="RIGs input totals 2 2 33" xfId="26933"/>
    <cellStyle name="RIGs input totals 2 2 34" xfId="26934"/>
    <cellStyle name="RIGs input totals 2 2 35" xfId="26935"/>
    <cellStyle name="RIGs input totals 2 2 36" xfId="26936"/>
    <cellStyle name="RIGs input totals 2 2 37" xfId="26937"/>
    <cellStyle name="RIGs input totals 2 2 38" xfId="26938"/>
    <cellStyle name="RIGs input totals 2 2 39" xfId="26939"/>
    <cellStyle name="RIGs input totals 2 2 4" xfId="1722"/>
    <cellStyle name="RIGs input totals 2 2 4 10" xfId="26940"/>
    <cellStyle name="RIGs input totals 2 2 4 11" xfId="26941"/>
    <cellStyle name="RIGs input totals 2 2 4 12" xfId="26942"/>
    <cellStyle name="RIGs input totals 2 2 4 13" xfId="26943"/>
    <cellStyle name="RIGs input totals 2 2 4 14" xfId="26944"/>
    <cellStyle name="RIGs input totals 2 2 4 15" xfId="26945"/>
    <cellStyle name="RIGs input totals 2 2 4 16" xfId="26946"/>
    <cellStyle name="RIGs input totals 2 2 4 17" xfId="26947"/>
    <cellStyle name="RIGs input totals 2 2 4 18" xfId="26948"/>
    <cellStyle name="RIGs input totals 2 2 4 19" xfId="26949"/>
    <cellStyle name="RIGs input totals 2 2 4 2" xfId="26950"/>
    <cellStyle name="RIGs input totals 2 2 4 20" xfId="26951"/>
    <cellStyle name="RIGs input totals 2 2 4 21" xfId="26952"/>
    <cellStyle name="RIGs input totals 2 2 4 22" xfId="26953"/>
    <cellStyle name="RIGs input totals 2 2 4 23" xfId="26954"/>
    <cellStyle name="RIGs input totals 2 2 4 24" xfId="26955"/>
    <cellStyle name="RIGs input totals 2 2 4 25" xfId="26956"/>
    <cellStyle name="RIGs input totals 2 2 4 26" xfId="26957"/>
    <cellStyle name="RIGs input totals 2 2 4 27" xfId="26958"/>
    <cellStyle name="RIGs input totals 2 2 4 28" xfId="26959"/>
    <cellStyle name="RIGs input totals 2 2 4 29" xfId="26960"/>
    <cellStyle name="RIGs input totals 2 2 4 3" xfId="26961"/>
    <cellStyle name="RIGs input totals 2 2 4 30" xfId="26962"/>
    <cellStyle name="RIGs input totals 2 2 4 31" xfId="26963"/>
    <cellStyle name="RIGs input totals 2 2 4 32" xfId="26964"/>
    <cellStyle name="RIGs input totals 2 2 4 33" xfId="26965"/>
    <cellStyle name="RIGs input totals 2 2 4 34" xfId="26966"/>
    <cellStyle name="RIGs input totals 2 2 4 4" xfId="26967"/>
    <cellStyle name="RIGs input totals 2 2 4 5" xfId="26968"/>
    <cellStyle name="RIGs input totals 2 2 4 6" xfId="26969"/>
    <cellStyle name="RIGs input totals 2 2 4 7" xfId="26970"/>
    <cellStyle name="RIGs input totals 2 2 4 8" xfId="26971"/>
    <cellStyle name="RIGs input totals 2 2 4 9" xfId="26972"/>
    <cellStyle name="RIGs input totals 2 2 5" xfId="1723"/>
    <cellStyle name="RIGs input totals 2 2 5 10" xfId="26973"/>
    <cellStyle name="RIGs input totals 2 2 5 11" xfId="26974"/>
    <cellStyle name="RIGs input totals 2 2 5 12" xfId="26975"/>
    <cellStyle name="RIGs input totals 2 2 5 13" xfId="26976"/>
    <cellStyle name="RIGs input totals 2 2 5 14" xfId="26977"/>
    <cellStyle name="RIGs input totals 2 2 5 15" xfId="26978"/>
    <cellStyle name="RIGs input totals 2 2 5 16" xfId="26979"/>
    <cellStyle name="RIGs input totals 2 2 5 17" xfId="26980"/>
    <cellStyle name="RIGs input totals 2 2 5 18" xfId="26981"/>
    <cellStyle name="RIGs input totals 2 2 5 19" xfId="26982"/>
    <cellStyle name="RIGs input totals 2 2 5 2" xfId="26983"/>
    <cellStyle name="RIGs input totals 2 2 5 20" xfId="26984"/>
    <cellStyle name="RIGs input totals 2 2 5 21" xfId="26985"/>
    <cellStyle name="RIGs input totals 2 2 5 22" xfId="26986"/>
    <cellStyle name="RIGs input totals 2 2 5 23" xfId="26987"/>
    <cellStyle name="RIGs input totals 2 2 5 24" xfId="26988"/>
    <cellStyle name="RIGs input totals 2 2 5 25" xfId="26989"/>
    <cellStyle name="RIGs input totals 2 2 5 26" xfId="26990"/>
    <cellStyle name="RIGs input totals 2 2 5 27" xfId="26991"/>
    <cellStyle name="RIGs input totals 2 2 5 28" xfId="26992"/>
    <cellStyle name="RIGs input totals 2 2 5 29" xfId="26993"/>
    <cellStyle name="RIGs input totals 2 2 5 3" xfId="26994"/>
    <cellStyle name="RIGs input totals 2 2 5 30" xfId="26995"/>
    <cellStyle name="RIGs input totals 2 2 5 31" xfId="26996"/>
    <cellStyle name="RIGs input totals 2 2 5 32" xfId="26997"/>
    <cellStyle name="RIGs input totals 2 2 5 33" xfId="26998"/>
    <cellStyle name="RIGs input totals 2 2 5 34" xfId="26999"/>
    <cellStyle name="RIGs input totals 2 2 5 4" xfId="27000"/>
    <cellStyle name="RIGs input totals 2 2 5 5" xfId="27001"/>
    <cellStyle name="RIGs input totals 2 2 5 6" xfId="27002"/>
    <cellStyle name="RIGs input totals 2 2 5 7" xfId="27003"/>
    <cellStyle name="RIGs input totals 2 2 5 8" xfId="27004"/>
    <cellStyle name="RIGs input totals 2 2 5 9" xfId="27005"/>
    <cellStyle name="RIGs input totals 2 2 6" xfId="27006"/>
    <cellStyle name="RIGs input totals 2 2 7" xfId="27007"/>
    <cellStyle name="RIGs input totals 2 2 8" xfId="27008"/>
    <cellStyle name="RIGs input totals 2 2 9" xfId="27009"/>
    <cellStyle name="RIGs input totals 2 2_1.3s Accounting C Costs Scots" xfId="1724"/>
    <cellStyle name="RIGs input totals 2 20" xfId="27010"/>
    <cellStyle name="RIGs input totals 2 21" xfId="27011"/>
    <cellStyle name="RIGs input totals 2 22" xfId="27012"/>
    <cellStyle name="RIGs input totals 2 23" xfId="27013"/>
    <cellStyle name="RIGs input totals 2 24" xfId="27014"/>
    <cellStyle name="RIGs input totals 2 25" xfId="27015"/>
    <cellStyle name="RIGs input totals 2 26" xfId="27016"/>
    <cellStyle name="RIGs input totals 2 27" xfId="27017"/>
    <cellStyle name="RIGs input totals 2 28" xfId="27018"/>
    <cellStyle name="RIGs input totals 2 29" xfId="27019"/>
    <cellStyle name="RIGs input totals 2 3" xfId="1725"/>
    <cellStyle name="RIGs input totals 2 3 10" xfId="27020"/>
    <cellStyle name="RIGs input totals 2 3 11" xfId="27021"/>
    <cellStyle name="RIGs input totals 2 3 12" xfId="27022"/>
    <cellStyle name="RIGs input totals 2 3 13" xfId="27023"/>
    <cellStyle name="RIGs input totals 2 3 14" xfId="27024"/>
    <cellStyle name="RIGs input totals 2 3 15" xfId="27025"/>
    <cellStyle name="RIGs input totals 2 3 16" xfId="27026"/>
    <cellStyle name="RIGs input totals 2 3 17" xfId="27027"/>
    <cellStyle name="RIGs input totals 2 3 18" xfId="27028"/>
    <cellStyle name="RIGs input totals 2 3 19" xfId="27029"/>
    <cellStyle name="RIGs input totals 2 3 2" xfId="1726"/>
    <cellStyle name="RIGs input totals 2 3 2 10" xfId="27030"/>
    <cellStyle name="RIGs input totals 2 3 2 11" xfId="27031"/>
    <cellStyle name="RIGs input totals 2 3 2 12" xfId="27032"/>
    <cellStyle name="RIGs input totals 2 3 2 13" xfId="27033"/>
    <cellStyle name="RIGs input totals 2 3 2 14" xfId="27034"/>
    <cellStyle name="RIGs input totals 2 3 2 15" xfId="27035"/>
    <cellStyle name="RIGs input totals 2 3 2 16" xfId="27036"/>
    <cellStyle name="RIGs input totals 2 3 2 17" xfId="27037"/>
    <cellStyle name="RIGs input totals 2 3 2 18" xfId="27038"/>
    <cellStyle name="RIGs input totals 2 3 2 19" xfId="27039"/>
    <cellStyle name="RIGs input totals 2 3 2 2" xfId="1727"/>
    <cellStyle name="RIGs input totals 2 3 2 2 10" xfId="27040"/>
    <cellStyle name="RIGs input totals 2 3 2 2 11" xfId="27041"/>
    <cellStyle name="RIGs input totals 2 3 2 2 12" xfId="27042"/>
    <cellStyle name="RIGs input totals 2 3 2 2 13" xfId="27043"/>
    <cellStyle name="RIGs input totals 2 3 2 2 14" xfId="27044"/>
    <cellStyle name="RIGs input totals 2 3 2 2 15" xfId="27045"/>
    <cellStyle name="RIGs input totals 2 3 2 2 16" xfId="27046"/>
    <cellStyle name="RIGs input totals 2 3 2 2 17" xfId="27047"/>
    <cellStyle name="RIGs input totals 2 3 2 2 18" xfId="27048"/>
    <cellStyle name="RIGs input totals 2 3 2 2 19" xfId="27049"/>
    <cellStyle name="RIGs input totals 2 3 2 2 2" xfId="1728"/>
    <cellStyle name="RIGs input totals 2 3 2 2 2 10" xfId="27050"/>
    <cellStyle name="RIGs input totals 2 3 2 2 2 11" xfId="27051"/>
    <cellStyle name="RIGs input totals 2 3 2 2 2 12" xfId="27052"/>
    <cellStyle name="RIGs input totals 2 3 2 2 2 13" xfId="27053"/>
    <cellStyle name="RIGs input totals 2 3 2 2 2 14" xfId="27054"/>
    <cellStyle name="RIGs input totals 2 3 2 2 2 15" xfId="27055"/>
    <cellStyle name="RIGs input totals 2 3 2 2 2 16" xfId="27056"/>
    <cellStyle name="RIGs input totals 2 3 2 2 2 17" xfId="27057"/>
    <cellStyle name="RIGs input totals 2 3 2 2 2 18" xfId="27058"/>
    <cellStyle name="RIGs input totals 2 3 2 2 2 19" xfId="27059"/>
    <cellStyle name="RIGs input totals 2 3 2 2 2 2" xfId="27060"/>
    <cellStyle name="RIGs input totals 2 3 2 2 2 20" xfId="27061"/>
    <cellStyle name="RIGs input totals 2 3 2 2 2 21" xfId="27062"/>
    <cellStyle name="RIGs input totals 2 3 2 2 2 22" xfId="27063"/>
    <cellStyle name="RIGs input totals 2 3 2 2 2 23" xfId="27064"/>
    <cellStyle name="RIGs input totals 2 3 2 2 2 24" xfId="27065"/>
    <cellStyle name="RIGs input totals 2 3 2 2 2 25" xfId="27066"/>
    <cellStyle name="RIGs input totals 2 3 2 2 2 26" xfId="27067"/>
    <cellStyle name="RIGs input totals 2 3 2 2 2 27" xfId="27068"/>
    <cellStyle name="RIGs input totals 2 3 2 2 2 28" xfId="27069"/>
    <cellStyle name="RIGs input totals 2 3 2 2 2 29" xfId="27070"/>
    <cellStyle name="RIGs input totals 2 3 2 2 2 3" xfId="27071"/>
    <cellStyle name="RIGs input totals 2 3 2 2 2 30" xfId="27072"/>
    <cellStyle name="RIGs input totals 2 3 2 2 2 31" xfId="27073"/>
    <cellStyle name="RIGs input totals 2 3 2 2 2 32" xfId="27074"/>
    <cellStyle name="RIGs input totals 2 3 2 2 2 33" xfId="27075"/>
    <cellStyle name="RIGs input totals 2 3 2 2 2 34" xfId="27076"/>
    <cellStyle name="RIGs input totals 2 3 2 2 2 4" xfId="27077"/>
    <cellStyle name="RIGs input totals 2 3 2 2 2 5" xfId="27078"/>
    <cellStyle name="RIGs input totals 2 3 2 2 2 6" xfId="27079"/>
    <cellStyle name="RIGs input totals 2 3 2 2 2 7" xfId="27080"/>
    <cellStyle name="RIGs input totals 2 3 2 2 2 8" xfId="27081"/>
    <cellStyle name="RIGs input totals 2 3 2 2 2 9" xfId="27082"/>
    <cellStyle name="RIGs input totals 2 3 2 2 20" xfId="27083"/>
    <cellStyle name="RIGs input totals 2 3 2 2 21" xfId="27084"/>
    <cellStyle name="RIGs input totals 2 3 2 2 22" xfId="27085"/>
    <cellStyle name="RIGs input totals 2 3 2 2 23" xfId="27086"/>
    <cellStyle name="RIGs input totals 2 3 2 2 24" xfId="27087"/>
    <cellStyle name="RIGs input totals 2 3 2 2 25" xfId="27088"/>
    <cellStyle name="RIGs input totals 2 3 2 2 26" xfId="27089"/>
    <cellStyle name="RIGs input totals 2 3 2 2 27" xfId="27090"/>
    <cellStyle name="RIGs input totals 2 3 2 2 28" xfId="27091"/>
    <cellStyle name="RIGs input totals 2 3 2 2 29" xfId="27092"/>
    <cellStyle name="RIGs input totals 2 3 2 2 3" xfId="27093"/>
    <cellStyle name="RIGs input totals 2 3 2 2 30" xfId="27094"/>
    <cellStyle name="RIGs input totals 2 3 2 2 31" xfId="27095"/>
    <cellStyle name="RIGs input totals 2 3 2 2 32" xfId="27096"/>
    <cellStyle name="RIGs input totals 2 3 2 2 33" xfId="27097"/>
    <cellStyle name="RIGs input totals 2 3 2 2 34" xfId="27098"/>
    <cellStyle name="RIGs input totals 2 3 2 2 35" xfId="27099"/>
    <cellStyle name="RIGs input totals 2 3 2 2 4" xfId="27100"/>
    <cellStyle name="RIGs input totals 2 3 2 2 5" xfId="27101"/>
    <cellStyle name="RIGs input totals 2 3 2 2 6" xfId="27102"/>
    <cellStyle name="RIGs input totals 2 3 2 2 7" xfId="27103"/>
    <cellStyle name="RIGs input totals 2 3 2 2 8" xfId="27104"/>
    <cellStyle name="RIGs input totals 2 3 2 2 9" xfId="27105"/>
    <cellStyle name="RIGs input totals 2 3 2 2_4 28 1_Asst_Health_Crit_AllTO_RIIO_20110714pm" xfId="1729"/>
    <cellStyle name="RIGs input totals 2 3 2 20" xfId="27106"/>
    <cellStyle name="RIGs input totals 2 3 2 21" xfId="27107"/>
    <cellStyle name="RIGs input totals 2 3 2 22" xfId="27108"/>
    <cellStyle name="RIGs input totals 2 3 2 23" xfId="27109"/>
    <cellStyle name="RIGs input totals 2 3 2 24" xfId="27110"/>
    <cellStyle name="RIGs input totals 2 3 2 25" xfId="27111"/>
    <cellStyle name="RIGs input totals 2 3 2 26" xfId="27112"/>
    <cellStyle name="RIGs input totals 2 3 2 27" xfId="27113"/>
    <cellStyle name="RIGs input totals 2 3 2 28" xfId="27114"/>
    <cellStyle name="RIGs input totals 2 3 2 29" xfId="27115"/>
    <cellStyle name="RIGs input totals 2 3 2 3" xfId="1730"/>
    <cellStyle name="RIGs input totals 2 3 2 3 10" xfId="27116"/>
    <cellStyle name="RIGs input totals 2 3 2 3 11" xfId="27117"/>
    <cellStyle name="RIGs input totals 2 3 2 3 12" xfId="27118"/>
    <cellStyle name="RIGs input totals 2 3 2 3 13" xfId="27119"/>
    <cellStyle name="RIGs input totals 2 3 2 3 14" xfId="27120"/>
    <cellStyle name="RIGs input totals 2 3 2 3 15" xfId="27121"/>
    <cellStyle name="RIGs input totals 2 3 2 3 16" xfId="27122"/>
    <cellStyle name="RIGs input totals 2 3 2 3 17" xfId="27123"/>
    <cellStyle name="RIGs input totals 2 3 2 3 18" xfId="27124"/>
    <cellStyle name="RIGs input totals 2 3 2 3 19" xfId="27125"/>
    <cellStyle name="RIGs input totals 2 3 2 3 2" xfId="27126"/>
    <cellStyle name="RIGs input totals 2 3 2 3 20" xfId="27127"/>
    <cellStyle name="RIGs input totals 2 3 2 3 21" xfId="27128"/>
    <cellStyle name="RIGs input totals 2 3 2 3 22" xfId="27129"/>
    <cellStyle name="RIGs input totals 2 3 2 3 23" xfId="27130"/>
    <cellStyle name="RIGs input totals 2 3 2 3 24" xfId="27131"/>
    <cellStyle name="RIGs input totals 2 3 2 3 25" xfId="27132"/>
    <cellStyle name="RIGs input totals 2 3 2 3 26" xfId="27133"/>
    <cellStyle name="RIGs input totals 2 3 2 3 27" xfId="27134"/>
    <cellStyle name="RIGs input totals 2 3 2 3 28" xfId="27135"/>
    <cellStyle name="RIGs input totals 2 3 2 3 29" xfId="27136"/>
    <cellStyle name="RIGs input totals 2 3 2 3 3" xfId="27137"/>
    <cellStyle name="RIGs input totals 2 3 2 3 30" xfId="27138"/>
    <cellStyle name="RIGs input totals 2 3 2 3 31" xfId="27139"/>
    <cellStyle name="RIGs input totals 2 3 2 3 32" xfId="27140"/>
    <cellStyle name="RIGs input totals 2 3 2 3 33" xfId="27141"/>
    <cellStyle name="RIGs input totals 2 3 2 3 34" xfId="27142"/>
    <cellStyle name="RIGs input totals 2 3 2 3 4" xfId="27143"/>
    <cellStyle name="RIGs input totals 2 3 2 3 5" xfId="27144"/>
    <cellStyle name="RIGs input totals 2 3 2 3 6" xfId="27145"/>
    <cellStyle name="RIGs input totals 2 3 2 3 7" xfId="27146"/>
    <cellStyle name="RIGs input totals 2 3 2 3 8" xfId="27147"/>
    <cellStyle name="RIGs input totals 2 3 2 3 9" xfId="27148"/>
    <cellStyle name="RIGs input totals 2 3 2 30" xfId="27149"/>
    <cellStyle name="RIGs input totals 2 3 2 31" xfId="27150"/>
    <cellStyle name="RIGs input totals 2 3 2 32" xfId="27151"/>
    <cellStyle name="RIGs input totals 2 3 2 33" xfId="27152"/>
    <cellStyle name="RIGs input totals 2 3 2 34" xfId="27153"/>
    <cellStyle name="RIGs input totals 2 3 2 35" xfId="27154"/>
    <cellStyle name="RIGs input totals 2 3 2 36" xfId="27155"/>
    <cellStyle name="RIGs input totals 2 3 2 37" xfId="27156"/>
    <cellStyle name="RIGs input totals 2 3 2 38" xfId="27157"/>
    <cellStyle name="RIGs input totals 2 3 2 4" xfId="1731"/>
    <cellStyle name="RIGs input totals 2 3 2 4 10" xfId="27158"/>
    <cellStyle name="RIGs input totals 2 3 2 4 11" xfId="27159"/>
    <cellStyle name="RIGs input totals 2 3 2 4 12" xfId="27160"/>
    <cellStyle name="RIGs input totals 2 3 2 4 13" xfId="27161"/>
    <cellStyle name="RIGs input totals 2 3 2 4 14" xfId="27162"/>
    <cellStyle name="RIGs input totals 2 3 2 4 15" xfId="27163"/>
    <cellStyle name="RIGs input totals 2 3 2 4 16" xfId="27164"/>
    <cellStyle name="RIGs input totals 2 3 2 4 17" xfId="27165"/>
    <cellStyle name="RIGs input totals 2 3 2 4 18" xfId="27166"/>
    <cellStyle name="RIGs input totals 2 3 2 4 19" xfId="27167"/>
    <cellStyle name="RIGs input totals 2 3 2 4 2" xfId="27168"/>
    <cellStyle name="RIGs input totals 2 3 2 4 20" xfId="27169"/>
    <cellStyle name="RIGs input totals 2 3 2 4 21" xfId="27170"/>
    <cellStyle name="RIGs input totals 2 3 2 4 22" xfId="27171"/>
    <cellStyle name="RIGs input totals 2 3 2 4 23" xfId="27172"/>
    <cellStyle name="RIGs input totals 2 3 2 4 24" xfId="27173"/>
    <cellStyle name="RIGs input totals 2 3 2 4 25" xfId="27174"/>
    <cellStyle name="RIGs input totals 2 3 2 4 26" xfId="27175"/>
    <cellStyle name="RIGs input totals 2 3 2 4 27" xfId="27176"/>
    <cellStyle name="RIGs input totals 2 3 2 4 28" xfId="27177"/>
    <cellStyle name="RIGs input totals 2 3 2 4 29" xfId="27178"/>
    <cellStyle name="RIGs input totals 2 3 2 4 3" xfId="27179"/>
    <cellStyle name="RIGs input totals 2 3 2 4 30" xfId="27180"/>
    <cellStyle name="RIGs input totals 2 3 2 4 31" xfId="27181"/>
    <cellStyle name="RIGs input totals 2 3 2 4 32" xfId="27182"/>
    <cellStyle name="RIGs input totals 2 3 2 4 33" xfId="27183"/>
    <cellStyle name="RIGs input totals 2 3 2 4 34" xfId="27184"/>
    <cellStyle name="RIGs input totals 2 3 2 4 4" xfId="27185"/>
    <cellStyle name="RIGs input totals 2 3 2 4 5" xfId="27186"/>
    <cellStyle name="RIGs input totals 2 3 2 4 6" xfId="27187"/>
    <cellStyle name="RIGs input totals 2 3 2 4 7" xfId="27188"/>
    <cellStyle name="RIGs input totals 2 3 2 4 8" xfId="27189"/>
    <cellStyle name="RIGs input totals 2 3 2 4 9" xfId="27190"/>
    <cellStyle name="RIGs input totals 2 3 2 5" xfId="27191"/>
    <cellStyle name="RIGs input totals 2 3 2 6" xfId="27192"/>
    <cellStyle name="RIGs input totals 2 3 2 7" xfId="27193"/>
    <cellStyle name="RIGs input totals 2 3 2 8" xfId="27194"/>
    <cellStyle name="RIGs input totals 2 3 2 9" xfId="27195"/>
    <cellStyle name="RIGs input totals 2 3 2_4 28 1_Asst_Health_Crit_AllTO_RIIO_20110714pm" xfId="1732"/>
    <cellStyle name="RIGs input totals 2 3 20" xfId="27196"/>
    <cellStyle name="RIGs input totals 2 3 21" xfId="27197"/>
    <cellStyle name="RIGs input totals 2 3 22" xfId="27198"/>
    <cellStyle name="RIGs input totals 2 3 23" xfId="27199"/>
    <cellStyle name="RIGs input totals 2 3 24" xfId="27200"/>
    <cellStyle name="RIGs input totals 2 3 25" xfId="27201"/>
    <cellStyle name="RIGs input totals 2 3 26" xfId="27202"/>
    <cellStyle name="RIGs input totals 2 3 27" xfId="27203"/>
    <cellStyle name="RIGs input totals 2 3 28" xfId="27204"/>
    <cellStyle name="RIGs input totals 2 3 29" xfId="27205"/>
    <cellStyle name="RIGs input totals 2 3 3" xfId="1733"/>
    <cellStyle name="RIGs input totals 2 3 3 10" xfId="27206"/>
    <cellStyle name="RIGs input totals 2 3 3 11" xfId="27207"/>
    <cellStyle name="RIGs input totals 2 3 3 12" xfId="27208"/>
    <cellStyle name="RIGs input totals 2 3 3 13" xfId="27209"/>
    <cellStyle name="RIGs input totals 2 3 3 14" xfId="27210"/>
    <cellStyle name="RIGs input totals 2 3 3 15" xfId="27211"/>
    <cellStyle name="RIGs input totals 2 3 3 16" xfId="27212"/>
    <cellStyle name="RIGs input totals 2 3 3 17" xfId="27213"/>
    <cellStyle name="RIGs input totals 2 3 3 18" xfId="27214"/>
    <cellStyle name="RIGs input totals 2 3 3 19" xfId="27215"/>
    <cellStyle name="RIGs input totals 2 3 3 2" xfId="1734"/>
    <cellStyle name="RIGs input totals 2 3 3 2 10" xfId="27216"/>
    <cellStyle name="RIGs input totals 2 3 3 2 11" xfId="27217"/>
    <cellStyle name="RIGs input totals 2 3 3 2 12" xfId="27218"/>
    <cellStyle name="RIGs input totals 2 3 3 2 13" xfId="27219"/>
    <cellStyle name="RIGs input totals 2 3 3 2 14" xfId="27220"/>
    <cellStyle name="RIGs input totals 2 3 3 2 15" xfId="27221"/>
    <cellStyle name="RIGs input totals 2 3 3 2 16" xfId="27222"/>
    <cellStyle name="RIGs input totals 2 3 3 2 17" xfId="27223"/>
    <cellStyle name="RIGs input totals 2 3 3 2 18" xfId="27224"/>
    <cellStyle name="RIGs input totals 2 3 3 2 19" xfId="27225"/>
    <cellStyle name="RIGs input totals 2 3 3 2 2" xfId="27226"/>
    <cellStyle name="RIGs input totals 2 3 3 2 20" xfId="27227"/>
    <cellStyle name="RIGs input totals 2 3 3 2 21" xfId="27228"/>
    <cellStyle name="RIGs input totals 2 3 3 2 22" xfId="27229"/>
    <cellStyle name="RIGs input totals 2 3 3 2 23" xfId="27230"/>
    <cellStyle name="RIGs input totals 2 3 3 2 24" xfId="27231"/>
    <cellStyle name="RIGs input totals 2 3 3 2 25" xfId="27232"/>
    <cellStyle name="RIGs input totals 2 3 3 2 26" xfId="27233"/>
    <cellStyle name="RIGs input totals 2 3 3 2 27" xfId="27234"/>
    <cellStyle name="RIGs input totals 2 3 3 2 28" xfId="27235"/>
    <cellStyle name="RIGs input totals 2 3 3 2 29" xfId="27236"/>
    <cellStyle name="RIGs input totals 2 3 3 2 3" xfId="27237"/>
    <cellStyle name="RIGs input totals 2 3 3 2 30" xfId="27238"/>
    <cellStyle name="RIGs input totals 2 3 3 2 31" xfId="27239"/>
    <cellStyle name="RIGs input totals 2 3 3 2 32" xfId="27240"/>
    <cellStyle name="RIGs input totals 2 3 3 2 33" xfId="27241"/>
    <cellStyle name="RIGs input totals 2 3 3 2 34" xfId="27242"/>
    <cellStyle name="RIGs input totals 2 3 3 2 4" xfId="27243"/>
    <cellStyle name="RIGs input totals 2 3 3 2 5" xfId="27244"/>
    <cellStyle name="RIGs input totals 2 3 3 2 6" xfId="27245"/>
    <cellStyle name="RIGs input totals 2 3 3 2 7" xfId="27246"/>
    <cellStyle name="RIGs input totals 2 3 3 2 8" xfId="27247"/>
    <cellStyle name="RIGs input totals 2 3 3 2 9" xfId="27248"/>
    <cellStyle name="RIGs input totals 2 3 3 20" xfId="27249"/>
    <cellStyle name="RIGs input totals 2 3 3 21" xfId="27250"/>
    <cellStyle name="RIGs input totals 2 3 3 22" xfId="27251"/>
    <cellStyle name="RIGs input totals 2 3 3 23" xfId="27252"/>
    <cellStyle name="RIGs input totals 2 3 3 24" xfId="27253"/>
    <cellStyle name="RIGs input totals 2 3 3 25" xfId="27254"/>
    <cellStyle name="RIGs input totals 2 3 3 26" xfId="27255"/>
    <cellStyle name="RIGs input totals 2 3 3 27" xfId="27256"/>
    <cellStyle name="RIGs input totals 2 3 3 28" xfId="27257"/>
    <cellStyle name="RIGs input totals 2 3 3 29" xfId="27258"/>
    <cellStyle name="RIGs input totals 2 3 3 3" xfId="27259"/>
    <cellStyle name="RIGs input totals 2 3 3 30" xfId="27260"/>
    <cellStyle name="RIGs input totals 2 3 3 31" xfId="27261"/>
    <cellStyle name="RIGs input totals 2 3 3 32" xfId="27262"/>
    <cellStyle name="RIGs input totals 2 3 3 33" xfId="27263"/>
    <cellStyle name="RIGs input totals 2 3 3 34" xfId="27264"/>
    <cellStyle name="RIGs input totals 2 3 3 35" xfId="27265"/>
    <cellStyle name="RIGs input totals 2 3 3 4" xfId="27266"/>
    <cellStyle name="RIGs input totals 2 3 3 5" xfId="27267"/>
    <cellStyle name="RIGs input totals 2 3 3 6" xfId="27268"/>
    <cellStyle name="RIGs input totals 2 3 3 7" xfId="27269"/>
    <cellStyle name="RIGs input totals 2 3 3 8" xfId="27270"/>
    <cellStyle name="RIGs input totals 2 3 3 9" xfId="27271"/>
    <cellStyle name="RIGs input totals 2 3 3_4 28 1_Asst_Health_Crit_AllTO_RIIO_20110714pm" xfId="1735"/>
    <cellStyle name="RIGs input totals 2 3 30" xfId="27272"/>
    <cellStyle name="RIGs input totals 2 3 31" xfId="27273"/>
    <cellStyle name="RIGs input totals 2 3 32" xfId="27274"/>
    <cellStyle name="RIGs input totals 2 3 33" xfId="27275"/>
    <cellStyle name="RIGs input totals 2 3 34" xfId="27276"/>
    <cellStyle name="RIGs input totals 2 3 35" xfId="27277"/>
    <cellStyle name="RIGs input totals 2 3 36" xfId="27278"/>
    <cellStyle name="RIGs input totals 2 3 37" xfId="27279"/>
    <cellStyle name="RIGs input totals 2 3 38" xfId="27280"/>
    <cellStyle name="RIGs input totals 2 3 39" xfId="27281"/>
    <cellStyle name="RIGs input totals 2 3 4" xfId="1736"/>
    <cellStyle name="RIGs input totals 2 3 4 10" xfId="27282"/>
    <cellStyle name="RIGs input totals 2 3 4 11" xfId="27283"/>
    <cellStyle name="RIGs input totals 2 3 4 12" xfId="27284"/>
    <cellStyle name="RIGs input totals 2 3 4 13" xfId="27285"/>
    <cellStyle name="RIGs input totals 2 3 4 14" xfId="27286"/>
    <cellStyle name="RIGs input totals 2 3 4 15" xfId="27287"/>
    <cellStyle name="RIGs input totals 2 3 4 16" xfId="27288"/>
    <cellStyle name="RIGs input totals 2 3 4 17" xfId="27289"/>
    <cellStyle name="RIGs input totals 2 3 4 18" xfId="27290"/>
    <cellStyle name="RIGs input totals 2 3 4 19" xfId="27291"/>
    <cellStyle name="RIGs input totals 2 3 4 2" xfId="27292"/>
    <cellStyle name="RIGs input totals 2 3 4 20" xfId="27293"/>
    <cellStyle name="RIGs input totals 2 3 4 21" xfId="27294"/>
    <cellStyle name="RIGs input totals 2 3 4 22" xfId="27295"/>
    <cellStyle name="RIGs input totals 2 3 4 23" xfId="27296"/>
    <cellStyle name="RIGs input totals 2 3 4 24" xfId="27297"/>
    <cellStyle name="RIGs input totals 2 3 4 25" xfId="27298"/>
    <cellStyle name="RIGs input totals 2 3 4 26" xfId="27299"/>
    <cellStyle name="RIGs input totals 2 3 4 27" xfId="27300"/>
    <cellStyle name="RIGs input totals 2 3 4 28" xfId="27301"/>
    <cellStyle name="RIGs input totals 2 3 4 29" xfId="27302"/>
    <cellStyle name="RIGs input totals 2 3 4 3" xfId="27303"/>
    <cellStyle name="RIGs input totals 2 3 4 30" xfId="27304"/>
    <cellStyle name="RIGs input totals 2 3 4 31" xfId="27305"/>
    <cellStyle name="RIGs input totals 2 3 4 32" xfId="27306"/>
    <cellStyle name="RIGs input totals 2 3 4 33" xfId="27307"/>
    <cellStyle name="RIGs input totals 2 3 4 34" xfId="27308"/>
    <cellStyle name="RIGs input totals 2 3 4 4" xfId="27309"/>
    <cellStyle name="RIGs input totals 2 3 4 5" xfId="27310"/>
    <cellStyle name="RIGs input totals 2 3 4 6" xfId="27311"/>
    <cellStyle name="RIGs input totals 2 3 4 7" xfId="27312"/>
    <cellStyle name="RIGs input totals 2 3 4 8" xfId="27313"/>
    <cellStyle name="RIGs input totals 2 3 4 9" xfId="27314"/>
    <cellStyle name="RIGs input totals 2 3 5" xfId="1737"/>
    <cellStyle name="RIGs input totals 2 3 5 10" xfId="27315"/>
    <cellStyle name="RIGs input totals 2 3 5 11" xfId="27316"/>
    <cellStyle name="RIGs input totals 2 3 5 12" xfId="27317"/>
    <cellStyle name="RIGs input totals 2 3 5 13" xfId="27318"/>
    <cellStyle name="RIGs input totals 2 3 5 14" xfId="27319"/>
    <cellStyle name="RIGs input totals 2 3 5 15" xfId="27320"/>
    <cellStyle name="RIGs input totals 2 3 5 16" xfId="27321"/>
    <cellStyle name="RIGs input totals 2 3 5 17" xfId="27322"/>
    <cellStyle name="RIGs input totals 2 3 5 18" xfId="27323"/>
    <cellStyle name="RIGs input totals 2 3 5 19" xfId="27324"/>
    <cellStyle name="RIGs input totals 2 3 5 2" xfId="27325"/>
    <cellStyle name="RIGs input totals 2 3 5 20" xfId="27326"/>
    <cellStyle name="RIGs input totals 2 3 5 21" xfId="27327"/>
    <cellStyle name="RIGs input totals 2 3 5 22" xfId="27328"/>
    <cellStyle name="RIGs input totals 2 3 5 23" xfId="27329"/>
    <cellStyle name="RIGs input totals 2 3 5 24" xfId="27330"/>
    <cellStyle name="RIGs input totals 2 3 5 25" xfId="27331"/>
    <cellStyle name="RIGs input totals 2 3 5 26" xfId="27332"/>
    <cellStyle name="RIGs input totals 2 3 5 27" xfId="27333"/>
    <cellStyle name="RIGs input totals 2 3 5 28" xfId="27334"/>
    <cellStyle name="RIGs input totals 2 3 5 29" xfId="27335"/>
    <cellStyle name="RIGs input totals 2 3 5 3" xfId="27336"/>
    <cellStyle name="RIGs input totals 2 3 5 30" xfId="27337"/>
    <cellStyle name="RIGs input totals 2 3 5 31" xfId="27338"/>
    <cellStyle name="RIGs input totals 2 3 5 32" xfId="27339"/>
    <cellStyle name="RIGs input totals 2 3 5 33" xfId="27340"/>
    <cellStyle name="RIGs input totals 2 3 5 34" xfId="27341"/>
    <cellStyle name="RIGs input totals 2 3 5 4" xfId="27342"/>
    <cellStyle name="RIGs input totals 2 3 5 5" xfId="27343"/>
    <cellStyle name="RIGs input totals 2 3 5 6" xfId="27344"/>
    <cellStyle name="RIGs input totals 2 3 5 7" xfId="27345"/>
    <cellStyle name="RIGs input totals 2 3 5 8" xfId="27346"/>
    <cellStyle name="RIGs input totals 2 3 5 9" xfId="27347"/>
    <cellStyle name="RIGs input totals 2 3 6" xfId="27348"/>
    <cellStyle name="RIGs input totals 2 3 7" xfId="27349"/>
    <cellStyle name="RIGs input totals 2 3 8" xfId="27350"/>
    <cellStyle name="RIGs input totals 2 3 9" xfId="27351"/>
    <cellStyle name="RIGs input totals 2 3_1.3s Accounting C Costs Scots" xfId="1738"/>
    <cellStyle name="RIGs input totals 2 30" xfId="27352"/>
    <cellStyle name="RIGs input totals 2 31" xfId="27353"/>
    <cellStyle name="RIGs input totals 2 32" xfId="27354"/>
    <cellStyle name="RIGs input totals 2 33" xfId="27355"/>
    <cellStyle name="RIGs input totals 2 34" xfId="27356"/>
    <cellStyle name="RIGs input totals 2 35" xfId="27357"/>
    <cellStyle name="RIGs input totals 2 36" xfId="27358"/>
    <cellStyle name="RIGs input totals 2 37" xfId="27359"/>
    <cellStyle name="RIGs input totals 2 38" xfId="27360"/>
    <cellStyle name="RIGs input totals 2 39" xfId="27361"/>
    <cellStyle name="RIGs input totals 2 4" xfId="147"/>
    <cellStyle name="RIGs input totals 2 4 10" xfId="27362"/>
    <cellStyle name="RIGs input totals 2 4 11" xfId="27363"/>
    <cellStyle name="RIGs input totals 2 4 12" xfId="27364"/>
    <cellStyle name="RIGs input totals 2 4 13" xfId="27365"/>
    <cellStyle name="RIGs input totals 2 4 14" xfId="27366"/>
    <cellStyle name="RIGs input totals 2 4 15" xfId="27367"/>
    <cellStyle name="RIGs input totals 2 4 16" xfId="27368"/>
    <cellStyle name="RIGs input totals 2 4 17" xfId="27369"/>
    <cellStyle name="RIGs input totals 2 4 18" xfId="27370"/>
    <cellStyle name="RIGs input totals 2 4 19" xfId="27371"/>
    <cellStyle name="RIGs input totals 2 4 2" xfId="1739"/>
    <cellStyle name="RIGs input totals 2 4 2 10" xfId="27372"/>
    <cellStyle name="RIGs input totals 2 4 2 11" xfId="27373"/>
    <cellStyle name="RIGs input totals 2 4 2 12" xfId="27374"/>
    <cellStyle name="RIGs input totals 2 4 2 13" xfId="27375"/>
    <cellStyle name="RIGs input totals 2 4 2 14" xfId="27376"/>
    <cellStyle name="RIGs input totals 2 4 2 15" xfId="27377"/>
    <cellStyle name="RIGs input totals 2 4 2 16" xfId="27378"/>
    <cellStyle name="RIGs input totals 2 4 2 17" xfId="27379"/>
    <cellStyle name="RIGs input totals 2 4 2 18" xfId="27380"/>
    <cellStyle name="RIGs input totals 2 4 2 19" xfId="27381"/>
    <cellStyle name="RIGs input totals 2 4 2 2" xfId="1740"/>
    <cellStyle name="RIGs input totals 2 4 2 2 10" xfId="27382"/>
    <cellStyle name="RIGs input totals 2 4 2 2 11" xfId="27383"/>
    <cellStyle name="RIGs input totals 2 4 2 2 12" xfId="27384"/>
    <cellStyle name="RIGs input totals 2 4 2 2 13" xfId="27385"/>
    <cellStyle name="RIGs input totals 2 4 2 2 14" xfId="27386"/>
    <cellStyle name="RIGs input totals 2 4 2 2 15" xfId="27387"/>
    <cellStyle name="RIGs input totals 2 4 2 2 16" xfId="27388"/>
    <cellStyle name="RIGs input totals 2 4 2 2 17" xfId="27389"/>
    <cellStyle name="RIGs input totals 2 4 2 2 18" xfId="27390"/>
    <cellStyle name="RIGs input totals 2 4 2 2 19" xfId="27391"/>
    <cellStyle name="RIGs input totals 2 4 2 2 2" xfId="1741"/>
    <cellStyle name="RIGs input totals 2 4 2 2 2 10" xfId="27392"/>
    <cellStyle name="RIGs input totals 2 4 2 2 2 11" xfId="27393"/>
    <cellStyle name="RIGs input totals 2 4 2 2 2 12" xfId="27394"/>
    <cellStyle name="RIGs input totals 2 4 2 2 2 13" xfId="27395"/>
    <cellStyle name="RIGs input totals 2 4 2 2 2 14" xfId="27396"/>
    <cellStyle name="RIGs input totals 2 4 2 2 2 15" xfId="27397"/>
    <cellStyle name="RIGs input totals 2 4 2 2 2 16" xfId="27398"/>
    <cellStyle name="RIGs input totals 2 4 2 2 2 17" xfId="27399"/>
    <cellStyle name="RIGs input totals 2 4 2 2 2 18" xfId="27400"/>
    <cellStyle name="RIGs input totals 2 4 2 2 2 19" xfId="27401"/>
    <cellStyle name="RIGs input totals 2 4 2 2 2 2" xfId="27402"/>
    <cellStyle name="RIGs input totals 2 4 2 2 2 20" xfId="27403"/>
    <cellStyle name="RIGs input totals 2 4 2 2 2 21" xfId="27404"/>
    <cellStyle name="RIGs input totals 2 4 2 2 2 22" xfId="27405"/>
    <cellStyle name="RIGs input totals 2 4 2 2 2 23" xfId="27406"/>
    <cellStyle name="RIGs input totals 2 4 2 2 2 24" xfId="27407"/>
    <cellStyle name="RIGs input totals 2 4 2 2 2 25" xfId="27408"/>
    <cellStyle name="RIGs input totals 2 4 2 2 2 26" xfId="27409"/>
    <cellStyle name="RIGs input totals 2 4 2 2 2 27" xfId="27410"/>
    <cellStyle name="RIGs input totals 2 4 2 2 2 28" xfId="27411"/>
    <cellStyle name="RIGs input totals 2 4 2 2 2 29" xfId="27412"/>
    <cellStyle name="RIGs input totals 2 4 2 2 2 3" xfId="27413"/>
    <cellStyle name="RIGs input totals 2 4 2 2 2 30" xfId="27414"/>
    <cellStyle name="RIGs input totals 2 4 2 2 2 31" xfId="27415"/>
    <cellStyle name="RIGs input totals 2 4 2 2 2 32" xfId="27416"/>
    <cellStyle name="RIGs input totals 2 4 2 2 2 33" xfId="27417"/>
    <cellStyle name="RIGs input totals 2 4 2 2 2 34" xfId="27418"/>
    <cellStyle name="RIGs input totals 2 4 2 2 2 4" xfId="27419"/>
    <cellStyle name="RIGs input totals 2 4 2 2 2 5" xfId="27420"/>
    <cellStyle name="RIGs input totals 2 4 2 2 2 6" xfId="27421"/>
    <cellStyle name="RIGs input totals 2 4 2 2 2 7" xfId="27422"/>
    <cellStyle name="RIGs input totals 2 4 2 2 2 8" xfId="27423"/>
    <cellStyle name="RIGs input totals 2 4 2 2 2 9" xfId="27424"/>
    <cellStyle name="RIGs input totals 2 4 2 2 20" xfId="27425"/>
    <cellStyle name="RIGs input totals 2 4 2 2 21" xfId="27426"/>
    <cellStyle name="RIGs input totals 2 4 2 2 22" xfId="27427"/>
    <cellStyle name="RIGs input totals 2 4 2 2 23" xfId="27428"/>
    <cellStyle name="RIGs input totals 2 4 2 2 24" xfId="27429"/>
    <cellStyle name="RIGs input totals 2 4 2 2 25" xfId="27430"/>
    <cellStyle name="RIGs input totals 2 4 2 2 26" xfId="27431"/>
    <cellStyle name="RIGs input totals 2 4 2 2 27" xfId="27432"/>
    <cellStyle name="RIGs input totals 2 4 2 2 28" xfId="27433"/>
    <cellStyle name="RIGs input totals 2 4 2 2 29" xfId="27434"/>
    <cellStyle name="RIGs input totals 2 4 2 2 3" xfId="27435"/>
    <cellStyle name="RIGs input totals 2 4 2 2 30" xfId="27436"/>
    <cellStyle name="RIGs input totals 2 4 2 2 31" xfId="27437"/>
    <cellStyle name="RIGs input totals 2 4 2 2 4" xfId="27438"/>
    <cellStyle name="RIGs input totals 2 4 2 2 5" xfId="27439"/>
    <cellStyle name="RIGs input totals 2 4 2 2 6" xfId="27440"/>
    <cellStyle name="RIGs input totals 2 4 2 2 7" xfId="27441"/>
    <cellStyle name="RIGs input totals 2 4 2 2 8" xfId="27442"/>
    <cellStyle name="RIGs input totals 2 4 2 2 9" xfId="27443"/>
    <cellStyle name="RIGs input totals 2 4 2 2_4 28 1_Asst_Health_Crit_AllTO_RIIO_20110714pm" xfId="1742"/>
    <cellStyle name="RIGs input totals 2 4 2 20" xfId="27444"/>
    <cellStyle name="RIGs input totals 2 4 2 21" xfId="27445"/>
    <cellStyle name="RIGs input totals 2 4 2 22" xfId="27446"/>
    <cellStyle name="RIGs input totals 2 4 2 23" xfId="27447"/>
    <cellStyle name="RIGs input totals 2 4 2 24" xfId="27448"/>
    <cellStyle name="RIGs input totals 2 4 2 25" xfId="27449"/>
    <cellStyle name="RIGs input totals 2 4 2 26" xfId="27450"/>
    <cellStyle name="RIGs input totals 2 4 2 27" xfId="27451"/>
    <cellStyle name="RIGs input totals 2 4 2 28" xfId="27452"/>
    <cellStyle name="RIGs input totals 2 4 2 29" xfId="27453"/>
    <cellStyle name="RIGs input totals 2 4 2 3" xfId="1743"/>
    <cellStyle name="RIGs input totals 2 4 2 3 10" xfId="27454"/>
    <cellStyle name="RIGs input totals 2 4 2 3 11" xfId="27455"/>
    <cellStyle name="RIGs input totals 2 4 2 3 12" xfId="27456"/>
    <cellStyle name="RIGs input totals 2 4 2 3 13" xfId="27457"/>
    <cellStyle name="RIGs input totals 2 4 2 3 14" xfId="27458"/>
    <cellStyle name="RIGs input totals 2 4 2 3 15" xfId="27459"/>
    <cellStyle name="RIGs input totals 2 4 2 3 16" xfId="27460"/>
    <cellStyle name="RIGs input totals 2 4 2 3 17" xfId="27461"/>
    <cellStyle name="RIGs input totals 2 4 2 3 18" xfId="27462"/>
    <cellStyle name="RIGs input totals 2 4 2 3 19" xfId="27463"/>
    <cellStyle name="RIGs input totals 2 4 2 3 2" xfId="27464"/>
    <cellStyle name="RIGs input totals 2 4 2 3 20" xfId="27465"/>
    <cellStyle name="RIGs input totals 2 4 2 3 21" xfId="27466"/>
    <cellStyle name="RIGs input totals 2 4 2 3 22" xfId="27467"/>
    <cellStyle name="RIGs input totals 2 4 2 3 23" xfId="27468"/>
    <cellStyle name="RIGs input totals 2 4 2 3 24" xfId="27469"/>
    <cellStyle name="RIGs input totals 2 4 2 3 25" xfId="27470"/>
    <cellStyle name="RIGs input totals 2 4 2 3 26" xfId="27471"/>
    <cellStyle name="RIGs input totals 2 4 2 3 27" xfId="27472"/>
    <cellStyle name="RIGs input totals 2 4 2 3 28" xfId="27473"/>
    <cellStyle name="RIGs input totals 2 4 2 3 29" xfId="27474"/>
    <cellStyle name="RIGs input totals 2 4 2 3 3" xfId="27475"/>
    <cellStyle name="RIGs input totals 2 4 2 3 30" xfId="27476"/>
    <cellStyle name="RIGs input totals 2 4 2 3 4" xfId="27477"/>
    <cellStyle name="RIGs input totals 2 4 2 3 5" xfId="27478"/>
    <cellStyle name="RIGs input totals 2 4 2 3 6" xfId="27479"/>
    <cellStyle name="RIGs input totals 2 4 2 3 7" xfId="27480"/>
    <cellStyle name="RIGs input totals 2 4 2 3 8" xfId="27481"/>
    <cellStyle name="RIGs input totals 2 4 2 3 9" xfId="27482"/>
    <cellStyle name="RIGs input totals 2 4 2 30" xfId="27483"/>
    <cellStyle name="RIGs input totals 2 4 2 31" xfId="27484"/>
    <cellStyle name="RIGs input totals 2 4 2 32" xfId="27485"/>
    <cellStyle name="RIGs input totals 2 4 2 33" xfId="27486"/>
    <cellStyle name="RIGs input totals 2 4 2 4" xfId="1744"/>
    <cellStyle name="RIGs input totals 2 4 2 4 10" xfId="27487"/>
    <cellStyle name="RIGs input totals 2 4 2 4 11" xfId="27488"/>
    <cellStyle name="RIGs input totals 2 4 2 4 12" xfId="27489"/>
    <cellStyle name="RIGs input totals 2 4 2 4 13" xfId="27490"/>
    <cellStyle name="RIGs input totals 2 4 2 4 14" xfId="27491"/>
    <cellStyle name="RIGs input totals 2 4 2 4 15" xfId="27492"/>
    <cellStyle name="RIGs input totals 2 4 2 4 16" xfId="27493"/>
    <cellStyle name="RIGs input totals 2 4 2 4 17" xfId="27494"/>
    <cellStyle name="RIGs input totals 2 4 2 4 18" xfId="27495"/>
    <cellStyle name="RIGs input totals 2 4 2 4 19" xfId="27496"/>
    <cellStyle name="RIGs input totals 2 4 2 4 2" xfId="27497"/>
    <cellStyle name="RIGs input totals 2 4 2 4 20" xfId="27498"/>
    <cellStyle name="RIGs input totals 2 4 2 4 21" xfId="27499"/>
    <cellStyle name="RIGs input totals 2 4 2 4 22" xfId="27500"/>
    <cellStyle name="RIGs input totals 2 4 2 4 23" xfId="27501"/>
    <cellStyle name="RIGs input totals 2 4 2 4 24" xfId="27502"/>
    <cellStyle name="RIGs input totals 2 4 2 4 25" xfId="27503"/>
    <cellStyle name="RIGs input totals 2 4 2 4 26" xfId="27504"/>
    <cellStyle name="RIGs input totals 2 4 2 4 27" xfId="27505"/>
    <cellStyle name="RIGs input totals 2 4 2 4 28" xfId="27506"/>
    <cellStyle name="RIGs input totals 2 4 2 4 29" xfId="27507"/>
    <cellStyle name="RIGs input totals 2 4 2 4 3" xfId="27508"/>
    <cellStyle name="RIGs input totals 2 4 2 4 30" xfId="27509"/>
    <cellStyle name="RIGs input totals 2 4 2 4 4" xfId="27510"/>
    <cellStyle name="RIGs input totals 2 4 2 4 5" xfId="27511"/>
    <cellStyle name="RIGs input totals 2 4 2 4 6" xfId="27512"/>
    <cellStyle name="RIGs input totals 2 4 2 4 7" xfId="27513"/>
    <cellStyle name="RIGs input totals 2 4 2 4 8" xfId="27514"/>
    <cellStyle name="RIGs input totals 2 4 2 4 9" xfId="27515"/>
    <cellStyle name="RIGs input totals 2 4 2 5" xfId="27516"/>
    <cellStyle name="RIGs input totals 2 4 2 6" xfId="27517"/>
    <cellStyle name="RIGs input totals 2 4 2 7" xfId="27518"/>
    <cellStyle name="RIGs input totals 2 4 2 8" xfId="27519"/>
    <cellStyle name="RIGs input totals 2 4 2 9" xfId="27520"/>
    <cellStyle name="RIGs input totals 2 4 2_4 28 1_Asst_Health_Crit_AllTO_RIIO_20110714pm" xfId="1745"/>
    <cellStyle name="RIGs input totals 2 4 20" xfId="27521"/>
    <cellStyle name="RIGs input totals 2 4 21" xfId="27522"/>
    <cellStyle name="RIGs input totals 2 4 22" xfId="27523"/>
    <cellStyle name="RIGs input totals 2 4 23" xfId="27524"/>
    <cellStyle name="RIGs input totals 2 4 24" xfId="27525"/>
    <cellStyle name="RIGs input totals 2 4 25" xfId="27526"/>
    <cellStyle name="RIGs input totals 2 4 26" xfId="27527"/>
    <cellStyle name="RIGs input totals 2 4 27" xfId="27528"/>
    <cellStyle name="RIGs input totals 2 4 28" xfId="27529"/>
    <cellStyle name="RIGs input totals 2 4 29" xfId="27530"/>
    <cellStyle name="RIGs input totals 2 4 3" xfId="1746"/>
    <cellStyle name="RIGs input totals 2 4 3 10" xfId="27531"/>
    <cellStyle name="RIGs input totals 2 4 3 11" xfId="27532"/>
    <cellStyle name="RIGs input totals 2 4 3 12" xfId="27533"/>
    <cellStyle name="RIGs input totals 2 4 3 13" xfId="27534"/>
    <cellStyle name="RIGs input totals 2 4 3 14" xfId="27535"/>
    <cellStyle name="RIGs input totals 2 4 3 15" xfId="27536"/>
    <cellStyle name="RIGs input totals 2 4 3 16" xfId="27537"/>
    <cellStyle name="RIGs input totals 2 4 3 17" xfId="27538"/>
    <cellStyle name="RIGs input totals 2 4 3 18" xfId="27539"/>
    <cellStyle name="RIGs input totals 2 4 3 19" xfId="27540"/>
    <cellStyle name="RIGs input totals 2 4 3 2" xfId="1747"/>
    <cellStyle name="RIGs input totals 2 4 3 2 10" xfId="27541"/>
    <cellStyle name="RIGs input totals 2 4 3 2 11" xfId="27542"/>
    <cellStyle name="RIGs input totals 2 4 3 2 12" xfId="27543"/>
    <cellStyle name="RIGs input totals 2 4 3 2 13" xfId="27544"/>
    <cellStyle name="RIGs input totals 2 4 3 2 14" xfId="27545"/>
    <cellStyle name="RIGs input totals 2 4 3 2 15" xfId="27546"/>
    <cellStyle name="RIGs input totals 2 4 3 2 16" xfId="27547"/>
    <cellStyle name="RIGs input totals 2 4 3 2 17" xfId="27548"/>
    <cellStyle name="RIGs input totals 2 4 3 2 18" xfId="27549"/>
    <cellStyle name="RIGs input totals 2 4 3 2 19" xfId="27550"/>
    <cellStyle name="RIGs input totals 2 4 3 2 2" xfId="1748"/>
    <cellStyle name="RIGs input totals 2 4 3 2 2 10" xfId="27551"/>
    <cellStyle name="RIGs input totals 2 4 3 2 2 11" xfId="27552"/>
    <cellStyle name="RIGs input totals 2 4 3 2 2 12" xfId="27553"/>
    <cellStyle name="RIGs input totals 2 4 3 2 2 13" xfId="27554"/>
    <cellStyle name="RIGs input totals 2 4 3 2 2 14" xfId="27555"/>
    <cellStyle name="RIGs input totals 2 4 3 2 2 15" xfId="27556"/>
    <cellStyle name="RIGs input totals 2 4 3 2 2 16" xfId="27557"/>
    <cellStyle name="RIGs input totals 2 4 3 2 2 17" xfId="27558"/>
    <cellStyle name="RIGs input totals 2 4 3 2 2 18" xfId="27559"/>
    <cellStyle name="RIGs input totals 2 4 3 2 2 19" xfId="27560"/>
    <cellStyle name="RIGs input totals 2 4 3 2 2 2" xfId="27561"/>
    <cellStyle name="RIGs input totals 2 4 3 2 2 20" xfId="27562"/>
    <cellStyle name="RIGs input totals 2 4 3 2 2 21" xfId="27563"/>
    <cellStyle name="RIGs input totals 2 4 3 2 2 22" xfId="27564"/>
    <cellStyle name="RIGs input totals 2 4 3 2 2 23" xfId="27565"/>
    <cellStyle name="RIGs input totals 2 4 3 2 2 24" xfId="27566"/>
    <cellStyle name="RIGs input totals 2 4 3 2 2 25" xfId="27567"/>
    <cellStyle name="RIGs input totals 2 4 3 2 2 26" xfId="27568"/>
    <cellStyle name="RIGs input totals 2 4 3 2 2 27" xfId="27569"/>
    <cellStyle name="RIGs input totals 2 4 3 2 2 28" xfId="27570"/>
    <cellStyle name="RIGs input totals 2 4 3 2 2 29" xfId="27571"/>
    <cellStyle name="RIGs input totals 2 4 3 2 2 3" xfId="27572"/>
    <cellStyle name="RIGs input totals 2 4 3 2 2 30" xfId="27573"/>
    <cellStyle name="RIGs input totals 2 4 3 2 2 31" xfId="27574"/>
    <cellStyle name="RIGs input totals 2 4 3 2 2 32" xfId="27575"/>
    <cellStyle name="RIGs input totals 2 4 3 2 2 33" xfId="27576"/>
    <cellStyle name="RIGs input totals 2 4 3 2 2 34" xfId="27577"/>
    <cellStyle name="RIGs input totals 2 4 3 2 2 4" xfId="27578"/>
    <cellStyle name="RIGs input totals 2 4 3 2 2 5" xfId="27579"/>
    <cellStyle name="RIGs input totals 2 4 3 2 2 6" xfId="27580"/>
    <cellStyle name="RIGs input totals 2 4 3 2 2 7" xfId="27581"/>
    <cellStyle name="RIGs input totals 2 4 3 2 2 8" xfId="27582"/>
    <cellStyle name="RIGs input totals 2 4 3 2 2 9" xfId="27583"/>
    <cellStyle name="RIGs input totals 2 4 3 2 20" xfId="27584"/>
    <cellStyle name="RIGs input totals 2 4 3 2 21" xfId="27585"/>
    <cellStyle name="RIGs input totals 2 4 3 2 22" xfId="27586"/>
    <cellStyle name="RIGs input totals 2 4 3 2 23" xfId="27587"/>
    <cellStyle name="RIGs input totals 2 4 3 2 24" xfId="27588"/>
    <cellStyle name="RIGs input totals 2 4 3 2 25" xfId="27589"/>
    <cellStyle name="RIGs input totals 2 4 3 2 26" xfId="27590"/>
    <cellStyle name="RIGs input totals 2 4 3 2 27" xfId="27591"/>
    <cellStyle name="RIGs input totals 2 4 3 2 28" xfId="27592"/>
    <cellStyle name="RIGs input totals 2 4 3 2 29" xfId="27593"/>
    <cellStyle name="RIGs input totals 2 4 3 2 3" xfId="27594"/>
    <cellStyle name="RIGs input totals 2 4 3 2 30" xfId="27595"/>
    <cellStyle name="RIGs input totals 2 4 3 2 31" xfId="27596"/>
    <cellStyle name="RIGs input totals 2 4 3 2 4" xfId="27597"/>
    <cellStyle name="RIGs input totals 2 4 3 2 5" xfId="27598"/>
    <cellStyle name="RIGs input totals 2 4 3 2 6" xfId="27599"/>
    <cellStyle name="RIGs input totals 2 4 3 2 7" xfId="27600"/>
    <cellStyle name="RIGs input totals 2 4 3 2 8" xfId="27601"/>
    <cellStyle name="RIGs input totals 2 4 3 2 9" xfId="27602"/>
    <cellStyle name="RIGs input totals 2 4 3 2_4 28 1_Asst_Health_Crit_AllTO_RIIO_20110714pm" xfId="1749"/>
    <cellStyle name="RIGs input totals 2 4 3 20" xfId="27603"/>
    <cellStyle name="RIGs input totals 2 4 3 21" xfId="27604"/>
    <cellStyle name="RIGs input totals 2 4 3 22" xfId="27605"/>
    <cellStyle name="RIGs input totals 2 4 3 23" xfId="27606"/>
    <cellStyle name="RIGs input totals 2 4 3 24" xfId="27607"/>
    <cellStyle name="RIGs input totals 2 4 3 25" xfId="27608"/>
    <cellStyle name="RIGs input totals 2 4 3 26" xfId="27609"/>
    <cellStyle name="RIGs input totals 2 4 3 27" xfId="27610"/>
    <cellStyle name="RIGs input totals 2 4 3 28" xfId="27611"/>
    <cellStyle name="RIGs input totals 2 4 3 29" xfId="27612"/>
    <cellStyle name="RIGs input totals 2 4 3 3" xfId="1750"/>
    <cellStyle name="RIGs input totals 2 4 3 3 10" xfId="27613"/>
    <cellStyle name="RIGs input totals 2 4 3 3 11" xfId="27614"/>
    <cellStyle name="RIGs input totals 2 4 3 3 12" xfId="27615"/>
    <cellStyle name="RIGs input totals 2 4 3 3 13" xfId="27616"/>
    <cellStyle name="RIGs input totals 2 4 3 3 14" xfId="27617"/>
    <cellStyle name="RIGs input totals 2 4 3 3 15" xfId="27618"/>
    <cellStyle name="RIGs input totals 2 4 3 3 16" xfId="27619"/>
    <cellStyle name="RIGs input totals 2 4 3 3 17" xfId="27620"/>
    <cellStyle name="RIGs input totals 2 4 3 3 18" xfId="27621"/>
    <cellStyle name="RIGs input totals 2 4 3 3 19" xfId="27622"/>
    <cellStyle name="RIGs input totals 2 4 3 3 2" xfId="27623"/>
    <cellStyle name="RIGs input totals 2 4 3 3 20" xfId="27624"/>
    <cellStyle name="RIGs input totals 2 4 3 3 21" xfId="27625"/>
    <cellStyle name="RIGs input totals 2 4 3 3 22" xfId="27626"/>
    <cellStyle name="RIGs input totals 2 4 3 3 23" xfId="27627"/>
    <cellStyle name="RIGs input totals 2 4 3 3 24" xfId="27628"/>
    <cellStyle name="RIGs input totals 2 4 3 3 25" xfId="27629"/>
    <cellStyle name="RIGs input totals 2 4 3 3 26" xfId="27630"/>
    <cellStyle name="RIGs input totals 2 4 3 3 27" xfId="27631"/>
    <cellStyle name="RIGs input totals 2 4 3 3 28" xfId="27632"/>
    <cellStyle name="RIGs input totals 2 4 3 3 29" xfId="27633"/>
    <cellStyle name="RIGs input totals 2 4 3 3 3" xfId="27634"/>
    <cellStyle name="RIGs input totals 2 4 3 3 30" xfId="27635"/>
    <cellStyle name="RIGs input totals 2 4 3 3 4" xfId="27636"/>
    <cellStyle name="RIGs input totals 2 4 3 3 5" xfId="27637"/>
    <cellStyle name="RIGs input totals 2 4 3 3 6" xfId="27638"/>
    <cellStyle name="RIGs input totals 2 4 3 3 7" xfId="27639"/>
    <cellStyle name="RIGs input totals 2 4 3 3 8" xfId="27640"/>
    <cellStyle name="RIGs input totals 2 4 3 3 9" xfId="27641"/>
    <cellStyle name="RIGs input totals 2 4 3 30" xfId="27642"/>
    <cellStyle name="RIGs input totals 2 4 3 31" xfId="27643"/>
    <cellStyle name="RIGs input totals 2 4 3 32" xfId="27644"/>
    <cellStyle name="RIGs input totals 2 4 3 33" xfId="27645"/>
    <cellStyle name="RIGs input totals 2 4 3 4" xfId="1751"/>
    <cellStyle name="RIGs input totals 2 4 3 4 10" xfId="27646"/>
    <cellStyle name="RIGs input totals 2 4 3 4 11" xfId="27647"/>
    <cellStyle name="RIGs input totals 2 4 3 4 12" xfId="27648"/>
    <cellStyle name="RIGs input totals 2 4 3 4 13" xfId="27649"/>
    <cellStyle name="RIGs input totals 2 4 3 4 14" xfId="27650"/>
    <cellStyle name="RIGs input totals 2 4 3 4 15" xfId="27651"/>
    <cellStyle name="RIGs input totals 2 4 3 4 16" xfId="27652"/>
    <cellStyle name="RIGs input totals 2 4 3 4 17" xfId="27653"/>
    <cellStyle name="RIGs input totals 2 4 3 4 18" xfId="27654"/>
    <cellStyle name="RIGs input totals 2 4 3 4 19" xfId="27655"/>
    <cellStyle name="RIGs input totals 2 4 3 4 2" xfId="27656"/>
    <cellStyle name="RIGs input totals 2 4 3 4 20" xfId="27657"/>
    <cellStyle name="RIGs input totals 2 4 3 4 21" xfId="27658"/>
    <cellStyle name="RIGs input totals 2 4 3 4 22" xfId="27659"/>
    <cellStyle name="RIGs input totals 2 4 3 4 23" xfId="27660"/>
    <cellStyle name="RIGs input totals 2 4 3 4 24" xfId="27661"/>
    <cellStyle name="RIGs input totals 2 4 3 4 25" xfId="27662"/>
    <cellStyle name="RIGs input totals 2 4 3 4 26" xfId="27663"/>
    <cellStyle name="RIGs input totals 2 4 3 4 27" xfId="27664"/>
    <cellStyle name="RIGs input totals 2 4 3 4 28" xfId="27665"/>
    <cellStyle name="RIGs input totals 2 4 3 4 29" xfId="27666"/>
    <cellStyle name="RIGs input totals 2 4 3 4 3" xfId="27667"/>
    <cellStyle name="RIGs input totals 2 4 3 4 30" xfId="27668"/>
    <cellStyle name="RIGs input totals 2 4 3 4 4" xfId="27669"/>
    <cellStyle name="RIGs input totals 2 4 3 4 5" xfId="27670"/>
    <cellStyle name="RIGs input totals 2 4 3 4 6" xfId="27671"/>
    <cellStyle name="RIGs input totals 2 4 3 4 7" xfId="27672"/>
    <cellStyle name="RIGs input totals 2 4 3 4 8" xfId="27673"/>
    <cellStyle name="RIGs input totals 2 4 3 4 9" xfId="27674"/>
    <cellStyle name="RIGs input totals 2 4 3 5" xfId="27675"/>
    <cellStyle name="RIGs input totals 2 4 3 6" xfId="27676"/>
    <cellStyle name="RIGs input totals 2 4 3 7" xfId="27677"/>
    <cellStyle name="RIGs input totals 2 4 3 8" xfId="27678"/>
    <cellStyle name="RIGs input totals 2 4 3 9" xfId="27679"/>
    <cellStyle name="RIGs input totals 2 4 3_4 28 1_Asst_Health_Crit_AllTO_RIIO_20110714pm" xfId="1752"/>
    <cellStyle name="RIGs input totals 2 4 30" xfId="27680"/>
    <cellStyle name="RIGs input totals 2 4 31" xfId="27681"/>
    <cellStyle name="RIGs input totals 2 4 32" xfId="27682"/>
    <cellStyle name="RIGs input totals 2 4 33" xfId="27683"/>
    <cellStyle name="RIGs input totals 2 4 34" xfId="27684"/>
    <cellStyle name="RIGs input totals 2 4 35" xfId="27685"/>
    <cellStyle name="RIGs input totals 2 4 36" xfId="27686"/>
    <cellStyle name="RIGs input totals 2 4 37" xfId="27687"/>
    <cellStyle name="RIGs input totals 2 4 38" xfId="27688"/>
    <cellStyle name="RIGs input totals 2 4 39" xfId="27689"/>
    <cellStyle name="RIGs input totals 2 4 4" xfId="1753"/>
    <cellStyle name="RIGs input totals 2 4 4 10" xfId="27690"/>
    <cellStyle name="RIGs input totals 2 4 4 11" xfId="27691"/>
    <cellStyle name="RIGs input totals 2 4 4 12" xfId="27692"/>
    <cellStyle name="RIGs input totals 2 4 4 13" xfId="27693"/>
    <cellStyle name="RIGs input totals 2 4 4 14" xfId="27694"/>
    <cellStyle name="RIGs input totals 2 4 4 15" xfId="27695"/>
    <cellStyle name="RIGs input totals 2 4 4 16" xfId="27696"/>
    <cellStyle name="RIGs input totals 2 4 4 17" xfId="27697"/>
    <cellStyle name="RIGs input totals 2 4 4 18" xfId="27698"/>
    <cellStyle name="RIGs input totals 2 4 4 19" xfId="27699"/>
    <cellStyle name="RIGs input totals 2 4 4 2" xfId="1754"/>
    <cellStyle name="RIGs input totals 2 4 4 2 10" xfId="27700"/>
    <cellStyle name="RIGs input totals 2 4 4 2 11" xfId="27701"/>
    <cellStyle name="RIGs input totals 2 4 4 2 12" xfId="27702"/>
    <cellStyle name="RIGs input totals 2 4 4 2 13" xfId="27703"/>
    <cellStyle name="RIGs input totals 2 4 4 2 14" xfId="27704"/>
    <cellStyle name="RIGs input totals 2 4 4 2 15" xfId="27705"/>
    <cellStyle name="RIGs input totals 2 4 4 2 16" xfId="27706"/>
    <cellStyle name="RIGs input totals 2 4 4 2 17" xfId="27707"/>
    <cellStyle name="RIGs input totals 2 4 4 2 18" xfId="27708"/>
    <cellStyle name="RIGs input totals 2 4 4 2 19" xfId="27709"/>
    <cellStyle name="RIGs input totals 2 4 4 2 2" xfId="27710"/>
    <cellStyle name="RIGs input totals 2 4 4 2 20" xfId="27711"/>
    <cellStyle name="RIGs input totals 2 4 4 2 21" xfId="27712"/>
    <cellStyle name="RIGs input totals 2 4 4 2 22" xfId="27713"/>
    <cellStyle name="RIGs input totals 2 4 4 2 23" xfId="27714"/>
    <cellStyle name="RIGs input totals 2 4 4 2 24" xfId="27715"/>
    <cellStyle name="RIGs input totals 2 4 4 2 25" xfId="27716"/>
    <cellStyle name="RIGs input totals 2 4 4 2 26" xfId="27717"/>
    <cellStyle name="RIGs input totals 2 4 4 2 27" xfId="27718"/>
    <cellStyle name="RIGs input totals 2 4 4 2 28" xfId="27719"/>
    <cellStyle name="RIGs input totals 2 4 4 2 29" xfId="27720"/>
    <cellStyle name="RIGs input totals 2 4 4 2 3" xfId="27721"/>
    <cellStyle name="RIGs input totals 2 4 4 2 30" xfId="27722"/>
    <cellStyle name="RIGs input totals 2 4 4 2 31" xfId="27723"/>
    <cellStyle name="RIGs input totals 2 4 4 2 32" xfId="27724"/>
    <cellStyle name="RIGs input totals 2 4 4 2 33" xfId="27725"/>
    <cellStyle name="RIGs input totals 2 4 4 2 34" xfId="27726"/>
    <cellStyle name="RIGs input totals 2 4 4 2 4" xfId="27727"/>
    <cellStyle name="RIGs input totals 2 4 4 2 5" xfId="27728"/>
    <cellStyle name="RIGs input totals 2 4 4 2 6" xfId="27729"/>
    <cellStyle name="RIGs input totals 2 4 4 2 7" xfId="27730"/>
    <cellStyle name="RIGs input totals 2 4 4 2 8" xfId="27731"/>
    <cellStyle name="RIGs input totals 2 4 4 2 9" xfId="27732"/>
    <cellStyle name="RIGs input totals 2 4 4 20" xfId="27733"/>
    <cellStyle name="RIGs input totals 2 4 4 21" xfId="27734"/>
    <cellStyle name="RIGs input totals 2 4 4 22" xfId="27735"/>
    <cellStyle name="RIGs input totals 2 4 4 23" xfId="27736"/>
    <cellStyle name="RIGs input totals 2 4 4 24" xfId="27737"/>
    <cellStyle name="RIGs input totals 2 4 4 25" xfId="27738"/>
    <cellStyle name="RIGs input totals 2 4 4 26" xfId="27739"/>
    <cellStyle name="RIGs input totals 2 4 4 27" xfId="27740"/>
    <cellStyle name="RIGs input totals 2 4 4 28" xfId="27741"/>
    <cellStyle name="RIGs input totals 2 4 4 29" xfId="27742"/>
    <cellStyle name="RIGs input totals 2 4 4 3" xfId="27743"/>
    <cellStyle name="RIGs input totals 2 4 4 30" xfId="27744"/>
    <cellStyle name="RIGs input totals 2 4 4 31" xfId="27745"/>
    <cellStyle name="RIGs input totals 2 4 4 32" xfId="27746"/>
    <cellStyle name="RIGs input totals 2 4 4 33" xfId="27747"/>
    <cellStyle name="RIGs input totals 2 4 4 34" xfId="27748"/>
    <cellStyle name="RIGs input totals 2 4 4 35" xfId="27749"/>
    <cellStyle name="RIGs input totals 2 4 4 4" xfId="27750"/>
    <cellStyle name="RIGs input totals 2 4 4 5" xfId="27751"/>
    <cellStyle name="RIGs input totals 2 4 4 6" xfId="27752"/>
    <cellStyle name="RIGs input totals 2 4 4 7" xfId="27753"/>
    <cellStyle name="RIGs input totals 2 4 4 8" xfId="27754"/>
    <cellStyle name="RIGs input totals 2 4 4 9" xfId="27755"/>
    <cellStyle name="RIGs input totals 2 4 4_4 28 1_Asst_Health_Crit_AllTO_RIIO_20110714pm" xfId="1755"/>
    <cellStyle name="RIGs input totals 2 4 40" xfId="27756"/>
    <cellStyle name="RIGs input totals 2 4 5" xfId="1756"/>
    <cellStyle name="RIGs input totals 2 4 5 10" xfId="27757"/>
    <cellStyle name="RIGs input totals 2 4 5 11" xfId="27758"/>
    <cellStyle name="RIGs input totals 2 4 5 12" xfId="27759"/>
    <cellStyle name="RIGs input totals 2 4 5 13" xfId="27760"/>
    <cellStyle name="RIGs input totals 2 4 5 14" xfId="27761"/>
    <cellStyle name="RIGs input totals 2 4 5 15" xfId="27762"/>
    <cellStyle name="RIGs input totals 2 4 5 16" xfId="27763"/>
    <cellStyle name="RIGs input totals 2 4 5 17" xfId="27764"/>
    <cellStyle name="RIGs input totals 2 4 5 18" xfId="27765"/>
    <cellStyle name="RIGs input totals 2 4 5 19" xfId="27766"/>
    <cellStyle name="RIGs input totals 2 4 5 2" xfId="27767"/>
    <cellStyle name="RIGs input totals 2 4 5 20" xfId="27768"/>
    <cellStyle name="RIGs input totals 2 4 5 21" xfId="27769"/>
    <cellStyle name="RIGs input totals 2 4 5 22" xfId="27770"/>
    <cellStyle name="RIGs input totals 2 4 5 23" xfId="27771"/>
    <cellStyle name="RIGs input totals 2 4 5 24" xfId="27772"/>
    <cellStyle name="RIGs input totals 2 4 5 25" xfId="27773"/>
    <cellStyle name="RIGs input totals 2 4 5 26" xfId="27774"/>
    <cellStyle name="RIGs input totals 2 4 5 27" xfId="27775"/>
    <cellStyle name="RIGs input totals 2 4 5 28" xfId="27776"/>
    <cellStyle name="RIGs input totals 2 4 5 29" xfId="27777"/>
    <cellStyle name="RIGs input totals 2 4 5 3" xfId="27778"/>
    <cellStyle name="RIGs input totals 2 4 5 30" xfId="27779"/>
    <cellStyle name="RIGs input totals 2 4 5 31" xfId="27780"/>
    <cellStyle name="RIGs input totals 2 4 5 32" xfId="27781"/>
    <cellStyle name="RIGs input totals 2 4 5 33" xfId="27782"/>
    <cellStyle name="RIGs input totals 2 4 5 34" xfId="27783"/>
    <cellStyle name="RIGs input totals 2 4 5 4" xfId="27784"/>
    <cellStyle name="RIGs input totals 2 4 5 5" xfId="27785"/>
    <cellStyle name="RIGs input totals 2 4 5 6" xfId="27786"/>
    <cellStyle name="RIGs input totals 2 4 5 7" xfId="27787"/>
    <cellStyle name="RIGs input totals 2 4 5 8" xfId="27788"/>
    <cellStyle name="RIGs input totals 2 4 5 9" xfId="27789"/>
    <cellStyle name="RIGs input totals 2 4 6" xfId="1757"/>
    <cellStyle name="RIGs input totals 2 4 6 10" xfId="27790"/>
    <cellStyle name="RIGs input totals 2 4 6 11" xfId="27791"/>
    <cellStyle name="RIGs input totals 2 4 6 12" xfId="27792"/>
    <cellStyle name="RIGs input totals 2 4 6 13" xfId="27793"/>
    <cellStyle name="RIGs input totals 2 4 6 14" xfId="27794"/>
    <cellStyle name="RIGs input totals 2 4 6 15" xfId="27795"/>
    <cellStyle name="RIGs input totals 2 4 6 16" xfId="27796"/>
    <cellStyle name="RIGs input totals 2 4 6 17" xfId="27797"/>
    <cellStyle name="RIGs input totals 2 4 6 18" xfId="27798"/>
    <cellStyle name="RIGs input totals 2 4 6 19" xfId="27799"/>
    <cellStyle name="RIGs input totals 2 4 6 2" xfId="27800"/>
    <cellStyle name="RIGs input totals 2 4 6 20" xfId="27801"/>
    <cellStyle name="RIGs input totals 2 4 6 21" xfId="27802"/>
    <cellStyle name="RIGs input totals 2 4 6 22" xfId="27803"/>
    <cellStyle name="RIGs input totals 2 4 6 23" xfId="27804"/>
    <cellStyle name="RIGs input totals 2 4 6 24" xfId="27805"/>
    <cellStyle name="RIGs input totals 2 4 6 25" xfId="27806"/>
    <cellStyle name="RIGs input totals 2 4 6 26" xfId="27807"/>
    <cellStyle name="RIGs input totals 2 4 6 27" xfId="27808"/>
    <cellStyle name="RIGs input totals 2 4 6 28" xfId="27809"/>
    <cellStyle name="RIGs input totals 2 4 6 29" xfId="27810"/>
    <cellStyle name="RIGs input totals 2 4 6 3" xfId="27811"/>
    <cellStyle name="RIGs input totals 2 4 6 30" xfId="27812"/>
    <cellStyle name="RIGs input totals 2 4 6 31" xfId="27813"/>
    <cellStyle name="RIGs input totals 2 4 6 32" xfId="27814"/>
    <cellStyle name="RIGs input totals 2 4 6 33" xfId="27815"/>
    <cellStyle name="RIGs input totals 2 4 6 34" xfId="27816"/>
    <cellStyle name="RIGs input totals 2 4 6 4" xfId="27817"/>
    <cellStyle name="RIGs input totals 2 4 6 5" xfId="27818"/>
    <cellStyle name="RIGs input totals 2 4 6 6" xfId="27819"/>
    <cellStyle name="RIGs input totals 2 4 6 7" xfId="27820"/>
    <cellStyle name="RIGs input totals 2 4 6 8" xfId="27821"/>
    <cellStyle name="RIGs input totals 2 4 6 9" xfId="27822"/>
    <cellStyle name="RIGs input totals 2 4 7" xfId="27823"/>
    <cellStyle name="RIGs input totals 2 4 8" xfId="27824"/>
    <cellStyle name="RIGs input totals 2 4 9" xfId="27825"/>
    <cellStyle name="RIGs input totals 2 4_4 28 1_Asst_Health_Crit_AllTO_RIIO_20110714pm" xfId="1758"/>
    <cellStyle name="RIGs input totals 2 40" xfId="27826"/>
    <cellStyle name="RIGs input totals 2 41" xfId="27827"/>
    <cellStyle name="RIGs input totals 2 42" xfId="27828"/>
    <cellStyle name="RIGs input totals 2 43" xfId="27829"/>
    <cellStyle name="RIGs input totals 2 44" xfId="27830"/>
    <cellStyle name="RIGs input totals 2 45" xfId="27831"/>
    <cellStyle name="RIGs input totals 2 5" xfId="1759"/>
    <cellStyle name="RIGs input totals 2 5 10" xfId="27832"/>
    <cellStyle name="RIGs input totals 2 5 11" xfId="27833"/>
    <cellStyle name="RIGs input totals 2 5 12" xfId="27834"/>
    <cellStyle name="RIGs input totals 2 5 13" xfId="27835"/>
    <cellStyle name="RIGs input totals 2 5 14" xfId="27836"/>
    <cellStyle name="RIGs input totals 2 5 15" xfId="27837"/>
    <cellStyle name="RIGs input totals 2 5 16" xfId="27838"/>
    <cellStyle name="RIGs input totals 2 5 17" xfId="27839"/>
    <cellStyle name="RIGs input totals 2 5 18" xfId="27840"/>
    <cellStyle name="RIGs input totals 2 5 19" xfId="27841"/>
    <cellStyle name="RIGs input totals 2 5 2" xfId="1760"/>
    <cellStyle name="RIGs input totals 2 5 2 10" xfId="27842"/>
    <cellStyle name="RIGs input totals 2 5 2 11" xfId="27843"/>
    <cellStyle name="RIGs input totals 2 5 2 12" xfId="27844"/>
    <cellStyle name="RIGs input totals 2 5 2 13" xfId="27845"/>
    <cellStyle name="RIGs input totals 2 5 2 14" xfId="27846"/>
    <cellStyle name="RIGs input totals 2 5 2 15" xfId="27847"/>
    <cellStyle name="RIGs input totals 2 5 2 16" xfId="27848"/>
    <cellStyle name="RIGs input totals 2 5 2 17" xfId="27849"/>
    <cellStyle name="RIGs input totals 2 5 2 18" xfId="27850"/>
    <cellStyle name="RIGs input totals 2 5 2 19" xfId="27851"/>
    <cellStyle name="RIGs input totals 2 5 2 2" xfId="1761"/>
    <cellStyle name="RIGs input totals 2 5 2 2 10" xfId="27852"/>
    <cellStyle name="RIGs input totals 2 5 2 2 11" xfId="27853"/>
    <cellStyle name="RIGs input totals 2 5 2 2 12" xfId="27854"/>
    <cellStyle name="RIGs input totals 2 5 2 2 13" xfId="27855"/>
    <cellStyle name="RIGs input totals 2 5 2 2 14" xfId="27856"/>
    <cellStyle name="RIGs input totals 2 5 2 2 15" xfId="27857"/>
    <cellStyle name="RIGs input totals 2 5 2 2 16" xfId="27858"/>
    <cellStyle name="RIGs input totals 2 5 2 2 17" xfId="27859"/>
    <cellStyle name="RIGs input totals 2 5 2 2 18" xfId="27860"/>
    <cellStyle name="RIGs input totals 2 5 2 2 19" xfId="27861"/>
    <cellStyle name="RIGs input totals 2 5 2 2 2" xfId="1762"/>
    <cellStyle name="RIGs input totals 2 5 2 2 2 10" xfId="27862"/>
    <cellStyle name="RIGs input totals 2 5 2 2 2 11" xfId="27863"/>
    <cellStyle name="RIGs input totals 2 5 2 2 2 12" xfId="27864"/>
    <cellStyle name="RIGs input totals 2 5 2 2 2 13" xfId="27865"/>
    <cellStyle name="RIGs input totals 2 5 2 2 2 14" xfId="27866"/>
    <cellStyle name="RIGs input totals 2 5 2 2 2 15" xfId="27867"/>
    <cellStyle name="RIGs input totals 2 5 2 2 2 16" xfId="27868"/>
    <cellStyle name="RIGs input totals 2 5 2 2 2 17" xfId="27869"/>
    <cellStyle name="RIGs input totals 2 5 2 2 2 18" xfId="27870"/>
    <cellStyle name="RIGs input totals 2 5 2 2 2 19" xfId="27871"/>
    <cellStyle name="RIGs input totals 2 5 2 2 2 2" xfId="27872"/>
    <cellStyle name="RIGs input totals 2 5 2 2 2 20" xfId="27873"/>
    <cellStyle name="RIGs input totals 2 5 2 2 2 21" xfId="27874"/>
    <cellStyle name="RIGs input totals 2 5 2 2 2 22" xfId="27875"/>
    <cellStyle name="RIGs input totals 2 5 2 2 2 23" xfId="27876"/>
    <cellStyle name="RIGs input totals 2 5 2 2 2 24" xfId="27877"/>
    <cellStyle name="RIGs input totals 2 5 2 2 2 25" xfId="27878"/>
    <cellStyle name="RIGs input totals 2 5 2 2 2 26" xfId="27879"/>
    <cellStyle name="RIGs input totals 2 5 2 2 2 27" xfId="27880"/>
    <cellStyle name="RIGs input totals 2 5 2 2 2 28" xfId="27881"/>
    <cellStyle name="RIGs input totals 2 5 2 2 2 29" xfId="27882"/>
    <cellStyle name="RIGs input totals 2 5 2 2 2 3" xfId="27883"/>
    <cellStyle name="RIGs input totals 2 5 2 2 2 30" xfId="27884"/>
    <cellStyle name="RIGs input totals 2 5 2 2 2 31" xfId="27885"/>
    <cellStyle name="RIGs input totals 2 5 2 2 2 32" xfId="27886"/>
    <cellStyle name="RIGs input totals 2 5 2 2 2 33" xfId="27887"/>
    <cellStyle name="RIGs input totals 2 5 2 2 2 34" xfId="27888"/>
    <cellStyle name="RIGs input totals 2 5 2 2 2 4" xfId="27889"/>
    <cellStyle name="RIGs input totals 2 5 2 2 2 5" xfId="27890"/>
    <cellStyle name="RIGs input totals 2 5 2 2 2 6" xfId="27891"/>
    <cellStyle name="RIGs input totals 2 5 2 2 2 7" xfId="27892"/>
    <cellStyle name="RIGs input totals 2 5 2 2 2 8" xfId="27893"/>
    <cellStyle name="RIGs input totals 2 5 2 2 2 9" xfId="27894"/>
    <cellStyle name="RIGs input totals 2 5 2 2 20" xfId="27895"/>
    <cellStyle name="RIGs input totals 2 5 2 2 21" xfId="27896"/>
    <cellStyle name="RIGs input totals 2 5 2 2 22" xfId="27897"/>
    <cellStyle name="RIGs input totals 2 5 2 2 23" xfId="27898"/>
    <cellStyle name="RIGs input totals 2 5 2 2 24" xfId="27899"/>
    <cellStyle name="RIGs input totals 2 5 2 2 25" xfId="27900"/>
    <cellStyle name="RIGs input totals 2 5 2 2 26" xfId="27901"/>
    <cellStyle name="RIGs input totals 2 5 2 2 27" xfId="27902"/>
    <cellStyle name="RIGs input totals 2 5 2 2 28" xfId="27903"/>
    <cellStyle name="RIGs input totals 2 5 2 2 29" xfId="27904"/>
    <cellStyle name="RIGs input totals 2 5 2 2 3" xfId="27905"/>
    <cellStyle name="RIGs input totals 2 5 2 2 30" xfId="27906"/>
    <cellStyle name="RIGs input totals 2 5 2 2 31" xfId="27907"/>
    <cellStyle name="RIGs input totals 2 5 2 2 4" xfId="27908"/>
    <cellStyle name="RIGs input totals 2 5 2 2 5" xfId="27909"/>
    <cellStyle name="RIGs input totals 2 5 2 2 6" xfId="27910"/>
    <cellStyle name="RIGs input totals 2 5 2 2 7" xfId="27911"/>
    <cellStyle name="RIGs input totals 2 5 2 2 8" xfId="27912"/>
    <cellStyle name="RIGs input totals 2 5 2 2 9" xfId="27913"/>
    <cellStyle name="RIGs input totals 2 5 2 2_4 28 1_Asst_Health_Crit_AllTO_RIIO_20110714pm" xfId="1763"/>
    <cellStyle name="RIGs input totals 2 5 2 20" xfId="27914"/>
    <cellStyle name="RIGs input totals 2 5 2 21" xfId="27915"/>
    <cellStyle name="RIGs input totals 2 5 2 22" xfId="27916"/>
    <cellStyle name="RIGs input totals 2 5 2 23" xfId="27917"/>
    <cellStyle name="RIGs input totals 2 5 2 24" xfId="27918"/>
    <cellStyle name="RIGs input totals 2 5 2 25" xfId="27919"/>
    <cellStyle name="RIGs input totals 2 5 2 26" xfId="27920"/>
    <cellStyle name="RIGs input totals 2 5 2 27" xfId="27921"/>
    <cellStyle name="RIGs input totals 2 5 2 28" xfId="27922"/>
    <cellStyle name="RIGs input totals 2 5 2 29" xfId="27923"/>
    <cellStyle name="RIGs input totals 2 5 2 3" xfId="1764"/>
    <cellStyle name="RIGs input totals 2 5 2 3 10" xfId="27924"/>
    <cellStyle name="RIGs input totals 2 5 2 3 11" xfId="27925"/>
    <cellStyle name="RIGs input totals 2 5 2 3 12" xfId="27926"/>
    <cellStyle name="RIGs input totals 2 5 2 3 13" xfId="27927"/>
    <cellStyle name="RIGs input totals 2 5 2 3 14" xfId="27928"/>
    <cellStyle name="RIGs input totals 2 5 2 3 15" xfId="27929"/>
    <cellStyle name="RIGs input totals 2 5 2 3 16" xfId="27930"/>
    <cellStyle name="RIGs input totals 2 5 2 3 17" xfId="27931"/>
    <cellStyle name="RIGs input totals 2 5 2 3 18" xfId="27932"/>
    <cellStyle name="RIGs input totals 2 5 2 3 19" xfId="27933"/>
    <cellStyle name="RIGs input totals 2 5 2 3 2" xfId="27934"/>
    <cellStyle name="RIGs input totals 2 5 2 3 20" xfId="27935"/>
    <cellStyle name="RIGs input totals 2 5 2 3 21" xfId="27936"/>
    <cellStyle name="RIGs input totals 2 5 2 3 22" xfId="27937"/>
    <cellStyle name="RIGs input totals 2 5 2 3 23" xfId="27938"/>
    <cellStyle name="RIGs input totals 2 5 2 3 24" xfId="27939"/>
    <cellStyle name="RIGs input totals 2 5 2 3 25" xfId="27940"/>
    <cellStyle name="RIGs input totals 2 5 2 3 26" xfId="27941"/>
    <cellStyle name="RIGs input totals 2 5 2 3 27" xfId="27942"/>
    <cellStyle name="RIGs input totals 2 5 2 3 28" xfId="27943"/>
    <cellStyle name="RIGs input totals 2 5 2 3 29" xfId="27944"/>
    <cellStyle name="RIGs input totals 2 5 2 3 3" xfId="27945"/>
    <cellStyle name="RIGs input totals 2 5 2 3 30" xfId="27946"/>
    <cellStyle name="RIGs input totals 2 5 2 3 4" xfId="27947"/>
    <cellStyle name="RIGs input totals 2 5 2 3 5" xfId="27948"/>
    <cellStyle name="RIGs input totals 2 5 2 3 6" xfId="27949"/>
    <cellStyle name="RIGs input totals 2 5 2 3 7" xfId="27950"/>
    <cellStyle name="RIGs input totals 2 5 2 3 8" xfId="27951"/>
    <cellStyle name="RIGs input totals 2 5 2 3 9" xfId="27952"/>
    <cellStyle name="RIGs input totals 2 5 2 30" xfId="27953"/>
    <cellStyle name="RIGs input totals 2 5 2 31" xfId="27954"/>
    <cellStyle name="RIGs input totals 2 5 2 32" xfId="27955"/>
    <cellStyle name="RIGs input totals 2 5 2 33" xfId="27956"/>
    <cellStyle name="RIGs input totals 2 5 2 4" xfId="1765"/>
    <cellStyle name="RIGs input totals 2 5 2 4 10" xfId="27957"/>
    <cellStyle name="RIGs input totals 2 5 2 4 11" xfId="27958"/>
    <cellStyle name="RIGs input totals 2 5 2 4 12" xfId="27959"/>
    <cellStyle name="RIGs input totals 2 5 2 4 13" xfId="27960"/>
    <cellStyle name="RIGs input totals 2 5 2 4 14" xfId="27961"/>
    <cellStyle name="RIGs input totals 2 5 2 4 15" xfId="27962"/>
    <cellStyle name="RIGs input totals 2 5 2 4 16" xfId="27963"/>
    <cellStyle name="RIGs input totals 2 5 2 4 17" xfId="27964"/>
    <cellStyle name="RIGs input totals 2 5 2 4 18" xfId="27965"/>
    <cellStyle name="RIGs input totals 2 5 2 4 19" xfId="27966"/>
    <cellStyle name="RIGs input totals 2 5 2 4 2" xfId="27967"/>
    <cellStyle name="RIGs input totals 2 5 2 4 20" xfId="27968"/>
    <cellStyle name="RIGs input totals 2 5 2 4 21" xfId="27969"/>
    <cellStyle name="RIGs input totals 2 5 2 4 22" xfId="27970"/>
    <cellStyle name="RIGs input totals 2 5 2 4 23" xfId="27971"/>
    <cellStyle name="RIGs input totals 2 5 2 4 24" xfId="27972"/>
    <cellStyle name="RIGs input totals 2 5 2 4 25" xfId="27973"/>
    <cellStyle name="RIGs input totals 2 5 2 4 26" xfId="27974"/>
    <cellStyle name="RIGs input totals 2 5 2 4 27" xfId="27975"/>
    <cellStyle name="RIGs input totals 2 5 2 4 28" xfId="27976"/>
    <cellStyle name="RIGs input totals 2 5 2 4 29" xfId="27977"/>
    <cellStyle name="RIGs input totals 2 5 2 4 3" xfId="27978"/>
    <cellStyle name="RIGs input totals 2 5 2 4 30" xfId="27979"/>
    <cellStyle name="RIGs input totals 2 5 2 4 4" xfId="27980"/>
    <cellStyle name="RIGs input totals 2 5 2 4 5" xfId="27981"/>
    <cellStyle name="RIGs input totals 2 5 2 4 6" xfId="27982"/>
    <cellStyle name="RIGs input totals 2 5 2 4 7" xfId="27983"/>
    <cellStyle name="RIGs input totals 2 5 2 4 8" xfId="27984"/>
    <cellStyle name="RIGs input totals 2 5 2 4 9" xfId="27985"/>
    <cellStyle name="RIGs input totals 2 5 2 5" xfId="27986"/>
    <cellStyle name="RIGs input totals 2 5 2 6" xfId="27987"/>
    <cellStyle name="RIGs input totals 2 5 2 7" xfId="27988"/>
    <cellStyle name="RIGs input totals 2 5 2 8" xfId="27989"/>
    <cellStyle name="RIGs input totals 2 5 2 9" xfId="27990"/>
    <cellStyle name="RIGs input totals 2 5 2_4 28 1_Asst_Health_Crit_AllTO_RIIO_20110714pm" xfId="1766"/>
    <cellStyle name="RIGs input totals 2 5 20" xfId="27991"/>
    <cellStyle name="RIGs input totals 2 5 21" xfId="27992"/>
    <cellStyle name="RIGs input totals 2 5 22" xfId="27993"/>
    <cellStyle name="RIGs input totals 2 5 23" xfId="27994"/>
    <cellStyle name="RIGs input totals 2 5 24" xfId="27995"/>
    <cellStyle name="RIGs input totals 2 5 25" xfId="27996"/>
    <cellStyle name="RIGs input totals 2 5 26" xfId="27997"/>
    <cellStyle name="RIGs input totals 2 5 27" xfId="27998"/>
    <cellStyle name="RIGs input totals 2 5 28" xfId="27999"/>
    <cellStyle name="RIGs input totals 2 5 29" xfId="28000"/>
    <cellStyle name="RIGs input totals 2 5 3" xfId="1767"/>
    <cellStyle name="RIGs input totals 2 5 3 10" xfId="28001"/>
    <cellStyle name="RIGs input totals 2 5 3 11" xfId="28002"/>
    <cellStyle name="RIGs input totals 2 5 3 12" xfId="28003"/>
    <cellStyle name="RIGs input totals 2 5 3 13" xfId="28004"/>
    <cellStyle name="RIGs input totals 2 5 3 14" xfId="28005"/>
    <cellStyle name="RIGs input totals 2 5 3 15" xfId="28006"/>
    <cellStyle name="RIGs input totals 2 5 3 16" xfId="28007"/>
    <cellStyle name="RIGs input totals 2 5 3 17" xfId="28008"/>
    <cellStyle name="RIGs input totals 2 5 3 18" xfId="28009"/>
    <cellStyle name="RIGs input totals 2 5 3 19" xfId="28010"/>
    <cellStyle name="RIGs input totals 2 5 3 2" xfId="1768"/>
    <cellStyle name="RIGs input totals 2 5 3 2 10" xfId="28011"/>
    <cellStyle name="RIGs input totals 2 5 3 2 11" xfId="28012"/>
    <cellStyle name="RIGs input totals 2 5 3 2 12" xfId="28013"/>
    <cellStyle name="RIGs input totals 2 5 3 2 13" xfId="28014"/>
    <cellStyle name="RIGs input totals 2 5 3 2 14" xfId="28015"/>
    <cellStyle name="RIGs input totals 2 5 3 2 15" xfId="28016"/>
    <cellStyle name="RIGs input totals 2 5 3 2 16" xfId="28017"/>
    <cellStyle name="RIGs input totals 2 5 3 2 17" xfId="28018"/>
    <cellStyle name="RIGs input totals 2 5 3 2 18" xfId="28019"/>
    <cellStyle name="RIGs input totals 2 5 3 2 19" xfId="28020"/>
    <cellStyle name="RIGs input totals 2 5 3 2 2" xfId="28021"/>
    <cellStyle name="RIGs input totals 2 5 3 2 20" xfId="28022"/>
    <cellStyle name="RIGs input totals 2 5 3 2 21" xfId="28023"/>
    <cellStyle name="RIGs input totals 2 5 3 2 22" xfId="28024"/>
    <cellStyle name="RIGs input totals 2 5 3 2 23" xfId="28025"/>
    <cellStyle name="RIGs input totals 2 5 3 2 24" xfId="28026"/>
    <cellStyle name="RIGs input totals 2 5 3 2 25" xfId="28027"/>
    <cellStyle name="RIGs input totals 2 5 3 2 26" xfId="28028"/>
    <cellStyle name="RIGs input totals 2 5 3 2 27" xfId="28029"/>
    <cellStyle name="RIGs input totals 2 5 3 2 28" xfId="28030"/>
    <cellStyle name="RIGs input totals 2 5 3 2 29" xfId="28031"/>
    <cellStyle name="RIGs input totals 2 5 3 2 3" xfId="28032"/>
    <cellStyle name="RIGs input totals 2 5 3 2 30" xfId="28033"/>
    <cellStyle name="RIGs input totals 2 5 3 2 31" xfId="28034"/>
    <cellStyle name="RIGs input totals 2 5 3 2 32" xfId="28035"/>
    <cellStyle name="RIGs input totals 2 5 3 2 33" xfId="28036"/>
    <cellStyle name="RIGs input totals 2 5 3 2 34" xfId="28037"/>
    <cellStyle name="RIGs input totals 2 5 3 2 4" xfId="28038"/>
    <cellStyle name="RIGs input totals 2 5 3 2 5" xfId="28039"/>
    <cellStyle name="RIGs input totals 2 5 3 2 6" xfId="28040"/>
    <cellStyle name="RIGs input totals 2 5 3 2 7" xfId="28041"/>
    <cellStyle name="RIGs input totals 2 5 3 2 8" xfId="28042"/>
    <cellStyle name="RIGs input totals 2 5 3 2 9" xfId="28043"/>
    <cellStyle name="RIGs input totals 2 5 3 20" xfId="28044"/>
    <cellStyle name="RIGs input totals 2 5 3 21" xfId="28045"/>
    <cellStyle name="RIGs input totals 2 5 3 22" xfId="28046"/>
    <cellStyle name="RIGs input totals 2 5 3 23" xfId="28047"/>
    <cellStyle name="RIGs input totals 2 5 3 24" xfId="28048"/>
    <cellStyle name="RIGs input totals 2 5 3 25" xfId="28049"/>
    <cellStyle name="RIGs input totals 2 5 3 26" xfId="28050"/>
    <cellStyle name="RIGs input totals 2 5 3 27" xfId="28051"/>
    <cellStyle name="RIGs input totals 2 5 3 28" xfId="28052"/>
    <cellStyle name="RIGs input totals 2 5 3 29" xfId="28053"/>
    <cellStyle name="RIGs input totals 2 5 3 3" xfId="28054"/>
    <cellStyle name="RIGs input totals 2 5 3 30" xfId="28055"/>
    <cellStyle name="RIGs input totals 2 5 3 31" xfId="28056"/>
    <cellStyle name="RIGs input totals 2 5 3 32" xfId="28057"/>
    <cellStyle name="RIGs input totals 2 5 3 33" xfId="28058"/>
    <cellStyle name="RIGs input totals 2 5 3 34" xfId="28059"/>
    <cellStyle name="RIGs input totals 2 5 3 35" xfId="28060"/>
    <cellStyle name="RIGs input totals 2 5 3 4" xfId="28061"/>
    <cellStyle name="RIGs input totals 2 5 3 5" xfId="28062"/>
    <cellStyle name="RIGs input totals 2 5 3 6" xfId="28063"/>
    <cellStyle name="RIGs input totals 2 5 3 7" xfId="28064"/>
    <cellStyle name="RIGs input totals 2 5 3 8" xfId="28065"/>
    <cellStyle name="RIGs input totals 2 5 3 9" xfId="28066"/>
    <cellStyle name="RIGs input totals 2 5 3_4 28 1_Asst_Health_Crit_AllTO_RIIO_20110714pm" xfId="1769"/>
    <cellStyle name="RIGs input totals 2 5 30" xfId="28067"/>
    <cellStyle name="RIGs input totals 2 5 31" xfId="28068"/>
    <cellStyle name="RIGs input totals 2 5 32" xfId="28069"/>
    <cellStyle name="RIGs input totals 2 5 33" xfId="28070"/>
    <cellStyle name="RIGs input totals 2 5 34" xfId="28071"/>
    <cellStyle name="RIGs input totals 2 5 35" xfId="28072"/>
    <cellStyle name="RIGs input totals 2 5 36" xfId="28073"/>
    <cellStyle name="RIGs input totals 2 5 37" xfId="28074"/>
    <cellStyle name="RIGs input totals 2 5 38" xfId="28075"/>
    <cellStyle name="RIGs input totals 2 5 39" xfId="28076"/>
    <cellStyle name="RIGs input totals 2 5 4" xfId="1770"/>
    <cellStyle name="RIGs input totals 2 5 4 10" xfId="28077"/>
    <cellStyle name="RIGs input totals 2 5 4 11" xfId="28078"/>
    <cellStyle name="RIGs input totals 2 5 4 12" xfId="28079"/>
    <cellStyle name="RIGs input totals 2 5 4 13" xfId="28080"/>
    <cellStyle name="RIGs input totals 2 5 4 14" xfId="28081"/>
    <cellStyle name="RIGs input totals 2 5 4 15" xfId="28082"/>
    <cellStyle name="RIGs input totals 2 5 4 16" xfId="28083"/>
    <cellStyle name="RIGs input totals 2 5 4 17" xfId="28084"/>
    <cellStyle name="RIGs input totals 2 5 4 18" xfId="28085"/>
    <cellStyle name="RIGs input totals 2 5 4 19" xfId="28086"/>
    <cellStyle name="RIGs input totals 2 5 4 2" xfId="28087"/>
    <cellStyle name="RIGs input totals 2 5 4 20" xfId="28088"/>
    <cellStyle name="RIGs input totals 2 5 4 21" xfId="28089"/>
    <cellStyle name="RIGs input totals 2 5 4 22" xfId="28090"/>
    <cellStyle name="RIGs input totals 2 5 4 23" xfId="28091"/>
    <cellStyle name="RIGs input totals 2 5 4 24" xfId="28092"/>
    <cellStyle name="RIGs input totals 2 5 4 25" xfId="28093"/>
    <cellStyle name="RIGs input totals 2 5 4 26" xfId="28094"/>
    <cellStyle name="RIGs input totals 2 5 4 27" xfId="28095"/>
    <cellStyle name="RIGs input totals 2 5 4 28" xfId="28096"/>
    <cellStyle name="RIGs input totals 2 5 4 29" xfId="28097"/>
    <cellStyle name="RIGs input totals 2 5 4 3" xfId="28098"/>
    <cellStyle name="RIGs input totals 2 5 4 30" xfId="28099"/>
    <cellStyle name="RIGs input totals 2 5 4 31" xfId="28100"/>
    <cellStyle name="RIGs input totals 2 5 4 32" xfId="28101"/>
    <cellStyle name="RIGs input totals 2 5 4 33" xfId="28102"/>
    <cellStyle name="RIGs input totals 2 5 4 34" xfId="28103"/>
    <cellStyle name="RIGs input totals 2 5 4 4" xfId="28104"/>
    <cellStyle name="RIGs input totals 2 5 4 5" xfId="28105"/>
    <cellStyle name="RIGs input totals 2 5 4 6" xfId="28106"/>
    <cellStyle name="RIGs input totals 2 5 4 7" xfId="28107"/>
    <cellStyle name="RIGs input totals 2 5 4 8" xfId="28108"/>
    <cellStyle name="RIGs input totals 2 5 4 9" xfId="28109"/>
    <cellStyle name="RIGs input totals 2 5 5" xfId="1771"/>
    <cellStyle name="RIGs input totals 2 5 5 10" xfId="28110"/>
    <cellStyle name="RIGs input totals 2 5 5 11" xfId="28111"/>
    <cellStyle name="RIGs input totals 2 5 5 12" xfId="28112"/>
    <cellStyle name="RIGs input totals 2 5 5 13" xfId="28113"/>
    <cellStyle name="RIGs input totals 2 5 5 14" xfId="28114"/>
    <cellStyle name="RIGs input totals 2 5 5 15" xfId="28115"/>
    <cellStyle name="RIGs input totals 2 5 5 16" xfId="28116"/>
    <cellStyle name="RIGs input totals 2 5 5 17" xfId="28117"/>
    <cellStyle name="RIGs input totals 2 5 5 18" xfId="28118"/>
    <cellStyle name="RIGs input totals 2 5 5 19" xfId="28119"/>
    <cellStyle name="RIGs input totals 2 5 5 2" xfId="28120"/>
    <cellStyle name="RIGs input totals 2 5 5 20" xfId="28121"/>
    <cellStyle name="RIGs input totals 2 5 5 21" xfId="28122"/>
    <cellStyle name="RIGs input totals 2 5 5 22" xfId="28123"/>
    <cellStyle name="RIGs input totals 2 5 5 23" xfId="28124"/>
    <cellStyle name="RIGs input totals 2 5 5 24" xfId="28125"/>
    <cellStyle name="RIGs input totals 2 5 5 25" xfId="28126"/>
    <cellStyle name="RIGs input totals 2 5 5 26" xfId="28127"/>
    <cellStyle name="RIGs input totals 2 5 5 27" xfId="28128"/>
    <cellStyle name="RIGs input totals 2 5 5 28" xfId="28129"/>
    <cellStyle name="RIGs input totals 2 5 5 29" xfId="28130"/>
    <cellStyle name="RIGs input totals 2 5 5 3" xfId="28131"/>
    <cellStyle name="RIGs input totals 2 5 5 30" xfId="28132"/>
    <cellStyle name="RIGs input totals 2 5 5 31" xfId="28133"/>
    <cellStyle name="RIGs input totals 2 5 5 32" xfId="28134"/>
    <cellStyle name="RIGs input totals 2 5 5 33" xfId="28135"/>
    <cellStyle name="RIGs input totals 2 5 5 34" xfId="28136"/>
    <cellStyle name="RIGs input totals 2 5 5 4" xfId="28137"/>
    <cellStyle name="RIGs input totals 2 5 5 5" xfId="28138"/>
    <cellStyle name="RIGs input totals 2 5 5 6" xfId="28139"/>
    <cellStyle name="RIGs input totals 2 5 5 7" xfId="28140"/>
    <cellStyle name="RIGs input totals 2 5 5 8" xfId="28141"/>
    <cellStyle name="RIGs input totals 2 5 5 9" xfId="28142"/>
    <cellStyle name="RIGs input totals 2 5 6" xfId="28143"/>
    <cellStyle name="RIGs input totals 2 5 7" xfId="28144"/>
    <cellStyle name="RIGs input totals 2 5 8" xfId="28145"/>
    <cellStyle name="RIGs input totals 2 5 9" xfId="28146"/>
    <cellStyle name="RIGs input totals 2 5_4 28 1_Asst_Health_Crit_AllTO_RIIO_20110714pm" xfId="1772"/>
    <cellStyle name="RIGs input totals 2 6" xfId="1773"/>
    <cellStyle name="RIGs input totals 2 6 10" xfId="28147"/>
    <cellStyle name="RIGs input totals 2 6 11" xfId="28148"/>
    <cellStyle name="RIGs input totals 2 6 12" xfId="28149"/>
    <cellStyle name="RIGs input totals 2 6 13" xfId="28150"/>
    <cellStyle name="RIGs input totals 2 6 14" xfId="28151"/>
    <cellStyle name="RIGs input totals 2 6 15" xfId="28152"/>
    <cellStyle name="RIGs input totals 2 6 16" xfId="28153"/>
    <cellStyle name="RIGs input totals 2 6 17" xfId="28154"/>
    <cellStyle name="RIGs input totals 2 6 18" xfId="28155"/>
    <cellStyle name="RIGs input totals 2 6 19" xfId="28156"/>
    <cellStyle name="RIGs input totals 2 6 2" xfId="1774"/>
    <cellStyle name="RIGs input totals 2 6 2 10" xfId="28157"/>
    <cellStyle name="RIGs input totals 2 6 2 11" xfId="28158"/>
    <cellStyle name="RIGs input totals 2 6 2 12" xfId="28159"/>
    <cellStyle name="RIGs input totals 2 6 2 13" xfId="28160"/>
    <cellStyle name="RIGs input totals 2 6 2 14" xfId="28161"/>
    <cellStyle name="RIGs input totals 2 6 2 15" xfId="28162"/>
    <cellStyle name="RIGs input totals 2 6 2 16" xfId="28163"/>
    <cellStyle name="RIGs input totals 2 6 2 17" xfId="28164"/>
    <cellStyle name="RIGs input totals 2 6 2 18" xfId="28165"/>
    <cellStyle name="RIGs input totals 2 6 2 19" xfId="28166"/>
    <cellStyle name="RIGs input totals 2 6 2 2" xfId="28167"/>
    <cellStyle name="RIGs input totals 2 6 2 20" xfId="28168"/>
    <cellStyle name="RIGs input totals 2 6 2 21" xfId="28169"/>
    <cellStyle name="RIGs input totals 2 6 2 22" xfId="28170"/>
    <cellStyle name="RIGs input totals 2 6 2 23" xfId="28171"/>
    <cellStyle name="RIGs input totals 2 6 2 24" xfId="28172"/>
    <cellStyle name="RIGs input totals 2 6 2 25" xfId="28173"/>
    <cellStyle name="RIGs input totals 2 6 2 26" xfId="28174"/>
    <cellStyle name="RIGs input totals 2 6 2 27" xfId="28175"/>
    <cellStyle name="RIGs input totals 2 6 2 28" xfId="28176"/>
    <cellStyle name="RIGs input totals 2 6 2 29" xfId="28177"/>
    <cellStyle name="RIGs input totals 2 6 2 3" xfId="28178"/>
    <cellStyle name="RIGs input totals 2 6 2 30" xfId="28179"/>
    <cellStyle name="RIGs input totals 2 6 2 31" xfId="28180"/>
    <cellStyle name="RIGs input totals 2 6 2 32" xfId="28181"/>
    <cellStyle name="RIGs input totals 2 6 2 33" xfId="28182"/>
    <cellStyle name="RIGs input totals 2 6 2 34" xfId="28183"/>
    <cellStyle name="RIGs input totals 2 6 2 4" xfId="28184"/>
    <cellStyle name="RIGs input totals 2 6 2 5" xfId="28185"/>
    <cellStyle name="RIGs input totals 2 6 2 6" xfId="28186"/>
    <cellStyle name="RIGs input totals 2 6 2 7" xfId="28187"/>
    <cellStyle name="RIGs input totals 2 6 2 8" xfId="28188"/>
    <cellStyle name="RIGs input totals 2 6 2 9" xfId="28189"/>
    <cellStyle name="RIGs input totals 2 6 20" xfId="28190"/>
    <cellStyle name="RIGs input totals 2 6 21" xfId="28191"/>
    <cellStyle name="RIGs input totals 2 6 22" xfId="28192"/>
    <cellStyle name="RIGs input totals 2 6 23" xfId="28193"/>
    <cellStyle name="RIGs input totals 2 6 24" xfId="28194"/>
    <cellStyle name="RIGs input totals 2 6 25" xfId="28195"/>
    <cellStyle name="RIGs input totals 2 6 26" xfId="28196"/>
    <cellStyle name="RIGs input totals 2 6 27" xfId="28197"/>
    <cellStyle name="RIGs input totals 2 6 28" xfId="28198"/>
    <cellStyle name="RIGs input totals 2 6 29" xfId="28199"/>
    <cellStyle name="RIGs input totals 2 6 3" xfId="28200"/>
    <cellStyle name="RIGs input totals 2 6 30" xfId="28201"/>
    <cellStyle name="RIGs input totals 2 6 31" xfId="28202"/>
    <cellStyle name="RIGs input totals 2 6 32" xfId="28203"/>
    <cellStyle name="RIGs input totals 2 6 33" xfId="28204"/>
    <cellStyle name="RIGs input totals 2 6 34" xfId="28205"/>
    <cellStyle name="RIGs input totals 2 6 35" xfId="28206"/>
    <cellStyle name="RIGs input totals 2 6 4" xfId="28207"/>
    <cellStyle name="RIGs input totals 2 6 5" xfId="28208"/>
    <cellStyle name="RIGs input totals 2 6 6" xfId="28209"/>
    <cellStyle name="RIGs input totals 2 6 7" xfId="28210"/>
    <cellStyle name="RIGs input totals 2 6 8" xfId="28211"/>
    <cellStyle name="RIGs input totals 2 6 9" xfId="28212"/>
    <cellStyle name="RIGs input totals 2 6_4 28 1_Asst_Health_Crit_AllTO_RIIO_20110714pm" xfId="1775"/>
    <cellStyle name="RIGs input totals 2 7" xfId="1776"/>
    <cellStyle name="RIGs input totals 2 7 10" xfId="28213"/>
    <cellStyle name="RIGs input totals 2 7 11" xfId="28214"/>
    <cellStyle name="RIGs input totals 2 7 12" xfId="28215"/>
    <cellStyle name="RIGs input totals 2 7 13" xfId="28216"/>
    <cellStyle name="RIGs input totals 2 7 14" xfId="28217"/>
    <cellStyle name="RIGs input totals 2 7 15" xfId="28218"/>
    <cellStyle name="RIGs input totals 2 7 16" xfId="28219"/>
    <cellStyle name="RIGs input totals 2 7 17" xfId="28220"/>
    <cellStyle name="RIGs input totals 2 7 18" xfId="28221"/>
    <cellStyle name="RIGs input totals 2 7 19" xfId="28222"/>
    <cellStyle name="RIGs input totals 2 7 2" xfId="28223"/>
    <cellStyle name="RIGs input totals 2 7 20" xfId="28224"/>
    <cellStyle name="RIGs input totals 2 7 21" xfId="28225"/>
    <cellStyle name="RIGs input totals 2 7 22" xfId="28226"/>
    <cellStyle name="RIGs input totals 2 7 23" xfId="28227"/>
    <cellStyle name="RIGs input totals 2 7 24" xfId="28228"/>
    <cellStyle name="RIGs input totals 2 7 25" xfId="28229"/>
    <cellStyle name="RIGs input totals 2 7 26" xfId="28230"/>
    <cellStyle name="RIGs input totals 2 7 27" xfId="28231"/>
    <cellStyle name="RIGs input totals 2 7 28" xfId="28232"/>
    <cellStyle name="RIGs input totals 2 7 29" xfId="28233"/>
    <cellStyle name="RIGs input totals 2 7 3" xfId="28234"/>
    <cellStyle name="RIGs input totals 2 7 30" xfId="28235"/>
    <cellStyle name="RIGs input totals 2 7 31" xfId="28236"/>
    <cellStyle name="RIGs input totals 2 7 32" xfId="28237"/>
    <cellStyle name="RIGs input totals 2 7 33" xfId="28238"/>
    <cellStyle name="RIGs input totals 2 7 34" xfId="28239"/>
    <cellStyle name="RIGs input totals 2 7 4" xfId="28240"/>
    <cellStyle name="RIGs input totals 2 7 5" xfId="28241"/>
    <cellStyle name="RIGs input totals 2 7 6" xfId="28242"/>
    <cellStyle name="RIGs input totals 2 7 7" xfId="28243"/>
    <cellStyle name="RIGs input totals 2 7 8" xfId="28244"/>
    <cellStyle name="RIGs input totals 2 7 9" xfId="28245"/>
    <cellStyle name="RIGs input totals 2 8" xfId="1777"/>
    <cellStyle name="RIGs input totals 2 8 10" xfId="28246"/>
    <cellStyle name="RIGs input totals 2 8 11" xfId="28247"/>
    <cellStyle name="RIGs input totals 2 8 12" xfId="28248"/>
    <cellStyle name="RIGs input totals 2 8 13" xfId="28249"/>
    <cellStyle name="RIGs input totals 2 8 14" xfId="28250"/>
    <cellStyle name="RIGs input totals 2 8 15" xfId="28251"/>
    <cellStyle name="RIGs input totals 2 8 16" xfId="28252"/>
    <cellStyle name="RIGs input totals 2 8 17" xfId="28253"/>
    <cellStyle name="RIGs input totals 2 8 18" xfId="28254"/>
    <cellStyle name="RIGs input totals 2 8 19" xfId="28255"/>
    <cellStyle name="RIGs input totals 2 8 2" xfId="28256"/>
    <cellStyle name="RIGs input totals 2 8 20" xfId="28257"/>
    <cellStyle name="RIGs input totals 2 8 21" xfId="28258"/>
    <cellStyle name="RIGs input totals 2 8 22" xfId="28259"/>
    <cellStyle name="RIGs input totals 2 8 23" xfId="28260"/>
    <cellStyle name="RIGs input totals 2 8 24" xfId="28261"/>
    <cellStyle name="RIGs input totals 2 8 25" xfId="28262"/>
    <cellStyle name="RIGs input totals 2 8 26" xfId="28263"/>
    <cellStyle name="RIGs input totals 2 8 27" xfId="28264"/>
    <cellStyle name="RIGs input totals 2 8 28" xfId="28265"/>
    <cellStyle name="RIGs input totals 2 8 29" xfId="28266"/>
    <cellStyle name="RIGs input totals 2 8 3" xfId="28267"/>
    <cellStyle name="RIGs input totals 2 8 30" xfId="28268"/>
    <cellStyle name="RIGs input totals 2 8 31" xfId="28269"/>
    <cellStyle name="RIGs input totals 2 8 32" xfId="28270"/>
    <cellStyle name="RIGs input totals 2 8 33" xfId="28271"/>
    <cellStyle name="RIGs input totals 2 8 34" xfId="28272"/>
    <cellStyle name="RIGs input totals 2 8 4" xfId="28273"/>
    <cellStyle name="RIGs input totals 2 8 5" xfId="28274"/>
    <cellStyle name="RIGs input totals 2 8 6" xfId="28275"/>
    <cellStyle name="RIGs input totals 2 8 7" xfId="28276"/>
    <cellStyle name="RIGs input totals 2 8 8" xfId="28277"/>
    <cellStyle name="RIGs input totals 2 8 9" xfId="28278"/>
    <cellStyle name="RIGs input totals 2 9" xfId="1778"/>
    <cellStyle name="RIGs input totals 2 9 10" xfId="28279"/>
    <cellStyle name="RIGs input totals 2 9 11" xfId="28280"/>
    <cellStyle name="RIGs input totals 2 9 12" xfId="28281"/>
    <cellStyle name="RIGs input totals 2 9 13" xfId="28282"/>
    <cellStyle name="RIGs input totals 2 9 14" xfId="28283"/>
    <cellStyle name="RIGs input totals 2 9 15" xfId="28284"/>
    <cellStyle name="RIGs input totals 2 9 16" xfId="28285"/>
    <cellStyle name="RIGs input totals 2 9 17" xfId="28286"/>
    <cellStyle name="RIGs input totals 2 9 18" xfId="28287"/>
    <cellStyle name="RIGs input totals 2 9 19" xfId="28288"/>
    <cellStyle name="RIGs input totals 2 9 2" xfId="28289"/>
    <cellStyle name="RIGs input totals 2 9 20" xfId="28290"/>
    <cellStyle name="RIGs input totals 2 9 21" xfId="28291"/>
    <cellStyle name="RIGs input totals 2 9 22" xfId="28292"/>
    <cellStyle name="RIGs input totals 2 9 23" xfId="28293"/>
    <cellStyle name="RIGs input totals 2 9 24" xfId="28294"/>
    <cellStyle name="RIGs input totals 2 9 25" xfId="28295"/>
    <cellStyle name="RIGs input totals 2 9 26" xfId="28296"/>
    <cellStyle name="RIGs input totals 2 9 27" xfId="28297"/>
    <cellStyle name="RIGs input totals 2 9 28" xfId="28298"/>
    <cellStyle name="RIGs input totals 2 9 29" xfId="28299"/>
    <cellStyle name="RIGs input totals 2 9 3" xfId="28300"/>
    <cellStyle name="RIGs input totals 2 9 30" xfId="28301"/>
    <cellStyle name="RIGs input totals 2 9 31" xfId="28302"/>
    <cellStyle name="RIGs input totals 2 9 32" xfId="28303"/>
    <cellStyle name="RIGs input totals 2 9 33" xfId="28304"/>
    <cellStyle name="RIGs input totals 2 9 34" xfId="28305"/>
    <cellStyle name="RIGs input totals 2 9 4" xfId="28306"/>
    <cellStyle name="RIGs input totals 2 9 5" xfId="28307"/>
    <cellStyle name="RIGs input totals 2 9 6" xfId="28308"/>
    <cellStyle name="RIGs input totals 2 9 7" xfId="28309"/>
    <cellStyle name="RIGs input totals 2 9 8" xfId="28310"/>
    <cellStyle name="RIGs input totals 2 9 9" xfId="28311"/>
    <cellStyle name="RIGs input totals 2_1.3s Accounting C Costs Scots" xfId="1779"/>
    <cellStyle name="RIGs input totals 20" xfId="28312"/>
    <cellStyle name="RIGs input totals 21" xfId="28313"/>
    <cellStyle name="RIGs input totals 22" xfId="28314"/>
    <cellStyle name="RIGs input totals 23" xfId="28315"/>
    <cellStyle name="RIGs input totals 24" xfId="28316"/>
    <cellStyle name="RIGs input totals 25" xfId="28317"/>
    <cellStyle name="RIGs input totals 26" xfId="28318"/>
    <cellStyle name="RIGs input totals 27" xfId="28319"/>
    <cellStyle name="RIGs input totals 28" xfId="28320"/>
    <cellStyle name="RIGs input totals 29" xfId="28321"/>
    <cellStyle name="RIGs input totals 3" xfId="1780"/>
    <cellStyle name="RIGs input totals 3 10" xfId="28322"/>
    <cellStyle name="RIGs input totals 3 11" xfId="28323"/>
    <cellStyle name="RIGs input totals 3 12" xfId="28324"/>
    <cellStyle name="RIGs input totals 3 13" xfId="28325"/>
    <cellStyle name="RIGs input totals 3 14" xfId="28326"/>
    <cellStyle name="RIGs input totals 3 15" xfId="28327"/>
    <cellStyle name="RIGs input totals 3 16" xfId="28328"/>
    <cellStyle name="RIGs input totals 3 17" xfId="28329"/>
    <cellStyle name="RIGs input totals 3 18" xfId="28330"/>
    <cellStyle name="RIGs input totals 3 19" xfId="28331"/>
    <cellStyle name="RIGs input totals 3 2" xfId="1781"/>
    <cellStyle name="RIGs input totals 3 2 10" xfId="28332"/>
    <cellStyle name="RIGs input totals 3 2 11" xfId="28333"/>
    <cellStyle name="RIGs input totals 3 2 12" xfId="28334"/>
    <cellStyle name="RIGs input totals 3 2 13" xfId="28335"/>
    <cellStyle name="RIGs input totals 3 2 14" xfId="28336"/>
    <cellStyle name="RIGs input totals 3 2 15" xfId="28337"/>
    <cellStyle name="RIGs input totals 3 2 16" xfId="28338"/>
    <cellStyle name="RIGs input totals 3 2 17" xfId="28339"/>
    <cellStyle name="RIGs input totals 3 2 18" xfId="28340"/>
    <cellStyle name="RIGs input totals 3 2 19" xfId="28341"/>
    <cellStyle name="RIGs input totals 3 2 2" xfId="1782"/>
    <cellStyle name="RIGs input totals 3 2 2 10" xfId="28342"/>
    <cellStyle name="RIGs input totals 3 2 2 11" xfId="28343"/>
    <cellStyle name="RIGs input totals 3 2 2 12" xfId="28344"/>
    <cellStyle name="RIGs input totals 3 2 2 13" xfId="28345"/>
    <cellStyle name="RIGs input totals 3 2 2 14" xfId="28346"/>
    <cellStyle name="RIGs input totals 3 2 2 15" xfId="28347"/>
    <cellStyle name="RIGs input totals 3 2 2 16" xfId="28348"/>
    <cellStyle name="RIGs input totals 3 2 2 17" xfId="28349"/>
    <cellStyle name="RIGs input totals 3 2 2 18" xfId="28350"/>
    <cellStyle name="RIGs input totals 3 2 2 19" xfId="28351"/>
    <cellStyle name="RIGs input totals 3 2 2 2" xfId="1783"/>
    <cellStyle name="RIGs input totals 3 2 2 2 10" xfId="28352"/>
    <cellStyle name="RIGs input totals 3 2 2 2 11" xfId="28353"/>
    <cellStyle name="RIGs input totals 3 2 2 2 12" xfId="28354"/>
    <cellStyle name="RIGs input totals 3 2 2 2 13" xfId="28355"/>
    <cellStyle name="RIGs input totals 3 2 2 2 14" xfId="28356"/>
    <cellStyle name="RIGs input totals 3 2 2 2 15" xfId="28357"/>
    <cellStyle name="RIGs input totals 3 2 2 2 16" xfId="28358"/>
    <cellStyle name="RIGs input totals 3 2 2 2 17" xfId="28359"/>
    <cellStyle name="RIGs input totals 3 2 2 2 18" xfId="28360"/>
    <cellStyle name="RIGs input totals 3 2 2 2 19" xfId="28361"/>
    <cellStyle name="RIGs input totals 3 2 2 2 2" xfId="28362"/>
    <cellStyle name="RIGs input totals 3 2 2 2 20" xfId="28363"/>
    <cellStyle name="RIGs input totals 3 2 2 2 21" xfId="28364"/>
    <cellStyle name="RIGs input totals 3 2 2 2 22" xfId="28365"/>
    <cellStyle name="RIGs input totals 3 2 2 2 23" xfId="28366"/>
    <cellStyle name="RIGs input totals 3 2 2 2 24" xfId="28367"/>
    <cellStyle name="RIGs input totals 3 2 2 2 25" xfId="28368"/>
    <cellStyle name="RIGs input totals 3 2 2 2 26" xfId="28369"/>
    <cellStyle name="RIGs input totals 3 2 2 2 27" xfId="28370"/>
    <cellStyle name="RIGs input totals 3 2 2 2 28" xfId="28371"/>
    <cellStyle name="RIGs input totals 3 2 2 2 29" xfId="28372"/>
    <cellStyle name="RIGs input totals 3 2 2 2 3" xfId="28373"/>
    <cellStyle name="RIGs input totals 3 2 2 2 30" xfId="28374"/>
    <cellStyle name="RIGs input totals 3 2 2 2 31" xfId="28375"/>
    <cellStyle name="RIGs input totals 3 2 2 2 32" xfId="28376"/>
    <cellStyle name="RIGs input totals 3 2 2 2 33" xfId="28377"/>
    <cellStyle name="RIGs input totals 3 2 2 2 34" xfId="28378"/>
    <cellStyle name="RIGs input totals 3 2 2 2 4" xfId="28379"/>
    <cellStyle name="RIGs input totals 3 2 2 2 5" xfId="28380"/>
    <cellStyle name="RIGs input totals 3 2 2 2 6" xfId="28381"/>
    <cellStyle name="RIGs input totals 3 2 2 2 7" xfId="28382"/>
    <cellStyle name="RIGs input totals 3 2 2 2 8" xfId="28383"/>
    <cellStyle name="RIGs input totals 3 2 2 2 9" xfId="28384"/>
    <cellStyle name="RIGs input totals 3 2 2 20" xfId="28385"/>
    <cellStyle name="RIGs input totals 3 2 2 21" xfId="28386"/>
    <cellStyle name="RIGs input totals 3 2 2 22" xfId="28387"/>
    <cellStyle name="RIGs input totals 3 2 2 23" xfId="28388"/>
    <cellStyle name="RIGs input totals 3 2 2 24" xfId="28389"/>
    <cellStyle name="RIGs input totals 3 2 2 25" xfId="28390"/>
    <cellStyle name="RIGs input totals 3 2 2 26" xfId="28391"/>
    <cellStyle name="RIGs input totals 3 2 2 27" xfId="28392"/>
    <cellStyle name="RIGs input totals 3 2 2 28" xfId="28393"/>
    <cellStyle name="RIGs input totals 3 2 2 29" xfId="28394"/>
    <cellStyle name="RIGs input totals 3 2 2 3" xfId="28395"/>
    <cellStyle name="RIGs input totals 3 2 2 30" xfId="28396"/>
    <cellStyle name="RIGs input totals 3 2 2 31" xfId="28397"/>
    <cellStyle name="RIGs input totals 3 2 2 32" xfId="28398"/>
    <cellStyle name="RIGs input totals 3 2 2 33" xfId="28399"/>
    <cellStyle name="RIGs input totals 3 2 2 34" xfId="28400"/>
    <cellStyle name="RIGs input totals 3 2 2 35" xfId="28401"/>
    <cellStyle name="RIGs input totals 3 2 2 4" xfId="28402"/>
    <cellStyle name="RIGs input totals 3 2 2 5" xfId="28403"/>
    <cellStyle name="RIGs input totals 3 2 2 6" xfId="28404"/>
    <cellStyle name="RIGs input totals 3 2 2 7" xfId="28405"/>
    <cellStyle name="RIGs input totals 3 2 2 8" xfId="28406"/>
    <cellStyle name="RIGs input totals 3 2 2 9" xfId="28407"/>
    <cellStyle name="RIGs input totals 3 2 2_4 28 1_Asst_Health_Crit_AllTO_RIIO_20110714pm" xfId="1784"/>
    <cellStyle name="RIGs input totals 3 2 20" xfId="28408"/>
    <cellStyle name="RIGs input totals 3 2 21" xfId="28409"/>
    <cellStyle name="RIGs input totals 3 2 22" xfId="28410"/>
    <cellStyle name="RIGs input totals 3 2 23" xfId="28411"/>
    <cellStyle name="RIGs input totals 3 2 24" xfId="28412"/>
    <cellStyle name="RIGs input totals 3 2 25" xfId="28413"/>
    <cellStyle name="RIGs input totals 3 2 26" xfId="28414"/>
    <cellStyle name="RIGs input totals 3 2 27" xfId="28415"/>
    <cellStyle name="RIGs input totals 3 2 28" xfId="28416"/>
    <cellStyle name="RIGs input totals 3 2 29" xfId="28417"/>
    <cellStyle name="RIGs input totals 3 2 3" xfId="1785"/>
    <cellStyle name="RIGs input totals 3 2 3 10" xfId="28418"/>
    <cellStyle name="RIGs input totals 3 2 3 11" xfId="28419"/>
    <cellStyle name="RIGs input totals 3 2 3 12" xfId="28420"/>
    <cellStyle name="RIGs input totals 3 2 3 13" xfId="28421"/>
    <cellStyle name="RIGs input totals 3 2 3 14" xfId="28422"/>
    <cellStyle name="RIGs input totals 3 2 3 15" xfId="28423"/>
    <cellStyle name="RIGs input totals 3 2 3 16" xfId="28424"/>
    <cellStyle name="RIGs input totals 3 2 3 17" xfId="28425"/>
    <cellStyle name="RIGs input totals 3 2 3 18" xfId="28426"/>
    <cellStyle name="RIGs input totals 3 2 3 19" xfId="28427"/>
    <cellStyle name="RIGs input totals 3 2 3 2" xfId="28428"/>
    <cellStyle name="RIGs input totals 3 2 3 20" xfId="28429"/>
    <cellStyle name="RIGs input totals 3 2 3 21" xfId="28430"/>
    <cellStyle name="RIGs input totals 3 2 3 22" xfId="28431"/>
    <cellStyle name="RIGs input totals 3 2 3 23" xfId="28432"/>
    <cellStyle name="RIGs input totals 3 2 3 24" xfId="28433"/>
    <cellStyle name="RIGs input totals 3 2 3 25" xfId="28434"/>
    <cellStyle name="RIGs input totals 3 2 3 26" xfId="28435"/>
    <cellStyle name="RIGs input totals 3 2 3 27" xfId="28436"/>
    <cellStyle name="RIGs input totals 3 2 3 28" xfId="28437"/>
    <cellStyle name="RIGs input totals 3 2 3 29" xfId="28438"/>
    <cellStyle name="RIGs input totals 3 2 3 3" xfId="28439"/>
    <cellStyle name="RIGs input totals 3 2 3 30" xfId="28440"/>
    <cellStyle name="RIGs input totals 3 2 3 31" xfId="28441"/>
    <cellStyle name="RIGs input totals 3 2 3 32" xfId="28442"/>
    <cellStyle name="RIGs input totals 3 2 3 33" xfId="28443"/>
    <cellStyle name="RIGs input totals 3 2 3 34" xfId="28444"/>
    <cellStyle name="RIGs input totals 3 2 3 4" xfId="28445"/>
    <cellStyle name="RIGs input totals 3 2 3 5" xfId="28446"/>
    <cellStyle name="RIGs input totals 3 2 3 6" xfId="28447"/>
    <cellStyle name="RIGs input totals 3 2 3 7" xfId="28448"/>
    <cellStyle name="RIGs input totals 3 2 3 8" xfId="28449"/>
    <cellStyle name="RIGs input totals 3 2 3 9" xfId="28450"/>
    <cellStyle name="RIGs input totals 3 2 30" xfId="28451"/>
    <cellStyle name="RIGs input totals 3 2 31" xfId="28452"/>
    <cellStyle name="RIGs input totals 3 2 32" xfId="28453"/>
    <cellStyle name="RIGs input totals 3 2 33" xfId="28454"/>
    <cellStyle name="RIGs input totals 3 2 34" xfId="28455"/>
    <cellStyle name="RIGs input totals 3 2 35" xfId="28456"/>
    <cellStyle name="RIGs input totals 3 2 36" xfId="28457"/>
    <cellStyle name="RIGs input totals 3 2 37" xfId="28458"/>
    <cellStyle name="RIGs input totals 3 2 38" xfId="28459"/>
    <cellStyle name="RIGs input totals 3 2 4" xfId="1786"/>
    <cellStyle name="RIGs input totals 3 2 4 10" xfId="28460"/>
    <cellStyle name="RIGs input totals 3 2 4 11" xfId="28461"/>
    <cellStyle name="RIGs input totals 3 2 4 12" xfId="28462"/>
    <cellStyle name="RIGs input totals 3 2 4 13" xfId="28463"/>
    <cellStyle name="RIGs input totals 3 2 4 14" xfId="28464"/>
    <cellStyle name="RIGs input totals 3 2 4 15" xfId="28465"/>
    <cellStyle name="RIGs input totals 3 2 4 16" xfId="28466"/>
    <cellStyle name="RIGs input totals 3 2 4 17" xfId="28467"/>
    <cellStyle name="RIGs input totals 3 2 4 18" xfId="28468"/>
    <cellStyle name="RIGs input totals 3 2 4 19" xfId="28469"/>
    <cellStyle name="RIGs input totals 3 2 4 2" xfId="28470"/>
    <cellStyle name="RIGs input totals 3 2 4 20" xfId="28471"/>
    <cellStyle name="RIGs input totals 3 2 4 21" xfId="28472"/>
    <cellStyle name="RIGs input totals 3 2 4 22" xfId="28473"/>
    <cellStyle name="RIGs input totals 3 2 4 23" xfId="28474"/>
    <cellStyle name="RIGs input totals 3 2 4 24" xfId="28475"/>
    <cellStyle name="RIGs input totals 3 2 4 25" xfId="28476"/>
    <cellStyle name="RIGs input totals 3 2 4 26" xfId="28477"/>
    <cellStyle name="RIGs input totals 3 2 4 27" xfId="28478"/>
    <cellStyle name="RIGs input totals 3 2 4 28" xfId="28479"/>
    <cellStyle name="RIGs input totals 3 2 4 29" xfId="28480"/>
    <cellStyle name="RIGs input totals 3 2 4 3" xfId="28481"/>
    <cellStyle name="RIGs input totals 3 2 4 30" xfId="28482"/>
    <cellStyle name="RIGs input totals 3 2 4 31" xfId="28483"/>
    <cellStyle name="RIGs input totals 3 2 4 32" xfId="28484"/>
    <cellStyle name="RIGs input totals 3 2 4 33" xfId="28485"/>
    <cellStyle name="RIGs input totals 3 2 4 34" xfId="28486"/>
    <cellStyle name="RIGs input totals 3 2 4 4" xfId="28487"/>
    <cellStyle name="RIGs input totals 3 2 4 5" xfId="28488"/>
    <cellStyle name="RIGs input totals 3 2 4 6" xfId="28489"/>
    <cellStyle name="RIGs input totals 3 2 4 7" xfId="28490"/>
    <cellStyle name="RIGs input totals 3 2 4 8" xfId="28491"/>
    <cellStyle name="RIGs input totals 3 2 4 9" xfId="28492"/>
    <cellStyle name="RIGs input totals 3 2 5" xfId="28493"/>
    <cellStyle name="RIGs input totals 3 2 6" xfId="28494"/>
    <cellStyle name="RIGs input totals 3 2 7" xfId="28495"/>
    <cellStyle name="RIGs input totals 3 2 8" xfId="28496"/>
    <cellStyle name="RIGs input totals 3 2 9" xfId="28497"/>
    <cellStyle name="RIGs input totals 3 2_4 28 1_Asst_Health_Crit_AllTO_RIIO_20110714pm" xfId="1787"/>
    <cellStyle name="RIGs input totals 3 20" xfId="28498"/>
    <cellStyle name="RIGs input totals 3 21" xfId="28499"/>
    <cellStyle name="RIGs input totals 3 22" xfId="28500"/>
    <cellStyle name="RIGs input totals 3 23" xfId="28501"/>
    <cellStyle name="RIGs input totals 3 24" xfId="28502"/>
    <cellStyle name="RIGs input totals 3 25" xfId="28503"/>
    <cellStyle name="RIGs input totals 3 26" xfId="28504"/>
    <cellStyle name="RIGs input totals 3 27" xfId="28505"/>
    <cellStyle name="RIGs input totals 3 28" xfId="28506"/>
    <cellStyle name="RIGs input totals 3 29" xfId="28507"/>
    <cellStyle name="RIGs input totals 3 3" xfId="1788"/>
    <cellStyle name="RIGs input totals 3 3 10" xfId="28508"/>
    <cellStyle name="RIGs input totals 3 3 11" xfId="28509"/>
    <cellStyle name="RIGs input totals 3 3 12" xfId="28510"/>
    <cellStyle name="RIGs input totals 3 3 13" xfId="28511"/>
    <cellStyle name="RIGs input totals 3 3 14" xfId="28512"/>
    <cellStyle name="RIGs input totals 3 3 15" xfId="28513"/>
    <cellStyle name="RIGs input totals 3 3 16" xfId="28514"/>
    <cellStyle name="RIGs input totals 3 3 17" xfId="28515"/>
    <cellStyle name="RIGs input totals 3 3 18" xfId="28516"/>
    <cellStyle name="RIGs input totals 3 3 19" xfId="28517"/>
    <cellStyle name="RIGs input totals 3 3 2" xfId="1789"/>
    <cellStyle name="RIGs input totals 3 3 2 10" xfId="28518"/>
    <cellStyle name="RIGs input totals 3 3 2 11" xfId="28519"/>
    <cellStyle name="RIGs input totals 3 3 2 12" xfId="28520"/>
    <cellStyle name="RIGs input totals 3 3 2 13" xfId="28521"/>
    <cellStyle name="RIGs input totals 3 3 2 14" xfId="28522"/>
    <cellStyle name="RIGs input totals 3 3 2 15" xfId="28523"/>
    <cellStyle name="RIGs input totals 3 3 2 16" xfId="28524"/>
    <cellStyle name="RIGs input totals 3 3 2 17" xfId="28525"/>
    <cellStyle name="RIGs input totals 3 3 2 18" xfId="28526"/>
    <cellStyle name="RIGs input totals 3 3 2 19" xfId="28527"/>
    <cellStyle name="RIGs input totals 3 3 2 2" xfId="28528"/>
    <cellStyle name="RIGs input totals 3 3 2 20" xfId="28529"/>
    <cellStyle name="RIGs input totals 3 3 2 21" xfId="28530"/>
    <cellStyle name="RIGs input totals 3 3 2 22" xfId="28531"/>
    <cellStyle name="RIGs input totals 3 3 2 23" xfId="28532"/>
    <cellStyle name="RIGs input totals 3 3 2 24" xfId="28533"/>
    <cellStyle name="RIGs input totals 3 3 2 25" xfId="28534"/>
    <cellStyle name="RIGs input totals 3 3 2 26" xfId="28535"/>
    <cellStyle name="RIGs input totals 3 3 2 27" xfId="28536"/>
    <cellStyle name="RIGs input totals 3 3 2 28" xfId="28537"/>
    <cellStyle name="RIGs input totals 3 3 2 29" xfId="28538"/>
    <cellStyle name="RIGs input totals 3 3 2 3" xfId="28539"/>
    <cellStyle name="RIGs input totals 3 3 2 30" xfId="28540"/>
    <cellStyle name="RIGs input totals 3 3 2 31" xfId="28541"/>
    <cellStyle name="RIGs input totals 3 3 2 32" xfId="28542"/>
    <cellStyle name="RIGs input totals 3 3 2 33" xfId="28543"/>
    <cellStyle name="RIGs input totals 3 3 2 34" xfId="28544"/>
    <cellStyle name="RIGs input totals 3 3 2 4" xfId="28545"/>
    <cellStyle name="RIGs input totals 3 3 2 5" xfId="28546"/>
    <cellStyle name="RIGs input totals 3 3 2 6" xfId="28547"/>
    <cellStyle name="RIGs input totals 3 3 2 7" xfId="28548"/>
    <cellStyle name="RIGs input totals 3 3 2 8" xfId="28549"/>
    <cellStyle name="RIGs input totals 3 3 2 9" xfId="28550"/>
    <cellStyle name="RIGs input totals 3 3 20" xfId="28551"/>
    <cellStyle name="RIGs input totals 3 3 21" xfId="28552"/>
    <cellStyle name="RIGs input totals 3 3 22" xfId="28553"/>
    <cellStyle name="RIGs input totals 3 3 23" xfId="28554"/>
    <cellStyle name="RIGs input totals 3 3 24" xfId="28555"/>
    <cellStyle name="RIGs input totals 3 3 25" xfId="28556"/>
    <cellStyle name="RIGs input totals 3 3 26" xfId="28557"/>
    <cellStyle name="RIGs input totals 3 3 27" xfId="28558"/>
    <cellStyle name="RIGs input totals 3 3 28" xfId="28559"/>
    <cellStyle name="RIGs input totals 3 3 29" xfId="28560"/>
    <cellStyle name="RIGs input totals 3 3 3" xfId="28561"/>
    <cellStyle name="RIGs input totals 3 3 30" xfId="28562"/>
    <cellStyle name="RIGs input totals 3 3 31" xfId="28563"/>
    <cellStyle name="RIGs input totals 3 3 32" xfId="28564"/>
    <cellStyle name="RIGs input totals 3 3 33" xfId="28565"/>
    <cellStyle name="RIGs input totals 3 3 34" xfId="28566"/>
    <cellStyle name="RIGs input totals 3 3 35" xfId="28567"/>
    <cellStyle name="RIGs input totals 3 3 4" xfId="28568"/>
    <cellStyle name="RIGs input totals 3 3 5" xfId="28569"/>
    <cellStyle name="RIGs input totals 3 3 6" xfId="28570"/>
    <cellStyle name="RIGs input totals 3 3 7" xfId="28571"/>
    <cellStyle name="RIGs input totals 3 3 8" xfId="28572"/>
    <cellStyle name="RIGs input totals 3 3 9" xfId="28573"/>
    <cellStyle name="RIGs input totals 3 3_4 28 1_Asst_Health_Crit_AllTO_RIIO_20110714pm" xfId="1790"/>
    <cellStyle name="RIGs input totals 3 30" xfId="28574"/>
    <cellStyle name="RIGs input totals 3 31" xfId="28575"/>
    <cellStyle name="RIGs input totals 3 32" xfId="28576"/>
    <cellStyle name="RIGs input totals 3 33" xfId="28577"/>
    <cellStyle name="RIGs input totals 3 34" xfId="28578"/>
    <cellStyle name="RIGs input totals 3 35" xfId="28579"/>
    <cellStyle name="RIGs input totals 3 36" xfId="28580"/>
    <cellStyle name="RIGs input totals 3 37" xfId="28581"/>
    <cellStyle name="RIGs input totals 3 38" xfId="28582"/>
    <cellStyle name="RIGs input totals 3 39" xfId="28583"/>
    <cellStyle name="RIGs input totals 3 4" xfId="1791"/>
    <cellStyle name="RIGs input totals 3 4 10" xfId="28584"/>
    <cellStyle name="RIGs input totals 3 4 11" xfId="28585"/>
    <cellStyle name="RIGs input totals 3 4 12" xfId="28586"/>
    <cellStyle name="RIGs input totals 3 4 13" xfId="28587"/>
    <cellStyle name="RIGs input totals 3 4 14" xfId="28588"/>
    <cellStyle name="RIGs input totals 3 4 15" xfId="28589"/>
    <cellStyle name="RIGs input totals 3 4 16" xfId="28590"/>
    <cellStyle name="RIGs input totals 3 4 17" xfId="28591"/>
    <cellStyle name="RIGs input totals 3 4 18" xfId="28592"/>
    <cellStyle name="RIGs input totals 3 4 19" xfId="28593"/>
    <cellStyle name="RIGs input totals 3 4 2" xfId="28594"/>
    <cellStyle name="RIGs input totals 3 4 20" xfId="28595"/>
    <cellStyle name="RIGs input totals 3 4 21" xfId="28596"/>
    <cellStyle name="RIGs input totals 3 4 22" xfId="28597"/>
    <cellStyle name="RIGs input totals 3 4 23" xfId="28598"/>
    <cellStyle name="RIGs input totals 3 4 24" xfId="28599"/>
    <cellStyle name="RIGs input totals 3 4 25" xfId="28600"/>
    <cellStyle name="RIGs input totals 3 4 26" xfId="28601"/>
    <cellStyle name="RIGs input totals 3 4 27" xfId="28602"/>
    <cellStyle name="RIGs input totals 3 4 28" xfId="28603"/>
    <cellStyle name="RIGs input totals 3 4 29" xfId="28604"/>
    <cellStyle name="RIGs input totals 3 4 3" xfId="28605"/>
    <cellStyle name="RIGs input totals 3 4 30" xfId="28606"/>
    <cellStyle name="RIGs input totals 3 4 31" xfId="28607"/>
    <cellStyle name="RIGs input totals 3 4 32" xfId="28608"/>
    <cellStyle name="RIGs input totals 3 4 33" xfId="28609"/>
    <cellStyle name="RIGs input totals 3 4 34" xfId="28610"/>
    <cellStyle name="RIGs input totals 3 4 4" xfId="28611"/>
    <cellStyle name="RIGs input totals 3 4 5" xfId="28612"/>
    <cellStyle name="RIGs input totals 3 4 6" xfId="28613"/>
    <cellStyle name="RIGs input totals 3 4 7" xfId="28614"/>
    <cellStyle name="RIGs input totals 3 4 8" xfId="28615"/>
    <cellStyle name="RIGs input totals 3 4 9" xfId="28616"/>
    <cellStyle name="RIGs input totals 3 5" xfId="1792"/>
    <cellStyle name="RIGs input totals 3 5 10" xfId="28617"/>
    <cellStyle name="RIGs input totals 3 5 11" xfId="28618"/>
    <cellStyle name="RIGs input totals 3 5 12" xfId="28619"/>
    <cellStyle name="RIGs input totals 3 5 13" xfId="28620"/>
    <cellStyle name="RIGs input totals 3 5 14" xfId="28621"/>
    <cellStyle name="RIGs input totals 3 5 15" xfId="28622"/>
    <cellStyle name="RIGs input totals 3 5 16" xfId="28623"/>
    <cellStyle name="RIGs input totals 3 5 17" xfId="28624"/>
    <cellStyle name="RIGs input totals 3 5 18" xfId="28625"/>
    <cellStyle name="RIGs input totals 3 5 19" xfId="28626"/>
    <cellStyle name="RIGs input totals 3 5 2" xfId="28627"/>
    <cellStyle name="RIGs input totals 3 5 20" xfId="28628"/>
    <cellStyle name="RIGs input totals 3 5 21" xfId="28629"/>
    <cellStyle name="RIGs input totals 3 5 22" xfId="28630"/>
    <cellStyle name="RIGs input totals 3 5 23" xfId="28631"/>
    <cellStyle name="RIGs input totals 3 5 24" xfId="28632"/>
    <cellStyle name="RIGs input totals 3 5 25" xfId="28633"/>
    <cellStyle name="RIGs input totals 3 5 26" xfId="28634"/>
    <cellStyle name="RIGs input totals 3 5 27" xfId="28635"/>
    <cellStyle name="RIGs input totals 3 5 28" xfId="28636"/>
    <cellStyle name="RIGs input totals 3 5 29" xfId="28637"/>
    <cellStyle name="RIGs input totals 3 5 3" xfId="28638"/>
    <cellStyle name="RIGs input totals 3 5 30" xfId="28639"/>
    <cellStyle name="RIGs input totals 3 5 31" xfId="28640"/>
    <cellStyle name="RIGs input totals 3 5 32" xfId="28641"/>
    <cellStyle name="RIGs input totals 3 5 33" xfId="28642"/>
    <cellStyle name="RIGs input totals 3 5 34" xfId="28643"/>
    <cellStyle name="RIGs input totals 3 5 4" xfId="28644"/>
    <cellStyle name="RIGs input totals 3 5 5" xfId="28645"/>
    <cellStyle name="RIGs input totals 3 5 6" xfId="28646"/>
    <cellStyle name="RIGs input totals 3 5 7" xfId="28647"/>
    <cellStyle name="RIGs input totals 3 5 8" xfId="28648"/>
    <cellStyle name="RIGs input totals 3 5 9" xfId="28649"/>
    <cellStyle name="RIGs input totals 3 6" xfId="28650"/>
    <cellStyle name="RIGs input totals 3 7" xfId="28651"/>
    <cellStyle name="RIGs input totals 3 8" xfId="28652"/>
    <cellStyle name="RIGs input totals 3 9" xfId="28653"/>
    <cellStyle name="RIGs input totals 3_1.3s Accounting C Costs Scots" xfId="1793"/>
    <cellStyle name="RIGs input totals 30" xfId="28654"/>
    <cellStyle name="RIGs input totals 31" xfId="28655"/>
    <cellStyle name="RIGs input totals 32" xfId="28656"/>
    <cellStyle name="RIGs input totals 33" xfId="28657"/>
    <cellStyle name="RIGs input totals 34" xfId="28658"/>
    <cellStyle name="RIGs input totals 35" xfId="28659"/>
    <cellStyle name="RIGs input totals 36" xfId="28660"/>
    <cellStyle name="RIGs input totals 37" xfId="28661"/>
    <cellStyle name="RIGs input totals 38" xfId="28662"/>
    <cellStyle name="RIGs input totals 39" xfId="28663"/>
    <cellStyle name="RIGs input totals 4" xfId="148"/>
    <cellStyle name="RIGs input totals 4 10" xfId="28664"/>
    <cellStyle name="RIGs input totals 4 11" xfId="28665"/>
    <cellStyle name="RIGs input totals 4 12" xfId="28666"/>
    <cellStyle name="RIGs input totals 4 13" xfId="28667"/>
    <cellStyle name="RIGs input totals 4 14" xfId="28668"/>
    <cellStyle name="RIGs input totals 4 15" xfId="28669"/>
    <cellStyle name="RIGs input totals 4 16" xfId="28670"/>
    <cellStyle name="RIGs input totals 4 17" xfId="28671"/>
    <cellStyle name="RIGs input totals 4 18" xfId="28672"/>
    <cellStyle name="RIGs input totals 4 19" xfId="28673"/>
    <cellStyle name="RIGs input totals 4 2" xfId="1794"/>
    <cellStyle name="RIGs input totals 4 2 10" xfId="28674"/>
    <cellStyle name="RIGs input totals 4 2 11" xfId="28675"/>
    <cellStyle name="RIGs input totals 4 2 12" xfId="28676"/>
    <cellStyle name="RIGs input totals 4 2 13" xfId="28677"/>
    <cellStyle name="RIGs input totals 4 2 14" xfId="28678"/>
    <cellStyle name="RIGs input totals 4 2 15" xfId="28679"/>
    <cellStyle name="RIGs input totals 4 2 16" xfId="28680"/>
    <cellStyle name="RIGs input totals 4 2 17" xfId="28681"/>
    <cellStyle name="RIGs input totals 4 2 18" xfId="28682"/>
    <cellStyle name="RIGs input totals 4 2 19" xfId="28683"/>
    <cellStyle name="RIGs input totals 4 2 2" xfId="1795"/>
    <cellStyle name="RIGs input totals 4 2 2 10" xfId="28684"/>
    <cellStyle name="RIGs input totals 4 2 2 11" xfId="28685"/>
    <cellStyle name="RIGs input totals 4 2 2 12" xfId="28686"/>
    <cellStyle name="RIGs input totals 4 2 2 13" xfId="28687"/>
    <cellStyle name="RIGs input totals 4 2 2 14" xfId="28688"/>
    <cellStyle name="RIGs input totals 4 2 2 15" xfId="28689"/>
    <cellStyle name="RIGs input totals 4 2 2 16" xfId="28690"/>
    <cellStyle name="RIGs input totals 4 2 2 17" xfId="28691"/>
    <cellStyle name="RIGs input totals 4 2 2 18" xfId="28692"/>
    <cellStyle name="RIGs input totals 4 2 2 19" xfId="28693"/>
    <cellStyle name="RIGs input totals 4 2 2 2" xfId="1796"/>
    <cellStyle name="RIGs input totals 4 2 2 2 10" xfId="28694"/>
    <cellStyle name="RIGs input totals 4 2 2 2 11" xfId="28695"/>
    <cellStyle name="RIGs input totals 4 2 2 2 12" xfId="28696"/>
    <cellStyle name="RIGs input totals 4 2 2 2 13" xfId="28697"/>
    <cellStyle name="RIGs input totals 4 2 2 2 14" xfId="28698"/>
    <cellStyle name="RIGs input totals 4 2 2 2 15" xfId="28699"/>
    <cellStyle name="RIGs input totals 4 2 2 2 16" xfId="28700"/>
    <cellStyle name="RIGs input totals 4 2 2 2 17" xfId="28701"/>
    <cellStyle name="RIGs input totals 4 2 2 2 18" xfId="28702"/>
    <cellStyle name="RIGs input totals 4 2 2 2 19" xfId="28703"/>
    <cellStyle name="RIGs input totals 4 2 2 2 2" xfId="28704"/>
    <cellStyle name="RIGs input totals 4 2 2 2 20" xfId="28705"/>
    <cellStyle name="RIGs input totals 4 2 2 2 21" xfId="28706"/>
    <cellStyle name="RIGs input totals 4 2 2 2 22" xfId="28707"/>
    <cellStyle name="RIGs input totals 4 2 2 2 23" xfId="28708"/>
    <cellStyle name="RIGs input totals 4 2 2 2 24" xfId="28709"/>
    <cellStyle name="RIGs input totals 4 2 2 2 25" xfId="28710"/>
    <cellStyle name="RIGs input totals 4 2 2 2 26" xfId="28711"/>
    <cellStyle name="RIGs input totals 4 2 2 2 27" xfId="28712"/>
    <cellStyle name="RIGs input totals 4 2 2 2 28" xfId="28713"/>
    <cellStyle name="RIGs input totals 4 2 2 2 29" xfId="28714"/>
    <cellStyle name="RIGs input totals 4 2 2 2 3" xfId="28715"/>
    <cellStyle name="RIGs input totals 4 2 2 2 30" xfId="28716"/>
    <cellStyle name="RIGs input totals 4 2 2 2 31" xfId="28717"/>
    <cellStyle name="RIGs input totals 4 2 2 2 32" xfId="28718"/>
    <cellStyle name="RIGs input totals 4 2 2 2 33" xfId="28719"/>
    <cellStyle name="RIGs input totals 4 2 2 2 34" xfId="28720"/>
    <cellStyle name="RIGs input totals 4 2 2 2 4" xfId="28721"/>
    <cellStyle name="RIGs input totals 4 2 2 2 5" xfId="28722"/>
    <cellStyle name="RIGs input totals 4 2 2 2 6" xfId="28723"/>
    <cellStyle name="RIGs input totals 4 2 2 2 7" xfId="28724"/>
    <cellStyle name="RIGs input totals 4 2 2 2 8" xfId="28725"/>
    <cellStyle name="RIGs input totals 4 2 2 2 9" xfId="28726"/>
    <cellStyle name="RIGs input totals 4 2 2 20" xfId="28727"/>
    <cellStyle name="RIGs input totals 4 2 2 21" xfId="28728"/>
    <cellStyle name="RIGs input totals 4 2 2 22" xfId="28729"/>
    <cellStyle name="RIGs input totals 4 2 2 23" xfId="28730"/>
    <cellStyle name="RIGs input totals 4 2 2 24" xfId="28731"/>
    <cellStyle name="RIGs input totals 4 2 2 25" xfId="28732"/>
    <cellStyle name="RIGs input totals 4 2 2 26" xfId="28733"/>
    <cellStyle name="RIGs input totals 4 2 2 27" xfId="28734"/>
    <cellStyle name="RIGs input totals 4 2 2 28" xfId="28735"/>
    <cellStyle name="RIGs input totals 4 2 2 29" xfId="28736"/>
    <cellStyle name="RIGs input totals 4 2 2 3" xfId="28737"/>
    <cellStyle name="RIGs input totals 4 2 2 30" xfId="28738"/>
    <cellStyle name="RIGs input totals 4 2 2 31" xfId="28739"/>
    <cellStyle name="RIGs input totals 4 2 2 32" xfId="28740"/>
    <cellStyle name="RIGs input totals 4 2 2 33" xfId="28741"/>
    <cellStyle name="RIGs input totals 4 2 2 34" xfId="28742"/>
    <cellStyle name="RIGs input totals 4 2 2 35" xfId="28743"/>
    <cellStyle name="RIGs input totals 4 2 2 4" xfId="28744"/>
    <cellStyle name="RIGs input totals 4 2 2 5" xfId="28745"/>
    <cellStyle name="RIGs input totals 4 2 2 6" xfId="28746"/>
    <cellStyle name="RIGs input totals 4 2 2 7" xfId="28747"/>
    <cellStyle name="RIGs input totals 4 2 2 8" xfId="28748"/>
    <cellStyle name="RIGs input totals 4 2 2 9" xfId="28749"/>
    <cellStyle name="RIGs input totals 4 2 2_4 28 1_Asst_Health_Crit_AllTO_RIIO_20110714pm" xfId="1797"/>
    <cellStyle name="RIGs input totals 4 2 20" xfId="28750"/>
    <cellStyle name="RIGs input totals 4 2 21" xfId="28751"/>
    <cellStyle name="RIGs input totals 4 2 22" xfId="28752"/>
    <cellStyle name="RIGs input totals 4 2 23" xfId="28753"/>
    <cellStyle name="RIGs input totals 4 2 24" xfId="28754"/>
    <cellStyle name="RIGs input totals 4 2 25" xfId="28755"/>
    <cellStyle name="RIGs input totals 4 2 26" xfId="28756"/>
    <cellStyle name="RIGs input totals 4 2 27" xfId="28757"/>
    <cellStyle name="RIGs input totals 4 2 28" xfId="28758"/>
    <cellStyle name="RIGs input totals 4 2 29" xfId="28759"/>
    <cellStyle name="RIGs input totals 4 2 3" xfId="1798"/>
    <cellStyle name="RIGs input totals 4 2 3 10" xfId="28760"/>
    <cellStyle name="RIGs input totals 4 2 3 11" xfId="28761"/>
    <cellStyle name="RIGs input totals 4 2 3 12" xfId="28762"/>
    <cellStyle name="RIGs input totals 4 2 3 13" xfId="28763"/>
    <cellStyle name="RIGs input totals 4 2 3 14" xfId="28764"/>
    <cellStyle name="RIGs input totals 4 2 3 15" xfId="28765"/>
    <cellStyle name="RIGs input totals 4 2 3 16" xfId="28766"/>
    <cellStyle name="RIGs input totals 4 2 3 17" xfId="28767"/>
    <cellStyle name="RIGs input totals 4 2 3 18" xfId="28768"/>
    <cellStyle name="RIGs input totals 4 2 3 19" xfId="28769"/>
    <cellStyle name="RIGs input totals 4 2 3 2" xfId="28770"/>
    <cellStyle name="RIGs input totals 4 2 3 20" xfId="28771"/>
    <cellStyle name="RIGs input totals 4 2 3 21" xfId="28772"/>
    <cellStyle name="RIGs input totals 4 2 3 22" xfId="28773"/>
    <cellStyle name="RIGs input totals 4 2 3 23" xfId="28774"/>
    <cellStyle name="RIGs input totals 4 2 3 24" xfId="28775"/>
    <cellStyle name="RIGs input totals 4 2 3 25" xfId="28776"/>
    <cellStyle name="RIGs input totals 4 2 3 26" xfId="28777"/>
    <cellStyle name="RIGs input totals 4 2 3 27" xfId="28778"/>
    <cellStyle name="RIGs input totals 4 2 3 28" xfId="28779"/>
    <cellStyle name="RIGs input totals 4 2 3 29" xfId="28780"/>
    <cellStyle name="RIGs input totals 4 2 3 3" xfId="28781"/>
    <cellStyle name="RIGs input totals 4 2 3 30" xfId="28782"/>
    <cellStyle name="RIGs input totals 4 2 3 31" xfId="28783"/>
    <cellStyle name="RIGs input totals 4 2 3 32" xfId="28784"/>
    <cellStyle name="RIGs input totals 4 2 3 33" xfId="28785"/>
    <cellStyle name="RIGs input totals 4 2 3 34" xfId="28786"/>
    <cellStyle name="RIGs input totals 4 2 3 4" xfId="28787"/>
    <cellStyle name="RIGs input totals 4 2 3 5" xfId="28788"/>
    <cellStyle name="RIGs input totals 4 2 3 6" xfId="28789"/>
    <cellStyle name="RIGs input totals 4 2 3 7" xfId="28790"/>
    <cellStyle name="RIGs input totals 4 2 3 8" xfId="28791"/>
    <cellStyle name="RIGs input totals 4 2 3 9" xfId="28792"/>
    <cellStyle name="RIGs input totals 4 2 30" xfId="28793"/>
    <cellStyle name="RIGs input totals 4 2 31" xfId="28794"/>
    <cellStyle name="RIGs input totals 4 2 32" xfId="28795"/>
    <cellStyle name="RIGs input totals 4 2 33" xfId="28796"/>
    <cellStyle name="RIGs input totals 4 2 34" xfId="28797"/>
    <cellStyle name="RIGs input totals 4 2 35" xfId="28798"/>
    <cellStyle name="RIGs input totals 4 2 36" xfId="28799"/>
    <cellStyle name="RIGs input totals 4 2 37" xfId="28800"/>
    <cellStyle name="RIGs input totals 4 2 38" xfId="28801"/>
    <cellStyle name="RIGs input totals 4 2 4" xfId="1799"/>
    <cellStyle name="RIGs input totals 4 2 4 10" xfId="28802"/>
    <cellStyle name="RIGs input totals 4 2 4 11" xfId="28803"/>
    <cellStyle name="RIGs input totals 4 2 4 12" xfId="28804"/>
    <cellStyle name="RIGs input totals 4 2 4 13" xfId="28805"/>
    <cellStyle name="RIGs input totals 4 2 4 14" xfId="28806"/>
    <cellStyle name="RIGs input totals 4 2 4 15" xfId="28807"/>
    <cellStyle name="RIGs input totals 4 2 4 16" xfId="28808"/>
    <cellStyle name="RIGs input totals 4 2 4 17" xfId="28809"/>
    <cellStyle name="RIGs input totals 4 2 4 18" xfId="28810"/>
    <cellStyle name="RIGs input totals 4 2 4 19" xfId="28811"/>
    <cellStyle name="RIGs input totals 4 2 4 2" xfId="28812"/>
    <cellStyle name="RIGs input totals 4 2 4 20" xfId="28813"/>
    <cellStyle name="RIGs input totals 4 2 4 21" xfId="28814"/>
    <cellStyle name="RIGs input totals 4 2 4 22" xfId="28815"/>
    <cellStyle name="RIGs input totals 4 2 4 23" xfId="28816"/>
    <cellStyle name="RIGs input totals 4 2 4 24" xfId="28817"/>
    <cellStyle name="RIGs input totals 4 2 4 25" xfId="28818"/>
    <cellStyle name="RIGs input totals 4 2 4 26" xfId="28819"/>
    <cellStyle name="RIGs input totals 4 2 4 27" xfId="28820"/>
    <cellStyle name="RIGs input totals 4 2 4 28" xfId="28821"/>
    <cellStyle name="RIGs input totals 4 2 4 29" xfId="28822"/>
    <cellStyle name="RIGs input totals 4 2 4 3" xfId="28823"/>
    <cellStyle name="RIGs input totals 4 2 4 30" xfId="28824"/>
    <cellStyle name="RIGs input totals 4 2 4 31" xfId="28825"/>
    <cellStyle name="RIGs input totals 4 2 4 32" xfId="28826"/>
    <cellStyle name="RIGs input totals 4 2 4 33" xfId="28827"/>
    <cellStyle name="RIGs input totals 4 2 4 34" xfId="28828"/>
    <cellStyle name="RIGs input totals 4 2 4 4" xfId="28829"/>
    <cellStyle name="RIGs input totals 4 2 4 5" xfId="28830"/>
    <cellStyle name="RIGs input totals 4 2 4 6" xfId="28831"/>
    <cellStyle name="RIGs input totals 4 2 4 7" xfId="28832"/>
    <cellStyle name="RIGs input totals 4 2 4 8" xfId="28833"/>
    <cellStyle name="RIGs input totals 4 2 4 9" xfId="28834"/>
    <cellStyle name="RIGs input totals 4 2 5" xfId="28835"/>
    <cellStyle name="RIGs input totals 4 2 6" xfId="28836"/>
    <cellStyle name="RIGs input totals 4 2 7" xfId="28837"/>
    <cellStyle name="RIGs input totals 4 2 8" xfId="28838"/>
    <cellStyle name="RIGs input totals 4 2 9" xfId="28839"/>
    <cellStyle name="RIGs input totals 4 2_4 28 1_Asst_Health_Crit_AllTO_RIIO_20110714pm" xfId="1800"/>
    <cellStyle name="RIGs input totals 4 20" xfId="28840"/>
    <cellStyle name="RIGs input totals 4 21" xfId="28841"/>
    <cellStyle name="RIGs input totals 4 22" xfId="28842"/>
    <cellStyle name="RIGs input totals 4 23" xfId="28843"/>
    <cellStyle name="RIGs input totals 4 24" xfId="28844"/>
    <cellStyle name="RIGs input totals 4 25" xfId="28845"/>
    <cellStyle name="RIGs input totals 4 26" xfId="28846"/>
    <cellStyle name="RIGs input totals 4 27" xfId="28847"/>
    <cellStyle name="RIGs input totals 4 28" xfId="28848"/>
    <cellStyle name="RIGs input totals 4 29" xfId="28849"/>
    <cellStyle name="RIGs input totals 4 3" xfId="1801"/>
    <cellStyle name="RIGs input totals 4 3 10" xfId="28850"/>
    <cellStyle name="RIGs input totals 4 3 11" xfId="28851"/>
    <cellStyle name="RIGs input totals 4 3 12" xfId="28852"/>
    <cellStyle name="RIGs input totals 4 3 13" xfId="28853"/>
    <cellStyle name="RIGs input totals 4 3 14" xfId="28854"/>
    <cellStyle name="RIGs input totals 4 3 15" xfId="28855"/>
    <cellStyle name="RIGs input totals 4 3 16" xfId="28856"/>
    <cellStyle name="RIGs input totals 4 3 17" xfId="28857"/>
    <cellStyle name="RIGs input totals 4 3 18" xfId="28858"/>
    <cellStyle name="RIGs input totals 4 3 19" xfId="28859"/>
    <cellStyle name="RIGs input totals 4 3 2" xfId="1802"/>
    <cellStyle name="RIGs input totals 4 3 2 10" xfId="28860"/>
    <cellStyle name="RIGs input totals 4 3 2 11" xfId="28861"/>
    <cellStyle name="RIGs input totals 4 3 2 12" xfId="28862"/>
    <cellStyle name="RIGs input totals 4 3 2 13" xfId="28863"/>
    <cellStyle name="RIGs input totals 4 3 2 14" xfId="28864"/>
    <cellStyle name="RIGs input totals 4 3 2 15" xfId="28865"/>
    <cellStyle name="RIGs input totals 4 3 2 16" xfId="28866"/>
    <cellStyle name="RIGs input totals 4 3 2 17" xfId="28867"/>
    <cellStyle name="RIGs input totals 4 3 2 18" xfId="28868"/>
    <cellStyle name="RIGs input totals 4 3 2 19" xfId="28869"/>
    <cellStyle name="RIGs input totals 4 3 2 2" xfId="28870"/>
    <cellStyle name="RIGs input totals 4 3 2 20" xfId="28871"/>
    <cellStyle name="RIGs input totals 4 3 2 21" xfId="28872"/>
    <cellStyle name="RIGs input totals 4 3 2 22" xfId="28873"/>
    <cellStyle name="RIGs input totals 4 3 2 23" xfId="28874"/>
    <cellStyle name="RIGs input totals 4 3 2 24" xfId="28875"/>
    <cellStyle name="RIGs input totals 4 3 2 25" xfId="28876"/>
    <cellStyle name="RIGs input totals 4 3 2 26" xfId="28877"/>
    <cellStyle name="RIGs input totals 4 3 2 27" xfId="28878"/>
    <cellStyle name="RIGs input totals 4 3 2 28" xfId="28879"/>
    <cellStyle name="RIGs input totals 4 3 2 29" xfId="28880"/>
    <cellStyle name="RIGs input totals 4 3 2 3" xfId="28881"/>
    <cellStyle name="RIGs input totals 4 3 2 30" xfId="28882"/>
    <cellStyle name="RIGs input totals 4 3 2 31" xfId="28883"/>
    <cellStyle name="RIGs input totals 4 3 2 32" xfId="28884"/>
    <cellStyle name="RIGs input totals 4 3 2 33" xfId="28885"/>
    <cellStyle name="RIGs input totals 4 3 2 34" xfId="28886"/>
    <cellStyle name="RIGs input totals 4 3 2 4" xfId="28887"/>
    <cellStyle name="RIGs input totals 4 3 2 5" xfId="28888"/>
    <cellStyle name="RIGs input totals 4 3 2 6" xfId="28889"/>
    <cellStyle name="RIGs input totals 4 3 2 7" xfId="28890"/>
    <cellStyle name="RIGs input totals 4 3 2 8" xfId="28891"/>
    <cellStyle name="RIGs input totals 4 3 2 9" xfId="28892"/>
    <cellStyle name="RIGs input totals 4 3 20" xfId="28893"/>
    <cellStyle name="RIGs input totals 4 3 21" xfId="28894"/>
    <cellStyle name="RIGs input totals 4 3 22" xfId="28895"/>
    <cellStyle name="RIGs input totals 4 3 23" xfId="28896"/>
    <cellStyle name="RIGs input totals 4 3 24" xfId="28897"/>
    <cellStyle name="RIGs input totals 4 3 25" xfId="28898"/>
    <cellStyle name="RIGs input totals 4 3 26" xfId="28899"/>
    <cellStyle name="RIGs input totals 4 3 27" xfId="28900"/>
    <cellStyle name="RIGs input totals 4 3 28" xfId="28901"/>
    <cellStyle name="RIGs input totals 4 3 29" xfId="28902"/>
    <cellStyle name="RIGs input totals 4 3 3" xfId="28903"/>
    <cellStyle name="RIGs input totals 4 3 30" xfId="28904"/>
    <cellStyle name="RIGs input totals 4 3 31" xfId="28905"/>
    <cellStyle name="RIGs input totals 4 3 32" xfId="28906"/>
    <cellStyle name="RIGs input totals 4 3 33" xfId="28907"/>
    <cellStyle name="RIGs input totals 4 3 34" xfId="28908"/>
    <cellStyle name="RIGs input totals 4 3 35" xfId="28909"/>
    <cellStyle name="RIGs input totals 4 3 4" xfId="28910"/>
    <cellStyle name="RIGs input totals 4 3 5" xfId="28911"/>
    <cellStyle name="RIGs input totals 4 3 6" xfId="28912"/>
    <cellStyle name="RIGs input totals 4 3 7" xfId="28913"/>
    <cellStyle name="RIGs input totals 4 3 8" xfId="28914"/>
    <cellStyle name="RIGs input totals 4 3 9" xfId="28915"/>
    <cellStyle name="RIGs input totals 4 3_4 28 1_Asst_Health_Crit_AllTO_RIIO_20110714pm" xfId="1803"/>
    <cellStyle name="RIGs input totals 4 30" xfId="28916"/>
    <cellStyle name="RIGs input totals 4 31" xfId="28917"/>
    <cellStyle name="RIGs input totals 4 32" xfId="28918"/>
    <cellStyle name="RIGs input totals 4 33" xfId="28919"/>
    <cellStyle name="RIGs input totals 4 34" xfId="28920"/>
    <cellStyle name="RIGs input totals 4 35" xfId="28921"/>
    <cellStyle name="RIGs input totals 4 36" xfId="28922"/>
    <cellStyle name="RIGs input totals 4 37" xfId="28923"/>
    <cellStyle name="RIGs input totals 4 38" xfId="28924"/>
    <cellStyle name="RIGs input totals 4 39" xfId="28925"/>
    <cellStyle name="RIGs input totals 4 4" xfId="1804"/>
    <cellStyle name="RIGs input totals 4 4 10" xfId="28926"/>
    <cellStyle name="RIGs input totals 4 4 11" xfId="28927"/>
    <cellStyle name="RIGs input totals 4 4 12" xfId="28928"/>
    <cellStyle name="RIGs input totals 4 4 13" xfId="28929"/>
    <cellStyle name="RIGs input totals 4 4 14" xfId="28930"/>
    <cellStyle name="RIGs input totals 4 4 15" xfId="28931"/>
    <cellStyle name="RIGs input totals 4 4 16" xfId="28932"/>
    <cellStyle name="RIGs input totals 4 4 17" xfId="28933"/>
    <cellStyle name="RIGs input totals 4 4 18" xfId="28934"/>
    <cellStyle name="RIGs input totals 4 4 19" xfId="28935"/>
    <cellStyle name="RIGs input totals 4 4 2" xfId="28936"/>
    <cellStyle name="RIGs input totals 4 4 20" xfId="28937"/>
    <cellStyle name="RIGs input totals 4 4 21" xfId="28938"/>
    <cellStyle name="RIGs input totals 4 4 22" xfId="28939"/>
    <cellStyle name="RIGs input totals 4 4 23" xfId="28940"/>
    <cellStyle name="RIGs input totals 4 4 24" xfId="28941"/>
    <cellStyle name="RIGs input totals 4 4 25" xfId="28942"/>
    <cellStyle name="RIGs input totals 4 4 26" xfId="28943"/>
    <cellStyle name="RIGs input totals 4 4 27" xfId="28944"/>
    <cellStyle name="RIGs input totals 4 4 28" xfId="28945"/>
    <cellStyle name="RIGs input totals 4 4 29" xfId="28946"/>
    <cellStyle name="RIGs input totals 4 4 3" xfId="28947"/>
    <cellStyle name="RIGs input totals 4 4 30" xfId="28948"/>
    <cellStyle name="RIGs input totals 4 4 31" xfId="28949"/>
    <cellStyle name="RIGs input totals 4 4 32" xfId="28950"/>
    <cellStyle name="RIGs input totals 4 4 33" xfId="28951"/>
    <cellStyle name="RIGs input totals 4 4 34" xfId="28952"/>
    <cellStyle name="RIGs input totals 4 4 4" xfId="28953"/>
    <cellStyle name="RIGs input totals 4 4 5" xfId="28954"/>
    <cellStyle name="RIGs input totals 4 4 6" xfId="28955"/>
    <cellStyle name="RIGs input totals 4 4 7" xfId="28956"/>
    <cellStyle name="RIGs input totals 4 4 8" xfId="28957"/>
    <cellStyle name="RIGs input totals 4 4 9" xfId="28958"/>
    <cellStyle name="RIGs input totals 4 5" xfId="1805"/>
    <cellStyle name="RIGs input totals 4 5 10" xfId="28959"/>
    <cellStyle name="RIGs input totals 4 5 11" xfId="28960"/>
    <cellStyle name="RIGs input totals 4 5 12" xfId="28961"/>
    <cellStyle name="RIGs input totals 4 5 13" xfId="28962"/>
    <cellStyle name="RIGs input totals 4 5 14" xfId="28963"/>
    <cellStyle name="RIGs input totals 4 5 15" xfId="28964"/>
    <cellStyle name="RIGs input totals 4 5 16" xfId="28965"/>
    <cellStyle name="RIGs input totals 4 5 17" xfId="28966"/>
    <cellStyle name="RIGs input totals 4 5 18" xfId="28967"/>
    <cellStyle name="RIGs input totals 4 5 19" xfId="28968"/>
    <cellStyle name="RIGs input totals 4 5 2" xfId="28969"/>
    <cellStyle name="RIGs input totals 4 5 20" xfId="28970"/>
    <cellStyle name="RIGs input totals 4 5 21" xfId="28971"/>
    <cellStyle name="RIGs input totals 4 5 22" xfId="28972"/>
    <cellStyle name="RIGs input totals 4 5 23" xfId="28973"/>
    <cellStyle name="RIGs input totals 4 5 24" xfId="28974"/>
    <cellStyle name="RIGs input totals 4 5 25" xfId="28975"/>
    <cellStyle name="RIGs input totals 4 5 26" xfId="28976"/>
    <cellStyle name="RIGs input totals 4 5 27" xfId="28977"/>
    <cellStyle name="RIGs input totals 4 5 28" xfId="28978"/>
    <cellStyle name="RIGs input totals 4 5 29" xfId="28979"/>
    <cellStyle name="RIGs input totals 4 5 3" xfId="28980"/>
    <cellStyle name="RIGs input totals 4 5 30" xfId="28981"/>
    <cellStyle name="RIGs input totals 4 5 31" xfId="28982"/>
    <cellStyle name="RIGs input totals 4 5 32" xfId="28983"/>
    <cellStyle name="RIGs input totals 4 5 33" xfId="28984"/>
    <cellStyle name="RIGs input totals 4 5 34" xfId="28985"/>
    <cellStyle name="RIGs input totals 4 5 4" xfId="28986"/>
    <cellStyle name="RIGs input totals 4 5 5" xfId="28987"/>
    <cellStyle name="RIGs input totals 4 5 6" xfId="28988"/>
    <cellStyle name="RIGs input totals 4 5 7" xfId="28989"/>
    <cellStyle name="RIGs input totals 4 5 8" xfId="28990"/>
    <cellStyle name="RIGs input totals 4 5 9" xfId="28991"/>
    <cellStyle name="RIGs input totals 4 6" xfId="28992"/>
    <cellStyle name="RIGs input totals 4 7" xfId="28993"/>
    <cellStyle name="RIGs input totals 4 8" xfId="28994"/>
    <cellStyle name="RIGs input totals 4 9" xfId="28995"/>
    <cellStyle name="RIGs input totals 4_1.3s Accounting C Costs Scots" xfId="1806"/>
    <cellStyle name="RIGs input totals 40" xfId="28996"/>
    <cellStyle name="RIGs input totals 41" xfId="28997"/>
    <cellStyle name="RIGs input totals 42" xfId="28998"/>
    <cellStyle name="RIGs input totals 43" xfId="28999"/>
    <cellStyle name="RIGs input totals 44" xfId="29000"/>
    <cellStyle name="RIGs input totals 45" xfId="29001"/>
    <cellStyle name="RIGs input totals 46" xfId="29002"/>
    <cellStyle name="RIGs input totals 5" xfId="1807"/>
    <cellStyle name="RIGs input totals 5 10" xfId="29003"/>
    <cellStyle name="RIGs input totals 5 11" xfId="29004"/>
    <cellStyle name="RIGs input totals 5 12" xfId="29005"/>
    <cellStyle name="RIGs input totals 5 13" xfId="29006"/>
    <cellStyle name="RIGs input totals 5 14" xfId="29007"/>
    <cellStyle name="RIGs input totals 5 15" xfId="29008"/>
    <cellStyle name="RIGs input totals 5 16" xfId="29009"/>
    <cellStyle name="RIGs input totals 5 17" xfId="29010"/>
    <cellStyle name="RIGs input totals 5 18" xfId="29011"/>
    <cellStyle name="RIGs input totals 5 19" xfId="29012"/>
    <cellStyle name="RIGs input totals 5 2" xfId="1808"/>
    <cellStyle name="RIGs input totals 5 2 10" xfId="29013"/>
    <cellStyle name="RIGs input totals 5 2 11" xfId="29014"/>
    <cellStyle name="RIGs input totals 5 2 12" xfId="29015"/>
    <cellStyle name="RIGs input totals 5 2 13" xfId="29016"/>
    <cellStyle name="RIGs input totals 5 2 14" xfId="29017"/>
    <cellStyle name="RIGs input totals 5 2 15" xfId="29018"/>
    <cellStyle name="RIGs input totals 5 2 16" xfId="29019"/>
    <cellStyle name="RIGs input totals 5 2 17" xfId="29020"/>
    <cellStyle name="RIGs input totals 5 2 18" xfId="29021"/>
    <cellStyle name="RIGs input totals 5 2 19" xfId="29022"/>
    <cellStyle name="RIGs input totals 5 2 2" xfId="1809"/>
    <cellStyle name="RIGs input totals 5 2 2 10" xfId="29023"/>
    <cellStyle name="RIGs input totals 5 2 2 11" xfId="29024"/>
    <cellStyle name="RIGs input totals 5 2 2 12" xfId="29025"/>
    <cellStyle name="RIGs input totals 5 2 2 13" xfId="29026"/>
    <cellStyle name="RIGs input totals 5 2 2 14" xfId="29027"/>
    <cellStyle name="RIGs input totals 5 2 2 15" xfId="29028"/>
    <cellStyle name="RIGs input totals 5 2 2 16" xfId="29029"/>
    <cellStyle name="RIGs input totals 5 2 2 17" xfId="29030"/>
    <cellStyle name="RIGs input totals 5 2 2 18" xfId="29031"/>
    <cellStyle name="RIGs input totals 5 2 2 19" xfId="29032"/>
    <cellStyle name="RIGs input totals 5 2 2 2" xfId="1810"/>
    <cellStyle name="RIGs input totals 5 2 2 2 10" xfId="29033"/>
    <cellStyle name="RIGs input totals 5 2 2 2 11" xfId="29034"/>
    <cellStyle name="RIGs input totals 5 2 2 2 12" xfId="29035"/>
    <cellStyle name="RIGs input totals 5 2 2 2 13" xfId="29036"/>
    <cellStyle name="RIGs input totals 5 2 2 2 14" xfId="29037"/>
    <cellStyle name="RIGs input totals 5 2 2 2 15" xfId="29038"/>
    <cellStyle name="RIGs input totals 5 2 2 2 16" xfId="29039"/>
    <cellStyle name="RIGs input totals 5 2 2 2 17" xfId="29040"/>
    <cellStyle name="RIGs input totals 5 2 2 2 18" xfId="29041"/>
    <cellStyle name="RIGs input totals 5 2 2 2 19" xfId="29042"/>
    <cellStyle name="RIGs input totals 5 2 2 2 2" xfId="1811"/>
    <cellStyle name="RIGs input totals 5 2 2 2 2 10" xfId="29043"/>
    <cellStyle name="RIGs input totals 5 2 2 2 2 11" xfId="29044"/>
    <cellStyle name="RIGs input totals 5 2 2 2 2 12" xfId="29045"/>
    <cellStyle name="RIGs input totals 5 2 2 2 2 13" xfId="29046"/>
    <cellStyle name="RIGs input totals 5 2 2 2 2 14" xfId="29047"/>
    <cellStyle name="RIGs input totals 5 2 2 2 2 15" xfId="29048"/>
    <cellStyle name="RIGs input totals 5 2 2 2 2 16" xfId="29049"/>
    <cellStyle name="RIGs input totals 5 2 2 2 2 17" xfId="29050"/>
    <cellStyle name="RIGs input totals 5 2 2 2 2 18" xfId="29051"/>
    <cellStyle name="RIGs input totals 5 2 2 2 2 19" xfId="29052"/>
    <cellStyle name="RIGs input totals 5 2 2 2 2 2" xfId="29053"/>
    <cellStyle name="RIGs input totals 5 2 2 2 2 20" xfId="29054"/>
    <cellStyle name="RIGs input totals 5 2 2 2 2 21" xfId="29055"/>
    <cellStyle name="RIGs input totals 5 2 2 2 2 22" xfId="29056"/>
    <cellStyle name="RIGs input totals 5 2 2 2 2 23" xfId="29057"/>
    <cellStyle name="RIGs input totals 5 2 2 2 2 24" xfId="29058"/>
    <cellStyle name="RIGs input totals 5 2 2 2 2 25" xfId="29059"/>
    <cellStyle name="RIGs input totals 5 2 2 2 2 26" xfId="29060"/>
    <cellStyle name="RIGs input totals 5 2 2 2 2 27" xfId="29061"/>
    <cellStyle name="RIGs input totals 5 2 2 2 2 28" xfId="29062"/>
    <cellStyle name="RIGs input totals 5 2 2 2 2 29" xfId="29063"/>
    <cellStyle name="RIGs input totals 5 2 2 2 2 3" xfId="29064"/>
    <cellStyle name="RIGs input totals 5 2 2 2 2 30" xfId="29065"/>
    <cellStyle name="RIGs input totals 5 2 2 2 2 31" xfId="29066"/>
    <cellStyle name="RIGs input totals 5 2 2 2 2 32" xfId="29067"/>
    <cellStyle name="RIGs input totals 5 2 2 2 2 33" xfId="29068"/>
    <cellStyle name="RIGs input totals 5 2 2 2 2 34" xfId="29069"/>
    <cellStyle name="RIGs input totals 5 2 2 2 2 4" xfId="29070"/>
    <cellStyle name="RIGs input totals 5 2 2 2 2 5" xfId="29071"/>
    <cellStyle name="RIGs input totals 5 2 2 2 2 6" xfId="29072"/>
    <cellStyle name="RIGs input totals 5 2 2 2 2 7" xfId="29073"/>
    <cellStyle name="RIGs input totals 5 2 2 2 2 8" xfId="29074"/>
    <cellStyle name="RIGs input totals 5 2 2 2 2 9" xfId="29075"/>
    <cellStyle name="RIGs input totals 5 2 2 2 20" xfId="29076"/>
    <cellStyle name="RIGs input totals 5 2 2 2 21" xfId="29077"/>
    <cellStyle name="RIGs input totals 5 2 2 2 22" xfId="29078"/>
    <cellStyle name="RIGs input totals 5 2 2 2 23" xfId="29079"/>
    <cellStyle name="RIGs input totals 5 2 2 2 24" xfId="29080"/>
    <cellStyle name="RIGs input totals 5 2 2 2 25" xfId="29081"/>
    <cellStyle name="RIGs input totals 5 2 2 2 26" xfId="29082"/>
    <cellStyle name="RIGs input totals 5 2 2 2 27" xfId="29083"/>
    <cellStyle name="RIGs input totals 5 2 2 2 28" xfId="29084"/>
    <cellStyle name="RIGs input totals 5 2 2 2 29" xfId="29085"/>
    <cellStyle name="RIGs input totals 5 2 2 2 3" xfId="29086"/>
    <cellStyle name="RIGs input totals 5 2 2 2 30" xfId="29087"/>
    <cellStyle name="RIGs input totals 5 2 2 2 31" xfId="29088"/>
    <cellStyle name="RIGs input totals 5 2 2 2 4" xfId="29089"/>
    <cellStyle name="RIGs input totals 5 2 2 2 5" xfId="29090"/>
    <cellStyle name="RIGs input totals 5 2 2 2 6" xfId="29091"/>
    <cellStyle name="RIGs input totals 5 2 2 2 7" xfId="29092"/>
    <cellStyle name="RIGs input totals 5 2 2 2 8" xfId="29093"/>
    <cellStyle name="RIGs input totals 5 2 2 2 9" xfId="29094"/>
    <cellStyle name="RIGs input totals 5 2 2 2_4 28 1_Asst_Health_Crit_AllTO_RIIO_20110714pm" xfId="1812"/>
    <cellStyle name="RIGs input totals 5 2 2 20" xfId="29095"/>
    <cellStyle name="RIGs input totals 5 2 2 21" xfId="29096"/>
    <cellStyle name="RIGs input totals 5 2 2 22" xfId="29097"/>
    <cellStyle name="RIGs input totals 5 2 2 23" xfId="29098"/>
    <cellStyle name="RIGs input totals 5 2 2 24" xfId="29099"/>
    <cellStyle name="RIGs input totals 5 2 2 25" xfId="29100"/>
    <cellStyle name="RIGs input totals 5 2 2 26" xfId="29101"/>
    <cellStyle name="RIGs input totals 5 2 2 27" xfId="29102"/>
    <cellStyle name="RIGs input totals 5 2 2 28" xfId="29103"/>
    <cellStyle name="RIGs input totals 5 2 2 29" xfId="29104"/>
    <cellStyle name="RIGs input totals 5 2 2 3" xfId="1813"/>
    <cellStyle name="RIGs input totals 5 2 2 3 10" xfId="29105"/>
    <cellStyle name="RIGs input totals 5 2 2 3 11" xfId="29106"/>
    <cellStyle name="RIGs input totals 5 2 2 3 12" xfId="29107"/>
    <cellStyle name="RIGs input totals 5 2 2 3 13" xfId="29108"/>
    <cellStyle name="RIGs input totals 5 2 2 3 14" xfId="29109"/>
    <cellStyle name="RIGs input totals 5 2 2 3 15" xfId="29110"/>
    <cellStyle name="RIGs input totals 5 2 2 3 16" xfId="29111"/>
    <cellStyle name="RIGs input totals 5 2 2 3 17" xfId="29112"/>
    <cellStyle name="RIGs input totals 5 2 2 3 18" xfId="29113"/>
    <cellStyle name="RIGs input totals 5 2 2 3 19" xfId="29114"/>
    <cellStyle name="RIGs input totals 5 2 2 3 2" xfId="29115"/>
    <cellStyle name="RIGs input totals 5 2 2 3 20" xfId="29116"/>
    <cellStyle name="RIGs input totals 5 2 2 3 21" xfId="29117"/>
    <cellStyle name="RIGs input totals 5 2 2 3 22" xfId="29118"/>
    <cellStyle name="RIGs input totals 5 2 2 3 23" xfId="29119"/>
    <cellStyle name="RIGs input totals 5 2 2 3 24" xfId="29120"/>
    <cellStyle name="RIGs input totals 5 2 2 3 25" xfId="29121"/>
    <cellStyle name="RIGs input totals 5 2 2 3 26" xfId="29122"/>
    <cellStyle name="RIGs input totals 5 2 2 3 27" xfId="29123"/>
    <cellStyle name="RIGs input totals 5 2 2 3 28" xfId="29124"/>
    <cellStyle name="RIGs input totals 5 2 2 3 29" xfId="29125"/>
    <cellStyle name="RIGs input totals 5 2 2 3 3" xfId="29126"/>
    <cellStyle name="RIGs input totals 5 2 2 3 30" xfId="29127"/>
    <cellStyle name="RIGs input totals 5 2 2 3 4" xfId="29128"/>
    <cellStyle name="RIGs input totals 5 2 2 3 5" xfId="29129"/>
    <cellStyle name="RIGs input totals 5 2 2 3 6" xfId="29130"/>
    <cellStyle name="RIGs input totals 5 2 2 3 7" xfId="29131"/>
    <cellStyle name="RIGs input totals 5 2 2 3 8" xfId="29132"/>
    <cellStyle name="RIGs input totals 5 2 2 3 9" xfId="29133"/>
    <cellStyle name="RIGs input totals 5 2 2 30" xfId="29134"/>
    <cellStyle name="RIGs input totals 5 2 2 31" xfId="29135"/>
    <cellStyle name="RIGs input totals 5 2 2 32" xfId="29136"/>
    <cellStyle name="RIGs input totals 5 2 2 33" xfId="29137"/>
    <cellStyle name="RIGs input totals 5 2 2 4" xfId="1814"/>
    <cellStyle name="RIGs input totals 5 2 2 4 10" xfId="29138"/>
    <cellStyle name="RIGs input totals 5 2 2 4 11" xfId="29139"/>
    <cellStyle name="RIGs input totals 5 2 2 4 12" xfId="29140"/>
    <cellStyle name="RIGs input totals 5 2 2 4 13" xfId="29141"/>
    <cellStyle name="RIGs input totals 5 2 2 4 14" xfId="29142"/>
    <cellStyle name="RIGs input totals 5 2 2 4 15" xfId="29143"/>
    <cellStyle name="RIGs input totals 5 2 2 4 16" xfId="29144"/>
    <cellStyle name="RIGs input totals 5 2 2 4 17" xfId="29145"/>
    <cellStyle name="RIGs input totals 5 2 2 4 18" xfId="29146"/>
    <cellStyle name="RIGs input totals 5 2 2 4 19" xfId="29147"/>
    <cellStyle name="RIGs input totals 5 2 2 4 2" xfId="29148"/>
    <cellStyle name="RIGs input totals 5 2 2 4 20" xfId="29149"/>
    <cellStyle name="RIGs input totals 5 2 2 4 21" xfId="29150"/>
    <cellStyle name="RIGs input totals 5 2 2 4 22" xfId="29151"/>
    <cellStyle name="RIGs input totals 5 2 2 4 23" xfId="29152"/>
    <cellStyle name="RIGs input totals 5 2 2 4 24" xfId="29153"/>
    <cellStyle name="RIGs input totals 5 2 2 4 25" xfId="29154"/>
    <cellStyle name="RIGs input totals 5 2 2 4 26" xfId="29155"/>
    <cellStyle name="RIGs input totals 5 2 2 4 27" xfId="29156"/>
    <cellStyle name="RIGs input totals 5 2 2 4 28" xfId="29157"/>
    <cellStyle name="RIGs input totals 5 2 2 4 29" xfId="29158"/>
    <cellStyle name="RIGs input totals 5 2 2 4 3" xfId="29159"/>
    <cellStyle name="RIGs input totals 5 2 2 4 30" xfId="29160"/>
    <cellStyle name="RIGs input totals 5 2 2 4 4" xfId="29161"/>
    <cellStyle name="RIGs input totals 5 2 2 4 5" xfId="29162"/>
    <cellStyle name="RIGs input totals 5 2 2 4 6" xfId="29163"/>
    <cellStyle name="RIGs input totals 5 2 2 4 7" xfId="29164"/>
    <cellStyle name="RIGs input totals 5 2 2 4 8" xfId="29165"/>
    <cellStyle name="RIGs input totals 5 2 2 4 9" xfId="29166"/>
    <cellStyle name="RIGs input totals 5 2 2 5" xfId="29167"/>
    <cellStyle name="RIGs input totals 5 2 2 6" xfId="29168"/>
    <cellStyle name="RIGs input totals 5 2 2 7" xfId="29169"/>
    <cellStyle name="RIGs input totals 5 2 2 8" xfId="29170"/>
    <cellStyle name="RIGs input totals 5 2 2 9" xfId="29171"/>
    <cellStyle name="RIGs input totals 5 2 2_4 28 1_Asst_Health_Crit_AllTO_RIIO_20110714pm" xfId="1815"/>
    <cellStyle name="RIGs input totals 5 2 20" xfId="29172"/>
    <cellStyle name="RIGs input totals 5 2 21" xfId="29173"/>
    <cellStyle name="RIGs input totals 5 2 22" xfId="29174"/>
    <cellStyle name="RIGs input totals 5 2 23" xfId="29175"/>
    <cellStyle name="RIGs input totals 5 2 24" xfId="29176"/>
    <cellStyle name="RIGs input totals 5 2 25" xfId="29177"/>
    <cellStyle name="RIGs input totals 5 2 26" xfId="29178"/>
    <cellStyle name="RIGs input totals 5 2 27" xfId="29179"/>
    <cellStyle name="RIGs input totals 5 2 28" xfId="29180"/>
    <cellStyle name="RIGs input totals 5 2 29" xfId="29181"/>
    <cellStyle name="RIGs input totals 5 2 3" xfId="1816"/>
    <cellStyle name="RIGs input totals 5 2 3 10" xfId="29182"/>
    <cellStyle name="RIGs input totals 5 2 3 11" xfId="29183"/>
    <cellStyle name="RIGs input totals 5 2 3 12" xfId="29184"/>
    <cellStyle name="RIGs input totals 5 2 3 13" xfId="29185"/>
    <cellStyle name="RIGs input totals 5 2 3 14" xfId="29186"/>
    <cellStyle name="RIGs input totals 5 2 3 15" xfId="29187"/>
    <cellStyle name="RIGs input totals 5 2 3 16" xfId="29188"/>
    <cellStyle name="RIGs input totals 5 2 3 17" xfId="29189"/>
    <cellStyle name="RIGs input totals 5 2 3 18" xfId="29190"/>
    <cellStyle name="RIGs input totals 5 2 3 19" xfId="29191"/>
    <cellStyle name="RIGs input totals 5 2 3 2" xfId="1817"/>
    <cellStyle name="RIGs input totals 5 2 3 2 10" xfId="29192"/>
    <cellStyle name="RIGs input totals 5 2 3 2 11" xfId="29193"/>
    <cellStyle name="RIGs input totals 5 2 3 2 12" xfId="29194"/>
    <cellStyle name="RIGs input totals 5 2 3 2 13" xfId="29195"/>
    <cellStyle name="RIGs input totals 5 2 3 2 14" xfId="29196"/>
    <cellStyle name="RIGs input totals 5 2 3 2 15" xfId="29197"/>
    <cellStyle name="RIGs input totals 5 2 3 2 16" xfId="29198"/>
    <cellStyle name="RIGs input totals 5 2 3 2 17" xfId="29199"/>
    <cellStyle name="RIGs input totals 5 2 3 2 18" xfId="29200"/>
    <cellStyle name="RIGs input totals 5 2 3 2 19" xfId="29201"/>
    <cellStyle name="RIGs input totals 5 2 3 2 2" xfId="29202"/>
    <cellStyle name="RIGs input totals 5 2 3 2 20" xfId="29203"/>
    <cellStyle name="RIGs input totals 5 2 3 2 21" xfId="29204"/>
    <cellStyle name="RIGs input totals 5 2 3 2 22" xfId="29205"/>
    <cellStyle name="RIGs input totals 5 2 3 2 23" xfId="29206"/>
    <cellStyle name="RIGs input totals 5 2 3 2 24" xfId="29207"/>
    <cellStyle name="RIGs input totals 5 2 3 2 25" xfId="29208"/>
    <cellStyle name="RIGs input totals 5 2 3 2 26" xfId="29209"/>
    <cellStyle name="RIGs input totals 5 2 3 2 27" xfId="29210"/>
    <cellStyle name="RIGs input totals 5 2 3 2 28" xfId="29211"/>
    <cellStyle name="RIGs input totals 5 2 3 2 29" xfId="29212"/>
    <cellStyle name="RIGs input totals 5 2 3 2 3" xfId="29213"/>
    <cellStyle name="RIGs input totals 5 2 3 2 30" xfId="29214"/>
    <cellStyle name="RIGs input totals 5 2 3 2 31" xfId="29215"/>
    <cellStyle name="RIGs input totals 5 2 3 2 32" xfId="29216"/>
    <cellStyle name="RIGs input totals 5 2 3 2 33" xfId="29217"/>
    <cellStyle name="RIGs input totals 5 2 3 2 34" xfId="29218"/>
    <cellStyle name="RIGs input totals 5 2 3 2 4" xfId="29219"/>
    <cellStyle name="RIGs input totals 5 2 3 2 5" xfId="29220"/>
    <cellStyle name="RIGs input totals 5 2 3 2 6" xfId="29221"/>
    <cellStyle name="RIGs input totals 5 2 3 2 7" xfId="29222"/>
    <cellStyle name="RIGs input totals 5 2 3 2 8" xfId="29223"/>
    <cellStyle name="RIGs input totals 5 2 3 2 9" xfId="29224"/>
    <cellStyle name="RIGs input totals 5 2 3 20" xfId="29225"/>
    <cellStyle name="RIGs input totals 5 2 3 21" xfId="29226"/>
    <cellStyle name="RIGs input totals 5 2 3 22" xfId="29227"/>
    <cellStyle name="RIGs input totals 5 2 3 23" xfId="29228"/>
    <cellStyle name="RIGs input totals 5 2 3 24" xfId="29229"/>
    <cellStyle name="RIGs input totals 5 2 3 25" xfId="29230"/>
    <cellStyle name="RIGs input totals 5 2 3 26" xfId="29231"/>
    <cellStyle name="RIGs input totals 5 2 3 27" xfId="29232"/>
    <cellStyle name="RIGs input totals 5 2 3 28" xfId="29233"/>
    <cellStyle name="RIGs input totals 5 2 3 29" xfId="29234"/>
    <cellStyle name="RIGs input totals 5 2 3 3" xfId="29235"/>
    <cellStyle name="RIGs input totals 5 2 3 30" xfId="29236"/>
    <cellStyle name="RIGs input totals 5 2 3 31" xfId="29237"/>
    <cellStyle name="RIGs input totals 5 2 3 32" xfId="29238"/>
    <cellStyle name="RIGs input totals 5 2 3 33" xfId="29239"/>
    <cellStyle name="RIGs input totals 5 2 3 34" xfId="29240"/>
    <cellStyle name="RIGs input totals 5 2 3 35" xfId="29241"/>
    <cellStyle name="RIGs input totals 5 2 3 4" xfId="29242"/>
    <cellStyle name="RIGs input totals 5 2 3 5" xfId="29243"/>
    <cellStyle name="RIGs input totals 5 2 3 6" xfId="29244"/>
    <cellStyle name="RIGs input totals 5 2 3 7" xfId="29245"/>
    <cellStyle name="RIGs input totals 5 2 3 8" xfId="29246"/>
    <cellStyle name="RIGs input totals 5 2 3 9" xfId="29247"/>
    <cellStyle name="RIGs input totals 5 2 3_4 28 1_Asst_Health_Crit_AllTO_RIIO_20110714pm" xfId="1818"/>
    <cellStyle name="RIGs input totals 5 2 30" xfId="29248"/>
    <cellStyle name="RIGs input totals 5 2 31" xfId="29249"/>
    <cellStyle name="RIGs input totals 5 2 32" xfId="29250"/>
    <cellStyle name="RIGs input totals 5 2 33" xfId="29251"/>
    <cellStyle name="RIGs input totals 5 2 34" xfId="29252"/>
    <cellStyle name="RIGs input totals 5 2 35" xfId="29253"/>
    <cellStyle name="RIGs input totals 5 2 36" xfId="29254"/>
    <cellStyle name="RIGs input totals 5 2 37" xfId="29255"/>
    <cellStyle name="RIGs input totals 5 2 38" xfId="29256"/>
    <cellStyle name="RIGs input totals 5 2 39" xfId="29257"/>
    <cellStyle name="RIGs input totals 5 2 4" xfId="1819"/>
    <cellStyle name="RIGs input totals 5 2 4 10" xfId="29258"/>
    <cellStyle name="RIGs input totals 5 2 4 11" xfId="29259"/>
    <cellStyle name="RIGs input totals 5 2 4 12" xfId="29260"/>
    <cellStyle name="RIGs input totals 5 2 4 13" xfId="29261"/>
    <cellStyle name="RIGs input totals 5 2 4 14" xfId="29262"/>
    <cellStyle name="RIGs input totals 5 2 4 15" xfId="29263"/>
    <cellStyle name="RIGs input totals 5 2 4 16" xfId="29264"/>
    <cellStyle name="RIGs input totals 5 2 4 17" xfId="29265"/>
    <cellStyle name="RIGs input totals 5 2 4 18" xfId="29266"/>
    <cellStyle name="RIGs input totals 5 2 4 19" xfId="29267"/>
    <cellStyle name="RIGs input totals 5 2 4 2" xfId="29268"/>
    <cellStyle name="RIGs input totals 5 2 4 20" xfId="29269"/>
    <cellStyle name="RIGs input totals 5 2 4 21" xfId="29270"/>
    <cellStyle name="RIGs input totals 5 2 4 22" xfId="29271"/>
    <cellStyle name="RIGs input totals 5 2 4 23" xfId="29272"/>
    <cellStyle name="RIGs input totals 5 2 4 24" xfId="29273"/>
    <cellStyle name="RIGs input totals 5 2 4 25" xfId="29274"/>
    <cellStyle name="RIGs input totals 5 2 4 26" xfId="29275"/>
    <cellStyle name="RIGs input totals 5 2 4 27" xfId="29276"/>
    <cellStyle name="RIGs input totals 5 2 4 28" xfId="29277"/>
    <cellStyle name="RIGs input totals 5 2 4 29" xfId="29278"/>
    <cellStyle name="RIGs input totals 5 2 4 3" xfId="29279"/>
    <cellStyle name="RIGs input totals 5 2 4 30" xfId="29280"/>
    <cellStyle name="RIGs input totals 5 2 4 31" xfId="29281"/>
    <cellStyle name="RIGs input totals 5 2 4 32" xfId="29282"/>
    <cellStyle name="RIGs input totals 5 2 4 33" xfId="29283"/>
    <cellStyle name="RIGs input totals 5 2 4 34" xfId="29284"/>
    <cellStyle name="RIGs input totals 5 2 4 4" xfId="29285"/>
    <cellStyle name="RIGs input totals 5 2 4 5" xfId="29286"/>
    <cellStyle name="RIGs input totals 5 2 4 6" xfId="29287"/>
    <cellStyle name="RIGs input totals 5 2 4 7" xfId="29288"/>
    <cellStyle name="RIGs input totals 5 2 4 8" xfId="29289"/>
    <cellStyle name="RIGs input totals 5 2 4 9" xfId="29290"/>
    <cellStyle name="RIGs input totals 5 2 5" xfId="1820"/>
    <cellStyle name="RIGs input totals 5 2 5 10" xfId="29291"/>
    <cellStyle name="RIGs input totals 5 2 5 11" xfId="29292"/>
    <cellStyle name="RIGs input totals 5 2 5 12" xfId="29293"/>
    <cellStyle name="RIGs input totals 5 2 5 13" xfId="29294"/>
    <cellStyle name="RIGs input totals 5 2 5 14" xfId="29295"/>
    <cellStyle name="RIGs input totals 5 2 5 15" xfId="29296"/>
    <cellStyle name="RIGs input totals 5 2 5 16" xfId="29297"/>
    <cellStyle name="RIGs input totals 5 2 5 17" xfId="29298"/>
    <cellStyle name="RIGs input totals 5 2 5 18" xfId="29299"/>
    <cellStyle name="RIGs input totals 5 2 5 19" xfId="29300"/>
    <cellStyle name="RIGs input totals 5 2 5 2" xfId="29301"/>
    <cellStyle name="RIGs input totals 5 2 5 20" xfId="29302"/>
    <cellStyle name="RIGs input totals 5 2 5 21" xfId="29303"/>
    <cellStyle name="RIGs input totals 5 2 5 22" xfId="29304"/>
    <cellStyle name="RIGs input totals 5 2 5 23" xfId="29305"/>
    <cellStyle name="RIGs input totals 5 2 5 24" xfId="29306"/>
    <cellStyle name="RIGs input totals 5 2 5 25" xfId="29307"/>
    <cellStyle name="RIGs input totals 5 2 5 26" xfId="29308"/>
    <cellStyle name="RIGs input totals 5 2 5 27" xfId="29309"/>
    <cellStyle name="RIGs input totals 5 2 5 28" xfId="29310"/>
    <cellStyle name="RIGs input totals 5 2 5 29" xfId="29311"/>
    <cellStyle name="RIGs input totals 5 2 5 3" xfId="29312"/>
    <cellStyle name="RIGs input totals 5 2 5 30" xfId="29313"/>
    <cellStyle name="RIGs input totals 5 2 5 31" xfId="29314"/>
    <cellStyle name="RIGs input totals 5 2 5 32" xfId="29315"/>
    <cellStyle name="RIGs input totals 5 2 5 33" xfId="29316"/>
    <cellStyle name="RIGs input totals 5 2 5 34" xfId="29317"/>
    <cellStyle name="RIGs input totals 5 2 5 4" xfId="29318"/>
    <cellStyle name="RIGs input totals 5 2 5 5" xfId="29319"/>
    <cellStyle name="RIGs input totals 5 2 5 6" xfId="29320"/>
    <cellStyle name="RIGs input totals 5 2 5 7" xfId="29321"/>
    <cellStyle name="RIGs input totals 5 2 5 8" xfId="29322"/>
    <cellStyle name="RIGs input totals 5 2 5 9" xfId="29323"/>
    <cellStyle name="RIGs input totals 5 2 6" xfId="29324"/>
    <cellStyle name="RIGs input totals 5 2 7" xfId="29325"/>
    <cellStyle name="RIGs input totals 5 2 8" xfId="29326"/>
    <cellStyle name="RIGs input totals 5 2 9" xfId="29327"/>
    <cellStyle name="RIGs input totals 5 2_4 28 1_Asst_Health_Crit_AllTO_RIIO_20110714pm" xfId="1821"/>
    <cellStyle name="RIGs input totals 5 20" xfId="29328"/>
    <cellStyle name="RIGs input totals 5 21" xfId="29329"/>
    <cellStyle name="RIGs input totals 5 22" xfId="29330"/>
    <cellStyle name="RIGs input totals 5 23" xfId="29331"/>
    <cellStyle name="RIGs input totals 5 24" xfId="29332"/>
    <cellStyle name="RIGs input totals 5 25" xfId="29333"/>
    <cellStyle name="RIGs input totals 5 26" xfId="29334"/>
    <cellStyle name="RIGs input totals 5 27" xfId="29335"/>
    <cellStyle name="RIGs input totals 5 28" xfId="29336"/>
    <cellStyle name="RIGs input totals 5 29" xfId="29337"/>
    <cellStyle name="RIGs input totals 5 3" xfId="1822"/>
    <cellStyle name="RIGs input totals 5 3 10" xfId="29338"/>
    <cellStyle name="RIGs input totals 5 3 11" xfId="29339"/>
    <cellStyle name="RIGs input totals 5 3 12" xfId="29340"/>
    <cellStyle name="RIGs input totals 5 3 13" xfId="29341"/>
    <cellStyle name="RIGs input totals 5 3 14" xfId="29342"/>
    <cellStyle name="RIGs input totals 5 3 15" xfId="29343"/>
    <cellStyle name="RIGs input totals 5 3 16" xfId="29344"/>
    <cellStyle name="RIGs input totals 5 3 17" xfId="29345"/>
    <cellStyle name="RIGs input totals 5 3 18" xfId="29346"/>
    <cellStyle name="RIGs input totals 5 3 19" xfId="29347"/>
    <cellStyle name="RIGs input totals 5 3 2" xfId="1823"/>
    <cellStyle name="RIGs input totals 5 3 2 10" xfId="29348"/>
    <cellStyle name="RIGs input totals 5 3 2 11" xfId="29349"/>
    <cellStyle name="RIGs input totals 5 3 2 12" xfId="29350"/>
    <cellStyle name="RIGs input totals 5 3 2 13" xfId="29351"/>
    <cellStyle name="RIGs input totals 5 3 2 14" xfId="29352"/>
    <cellStyle name="RIGs input totals 5 3 2 15" xfId="29353"/>
    <cellStyle name="RIGs input totals 5 3 2 16" xfId="29354"/>
    <cellStyle name="RIGs input totals 5 3 2 17" xfId="29355"/>
    <cellStyle name="RIGs input totals 5 3 2 18" xfId="29356"/>
    <cellStyle name="RIGs input totals 5 3 2 19" xfId="29357"/>
    <cellStyle name="RIGs input totals 5 3 2 2" xfId="29358"/>
    <cellStyle name="RIGs input totals 5 3 2 20" xfId="29359"/>
    <cellStyle name="RIGs input totals 5 3 2 21" xfId="29360"/>
    <cellStyle name="RIGs input totals 5 3 2 22" xfId="29361"/>
    <cellStyle name="RIGs input totals 5 3 2 23" xfId="29362"/>
    <cellStyle name="RIGs input totals 5 3 2 24" xfId="29363"/>
    <cellStyle name="RIGs input totals 5 3 2 25" xfId="29364"/>
    <cellStyle name="RIGs input totals 5 3 2 26" xfId="29365"/>
    <cellStyle name="RIGs input totals 5 3 2 27" xfId="29366"/>
    <cellStyle name="RIGs input totals 5 3 2 28" xfId="29367"/>
    <cellStyle name="RIGs input totals 5 3 2 29" xfId="29368"/>
    <cellStyle name="RIGs input totals 5 3 2 3" xfId="29369"/>
    <cellStyle name="RIGs input totals 5 3 2 30" xfId="29370"/>
    <cellStyle name="RIGs input totals 5 3 2 31" xfId="29371"/>
    <cellStyle name="RIGs input totals 5 3 2 32" xfId="29372"/>
    <cellStyle name="RIGs input totals 5 3 2 33" xfId="29373"/>
    <cellStyle name="RIGs input totals 5 3 2 34" xfId="29374"/>
    <cellStyle name="RIGs input totals 5 3 2 4" xfId="29375"/>
    <cellStyle name="RIGs input totals 5 3 2 5" xfId="29376"/>
    <cellStyle name="RIGs input totals 5 3 2 6" xfId="29377"/>
    <cellStyle name="RIGs input totals 5 3 2 7" xfId="29378"/>
    <cellStyle name="RIGs input totals 5 3 2 8" xfId="29379"/>
    <cellStyle name="RIGs input totals 5 3 2 9" xfId="29380"/>
    <cellStyle name="RIGs input totals 5 3 20" xfId="29381"/>
    <cellStyle name="RIGs input totals 5 3 21" xfId="29382"/>
    <cellStyle name="RIGs input totals 5 3 22" xfId="29383"/>
    <cellStyle name="RIGs input totals 5 3 23" xfId="29384"/>
    <cellStyle name="RIGs input totals 5 3 24" xfId="29385"/>
    <cellStyle name="RIGs input totals 5 3 25" xfId="29386"/>
    <cellStyle name="RIGs input totals 5 3 26" xfId="29387"/>
    <cellStyle name="RIGs input totals 5 3 27" xfId="29388"/>
    <cellStyle name="RIGs input totals 5 3 28" xfId="29389"/>
    <cellStyle name="RIGs input totals 5 3 29" xfId="29390"/>
    <cellStyle name="RIGs input totals 5 3 3" xfId="29391"/>
    <cellStyle name="RIGs input totals 5 3 30" xfId="29392"/>
    <cellStyle name="RIGs input totals 5 3 31" xfId="29393"/>
    <cellStyle name="RIGs input totals 5 3 32" xfId="29394"/>
    <cellStyle name="RIGs input totals 5 3 33" xfId="29395"/>
    <cellStyle name="RIGs input totals 5 3 34" xfId="29396"/>
    <cellStyle name="RIGs input totals 5 3 35" xfId="29397"/>
    <cellStyle name="RIGs input totals 5 3 4" xfId="29398"/>
    <cellStyle name="RIGs input totals 5 3 5" xfId="29399"/>
    <cellStyle name="RIGs input totals 5 3 6" xfId="29400"/>
    <cellStyle name="RIGs input totals 5 3 7" xfId="29401"/>
    <cellStyle name="RIGs input totals 5 3 8" xfId="29402"/>
    <cellStyle name="RIGs input totals 5 3 9" xfId="29403"/>
    <cellStyle name="RIGs input totals 5 3_4 28 1_Asst_Health_Crit_AllTO_RIIO_20110714pm" xfId="1824"/>
    <cellStyle name="RIGs input totals 5 30" xfId="29404"/>
    <cellStyle name="RIGs input totals 5 31" xfId="29405"/>
    <cellStyle name="RIGs input totals 5 32" xfId="29406"/>
    <cellStyle name="RIGs input totals 5 33" xfId="29407"/>
    <cellStyle name="RIGs input totals 5 34" xfId="29408"/>
    <cellStyle name="RIGs input totals 5 35" xfId="29409"/>
    <cellStyle name="RIGs input totals 5 36" xfId="29410"/>
    <cellStyle name="RIGs input totals 5 37" xfId="29411"/>
    <cellStyle name="RIGs input totals 5 38" xfId="29412"/>
    <cellStyle name="RIGs input totals 5 39" xfId="29413"/>
    <cellStyle name="RIGs input totals 5 4" xfId="1825"/>
    <cellStyle name="RIGs input totals 5 4 10" xfId="29414"/>
    <cellStyle name="RIGs input totals 5 4 11" xfId="29415"/>
    <cellStyle name="RIGs input totals 5 4 12" xfId="29416"/>
    <cellStyle name="RIGs input totals 5 4 13" xfId="29417"/>
    <cellStyle name="RIGs input totals 5 4 14" xfId="29418"/>
    <cellStyle name="RIGs input totals 5 4 15" xfId="29419"/>
    <cellStyle name="RIGs input totals 5 4 16" xfId="29420"/>
    <cellStyle name="RIGs input totals 5 4 17" xfId="29421"/>
    <cellStyle name="RIGs input totals 5 4 18" xfId="29422"/>
    <cellStyle name="RIGs input totals 5 4 19" xfId="29423"/>
    <cellStyle name="RIGs input totals 5 4 2" xfId="29424"/>
    <cellStyle name="RIGs input totals 5 4 20" xfId="29425"/>
    <cellStyle name="RIGs input totals 5 4 21" xfId="29426"/>
    <cellStyle name="RIGs input totals 5 4 22" xfId="29427"/>
    <cellStyle name="RIGs input totals 5 4 23" xfId="29428"/>
    <cellStyle name="RIGs input totals 5 4 24" xfId="29429"/>
    <cellStyle name="RIGs input totals 5 4 25" xfId="29430"/>
    <cellStyle name="RIGs input totals 5 4 26" xfId="29431"/>
    <cellStyle name="RIGs input totals 5 4 27" xfId="29432"/>
    <cellStyle name="RIGs input totals 5 4 28" xfId="29433"/>
    <cellStyle name="RIGs input totals 5 4 29" xfId="29434"/>
    <cellStyle name="RIGs input totals 5 4 3" xfId="29435"/>
    <cellStyle name="RIGs input totals 5 4 30" xfId="29436"/>
    <cellStyle name="RIGs input totals 5 4 31" xfId="29437"/>
    <cellStyle name="RIGs input totals 5 4 32" xfId="29438"/>
    <cellStyle name="RIGs input totals 5 4 33" xfId="29439"/>
    <cellStyle name="RIGs input totals 5 4 34" xfId="29440"/>
    <cellStyle name="RIGs input totals 5 4 4" xfId="29441"/>
    <cellStyle name="RIGs input totals 5 4 5" xfId="29442"/>
    <cellStyle name="RIGs input totals 5 4 6" xfId="29443"/>
    <cellStyle name="RIGs input totals 5 4 7" xfId="29444"/>
    <cellStyle name="RIGs input totals 5 4 8" xfId="29445"/>
    <cellStyle name="RIGs input totals 5 4 9" xfId="29446"/>
    <cellStyle name="RIGs input totals 5 5" xfId="1826"/>
    <cellStyle name="RIGs input totals 5 5 10" xfId="29447"/>
    <cellStyle name="RIGs input totals 5 5 11" xfId="29448"/>
    <cellStyle name="RIGs input totals 5 5 12" xfId="29449"/>
    <cellStyle name="RIGs input totals 5 5 13" xfId="29450"/>
    <cellStyle name="RIGs input totals 5 5 14" xfId="29451"/>
    <cellStyle name="RIGs input totals 5 5 15" xfId="29452"/>
    <cellStyle name="RIGs input totals 5 5 16" xfId="29453"/>
    <cellStyle name="RIGs input totals 5 5 17" xfId="29454"/>
    <cellStyle name="RIGs input totals 5 5 18" xfId="29455"/>
    <cellStyle name="RIGs input totals 5 5 19" xfId="29456"/>
    <cellStyle name="RIGs input totals 5 5 2" xfId="29457"/>
    <cellStyle name="RIGs input totals 5 5 20" xfId="29458"/>
    <cellStyle name="RIGs input totals 5 5 21" xfId="29459"/>
    <cellStyle name="RIGs input totals 5 5 22" xfId="29460"/>
    <cellStyle name="RIGs input totals 5 5 23" xfId="29461"/>
    <cellStyle name="RIGs input totals 5 5 24" xfId="29462"/>
    <cellStyle name="RIGs input totals 5 5 25" xfId="29463"/>
    <cellStyle name="RIGs input totals 5 5 26" xfId="29464"/>
    <cellStyle name="RIGs input totals 5 5 27" xfId="29465"/>
    <cellStyle name="RIGs input totals 5 5 28" xfId="29466"/>
    <cellStyle name="RIGs input totals 5 5 29" xfId="29467"/>
    <cellStyle name="RIGs input totals 5 5 3" xfId="29468"/>
    <cellStyle name="RIGs input totals 5 5 30" xfId="29469"/>
    <cellStyle name="RIGs input totals 5 5 31" xfId="29470"/>
    <cellStyle name="RIGs input totals 5 5 32" xfId="29471"/>
    <cellStyle name="RIGs input totals 5 5 33" xfId="29472"/>
    <cellStyle name="RIGs input totals 5 5 34" xfId="29473"/>
    <cellStyle name="RIGs input totals 5 5 4" xfId="29474"/>
    <cellStyle name="RIGs input totals 5 5 5" xfId="29475"/>
    <cellStyle name="RIGs input totals 5 5 6" xfId="29476"/>
    <cellStyle name="RIGs input totals 5 5 7" xfId="29477"/>
    <cellStyle name="RIGs input totals 5 5 8" xfId="29478"/>
    <cellStyle name="RIGs input totals 5 5 9" xfId="29479"/>
    <cellStyle name="RIGs input totals 5 6" xfId="2009"/>
    <cellStyle name="RIGs input totals 5 7" xfId="29480"/>
    <cellStyle name="RIGs input totals 5 8" xfId="29481"/>
    <cellStyle name="RIGs input totals 5 9" xfId="29482"/>
    <cellStyle name="RIGs input totals 5_1.3s Accounting C Costs Scots" xfId="1827"/>
    <cellStyle name="RIGs input totals 6" xfId="1828"/>
    <cellStyle name="RIGs input totals 6 10" xfId="29483"/>
    <cellStyle name="RIGs input totals 6 11" xfId="29484"/>
    <cellStyle name="RIGs input totals 6 12" xfId="29485"/>
    <cellStyle name="RIGs input totals 6 13" xfId="29486"/>
    <cellStyle name="RIGs input totals 6 14" xfId="29487"/>
    <cellStyle name="RIGs input totals 6 15" xfId="29488"/>
    <cellStyle name="RIGs input totals 6 16" xfId="29489"/>
    <cellStyle name="RIGs input totals 6 17" xfId="29490"/>
    <cellStyle name="RIGs input totals 6 18" xfId="29491"/>
    <cellStyle name="RIGs input totals 6 19" xfId="29492"/>
    <cellStyle name="RIGs input totals 6 2" xfId="1829"/>
    <cellStyle name="RIGs input totals 6 2 10" xfId="29493"/>
    <cellStyle name="RIGs input totals 6 2 11" xfId="29494"/>
    <cellStyle name="RIGs input totals 6 2 12" xfId="29495"/>
    <cellStyle name="RIGs input totals 6 2 13" xfId="29496"/>
    <cellStyle name="RIGs input totals 6 2 14" xfId="29497"/>
    <cellStyle name="RIGs input totals 6 2 15" xfId="29498"/>
    <cellStyle name="RIGs input totals 6 2 16" xfId="29499"/>
    <cellStyle name="RIGs input totals 6 2 17" xfId="29500"/>
    <cellStyle name="RIGs input totals 6 2 18" xfId="29501"/>
    <cellStyle name="RIGs input totals 6 2 19" xfId="29502"/>
    <cellStyle name="RIGs input totals 6 2 2" xfId="1830"/>
    <cellStyle name="RIGs input totals 6 2 2 10" xfId="29503"/>
    <cellStyle name="RIGs input totals 6 2 2 11" xfId="29504"/>
    <cellStyle name="RIGs input totals 6 2 2 12" xfId="29505"/>
    <cellStyle name="RIGs input totals 6 2 2 13" xfId="29506"/>
    <cellStyle name="RIGs input totals 6 2 2 14" xfId="29507"/>
    <cellStyle name="RIGs input totals 6 2 2 15" xfId="29508"/>
    <cellStyle name="RIGs input totals 6 2 2 16" xfId="29509"/>
    <cellStyle name="RIGs input totals 6 2 2 17" xfId="29510"/>
    <cellStyle name="RIGs input totals 6 2 2 18" xfId="29511"/>
    <cellStyle name="RIGs input totals 6 2 2 19" xfId="29512"/>
    <cellStyle name="RIGs input totals 6 2 2 2" xfId="29513"/>
    <cellStyle name="RIGs input totals 6 2 2 20" xfId="29514"/>
    <cellStyle name="RIGs input totals 6 2 2 21" xfId="29515"/>
    <cellStyle name="RIGs input totals 6 2 2 22" xfId="29516"/>
    <cellStyle name="RIGs input totals 6 2 2 23" xfId="29517"/>
    <cellStyle name="RIGs input totals 6 2 2 24" xfId="29518"/>
    <cellStyle name="RIGs input totals 6 2 2 25" xfId="29519"/>
    <cellStyle name="RIGs input totals 6 2 2 26" xfId="29520"/>
    <cellStyle name="RIGs input totals 6 2 2 27" xfId="29521"/>
    <cellStyle name="RIGs input totals 6 2 2 28" xfId="29522"/>
    <cellStyle name="RIGs input totals 6 2 2 29" xfId="29523"/>
    <cellStyle name="RIGs input totals 6 2 2 3" xfId="29524"/>
    <cellStyle name="RIGs input totals 6 2 2 30" xfId="29525"/>
    <cellStyle name="RIGs input totals 6 2 2 31" xfId="29526"/>
    <cellStyle name="RIGs input totals 6 2 2 32" xfId="29527"/>
    <cellStyle name="RIGs input totals 6 2 2 33" xfId="29528"/>
    <cellStyle name="RIGs input totals 6 2 2 34" xfId="29529"/>
    <cellStyle name="RIGs input totals 6 2 2 4" xfId="29530"/>
    <cellStyle name="RIGs input totals 6 2 2 5" xfId="29531"/>
    <cellStyle name="RIGs input totals 6 2 2 6" xfId="29532"/>
    <cellStyle name="RIGs input totals 6 2 2 7" xfId="29533"/>
    <cellStyle name="RIGs input totals 6 2 2 8" xfId="29534"/>
    <cellStyle name="RIGs input totals 6 2 2 9" xfId="29535"/>
    <cellStyle name="RIGs input totals 6 2 20" xfId="29536"/>
    <cellStyle name="RIGs input totals 6 2 21" xfId="29537"/>
    <cellStyle name="RIGs input totals 6 2 22" xfId="29538"/>
    <cellStyle name="RIGs input totals 6 2 23" xfId="29539"/>
    <cellStyle name="RIGs input totals 6 2 24" xfId="29540"/>
    <cellStyle name="RIGs input totals 6 2 25" xfId="29541"/>
    <cellStyle name="RIGs input totals 6 2 26" xfId="29542"/>
    <cellStyle name="RIGs input totals 6 2 27" xfId="29543"/>
    <cellStyle name="RIGs input totals 6 2 28" xfId="29544"/>
    <cellStyle name="RIGs input totals 6 2 29" xfId="29545"/>
    <cellStyle name="RIGs input totals 6 2 3" xfId="29546"/>
    <cellStyle name="RIGs input totals 6 2 30" xfId="29547"/>
    <cellStyle name="RIGs input totals 6 2 31" xfId="29548"/>
    <cellStyle name="RIGs input totals 6 2 32" xfId="29549"/>
    <cellStyle name="RIGs input totals 6 2 33" xfId="29550"/>
    <cellStyle name="RIGs input totals 6 2 34" xfId="29551"/>
    <cellStyle name="RIGs input totals 6 2 35" xfId="29552"/>
    <cellStyle name="RIGs input totals 6 2 4" xfId="29553"/>
    <cellStyle name="RIGs input totals 6 2 5" xfId="29554"/>
    <cellStyle name="RIGs input totals 6 2 6" xfId="29555"/>
    <cellStyle name="RIGs input totals 6 2 7" xfId="29556"/>
    <cellStyle name="RIGs input totals 6 2 8" xfId="29557"/>
    <cellStyle name="RIGs input totals 6 2 9" xfId="29558"/>
    <cellStyle name="RIGs input totals 6 2_4 28 1_Asst_Health_Crit_AllTO_RIIO_20110714pm" xfId="1831"/>
    <cellStyle name="RIGs input totals 6 20" xfId="29559"/>
    <cellStyle name="RIGs input totals 6 21" xfId="29560"/>
    <cellStyle name="RIGs input totals 6 22" xfId="29561"/>
    <cellStyle name="RIGs input totals 6 23" xfId="29562"/>
    <cellStyle name="RIGs input totals 6 24" xfId="29563"/>
    <cellStyle name="RIGs input totals 6 25" xfId="29564"/>
    <cellStyle name="RIGs input totals 6 26" xfId="29565"/>
    <cellStyle name="RIGs input totals 6 27" xfId="29566"/>
    <cellStyle name="RIGs input totals 6 28" xfId="29567"/>
    <cellStyle name="RIGs input totals 6 29" xfId="29568"/>
    <cellStyle name="RIGs input totals 6 3" xfId="1832"/>
    <cellStyle name="RIGs input totals 6 3 10" xfId="29569"/>
    <cellStyle name="RIGs input totals 6 3 11" xfId="29570"/>
    <cellStyle name="RIGs input totals 6 3 12" xfId="29571"/>
    <cellStyle name="RIGs input totals 6 3 13" xfId="29572"/>
    <cellStyle name="RIGs input totals 6 3 14" xfId="29573"/>
    <cellStyle name="RIGs input totals 6 3 15" xfId="29574"/>
    <cellStyle name="RIGs input totals 6 3 16" xfId="29575"/>
    <cellStyle name="RIGs input totals 6 3 17" xfId="29576"/>
    <cellStyle name="RIGs input totals 6 3 18" xfId="29577"/>
    <cellStyle name="RIGs input totals 6 3 19" xfId="29578"/>
    <cellStyle name="RIGs input totals 6 3 2" xfId="29579"/>
    <cellStyle name="RIGs input totals 6 3 20" xfId="29580"/>
    <cellStyle name="RIGs input totals 6 3 21" xfId="29581"/>
    <cellStyle name="RIGs input totals 6 3 22" xfId="29582"/>
    <cellStyle name="RIGs input totals 6 3 23" xfId="29583"/>
    <cellStyle name="RIGs input totals 6 3 24" xfId="29584"/>
    <cellStyle name="RIGs input totals 6 3 25" xfId="29585"/>
    <cellStyle name="RIGs input totals 6 3 26" xfId="29586"/>
    <cellStyle name="RIGs input totals 6 3 27" xfId="29587"/>
    <cellStyle name="RIGs input totals 6 3 28" xfId="29588"/>
    <cellStyle name="RIGs input totals 6 3 29" xfId="29589"/>
    <cellStyle name="RIGs input totals 6 3 3" xfId="29590"/>
    <cellStyle name="RIGs input totals 6 3 30" xfId="29591"/>
    <cellStyle name="RIGs input totals 6 3 31" xfId="29592"/>
    <cellStyle name="RIGs input totals 6 3 32" xfId="29593"/>
    <cellStyle name="RIGs input totals 6 3 33" xfId="29594"/>
    <cellStyle name="RIGs input totals 6 3 34" xfId="29595"/>
    <cellStyle name="RIGs input totals 6 3 4" xfId="29596"/>
    <cellStyle name="RIGs input totals 6 3 5" xfId="29597"/>
    <cellStyle name="RIGs input totals 6 3 6" xfId="29598"/>
    <cellStyle name="RIGs input totals 6 3 7" xfId="29599"/>
    <cellStyle name="RIGs input totals 6 3 8" xfId="29600"/>
    <cellStyle name="RIGs input totals 6 3 9" xfId="29601"/>
    <cellStyle name="RIGs input totals 6 30" xfId="29602"/>
    <cellStyle name="RIGs input totals 6 31" xfId="29603"/>
    <cellStyle name="RIGs input totals 6 32" xfId="29604"/>
    <cellStyle name="RIGs input totals 6 33" xfId="29605"/>
    <cellStyle name="RIGs input totals 6 34" xfId="29606"/>
    <cellStyle name="RIGs input totals 6 35" xfId="29607"/>
    <cellStyle name="RIGs input totals 6 36" xfId="29608"/>
    <cellStyle name="RIGs input totals 6 37" xfId="29609"/>
    <cellStyle name="RIGs input totals 6 38" xfId="29610"/>
    <cellStyle name="RIGs input totals 6 4" xfId="1833"/>
    <cellStyle name="RIGs input totals 6 4 10" xfId="29611"/>
    <cellStyle name="RIGs input totals 6 4 11" xfId="29612"/>
    <cellStyle name="RIGs input totals 6 4 12" xfId="29613"/>
    <cellStyle name="RIGs input totals 6 4 13" xfId="29614"/>
    <cellStyle name="RIGs input totals 6 4 14" xfId="29615"/>
    <cellStyle name="RIGs input totals 6 4 15" xfId="29616"/>
    <cellStyle name="RIGs input totals 6 4 16" xfId="29617"/>
    <cellStyle name="RIGs input totals 6 4 17" xfId="29618"/>
    <cellStyle name="RIGs input totals 6 4 18" xfId="29619"/>
    <cellStyle name="RIGs input totals 6 4 19" xfId="29620"/>
    <cellStyle name="RIGs input totals 6 4 2" xfId="29621"/>
    <cellStyle name="RIGs input totals 6 4 20" xfId="29622"/>
    <cellStyle name="RIGs input totals 6 4 21" xfId="29623"/>
    <cellStyle name="RIGs input totals 6 4 22" xfId="29624"/>
    <cellStyle name="RIGs input totals 6 4 23" xfId="29625"/>
    <cellStyle name="RIGs input totals 6 4 24" xfId="29626"/>
    <cellStyle name="RIGs input totals 6 4 25" xfId="29627"/>
    <cellStyle name="RIGs input totals 6 4 26" xfId="29628"/>
    <cellStyle name="RIGs input totals 6 4 27" xfId="29629"/>
    <cellStyle name="RIGs input totals 6 4 28" xfId="29630"/>
    <cellStyle name="RIGs input totals 6 4 29" xfId="29631"/>
    <cellStyle name="RIGs input totals 6 4 3" xfId="29632"/>
    <cellStyle name="RIGs input totals 6 4 30" xfId="29633"/>
    <cellStyle name="RIGs input totals 6 4 31" xfId="29634"/>
    <cellStyle name="RIGs input totals 6 4 32" xfId="29635"/>
    <cellStyle name="RIGs input totals 6 4 33" xfId="29636"/>
    <cellStyle name="RIGs input totals 6 4 34" xfId="29637"/>
    <cellStyle name="RIGs input totals 6 4 4" xfId="29638"/>
    <cellStyle name="RIGs input totals 6 4 5" xfId="29639"/>
    <cellStyle name="RIGs input totals 6 4 6" xfId="29640"/>
    <cellStyle name="RIGs input totals 6 4 7" xfId="29641"/>
    <cellStyle name="RIGs input totals 6 4 8" xfId="29642"/>
    <cellStyle name="RIGs input totals 6 4 9" xfId="29643"/>
    <cellStyle name="RIGs input totals 6 5" xfId="29644"/>
    <cellStyle name="RIGs input totals 6 6" xfId="29645"/>
    <cellStyle name="RIGs input totals 6 7" xfId="29646"/>
    <cellStyle name="RIGs input totals 6 8" xfId="29647"/>
    <cellStyle name="RIGs input totals 6 9" xfId="29648"/>
    <cellStyle name="RIGs input totals 6_4 28 1_Asst_Health_Crit_AllTO_RIIO_20110714pm" xfId="1834"/>
    <cellStyle name="RIGs input totals 7" xfId="1835"/>
    <cellStyle name="RIGs input totals 7 10" xfId="29649"/>
    <cellStyle name="RIGs input totals 7 11" xfId="29650"/>
    <cellStyle name="RIGs input totals 7 12" xfId="29651"/>
    <cellStyle name="RIGs input totals 7 13" xfId="29652"/>
    <cellStyle name="RIGs input totals 7 14" xfId="29653"/>
    <cellStyle name="RIGs input totals 7 15" xfId="29654"/>
    <cellStyle name="RIGs input totals 7 16" xfId="29655"/>
    <cellStyle name="RIGs input totals 7 17" xfId="29656"/>
    <cellStyle name="RIGs input totals 7 18" xfId="29657"/>
    <cellStyle name="RIGs input totals 7 19" xfId="29658"/>
    <cellStyle name="RIGs input totals 7 2" xfId="1836"/>
    <cellStyle name="RIGs input totals 7 2 10" xfId="29659"/>
    <cellStyle name="RIGs input totals 7 2 11" xfId="29660"/>
    <cellStyle name="RIGs input totals 7 2 12" xfId="29661"/>
    <cellStyle name="RIGs input totals 7 2 13" xfId="29662"/>
    <cellStyle name="RIGs input totals 7 2 14" xfId="29663"/>
    <cellStyle name="RIGs input totals 7 2 15" xfId="29664"/>
    <cellStyle name="RIGs input totals 7 2 16" xfId="29665"/>
    <cellStyle name="RIGs input totals 7 2 17" xfId="29666"/>
    <cellStyle name="RIGs input totals 7 2 18" xfId="29667"/>
    <cellStyle name="RIGs input totals 7 2 19" xfId="29668"/>
    <cellStyle name="RIGs input totals 7 2 2" xfId="29669"/>
    <cellStyle name="RIGs input totals 7 2 20" xfId="29670"/>
    <cellStyle name="RIGs input totals 7 2 21" xfId="29671"/>
    <cellStyle name="RIGs input totals 7 2 22" xfId="29672"/>
    <cellStyle name="RIGs input totals 7 2 23" xfId="29673"/>
    <cellStyle name="RIGs input totals 7 2 24" xfId="29674"/>
    <cellStyle name="RIGs input totals 7 2 25" xfId="29675"/>
    <cellStyle name="RIGs input totals 7 2 26" xfId="29676"/>
    <cellStyle name="RIGs input totals 7 2 27" xfId="29677"/>
    <cellStyle name="RIGs input totals 7 2 28" xfId="29678"/>
    <cellStyle name="RIGs input totals 7 2 29" xfId="29679"/>
    <cellStyle name="RIGs input totals 7 2 3" xfId="29680"/>
    <cellStyle name="RIGs input totals 7 2 30" xfId="29681"/>
    <cellStyle name="RIGs input totals 7 2 31" xfId="29682"/>
    <cellStyle name="RIGs input totals 7 2 32" xfId="29683"/>
    <cellStyle name="RIGs input totals 7 2 33" xfId="29684"/>
    <cellStyle name="RIGs input totals 7 2 34" xfId="29685"/>
    <cellStyle name="RIGs input totals 7 2 4" xfId="29686"/>
    <cellStyle name="RIGs input totals 7 2 5" xfId="29687"/>
    <cellStyle name="RIGs input totals 7 2 6" xfId="29688"/>
    <cellStyle name="RIGs input totals 7 2 7" xfId="29689"/>
    <cellStyle name="RIGs input totals 7 2 8" xfId="29690"/>
    <cellStyle name="RIGs input totals 7 2 9" xfId="29691"/>
    <cellStyle name="RIGs input totals 7 20" xfId="29692"/>
    <cellStyle name="RIGs input totals 7 21" xfId="29693"/>
    <cellStyle name="RIGs input totals 7 22" xfId="29694"/>
    <cellStyle name="RIGs input totals 7 23" xfId="29695"/>
    <cellStyle name="RIGs input totals 7 24" xfId="29696"/>
    <cellStyle name="RIGs input totals 7 25" xfId="29697"/>
    <cellStyle name="RIGs input totals 7 26" xfId="29698"/>
    <cellStyle name="RIGs input totals 7 27" xfId="29699"/>
    <cellStyle name="RIGs input totals 7 28" xfId="29700"/>
    <cellStyle name="RIGs input totals 7 29" xfId="29701"/>
    <cellStyle name="RIGs input totals 7 3" xfId="1837"/>
    <cellStyle name="RIGs input totals 7 3 10" xfId="29702"/>
    <cellStyle name="RIGs input totals 7 3 11" xfId="29703"/>
    <cellStyle name="RIGs input totals 7 3 12" xfId="29704"/>
    <cellStyle name="RIGs input totals 7 3 13" xfId="29705"/>
    <cellStyle name="RIGs input totals 7 3 14" xfId="29706"/>
    <cellStyle name="RIGs input totals 7 3 15" xfId="29707"/>
    <cellStyle name="RIGs input totals 7 3 16" xfId="29708"/>
    <cellStyle name="RIGs input totals 7 3 17" xfId="29709"/>
    <cellStyle name="RIGs input totals 7 3 18" xfId="29710"/>
    <cellStyle name="RIGs input totals 7 3 19" xfId="29711"/>
    <cellStyle name="RIGs input totals 7 3 2" xfId="29712"/>
    <cellStyle name="RIGs input totals 7 3 20" xfId="29713"/>
    <cellStyle name="RIGs input totals 7 3 21" xfId="29714"/>
    <cellStyle name="RIGs input totals 7 3 22" xfId="29715"/>
    <cellStyle name="RIGs input totals 7 3 23" xfId="29716"/>
    <cellStyle name="RIGs input totals 7 3 24" xfId="29717"/>
    <cellStyle name="RIGs input totals 7 3 25" xfId="29718"/>
    <cellStyle name="RIGs input totals 7 3 26" xfId="29719"/>
    <cellStyle name="RIGs input totals 7 3 27" xfId="29720"/>
    <cellStyle name="RIGs input totals 7 3 28" xfId="29721"/>
    <cellStyle name="RIGs input totals 7 3 29" xfId="29722"/>
    <cellStyle name="RIGs input totals 7 3 3" xfId="29723"/>
    <cellStyle name="RIGs input totals 7 3 30" xfId="29724"/>
    <cellStyle name="RIGs input totals 7 3 31" xfId="29725"/>
    <cellStyle name="RIGs input totals 7 3 32" xfId="29726"/>
    <cellStyle name="RIGs input totals 7 3 33" xfId="29727"/>
    <cellStyle name="RIGs input totals 7 3 34" xfId="29728"/>
    <cellStyle name="RIGs input totals 7 3 4" xfId="29729"/>
    <cellStyle name="RIGs input totals 7 3 5" xfId="29730"/>
    <cellStyle name="RIGs input totals 7 3 6" xfId="29731"/>
    <cellStyle name="RIGs input totals 7 3 7" xfId="29732"/>
    <cellStyle name="RIGs input totals 7 3 8" xfId="29733"/>
    <cellStyle name="RIGs input totals 7 3 9" xfId="29734"/>
    <cellStyle name="RIGs input totals 7 30" xfId="29735"/>
    <cellStyle name="RIGs input totals 7 31" xfId="29736"/>
    <cellStyle name="RIGs input totals 7 32" xfId="29737"/>
    <cellStyle name="RIGs input totals 7 33" xfId="29738"/>
    <cellStyle name="RIGs input totals 7 34" xfId="29739"/>
    <cellStyle name="RIGs input totals 7 35" xfId="29740"/>
    <cellStyle name="RIGs input totals 7 36" xfId="29741"/>
    <cellStyle name="RIGs input totals 7 37" xfId="29742"/>
    <cellStyle name="RIGs input totals 7 38" xfId="29743"/>
    <cellStyle name="RIGs input totals 7 4" xfId="1838"/>
    <cellStyle name="RIGs input totals 7 4 10" xfId="29744"/>
    <cellStyle name="RIGs input totals 7 4 11" xfId="29745"/>
    <cellStyle name="RIGs input totals 7 4 12" xfId="29746"/>
    <cellStyle name="RIGs input totals 7 4 13" xfId="29747"/>
    <cellStyle name="RIGs input totals 7 4 14" xfId="29748"/>
    <cellStyle name="RIGs input totals 7 4 15" xfId="29749"/>
    <cellStyle name="RIGs input totals 7 4 16" xfId="29750"/>
    <cellStyle name="RIGs input totals 7 4 17" xfId="29751"/>
    <cellStyle name="RIGs input totals 7 4 18" xfId="29752"/>
    <cellStyle name="RIGs input totals 7 4 19" xfId="29753"/>
    <cellStyle name="RIGs input totals 7 4 2" xfId="29754"/>
    <cellStyle name="RIGs input totals 7 4 20" xfId="29755"/>
    <cellStyle name="RIGs input totals 7 4 21" xfId="29756"/>
    <cellStyle name="RIGs input totals 7 4 22" xfId="29757"/>
    <cellStyle name="RIGs input totals 7 4 23" xfId="29758"/>
    <cellStyle name="RIGs input totals 7 4 24" xfId="29759"/>
    <cellStyle name="RIGs input totals 7 4 25" xfId="29760"/>
    <cellStyle name="RIGs input totals 7 4 26" xfId="29761"/>
    <cellStyle name="RIGs input totals 7 4 27" xfId="29762"/>
    <cellStyle name="RIGs input totals 7 4 28" xfId="29763"/>
    <cellStyle name="RIGs input totals 7 4 29" xfId="29764"/>
    <cellStyle name="RIGs input totals 7 4 3" xfId="29765"/>
    <cellStyle name="RIGs input totals 7 4 30" xfId="29766"/>
    <cellStyle name="RIGs input totals 7 4 31" xfId="29767"/>
    <cellStyle name="RIGs input totals 7 4 32" xfId="29768"/>
    <cellStyle name="RIGs input totals 7 4 33" xfId="29769"/>
    <cellStyle name="RIGs input totals 7 4 34" xfId="29770"/>
    <cellStyle name="RIGs input totals 7 4 4" xfId="29771"/>
    <cellStyle name="RIGs input totals 7 4 5" xfId="29772"/>
    <cellStyle name="RIGs input totals 7 4 6" xfId="29773"/>
    <cellStyle name="RIGs input totals 7 4 7" xfId="29774"/>
    <cellStyle name="RIGs input totals 7 4 8" xfId="29775"/>
    <cellStyle name="RIGs input totals 7 4 9" xfId="29776"/>
    <cellStyle name="RIGs input totals 7 5" xfId="29777"/>
    <cellStyle name="RIGs input totals 7 6" xfId="29778"/>
    <cellStyle name="RIGs input totals 7 7" xfId="29779"/>
    <cellStyle name="RIGs input totals 7 8" xfId="29780"/>
    <cellStyle name="RIGs input totals 7 9" xfId="29781"/>
    <cellStyle name="RIGs input totals 7_4 28 1_Asst_Health_Crit_AllTO_RIIO_20110714pm" xfId="1839"/>
    <cellStyle name="RIGs input totals 8" xfId="1840"/>
    <cellStyle name="RIGs input totals 8 10" xfId="29782"/>
    <cellStyle name="RIGs input totals 8 11" xfId="29783"/>
    <cellStyle name="RIGs input totals 8 12" xfId="29784"/>
    <cellStyle name="RIGs input totals 8 13" xfId="29785"/>
    <cellStyle name="RIGs input totals 8 14" xfId="29786"/>
    <cellStyle name="RIGs input totals 8 15" xfId="29787"/>
    <cellStyle name="RIGs input totals 8 16" xfId="29788"/>
    <cellStyle name="RIGs input totals 8 17" xfId="29789"/>
    <cellStyle name="RIGs input totals 8 18" xfId="29790"/>
    <cellStyle name="RIGs input totals 8 19" xfId="29791"/>
    <cellStyle name="RIGs input totals 8 2" xfId="29792"/>
    <cellStyle name="RIGs input totals 8 20" xfId="29793"/>
    <cellStyle name="RIGs input totals 8 21" xfId="29794"/>
    <cellStyle name="RIGs input totals 8 22" xfId="29795"/>
    <cellStyle name="RIGs input totals 8 23" xfId="29796"/>
    <cellStyle name="RIGs input totals 8 24" xfId="29797"/>
    <cellStyle name="RIGs input totals 8 25" xfId="29798"/>
    <cellStyle name="RIGs input totals 8 26" xfId="29799"/>
    <cellStyle name="RIGs input totals 8 27" xfId="29800"/>
    <cellStyle name="RIGs input totals 8 28" xfId="29801"/>
    <cellStyle name="RIGs input totals 8 29" xfId="29802"/>
    <cellStyle name="RIGs input totals 8 3" xfId="29803"/>
    <cellStyle name="RIGs input totals 8 30" xfId="29804"/>
    <cellStyle name="RIGs input totals 8 31" xfId="29805"/>
    <cellStyle name="RIGs input totals 8 32" xfId="29806"/>
    <cellStyle name="RIGs input totals 8 33" xfId="29807"/>
    <cellStyle name="RIGs input totals 8 34" xfId="29808"/>
    <cellStyle name="RIGs input totals 8 4" xfId="29809"/>
    <cellStyle name="RIGs input totals 8 5" xfId="29810"/>
    <cellStyle name="RIGs input totals 8 6" xfId="29811"/>
    <cellStyle name="RIGs input totals 8 7" xfId="29812"/>
    <cellStyle name="RIGs input totals 8 8" xfId="29813"/>
    <cellStyle name="RIGs input totals 8 9" xfId="29814"/>
    <cellStyle name="RIGs input totals 9" xfId="1841"/>
    <cellStyle name="RIGs input totals 9 10" xfId="29815"/>
    <cellStyle name="RIGs input totals 9 11" xfId="29816"/>
    <cellStyle name="RIGs input totals 9 12" xfId="29817"/>
    <cellStyle name="RIGs input totals 9 13" xfId="29818"/>
    <cellStyle name="RIGs input totals 9 14" xfId="29819"/>
    <cellStyle name="RIGs input totals 9 15" xfId="29820"/>
    <cellStyle name="RIGs input totals 9 16" xfId="29821"/>
    <cellStyle name="RIGs input totals 9 17" xfId="29822"/>
    <cellStyle name="RIGs input totals 9 18" xfId="29823"/>
    <cellStyle name="RIGs input totals 9 19" xfId="29824"/>
    <cellStyle name="RIGs input totals 9 2" xfId="29825"/>
    <cellStyle name="RIGs input totals 9 20" xfId="29826"/>
    <cellStyle name="RIGs input totals 9 21" xfId="29827"/>
    <cellStyle name="RIGs input totals 9 22" xfId="29828"/>
    <cellStyle name="RIGs input totals 9 23" xfId="29829"/>
    <cellStyle name="RIGs input totals 9 24" xfId="29830"/>
    <cellStyle name="RIGs input totals 9 25" xfId="29831"/>
    <cellStyle name="RIGs input totals 9 26" xfId="29832"/>
    <cellStyle name="RIGs input totals 9 27" xfId="29833"/>
    <cellStyle name="RIGs input totals 9 28" xfId="29834"/>
    <cellStyle name="RIGs input totals 9 29" xfId="29835"/>
    <cellStyle name="RIGs input totals 9 3" xfId="29836"/>
    <cellStyle name="RIGs input totals 9 30" xfId="29837"/>
    <cellStyle name="RIGs input totals 9 31" xfId="29838"/>
    <cellStyle name="RIGs input totals 9 32" xfId="29839"/>
    <cellStyle name="RIGs input totals 9 33" xfId="29840"/>
    <cellStyle name="RIGs input totals 9 34" xfId="29841"/>
    <cellStyle name="RIGs input totals 9 4" xfId="29842"/>
    <cellStyle name="RIGs input totals 9 5" xfId="29843"/>
    <cellStyle name="RIGs input totals 9 6" xfId="29844"/>
    <cellStyle name="RIGs input totals 9 7" xfId="29845"/>
    <cellStyle name="RIGs input totals 9 8" xfId="29846"/>
    <cellStyle name="RIGs input totals 9 9" xfId="29847"/>
    <cellStyle name="RIGs input totals_1.3s Accounting C Costs Scots" xfId="1842"/>
    <cellStyle name="RIGs linked cells" xfId="149"/>
    <cellStyle name="RIGs linked cells 10" xfId="1843"/>
    <cellStyle name="RIGs linked cells 10 10" xfId="29848"/>
    <cellStyle name="RIGs linked cells 10 11" xfId="29849"/>
    <cellStyle name="RIGs linked cells 10 12" xfId="29850"/>
    <cellStyle name="RIGs linked cells 10 13" xfId="29851"/>
    <cellStyle name="RIGs linked cells 10 14" xfId="29852"/>
    <cellStyle name="RIGs linked cells 10 15" xfId="29853"/>
    <cellStyle name="RIGs linked cells 10 16" xfId="29854"/>
    <cellStyle name="RIGs linked cells 10 17" xfId="29855"/>
    <cellStyle name="RIGs linked cells 10 18" xfId="29856"/>
    <cellStyle name="RIGs linked cells 10 19" xfId="29857"/>
    <cellStyle name="RIGs linked cells 10 2" xfId="29858"/>
    <cellStyle name="RIGs linked cells 10 20" xfId="29859"/>
    <cellStyle name="RIGs linked cells 10 21" xfId="29860"/>
    <cellStyle name="RIGs linked cells 10 22" xfId="29861"/>
    <cellStyle name="RIGs linked cells 10 23" xfId="29862"/>
    <cellStyle name="RIGs linked cells 10 24" xfId="29863"/>
    <cellStyle name="RIGs linked cells 10 25" xfId="29864"/>
    <cellStyle name="RIGs linked cells 10 26" xfId="29865"/>
    <cellStyle name="RIGs linked cells 10 27" xfId="29866"/>
    <cellStyle name="RIGs linked cells 10 28" xfId="29867"/>
    <cellStyle name="RIGs linked cells 10 29" xfId="29868"/>
    <cellStyle name="RIGs linked cells 10 3" xfId="29869"/>
    <cellStyle name="RIGs linked cells 10 30" xfId="29870"/>
    <cellStyle name="RIGs linked cells 10 31" xfId="29871"/>
    <cellStyle name="RIGs linked cells 10 32" xfId="29872"/>
    <cellStyle name="RIGs linked cells 10 33" xfId="29873"/>
    <cellStyle name="RIGs linked cells 10 34" xfId="29874"/>
    <cellStyle name="RIGs linked cells 10 4" xfId="29875"/>
    <cellStyle name="RIGs linked cells 10 5" xfId="29876"/>
    <cellStyle name="RIGs linked cells 10 6" xfId="29877"/>
    <cellStyle name="RIGs linked cells 10 7" xfId="29878"/>
    <cellStyle name="RIGs linked cells 10 8" xfId="29879"/>
    <cellStyle name="RIGs linked cells 10 9" xfId="29880"/>
    <cellStyle name="RIGs linked cells 11" xfId="1844"/>
    <cellStyle name="RIGs linked cells 11 10" xfId="29881"/>
    <cellStyle name="RIGs linked cells 11 11" xfId="29882"/>
    <cellStyle name="RIGs linked cells 11 12" xfId="29883"/>
    <cellStyle name="RIGs linked cells 11 13" xfId="29884"/>
    <cellStyle name="RIGs linked cells 11 14" xfId="29885"/>
    <cellStyle name="RIGs linked cells 11 15" xfId="29886"/>
    <cellStyle name="RIGs linked cells 11 16" xfId="29887"/>
    <cellStyle name="RIGs linked cells 11 17" xfId="29888"/>
    <cellStyle name="RIGs linked cells 11 18" xfId="29889"/>
    <cellStyle name="RIGs linked cells 11 19" xfId="29890"/>
    <cellStyle name="RIGs linked cells 11 2" xfId="29891"/>
    <cellStyle name="RIGs linked cells 11 20" xfId="29892"/>
    <cellStyle name="RIGs linked cells 11 21" xfId="29893"/>
    <cellStyle name="RIGs linked cells 11 22" xfId="29894"/>
    <cellStyle name="RIGs linked cells 11 23" xfId="29895"/>
    <cellStyle name="RIGs linked cells 11 24" xfId="29896"/>
    <cellStyle name="RIGs linked cells 11 25" xfId="29897"/>
    <cellStyle name="RIGs linked cells 11 26" xfId="29898"/>
    <cellStyle name="RIGs linked cells 11 27" xfId="29899"/>
    <cellStyle name="RIGs linked cells 11 28" xfId="29900"/>
    <cellStyle name="RIGs linked cells 11 29" xfId="29901"/>
    <cellStyle name="RIGs linked cells 11 3" xfId="29902"/>
    <cellStyle name="RIGs linked cells 11 30" xfId="29903"/>
    <cellStyle name="RIGs linked cells 11 31" xfId="29904"/>
    <cellStyle name="RIGs linked cells 11 32" xfId="29905"/>
    <cellStyle name="RIGs linked cells 11 33" xfId="29906"/>
    <cellStyle name="RIGs linked cells 11 34" xfId="29907"/>
    <cellStyle name="RIGs linked cells 11 4" xfId="29908"/>
    <cellStyle name="RIGs linked cells 11 5" xfId="29909"/>
    <cellStyle name="RIGs linked cells 11 6" xfId="29910"/>
    <cellStyle name="RIGs linked cells 11 7" xfId="29911"/>
    <cellStyle name="RIGs linked cells 11 8" xfId="29912"/>
    <cellStyle name="RIGs linked cells 11 9" xfId="29913"/>
    <cellStyle name="RIGs linked cells 12" xfId="29914"/>
    <cellStyle name="RIGs linked cells 13" xfId="29915"/>
    <cellStyle name="RIGs linked cells 14" xfId="29916"/>
    <cellStyle name="RIGs linked cells 15" xfId="29917"/>
    <cellStyle name="RIGs linked cells 16" xfId="29918"/>
    <cellStyle name="RIGs linked cells 17" xfId="29919"/>
    <cellStyle name="RIGs linked cells 18" xfId="29920"/>
    <cellStyle name="RIGs linked cells 19" xfId="29921"/>
    <cellStyle name="RIGs linked cells 2" xfId="1845"/>
    <cellStyle name="RIGs linked cells 2 10" xfId="29922"/>
    <cellStyle name="RIGs linked cells 2 11" xfId="29923"/>
    <cellStyle name="RIGs linked cells 2 12" xfId="29924"/>
    <cellStyle name="RIGs linked cells 2 13" xfId="29925"/>
    <cellStyle name="RIGs linked cells 2 14" xfId="29926"/>
    <cellStyle name="RIGs linked cells 2 15" xfId="29927"/>
    <cellStyle name="RIGs linked cells 2 16" xfId="29928"/>
    <cellStyle name="RIGs linked cells 2 17" xfId="29929"/>
    <cellStyle name="RIGs linked cells 2 18" xfId="29930"/>
    <cellStyle name="RIGs linked cells 2 19" xfId="29931"/>
    <cellStyle name="RIGs linked cells 2 2" xfId="1846"/>
    <cellStyle name="RIGs linked cells 2 2 10" xfId="29932"/>
    <cellStyle name="RIGs linked cells 2 2 11" xfId="29933"/>
    <cellStyle name="RIGs linked cells 2 2 12" xfId="29934"/>
    <cellStyle name="RIGs linked cells 2 2 13" xfId="29935"/>
    <cellStyle name="RIGs linked cells 2 2 14" xfId="29936"/>
    <cellStyle name="RIGs linked cells 2 2 15" xfId="29937"/>
    <cellStyle name="RIGs linked cells 2 2 16" xfId="29938"/>
    <cellStyle name="RIGs linked cells 2 2 17" xfId="29939"/>
    <cellStyle name="RIGs linked cells 2 2 18" xfId="29940"/>
    <cellStyle name="RIGs linked cells 2 2 19" xfId="29941"/>
    <cellStyle name="RIGs linked cells 2 2 2" xfId="1847"/>
    <cellStyle name="RIGs linked cells 2 2 2 10" xfId="29942"/>
    <cellStyle name="RIGs linked cells 2 2 2 11" xfId="29943"/>
    <cellStyle name="RIGs linked cells 2 2 2 12" xfId="29944"/>
    <cellStyle name="RIGs linked cells 2 2 2 13" xfId="29945"/>
    <cellStyle name="RIGs linked cells 2 2 2 14" xfId="29946"/>
    <cellStyle name="RIGs linked cells 2 2 2 15" xfId="29947"/>
    <cellStyle name="RIGs linked cells 2 2 2 16" xfId="29948"/>
    <cellStyle name="RIGs linked cells 2 2 2 17" xfId="29949"/>
    <cellStyle name="RIGs linked cells 2 2 2 18" xfId="29950"/>
    <cellStyle name="RIGs linked cells 2 2 2 19" xfId="29951"/>
    <cellStyle name="RIGs linked cells 2 2 2 2" xfId="1848"/>
    <cellStyle name="RIGs linked cells 2 2 2 2 10" xfId="29952"/>
    <cellStyle name="RIGs linked cells 2 2 2 2 11" xfId="29953"/>
    <cellStyle name="RIGs linked cells 2 2 2 2 12" xfId="29954"/>
    <cellStyle name="RIGs linked cells 2 2 2 2 13" xfId="29955"/>
    <cellStyle name="RIGs linked cells 2 2 2 2 14" xfId="29956"/>
    <cellStyle name="RIGs linked cells 2 2 2 2 15" xfId="29957"/>
    <cellStyle name="RIGs linked cells 2 2 2 2 16" xfId="29958"/>
    <cellStyle name="RIGs linked cells 2 2 2 2 17" xfId="29959"/>
    <cellStyle name="RIGs linked cells 2 2 2 2 18" xfId="29960"/>
    <cellStyle name="RIGs linked cells 2 2 2 2 19" xfId="29961"/>
    <cellStyle name="RIGs linked cells 2 2 2 2 2" xfId="29962"/>
    <cellStyle name="RIGs linked cells 2 2 2 2 20" xfId="29963"/>
    <cellStyle name="RIGs linked cells 2 2 2 2 21" xfId="29964"/>
    <cellStyle name="RIGs linked cells 2 2 2 2 22" xfId="29965"/>
    <cellStyle name="RIGs linked cells 2 2 2 2 23" xfId="29966"/>
    <cellStyle name="RIGs linked cells 2 2 2 2 24" xfId="29967"/>
    <cellStyle name="RIGs linked cells 2 2 2 2 25" xfId="29968"/>
    <cellStyle name="RIGs linked cells 2 2 2 2 26" xfId="29969"/>
    <cellStyle name="RIGs linked cells 2 2 2 2 27" xfId="29970"/>
    <cellStyle name="RIGs linked cells 2 2 2 2 28" xfId="29971"/>
    <cellStyle name="RIGs linked cells 2 2 2 2 29" xfId="29972"/>
    <cellStyle name="RIGs linked cells 2 2 2 2 3" xfId="29973"/>
    <cellStyle name="RIGs linked cells 2 2 2 2 30" xfId="29974"/>
    <cellStyle name="RIGs linked cells 2 2 2 2 31" xfId="29975"/>
    <cellStyle name="RIGs linked cells 2 2 2 2 32" xfId="29976"/>
    <cellStyle name="RIGs linked cells 2 2 2 2 33" xfId="29977"/>
    <cellStyle name="RIGs linked cells 2 2 2 2 34" xfId="29978"/>
    <cellStyle name="RIGs linked cells 2 2 2 2 4" xfId="29979"/>
    <cellStyle name="RIGs linked cells 2 2 2 2 5" xfId="29980"/>
    <cellStyle name="RIGs linked cells 2 2 2 2 6" xfId="29981"/>
    <cellStyle name="RIGs linked cells 2 2 2 2 7" xfId="29982"/>
    <cellStyle name="RIGs linked cells 2 2 2 2 8" xfId="29983"/>
    <cellStyle name="RIGs linked cells 2 2 2 2 9" xfId="29984"/>
    <cellStyle name="RIGs linked cells 2 2 2 20" xfId="29985"/>
    <cellStyle name="RIGs linked cells 2 2 2 21" xfId="29986"/>
    <cellStyle name="RIGs linked cells 2 2 2 22" xfId="29987"/>
    <cellStyle name="RIGs linked cells 2 2 2 23" xfId="29988"/>
    <cellStyle name="RIGs linked cells 2 2 2 24" xfId="29989"/>
    <cellStyle name="RIGs linked cells 2 2 2 25" xfId="29990"/>
    <cellStyle name="RIGs linked cells 2 2 2 26" xfId="29991"/>
    <cellStyle name="RIGs linked cells 2 2 2 27" xfId="29992"/>
    <cellStyle name="RIGs linked cells 2 2 2 28" xfId="29993"/>
    <cellStyle name="RIGs linked cells 2 2 2 29" xfId="29994"/>
    <cellStyle name="RIGs linked cells 2 2 2 3" xfId="29995"/>
    <cellStyle name="RIGs linked cells 2 2 2 30" xfId="29996"/>
    <cellStyle name="RIGs linked cells 2 2 2 31" xfId="29997"/>
    <cellStyle name="RIGs linked cells 2 2 2 32" xfId="29998"/>
    <cellStyle name="RIGs linked cells 2 2 2 33" xfId="29999"/>
    <cellStyle name="RIGs linked cells 2 2 2 34" xfId="30000"/>
    <cellStyle name="RIGs linked cells 2 2 2 35" xfId="30001"/>
    <cellStyle name="RIGs linked cells 2 2 2 4" xfId="30002"/>
    <cellStyle name="RIGs linked cells 2 2 2 5" xfId="30003"/>
    <cellStyle name="RIGs linked cells 2 2 2 6" xfId="30004"/>
    <cellStyle name="RIGs linked cells 2 2 2 7" xfId="30005"/>
    <cellStyle name="RIGs linked cells 2 2 2 8" xfId="30006"/>
    <cellStyle name="RIGs linked cells 2 2 2 9" xfId="30007"/>
    <cellStyle name="RIGs linked cells 2 2 2_4 28 1_Asst_Health_Crit_AllTO_RIIO_20110714pm" xfId="1849"/>
    <cellStyle name="RIGs linked cells 2 2 20" xfId="30008"/>
    <cellStyle name="RIGs linked cells 2 2 21" xfId="30009"/>
    <cellStyle name="RIGs linked cells 2 2 22" xfId="30010"/>
    <cellStyle name="RIGs linked cells 2 2 23" xfId="30011"/>
    <cellStyle name="RIGs linked cells 2 2 24" xfId="30012"/>
    <cellStyle name="RIGs linked cells 2 2 25" xfId="30013"/>
    <cellStyle name="RIGs linked cells 2 2 26" xfId="30014"/>
    <cellStyle name="RIGs linked cells 2 2 27" xfId="30015"/>
    <cellStyle name="RIGs linked cells 2 2 28" xfId="30016"/>
    <cellStyle name="RIGs linked cells 2 2 29" xfId="30017"/>
    <cellStyle name="RIGs linked cells 2 2 3" xfId="1850"/>
    <cellStyle name="RIGs linked cells 2 2 3 10" xfId="30018"/>
    <cellStyle name="RIGs linked cells 2 2 3 11" xfId="30019"/>
    <cellStyle name="RIGs linked cells 2 2 3 12" xfId="30020"/>
    <cellStyle name="RIGs linked cells 2 2 3 13" xfId="30021"/>
    <cellStyle name="RIGs linked cells 2 2 3 14" xfId="30022"/>
    <cellStyle name="RIGs linked cells 2 2 3 15" xfId="30023"/>
    <cellStyle name="RIGs linked cells 2 2 3 16" xfId="30024"/>
    <cellStyle name="RIGs linked cells 2 2 3 17" xfId="30025"/>
    <cellStyle name="RIGs linked cells 2 2 3 18" xfId="30026"/>
    <cellStyle name="RIGs linked cells 2 2 3 19" xfId="30027"/>
    <cellStyle name="RIGs linked cells 2 2 3 2" xfId="30028"/>
    <cellStyle name="RIGs linked cells 2 2 3 20" xfId="30029"/>
    <cellStyle name="RIGs linked cells 2 2 3 21" xfId="30030"/>
    <cellStyle name="RIGs linked cells 2 2 3 22" xfId="30031"/>
    <cellStyle name="RIGs linked cells 2 2 3 23" xfId="30032"/>
    <cellStyle name="RIGs linked cells 2 2 3 24" xfId="30033"/>
    <cellStyle name="RIGs linked cells 2 2 3 25" xfId="30034"/>
    <cellStyle name="RIGs linked cells 2 2 3 26" xfId="30035"/>
    <cellStyle name="RIGs linked cells 2 2 3 27" xfId="30036"/>
    <cellStyle name="RIGs linked cells 2 2 3 28" xfId="30037"/>
    <cellStyle name="RIGs linked cells 2 2 3 29" xfId="30038"/>
    <cellStyle name="RIGs linked cells 2 2 3 3" xfId="30039"/>
    <cellStyle name="RIGs linked cells 2 2 3 30" xfId="30040"/>
    <cellStyle name="RIGs linked cells 2 2 3 31" xfId="30041"/>
    <cellStyle name="RIGs linked cells 2 2 3 32" xfId="30042"/>
    <cellStyle name="RIGs linked cells 2 2 3 33" xfId="30043"/>
    <cellStyle name="RIGs linked cells 2 2 3 34" xfId="30044"/>
    <cellStyle name="RIGs linked cells 2 2 3 4" xfId="30045"/>
    <cellStyle name="RIGs linked cells 2 2 3 5" xfId="30046"/>
    <cellStyle name="RIGs linked cells 2 2 3 6" xfId="30047"/>
    <cellStyle name="RIGs linked cells 2 2 3 7" xfId="30048"/>
    <cellStyle name="RIGs linked cells 2 2 3 8" xfId="30049"/>
    <cellStyle name="RIGs linked cells 2 2 3 9" xfId="30050"/>
    <cellStyle name="RIGs linked cells 2 2 30" xfId="30051"/>
    <cellStyle name="RIGs linked cells 2 2 31" xfId="30052"/>
    <cellStyle name="RIGs linked cells 2 2 32" xfId="30053"/>
    <cellStyle name="RIGs linked cells 2 2 33" xfId="30054"/>
    <cellStyle name="RIGs linked cells 2 2 34" xfId="30055"/>
    <cellStyle name="RIGs linked cells 2 2 35" xfId="30056"/>
    <cellStyle name="RIGs linked cells 2 2 36" xfId="30057"/>
    <cellStyle name="RIGs linked cells 2 2 37" xfId="30058"/>
    <cellStyle name="RIGs linked cells 2 2 38" xfId="30059"/>
    <cellStyle name="RIGs linked cells 2 2 4" xfId="1851"/>
    <cellStyle name="RIGs linked cells 2 2 4 10" xfId="30060"/>
    <cellStyle name="RIGs linked cells 2 2 4 11" xfId="30061"/>
    <cellStyle name="RIGs linked cells 2 2 4 12" xfId="30062"/>
    <cellStyle name="RIGs linked cells 2 2 4 13" xfId="30063"/>
    <cellStyle name="RIGs linked cells 2 2 4 14" xfId="30064"/>
    <cellStyle name="RIGs linked cells 2 2 4 15" xfId="30065"/>
    <cellStyle name="RIGs linked cells 2 2 4 16" xfId="30066"/>
    <cellStyle name="RIGs linked cells 2 2 4 17" xfId="30067"/>
    <cellStyle name="RIGs linked cells 2 2 4 18" xfId="30068"/>
    <cellStyle name="RIGs linked cells 2 2 4 19" xfId="30069"/>
    <cellStyle name="RIGs linked cells 2 2 4 2" xfId="30070"/>
    <cellStyle name="RIGs linked cells 2 2 4 20" xfId="30071"/>
    <cellStyle name="RIGs linked cells 2 2 4 21" xfId="30072"/>
    <cellStyle name="RIGs linked cells 2 2 4 22" xfId="30073"/>
    <cellStyle name="RIGs linked cells 2 2 4 23" xfId="30074"/>
    <cellStyle name="RIGs linked cells 2 2 4 24" xfId="30075"/>
    <cellStyle name="RIGs linked cells 2 2 4 25" xfId="30076"/>
    <cellStyle name="RIGs linked cells 2 2 4 26" xfId="30077"/>
    <cellStyle name="RIGs linked cells 2 2 4 27" xfId="30078"/>
    <cellStyle name="RIGs linked cells 2 2 4 28" xfId="30079"/>
    <cellStyle name="RIGs linked cells 2 2 4 29" xfId="30080"/>
    <cellStyle name="RIGs linked cells 2 2 4 3" xfId="30081"/>
    <cellStyle name="RIGs linked cells 2 2 4 30" xfId="30082"/>
    <cellStyle name="RIGs linked cells 2 2 4 31" xfId="30083"/>
    <cellStyle name="RIGs linked cells 2 2 4 32" xfId="30084"/>
    <cellStyle name="RIGs linked cells 2 2 4 33" xfId="30085"/>
    <cellStyle name="RIGs linked cells 2 2 4 34" xfId="30086"/>
    <cellStyle name="RIGs linked cells 2 2 4 4" xfId="30087"/>
    <cellStyle name="RIGs linked cells 2 2 4 5" xfId="30088"/>
    <cellStyle name="RIGs linked cells 2 2 4 6" xfId="30089"/>
    <cellStyle name="RIGs linked cells 2 2 4 7" xfId="30090"/>
    <cellStyle name="RIGs linked cells 2 2 4 8" xfId="30091"/>
    <cellStyle name="RIGs linked cells 2 2 4 9" xfId="30092"/>
    <cellStyle name="RIGs linked cells 2 2 5" xfId="30093"/>
    <cellStyle name="RIGs linked cells 2 2 6" xfId="30094"/>
    <cellStyle name="RIGs linked cells 2 2 7" xfId="30095"/>
    <cellStyle name="RIGs linked cells 2 2 8" xfId="30096"/>
    <cellStyle name="RIGs linked cells 2 2 9" xfId="30097"/>
    <cellStyle name="RIGs linked cells 2 2_4 28 1_Asst_Health_Crit_AllTO_RIIO_20110714pm" xfId="1852"/>
    <cellStyle name="RIGs linked cells 2 20" xfId="30098"/>
    <cellStyle name="RIGs linked cells 2 21" xfId="30099"/>
    <cellStyle name="RIGs linked cells 2 22" xfId="30100"/>
    <cellStyle name="RIGs linked cells 2 23" xfId="30101"/>
    <cellStyle name="RIGs linked cells 2 24" xfId="30102"/>
    <cellStyle name="RIGs linked cells 2 25" xfId="30103"/>
    <cellStyle name="RIGs linked cells 2 26" xfId="30104"/>
    <cellStyle name="RIGs linked cells 2 27" xfId="30105"/>
    <cellStyle name="RIGs linked cells 2 28" xfId="30106"/>
    <cellStyle name="RIGs linked cells 2 29" xfId="30107"/>
    <cellStyle name="RIGs linked cells 2 3" xfId="1853"/>
    <cellStyle name="RIGs linked cells 2 3 10" xfId="30108"/>
    <cellStyle name="RIGs linked cells 2 3 11" xfId="30109"/>
    <cellStyle name="RIGs linked cells 2 3 12" xfId="30110"/>
    <cellStyle name="RIGs linked cells 2 3 13" xfId="30111"/>
    <cellStyle name="RIGs linked cells 2 3 14" xfId="30112"/>
    <cellStyle name="RIGs linked cells 2 3 15" xfId="30113"/>
    <cellStyle name="RIGs linked cells 2 3 16" xfId="30114"/>
    <cellStyle name="RIGs linked cells 2 3 17" xfId="30115"/>
    <cellStyle name="RIGs linked cells 2 3 18" xfId="30116"/>
    <cellStyle name="RIGs linked cells 2 3 19" xfId="30117"/>
    <cellStyle name="RIGs linked cells 2 3 2" xfId="1854"/>
    <cellStyle name="RIGs linked cells 2 3 2 10" xfId="30118"/>
    <cellStyle name="RIGs linked cells 2 3 2 11" xfId="30119"/>
    <cellStyle name="RIGs linked cells 2 3 2 12" xfId="30120"/>
    <cellStyle name="RIGs linked cells 2 3 2 13" xfId="30121"/>
    <cellStyle name="RIGs linked cells 2 3 2 14" xfId="30122"/>
    <cellStyle name="RIGs linked cells 2 3 2 15" xfId="30123"/>
    <cellStyle name="RIGs linked cells 2 3 2 16" xfId="30124"/>
    <cellStyle name="RIGs linked cells 2 3 2 17" xfId="30125"/>
    <cellStyle name="RIGs linked cells 2 3 2 18" xfId="30126"/>
    <cellStyle name="RIGs linked cells 2 3 2 19" xfId="30127"/>
    <cellStyle name="RIGs linked cells 2 3 2 2" xfId="30128"/>
    <cellStyle name="RIGs linked cells 2 3 2 20" xfId="30129"/>
    <cellStyle name="RIGs linked cells 2 3 2 21" xfId="30130"/>
    <cellStyle name="RIGs linked cells 2 3 2 22" xfId="30131"/>
    <cellStyle name="RIGs linked cells 2 3 2 23" xfId="30132"/>
    <cellStyle name="RIGs linked cells 2 3 2 24" xfId="30133"/>
    <cellStyle name="RIGs linked cells 2 3 2 25" xfId="30134"/>
    <cellStyle name="RIGs linked cells 2 3 2 26" xfId="30135"/>
    <cellStyle name="RIGs linked cells 2 3 2 27" xfId="30136"/>
    <cellStyle name="RIGs linked cells 2 3 2 28" xfId="30137"/>
    <cellStyle name="RIGs linked cells 2 3 2 29" xfId="30138"/>
    <cellStyle name="RIGs linked cells 2 3 2 3" xfId="30139"/>
    <cellStyle name="RIGs linked cells 2 3 2 30" xfId="30140"/>
    <cellStyle name="RIGs linked cells 2 3 2 31" xfId="30141"/>
    <cellStyle name="RIGs linked cells 2 3 2 32" xfId="30142"/>
    <cellStyle name="RIGs linked cells 2 3 2 33" xfId="30143"/>
    <cellStyle name="RIGs linked cells 2 3 2 34" xfId="30144"/>
    <cellStyle name="RIGs linked cells 2 3 2 4" xfId="30145"/>
    <cellStyle name="RIGs linked cells 2 3 2 5" xfId="30146"/>
    <cellStyle name="RIGs linked cells 2 3 2 6" xfId="30147"/>
    <cellStyle name="RIGs linked cells 2 3 2 7" xfId="30148"/>
    <cellStyle name="RIGs linked cells 2 3 2 8" xfId="30149"/>
    <cellStyle name="RIGs linked cells 2 3 2 9" xfId="30150"/>
    <cellStyle name="RIGs linked cells 2 3 20" xfId="30151"/>
    <cellStyle name="RIGs linked cells 2 3 21" xfId="30152"/>
    <cellStyle name="RIGs linked cells 2 3 22" xfId="30153"/>
    <cellStyle name="RIGs linked cells 2 3 23" xfId="30154"/>
    <cellStyle name="RIGs linked cells 2 3 24" xfId="30155"/>
    <cellStyle name="RIGs linked cells 2 3 25" xfId="30156"/>
    <cellStyle name="RIGs linked cells 2 3 26" xfId="30157"/>
    <cellStyle name="RIGs linked cells 2 3 27" xfId="30158"/>
    <cellStyle name="RIGs linked cells 2 3 28" xfId="30159"/>
    <cellStyle name="RIGs linked cells 2 3 29" xfId="30160"/>
    <cellStyle name="RIGs linked cells 2 3 3" xfId="30161"/>
    <cellStyle name="RIGs linked cells 2 3 30" xfId="30162"/>
    <cellStyle name="RIGs linked cells 2 3 31" xfId="30163"/>
    <cellStyle name="RIGs linked cells 2 3 32" xfId="30164"/>
    <cellStyle name="RIGs linked cells 2 3 33" xfId="30165"/>
    <cellStyle name="RIGs linked cells 2 3 34" xfId="30166"/>
    <cellStyle name="RIGs linked cells 2 3 35" xfId="30167"/>
    <cellStyle name="RIGs linked cells 2 3 4" xfId="30168"/>
    <cellStyle name="RIGs linked cells 2 3 5" xfId="30169"/>
    <cellStyle name="RIGs linked cells 2 3 6" xfId="30170"/>
    <cellStyle name="RIGs linked cells 2 3 7" xfId="30171"/>
    <cellStyle name="RIGs linked cells 2 3 8" xfId="30172"/>
    <cellStyle name="RIGs linked cells 2 3 9" xfId="30173"/>
    <cellStyle name="RIGs linked cells 2 3_4 28 1_Asst_Health_Crit_AllTO_RIIO_20110714pm" xfId="1855"/>
    <cellStyle name="RIGs linked cells 2 30" xfId="30174"/>
    <cellStyle name="RIGs linked cells 2 31" xfId="30175"/>
    <cellStyle name="RIGs linked cells 2 32" xfId="30176"/>
    <cellStyle name="RIGs linked cells 2 33" xfId="30177"/>
    <cellStyle name="RIGs linked cells 2 34" xfId="30178"/>
    <cellStyle name="RIGs linked cells 2 35" xfId="30179"/>
    <cellStyle name="RIGs linked cells 2 36" xfId="30180"/>
    <cellStyle name="RIGs linked cells 2 37" xfId="30181"/>
    <cellStyle name="RIGs linked cells 2 38" xfId="30182"/>
    <cellStyle name="RIGs linked cells 2 39" xfId="30183"/>
    <cellStyle name="RIGs linked cells 2 4" xfId="1856"/>
    <cellStyle name="RIGs linked cells 2 4 10" xfId="30184"/>
    <cellStyle name="RIGs linked cells 2 4 11" xfId="30185"/>
    <cellStyle name="RIGs linked cells 2 4 12" xfId="30186"/>
    <cellStyle name="RIGs linked cells 2 4 13" xfId="30187"/>
    <cellStyle name="RIGs linked cells 2 4 14" xfId="30188"/>
    <cellStyle name="RIGs linked cells 2 4 15" xfId="30189"/>
    <cellStyle name="RIGs linked cells 2 4 16" xfId="30190"/>
    <cellStyle name="RIGs linked cells 2 4 17" xfId="30191"/>
    <cellStyle name="RIGs linked cells 2 4 18" xfId="30192"/>
    <cellStyle name="RIGs linked cells 2 4 19" xfId="30193"/>
    <cellStyle name="RIGs linked cells 2 4 2" xfId="30194"/>
    <cellStyle name="RIGs linked cells 2 4 20" xfId="30195"/>
    <cellStyle name="RIGs linked cells 2 4 21" xfId="30196"/>
    <cellStyle name="RIGs linked cells 2 4 22" xfId="30197"/>
    <cellStyle name="RIGs linked cells 2 4 23" xfId="30198"/>
    <cellStyle name="RIGs linked cells 2 4 24" xfId="30199"/>
    <cellStyle name="RIGs linked cells 2 4 25" xfId="30200"/>
    <cellStyle name="RIGs linked cells 2 4 26" xfId="30201"/>
    <cellStyle name="RIGs linked cells 2 4 27" xfId="30202"/>
    <cellStyle name="RIGs linked cells 2 4 28" xfId="30203"/>
    <cellStyle name="RIGs linked cells 2 4 29" xfId="30204"/>
    <cellStyle name="RIGs linked cells 2 4 3" xfId="30205"/>
    <cellStyle name="RIGs linked cells 2 4 30" xfId="30206"/>
    <cellStyle name="RIGs linked cells 2 4 31" xfId="30207"/>
    <cellStyle name="RIGs linked cells 2 4 32" xfId="30208"/>
    <cellStyle name="RIGs linked cells 2 4 33" xfId="30209"/>
    <cellStyle name="RIGs linked cells 2 4 34" xfId="30210"/>
    <cellStyle name="RIGs linked cells 2 4 4" xfId="30211"/>
    <cellStyle name="RIGs linked cells 2 4 5" xfId="30212"/>
    <cellStyle name="RIGs linked cells 2 4 6" xfId="30213"/>
    <cellStyle name="RIGs linked cells 2 4 7" xfId="30214"/>
    <cellStyle name="RIGs linked cells 2 4 8" xfId="30215"/>
    <cellStyle name="RIGs linked cells 2 4 9" xfId="30216"/>
    <cellStyle name="RIGs linked cells 2 5" xfId="1857"/>
    <cellStyle name="RIGs linked cells 2 5 10" xfId="30217"/>
    <cellStyle name="RIGs linked cells 2 5 11" xfId="30218"/>
    <cellStyle name="RIGs linked cells 2 5 12" xfId="30219"/>
    <cellStyle name="RIGs linked cells 2 5 13" xfId="30220"/>
    <cellStyle name="RIGs linked cells 2 5 14" xfId="30221"/>
    <cellStyle name="RIGs linked cells 2 5 15" xfId="30222"/>
    <cellStyle name="RIGs linked cells 2 5 16" xfId="30223"/>
    <cellStyle name="RIGs linked cells 2 5 17" xfId="30224"/>
    <cellStyle name="RIGs linked cells 2 5 18" xfId="30225"/>
    <cellStyle name="RIGs linked cells 2 5 19" xfId="30226"/>
    <cellStyle name="RIGs linked cells 2 5 2" xfId="30227"/>
    <cellStyle name="RIGs linked cells 2 5 20" xfId="30228"/>
    <cellStyle name="RIGs linked cells 2 5 21" xfId="30229"/>
    <cellStyle name="RIGs linked cells 2 5 22" xfId="30230"/>
    <cellStyle name="RIGs linked cells 2 5 23" xfId="30231"/>
    <cellStyle name="RIGs linked cells 2 5 24" xfId="30232"/>
    <cellStyle name="RIGs linked cells 2 5 25" xfId="30233"/>
    <cellStyle name="RIGs linked cells 2 5 26" xfId="30234"/>
    <cellStyle name="RIGs linked cells 2 5 27" xfId="30235"/>
    <cellStyle name="RIGs linked cells 2 5 28" xfId="30236"/>
    <cellStyle name="RIGs linked cells 2 5 29" xfId="30237"/>
    <cellStyle name="RIGs linked cells 2 5 3" xfId="30238"/>
    <cellStyle name="RIGs linked cells 2 5 30" xfId="30239"/>
    <cellStyle name="RIGs linked cells 2 5 31" xfId="30240"/>
    <cellStyle name="RIGs linked cells 2 5 32" xfId="30241"/>
    <cellStyle name="RIGs linked cells 2 5 33" xfId="30242"/>
    <cellStyle name="RIGs linked cells 2 5 34" xfId="30243"/>
    <cellStyle name="RIGs linked cells 2 5 4" xfId="30244"/>
    <cellStyle name="RIGs linked cells 2 5 5" xfId="30245"/>
    <cellStyle name="RIGs linked cells 2 5 6" xfId="30246"/>
    <cellStyle name="RIGs linked cells 2 5 7" xfId="30247"/>
    <cellStyle name="RIGs linked cells 2 5 8" xfId="30248"/>
    <cellStyle name="RIGs linked cells 2 5 9" xfId="30249"/>
    <cellStyle name="RIGs linked cells 2 6" xfId="30250"/>
    <cellStyle name="RIGs linked cells 2 7" xfId="30251"/>
    <cellStyle name="RIGs linked cells 2 8" xfId="30252"/>
    <cellStyle name="RIGs linked cells 2 9" xfId="30253"/>
    <cellStyle name="RIGs linked cells 2_1.3s Accounting C Costs Scots" xfId="1858"/>
    <cellStyle name="RIGs linked cells 20" xfId="30254"/>
    <cellStyle name="RIGs linked cells 21" xfId="30255"/>
    <cellStyle name="RIGs linked cells 22" xfId="30256"/>
    <cellStyle name="RIGs linked cells 23" xfId="30257"/>
    <cellStyle name="RIGs linked cells 24" xfId="30258"/>
    <cellStyle name="RIGs linked cells 25" xfId="30259"/>
    <cellStyle name="RIGs linked cells 26" xfId="30260"/>
    <cellStyle name="RIGs linked cells 27" xfId="30261"/>
    <cellStyle name="RIGs linked cells 28" xfId="30262"/>
    <cellStyle name="RIGs linked cells 29" xfId="30263"/>
    <cellStyle name="RIGs linked cells 3" xfId="1859"/>
    <cellStyle name="RIGs linked cells 3 10" xfId="30264"/>
    <cellStyle name="RIGs linked cells 3 11" xfId="30265"/>
    <cellStyle name="RIGs linked cells 3 12" xfId="30266"/>
    <cellStyle name="RIGs linked cells 3 13" xfId="30267"/>
    <cellStyle name="RIGs linked cells 3 14" xfId="30268"/>
    <cellStyle name="RIGs linked cells 3 15" xfId="30269"/>
    <cellStyle name="RIGs linked cells 3 16" xfId="30270"/>
    <cellStyle name="RIGs linked cells 3 17" xfId="30271"/>
    <cellStyle name="RIGs linked cells 3 18" xfId="30272"/>
    <cellStyle name="RIGs linked cells 3 19" xfId="30273"/>
    <cellStyle name="RIGs linked cells 3 2" xfId="150"/>
    <cellStyle name="RIGs linked cells 3 2 10" xfId="30274"/>
    <cellStyle name="RIGs linked cells 3 2 11" xfId="30275"/>
    <cellStyle name="RIGs linked cells 3 2 12" xfId="30276"/>
    <cellStyle name="RIGs linked cells 3 2 13" xfId="30277"/>
    <cellStyle name="RIGs linked cells 3 2 14" xfId="30278"/>
    <cellStyle name="RIGs linked cells 3 2 15" xfId="30279"/>
    <cellStyle name="RIGs linked cells 3 2 16" xfId="30280"/>
    <cellStyle name="RIGs linked cells 3 2 17" xfId="30281"/>
    <cellStyle name="RIGs linked cells 3 2 18" xfId="30282"/>
    <cellStyle name="RIGs linked cells 3 2 19" xfId="30283"/>
    <cellStyle name="RIGs linked cells 3 2 2" xfId="1860"/>
    <cellStyle name="RIGs linked cells 3 2 2 10" xfId="30284"/>
    <cellStyle name="RIGs linked cells 3 2 2 11" xfId="30285"/>
    <cellStyle name="RIGs linked cells 3 2 2 12" xfId="30286"/>
    <cellStyle name="RIGs linked cells 3 2 2 13" xfId="30287"/>
    <cellStyle name="RIGs linked cells 3 2 2 14" xfId="30288"/>
    <cellStyle name="RIGs linked cells 3 2 2 15" xfId="30289"/>
    <cellStyle name="RIGs linked cells 3 2 2 16" xfId="30290"/>
    <cellStyle name="RIGs linked cells 3 2 2 17" xfId="30291"/>
    <cellStyle name="RIGs linked cells 3 2 2 18" xfId="30292"/>
    <cellStyle name="RIGs linked cells 3 2 2 19" xfId="30293"/>
    <cellStyle name="RIGs linked cells 3 2 2 2" xfId="1861"/>
    <cellStyle name="RIGs linked cells 3 2 2 2 10" xfId="30294"/>
    <cellStyle name="RIGs linked cells 3 2 2 2 11" xfId="30295"/>
    <cellStyle name="RIGs linked cells 3 2 2 2 12" xfId="30296"/>
    <cellStyle name="RIGs linked cells 3 2 2 2 13" xfId="30297"/>
    <cellStyle name="RIGs linked cells 3 2 2 2 14" xfId="30298"/>
    <cellStyle name="RIGs linked cells 3 2 2 2 15" xfId="30299"/>
    <cellStyle name="RIGs linked cells 3 2 2 2 16" xfId="30300"/>
    <cellStyle name="RIGs linked cells 3 2 2 2 17" xfId="30301"/>
    <cellStyle name="RIGs linked cells 3 2 2 2 18" xfId="30302"/>
    <cellStyle name="RIGs linked cells 3 2 2 2 19" xfId="30303"/>
    <cellStyle name="RIGs linked cells 3 2 2 2 2" xfId="1862"/>
    <cellStyle name="RIGs linked cells 3 2 2 2 2 10" xfId="30304"/>
    <cellStyle name="RIGs linked cells 3 2 2 2 2 11" xfId="30305"/>
    <cellStyle name="RIGs linked cells 3 2 2 2 2 12" xfId="30306"/>
    <cellStyle name="RIGs linked cells 3 2 2 2 2 13" xfId="30307"/>
    <cellStyle name="RIGs linked cells 3 2 2 2 2 14" xfId="30308"/>
    <cellStyle name="RIGs linked cells 3 2 2 2 2 15" xfId="30309"/>
    <cellStyle name="RIGs linked cells 3 2 2 2 2 16" xfId="30310"/>
    <cellStyle name="RIGs linked cells 3 2 2 2 2 17" xfId="30311"/>
    <cellStyle name="RIGs linked cells 3 2 2 2 2 18" xfId="30312"/>
    <cellStyle name="RIGs linked cells 3 2 2 2 2 19" xfId="30313"/>
    <cellStyle name="RIGs linked cells 3 2 2 2 2 2" xfId="30314"/>
    <cellStyle name="RIGs linked cells 3 2 2 2 2 20" xfId="30315"/>
    <cellStyle name="RIGs linked cells 3 2 2 2 2 21" xfId="30316"/>
    <cellStyle name="RIGs linked cells 3 2 2 2 2 22" xfId="30317"/>
    <cellStyle name="RIGs linked cells 3 2 2 2 2 23" xfId="30318"/>
    <cellStyle name="RIGs linked cells 3 2 2 2 2 24" xfId="30319"/>
    <cellStyle name="RIGs linked cells 3 2 2 2 2 25" xfId="30320"/>
    <cellStyle name="RIGs linked cells 3 2 2 2 2 26" xfId="30321"/>
    <cellStyle name="RIGs linked cells 3 2 2 2 2 27" xfId="30322"/>
    <cellStyle name="RIGs linked cells 3 2 2 2 2 28" xfId="30323"/>
    <cellStyle name="RIGs linked cells 3 2 2 2 2 29" xfId="30324"/>
    <cellStyle name="RIGs linked cells 3 2 2 2 2 3" xfId="30325"/>
    <cellStyle name="RIGs linked cells 3 2 2 2 2 30" xfId="30326"/>
    <cellStyle name="RIGs linked cells 3 2 2 2 2 31" xfId="30327"/>
    <cellStyle name="RIGs linked cells 3 2 2 2 2 32" xfId="30328"/>
    <cellStyle name="RIGs linked cells 3 2 2 2 2 33" xfId="30329"/>
    <cellStyle name="RIGs linked cells 3 2 2 2 2 34" xfId="30330"/>
    <cellStyle name="RIGs linked cells 3 2 2 2 2 4" xfId="30331"/>
    <cellStyle name="RIGs linked cells 3 2 2 2 2 5" xfId="30332"/>
    <cellStyle name="RIGs linked cells 3 2 2 2 2 6" xfId="30333"/>
    <cellStyle name="RIGs linked cells 3 2 2 2 2 7" xfId="30334"/>
    <cellStyle name="RIGs linked cells 3 2 2 2 2 8" xfId="30335"/>
    <cellStyle name="RIGs linked cells 3 2 2 2 2 9" xfId="30336"/>
    <cellStyle name="RIGs linked cells 3 2 2 2 20" xfId="30337"/>
    <cellStyle name="RIGs linked cells 3 2 2 2 21" xfId="30338"/>
    <cellStyle name="RIGs linked cells 3 2 2 2 22" xfId="30339"/>
    <cellStyle name="RIGs linked cells 3 2 2 2 23" xfId="30340"/>
    <cellStyle name="RIGs linked cells 3 2 2 2 24" xfId="30341"/>
    <cellStyle name="RIGs linked cells 3 2 2 2 25" xfId="30342"/>
    <cellStyle name="RIGs linked cells 3 2 2 2 26" xfId="30343"/>
    <cellStyle name="RIGs linked cells 3 2 2 2 27" xfId="30344"/>
    <cellStyle name="RIGs linked cells 3 2 2 2 28" xfId="30345"/>
    <cellStyle name="RIGs linked cells 3 2 2 2 29" xfId="30346"/>
    <cellStyle name="RIGs linked cells 3 2 2 2 3" xfId="30347"/>
    <cellStyle name="RIGs linked cells 3 2 2 2 30" xfId="30348"/>
    <cellStyle name="RIGs linked cells 3 2 2 2 31" xfId="30349"/>
    <cellStyle name="RIGs linked cells 3 2 2 2 4" xfId="30350"/>
    <cellStyle name="RIGs linked cells 3 2 2 2 5" xfId="30351"/>
    <cellStyle name="RIGs linked cells 3 2 2 2 6" xfId="30352"/>
    <cellStyle name="RIGs linked cells 3 2 2 2 7" xfId="30353"/>
    <cellStyle name="RIGs linked cells 3 2 2 2 8" xfId="30354"/>
    <cellStyle name="RIGs linked cells 3 2 2 2 9" xfId="30355"/>
    <cellStyle name="RIGs linked cells 3 2 2 2_4 28 1_Asst_Health_Crit_AllTO_RIIO_20110714pm" xfId="1863"/>
    <cellStyle name="RIGs linked cells 3 2 2 20" xfId="30356"/>
    <cellStyle name="RIGs linked cells 3 2 2 21" xfId="30357"/>
    <cellStyle name="RIGs linked cells 3 2 2 22" xfId="30358"/>
    <cellStyle name="RIGs linked cells 3 2 2 23" xfId="30359"/>
    <cellStyle name="RIGs linked cells 3 2 2 24" xfId="30360"/>
    <cellStyle name="RIGs linked cells 3 2 2 25" xfId="30361"/>
    <cellStyle name="RIGs linked cells 3 2 2 26" xfId="30362"/>
    <cellStyle name="RIGs linked cells 3 2 2 27" xfId="30363"/>
    <cellStyle name="RIGs linked cells 3 2 2 28" xfId="30364"/>
    <cellStyle name="RIGs linked cells 3 2 2 29" xfId="30365"/>
    <cellStyle name="RIGs linked cells 3 2 2 3" xfId="1864"/>
    <cellStyle name="RIGs linked cells 3 2 2 3 10" xfId="30366"/>
    <cellStyle name="RIGs linked cells 3 2 2 3 11" xfId="30367"/>
    <cellStyle name="RIGs linked cells 3 2 2 3 12" xfId="30368"/>
    <cellStyle name="RIGs linked cells 3 2 2 3 13" xfId="30369"/>
    <cellStyle name="RIGs linked cells 3 2 2 3 14" xfId="30370"/>
    <cellStyle name="RIGs linked cells 3 2 2 3 15" xfId="30371"/>
    <cellStyle name="RIGs linked cells 3 2 2 3 16" xfId="30372"/>
    <cellStyle name="RIGs linked cells 3 2 2 3 17" xfId="30373"/>
    <cellStyle name="RIGs linked cells 3 2 2 3 18" xfId="30374"/>
    <cellStyle name="RIGs linked cells 3 2 2 3 19" xfId="30375"/>
    <cellStyle name="RIGs linked cells 3 2 2 3 2" xfId="30376"/>
    <cellStyle name="RIGs linked cells 3 2 2 3 20" xfId="30377"/>
    <cellStyle name="RIGs linked cells 3 2 2 3 21" xfId="30378"/>
    <cellStyle name="RIGs linked cells 3 2 2 3 22" xfId="30379"/>
    <cellStyle name="RIGs linked cells 3 2 2 3 23" xfId="30380"/>
    <cellStyle name="RIGs linked cells 3 2 2 3 24" xfId="30381"/>
    <cellStyle name="RIGs linked cells 3 2 2 3 25" xfId="30382"/>
    <cellStyle name="RIGs linked cells 3 2 2 3 26" xfId="30383"/>
    <cellStyle name="RIGs linked cells 3 2 2 3 27" xfId="30384"/>
    <cellStyle name="RIGs linked cells 3 2 2 3 28" xfId="30385"/>
    <cellStyle name="RIGs linked cells 3 2 2 3 29" xfId="30386"/>
    <cellStyle name="RIGs linked cells 3 2 2 3 3" xfId="30387"/>
    <cellStyle name="RIGs linked cells 3 2 2 3 30" xfId="30388"/>
    <cellStyle name="RIGs linked cells 3 2 2 3 4" xfId="30389"/>
    <cellStyle name="RIGs linked cells 3 2 2 3 5" xfId="30390"/>
    <cellStyle name="RIGs linked cells 3 2 2 3 6" xfId="30391"/>
    <cellStyle name="RIGs linked cells 3 2 2 3 7" xfId="30392"/>
    <cellStyle name="RIGs linked cells 3 2 2 3 8" xfId="30393"/>
    <cellStyle name="RIGs linked cells 3 2 2 3 9" xfId="30394"/>
    <cellStyle name="RIGs linked cells 3 2 2 30" xfId="30395"/>
    <cellStyle name="RIGs linked cells 3 2 2 31" xfId="30396"/>
    <cellStyle name="RIGs linked cells 3 2 2 32" xfId="30397"/>
    <cellStyle name="RIGs linked cells 3 2 2 33" xfId="30398"/>
    <cellStyle name="RIGs linked cells 3 2 2 4" xfId="1865"/>
    <cellStyle name="RIGs linked cells 3 2 2 4 10" xfId="30399"/>
    <cellStyle name="RIGs linked cells 3 2 2 4 11" xfId="30400"/>
    <cellStyle name="RIGs linked cells 3 2 2 4 12" xfId="30401"/>
    <cellStyle name="RIGs linked cells 3 2 2 4 13" xfId="30402"/>
    <cellStyle name="RIGs linked cells 3 2 2 4 14" xfId="30403"/>
    <cellStyle name="RIGs linked cells 3 2 2 4 15" xfId="30404"/>
    <cellStyle name="RIGs linked cells 3 2 2 4 16" xfId="30405"/>
    <cellStyle name="RIGs linked cells 3 2 2 4 17" xfId="30406"/>
    <cellStyle name="RIGs linked cells 3 2 2 4 18" xfId="30407"/>
    <cellStyle name="RIGs linked cells 3 2 2 4 19" xfId="30408"/>
    <cellStyle name="RIGs linked cells 3 2 2 4 2" xfId="30409"/>
    <cellStyle name="RIGs linked cells 3 2 2 4 20" xfId="30410"/>
    <cellStyle name="RIGs linked cells 3 2 2 4 21" xfId="30411"/>
    <cellStyle name="RIGs linked cells 3 2 2 4 22" xfId="30412"/>
    <cellStyle name="RIGs linked cells 3 2 2 4 23" xfId="30413"/>
    <cellStyle name="RIGs linked cells 3 2 2 4 24" xfId="30414"/>
    <cellStyle name="RIGs linked cells 3 2 2 4 25" xfId="30415"/>
    <cellStyle name="RIGs linked cells 3 2 2 4 26" xfId="30416"/>
    <cellStyle name="RIGs linked cells 3 2 2 4 27" xfId="30417"/>
    <cellStyle name="RIGs linked cells 3 2 2 4 28" xfId="30418"/>
    <cellStyle name="RIGs linked cells 3 2 2 4 29" xfId="30419"/>
    <cellStyle name="RIGs linked cells 3 2 2 4 3" xfId="30420"/>
    <cellStyle name="RIGs linked cells 3 2 2 4 30" xfId="30421"/>
    <cellStyle name="RIGs linked cells 3 2 2 4 4" xfId="30422"/>
    <cellStyle name="RIGs linked cells 3 2 2 4 5" xfId="30423"/>
    <cellStyle name="RIGs linked cells 3 2 2 4 6" xfId="30424"/>
    <cellStyle name="RIGs linked cells 3 2 2 4 7" xfId="30425"/>
    <cellStyle name="RIGs linked cells 3 2 2 4 8" xfId="30426"/>
    <cellStyle name="RIGs linked cells 3 2 2 4 9" xfId="30427"/>
    <cellStyle name="RIGs linked cells 3 2 2 5" xfId="30428"/>
    <cellStyle name="RIGs linked cells 3 2 2 6" xfId="30429"/>
    <cellStyle name="RIGs linked cells 3 2 2 7" xfId="30430"/>
    <cellStyle name="RIGs linked cells 3 2 2 8" xfId="30431"/>
    <cellStyle name="RIGs linked cells 3 2 2 9" xfId="30432"/>
    <cellStyle name="RIGs linked cells 3 2 2_4 28 1_Asst_Health_Crit_AllTO_RIIO_20110714pm" xfId="1866"/>
    <cellStyle name="RIGs linked cells 3 2 20" xfId="30433"/>
    <cellStyle name="RIGs linked cells 3 2 21" xfId="30434"/>
    <cellStyle name="RIGs linked cells 3 2 22" xfId="30435"/>
    <cellStyle name="RIGs linked cells 3 2 23" xfId="30436"/>
    <cellStyle name="RIGs linked cells 3 2 24" xfId="30437"/>
    <cellStyle name="RIGs linked cells 3 2 25" xfId="30438"/>
    <cellStyle name="RIGs linked cells 3 2 26" xfId="30439"/>
    <cellStyle name="RIGs linked cells 3 2 27" xfId="30440"/>
    <cellStyle name="RIGs linked cells 3 2 28" xfId="30441"/>
    <cellStyle name="RIGs linked cells 3 2 29" xfId="30442"/>
    <cellStyle name="RIGs linked cells 3 2 3" xfId="1867"/>
    <cellStyle name="RIGs linked cells 3 2 3 10" xfId="30443"/>
    <cellStyle name="RIGs linked cells 3 2 3 11" xfId="30444"/>
    <cellStyle name="RIGs linked cells 3 2 3 12" xfId="30445"/>
    <cellStyle name="RIGs linked cells 3 2 3 13" xfId="30446"/>
    <cellStyle name="RIGs linked cells 3 2 3 14" xfId="30447"/>
    <cellStyle name="RIGs linked cells 3 2 3 15" xfId="30448"/>
    <cellStyle name="RIGs linked cells 3 2 3 16" xfId="30449"/>
    <cellStyle name="RIGs linked cells 3 2 3 17" xfId="30450"/>
    <cellStyle name="RIGs linked cells 3 2 3 18" xfId="30451"/>
    <cellStyle name="RIGs linked cells 3 2 3 19" xfId="30452"/>
    <cellStyle name="RIGs linked cells 3 2 3 2" xfId="1868"/>
    <cellStyle name="RIGs linked cells 3 2 3 2 10" xfId="30453"/>
    <cellStyle name="RIGs linked cells 3 2 3 2 11" xfId="30454"/>
    <cellStyle name="RIGs linked cells 3 2 3 2 12" xfId="30455"/>
    <cellStyle name="RIGs linked cells 3 2 3 2 13" xfId="30456"/>
    <cellStyle name="RIGs linked cells 3 2 3 2 14" xfId="30457"/>
    <cellStyle name="RIGs linked cells 3 2 3 2 15" xfId="30458"/>
    <cellStyle name="RIGs linked cells 3 2 3 2 16" xfId="30459"/>
    <cellStyle name="RIGs linked cells 3 2 3 2 17" xfId="30460"/>
    <cellStyle name="RIGs linked cells 3 2 3 2 18" xfId="30461"/>
    <cellStyle name="RIGs linked cells 3 2 3 2 19" xfId="30462"/>
    <cellStyle name="RIGs linked cells 3 2 3 2 2" xfId="30463"/>
    <cellStyle name="RIGs linked cells 3 2 3 2 20" xfId="30464"/>
    <cellStyle name="RIGs linked cells 3 2 3 2 21" xfId="30465"/>
    <cellStyle name="RIGs linked cells 3 2 3 2 22" xfId="30466"/>
    <cellStyle name="RIGs linked cells 3 2 3 2 23" xfId="30467"/>
    <cellStyle name="RIGs linked cells 3 2 3 2 24" xfId="30468"/>
    <cellStyle name="RIGs linked cells 3 2 3 2 25" xfId="30469"/>
    <cellStyle name="RIGs linked cells 3 2 3 2 26" xfId="30470"/>
    <cellStyle name="RIGs linked cells 3 2 3 2 27" xfId="30471"/>
    <cellStyle name="RIGs linked cells 3 2 3 2 28" xfId="30472"/>
    <cellStyle name="RIGs linked cells 3 2 3 2 29" xfId="30473"/>
    <cellStyle name="RIGs linked cells 3 2 3 2 3" xfId="30474"/>
    <cellStyle name="RIGs linked cells 3 2 3 2 30" xfId="30475"/>
    <cellStyle name="RIGs linked cells 3 2 3 2 31" xfId="30476"/>
    <cellStyle name="RIGs linked cells 3 2 3 2 32" xfId="30477"/>
    <cellStyle name="RIGs linked cells 3 2 3 2 33" xfId="30478"/>
    <cellStyle name="RIGs linked cells 3 2 3 2 34" xfId="30479"/>
    <cellStyle name="RIGs linked cells 3 2 3 2 4" xfId="30480"/>
    <cellStyle name="RIGs linked cells 3 2 3 2 5" xfId="30481"/>
    <cellStyle name="RIGs linked cells 3 2 3 2 6" xfId="30482"/>
    <cellStyle name="RIGs linked cells 3 2 3 2 7" xfId="30483"/>
    <cellStyle name="RIGs linked cells 3 2 3 2 8" xfId="30484"/>
    <cellStyle name="RIGs linked cells 3 2 3 2 9" xfId="30485"/>
    <cellStyle name="RIGs linked cells 3 2 3 20" xfId="30486"/>
    <cellStyle name="RIGs linked cells 3 2 3 21" xfId="30487"/>
    <cellStyle name="RIGs linked cells 3 2 3 22" xfId="30488"/>
    <cellStyle name="RIGs linked cells 3 2 3 23" xfId="30489"/>
    <cellStyle name="RIGs linked cells 3 2 3 24" xfId="30490"/>
    <cellStyle name="RIGs linked cells 3 2 3 25" xfId="30491"/>
    <cellStyle name="RIGs linked cells 3 2 3 26" xfId="30492"/>
    <cellStyle name="RIGs linked cells 3 2 3 27" xfId="30493"/>
    <cellStyle name="RIGs linked cells 3 2 3 28" xfId="30494"/>
    <cellStyle name="RIGs linked cells 3 2 3 29" xfId="30495"/>
    <cellStyle name="RIGs linked cells 3 2 3 3" xfId="30496"/>
    <cellStyle name="RIGs linked cells 3 2 3 30" xfId="30497"/>
    <cellStyle name="RIGs linked cells 3 2 3 31" xfId="30498"/>
    <cellStyle name="RIGs linked cells 3 2 3 32" xfId="30499"/>
    <cellStyle name="RIGs linked cells 3 2 3 33" xfId="30500"/>
    <cellStyle name="RIGs linked cells 3 2 3 34" xfId="30501"/>
    <cellStyle name="RIGs linked cells 3 2 3 35" xfId="30502"/>
    <cellStyle name="RIGs linked cells 3 2 3 4" xfId="30503"/>
    <cellStyle name="RIGs linked cells 3 2 3 5" xfId="30504"/>
    <cellStyle name="RIGs linked cells 3 2 3 6" xfId="30505"/>
    <cellStyle name="RIGs linked cells 3 2 3 7" xfId="30506"/>
    <cellStyle name="RIGs linked cells 3 2 3 8" xfId="30507"/>
    <cellStyle name="RIGs linked cells 3 2 3 9" xfId="30508"/>
    <cellStyle name="RIGs linked cells 3 2 3_4 28 1_Asst_Health_Crit_AllTO_RIIO_20110714pm" xfId="1869"/>
    <cellStyle name="RIGs linked cells 3 2 30" xfId="30509"/>
    <cellStyle name="RIGs linked cells 3 2 31" xfId="30510"/>
    <cellStyle name="RIGs linked cells 3 2 32" xfId="30511"/>
    <cellStyle name="RIGs linked cells 3 2 33" xfId="30512"/>
    <cellStyle name="RIGs linked cells 3 2 34" xfId="30513"/>
    <cellStyle name="RIGs linked cells 3 2 35" xfId="30514"/>
    <cellStyle name="RIGs linked cells 3 2 36" xfId="30515"/>
    <cellStyle name="RIGs linked cells 3 2 37" xfId="30516"/>
    <cellStyle name="RIGs linked cells 3 2 38" xfId="30517"/>
    <cellStyle name="RIGs linked cells 3 2 39" xfId="30518"/>
    <cellStyle name="RIGs linked cells 3 2 4" xfId="1870"/>
    <cellStyle name="RIGs linked cells 3 2 4 10" xfId="30519"/>
    <cellStyle name="RIGs linked cells 3 2 4 11" xfId="30520"/>
    <cellStyle name="RIGs linked cells 3 2 4 12" xfId="30521"/>
    <cellStyle name="RIGs linked cells 3 2 4 13" xfId="30522"/>
    <cellStyle name="RIGs linked cells 3 2 4 14" xfId="30523"/>
    <cellStyle name="RIGs linked cells 3 2 4 15" xfId="30524"/>
    <cellStyle name="RIGs linked cells 3 2 4 16" xfId="30525"/>
    <cellStyle name="RIGs linked cells 3 2 4 17" xfId="30526"/>
    <cellStyle name="RIGs linked cells 3 2 4 18" xfId="30527"/>
    <cellStyle name="RIGs linked cells 3 2 4 19" xfId="30528"/>
    <cellStyle name="RIGs linked cells 3 2 4 2" xfId="30529"/>
    <cellStyle name="RIGs linked cells 3 2 4 20" xfId="30530"/>
    <cellStyle name="RIGs linked cells 3 2 4 21" xfId="30531"/>
    <cellStyle name="RIGs linked cells 3 2 4 22" xfId="30532"/>
    <cellStyle name="RIGs linked cells 3 2 4 23" xfId="30533"/>
    <cellStyle name="RIGs linked cells 3 2 4 24" xfId="30534"/>
    <cellStyle name="RIGs linked cells 3 2 4 25" xfId="30535"/>
    <cellStyle name="RIGs linked cells 3 2 4 26" xfId="30536"/>
    <cellStyle name="RIGs linked cells 3 2 4 27" xfId="30537"/>
    <cellStyle name="RIGs linked cells 3 2 4 28" xfId="30538"/>
    <cellStyle name="RIGs linked cells 3 2 4 29" xfId="30539"/>
    <cellStyle name="RIGs linked cells 3 2 4 3" xfId="30540"/>
    <cellStyle name="RIGs linked cells 3 2 4 30" xfId="30541"/>
    <cellStyle name="RIGs linked cells 3 2 4 31" xfId="30542"/>
    <cellStyle name="RIGs linked cells 3 2 4 32" xfId="30543"/>
    <cellStyle name="RIGs linked cells 3 2 4 33" xfId="30544"/>
    <cellStyle name="RIGs linked cells 3 2 4 34" xfId="30545"/>
    <cellStyle name="RIGs linked cells 3 2 4 4" xfId="30546"/>
    <cellStyle name="RIGs linked cells 3 2 4 5" xfId="30547"/>
    <cellStyle name="RIGs linked cells 3 2 4 6" xfId="30548"/>
    <cellStyle name="RIGs linked cells 3 2 4 7" xfId="30549"/>
    <cellStyle name="RIGs linked cells 3 2 4 8" xfId="30550"/>
    <cellStyle name="RIGs linked cells 3 2 4 9" xfId="30551"/>
    <cellStyle name="RIGs linked cells 3 2 5" xfId="1871"/>
    <cellStyle name="RIGs linked cells 3 2 5 10" xfId="30552"/>
    <cellStyle name="RIGs linked cells 3 2 5 11" xfId="30553"/>
    <cellStyle name="RIGs linked cells 3 2 5 12" xfId="30554"/>
    <cellStyle name="RIGs linked cells 3 2 5 13" xfId="30555"/>
    <cellStyle name="RIGs linked cells 3 2 5 14" xfId="30556"/>
    <cellStyle name="RIGs linked cells 3 2 5 15" xfId="30557"/>
    <cellStyle name="RIGs linked cells 3 2 5 16" xfId="30558"/>
    <cellStyle name="RIGs linked cells 3 2 5 17" xfId="30559"/>
    <cellStyle name="RIGs linked cells 3 2 5 18" xfId="30560"/>
    <cellStyle name="RIGs linked cells 3 2 5 19" xfId="30561"/>
    <cellStyle name="RIGs linked cells 3 2 5 2" xfId="30562"/>
    <cellStyle name="RIGs linked cells 3 2 5 20" xfId="30563"/>
    <cellStyle name="RIGs linked cells 3 2 5 21" xfId="30564"/>
    <cellStyle name="RIGs linked cells 3 2 5 22" xfId="30565"/>
    <cellStyle name="RIGs linked cells 3 2 5 23" xfId="30566"/>
    <cellStyle name="RIGs linked cells 3 2 5 24" xfId="30567"/>
    <cellStyle name="RIGs linked cells 3 2 5 25" xfId="30568"/>
    <cellStyle name="RIGs linked cells 3 2 5 26" xfId="30569"/>
    <cellStyle name="RIGs linked cells 3 2 5 27" xfId="30570"/>
    <cellStyle name="RIGs linked cells 3 2 5 28" xfId="30571"/>
    <cellStyle name="RIGs linked cells 3 2 5 29" xfId="30572"/>
    <cellStyle name="RIGs linked cells 3 2 5 3" xfId="30573"/>
    <cellStyle name="RIGs linked cells 3 2 5 30" xfId="30574"/>
    <cellStyle name="RIGs linked cells 3 2 5 31" xfId="30575"/>
    <cellStyle name="RIGs linked cells 3 2 5 32" xfId="30576"/>
    <cellStyle name="RIGs linked cells 3 2 5 33" xfId="30577"/>
    <cellStyle name="RIGs linked cells 3 2 5 34" xfId="30578"/>
    <cellStyle name="RIGs linked cells 3 2 5 4" xfId="30579"/>
    <cellStyle name="RIGs linked cells 3 2 5 5" xfId="30580"/>
    <cellStyle name="RIGs linked cells 3 2 5 6" xfId="30581"/>
    <cellStyle name="RIGs linked cells 3 2 5 7" xfId="30582"/>
    <cellStyle name="RIGs linked cells 3 2 5 8" xfId="30583"/>
    <cellStyle name="RIGs linked cells 3 2 5 9" xfId="30584"/>
    <cellStyle name="RIGs linked cells 3 2 6" xfId="30585"/>
    <cellStyle name="RIGs linked cells 3 2 7" xfId="30586"/>
    <cellStyle name="RIGs linked cells 3 2 8" xfId="30587"/>
    <cellStyle name="RIGs linked cells 3 2 9" xfId="30588"/>
    <cellStyle name="RIGs linked cells 3 2_4 28 1_Asst_Health_Crit_AllTO_RIIO_20110714pm" xfId="1872"/>
    <cellStyle name="RIGs linked cells 3 20" xfId="30589"/>
    <cellStyle name="RIGs linked cells 3 21" xfId="30590"/>
    <cellStyle name="RIGs linked cells 3 22" xfId="30591"/>
    <cellStyle name="RIGs linked cells 3 23" xfId="30592"/>
    <cellStyle name="RIGs linked cells 3 24" xfId="30593"/>
    <cellStyle name="RIGs linked cells 3 25" xfId="30594"/>
    <cellStyle name="RIGs linked cells 3 26" xfId="30595"/>
    <cellStyle name="RIGs linked cells 3 27" xfId="30596"/>
    <cellStyle name="RIGs linked cells 3 28" xfId="30597"/>
    <cellStyle name="RIGs linked cells 3 29" xfId="30598"/>
    <cellStyle name="RIGs linked cells 3 3" xfId="1873"/>
    <cellStyle name="RIGs linked cells 3 3 10" xfId="30599"/>
    <cellStyle name="RIGs linked cells 3 3 11" xfId="30600"/>
    <cellStyle name="RIGs linked cells 3 3 12" xfId="30601"/>
    <cellStyle name="RIGs linked cells 3 3 13" xfId="30602"/>
    <cellStyle name="RIGs linked cells 3 3 14" xfId="30603"/>
    <cellStyle name="RIGs linked cells 3 3 15" xfId="30604"/>
    <cellStyle name="RIGs linked cells 3 3 16" xfId="30605"/>
    <cellStyle name="RIGs linked cells 3 3 17" xfId="30606"/>
    <cellStyle name="RIGs linked cells 3 3 18" xfId="30607"/>
    <cellStyle name="RIGs linked cells 3 3 19" xfId="30608"/>
    <cellStyle name="RIGs linked cells 3 3 2" xfId="1874"/>
    <cellStyle name="RIGs linked cells 3 3 2 10" xfId="30609"/>
    <cellStyle name="RIGs linked cells 3 3 2 11" xfId="30610"/>
    <cellStyle name="RIGs linked cells 3 3 2 12" xfId="30611"/>
    <cellStyle name="RIGs linked cells 3 3 2 13" xfId="30612"/>
    <cellStyle name="RIGs linked cells 3 3 2 14" xfId="30613"/>
    <cellStyle name="RIGs linked cells 3 3 2 15" xfId="30614"/>
    <cellStyle name="RIGs linked cells 3 3 2 16" xfId="30615"/>
    <cellStyle name="RIGs linked cells 3 3 2 17" xfId="30616"/>
    <cellStyle name="RIGs linked cells 3 3 2 18" xfId="30617"/>
    <cellStyle name="RIGs linked cells 3 3 2 19" xfId="30618"/>
    <cellStyle name="RIGs linked cells 3 3 2 2" xfId="1875"/>
    <cellStyle name="RIGs linked cells 3 3 2 2 10" xfId="30619"/>
    <cellStyle name="RIGs linked cells 3 3 2 2 11" xfId="30620"/>
    <cellStyle name="RIGs linked cells 3 3 2 2 12" xfId="30621"/>
    <cellStyle name="RIGs linked cells 3 3 2 2 13" xfId="30622"/>
    <cellStyle name="RIGs linked cells 3 3 2 2 14" xfId="30623"/>
    <cellStyle name="RIGs linked cells 3 3 2 2 15" xfId="30624"/>
    <cellStyle name="RIGs linked cells 3 3 2 2 16" xfId="30625"/>
    <cellStyle name="RIGs linked cells 3 3 2 2 17" xfId="30626"/>
    <cellStyle name="RIGs linked cells 3 3 2 2 18" xfId="30627"/>
    <cellStyle name="RIGs linked cells 3 3 2 2 19" xfId="30628"/>
    <cellStyle name="RIGs linked cells 3 3 2 2 2" xfId="1876"/>
    <cellStyle name="RIGs linked cells 3 3 2 2 2 10" xfId="30629"/>
    <cellStyle name="RIGs linked cells 3 3 2 2 2 11" xfId="30630"/>
    <cellStyle name="RIGs linked cells 3 3 2 2 2 12" xfId="30631"/>
    <cellStyle name="RIGs linked cells 3 3 2 2 2 13" xfId="30632"/>
    <cellStyle name="RIGs linked cells 3 3 2 2 2 14" xfId="30633"/>
    <cellStyle name="RIGs linked cells 3 3 2 2 2 15" xfId="30634"/>
    <cellStyle name="RIGs linked cells 3 3 2 2 2 16" xfId="30635"/>
    <cellStyle name="RIGs linked cells 3 3 2 2 2 17" xfId="30636"/>
    <cellStyle name="RIGs linked cells 3 3 2 2 2 18" xfId="30637"/>
    <cellStyle name="RIGs linked cells 3 3 2 2 2 19" xfId="30638"/>
    <cellStyle name="RIGs linked cells 3 3 2 2 2 2" xfId="30639"/>
    <cellStyle name="RIGs linked cells 3 3 2 2 2 20" xfId="30640"/>
    <cellStyle name="RIGs linked cells 3 3 2 2 2 21" xfId="30641"/>
    <cellStyle name="RIGs linked cells 3 3 2 2 2 22" xfId="30642"/>
    <cellStyle name="RIGs linked cells 3 3 2 2 2 23" xfId="30643"/>
    <cellStyle name="RIGs linked cells 3 3 2 2 2 24" xfId="30644"/>
    <cellStyle name="RIGs linked cells 3 3 2 2 2 25" xfId="30645"/>
    <cellStyle name="RIGs linked cells 3 3 2 2 2 26" xfId="30646"/>
    <cellStyle name="RIGs linked cells 3 3 2 2 2 27" xfId="30647"/>
    <cellStyle name="RIGs linked cells 3 3 2 2 2 28" xfId="30648"/>
    <cellStyle name="RIGs linked cells 3 3 2 2 2 29" xfId="30649"/>
    <cellStyle name="RIGs linked cells 3 3 2 2 2 3" xfId="30650"/>
    <cellStyle name="RIGs linked cells 3 3 2 2 2 30" xfId="30651"/>
    <cellStyle name="RIGs linked cells 3 3 2 2 2 31" xfId="30652"/>
    <cellStyle name="RIGs linked cells 3 3 2 2 2 32" xfId="30653"/>
    <cellStyle name="RIGs linked cells 3 3 2 2 2 33" xfId="30654"/>
    <cellStyle name="RIGs linked cells 3 3 2 2 2 34" xfId="30655"/>
    <cellStyle name="RIGs linked cells 3 3 2 2 2 4" xfId="30656"/>
    <cellStyle name="RIGs linked cells 3 3 2 2 2 5" xfId="30657"/>
    <cellStyle name="RIGs linked cells 3 3 2 2 2 6" xfId="30658"/>
    <cellStyle name="RIGs linked cells 3 3 2 2 2 7" xfId="30659"/>
    <cellStyle name="RIGs linked cells 3 3 2 2 2 8" xfId="30660"/>
    <cellStyle name="RIGs linked cells 3 3 2 2 2 9" xfId="30661"/>
    <cellStyle name="RIGs linked cells 3 3 2 2 20" xfId="30662"/>
    <cellStyle name="RIGs linked cells 3 3 2 2 21" xfId="30663"/>
    <cellStyle name="RIGs linked cells 3 3 2 2 22" xfId="30664"/>
    <cellStyle name="RIGs linked cells 3 3 2 2 23" xfId="30665"/>
    <cellStyle name="RIGs linked cells 3 3 2 2 24" xfId="30666"/>
    <cellStyle name="RIGs linked cells 3 3 2 2 25" xfId="30667"/>
    <cellStyle name="RIGs linked cells 3 3 2 2 26" xfId="30668"/>
    <cellStyle name="RIGs linked cells 3 3 2 2 27" xfId="30669"/>
    <cellStyle name="RIGs linked cells 3 3 2 2 28" xfId="30670"/>
    <cellStyle name="RIGs linked cells 3 3 2 2 29" xfId="30671"/>
    <cellStyle name="RIGs linked cells 3 3 2 2 3" xfId="30672"/>
    <cellStyle name="RIGs linked cells 3 3 2 2 30" xfId="30673"/>
    <cellStyle name="RIGs linked cells 3 3 2 2 31" xfId="30674"/>
    <cellStyle name="RIGs linked cells 3 3 2 2 4" xfId="30675"/>
    <cellStyle name="RIGs linked cells 3 3 2 2 5" xfId="30676"/>
    <cellStyle name="RIGs linked cells 3 3 2 2 6" xfId="30677"/>
    <cellStyle name="RIGs linked cells 3 3 2 2 7" xfId="30678"/>
    <cellStyle name="RIGs linked cells 3 3 2 2 8" xfId="30679"/>
    <cellStyle name="RIGs linked cells 3 3 2 2 9" xfId="30680"/>
    <cellStyle name="RIGs linked cells 3 3 2 2_4 28 1_Asst_Health_Crit_AllTO_RIIO_20110714pm" xfId="1877"/>
    <cellStyle name="RIGs linked cells 3 3 2 20" xfId="30681"/>
    <cellStyle name="RIGs linked cells 3 3 2 21" xfId="30682"/>
    <cellStyle name="RIGs linked cells 3 3 2 22" xfId="30683"/>
    <cellStyle name="RIGs linked cells 3 3 2 23" xfId="30684"/>
    <cellStyle name="RIGs linked cells 3 3 2 24" xfId="30685"/>
    <cellStyle name="RIGs linked cells 3 3 2 25" xfId="30686"/>
    <cellStyle name="RIGs linked cells 3 3 2 26" xfId="30687"/>
    <cellStyle name="RIGs linked cells 3 3 2 27" xfId="30688"/>
    <cellStyle name="RIGs linked cells 3 3 2 28" xfId="30689"/>
    <cellStyle name="RIGs linked cells 3 3 2 29" xfId="30690"/>
    <cellStyle name="RIGs linked cells 3 3 2 3" xfId="1878"/>
    <cellStyle name="RIGs linked cells 3 3 2 3 10" xfId="30691"/>
    <cellStyle name="RIGs linked cells 3 3 2 3 11" xfId="30692"/>
    <cellStyle name="RIGs linked cells 3 3 2 3 12" xfId="30693"/>
    <cellStyle name="RIGs linked cells 3 3 2 3 13" xfId="30694"/>
    <cellStyle name="RIGs linked cells 3 3 2 3 14" xfId="30695"/>
    <cellStyle name="RIGs linked cells 3 3 2 3 15" xfId="30696"/>
    <cellStyle name="RIGs linked cells 3 3 2 3 16" xfId="30697"/>
    <cellStyle name="RIGs linked cells 3 3 2 3 17" xfId="30698"/>
    <cellStyle name="RIGs linked cells 3 3 2 3 18" xfId="30699"/>
    <cellStyle name="RIGs linked cells 3 3 2 3 19" xfId="30700"/>
    <cellStyle name="RIGs linked cells 3 3 2 3 2" xfId="30701"/>
    <cellStyle name="RIGs linked cells 3 3 2 3 20" xfId="30702"/>
    <cellStyle name="RIGs linked cells 3 3 2 3 21" xfId="30703"/>
    <cellStyle name="RIGs linked cells 3 3 2 3 22" xfId="30704"/>
    <cellStyle name="RIGs linked cells 3 3 2 3 23" xfId="30705"/>
    <cellStyle name="RIGs linked cells 3 3 2 3 24" xfId="30706"/>
    <cellStyle name="RIGs linked cells 3 3 2 3 25" xfId="30707"/>
    <cellStyle name="RIGs linked cells 3 3 2 3 26" xfId="30708"/>
    <cellStyle name="RIGs linked cells 3 3 2 3 27" xfId="30709"/>
    <cellStyle name="RIGs linked cells 3 3 2 3 28" xfId="30710"/>
    <cellStyle name="RIGs linked cells 3 3 2 3 29" xfId="30711"/>
    <cellStyle name="RIGs linked cells 3 3 2 3 3" xfId="30712"/>
    <cellStyle name="RIGs linked cells 3 3 2 3 30" xfId="30713"/>
    <cellStyle name="RIGs linked cells 3 3 2 3 4" xfId="30714"/>
    <cellStyle name="RIGs linked cells 3 3 2 3 5" xfId="30715"/>
    <cellStyle name="RIGs linked cells 3 3 2 3 6" xfId="30716"/>
    <cellStyle name="RIGs linked cells 3 3 2 3 7" xfId="30717"/>
    <cellStyle name="RIGs linked cells 3 3 2 3 8" xfId="30718"/>
    <cellStyle name="RIGs linked cells 3 3 2 3 9" xfId="30719"/>
    <cellStyle name="RIGs linked cells 3 3 2 30" xfId="30720"/>
    <cellStyle name="RIGs linked cells 3 3 2 31" xfId="30721"/>
    <cellStyle name="RIGs linked cells 3 3 2 32" xfId="30722"/>
    <cellStyle name="RIGs linked cells 3 3 2 33" xfId="30723"/>
    <cellStyle name="RIGs linked cells 3 3 2 4" xfId="1879"/>
    <cellStyle name="RIGs linked cells 3 3 2 4 10" xfId="30724"/>
    <cellStyle name="RIGs linked cells 3 3 2 4 11" xfId="30725"/>
    <cellStyle name="RIGs linked cells 3 3 2 4 12" xfId="30726"/>
    <cellStyle name="RIGs linked cells 3 3 2 4 13" xfId="30727"/>
    <cellStyle name="RIGs linked cells 3 3 2 4 14" xfId="30728"/>
    <cellStyle name="RIGs linked cells 3 3 2 4 15" xfId="30729"/>
    <cellStyle name="RIGs linked cells 3 3 2 4 16" xfId="30730"/>
    <cellStyle name="RIGs linked cells 3 3 2 4 17" xfId="30731"/>
    <cellStyle name="RIGs linked cells 3 3 2 4 18" xfId="30732"/>
    <cellStyle name="RIGs linked cells 3 3 2 4 19" xfId="30733"/>
    <cellStyle name="RIGs linked cells 3 3 2 4 2" xfId="30734"/>
    <cellStyle name="RIGs linked cells 3 3 2 4 20" xfId="30735"/>
    <cellStyle name="RIGs linked cells 3 3 2 4 21" xfId="30736"/>
    <cellStyle name="RIGs linked cells 3 3 2 4 22" xfId="30737"/>
    <cellStyle name="RIGs linked cells 3 3 2 4 23" xfId="30738"/>
    <cellStyle name="RIGs linked cells 3 3 2 4 24" xfId="30739"/>
    <cellStyle name="RIGs linked cells 3 3 2 4 25" xfId="30740"/>
    <cellStyle name="RIGs linked cells 3 3 2 4 26" xfId="30741"/>
    <cellStyle name="RIGs linked cells 3 3 2 4 27" xfId="30742"/>
    <cellStyle name="RIGs linked cells 3 3 2 4 28" xfId="30743"/>
    <cellStyle name="RIGs linked cells 3 3 2 4 29" xfId="30744"/>
    <cellStyle name="RIGs linked cells 3 3 2 4 3" xfId="30745"/>
    <cellStyle name="RIGs linked cells 3 3 2 4 30" xfId="30746"/>
    <cellStyle name="RIGs linked cells 3 3 2 4 4" xfId="30747"/>
    <cellStyle name="RIGs linked cells 3 3 2 4 5" xfId="30748"/>
    <cellStyle name="RIGs linked cells 3 3 2 4 6" xfId="30749"/>
    <cellStyle name="RIGs linked cells 3 3 2 4 7" xfId="30750"/>
    <cellStyle name="RIGs linked cells 3 3 2 4 8" xfId="30751"/>
    <cellStyle name="RIGs linked cells 3 3 2 4 9" xfId="30752"/>
    <cellStyle name="RIGs linked cells 3 3 2 5" xfId="30753"/>
    <cellStyle name="RIGs linked cells 3 3 2 6" xfId="30754"/>
    <cellStyle name="RIGs linked cells 3 3 2 7" xfId="30755"/>
    <cellStyle name="RIGs linked cells 3 3 2 8" xfId="30756"/>
    <cellStyle name="RIGs linked cells 3 3 2 9" xfId="30757"/>
    <cellStyle name="RIGs linked cells 3 3 2_4 28 1_Asst_Health_Crit_AllTO_RIIO_20110714pm" xfId="1880"/>
    <cellStyle name="RIGs linked cells 3 3 20" xfId="30758"/>
    <cellStyle name="RIGs linked cells 3 3 21" xfId="30759"/>
    <cellStyle name="RIGs linked cells 3 3 22" xfId="30760"/>
    <cellStyle name="RIGs linked cells 3 3 23" xfId="30761"/>
    <cellStyle name="RIGs linked cells 3 3 24" xfId="30762"/>
    <cellStyle name="RIGs linked cells 3 3 25" xfId="30763"/>
    <cellStyle name="RIGs linked cells 3 3 26" xfId="30764"/>
    <cellStyle name="RIGs linked cells 3 3 27" xfId="30765"/>
    <cellStyle name="RIGs linked cells 3 3 28" xfId="30766"/>
    <cellStyle name="RIGs linked cells 3 3 29" xfId="30767"/>
    <cellStyle name="RIGs linked cells 3 3 3" xfId="1881"/>
    <cellStyle name="RIGs linked cells 3 3 3 10" xfId="30768"/>
    <cellStyle name="RIGs linked cells 3 3 3 11" xfId="30769"/>
    <cellStyle name="RIGs linked cells 3 3 3 12" xfId="30770"/>
    <cellStyle name="RIGs linked cells 3 3 3 13" xfId="30771"/>
    <cellStyle name="RIGs linked cells 3 3 3 14" xfId="30772"/>
    <cellStyle name="RIGs linked cells 3 3 3 15" xfId="30773"/>
    <cellStyle name="RIGs linked cells 3 3 3 16" xfId="30774"/>
    <cellStyle name="RIGs linked cells 3 3 3 17" xfId="30775"/>
    <cellStyle name="RIGs linked cells 3 3 3 18" xfId="30776"/>
    <cellStyle name="RIGs linked cells 3 3 3 19" xfId="30777"/>
    <cellStyle name="RIGs linked cells 3 3 3 2" xfId="1882"/>
    <cellStyle name="RIGs linked cells 3 3 3 2 10" xfId="30778"/>
    <cellStyle name="RIGs linked cells 3 3 3 2 11" xfId="30779"/>
    <cellStyle name="RIGs linked cells 3 3 3 2 12" xfId="30780"/>
    <cellStyle name="RIGs linked cells 3 3 3 2 13" xfId="30781"/>
    <cellStyle name="RIGs linked cells 3 3 3 2 14" xfId="30782"/>
    <cellStyle name="RIGs linked cells 3 3 3 2 15" xfId="30783"/>
    <cellStyle name="RIGs linked cells 3 3 3 2 16" xfId="30784"/>
    <cellStyle name="RIGs linked cells 3 3 3 2 17" xfId="30785"/>
    <cellStyle name="RIGs linked cells 3 3 3 2 18" xfId="30786"/>
    <cellStyle name="RIGs linked cells 3 3 3 2 19" xfId="30787"/>
    <cellStyle name="RIGs linked cells 3 3 3 2 2" xfId="30788"/>
    <cellStyle name="RIGs linked cells 3 3 3 2 20" xfId="30789"/>
    <cellStyle name="RIGs linked cells 3 3 3 2 21" xfId="30790"/>
    <cellStyle name="RIGs linked cells 3 3 3 2 22" xfId="30791"/>
    <cellStyle name="RIGs linked cells 3 3 3 2 23" xfId="30792"/>
    <cellStyle name="RIGs linked cells 3 3 3 2 24" xfId="30793"/>
    <cellStyle name="RIGs linked cells 3 3 3 2 25" xfId="30794"/>
    <cellStyle name="RIGs linked cells 3 3 3 2 26" xfId="30795"/>
    <cellStyle name="RIGs linked cells 3 3 3 2 27" xfId="30796"/>
    <cellStyle name="RIGs linked cells 3 3 3 2 28" xfId="30797"/>
    <cellStyle name="RIGs linked cells 3 3 3 2 29" xfId="30798"/>
    <cellStyle name="RIGs linked cells 3 3 3 2 3" xfId="30799"/>
    <cellStyle name="RIGs linked cells 3 3 3 2 30" xfId="30800"/>
    <cellStyle name="RIGs linked cells 3 3 3 2 31" xfId="30801"/>
    <cellStyle name="RIGs linked cells 3 3 3 2 32" xfId="30802"/>
    <cellStyle name="RIGs linked cells 3 3 3 2 33" xfId="30803"/>
    <cellStyle name="RIGs linked cells 3 3 3 2 34" xfId="30804"/>
    <cellStyle name="RIGs linked cells 3 3 3 2 4" xfId="30805"/>
    <cellStyle name="RIGs linked cells 3 3 3 2 5" xfId="30806"/>
    <cellStyle name="RIGs linked cells 3 3 3 2 6" xfId="30807"/>
    <cellStyle name="RIGs linked cells 3 3 3 2 7" xfId="30808"/>
    <cellStyle name="RIGs linked cells 3 3 3 2 8" xfId="30809"/>
    <cellStyle name="RIGs linked cells 3 3 3 2 9" xfId="30810"/>
    <cellStyle name="RIGs linked cells 3 3 3 20" xfId="30811"/>
    <cellStyle name="RIGs linked cells 3 3 3 21" xfId="30812"/>
    <cellStyle name="RIGs linked cells 3 3 3 22" xfId="30813"/>
    <cellStyle name="RIGs linked cells 3 3 3 23" xfId="30814"/>
    <cellStyle name="RIGs linked cells 3 3 3 24" xfId="30815"/>
    <cellStyle name="RIGs linked cells 3 3 3 25" xfId="30816"/>
    <cellStyle name="RIGs linked cells 3 3 3 26" xfId="30817"/>
    <cellStyle name="RIGs linked cells 3 3 3 27" xfId="30818"/>
    <cellStyle name="RIGs linked cells 3 3 3 28" xfId="30819"/>
    <cellStyle name="RIGs linked cells 3 3 3 29" xfId="30820"/>
    <cellStyle name="RIGs linked cells 3 3 3 3" xfId="30821"/>
    <cellStyle name="RIGs linked cells 3 3 3 30" xfId="30822"/>
    <cellStyle name="RIGs linked cells 3 3 3 31" xfId="30823"/>
    <cellStyle name="RIGs linked cells 3 3 3 32" xfId="30824"/>
    <cellStyle name="RIGs linked cells 3 3 3 33" xfId="30825"/>
    <cellStyle name="RIGs linked cells 3 3 3 34" xfId="30826"/>
    <cellStyle name="RIGs linked cells 3 3 3 35" xfId="30827"/>
    <cellStyle name="RIGs linked cells 3 3 3 4" xfId="30828"/>
    <cellStyle name="RIGs linked cells 3 3 3 5" xfId="30829"/>
    <cellStyle name="RIGs linked cells 3 3 3 6" xfId="30830"/>
    <cellStyle name="RIGs linked cells 3 3 3 7" xfId="30831"/>
    <cellStyle name="RIGs linked cells 3 3 3 8" xfId="30832"/>
    <cellStyle name="RIGs linked cells 3 3 3 9" xfId="30833"/>
    <cellStyle name="RIGs linked cells 3 3 3_4 28 1_Asst_Health_Crit_AllTO_RIIO_20110714pm" xfId="1883"/>
    <cellStyle name="RIGs linked cells 3 3 30" xfId="30834"/>
    <cellStyle name="RIGs linked cells 3 3 31" xfId="30835"/>
    <cellStyle name="RIGs linked cells 3 3 32" xfId="30836"/>
    <cellStyle name="RIGs linked cells 3 3 33" xfId="30837"/>
    <cellStyle name="RIGs linked cells 3 3 34" xfId="30838"/>
    <cellStyle name="RIGs linked cells 3 3 35" xfId="30839"/>
    <cellStyle name="RIGs linked cells 3 3 36" xfId="30840"/>
    <cellStyle name="RIGs linked cells 3 3 37" xfId="30841"/>
    <cellStyle name="RIGs linked cells 3 3 38" xfId="30842"/>
    <cellStyle name="RIGs linked cells 3 3 39" xfId="30843"/>
    <cellStyle name="RIGs linked cells 3 3 4" xfId="1884"/>
    <cellStyle name="RIGs linked cells 3 3 4 10" xfId="30844"/>
    <cellStyle name="RIGs linked cells 3 3 4 11" xfId="30845"/>
    <cellStyle name="RIGs linked cells 3 3 4 12" xfId="30846"/>
    <cellStyle name="RIGs linked cells 3 3 4 13" xfId="30847"/>
    <cellStyle name="RIGs linked cells 3 3 4 14" xfId="30848"/>
    <cellStyle name="RIGs linked cells 3 3 4 15" xfId="30849"/>
    <cellStyle name="RIGs linked cells 3 3 4 16" xfId="30850"/>
    <cellStyle name="RIGs linked cells 3 3 4 17" xfId="30851"/>
    <cellStyle name="RIGs linked cells 3 3 4 18" xfId="30852"/>
    <cellStyle name="RIGs linked cells 3 3 4 19" xfId="30853"/>
    <cellStyle name="RIGs linked cells 3 3 4 2" xfId="30854"/>
    <cellStyle name="RIGs linked cells 3 3 4 20" xfId="30855"/>
    <cellStyle name="RIGs linked cells 3 3 4 21" xfId="30856"/>
    <cellStyle name="RIGs linked cells 3 3 4 22" xfId="30857"/>
    <cellStyle name="RIGs linked cells 3 3 4 23" xfId="30858"/>
    <cellStyle name="RIGs linked cells 3 3 4 24" xfId="30859"/>
    <cellStyle name="RIGs linked cells 3 3 4 25" xfId="30860"/>
    <cellStyle name="RIGs linked cells 3 3 4 26" xfId="30861"/>
    <cellStyle name="RIGs linked cells 3 3 4 27" xfId="30862"/>
    <cellStyle name="RIGs linked cells 3 3 4 28" xfId="30863"/>
    <cellStyle name="RIGs linked cells 3 3 4 29" xfId="30864"/>
    <cellStyle name="RIGs linked cells 3 3 4 3" xfId="30865"/>
    <cellStyle name="RIGs linked cells 3 3 4 30" xfId="30866"/>
    <cellStyle name="RIGs linked cells 3 3 4 31" xfId="30867"/>
    <cellStyle name="RIGs linked cells 3 3 4 32" xfId="30868"/>
    <cellStyle name="RIGs linked cells 3 3 4 33" xfId="30869"/>
    <cellStyle name="RIGs linked cells 3 3 4 34" xfId="30870"/>
    <cellStyle name="RIGs linked cells 3 3 4 4" xfId="30871"/>
    <cellStyle name="RIGs linked cells 3 3 4 5" xfId="30872"/>
    <cellStyle name="RIGs linked cells 3 3 4 6" xfId="30873"/>
    <cellStyle name="RIGs linked cells 3 3 4 7" xfId="30874"/>
    <cellStyle name="RIGs linked cells 3 3 4 8" xfId="30875"/>
    <cellStyle name="RIGs linked cells 3 3 4 9" xfId="30876"/>
    <cellStyle name="RIGs linked cells 3 3 5" xfId="1885"/>
    <cellStyle name="RIGs linked cells 3 3 5 10" xfId="30877"/>
    <cellStyle name="RIGs linked cells 3 3 5 11" xfId="30878"/>
    <cellStyle name="RIGs linked cells 3 3 5 12" xfId="30879"/>
    <cellStyle name="RIGs linked cells 3 3 5 13" xfId="30880"/>
    <cellStyle name="RIGs linked cells 3 3 5 14" xfId="30881"/>
    <cellStyle name="RIGs linked cells 3 3 5 15" xfId="30882"/>
    <cellStyle name="RIGs linked cells 3 3 5 16" xfId="30883"/>
    <cellStyle name="RIGs linked cells 3 3 5 17" xfId="30884"/>
    <cellStyle name="RIGs linked cells 3 3 5 18" xfId="30885"/>
    <cellStyle name="RIGs linked cells 3 3 5 19" xfId="30886"/>
    <cellStyle name="RIGs linked cells 3 3 5 2" xfId="30887"/>
    <cellStyle name="RIGs linked cells 3 3 5 20" xfId="30888"/>
    <cellStyle name="RIGs linked cells 3 3 5 21" xfId="30889"/>
    <cellStyle name="RIGs linked cells 3 3 5 22" xfId="30890"/>
    <cellStyle name="RIGs linked cells 3 3 5 23" xfId="30891"/>
    <cellStyle name="RIGs linked cells 3 3 5 24" xfId="30892"/>
    <cellStyle name="RIGs linked cells 3 3 5 25" xfId="30893"/>
    <cellStyle name="RIGs linked cells 3 3 5 26" xfId="30894"/>
    <cellStyle name="RIGs linked cells 3 3 5 27" xfId="30895"/>
    <cellStyle name="RIGs linked cells 3 3 5 28" xfId="30896"/>
    <cellStyle name="RIGs linked cells 3 3 5 29" xfId="30897"/>
    <cellStyle name="RIGs linked cells 3 3 5 3" xfId="30898"/>
    <cellStyle name="RIGs linked cells 3 3 5 30" xfId="30899"/>
    <cellStyle name="RIGs linked cells 3 3 5 31" xfId="30900"/>
    <cellStyle name="RIGs linked cells 3 3 5 32" xfId="30901"/>
    <cellStyle name="RIGs linked cells 3 3 5 33" xfId="30902"/>
    <cellStyle name="RIGs linked cells 3 3 5 34" xfId="30903"/>
    <cellStyle name="RIGs linked cells 3 3 5 4" xfId="30904"/>
    <cellStyle name="RIGs linked cells 3 3 5 5" xfId="30905"/>
    <cellStyle name="RIGs linked cells 3 3 5 6" xfId="30906"/>
    <cellStyle name="RIGs linked cells 3 3 5 7" xfId="30907"/>
    <cellStyle name="RIGs linked cells 3 3 5 8" xfId="30908"/>
    <cellStyle name="RIGs linked cells 3 3 5 9" xfId="30909"/>
    <cellStyle name="RIGs linked cells 3 3 6" xfId="30910"/>
    <cellStyle name="RIGs linked cells 3 3 7" xfId="30911"/>
    <cellStyle name="RIGs linked cells 3 3 8" xfId="30912"/>
    <cellStyle name="RIGs linked cells 3 3 9" xfId="30913"/>
    <cellStyle name="RIGs linked cells 3 3_4 28 1_Asst_Health_Crit_AllTO_RIIO_20110714pm" xfId="1886"/>
    <cellStyle name="RIGs linked cells 3 30" xfId="30914"/>
    <cellStyle name="RIGs linked cells 3 31" xfId="30915"/>
    <cellStyle name="RIGs linked cells 3 32" xfId="30916"/>
    <cellStyle name="RIGs linked cells 3 33" xfId="30917"/>
    <cellStyle name="RIGs linked cells 3 34" xfId="30918"/>
    <cellStyle name="RIGs linked cells 3 35" xfId="30919"/>
    <cellStyle name="RIGs linked cells 3 36" xfId="30920"/>
    <cellStyle name="RIGs linked cells 3 37" xfId="30921"/>
    <cellStyle name="RIGs linked cells 3 38" xfId="30922"/>
    <cellStyle name="RIGs linked cells 3 39" xfId="30923"/>
    <cellStyle name="RIGs linked cells 3 4" xfId="1887"/>
    <cellStyle name="RIGs linked cells 3 4 10" xfId="30924"/>
    <cellStyle name="RIGs linked cells 3 4 11" xfId="30925"/>
    <cellStyle name="RIGs linked cells 3 4 12" xfId="30926"/>
    <cellStyle name="RIGs linked cells 3 4 13" xfId="30927"/>
    <cellStyle name="RIGs linked cells 3 4 14" xfId="30928"/>
    <cellStyle name="RIGs linked cells 3 4 15" xfId="30929"/>
    <cellStyle name="RIGs linked cells 3 4 16" xfId="30930"/>
    <cellStyle name="RIGs linked cells 3 4 17" xfId="30931"/>
    <cellStyle name="RIGs linked cells 3 4 18" xfId="30932"/>
    <cellStyle name="RIGs linked cells 3 4 19" xfId="30933"/>
    <cellStyle name="RIGs linked cells 3 4 2" xfId="1888"/>
    <cellStyle name="RIGs linked cells 3 4 2 10" xfId="30934"/>
    <cellStyle name="RIGs linked cells 3 4 2 11" xfId="30935"/>
    <cellStyle name="RIGs linked cells 3 4 2 12" xfId="30936"/>
    <cellStyle name="RIGs linked cells 3 4 2 13" xfId="30937"/>
    <cellStyle name="RIGs linked cells 3 4 2 14" xfId="30938"/>
    <cellStyle name="RIGs linked cells 3 4 2 15" xfId="30939"/>
    <cellStyle name="RIGs linked cells 3 4 2 16" xfId="30940"/>
    <cellStyle name="RIGs linked cells 3 4 2 17" xfId="30941"/>
    <cellStyle name="RIGs linked cells 3 4 2 18" xfId="30942"/>
    <cellStyle name="RIGs linked cells 3 4 2 19" xfId="30943"/>
    <cellStyle name="RIGs linked cells 3 4 2 2" xfId="30944"/>
    <cellStyle name="RIGs linked cells 3 4 2 20" xfId="30945"/>
    <cellStyle name="RIGs linked cells 3 4 2 21" xfId="30946"/>
    <cellStyle name="RIGs linked cells 3 4 2 22" xfId="30947"/>
    <cellStyle name="RIGs linked cells 3 4 2 23" xfId="30948"/>
    <cellStyle name="RIGs linked cells 3 4 2 24" xfId="30949"/>
    <cellStyle name="RIGs linked cells 3 4 2 25" xfId="30950"/>
    <cellStyle name="RIGs linked cells 3 4 2 26" xfId="30951"/>
    <cellStyle name="RIGs linked cells 3 4 2 27" xfId="30952"/>
    <cellStyle name="RIGs linked cells 3 4 2 28" xfId="30953"/>
    <cellStyle name="RIGs linked cells 3 4 2 29" xfId="30954"/>
    <cellStyle name="RIGs linked cells 3 4 2 3" xfId="30955"/>
    <cellStyle name="RIGs linked cells 3 4 2 30" xfId="30956"/>
    <cellStyle name="RIGs linked cells 3 4 2 31" xfId="30957"/>
    <cellStyle name="RIGs linked cells 3 4 2 32" xfId="30958"/>
    <cellStyle name="RIGs linked cells 3 4 2 33" xfId="30959"/>
    <cellStyle name="RIGs linked cells 3 4 2 34" xfId="30960"/>
    <cellStyle name="RIGs linked cells 3 4 2 4" xfId="30961"/>
    <cellStyle name="RIGs linked cells 3 4 2 5" xfId="30962"/>
    <cellStyle name="RIGs linked cells 3 4 2 6" xfId="30963"/>
    <cellStyle name="RIGs linked cells 3 4 2 7" xfId="30964"/>
    <cellStyle name="RIGs linked cells 3 4 2 8" xfId="30965"/>
    <cellStyle name="RIGs linked cells 3 4 2 9" xfId="30966"/>
    <cellStyle name="RIGs linked cells 3 4 20" xfId="30967"/>
    <cellStyle name="RIGs linked cells 3 4 21" xfId="30968"/>
    <cellStyle name="RIGs linked cells 3 4 22" xfId="30969"/>
    <cellStyle name="RIGs linked cells 3 4 23" xfId="30970"/>
    <cellStyle name="RIGs linked cells 3 4 24" xfId="30971"/>
    <cellStyle name="RIGs linked cells 3 4 25" xfId="30972"/>
    <cellStyle name="RIGs linked cells 3 4 26" xfId="30973"/>
    <cellStyle name="RIGs linked cells 3 4 27" xfId="30974"/>
    <cellStyle name="RIGs linked cells 3 4 28" xfId="30975"/>
    <cellStyle name="RIGs linked cells 3 4 29" xfId="30976"/>
    <cellStyle name="RIGs linked cells 3 4 3" xfId="30977"/>
    <cellStyle name="RIGs linked cells 3 4 30" xfId="30978"/>
    <cellStyle name="RIGs linked cells 3 4 31" xfId="30979"/>
    <cellStyle name="RIGs linked cells 3 4 32" xfId="30980"/>
    <cellStyle name="RIGs linked cells 3 4 33" xfId="30981"/>
    <cellStyle name="RIGs linked cells 3 4 34" xfId="30982"/>
    <cellStyle name="RIGs linked cells 3 4 35" xfId="30983"/>
    <cellStyle name="RIGs linked cells 3 4 4" xfId="30984"/>
    <cellStyle name="RIGs linked cells 3 4 5" xfId="30985"/>
    <cellStyle name="RIGs linked cells 3 4 6" xfId="30986"/>
    <cellStyle name="RIGs linked cells 3 4 7" xfId="30987"/>
    <cellStyle name="RIGs linked cells 3 4 8" xfId="30988"/>
    <cellStyle name="RIGs linked cells 3 4 9" xfId="30989"/>
    <cellStyle name="RIGs linked cells 3 4_4 28 1_Asst_Health_Crit_AllTO_RIIO_20110714pm" xfId="1889"/>
    <cellStyle name="RIGs linked cells 3 40" xfId="30990"/>
    <cellStyle name="RIGs linked cells 3 5" xfId="1890"/>
    <cellStyle name="RIGs linked cells 3 5 10" xfId="30991"/>
    <cellStyle name="RIGs linked cells 3 5 11" xfId="30992"/>
    <cellStyle name="RIGs linked cells 3 5 12" xfId="30993"/>
    <cellStyle name="RIGs linked cells 3 5 13" xfId="30994"/>
    <cellStyle name="RIGs linked cells 3 5 14" xfId="30995"/>
    <cellStyle name="RIGs linked cells 3 5 15" xfId="30996"/>
    <cellStyle name="RIGs linked cells 3 5 16" xfId="30997"/>
    <cellStyle name="RIGs linked cells 3 5 17" xfId="30998"/>
    <cellStyle name="RIGs linked cells 3 5 18" xfId="30999"/>
    <cellStyle name="RIGs linked cells 3 5 19" xfId="31000"/>
    <cellStyle name="RIGs linked cells 3 5 2" xfId="31001"/>
    <cellStyle name="RIGs linked cells 3 5 20" xfId="31002"/>
    <cellStyle name="RIGs linked cells 3 5 21" xfId="31003"/>
    <cellStyle name="RIGs linked cells 3 5 22" xfId="31004"/>
    <cellStyle name="RIGs linked cells 3 5 23" xfId="31005"/>
    <cellStyle name="RIGs linked cells 3 5 24" xfId="31006"/>
    <cellStyle name="RIGs linked cells 3 5 25" xfId="31007"/>
    <cellStyle name="RIGs linked cells 3 5 26" xfId="31008"/>
    <cellStyle name="RIGs linked cells 3 5 27" xfId="31009"/>
    <cellStyle name="RIGs linked cells 3 5 28" xfId="31010"/>
    <cellStyle name="RIGs linked cells 3 5 29" xfId="31011"/>
    <cellStyle name="RIGs linked cells 3 5 3" xfId="31012"/>
    <cellStyle name="RIGs linked cells 3 5 30" xfId="31013"/>
    <cellStyle name="RIGs linked cells 3 5 31" xfId="31014"/>
    <cellStyle name="RIGs linked cells 3 5 32" xfId="31015"/>
    <cellStyle name="RIGs linked cells 3 5 33" xfId="31016"/>
    <cellStyle name="RIGs linked cells 3 5 34" xfId="31017"/>
    <cellStyle name="RIGs linked cells 3 5 4" xfId="31018"/>
    <cellStyle name="RIGs linked cells 3 5 5" xfId="31019"/>
    <cellStyle name="RIGs linked cells 3 5 6" xfId="31020"/>
    <cellStyle name="RIGs linked cells 3 5 7" xfId="31021"/>
    <cellStyle name="RIGs linked cells 3 5 8" xfId="31022"/>
    <cellStyle name="RIGs linked cells 3 5 9" xfId="31023"/>
    <cellStyle name="RIGs linked cells 3 6" xfId="1891"/>
    <cellStyle name="RIGs linked cells 3 6 10" xfId="31024"/>
    <cellStyle name="RIGs linked cells 3 6 11" xfId="31025"/>
    <cellStyle name="RIGs linked cells 3 6 12" xfId="31026"/>
    <cellStyle name="RIGs linked cells 3 6 13" xfId="31027"/>
    <cellStyle name="RIGs linked cells 3 6 14" xfId="31028"/>
    <cellStyle name="RIGs linked cells 3 6 15" xfId="31029"/>
    <cellStyle name="RIGs linked cells 3 6 16" xfId="31030"/>
    <cellStyle name="RIGs linked cells 3 6 17" xfId="31031"/>
    <cellStyle name="RIGs linked cells 3 6 18" xfId="31032"/>
    <cellStyle name="RIGs linked cells 3 6 19" xfId="31033"/>
    <cellStyle name="RIGs linked cells 3 6 2" xfId="31034"/>
    <cellStyle name="RIGs linked cells 3 6 20" xfId="31035"/>
    <cellStyle name="RIGs linked cells 3 6 21" xfId="31036"/>
    <cellStyle name="RIGs linked cells 3 6 22" xfId="31037"/>
    <cellStyle name="RIGs linked cells 3 6 23" xfId="31038"/>
    <cellStyle name="RIGs linked cells 3 6 24" xfId="31039"/>
    <cellStyle name="RIGs linked cells 3 6 25" xfId="31040"/>
    <cellStyle name="RIGs linked cells 3 6 26" xfId="31041"/>
    <cellStyle name="RIGs linked cells 3 6 27" xfId="31042"/>
    <cellStyle name="RIGs linked cells 3 6 28" xfId="31043"/>
    <cellStyle name="RIGs linked cells 3 6 29" xfId="31044"/>
    <cellStyle name="RIGs linked cells 3 6 3" xfId="31045"/>
    <cellStyle name="RIGs linked cells 3 6 30" xfId="31046"/>
    <cellStyle name="RIGs linked cells 3 6 31" xfId="31047"/>
    <cellStyle name="RIGs linked cells 3 6 32" xfId="31048"/>
    <cellStyle name="RIGs linked cells 3 6 33" xfId="31049"/>
    <cellStyle name="RIGs linked cells 3 6 34" xfId="31050"/>
    <cellStyle name="RIGs linked cells 3 6 4" xfId="31051"/>
    <cellStyle name="RIGs linked cells 3 6 5" xfId="31052"/>
    <cellStyle name="RIGs linked cells 3 6 6" xfId="31053"/>
    <cellStyle name="RIGs linked cells 3 6 7" xfId="31054"/>
    <cellStyle name="RIGs linked cells 3 6 8" xfId="31055"/>
    <cellStyle name="RIGs linked cells 3 6 9" xfId="31056"/>
    <cellStyle name="RIGs linked cells 3 7" xfId="31057"/>
    <cellStyle name="RIGs linked cells 3 8" xfId="31058"/>
    <cellStyle name="RIGs linked cells 3 9" xfId="31059"/>
    <cellStyle name="RIGs linked cells 3_1.3s Accounting C Costs Scots" xfId="1892"/>
    <cellStyle name="RIGs linked cells 30" xfId="31060"/>
    <cellStyle name="RIGs linked cells 31" xfId="31061"/>
    <cellStyle name="RIGs linked cells 32" xfId="31062"/>
    <cellStyle name="RIGs linked cells 33" xfId="31063"/>
    <cellStyle name="RIGs linked cells 34" xfId="31064"/>
    <cellStyle name="RIGs linked cells 35" xfId="31065"/>
    <cellStyle name="RIGs linked cells 36" xfId="31066"/>
    <cellStyle name="RIGs linked cells 37" xfId="31067"/>
    <cellStyle name="RIGs linked cells 38" xfId="31068"/>
    <cellStyle name="RIGs linked cells 39" xfId="31069"/>
    <cellStyle name="RIGs linked cells 4" xfId="1893"/>
    <cellStyle name="RIGs linked cells 4 10" xfId="31070"/>
    <cellStyle name="RIGs linked cells 4 11" xfId="31071"/>
    <cellStyle name="RIGs linked cells 4 12" xfId="31072"/>
    <cellStyle name="RIGs linked cells 4 13" xfId="31073"/>
    <cellStyle name="RIGs linked cells 4 14" xfId="31074"/>
    <cellStyle name="RIGs linked cells 4 15" xfId="31075"/>
    <cellStyle name="RIGs linked cells 4 16" xfId="31076"/>
    <cellStyle name="RIGs linked cells 4 17" xfId="31077"/>
    <cellStyle name="RIGs linked cells 4 18" xfId="31078"/>
    <cellStyle name="RIGs linked cells 4 19" xfId="31079"/>
    <cellStyle name="RIGs linked cells 4 2" xfId="1894"/>
    <cellStyle name="RIGs linked cells 4 2 10" xfId="31080"/>
    <cellStyle name="RIGs linked cells 4 2 11" xfId="31081"/>
    <cellStyle name="RIGs linked cells 4 2 12" xfId="31082"/>
    <cellStyle name="RIGs linked cells 4 2 13" xfId="31083"/>
    <cellStyle name="RIGs linked cells 4 2 14" xfId="31084"/>
    <cellStyle name="RIGs linked cells 4 2 15" xfId="31085"/>
    <cellStyle name="RIGs linked cells 4 2 16" xfId="31086"/>
    <cellStyle name="RIGs linked cells 4 2 17" xfId="31087"/>
    <cellStyle name="RIGs linked cells 4 2 18" xfId="31088"/>
    <cellStyle name="RIGs linked cells 4 2 19" xfId="31089"/>
    <cellStyle name="RIGs linked cells 4 2 2" xfId="1895"/>
    <cellStyle name="RIGs linked cells 4 2 2 10" xfId="31090"/>
    <cellStyle name="RIGs linked cells 4 2 2 11" xfId="31091"/>
    <cellStyle name="RIGs linked cells 4 2 2 12" xfId="31092"/>
    <cellStyle name="RIGs linked cells 4 2 2 13" xfId="31093"/>
    <cellStyle name="RIGs linked cells 4 2 2 14" xfId="31094"/>
    <cellStyle name="RIGs linked cells 4 2 2 15" xfId="31095"/>
    <cellStyle name="RIGs linked cells 4 2 2 16" xfId="31096"/>
    <cellStyle name="RIGs linked cells 4 2 2 17" xfId="31097"/>
    <cellStyle name="RIGs linked cells 4 2 2 18" xfId="31098"/>
    <cellStyle name="RIGs linked cells 4 2 2 19" xfId="31099"/>
    <cellStyle name="RIGs linked cells 4 2 2 2" xfId="1896"/>
    <cellStyle name="RIGs linked cells 4 2 2 2 10" xfId="31100"/>
    <cellStyle name="RIGs linked cells 4 2 2 2 11" xfId="31101"/>
    <cellStyle name="RIGs linked cells 4 2 2 2 12" xfId="31102"/>
    <cellStyle name="RIGs linked cells 4 2 2 2 13" xfId="31103"/>
    <cellStyle name="RIGs linked cells 4 2 2 2 14" xfId="31104"/>
    <cellStyle name="RIGs linked cells 4 2 2 2 15" xfId="31105"/>
    <cellStyle name="RIGs linked cells 4 2 2 2 16" xfId="31106"/>
    <cellStyle name="RIGs linked cells 4 2 2 2 17" xfId="31107"/>
    <cellStyle name="RIGs linked cells 4 2 2 2 18" xfId="31108"/>
    <cellStyle name="RIGs linked cells 4 2 2 2 19" xfId="31109"/>
    <cellStyle name="RIGs linked cells 4 2 2 2 2" xfId="1897"/>
    <cellStyle name="RIGs linked cells 4 2 2 2 2 10" xfId="31110"/>
    <cellStyle name="RIGs linked cells 4 2 2 2 2 11" xfId="31111"/>
    <cellStyle name="RIGs linked cells 4 2 2 2 2 12" xfId="31112"/>
    <cellStyle name="RIGs linked cells 4 2 2 2 2 13" xfId="31113"/>
    <cellStyle name="RIGs linked cells 4 2 2 2 2 14" xfId="31114"/>
    <cellStyle name="RIGs linked cells 4 2 2 2 2 15" xfId="31115"/>
    <cellStyle name="RIGs linked cells 4 2 2 2 2 16" xfId="31116"/>
    <cellStyle name="RIGs linked cells 4 2 2 2 2 17" xfId="31117"/>
    <cellStyle name="RIGs linked cells 4 2 2 2 2 18" xfId="31118"/>
    <cellStyle name="RIGs linked cells 4 2 2 2 2 19" xfId="31119"/>
    <cellStyle name="RIGs linked cells 4 2 2 2 2 2" xfId="31120"/>
    <cellStyle name="RIGs linked cells 4 2 2 2 2 20" xfId="31121"/>
    <cellStyle name="RIGs linked cells 4 2 2 2 2 21" xfId="31122"/>
    <cellStyle name="RIGs linked cells 4 2 2 2 2 22" xfId="31123"/>
    <cellStyle name="RIGs linked cells 4 2 2 2 2 23" xfId="31124"/>
    <cellStyle name="RIGs linked cells 4 2 2 2 2 24" xfId="31125"/>
    <cellStyle name="RIGs linked cells 4 2 2 2 2 25" xfId="31126"/>
    <cellStyle name="RIGs linked cells 4 2 2 2 2 26" xfId="31127"/>
    <cellStyle name="RIGs linked cells 4 2 2 2 2 27" xfId="31128"/>
    <cellStyle name="RIGs linked cells 4 2 2 2 2 28" xfId="31129"/>
    <cellStyle name="RIGs linked cells 4 2 2 2 2 29" xfId="31130"/>
    <cellStyle name="RIGs linked cells 4 2 2 2 2 3" xfId="31131"/>
    <cellStyle name="RIGs linked cells 4 2 2 2 2 30" xfId="31132"/>
    <cellStyle name="RIGs linked cells 4 2 2 2 2 31" xfId="31133"/>
    <cellStyle name="RIGs linked cells 4 2 2 2 2 32" xfId="31134"/>
    <cellStyle name="RIGs linked cells 4 2 2 2 2 33" xfId="31135"/>
    <cellStyle name="RIGs linked cells 4 2 2 2 2 34" xfId="31136"/>
    <cellStyle name="RIGs linked cells 4 2 2 2 2 4" xfId="31137"/>
    <cellStyle name="RIGs linked cells 4 2 2 2 2 5" xfId="31138"/>
    <cellStyle name="RIGs linked cells 4 2 2 2 2 6" xfId="31139"/>
    <cellStyle name="RIGs linked cells 4 2 2 2 2 7" xfId="31140"/>
    <cellStyle name="RIGs linked cells 4 2 2 2 2 8" xfId="31141"/>
    <cellStyle name="RIGs linked cells 4 2 2 2 2 9" xfId="31142"/>
    <cellStyle name="RIGs linked cells 4 2 2 2 20" xfId="31143"/>
    <cellStyle name="RIGs linked cells 4 2 2 2 21" xfId="31144"/>
    <cellStyle name="RIGs linked cells 4 2 2 2 22" xfId="31145"/>
    <cellStyle name="RIGs linked cells 4 2 2 2 23" xfId="31146"/>
    <cellStyle name="RIGs linked cells 4 2 2 2 24" xfId="31147"/>
    <cellStyle name="RIGs linked cells 4 2 2 2 25" xfId="31148"/>
    <cellStyle name="RIGs linked cells 4 2 2 2 26" xfId="31149"/>
    <cellStyle name="RIGs linked cells 4 2 2 2 27" xfId="31150"/>
    <cellStyle name="RIGs linked cells 4 2 2 2 28" xfId="31151"/>
    <cellStyle name="RIGs linked cells 4 2 2 2 29" xfId="31152"/>
    <cellStyle name="RIGs linked cells 4 2 2 2 3" xfId="31153"/>
    <cellStyle name="RIGs linked cells 4 2 2 2 30" xfId="31154"/>
    <cellStyle name="RIGs linked cells 4 2 2 2 31" xfId="31155"/>
    <cellStyle name="RIGs linked cells 4 2 2 2 4" xfId="31156"/>
    <cellStyle name="RIGs linked cells 4 2 2 2 5" xfId="31157"/>
    <cellStyle name="RIGs linked cells 4 2 2 2 6" xfId="31158"/>
    <cellStyle name="RIGs linked cells 4 2 2 2 7" xfId="31159"/>
    <cellStyle name="RIGs linked cells 4 2 2 2 8" xfId="31160"/>
    <cellStyle name="RIGs linked cells 4 2 2 2 9" xfId="31161"/>
    <cellStyle name="RIGs linked cells 4 2 2 2_4 28 1_Asst_Health_Crit_AllTO_RIIO_20110714pm" xfId="1898"/>
    <cellStyle name="RIGs linked cells 4 2 2 20" xfId="31162"/>
    <cellStyle name="RIGs linked cells 4 2 2 21" xfId="31163"/>
    <cellStyle name="RIGs linked cells 4 2 2 22" xfId="31164"/>
    <cellStyle name="RIGs linked cells 4 2 2 23" xfId="31165"/>
    <cellStyle name="RIGs linked cells 4 2 2 24" xfId="31166"/>
    <cellStyle name="RIGs linked cells 4 2 2 25" xfId="31167"/>
    <cellStyle name="RIGs linked cells 4 2 2 26" xfId="31168"/>
    <cellStyle name="RIGs linked cells 4 2 2 27" xfId="31169"/>
    <cellStyle name="RIGs linked cells 4 2 2 28" xfId="31170"/>
    <cellStyle name="RIGs linked cells 4 2 2 29" xfId="31171"/>
    <cellStyle name="RIGs linked cells 4 2 2 3" xfId="1899"/>
    <cellStyle name="RIGs linked cells 4 2 2 3 10" xfId="31172"/>
    <cellStyle name="RIGs linked cells 4 2 2 3 11" xfId="31173"/>
    <cellStyle name="RIGs linked cells 4 2 2 3 12" xfId="31174"/>
    <cellStyle name="RIGs linked cells 4 2 2 3 13" xfId="31175"/>
    <cellStyle name="RIGs linked cells 4 2 2 3 14" xfId="31176"/>
    <cellStyle name="RIGs linked cells 4 2 2 3 15" xfId="31177"/>
    <cellStyle name="RIGs linked cells 4 2 2 3 16" xfId="31178"/>
    <cellStyle name="RIGs linked cells 4 2 2 3 17" xfId="31179"/>
    <cellStyle name="RIGs linked cells 4 2 2 3 18" xfId="31180"/>
    <cellStyle name="RIGs linked cells 4 2 2 3 19" xfId="31181"/>
    <cellStyle name="RIGs linked cells 4 2 2 3 2" xfId="31182"/>
    <cellStyle name="RIGs linked cells 4 2 2 3 20" xfId="31183"/>
    <cellStyle name="RIGs linked cells 4 2 2 3 21" xfId="31184"/>
    <cellStyle name="RIGs linked cells 4 2 2 3 22" xfId="31185"/>
    <cellStyle name="RIGs linked cells 4 2 2 3 23" xfId="31186"/>
    <cellStyle name="RIGs linked cells 4 2 2 3 24" xfId="31187"/>
    <cellStyle name="RIGs linked cells 4 2 2 3 25" xfId="31188"/>
    <cellStyle name="RIGs linked cells 4 2 2 3 26" xfId="31189"/>
    <cellStyle name="RIGs linked cells 4 2 2 3 27" xfId="31190"/>
    <cellStyle name="RIGs linked cells 4 2 2 3 28" xfId="31191"/>
    <cellStyle name="RIGs linked cells 4 2 2 3 29" xfId="31192"/>
    <cellStyle name="RIGs linked cells 4 2 2 3 3" xfId="31193"/>
    <cellStyle name="RIGs linked cells 4 2 2 3 30" xfId="31194"/>
    <cellStyle name="RIGs linked cells 4 2 2 3 4" xfId="31195"/>
    <cellStyle name="RIGs linked cells 4 2 2 3 5" xfId="31196"/>
    <cellStyle name="RIGs linked cells 4 2 2 3 6" xfId="31197"/>
    <cellStyle name="RIGs linked cells 4 2 2 3 7" xfId="31198"/>
    <cellStyle name="RIGs linked cells 4 2 2 3 8" xfId="31199"/>
    <cellStyle name="RIGs linked cells 4 2 2 3 9" xfId="31200"/>
    <cellStyle name="RIGs linked cells 4 2 2 30" xfId="31201"/>
    <cellStyle name="RIGs linked cells 4 2 2 31" xfId="31202"/>
    <cellStyle name="RIGs linked cells 4 2 2 32" xfId="31203"/>
    <cellStyle name="RIGs linked cells 4 2 2 33" xfId="31204"/>
    <cellStyle name="RIGs linked cells 4 2 2 4" xfId="1900"/>
    <cellStyle name="RIGs linked cells 4 2 2 4 10" xfId="31205"/>
    <cellStyle name="RIGs linked cells 4 2 2 4 11" xfId="31206"/>
    <cellStyle name="RIGs linked cells 4 2 2 4 12" xfId="31207"/>
    <cellStyle name="RIGs linked cells 4 2 2 4 13" xfId="31208"/>
    <cellStyle name="RIGs linked cells 4 2 2 4 14" xfId="31209"/>
    <cellStyle name="RIGs linked cells 4 2 2 4 15" xfId="31210"/>
    <cellStyle name="RIGs linked cells 4 2 2 4 16" xfId="31211"/>
    <cellStyle name="RIGs linked cells 4 2 2 4 17" xfId="31212"/>
    <cellStyle name="RIGs linked cells 4 2 2 4 18" xfId="31213"/>
    <cellStyle name="RIGs linked cells 4 2 2 4 19" xfId="31214"/>
    <cellStyle name="RIGs linked cells 4 2 2 4 2" xfId="31215"/>
    <cellStyle name="RIGs linked cells 4 2 2 4 20" xfId="31216"/>
    <cellStyle name="RIGs linked cells 4 2 2 4 21" xfId="31217"/>
    <cellStyle name="RIGs linked cells 4 2 2 4 22" xfId="31218"/>
    <cellStyle name="RIGs linked cells 4 2 2 4 23" xfId="31219"/>
    <cellStyle name="RIGs linked cells 4 2 2 4 24" xfId="31220"/>
    <cellStyle name="RIGs linked cells 4 2 2 4 25" xfId="31221"/>
    <cellStyle name="RIGs linked cells 4 2 2 4 26" xfId="31222"/>
    <cellStyle name="RIGs linked cells 4 2 2 4 27" xfId="31223"/>
    <cellStyle name="RIGs linked cells 4 2 2 4 28" xfId="31224"/>
    <cellStyle name="RIGs linked cells 4 2 2 4 29" xfId="31225"/>
    <cellStyle name="RIGs linked cells 4 2 2 4 3" xfId="31226"/>
    <cellStyle name="RIGs linked cells 4 2 2 4 30" xfId="31227"/>
    <cellStyle name="RIGs linked cells 4 2 2 4 4" xfId="31228"/>
    <cellStyle name="RIGs linked cells 4 2 2 4 5" xfId="31229"/>
    <cellStyle name="RIGs linked cells 4 2 2 4 6" xfId="31230"/>
    <cellStyle name="RIGs linked cells 4 2 2 4 7" xfId="31231"/>
    <cellStyle name="RIGs linked cells 4 2 2 4 8" xfId="31232"/>
    <cellStyle name="RIGs linked cells 4 2 2 4 9" xfId="31233"/>
    <cellStyle name="RIGs linked cells 4 2 2 5" xfId="31234"/>
    <cellStyle name="RIGs linked cells 4 2 2 6" xfId="31235"/>
    <cellStyle name="RIGs linked cells 4 2 2 7" xfId="31236"/>
    <cellStyle name="RIGs linked cells 4 2 2 8" xfId="31237"/>
    <cellStyle name="RIGs linked cells 4 2 2 9" xfId="31238"/>
    <cellStyle name="RIGs linked cells 4 2 2_4 28 1_Asst_Health_Crit_AllTO_RIIO_20110714pm" xfId="1901"/>
    <cellStyle name="RIGs linked cells 4 2 20" xfId="31239"/>
    <cellStyle name="RIGs linked cells 4 2 21" xfId="31240"/>
    <cellStyle name="RIGs linked cells 4 2 22" xfId="31241"/>
    <cellStyle name="RIGs linked cells 4 2 23" xfId="31242"/>
    <cellStyle name="RIGs linked cells 4 2 24" xfId="31243"/>
    <cellStyle name="RIGs linked cells 4 2 25" xfId="31244"/>
    <cellStyle name="RIGs linked cells 4 2 26" xfId="31245"/>
    <cellStyle name="RIGs linked cells 4 2 27" xfId="31246"/>
    <cellStyle name="RIGs linked cells 4 2 28" xfId="31247"/>
    <cellStyle name="RIGs linked cells 4 2 29" xfId="31248"/>
    <cellStyle name="RIGs linked cells 4 2 3" xfId="1902"/>
    <cellStyle name="RIGs linked cells 4 2 3 10" xfId="31249"/>
    <cellStyle name="RIGs linked cells 4 2 3 11" xfId="31250"/>
    <cellStyle name="RIGs linked cells 4 2 3 12" xfId="31251"/>
    <cellStyle name="RIGs linked cells 4 2 3 13" xfId="31252"/>
    <cellStyle name="RIGs linked cells 4 2 3 14" xfId="31253"/>
    <cellStyle name="RIGs linked cells 4 2 3 15" xfId="31254"/>
    <cellStyle name="RIGs linked cells 4 2 3 16" xfId="31255"/>
    <cellStyle name="RIGs linked cells 4 2 3 17" xfId="31256"/>
    <cellStyle name="RIGs linked cells 4 2 3 18" xfId="31257"/>
    <cellStyle name="RIGs linked cells 4 2 3 19" xfId="31258"/>
    <cellStyle name="RIGs linked cells 4 2 3 2" xfId="1903"/>
    <cellStyle name="RIGs linked cells 4 2 3 2 10" xfId="31259"/>
    <cellStyle name="RIGs linked cells 4 2 3 2 11" xfId="31260"/>
    <cellStyle name="RIGs linked cells 4 2 3 2 12" xfId="31261"/>
    <cellStyle name="RIGs linked cells 4 2 3 2 13" xfId="31262"/>
    <cellStyle name="RIGs linked cells 4 2 3 2 14" xfId="31263"/>
    <cellStyle name="RIGs linked cells 4 2 3 2 15" xfId="31264"/>
    <cellStyle name="RIGs linked cells 4 2 3 2 16" xfId="31265"/>
    <cellStyle name="RIGs linked cells 4 2 3 2 17" xfId="31266"/>
    <cellStyle name="RIGs linked cells 4 2 3 2 18" xfId="31267"/>
    <cellStyle name="RIGs linked cells 4 2 3 2 19" xfId="31268"/>
    <cellStyle name="RIGs linked cells 4 2 3 2 2" xfId="31269"/>
    <cellStyle name="RIGs linked cells 4 2 3 2 20" xfId="31270"/>
    <cellStyle name="RIGs linked cells 4 2 3 2 21" xfId="31271"/>
    <cellStyle name="RIGs linked cells 4 2 3 2 22" xfId="31272"/>
    <cellStyle name="RIGs linked cells 4 2 3 2 23" xfId="31273"/>
    <cellStyle name="RIGs linked cells 4 2 3 2 24" xfId="31274"/>
    <cellStyle name="RIGs linked cells 4 2 3 2 25" xfId="31275"/>
    <cellStyle name="RIGs linked cells 4 2 3 2 26" xfId="31276"/>
    <cellStyle name="RIGs linked cells 4 2 3 2 27" xfId="31277"/>
    <cellStyle name="RIGs linked cells 4 2 3 2 28" xfId="31278"/>
    <cellStyle name="RIGs linked cells 4 2 3 2 29" xfId="31279"/>
    <cellStyle name="RIGs linked cells 4 2 3 2 3" xfId="31280"/>
    <cellStyle name="RIGs linked cells 4 2 3 2 30" xfId="31281"/>
    <cellStyle name="RIGs linked cells 4 2 3 2 31" xfId="31282"/>
    <cellStyle name="RIGs linked cells 4 2 3 2 32" xfId="31283"/>
    <cellStyle name="RIGs linked cells 4 2 3 2 33" xfId="31284"/>
    <cellStyle name="RIGs linked cells 4 2 3 2 34" xfId="31285"/>
    <cellStyle name="RIGs linked cells 4 2 3 2 4" xfId="31286"/>
    <cellStyle name="RIGs linked cells 4 2 3 2 5" xfId="31287"/>
    <cellStyle name="RIGs linked cells 4 2 3 2 6" xfId="31288"/>
    <cellStyle name="RIGs linked cells 4 2 3 2 7" xfId="31289"/>
    <cellStyle name="RIGs linked cells 4 2 3 2 8" xfId="31290"/>
    <cellStyle name="RIGs linked cells 4 2 3 2 9" xfId="31291"/>
    <cellStyle name="RIGs linked cells 4 2 3 20" xfId="31292"/>
    <cellStyle name="RIGs linked cells 4 2 3 21" xfId="31293"/>
    <cellStyle name="RIGs linked cells 4 2 3 22" xfId="31294"/>
    <cellStyle name="RIGs linked cells 4 2 3 23" xfId="31295"/>
    <cellStyle name="RIGs linked cells 4 2 3 24" xfId="31296"/>
    <cellStyle name="RIGs linked cells 4 2 3 25" xfId="31297"/>
    <cellStyle name="RIGs linked cells 4 2 3 26" xfId="31298"/>
    <cellStyle name="RIGs linked cells 4 2 3 27" xfId="31299"/>
    <cellStyle name="RIGs linked cells 4 2 3 28" xfId="31300"/>
    <cellStyle name="RIGs linked cells 4 2 3 29" xfId="31301"/>
    <cellStyle name="RIGs linked cells 4 2 3 3" xfId="31302"/>
    <cellStyle name="RIGs linked cells 4 2 3 30" xfId="31303"/>
    <cellStyle name="RIGs linked cells 4 2 3 31" xfId="31304"/>
    <cellStyle name="RIGs linked cells 4 2 3 32" xfId="31305"/>
    <cellStyle name="RIGs linked cells 4 2 3 33" xfId="31306"/>
    <cellStyle name="RIGs linked cells 4 2 3 34" xfId="31307"/>
    <cellStyle name="RIGs linked cells 4 2 3 35" xfId="31308"/>
    <cellStyle name="RIGs linked cells 4 2 3 4" xfId="31309"/>
    <cellStyle name="RIGs linked cells 4 2 3 5" xfId="31310"/>
    <cellStyle name="RIGs linked cells 4 2 3 6" xfId="31311"/>
    <cellStyle name="RIGs linked cells 4 2 3 7" xfId="31312"/>
    <cellStyle name="RIGs linked cells 4 2 3 8" xfId="31313"/>
    <cellStyle name="RIGs linked cells 4 2 3 9" xfId="31314"/>
    <cellStyle name="RIGs linked cells 4 2 3_4 28 1_Asst_Health_Crit_AllTO_RIIO_20110714pm" xfId="1904"/>
    <cellStyle name="RIGs linked cells 4 2 30" xfId="31315"/>
    <cellStyle name="RIGs linked cells 4 2 31" xfId="31316"/>
    <cellStyle name="RIGs linked cells 4 2 32" xfId="31317"/>
    <cellStyle name="RIGs linked cells 4 2 33" xfId="31318"/>
    <cellStyle name="RIGs linked cells 4 2 34" xfId="31319"/>
    <cellStyle name="RIGs linked cells 4 2 35" xfId="31320"/>
    <cellStyle name="RIGs linked cells 4 2 36" xfId="31321"/>
    <cellStyle name="RIGs linked cells 4 2 37" xfId="31322"/>
    <cellStyle name="RIGs linked cells 4 2 38" xfId="31323"/>
    <cellStyle name="RIGs linked cells 4 2 39" xfId="31324"/>
    <cellStyle name="RIGs linked cells 4 2 4" xfId="1905"/>
    <cellStyle name="RIGs linked cells 4 2 4 10" xfId="31325"/>
    <cellStyle name="RIGs linked cells 4 2 4 11" xfId="31326"/>
    <cellStyle name="RIGs linked cells 4 2 4 12" xfId="31327"/>
    <cellStyle name="RIGs linked cells 4 2 4 13" xfId="31328"/>
    <cellStyle name="RIGs linked cells 4 2 4 14" xfId="31329"/>
    <cellStyle name="RIGs linked cells 4 2 4 15" xfId="31330"/>
    <cellStyle name="RIGs linked cells 4 2 4 16" xfId="31331"/>
    <cellStyle name="RIGs linked cells 4 2 4 17" xfId="31332"/>
    <cellStyle name="RIGs linked cells 4 2 4 18" xfId="31333"/>
    <cellStyle name="RIGs linked cells 4 2 4 19" xfId="31334"/>
    <cellStyle name="RIGs linked cells 4 2 4 2" xfId="31335"/>
    <cellStyle name="RIGs linked cells 4 2 4 20" xfId="31336"/>
    <cellStyle name="RIGs linked cells 4 2 4 21" xfId="31337"/>
    <cellStyle name="RIGs linked cells 4 2 4 22" xfId="31338"/>
    <cellStyle name="RIGs linked cells 4 2 4 23" xfId="31339"/>
    <cellStyle name="RIGs linked cells 4 2 4 24" xfId="31340"/>
    <cellStyle name="RIGs linked cells 4 2 4 25" xfId="31341"/>
    <cellStyle name="RIGs linked cells 4 2 4 26" xfId="31342"/>
    <cellStyle name="RIGs linked cells 4 2 4 27" xfId="31343"/>
    <cellStyle name="RIGs linked cells 4 2 4 28" xfId="31344"/>
    <cellStyle name="RIGs linked cells 4 2 4 29" xfId="31345"/>
    <cellStyle name="RIGs linked cells 4 2 4 3" xfId="31346"/>
    <cellStyle name="RIGs linked cells 4 2 4 30" xfId="31347"/>
    <cellStyle name="RIGs linked cells 4 2 4 31" xfId="31348"/>
    <cellStyle name="RIGs linked cells 4 2 4 32" xfId="31349"/>
    <cellStyle name="RIGs linked cells 4 2 4 33" xfId="31350"/>
    <cellStyle name="RIGs linked cells 4 2 4 34" xfId="31351"/>
    <cellStyle name="RIGs linked cells 4 2 4 4" xfId="31352"/>
    <cellStyle name="RIGs linked cells 4 2 4 5" xfId="31353"/>
    <cellStyle name="RIGs linked cells 4 2 4 6" xfId="31354"/>
    <cellStyle name="RIGs linked cells 4 2 4 7" xfId="31355"/>
    <cellStyle name="RIGs linked cells 4 2 4 8" xfId="31356"/>
    <cellStyle name="RIGs linked cells 4 2 4 9" xfId="31357"/>
    <cellStyle name="RIGs linked cells 4 2 5" xfId="1906"/>
    <cellStyle name="RIGs linked cells 4 2 5 10" xfId="31358"/>
    <cellStyle name="RIGs linked cells 4 2 5 11" xfId="31359"/>
    <cellStyle name="RIGs linked cells 4 2 5 12" xfId="31360"/>
    <cellStyle name="RIGs linked cells 4 2 5 13" xfId="31361"/>
    <cellStyle name="RIGs linked cells 4 2 5 14" xfId="31362"/>
    <cellStyle name="RIGs linked cells 4 2 5 15" xfId="31363"/>
    <cellStyle name="RIGs linked cells 4 2 5 16" xfId="31364"/>
    <cellStyle name="RIGs linked cells 4 2 5 17" xfId="31365"/>
    <cellStyle name="RIGs linked cells 4 2 5 18" xfId="31366"/>
    <cellStyle name="RIGs linked cells 4 2 5 19" xfId="31367"/>
    <cellStyle name="RIGs linked cells 4 2 5 2" xfId="31368"/>
    <cellStyle name="RIGs linked cells 4 2 5 20" xfId="31369"/>
    <cellStyle name="RIGs linked cells 4 2 5 21" xfId="31370"/>
    <cellStyle name="RIGs linked cells 4 2 5 22" xfId="31371"/>
    <cellStyle name="RIGs linked cells 4 2 5 23" xfId="31372"/>
    <cellStyle name="RIGs linked cells 4 2 5 24" xfId="31373"/>
    <cellStyle name="RIGs linked cells 4 2 5 25" xfId="31374"/>
    <cellStyle name="RIGs linked cells 4 2 5 26" xfId="31375"/>
    <cellStyle name="RIGs linked cells 4 2 5 27" xfId="31376"/>
    <cellStyle name="RIGs linked cells 4 2 5 28" xfId="31377"/>
    <cellStyle name="RIGs linked cells 4 2 5 29" xfId="31378"/>
    <cellStyle name="RIGs linked cells 4 2 5 3" xfId="31379"/>
    <cellStyle name="RIGs linked cells 4 2 5 30" xfId="31380"/>
    <cellStyle name="RIGs linked cells 4 2 5 31" xfId="31381"/>
    <cellStyle name="RIGs linked cells 4 2 5 32" xfId="31382"/>
    <cellStyle name="RIGs linked cells 4 2 5 33" xfId="31383"/>
    <cellStyle name="RIGs linked cells 4 2 5 34" xfId="31384"/>
    <cellStyle name="RIGs linked cells 4 2 5 4" xfId="31385"/>
    <cellStyle name="RIGs linked cells 4 2 5 5" xfId="31386"/>
    <cellStyle name="RIGs linked cells 4 2 5 6" xfId="31387"/>
    <cellStyle name="RIGs linked cells 4 2 5 7" xfId="31388"/>
    <cellStyle name="RIGs linked cells 4 2 5 8" xfId="31389"/>
    <cellStyle name="RIGs linked cells 4 2 5 9" xfId="31390"/>
    <cellStyle name="RIGs linked cells 4 2 6" xfId="31391"/>
    <cellStyle name="RIGs linked cells 4 2 7" xfId="31392"/>
    <cellStyle name="RIGs linked cells 4 2 8" xfId="31393"/>
    <cellStyle name="RIGs linked cells 4 2 9" xfId="31394"/>
    <cellStyle name="RIGs linked cells 4 2_4 28 1_Asst_Health_Crit_AllTO_RIIO_20110714pm" xfId="1907"/>
    <cellStyle name="RIGs linked cells 4 20" xfId="31395"/>
    <cellStyle name="RIGs linked cells 4 21" xfId="31396"/>
    <cellStyle name="RIGs linked cells 4 22" xfId="31397"/>
    <cellStyle name="RIGs linked cells 4 23" xfId="31398"/>
    <cellStyle name="RIGs linked cells 4 24" xfId="31399"/>
    <cellStyle name="RIGs linked cells 4 25" xfId="31400"/>
    <cellStyle name="RIGs linked cells 4 26" xfId="31401"/>
    <cellStyle name="RIGs linked cells 4 27" xfId="31402"/>
    <cellStyle name="RIGs linked cells 4 28" xfId="31403"/>
    <cellStyle name="RIGs linked cells 4 29" xfId="31404"/>
    <cellStyle name="RIGs linked cells 4 3" xfId="1908"/>
    <cellStyle name="RIGs linked cells 4 3 10" xfId="31405"/>
    <cellStyle name="RIGs linked cells 4 3 11" xfId="31406"/>
    <cellStyle name="RIGs linked cells 4 3 12" xfId="31407"/>
    <cellStyle name="RIGs linked cells 4 3 13" xfId="31408"/>
    <cellStyle name="RIGs linked cells 4 3 14" xfId="31409"/>
    <cellStyle name="RIGs linked cells 4 3 15" xfId="31410"/>
    <cellStyle name="RIGs linked cells 4 3 16" xfId="31411"/>
    <cellStyle name="RIGs linked cells 4 3 17" xfId="31412"/>
    <cellStyle name="RIGs linked cells 4 3 18" xfId="31413"/>
    <cellStyle name="RIGs linked cells 4 3 19" xfId="31414"/>
    <cellStyle name="RIGs linked cells 4 3 2" xfId="1909"/>
    <cellStyle name="RIGs linked cells 4 3 2 10" xfId="31415"/>
    <cellStyle name="RIGs linked cells 4 3 2 11" xfId="31416"/>
    <cellStyle name="RIGs linked cells 4 3 2 12" xfId="31417"/>
    <cellStyle name="RIGs linked cells 4 3 2 13" xfId="31418"/>
    <cellStyle name="RIGs linked cells 4 3 2 14" xfId="31419"/>
    <cellStyle name="RIGs linked cells 4 3 2 15" xfId="31420"/>
    <cellStyle name="RIGs linked cells 4 3 2 16" xfId="31421"/>
    <cellStyle name="RIGs linked cells 4 3 2 17" xfId="31422"/>
    <cellStyle name="RIGs linked cells 4 3 2 18" xfId="31423"/>
    <cellStyle name="RIGs linked cells 4 3 2 19" xfId="31424"/>
    <cellStyle name="RIGs linked cells 4 3 2 2" xfId="31425"/>
    <cellStyle name="RIGs linked cells 4 3 2 20" xfId="31426"/>
    <cellStyle name="RIGs linked cells 4 3 2 21" xfId="31427"/>
    <cellStyle name="RIGs linked cells 4 3 2 22" xfId="31428"/>
    <cellStyle name="RIGs linked cells 4 3 2 23" xfId="31429"/>
    <cellStyle name="RIGs linked cells 4 3 2 24" xfId="31430"/>
    <cellStyle name="RIGs linked cells 4 3 2 25" xfId="31431"/>
    <cellStyle name="RIGs linked cells 4 3 2 26" xfId="31432"/>
    <cellStyle name="RIGs linked cells 4 3 2 27" xfId="31433"/>
    <cellStyle name="RIGs linked cells 4 3 2 28" xfId="31434"/>
    <cellStyle name="RIGs linked cells 4 3 2 29" xfId="31435"/>
    <cellStyle name="RIGs linked cells 4 3 2 3" xfId="31436"/>
    <cellStyle name="RIGs linked cells 4 3 2 30" xfId="31437"/>
    <cellStyle name="RIGs linked cells 4 3 2 31" xfId="31438"/>
    <cellStyle name="RIGs linked cells 4 3 2 32" xfId="31439"/>
    <cellStyle name="RIGs linked cells 4 3 2 33" xfId="31440"/>
    <cellStyle name="RIGs linked cells 4 3 2 34" xfId="31441"/>
    <cellStyle name="RIGs linked cells 4 3 2 4" xfId="31442"/>
    <cellStyle name="RIGs linked cells 4 3 2 5" xfId="31443"/>
    <cellStyle name="RIGs linked cells 4 3 2 6" xfId="31444"/>
    <cellStyle name="RIGs linked cells 4 3 2 7" xfId="31445"/>
    <cellStyle name="RIGs linked cells 4 3 2 8" xfId="31446"/>
    <cellStyle name="RIGs linked cells 4 3 2 9" xfId="31447"/>
    <cellStyle name="RIGs linked cells 4 3 20" xfId="31448"/>
    <cellStyle name="RIGs linked cells 4 3 21" xfId="31449"/>
    <cellStyle name="RIGs linked cells 4 3 22" xfId="31450"/>
    <cellStyle name="RIGs linked cells 4 3 23" xfId="31451"/>
    <cellStyle name="RIGs linked cells 4 3 24" xfId="31452"/>
    <cellStyle name="RIGs linked cells 4 3 25" xfId="31453"/>
    <cellStyle name="RIGs linked cells 4 3 26" xfId="31454"/>
    <cellStyle name="RIGs linked cells 4 3 27" xfId="31455"/>
    <cellStyle name="RIGs linked cells 4 3 28" xfId="31456"/>
    <cellStyle name="RIGs linked cells 4 3 29" xfId="31457"/>
    <cellStyle name="RIGs linked cells 4 3 3" xfId="31458"/>
    <cellStyle name="RIGs linked cells 4 3 30" xfId="31459"/>
    <cellStyle name="RIGs linked cells 4 3 31" xfId="31460"/>
    <cellStyle name="RIGs linked cells 4 3 32" xfId="31461"/>
    <cellStyle name="RIGs linked cells 4 3 33" xfId="31462"/>
    <cellStyle name="RIGs linked cells 4 3 34" xfId="31463"/>
    <cellStyle name="RIGs linked cells 4 3 35" xfId="31464"/>
    <cellStyle name="RIGs linked cells 4 3 4" xfId="31465"/>
    <cellStyle name="RIGs linked cells 4 3 5" xfId="31466"/>
    <cellStyle name="RIGs linked cells 4 3 6" xfId="31467"/>
    <cellStyle name="RIGs linked cells 4 3 7" xfId="31468"/>
    <cellStyle name="RIGs linked cells 4 3 8" xfId="31469"/>
    <cellStyle name="RIGs linked cells 4 3 9" xfId="31470"/>
    <cellStyle name="RIGs linked cells 4 3_4 28 1_Asst_Health_Crit_AllTO_RIIO_20110714pm" xfId="1910"/>
    <cellStyle name="RIGs linked cells 4 30" xfId="31471"/>
    <cellStyle name="RIGs linked cells 4 31" xfId="31472"/>
    <cellStyle name="RIGs linked cells 4 32" xfId="31473"/>
    <cellStyle name="RIGs linked cells 4 33" xfId="31474"/>
    <cellStyle name="RIGs linked cells 4 34" xfId="31475"/>
    <cellStyle name="RIGs linked cells 4 35" xfId="31476"/>
    <cellStyle name="RIGs linked cells 4 36" xfId="31477"/>
    <cellStyle name="RIGs linked cells 4 37" xfId="31478"/>
    <cellStyle name="RIGs linked cells 4 38" xfId="31479"/>
    <cellStyle name="RIGs linked cells 4 39" xfId="31480"/>
    <cellStyle name="RIGs linked cells 4 4" xfId="1911"/>
    <cellStyle name="RIGs linked cells 4 4 10" xfId="31481"/>
    <cellStyle name="RIGs linked cells 4 4 11" xfId="31482"/>
    <cellStyle name="RIGs linked cells 4 4 12" xfId="31483"/>
    <cellStyle name="RIGs linked cells 4 4 13" xfId="31484"/>
    <cellStyle name="RIGs linked cells 4 4 14" xfId="31485"/>
    <cellStyle name="RIGs linked cells 4 4 15" xfId="31486"/>
    <cellStyle name="RIGs linked cells 4 4 16" xfId="31487"/>
    <cellStyle name="RIGs linked cells 4 4 17" xfId="31488"/>
    <cellStyle name="RIGs linked cells 4 4 18" xfId="31489"/>
    <cellStyle name="RIGs linked cells 4 4 19" xfId="31490"/>
    <cellStyle name="RIGs linked cells 4 4 2" xfId="31491"/>
    <cellStyle name="RIGs linked cells 4 4 20" xfId="31492"/>
    <cellStyle name="RIGs linked cells 4 4 21" xfId="31493"/>
    <cellStyle name="RIGs linked cells 4 4 22" xfId="31494"/>
    <cellStyle name="RIGs linked cells 4 4 23" xfId="31495"/>
    <cellStyle name="RIGs linked cells 4 4 24" xfId="31496"/>
    <cellStyle name="RIGs linked cells 4 4 25" xfId="31497"/>
    <cellStyle name="RIGs linked cells 4 4 26" xfId="31498"/>
    <cellStyle name="RIGs linked cells 4 4 27" xfId="31499"/>
    <cellStyle name="RIGs linked cells 4 4 28" xfId="31500"/>
    <cellStyle name="RIGs linked cells 4 4 29" xfId="31501"/>
    <cellStyle name="RIGs linked cells 4 4 3" xfId="31502"/>
    <cellStyle name="RIGs linked cells 4 4 30" xfId="31503"/>
    <cellStyle name="RIGs linked cells 4 4 31" xfId="31504"/>
    <cellStyle name="RIGs linked cells 4 4 32" xfId="31505"/>
    <cellStyle name="RIGs linked cells 4 4 33" xfId="31506"/>
    <cellStyle name="RIGs linked cells 4 4 34" xfId="31507"/>
    <cellStyle name="RIGs linked cells 4 4 4" xfId="31508"/>
    <cellStyle name="RIGs linked cells 4 4 5" xfId="31509"/>
    <cellStyle name="RIGs linked cells 4 4 6" xfId="31510"/>
    <cellStyle name="RIGs linked cells 4 4 7" xfId="31511"/>
    <cellStyle name="RIGs linked cells 4 4 8" xfId="31512"/>
    <cellStyle name="RIGs linked cells 4 4 9" xfId="31513"/>
    <cellStyle name="RIGs linked cells 4 5" xfId="1912"/>
    <cellStyle name="RIGs linked cells 4 5 10" xfId="31514"/>
    <cellStyle name="RIGs linked cells 4 5 11" xfId="31515"/>
    <cellStyle name="RIGs linked cells 4 5 12" xfId="31516"/>
    <cellStyle name="RIGs linked cells 4 5 13" xfId="31517"/>
    <cellStyle name="RIGs linked cells 4 5 14" xfId="31518"/>
    <cellStyle name="RIGs linked cells 4 5 15" xfId="31519"/>
    <cellStyle name="RIGs linked cells 4 5 16" xfId="31520"/>
    <cellStyle name="RIGs linked cells 4 5 17" xfId="31521"/>
    <cellStyle name="RIGs linked cells 4 5 18" xfId="31522"/>
    <cellStyle name="RIGs linked cells 4 5 19" xfId="31523"/>
    <cellStyle name="RIGs linked cells 4 5 2" xfId="31524"/>
    <cellStyle name="RIGs linked cells 4 5 20" xfId="31525"/>
    <cellStyle name="RIGs linked cells 4 5 21" xfId="31526"/>
    <cellStyle name="RIGs linked cells 4 5 22" xfId="31527"/>
    <cellStyle name="RIGs linked cells 4 5 23" xfId="31528"/>
    <cellStyle name="RIGs linked cells 4 5 24" xfId="31529"/>
    <cellStyle name="RIGs linked cells 4 5 25" xfId="31530"/>
    <cellStyle name="RIGs linked cells 4 5 26" xfId="31531"/>
    <cellStyle name="RIGs linked cells 4 5 27" xfId="31532"/>
    <cellStyle name="RIGs linked cells 4 5 28" xfId="31533"/>
    <cellStyle name="RIGs linked cells 4 5 29" xfId="31534"/>
    <cellStyle name="RIGs linked cells 4 5 3" xfId="31535"/>
    <cellStyle name="RIGs linked cells 4 5 30" xfId="31536"/>
    <cellStyle name="RIGs linked cells 4 5 31" xfId="31537"/>
    <cellStyle name="RIGs linked cells 4 5 32" xfId="31538"/>
    <cellStyle name="RIGs linked cells 4 5 33" xfId="31539"/>
    <cellStyle name="RIGs linked cells 4 5 34" xfId="31540"/>
    <cellStyle name="RIGs linked cells 4 5 4" xfId="31541"/>
    <cellStyle name="RIGs linked cells 4 5 5" xfId="31542"/>
    <cellStyle name="RIGs linked cells 4 5 6" xfId="31543"/>
    <cellStyle name="RIGs linked cells 4 5 7" xfId="31544"/>
    <cellStyle name="RIGs linked cells 4 5 8" xfId="31545"/>
    <cellStyle name="RIGs linked cells 4 5 9" xfId="31546"/>
    <cellStyle name="RIGs linked cells 4 6" xfId="2010"/>
    <cellStyle name="RIGs linked cells 4 7" xfId="31547"/>
    <cellStyle name="RIGs linked cells 4 8" xfId="31548"/>
    <cellStyle name="RIGs linked cells 4 9" xfId="31549"/>
    <cellStyle name="RIGs linked cells 4_1.3s Accounting C Costs Scots" xfId="1913"/>
    <cellStyle name="RIGs linked cells 40" xfId="31550"/>
    <cellStyle name="RIGs linked cells 41" xfId="31551"/>
    <cellStyle name="RIGs linked cells 42" xfId="31552"/>
    <cellStyle name="RIGs linked cells 43" xfId="31553"/>
    <cellStyle name="RIGs linked cells 44" xfId="31554"/>
    <cellStyle name="RIGs linked cells 45" xfId="31555"/>
    <cellStyle name="RIGs linked cells 5" xfId="1914"/>
    <cellStyle name="RIGs linked cells 5 10" xfId="31556"/>
    <cellStyle name="RIGs linked cells 5 11" xfId="31557"/>
    <cellStyle name="RIGs linked cells 5 12" xfId="31558"/>
    <cellStyle name="RIGs linked cells 5 13" xfId="31559"/>
    <cellStyle name="RIGs linked cells 5 14" xfId="31560"/>
    <cellStyle name="RIGs linked cells 5 15" xfId="31561"/>
    <cellStyle name="RIGs linked cells 5 16" xfId="31562"/>
    <cellStyle name="RIGs linked cells 5 17" xfId="31563"/>
    <cellStyle name="RIGs linked cells 5 18" xfId="31564"/>
    <cellStyle name="RIGs linked cells 5 19" xfId="31565"/>
    <cellStyle name="RIGs linked cells 5 2" xfId="1915"/>
    <cellStyle name="RIGs linked cells 5 2 10" xfId="31566"/>
    <cellStyle name="RIGs linked cells 5 2 11" xfId="31567"/>
    <cellStyle name="RIGs linked cells 5 2 12" xfId="31568"/>
    <cellStyle name="RIGs linked cells 5 2 13" xfId="31569"/>
    <cellStyle name="RIGs linked cells 5 2 14" xfId="31570"/>
    <cellStyle name="RIGs linked cells 5 2 15" xfId="31571"/>
    <cellStyle name="RIGs linked cells 5 2 16" xfId="31572"/>
    <cellStyle name="RIGs linked cells 5 2 17" xfId="31573"/>
    <cellStyle name="RIGs linked cells 5 2 18" xfId="31574"/>
    <cellStyle name="RIGs linked cells 5 2 19" xfId="31575"/>
    <cellStyle name="RIGs linked cells 5 2 2" xfId="1916"/>
    <cellStyle name="RIGs linked cells 5 2 2 10" xfId="31576"/>
    <cellStyle name="RIGs linked cells 5 2 2 11" xfId="31577"/>
    <cellStyle name="RIGs linked cells 5 2 2 12" xfId="31578"/>
    <cellStyle name="RIGs linked cells 5 2 2 13" xfId="31579"/>
    <cellStyle name="RIGs linked cells 5 2 2 14" xfId="31580"/>
    <cellStyle name="RIGs linked cells 5 2 2 15" xfId="31581"/>
    <cellStyle name="RIGs linked cells 5 2 2 16" xfId="31582"/>
    <cellStyle name="RIGs linked cells 5 2 2 17" xfId="31583"/>
    <cellStyle name="RIGs linked cells 5 2 2 18" xfId="31584"/>
    <cellStyle name="RIGs linked cells 5 2 2 19" xfId="31585"/>
    <cellStyle name="RIGs linked cells 5 2 2 2" xfId="31586"/>
    <cellStyle name="RIGs linked cells 5 2 2 20" xfId="31587"/>
    <cellStyle name="RIGs linked cells 5 2 2 21" xfId="31588"/>
    <cellStyle name="RIGs linked cells 5 2 2 22" xfId="31589"/>
    <cellStyle name="RIGs linked cells 5 2 2 23" xfId="31590"/>
    <cellStyle name="RIGs linked cells 5 2 2 24" xfId="31591"/>
    <cellStyle name="RIGs linked cells 5 2 2 25" xfId="31592"/>
    <cellStyle name="RIGs linked cells 5 2 2 26" xfId="31593"/>
    <cellStyle name="RIGs linked cells 5 2 2 27" xfId="31594"/>
    <cellStyle name="RIGs linked cells 5 2 2 28" xfId="31595"/>
    <cellStyle name="RIGs linked cells 5 2 2 29" xfId="31596"/>
    <cellStyle name="RIGs linked cells 5 2 2 3" xfId="31597"/>
    <cellStyle name="RIGs linked cells 5 2 2 30" xfId="31598"/>
    <cellStyle name="RIGs linked cells 5 2 2 31" xfId="31599"/>
    <cellStyle name="RIGs linked cells 5 2 2 32" xfId="31600"/>
    <cellStyle name="RIGs linked cells 5 2 2 33" xfId="31601"/>
    <cellStyle name="RIGs linked cells 5 2 2 34" xfId="31602"/>
    <cellStyle name="RIGs linked cells 5 2 2 4" xfId="31603"/>
    <cellStyle name="RIGs linked cells 5 2 2 5" xfId="31604"/>
    <cellStyle name="RIGs linked cells 5 2 2 6" xfId="31605"/>
    <cellStyle name="RIGs linked cells 5 2 2 7" xfId="31606"/>
    <cellStyle name="RIGs linked cells 5 2 2 8" xfId="31607"/>
    <cellStyle name="RIGs linked cells 5 2 2 9" xfId="31608"/>
    <cellStyle name="RIGs linked cells 5 2 20" xfId="31609"/>
    <cellStyle name="RIGs linked cells 5 2 21" xfId="31610"/>
    <cellStyle name="RIGs linked cells 5 2 22" xfId="31611"/>
    <cellStyle name="RIGs linked cells 5 2 23" xfId="31612"/>
    <cellStyle name="RIGs linked cells 5 2 24" xfId="31613"/>
    <cellStyle name="RIGs linked cells 5 2 25" xfId="31614"/>
    <cellStyle name="RIGs linked cells 5 2 26" xfId="31615"/>
    <cellStyle name="RIGs linked cells 5 2 27" xfId="31616"/>
    <cellStyle name="RIGs linked cells 5 2 28" xfId="31617"/>
    <cellStyle name="RIGs linked cells 5 2 29" xfId="31618"/>
    <cellStyle name="RIGs linked cells 5 2 3" xfId="31619"/>
    <cellStyle name="RIGs linked cells 5 2 30" xfId="31620"/>
    <cellStyle name="RIGs linked cells 5 2 31" xfId="31621"/>
    <cellStyle name="RIGs linked cells 5 2 32" xfId="31622"/>
    <cellStyle name="RIGs linked cells 5 2 33" xfId="31623"/>
    <cellStyle name="RIGs linked cells 5 2 34" xfId="31624"/>
    <cellStyle name="RIGs linked cells 5 2 35" xfId="31625"/>
    <cellStyle name="RIGs linked cells 5 2 4" xfId="31626"/>
    <cellStyle name="RIGs linked cells 5 2 5" xfId="31627"/>
    <cellStyle name="RIGs linked cells 5 2 6" xfId="31628"/>
    <cellStyle name="RIGs linked cells 5 2 7" xfId="31629"/>
    <cellStyle name="RIGs linked cells 5 2 8" xfId="31630"/>
    <cellStyle name="RIGs linked cells 5 2 9" xfId="31631"/>
    <cellStyle name="RIGs linked cells 5 2_4 28 1_Asst_Health_Crit_AllTO_RIIO_20110714pm" xfId="1917"/>
    <cellStyle name="RIGs linked cells 5 20" xfId="31632"/>
    <cellStyle name="RIGs linked cells 5 21" xfId="31633"/>
    <cellStyle name="RIGs linked cells 5 22" xfId="31634"/>
    <cellStyle name="RIGs linked cells 5 23" xfId="31635"/>
    <cellStyle name="RIGs linked cells 5 24" xfId="31636"/>
    <cellStyle name="RIGs linked cells 5 25" xfId="31637"/>
    <cellStyle name="RIGs linked cells 5 26" xfId="31638"/>
    <cellStyle name="RIGs linked cells 5 27" xfId="31639"/>
    <cellStyle name="RIGs linked cells 5 28" xfId="31640"/>
    <cellStyle name="RIGs linked cells 5 29" xfId="31641"/>
    <cellStyle name="RIGs linked cells 5 3" xfId="1918"/>
    <cellStyle name="RIGs linked cells 5 3 10" xfId="31642"/>
    <cellStyle name="RIGs linked cells 5 3 11" xfId="31643"/>
    <cellStyle name="RIGs linked cells 5 3 12" xfId="31644"/>
    <cellStyle name="RIGs linked cells 5 3 13" xfId="31645"/>
    <cellStyle name="RIGs linked cells 5 3 14" xfId="31646"/>
    <cellStyle name="RIGs linked cells 5 3 15" xfId="31647"/>
    <cellStyle name="RIGs linked cells 5 3 16" xfId="31648"/>
    <cellStyle name="RIGs linked cells 5 3 17" xfId="31649"/>
    <cellStyle name="RIGs linked cells 5 3 18" xfId="31650"/>
    <cellStyle name="RIGs linked cells 5 3 19" xfId="31651"/>
    <cellStyle name="RIGs linked cells 5 3 2" xfId="31652"/>
    <cellStyle name="RIGs linked cells 5 3 20" xfId="31653"/>
    <cellStyle name="RIGs linked cells 5 3 21" xfId="31654"/>
    <cellStyle name="RIGs linked cells 5 3 22" xfId="31655"/>
    <cellStyle name="RIGs linked cells 5 3 23" xfId="31656"/>
    <cellStyle name="RIGs linked cells 5 3 24" xfId="31657"/>
    <cellStyle name="RIGs linked cells 5 3 25" xfId="31658"/>
    <cellStyle name="RIGs linked cells 5 3 26" xfId="31659"/>
    <cellStyle name="RIGs linked cells 5 3 27" xfId="31660"/>
    <cellStyle name="RIGs linked cells 5 3 28" xfId="31661"/>
    <cellStyle name="RIGs linked cells 5 3 29" xfId="31662"/>
    <cellStyle name="RIGs linked cells 5 3 3" xfId="31663"/>
    <cellStyle name="RIGs linked cells 5 3 30" xfId="31664"/>
    <cellStyle name="RIGs linked cells 5 3 31" xfId="31665"/>
    <cellStyle name="RIGs linked cells 5 3 32" xfId="31666"/>
    <cellStyle name="RIGs linked cells 5 3 33" xfId="31667"/>
    <cellStyle name="RIGs linked cells 5 3 34" xfId="31668"/>
    <cellStyle name="RIGs linked cells 5 3 4" xfId="31669"/>
    <cellStyle name="RIGs linked cells 5 3 5" xfId="31670"/>
    <cellStyle name="RIGs linked cells 5 3 6" xfId="31671"/>
    <cellStyle name="RIGs linked cells 5 3 7" xfId="31672"/>
    <cellStyle name="RIGs linked cells 5 3 8" xfId="31673"/>
    <cellStyle name="RIGs linked cells 5 3 9" xfId="31674"/>
    <cellStyle name="RIGs linked cells 5 30" xfId="31675"/>
    <cellStyle name="RIGs linked cells 5 31" xfId="31676"/>
    <cellStyle name="RIGs linked cells 5 32" xfId="31677"/>
    <cellStyle name="RIGs linked cells 5 33" xfId="31678"/>
    <cellStyle name="RIGs linked cells 5 34" xfId="31679"/>
    <cellStyle name="RIGs linked cells 5 35" xfId="31680"/>
    <cellStyle name="RIGs linked cells 5 36" xfId="31681"/>
    <cellStyle name="RIGs linked cells 5 37" xfId="31682"/>
    <cellStyle name="RIGs linked cells 5 38" xfId="31683"/>
    <cellStyle name="RIGs linked cells 5 4" xfId="1919"/>
    <cellStyle name="RIGs linked cells 5 4 10" xfId="31684"/>
    <cellStyle name="RIGs linked cells 5 4 11" xfId="31685"/>
    <cellStyle name="RIGs linked cells 5 4 12" xfId="31686"/>
    <cellStyle name="RIGs linked cells 5 4 13" xfId="31687"/>
    <cellStyle name="RIGs linked cells 5 4 14" xfId="31688"/>
    <cellStyle name="RIGs linked cells 5 4 15" xfId="31689"/>
    <cellStyle name="RIGs linked cells 5 4 16" xfId="31690"/>
    <cellStyle name="RIGs linked cells 5 4 17" xfId="31691"/>
    <cellStyle name="RIGs linked cells 5 4 18" xfId="31692"/>
    <cellStyle name="RIGs linked cells 5 4 19" xfId="31693"/>
    <cellStyle name="RIGs linked cells 5 4 2" xfId="31694"/>
    <cellStyle name="RIGs linked cells 5 4 20" xfId="31695"/>
    <cellStyle name="RIGs linked cells 5 4 21" xfId="31696"/>
    <cellStyle name="RIGs linked cells 5 4 22" xfId="31697"/>
    <cellStyle name="RIGs linked cells 5 4 23" xfId="31698"/>
    <cellStyle name="RIGs linked cells 5 4 24" xfId="31699"/>
    <cellStyle name="RIGs linked cells 5 4 25" xfId="31700"/>
    <cellStyle name="RIGs linked cells 5 4 26" xfId="31701"/>
    <cellStyle name="RIGs linked cells 5 4 27" xfId="31702"/>
    <cellStyle name="RIGs linked cells 5 4 28" xfId="31703"/>
    <cellStyle name="RIGs linked cells 5 4 29" xfId="31704"/>
    <cellStyle name="RIGs linked cells 5 4 3" xfId="31705"/>
    <cellStyle name="RIGs linked cells 5 4 30" xfId="31706"/>
    <cellStyle name="RIGs linked cells 5 4 31" xfId="31707"/>
    <cellStyle name="RIGs linked cells 5 4 32" xfId="31708"/>
    <cellStyle name="RIGs linked cells 5 4 33" xfId="31709"/>
    <cellStyle name="RIGs linked cells 5 4 34" xfId="31710"/>
    <cellStyle name="RIGs linked cells 5 4 4" xfId="31711"/>
    <cellStyle name="RIGs linked cells 5 4 5" xfId="31712"/>
    <cellStyle name="RIGs linked cells 5 4 6" xfId="31713"/>
    <cellStyle name="RIGs linked cells 5 4 7" xfId="31714"/>
    <cellStyle name="RIGs linked cells 5 4 8" xfId="31715"/>
    <cellStyle name="RIGs linked cells 5 4 9" xfId="31716"/>
    <cellStyle name="RIGs linked cells 5 5" xfId="31717"/>
    <cellStyle name="RIGs linked cells 5 6" xfId="31718"/>
    <cellStyle name="RIGs linked cells 5 7" xfId="31719"/>
    <cellStyle name="RIGs linked cells 5 8" xfId="31720"/>
    <cellStyle name="RIGs linked cells 5 9" xfId="31721"/>
    <cellStyle name="RIGs linked cells 5_4 28 1_Asst_Health_Crit_AllTO_RIIO_20110714pm" xfId="1920"/>
    <cellStyle name="RIGs linked cells 6" xfId="1921"/>
    <cellStyle name="RIGs linked cells 6 10" xfId="31722"/>
    <cellStyle name="RIGs linked cells 6 11" xfId="31723"/>
    <cellStyle name="RIGs linked cells 6 12" xfId="31724"/>
    <cellStyle name="RIGs linked cells 6 13" xfId="31725"/>
    <cellStyle name="RIGs linked cells 6 14" xfId="31726"/>
    <cellStyle name="RIGs linked cells 6 15" xfId="31727"/>
    <cellStyle name="RIGs linked cells 6 16" xfId="31728"/>
    <cellStyle name="RIGs linked cells 6 17" xfId="31729"/>
    <cellStyle name="RIGs linked cells 6 18" xfId="31730"/>
    <cellStyle name="RIGs linked cells 6 19" xfId="31731"/>
    <cellStyle name="RIGs linked cells 6 2" xfId="1922"/>
    <cellStyle name="RIGs linked cells 6 2 10" xfId="31732"/>
    <cellStyle name="RIGs linked cells 6 2 11" xfId="31733"/>
    <cellStyle name="RIGs linked cells 6 2 12" xfId="31734"/>
    <cellStyle name="RIGs linked cells 6 2 13" xfId="31735"/>
    <cellStyle name="RIGs linked cells 6 2 14" xfId="31736"/>
    <cellStyle name="RIGs linked cells 6 2 15" xfId="31737"/>
    <cellStyle name="RIGs linked cells 6 2 16" xfId="31738"/>
    <cellStyle name="RIGs linked cells 6 2 17" xfId="31739"/>
    <cellStyle name="RIGs linked cells 6 2 18" xfId="31740"/>
    <cellStyle name="RIGs linked cells 6 2 19" xfId="31741"/>
    <cellStyle name="RIGs linked cells 6 2 2" xfId="31742"/>
    <cellStyle name="RIGs linked cells 6 2 20" xfId="31743"/>
    <cellStyle name="RIGs linked cells 6 2 21" xfId="31744"/>
    <cellStyle name="RIGs linked cells 6 2 22" xfId="31745"/>
    <cellStyle name="RIGs linked cells 6 2 23" xfId="31746"/>
    <cellStyle name="RIGs linked cells 6 2 24" xfId="31747"/>
    <cellStyle name="RIGs linked cells 6 2 25" xfId="31748"/>
    <cellStyle name="RIGs linked cells 6 2 26" xfId="31749"/>
    <cellStyle name="RIGs linked cells 6 2 27" xfId="31750"/>
    <cellStyle name="RIGs linked cells 6 2 28" xfId="31751"/>
    <cellStyle name="RIGs linked cells 6 2 29" xfId="31752"/>
    <cellStyle name="RIGs linked cells 6 2 3" xfId="31753"/>
    <cellStyle name="RIGs linked cells 6 2 30" xfId="31754"/>
    <cellStyle name="RIGs linked cells 6 2 31" xfId="31755"/>
    <cellStyle name="RIGs linked cells 6 2 32" xfId="31756"/>
    <cellStyle name="RIGs linked cells 6 2 33" xfId="31757"/>
    <cellStyle name="RIGs linked cells 6 2 34" xfId="31758"/>
    <cellStyle name="RIGs linked cells 6 2 4" xfId="31759"/>
    <cellStyle name="RIGs linked cells 6 2 5" xfId="31760"/>
    <cellStyle name="RIGs linked cells 6 2 6" xfId="31761"/>
    <cellStyle name="RIGs linked cells 6 2 7" xfId="31762"/>
    <cellStyle name="RIGs linked cells 6 2 8" xfId="31763"/>
    <cellStyle name="RIGs linked cells 6 2 9" xfId="31764"/>
    <cellStyle name="RIGs linked cells 6 20" xfId="31765"/>
    <cellStyle name="RIGs linked cells 6 21" xfId="31766"/>
    <cellStyle name="RIGs linked cells 6 22" xfId="31767"/>
    <cellStyle name="RIGs linked cells 6 23" xfId="31768"/>
    <cellStyle name="RIGs linked cells 6 24" xfId="31769"/>
    <cellStyle name="RIGs linked cells 6 25" xfId="31770"/>
    <cellStyle name="RIGs linked cells 6 26" xfId="31771"/>
    <cellStyle name="RIGs linked cells 6 27" xfId="31772"/>
    <cellStyle name="RIGs linked cells 6 28" xfId="31773"/>
    <cellStyle name="RIGs linked cells 6 29" xfId="31774"/>
    <cellStyle name="RIGs linked cells 6 3" xfId="31775"/>
    <cellStyle name="RIGs linked cells 6 30" xfId="31776"/>
    <cellStyle name="RIGs linked cells 6 31" xfId="31777"/>
    <cellStyle name="RIGs linked cells 6 32" xfId="31778"/>
    <cellStyle name="RIGs linked cells 6 33" xfId="31779"/>
    <cellStyle name="RIGs linked cells 6 34" xfId="31780"/>
    <cellStyle name="RIGs linked cells 6 35" xfId="31781"/>
    <cellStyle name="RIGs linked cells 6 4" xfId="31782"/>
    <cellStyle name="RIGs linked cells 6 5" xfId="31783"/>
    <cellStyle name="RIGs linked cells 6 6" xfId="31784"/>
    <cellStyle name="RIGs linked cells 6 7" xfId="31785"/>
    <cellStyle name="RIGs linked cells 6 8" xfId="31786"/>
    <cellStyle name="RIGs linked cells 6 9" xfId="31787"/>
    <cellStyle name="RIGs linked cells 6_4 28 1_Asst_Health_Crit_AllTO_RIIO_20110714pm" xfId="1923"/>
    <cellStyle name="RIGs linked cells 7" xfId="1924"/>
    <cellStyle name="RIGs linked cells 7 10" xfId="31788"/>
    <cellStyle name="RIGs linked cells 7 11" xfId="31789"/>
    <cellStyle name="RIGs linked cells 7 12" xfId="31790"/>
    <cellStyle name="RIGs linked cells 7 13" xfId="31791"/>
    <cellStyle name="RIGs linked cells 7 14" xfId="31792"/>
    <cellStyle name="RIGs linked cells 7 15" xfId="31793"/>
    <cellStyle name="RIGs linked cells 7 16" xfId="31794"/>
    <cellStyle name="RIGs linked cells 7 17" xfId="31795"/>
    <cellStyle name="RIGs linked cells 7 18" xfId="31796"/>
    <cellStyle name="RIGs linked cells 7 19" xfId="31797"/>
    <cellStyle name="RIGs linked cells 7 2" xfId="31798"/>
    <cellStyle name="RIGs linked cells 7 20" xfId="31799"/>
    <cellStyle name="RIGs linked cells 7 21" xfId="31800"/>
    <cellStyle name="RIGs linked cells 7 22" xfId="31801"/>
    <cellStyle name="RIGs linked cells 7 23" xfId="31802"/>
    <cellStyle name="RIGs linked cells 7 24" xfId="31803"/>
    <cellStyle name="RIGs linked cells 7 25" xfId="31804"/>
    <cellStyle name="RIGs linked cells 7 26" xfId="31805"/>
    <cellStyle name="RIGs linked cells 7 27" xfId="31806"/>
    <cellStyle name="RIGs linked cells 7 28" xfId="31807"/>
    <cellStyle name="RIGs linked cells 7 29" xfId="31808"/>
    <cellStyle name="RIGs linked cells 7 3" xfId="31809"/>
    <cellStyle name="RIGs linked cells 7 30" xfId="31810"/>
    <cellStyle name="RIGs linked cells 7 31" xfId="31811"/>
    <cellStyle name="RIGs linked cells 7 32" xfId="31812"/>
    <cellStyle name="RIGs linked cells 7 33" xfId="31813"/>
    <cellStyle name="RIGs linked cells 7 34" xfId="31814"/>
    <cellStyle name="RIGs linked cells 7 4" xfId="31815"/>
    <cellStyle name="RIGs linked cells 7 5" xfId="31816"/>
    <cellStyle name="RIGs linked cells 7 6" xfId="31817"/>
    <cellStyle name="RIGs linked cells 7 7" xfId="31818"/>
    <cellStyle name="RIGs linked cells 7 8" xfId="31819"/>
    <cellStyle name="RIGs linked cells 7 9" xfId="31820"/>
    <cellStyle name="RIGs linked cells 8" xfId="1925"/>
    <cellStyle name="RIGs linked cells 8 10" xfId="31821"/>
    <cellStyle name="RIGs linked cells 8 11" xfId="31822"/>
    <cellStyle name="RIGs linked cells 8 12" xfId="31823"/>
    <cellStyle name="RIGs linked cells 8 13" xfId="31824"/>
    <cellStyle name="RIGs linked cells 8 14" xfId="31825"/>
    <cellStyle name="RIGs linked cells 8 15" xfId="31826"/>
    <cellStyle name="RIGs linked cells 8 16" xfId="31827"/>
    <cellStyle name="RIGs linked cells 8 17" xfId="31828"/>
    <cellStyle name="RIGs linked cells 8 18" xfId="31829"/>
    <cellStyle name="RIGs linked cells 8 19" xfId="31830"/>
    <cellStyle name="RIGs linked cells 8 2" xfId="31831"/>
    <cellStyle name="RIGs linked cells 8 20" xfId="31832"/>
    <cellStyle name="RIGs linked cells 8 21" xfId="31833"/>
    <cellStyle name="RIGs linked cells 8 22" xfId="31834"/>
    <cellStyle name="RIGs linked cells 8 23" xfId="31835"/>
    <cellStyle name="RIGs linked cells 8 24" xfId="31836"/>
    <cellStyle name="RIGs linked cells 8 25" xfId="31837"/>
    <cellStyle name="RIGs linked cells 8 26" xfId="31838"/>
    <cellStyle name="RIGs linked cells 8 27" xfId="31839"/>
    <cellStyle name="RIGs linked cells 8 28" xfId="31840"/>
    <cellStyle name="RIGs linked cells 8 29" xfId="31841"/>
    <cellStyle name="RIGs linked cells 8 3" xfId="31842"/>
    <cellStyle name="RIGs linked cells 8 30" xfId="31843"/>
    <cellStyle name="RIGs linked cells 8 31" xfId="31844"/>
    <cellStyle name="RIGs linked cells 8 32" xfId="31845"/>
    <cellStyle name="RIGs linked cells 8 33" xfId="31846"/>
    <cellStyle name="RIGs linked cells 8 34" xfId="31847"/>
    <cellStyle name="RIGs linked cells 8 4" xfId="31848"/>
    <cellStyle name="RIGs linked cells 8 5" xfId="31849"/>
    <cellStyle name="RIGs linked cells 8 6" xfId="31850"/>
    <cellStyle name="RIGs linked cells 8 7" xfId="31851"/>
    <cellStyle name="RIGs linked cells 8 8" xfId="31852"/>
    <cellStyle name="RIGs linked cells 8 9" xfId="31853"/>
    <cellStyle name="RIGs linked cells 9" xfId="1926"/>
    <cellStyle name="RIGs linked cells 9 10" xfId="31854"/>
    <cellStyle name="RIGs linked cells 9 11" xfId="31855"/>
    <cellStyle name="RIGs linked cells 9 12" xfId="31856"/>
    <cellStyle name="RIGs linked cells 9 13" xfId="31857"/>
    <cellStyle name="RIGs linked cells 9 14" xfId="31858"/>
    <cellStyle name="RIGs linked cells 9 15" xfId="31859"/>
    <cellStyle name="RIGs linked cells 9 16" xfId="31860"/>
    <cellStyle name="RIGs linked cells 9 17" xfId="31861"/>
    <cellStyle name="RIGs linked cells 9 18" xfId="31862"/>
    <cellStyle name="RIGs linked cells 9 19" xfId="31863"/>
    <cellStyle name="RIGs linked cells 9 2" xfId="31864"/>
    <cellStyle name="RIGs linked cells 9 20" xfId="31865"/>
    <cellStyle name="RIGs linked cells 9 21" xfId="31866"/>
    <cellStyle name="RIGs linked cells 9 22" xfId="31867"/>
    <cellStyle name="RIGs linked cells 9 23" xfId="31868"/>
    <cellStyle name="RIGs linked cells 9 24" xfId="31869"/>
    <cellStyle name="RIGs linked cells 9 25" xfId="31870"/>
    <cellStyle name="RIGs linked cells 9 26" xfId="31871"/>
    <cellStyle name="RIGs linked cells 9 27" xfId="31872"/>
    <cellStyle name="RIGs linked cells 9 28" xfId="31873"/>
    <cellStyle name="RIGs linked cells 9 29" xfId="31874"/>
    <cellStyle name="RIGs linked cells 9 3" xfId="31875"/>
    <cellStyle name="RIGs linked cells 9 30" xfId="31876"/>
    <cellStyle name="RIGs linked cells 9 31" xfId="31877"/>
    <cellStyle name="RIGs linked cells 9 32" xfId="31878"/>
    <cellStyle name="RIGs linked cells 9 33" xfId="31879"/>
    <cellStyle name="RIGs linked cells 9 34" xfId="31880"/>
    <cellStyle name="RIGs linked cells 9 4" xfId="31881"/>
    <cellStyle name="RIGs linked cells 9 5" xfId="31882"/>
    <cellStyle name="RIGs linked cells 9 6" xfId="31883"/>
    <cellStyle name="RIGs linked cells 9 7" xfId="31884"/>
    <cellStyle name="RIGs linked cells 9 8" xfId="31885"/>
    <cellStyle name="RIGs linked cells 9 9" xfId="31886"/>
    <cellStyle name="RIGs linked cells_1.3s Accounting C Costs Scots" xfId="1927"/>
    <cellStyle name="RIGs_1.3s Accounting C Costs Scots" xfId="1928"/>
    <cellStyle name="SAPBEXaggData" xfId="151"/>
    <cellStyle name="SAPBEXaggData 10" xfId="31887"/>
    <cellStyle name="SAPBEXaggData 11" xfId="31888"/>
    <cellStyle name="SAPBEXaggData 12" xfId="31889"/>
    <cellStyle name="SAPBEXaggData 13" xfId="31890"/>
    <cellStyle name="SAPBEXaggData 14" xfId="31891"/>
    <cellStyle name="SAPBEXaggData 15" xfId="31892"/>
    <cellStyle name="SAPBEXaggData 16" xfId="31893"/>
    <cellStyle name="SAPBEXaggData 17" xfId="31894"/>
    <cellStyle name="SAPBEXaggData 18" xfId="31895"/>
    <cellStyle name="SAPBEXaggData 19" xfId="31896"/>
    <cellStyle name="SAPBEXaggData 2" xfId="31897"/>
    <cellStyle name="SAPBEXaggData 20" xfId="31898"/>
    <cellStyle name="SAPBEXaggData 21" xfId="31899"/>
    <cellStyle name="SAPBEXaggData 22" xfId="31900"/>
    <cellStyle name="SAPBEXaggData 23" xfId="31901"/>
    <cellStyle name="SAPBEXaggData 24" xfId="31902"/>
    <cellStyle name="SAPBEXaggData 25" xfId="31903"/>
    <cellStyle name="SAPBEXaggData 26" xfId="31904"/>
    <cellStyle name="SAPBEXaggData 27" xfId="31905"/>
    <cellStyle name="SAPBEXaggData 28" xfId="31906"/>
    <cellStyle name="SAPBEXaggData 29" xfId="31907"/>
    <cellStyle name="SAPBEXaggData 3" xfId="31908"/>
    <cellStyle name="SAPBEXaggData 30" xfId="31909"/>
    <cellStyle name="SAPBEXaggData 31" xfId="31910"/>
    <cellStyle name="SAPBEXaggData 32" xfId="31911"/>
    <cellStyle name="SAPBEXaggData 4" xfId="31912"/>
    <cellStyle name="SAPBEXaggData 5" xfId="31913"/>
    <cellStyle name="SAPBEXaggData 6" xfId="31914"/>
    <cellStyle name="SAPBEXaggData 7" xfId="31915"/>
    <cellStyle name="SAPBEXaggData 8" xfId="31916"/>
    <cellStyle name="SAPBEXaggData 9" xfId="31917"/>
    <cellStyle name="SAPBEXaggDataEmph" xfId="152"/>
    <cellStyle name="SAPBEXaggDataEmph 10" xfId="31918"/>
    <cellStyle name="SAPBEXaggDataEmph 11" xfId="31919"/>
    <cellStyle name="SAPBEXaggDataEmph 12" xfId="31920"/>
    <cellStyle name="SAPBEXaggDataEmph 13" xfId="31921"/>
    <cellStyle name="SAPBEXaggDataEmph 14" xfId="31922"/>
    <cellStyle name="SAPBEXaggDataEmph 15" xfId="31923"/>
    <cellStyle name="SAPBEXaggDataEmph 16" xfId="31924"/>
    <cellStyle name="SAPBEXaggDataEmph 17" xfId="31925"/>
    <cellStyle name="SAPBEXaggDataEmph 18" xfId="31926"/>
    <cellStyle name="SAPBEXaggDataEmph 19" xfId="31927"/>
    <cellStyle name="SAPBEXaggDataEmph 2" xfId="31928"/>
    <cellStyle name="SAPBEXaggDataEmph 20" xfId="31929"/>
    <cellStyle name="SAPBEXaggDataEmph 21" xfId="31930"/>
    <cellStyle name="SAPBEXaggDataEmph 22" xfId="31931"/>
    <cellStyle name="SAPBEXaggDataEmph 23" xfId="31932"/>
    <cellStyle name="SAPBEXaggDataEmph 24" xfId="31933"/>
    <cellStyle name="SAPBEXaggDataEmph 25" xfId="31934"/>
    <cellStyle name="SAPBEXaggDataEmph 26" xfId="31935"/>
    <cellStyle name="SAPBEXaggDataEmph 27" xfId="31936"/>
    <cellStyle name="SAPBEXaggDataEmph 28" xfId="31937"/>
    <cellStyle name="SAPBEXaggDataEmph 29" xfId="31938"/>
    <cellStyle name="SAPBEXaggDataEmph 3" xfId="31939"/>
    <cellStyle name="SAPBEXaggDataEmph 30" xfId="31940"/>
    <cellStyle name="SAPBEXaggDataEmph 31" xfId="31941"/>
    <cellStyle name="SAPBEXaggDataEmph 32" xfId="31942"/>
    <cellStyle name="SAPBEXaggDataEmph 4" xfId="31943"/>
    <cellStyle name="SAPBEXaggDataEmph 5" xfId="31944"/>
    <cellStyle name="SAPBEXaggDataEmph 6" xfId="31945"/>
    <cellStyle name="SAPBEXaggDataEmph 7" xfId="31946"/>
    <cellStyle name="SAPBEXaggDataEmph 8" xfId="31947"/>
    <cellStyle name="SAPBEXaggDataEmph 9" xfId="31948"/>
    <cellStyle name="SAPBEXaggItem" xfId="153"/>
    <cellStyle name="SAPBEXaggItem 10" xfId="31949"/>
    <cellStyle name="SAPBEXaggItem 11" xfId="31950"/>
    <cellStyle name="SAPBEXaggItem 12" xfId="31951"/>
    <cellStyle name="SAPBEXaggItem 13" xfId="31952"/>
    <cellStyle name="SAPBEXaggItem 14" xfId="31953"/>
    <cellStyle name="SAPBEXaggItem 15" xfId="31954"/>
    <cellStyle name="SAPBEXaggItem 16" xfId="31955"/>
    <cellStyle name="SAPBEXaggItem 17" xfId="31956"/>
    <cellStyle name="SAPBEXaggItem 18" xfId="31957"/>
    <cellStyle name="SAPBEXaggItem 19" xfId="31958"/>
    <cellStyle name="SAPBEXaggItem 2" xfId="31959"/>
    <cellStyle name="SAPBEXaggItem 20" xfId="31960"/>
    <cellStyle name="SAPBEXaggItem 21" xfId="31961"/>
    <cellStyle name="SAPBEXaggItem 22" xfId="31962"/>
    <cellStyle name="SAPBEXaggItem 23" xfId="31963"/>
    <cellStyle name="SAPBEXaggItem 24" xfId="31964"/>
    <cellStyle name="SAPBEXaggItem 25" xfId="31965"/>
    <cellStyle name="SAPBEXaggItem 26" xfId="31966"/>
    <cellStyle name="SAPBEXaggItem 27" xfId="31967"/>
    <cellStyle name="SAPBEXaggItem 28" xfId="31968"/>
    <cellStyle name="SAPBEXaggItem 29" xfId="31969"/>
    <cellStyle name="SAPBEXaggItem 3" xfId="31970"/>
    <cellStyle name="SAPBEXaggItem 30" xfId="31971"/>
    <cellStyle name="SAPBEXaggItem 31" xfId="31972"/>
    <cellStyle name="SAPBEXaggItem 32" xfId="31973"/>
    <cellStyle name="SAPBEXaggItem 4" xfId="31974"/>
    <cellStyle name="SAPBEXaggItem 5" xfId="31975"/>
    <cellStyle name="SAPBEXaggItem 6" xfId="31976"/>
    <cellStyle name="SAPBEXaggItem 7" xfId="31977"/>
    <cellStyle name="SAPBEXaggItem 8" xfId="31978"/>
    <cellStyle name="SAPBEXaggItem 9" xfId="31979"/>
    <cellStyle name="SAPBEXaggItemX" xfId="154"/>
    <cellStyle name="SAPBEXaggItemX 10" xfId="31980"/>
    <cellStyle name="SAPBEXaggItemX 11" xfId="31981"/>
    <cellStyle name="SAPBEXaggItemX 12" xfId="31982"/>
    <cellStyle name="SAPBEXaggItemX 13" xfId="31983"/>
    <cellStyle name="SAPBEXaggItemX 14" xfId="31984"/>
    <cellStyle name="SAPBEXaggItemX 15" xfId="31985"/>
    <cellStyle name="SAPBEXaggItemX 16" xfId="31986"/>
    <cellStyle name="SAPBEXaggItemX 17" xfId="31987"/>
    <cellStyle name="SAPBEXaggItemX 18" xfId="31988"/>
    <cellStyle name="SAPBEXaggItemX 19" xfId="31989"/>
    <cellStyle name="SAPBEXaggItemX 2" xfId="31990"/>
    <cellStyle name="SAPBEXaggItemX 20" xfId="31991"/>
    <cellStyle name="SAPBEXaggItemX 21" xfId="31992"/>
    <cellStyle name="SAPBEXaggItemX 22" xfId="31993"/>
    <cellStyle name="SAPBEXaggItemX 23" xfId="31994"/>
    <cellStyle name="SAPBEXaggItemX 24" xfId="31995"/>
    <cellStyle name="SAPBEXaggItemX 25" xfId="31996"/>
    <cellStyle name="SAPBEXaggItemX 26" xfId="31997"/>
    <cellStyle name="SAPBEXaggItemX 27" xfId="31998"/>
    <cellStyle name="SAPBEXaggItemX 28" xfId="31999"/>
    <cellStyle name="SAPBEXaggItemX 29" xfId="32000"/>
    <cellStyle name="SAPBEXaggItemX 3" xfId="32001"/>
    <cellStyle name="SAPBEXaggItemX 30" xfId="32002"/>
    <cellStyle name="SAPBEXaggItemX 31" xfId="32003"/>
    <cellStyle name="SAPBEXaggItemX 32" xfId="32004"/>
    <cellStyle name="SAPBEXaggItemX 4" xfId="32005"/>
    <cellStyle name="SAPBEXaggItemX 5" xfId="32006"/>
    <cellStyle name="SAPBEXaggItemX 6" xfId="32007"/>
    <cellStyle name="SAPBEXaggItemX 7" xfId="32008"/>
    <cellStyle name="SAPBEXaggItemX 8" xfId="32009"/>
    <cellStyle name="SAPBEXaggItemX 9" xfId="32010"/>
    <cellStyle name="SAPBEXchaText" xfId="155"/>
    <cellStyle name="SAPBEXexcBad7" xfId="156"/>
    <cellStyle name="SAPBEXexcBad7 10" xfId="32011"/>
    <cellStyle name="SAPBEXexcBad7 11" xfId="32012"/>
    <cellStyle name="SAPBEXexcBad7 12" xfId="32013"/>
    <cellStyle name="SAPBEXexcBad7 13" xfId="32014"/>
    <cellStyle name="SAPBEXexcBad7 14" xfId="32015"/>
    <cellStyle name="SAPBEXexcBad7 15" xfId="32016"/>
    <cellStyle name="SAPBEXexcBad7 16" xfId="32017"/>
    <cellStyle name="SAPBEXexcBad7 17" xfId="32018"/>
    <cellStyle name="SAPBEXexcBad7 18" xfId="32019"/>
    <cellStyle name="SAPBEXexcBad7 19" xfId="32020"/>
    <cellStyle name="SAPBEXexcBad7 2" xfId="32021"/>
    <cellStyle name="SAPBEXexcBad7 20" xfId="32022"/>
    <cellStyle name="SAPBEXexcBad7 21" xfId="32023"/>
    <cellStyle name="SAPBEXexcBad7 22" xfId="32024"/>
    <cellStyle name="SAPBEXexcBad7 23" xfId="32025"/>
    <cellStyle name="SAPBEXexcBad7 24" xfId="32026"/>
    <cellStyle name="SAPBEXexcBad7 25" xfId="32027"/>
    <cellStyle name="SAPBEXexcBad7 26" xfId="32028"/>
    <cellStyle name="SAPBEXexcBad7 27" xfId="32029"/>
    <cellStyle name="SAPBEXexcBad7 28" xfId="32030"/>
    <cellStyle name="SAPBEXexcBad7 29" xfId="32031"/>
    <cellStyle name="SAPBEXexcBad7 3" xfId="32032"/>
    <cellStyle name="SAPBEXexcBad7 30" xfId="32033"/>
    <cellStyle name="SAPBEXexcBad7 31" xfId="32034"/>
    <cellStyle name="SAPBEXexcBad7 32" xfId="32035"/>
    <cellStyle name="SAPBEXexcBad7 4" xfId="32036"/>
    <cellStyle name="SAPBEXexcBad7 5" xfId="32037"/>
    <cellStyle name="SAPBEXexcBad7 6" xfId="32038"/>
    <cellStyle name="SAPBEXexcBad7 7" xfId="32039"/>
    <cellStyle name="SAPBEXexcBad7 8" xfId="32040"/>
    <cellStyle name="SAPBEXexcBad7 9" xfId="32041"/>
    <cellStyle name="SAPBEXexcBad8" xfId="157"/>
    <cellStyle name="SAPBEXexcBad8 10" xfId="32042"/>
    <cellStyle name="SAPBEXexcBad8 11" xfId="32043"/>
    <cellStyle name="SAPBEXexcBad8 12" xfId="32044"/>
    <cellStyle name="SAPBEXexcBad8 13" xfId="32045"/>
    <cellStyle name="SAPBEXexcBad8 14" xfId="32046"/>
    <cellStyle name="SAPBEXexcBad8 15" xfId="32047"/>
    <cellStyle name="SAPBEXexcBad8 16" xfId="32048"/>
    <cellStyle name="SAPBEXexcBad8 17" xfId="32049"/>
    <cellStyle name="SAPBEXexcBad8 18" xfId="32050"/>
    <cellStyle name="SAPBEXexcBad8 19" xfId="32051"/>
    <cellStyle name="SAPBEXexcBad8 2" xfId="32052"/>
    <cellStyle name="SAPBEXexcBad8 20" xfId="32053"/>
    <cellStyle name="SAPBEXexcBad8 21" xfId="32054"/>
    <cellStyle name="SAPBEXexcBad8 22" xfId="32055"/>
    <cellStyle name="SAPBEXexcBad8 23" xfId="32056"/>
    <cellStyle name="SAPBEXexcBad8 24" xfId="32057"/>
    <cellStyle name="SAPBEXexcBad8 25" xfId="32058"/>
    <cellStyle name="SAPBEXexcBad8 26" xfId="32059"/>
    <cellStyle name="SAPBEXexcBad8 27" xfId="32060"/>
    <cellStyle name="SAPBEXexcBad8 28" xfId="32061"/>
    <cellStyle name="SAPBEXexcBad8 29" xfId="32062"/>
    <cellStyle name="SAPBEXexcBad8 3" xfId="32063"/>
    <cellStyle name="SAPBEXexcBad8 30" xfId="32064"/>
    <cellStyle name="SAPBEXexcBad8 31" xfId="32065"/>
    <cellStyle name="SAPBEXexcBad8 32" xfId="32066"/>
    <cellStyle name="SAPBEXexcBad8 4" xfId="32067"/>
    <cellStyle name="SAPBEXexcBad8 5" xfId="32068"/>
    <cellStyle name="SAPBEXexcBad8 6" xfId="32069"/>
    <cellStyle name="SAPBEXexcBad8 7" xfId="32070"/>
    <cellStyle name="SAPBEXexcBad8 8" xfId="32071"/>
    <cellStyle name="SAPBEXexcBad8 9" xfId="32072"/>
    <cellStyle name="SAPBEXexcBad9" xfId="158"/>
    <cellStyle name="SAPBEXexcBad9 10" xfId="32073"/>
    <cellStyle name="SAPBEXexcBad9 11" xfId="32074"/>
    <cellStyle name="SAPBEXexcBad9 12" xfId="32075"/>
    <cellStyle name="SAPBEXexcBad9 13" xfId="32076"/>
    <cellStyle name="SAPBEXexcBad9 14" xfId="32077"/>
    <cellStyle name="SAPBEXexcBad9 15" xfId="32078"/>
    <cellStyle name="SAPBEXexcBad9 16" xfId="32079"/>
    <cellStyle name="SAPBEXexcBad9 17" xfId="32080"/>
    <cellStyle name="SAPBEXexcBad9 18" xfId="32081"/>
    <cellStyle name="SAPBEXexcBad9 19" xfId="32082"/>
    <cellStyle name="SAPBEXexcBad9 2" xfId="32083"/>
    <cellStyle name="SAPBEXexcBad9 20" xfId="32084"/>
    <cellStyle name="SAPBEXexcBad9 21" xfId="32085"/>
    <cellStyle name="SAPBEXexcBad9 22" xfId="32086"/>
    <cellStyle name="SAPBEXexcBad9 23" xfId="32087"/>
    <cellStyle name="SAPBEXexcBad9 24" xfId="32088"/>
    <cellStyle name="SAPBEXexcBad9 25" xfId="32089"/>
    <cellStyle name="SAPBEXexcBad9 26" xfId="32090"/>
    <cellStyle name="SAPBEXexcBad9 27" xfId="32091"/>
    <cellStyle name="SAPBEXexcBad9 28" xfId="32092"/>
    <cellStyle name="SAPBEXexcBad9 29" xfId="32093"/>
    <cellStyle name="SAPBEXexcBad9 3" xfId="32094"/>
    <cellStyle name="SAPBEXexcBad9 30" xfId="32095"/>
    <cellStyle name="SAPBEXexcBad9 31" xfId="32096"/>
    <cellStyle name="SAPBEXexcBad9 32" xfId="32097"/>
    <cellStyle name="SAPBEXexcBad9 4" xfId="32098"/>
    <cellStyle name="SAPBEXexcBad9 5" xfId="32099"/>
    <cellStyle name="SAPBEXexcBad9 6" xfId="32100"/>
    <cellStyle name="SAPBEXexcBad9 7" xfId="32101"/>
    <cellStyle name="SAPBEXexcBad9 8" xfId="32102"/>
    <cellStyle name="SAPBEXexcBad9 9" xfId="32103"/>
    <cellStyle name="SAPBEXexcCritical4" xfId="159"/>
    <cellStyle name="SAPBEXexcCritical4 10" xfId="32104"/>
    <cellStyle name="SAPBEXexcCritical4 11" xfId="32105"/>
    <cellStyle name="SAPBEXexcCritical4 12" xfId="32106"/>
    <cellStyle name="SAPBEXexcCritical4 13" xfId="32107"/>
    <cellStyle name="SAPBEXexcCritical4 14" xfId="32108"/>
    <cellStyle name="SAPBEXexcCritical4 15" xfId="32109"/>
    <cellStyle name="SAPBEXexcCritical4 16" xfId="32110"/>
    <cellStyle name="SAPBEXexcCritical4 17" xfId="32111"/>
    <cellStyle name="SAPBEXexcCritical4 18" xfId="32112"/>
    <cellStyle name="SAPBEXexcCritical4 19" xfId="32113"/>
    <cellStyle name="SAPBEXexcCritical4 2" xfId="32114"/>
    <cellStyle name="SAPBEXexcCritical4 20" xfId="32115"/>
    <cellStyle name="SAPBEXexcCritical4 21" xfId="32116"/>
    <cellStyle name="SAPBEXexcCritical4 22" xfId="32117"/>
    <cellStyle name="SAPBEXexcCritical4 23" xfId="32118"/>
    <cellStyle name="SAPBEXexcCritical4 24" xfId="32119"/>
    <cellStyle name="SAPBEXexcCritical4 25" xfId="32120"/>
    <cellStyle name="SAPBEXexcCritical4 26" xfId="32121"/>
    <cellStyle name="SAPBEXexcCritical4 27" xfId="32122"/>
    <cellStyle name="SAPBEXexcCritical4 28" xfId="32123"/>
    <cellStyle name="SAPBEXexcCritical4 29" xfId="32124"/>
    <cellStyle name="SAPBEXexcCritical4 3" xfId="32125"/>
    <cellStyle name="SAPBEXexcCritical4 30" xfId="32126"/>
    <cellStyle name="SAPBEXexcCritical4 31" xfId="32127"/>
    <cellStyle name="SAPBEXexcCritical4 32" xfId="32128"/>
    <cellStyle name="SAPBEXexcCritical4 4" xfId="32129"/>
    <cellStyle name="SAPBEXexcCritical4 5" xfId="32130"/>
    <cellStyle name="SAPBEXexcCritical4 6" xfId="32131"/>
    <cellStyle name="SAPBEXexcCritical4 7" xfId="32132"/>
    <cellStyle name="SAPBEXexcCritical4 8" xfId="32133"/>
    <cellStyle name="SAPBEXexcCritical4 9" xfId="32134"/>
    <cellStyle name="SAPBEXexcCritical5" xfId="160"/>
    <cellStyle name="SAPBEXexcCritical5 10" xfId="32135"/>
    <cellStyle name="SAPBEXexcCritical5 11" xfId="32136"/>
    <cellStyle name="SAPBEXexcCritical5 12" xfId="32137"/>
    <cellStyle name="SAPBEXexcCritical5 13" xfId="32138"/>
    <cellStyle name="SAPBEXexcCritical5 14" xfId="32139"/>
    <cellStyle name="SAPBEXexcCritical5 15" xfId="32140"/>
    <cellStyle name="SAPBEXexcCritical5 16" xfId="32141"/>
    <cellStyle name="SAPBEXexcCritical5 17" xfId="32142"/>
    <cellStyle name="SAPBEXexcCritical5 18" xfId="32143"/>
    <cellStyle name="SAPBEXexcCritical5 19" xfId="32144"/>
    <cellStyle name="SAPBEXexcCritical5 2" xfId="32145"/>
    <cellStyle name="SAPBEXexcCritical5 20" xfId="32146"/>
    <cellStyle name="SAPBEXexcCritical5 21" xfId="32147"/>
    <cellStyle name="SAPBEXexcCritical5 22" xfId="32148"/>
    <cellStyle name="SAPBEXexcCritical5 23" xfId="32149"/>
    <cellStyle name="SAPBEXexcCritical5 24" xfId="32150"/>
    <cellStyle name="SAPBEXexcCritical5 25" xfId="32151"/>
    <cellStyle name="SAPBEXexcCritical5 26" xfId="32152"/>
    <cellStyle name="SAPBEXexcCritical5 27" xfId="32153"/>
    <cellStyle name="SAPBEXexcCritical5 28" xfId="32154"/>
    <cellStyle name="SAPBEXexcCritical5 29" xfId="32155"/>
    <cellStyle name="SAPBEXexcCritical5 3" xfId="32156"/>
    <cellStyle name="SAPBEXexcCritical5 30" xfId="32157"/>
    <cellStyle name="SAPBEXexcCritical5 31" xfId="32158"/>
    <cellStyle name="SAPBEXexcCritical5 32" xfId="32159"/>
    <cellStyle name="SAPBEXexcCritical5 4" xfId="32160"/>
    <cellStyle name="SAPBEXexcCritical5 5" xfId="32161"/>
    <cellStyle name="SAPBEXexcCritical5 6" xfId="32162"/>
    <cellStyle name="SAPBEXexcCritical5 7" xfId="32163"/>
    <cellStyle name="SAPBEXexcCritical5 8" xfId="32164"/>
    <cellStyle name="SAPBEXexcCritical5 9" xfId="32165"/>
    <cellStyle name="SAPBEXexcCritical6" xfId="161"/>
    <cellStyle name="SAPBEXexcCritical6 10" xfId="32166"/>
    <cellStyle name="SAPBEXexcCritical6 11" xfId="32167"/>
    <cellStyle name="SAPBEXexcCritical6 12" xfId="32168"/>
    <cellStyle name="SAPBEXexcCritical6 13" xfId="32169"/>
    <cellStyle name="SAPBEXexcCritical6 14" xfId="32170"/>
    <cellStyle name="SAPBEXexcCritical6 15" xfId="32171"/>
    <cellStyle name="SAPBEXexcCritical6 16" xfId="32172"/>
    <cellStyle name="SAPBEXexcCritical6 17" xfId="32173"/>
    <cellStyle name="SAPBEXexcCritical6 18" xfId="32174"/>
    <cellStyle name="SAPBEXexcCritical6 19" xfId="32175"/>
    <cellStyle name="SAPBEXexcCritical6 2" xfId="32176"/>
    <cellStyle name="SAPBEXexcCritical6 20" xfId="32177"/>
    <cellStyle name="SAPBEXexcCritical6 21" xfId="32178"/>
    <cellStyle name="SAPBEXexcCritical6 22" xfId="32179"/>
    <cellStyle name="SAPBEXexcCritical6 23" xfId="32180"/>
    <cellStyle name="SAPBEXexcCritical6 24" xfId="32181"/>
    <cellStyle name="SAPBEXexcCritical6 25" xfId="32182"/>
    <cellStyle name="SAPBEXexcCritical6 26" xfId="32183"/>
    <cellStyle name="SAPBEXexcCritical6 27" xfId="32184"/>
    <cellStyle name="SAPBEXexcCritical6 28" xfId="32185"/>
    <cellStyle name="SAPBEXexcCritical6 29" xfId="32186"/>
    <cellStyle name="SAPBEXexcCritical6 3" xfId="32187"/>
    <cellStyle name="SAPBEXexcCritical6 30" xfId="32188"/>
    <cellStyle name="SAPBEXexcCritical6 31" xfId="32189"/>
    <cellStyle name="SAPBEXexcCritical6 32" xfId="32190"/>
    <cellStyle name="SAPBEXexcCritical6 4" xfId="32191"/>
    <cellStyle name="SAPBEXexcCritical6 5" xfId="32192"/>
    <cellStyle name="SAPBEXexcCritical6 6" xfId="32193"/>
    <cellStyle name="SAPBEXexcCritical6 7" xfId="32194"/>
    <cellStyle name="SAPBEXexcCritical6 8" xfId="32195"/>
    <cellStyle name="SAPBEXexcCritical6 9" xfId="32196"/>
    <cellStyle name="SAPBEXexcGood1" xfId="162"/>
    <cellStyle name="SAPBEXexcGood1 10" xfId="32197"/>
    <cellStyle name="SAPBEXexcGood1 11" xfId="32198"/>
    <cellStyle name="SAPBEXexcGood1 12" xfId="32199"/>
    <cellStyle name="SAPBEXexcGood1 13" xfId="32200"/>
    <cellStyle name="SAPBEXexcGood1 14" xfId="32201"/>
    <cellStyle name="SAPBEXexcGood1 15" xfId="32202"/>
    <cellStyle name="SAPBEXexcGood1 16" xfId="32203"/>
    <cellStyle name="SAPBEXexcGood1 17" xfId="32204"/>
    <cellStyle name="SAPBEXexcGood1 18" xfId="32205"/>
    <cellStyle name="SAPBEXexcGood1 19" xfId="32206"/>
    <cellStyle name="SAPBEXexcGood1 2" xfId="32207"/>
    <cellStyle name="SAPBEXexcGood1 20" xfId="32208"/>
    <cellStyle name="SAPBEXexcGood1 21" xfId="32209"/>
    <cellStyle name="SAPBEXexcGood1 22" xfId="32210"/>
    <cellStyle name="SAPBEXexcGood1 23" xfId="32211"/>
    <cellStyle name="SAPBEXexcGood1 24" xfId="32212"/>
    <cellStyle name="SAPBEXexcGood1 25" xfId="32213"/>
    <cellStyle name="SAPBEXexcGood1 26" xfId="32214"/>
    <cellStyle name="SAPBEXexcGood1 27" xfId="32215"/>
    <cellStyle name="SAPBEXexcGood1 28" xfId="32216"/>
    <cellStyle name="SAPBEXexcGood1 29" xfId="32217"/>
    <cellStyle name="SAPBEXexcGood1 3" xfId="32218"/>
    <cellStyle name="SAPBEXexcGood1 30" xfId="32219"/>
    <cellStyle name="SAPBEXexcGood1 31" xfId="32220"/>
    <cellStyle name="SAPBEXexcGood1 32" xfId="32221"/>
    <cellStyle name="SAPBEXexcGood1 4" xfId="32222"/>
    <cellStyle name="SAPBEXexcGood1 5" xfId="32223"/>
    <cellStyle name="SAPBEXexcGood1 6" xfId="32224"/>
    <cellStyle name="SAPBEXexcGood1 7" xfId="32225"/>
    <cellStyle name="SAPBEXexcGood1 8" xfId="32226"/>
    <cellStyle name="SAPBEXexcGood1 9" xfId="32227"/>
    <cellStyle name="SAPBEXexcGood2" xfId="163"/>
    <cellStyle name="SAPBEXexcGood2 10" xfId="32228"/>
    <cellStyle name="SAPBEXexcGood2 11" xfId="32229"/>
    <cellStyle name="SAPBEXexcGood2 12" xfId="32230"/>
    <cellStyle name="SAPBEXexcGood2 13" xfId="32231"/>
    <cellStyle name="SAPBEXexcGood2 14" xfId="32232"/>
    <cellStyle name="SAPBEXexcGood2 15" xfId="32233"/>
    <cellStyle name="SAPBEXexcGood2 16" xfId="32234"/>
    <cellStyle name="SAPBEXexcGood2 17" xfId="32235"/>
    <cellStyle name="SAPBEXexcGood2 18" xfId="32236"/>
    <cellStyle name="SAPBEXexcGood2 19" xfId="32237"/>
    <cellStyle name="SAPBEXexcGood2 2" xfId="32238"/>
    <cellStyle name="SAPBEXexcGood2 20" xfId="32239"/>
    <cellStyle name="SAPBEXexcGood2 21" xfId="32240"/>
    <cellStyle name="SAPBEXexcGood2 22" xfId="32241"/>
    <cellStyle name="SAPBEXexcGood2 23" xfId="32242"/>
    <cellStyle name="SAPBEXexcGood2 24" xfId="32243"/>
    <cellStyle name="SAPBEXexcGood2 25" xfId="32244"/>
    <cellStyle name="SAPBEXexcGood2 26" xfId="32245"/>
    <cellStyle name="SAPBEXexcGood2 27" xfId="32246"/>
    <cellStyle name="SAPBEXexcGood2 28" xfId="32247"/>
    <cellStyle name="SAPBEXexcGood2 29" xfId="32248"/>
    <cellStyle name="SAPBEXexcGood2 3" xfId="32249"/>
    <cellStyle name="SAPBEXexcGood2 30" xfId="32250"/>
    <cellStyle name="SAPBEXexcGood2 31" xfId="32251"/>
    <cellStyle name="SAPBEXexcGood2 32" xfId="32252"/>
    <cellStyle name="SAPBEXexcGood2 4" xfId="32253"/>
    <cellStyle name="SAPBEXexcGood2 5" xfId="32254"/>
    <cellStyle name="SAPBEXexcGood2 6" xfId="32255"/>
    <cellStyle name="SAPBEXexcGood2 7" xfId="32256"/>
    <cellStyle name="SAPBEXexcGood2 8" xfId="32257"/>
    <cellStyle name="SAPBEXexcGood2 9" xfId="32258"/>
    <cellStyle name="SAPBEXexcGood3" xfId="164"/>
    <cellStyle name="SAPBEXexcGood3 10" xfId="32259"/>
    <cellStyle name="SAPBEXexcGood3 11" xfId="32260"/>
    <cellStyle name="SAPBEXexcGood3 12" xfId="32261"/>
    <cellStyle name="SAPBEXexcGood3 13" xfId="32262"/>
    <cellStyle name="SAPBEXexcGood3 14" xfId="32263"/>
    <cellStyle name="SAPBEXexcGood3 15" xfId="32264"/>
    <cellStyle name="SAPBEXexcGood3 16" xfId="32265"/>
    <cellStyle name="SAPBEXexcGood3 17" xfId="32266"/>
    <cellStyle name="SAPBEXexcGood3 18" xfId="32267"/>
    <cellStyle name="SAPBEXexcGood3 19" xfId="32268"/>
    <cellStyle name="SAPBEXexcGood3 2" xfId="32269"/>
    <cellStyle name="SAPBEXexcGood3 20" xfId="32270"/>
    <cellStyle name="SAPBEXexcGood3 21" xfId="32271"/>
    <cellStyle name="SAPBEXexcGood3 22" xfId="32272"/>
    <cellStyle name="SAPBEXexcGood3 23" xfId="32273"/>
    <cellStyle name="SAPBEXexcGood3 24" xfId="32274"/>
    <cellStyle name="SAPBEXexcGood3 25" xfId="32275"/>
    <cellStyle name="SAPBEXexcGood3 26" xfId="32276"/>
    <cellStyle name="SAPBEXexcGood3 27" xfId="32277"/>
    <cellStyle name="SAPBEXexcGood3 28" xfId="32278"/>
    <cellStyle name="SAPBEXexcGood3 29" xfId="32279"/>
    <cellStyle name="SAPBEXexcGood3 3" xfId="32280"/>
    <cellStyle name="SAPBEXexcGood3 30" xfId="32281"/>
    <cellStyle name="SAPBEXexcGood3 31" xfId="32282"/>
    <cellStyle name="SAPBEXexcGood3 32" xfId="32283"/>
    <cellStyle name="SAPBEXexcGood3 4" xfId="32284"/>
    <cellStyle name="SAPBEXexcGood3 5" xfId="32285"/>
    <cellStyle name="SAPBEXexcGood3 6" xfId="32286"/>
    <cellStyle name="SAPBEXexcGood3 7" xfId="32287"/>
    <cellStyle name="SAPBEXexcGood3 8" xfId="32288"/>
    <cellStyle name="SAPBEXexcGood3 9" xfId="32289"/>
    <cellStyle name="SAPBEXfilterDrill" xfId="165"/>
    <cellStyle name="SAPBEXfilterItem" xfId="166"/>
    <cellStyle name="SAPBEXfilterText" xfId="167"/>
    <cellStyle name="SAPBEXformats" xfId="168"/>
    <cellStyle name="SAPBEXformats 10" xfId="32290"/>
    <cellStyle name="SAPBEXformats 11" xfId="32291"/>
    <cellStyle name="SAPBEXformats 12" xfId="32292"/>
    <cellStyle name="SAPBEXformats 13" xfId="32293"/>
    <cellStyle name="SAPBEXformats 14" xfId="32294"/>
    <cellStyle name="SAPBEXformats 15" xfId="32295"/>
    <cellStyle name="SAPBEXformats 16" xfId="32296"/>
    <cellStyle name="SAPBEXformats 17" xfId="32297"/>
    <cellStyle name="SAPBEXformats 18" xfId="32298"/>
    <cellStyle name="SAPBEXformats 19" xfId="32299"/>
    <cellStyle name="SAPBEXformats 2" xfId="32300"/>
    <cellStyle name="SAPBEXformats 20" xfId="32301"/>
    <cellStyle name="SAPBEXformats 21" xfId="32302"/>
    <cellStyle name="SAPBEXformats 22" xfId="32303"/>
    <cellStyle name="SAPBEXformats 23" xfId="32304"/>
    <cellStyle name="SAPBEXformats 24" xfId="32305"/>
    <cellStyle name="SAPBEXformats 25" xfId="32306"/>
    <cellStyle name="SAPBEXformats 26" xfId="32307"/>
    <cellStyle name="SAPBEXformats 27" xfId="32308"/>
    <cellStyle name="SAPBEXformats 28" xfId="32309"/>
    <cellStyle name="SAPBEXformats 29" xfId="32310"/>
    <cellStyle name="SAPBEXformats 3" xfId="32311"/>
    <cellStyle name="SAPBEXformats 30" xfId="32312"/>
    <cellStyle name="SAPBEXformats 31" xfId="32313"/>
    <cellStyle name="SAPBEXformats 32" xfId="32314"/>
    <cellStyle name="SAPBEXformats 4" xfId="32315"/>
    <cellStyle name="SAPBEXformats 5" xfId="32316"/>
    <cellStyle name="SAPBEXformats 6" xfId="32317"/>
    <cellStyle name="SAPBEXformats 7" xfId="32318"/>
    <cellStyle name="SAPBEXformats 8" xfId="32319"/>
    <cellStyle name="SAPBEXformats 9" xfId="32320"/>
    <cellStyle name="SAPBEXheaderItem" xfId="169"/>
    <cellStyle name="SAPBEXheaderItem 2" xfId="1929"/>
    <cellStyle name="SAPBEXheaderItem_0910 GSO Capex RRP - Final (Detail) v2 220710" xfId="32321"/>
    <cellStyle name="SAPBEXheaderText" xfId="170"/>
    <cellStyle name="SAPBEXheaderText 2" xfId="1930"/>
    <cellStyle name="SAPBEXheaderText_0910 GSO Capex RRP - Final (Detail) v2 220710" xfId="32322"/>
    <cellStyle name="SAPBEXHLevel0" xfId="171"/>
    <cellStyle name="SAPBEXHLevel0 10" xfId="32323"/>
    <cellStyle name="SAPBEXHLevel0 11" xfId="32324"/>
    <cellStyle name="SAPBEXHLevel0 12" xfId="32325"/>
    <cellStyle name="SAPBEXHLevel0 13" xfId="32326"/>
    <cellStyle name="SAPBEXHLevel0 14" xfId="32327"/>
    <cellStyle name="SAPBEXHLevel0 15" xfId="32328"/>
    <cellStyle name="SAPBEXHLevel0 16" xfId="32329"/>
    <cellStyle name="SAPBEXHLevel0 17" xfId="32330"/>
    <cellStyle name="SAPBEXHLevel0 18" xfId="32331"/>
    <cellStyle name="SAPBEXHLevel0 19" xfId="32332"/>
    <cellStyle name="SAPBEXHLevel0 2" xfId="1931"/>
    <cellStyle name="SAPBEXHLevel0 2 10" xfId="32333"/>
    <cellStyle name="SAPBEXHLevel0 2 11" xfId="32334"/>
    <cellStyle name="SAPBEXHLevel0 2 12" xfId="32335"/>
    <cellStyle name="SAPBEXHLevel0 2 13" xfId="32336"/>
    <cellStyle name="SAPBEXHLevel0 2 14" xfId="32337"/>
    <cellStyle name="SAPBEXHLevel0 2 15" xfId="32338"/>
    <cellStyle name="SAPBEXHLevel0 2 16" xfId="32339"/>
    <cellStyle name="SAPBEXHLevel0 2 17" xfId="32340"/>
    <cellStyle name="SAPBEXHLevel0 2 18" xfId="32341"/>
    <cellStyle name="SAPBEXHLevel0 2 19" xfId="32342"/>
    <cellStyle name="SAPBEXHLevel0 2 2" xfId="32343"/>
    <cellStyle name="SAPBEXHLevel0 2 20" xfId="32344"/>
    <cellStyle name="SAPBEXHLevel0 2 21" xfId="32345"/>
    <cellStyle name="SAPBEXHLevel0 2 22" xfId="32346"/>
    <cellStyle name="SAPBEXHLevel0 2 23" xfId="32347"/>
    <cellStyle name="SAPBEXHLevel0 2 24" xfId="32348"/>
    <cellStyle name="SAPBEXHLevel0 2 25" xfId="32349"/>
    <cellStyle name="SAPBEXHLevel0 2 26" xfId="32350"/>
    <cellStyle name="SAPBEXHLevel0 2 27" xfId="32351"/>
    <cellStyle name="SAPBEXHLevel0 2 28" xfId="32352"/>
    <cellStyle name="SAPBEXHLevel0 2 29" xfId="32353"/>
    <cellStyle name="SAPBEXHLevel0 2 3" xfId="32354"/>
    <cellStyle name="SAPBEXHLevel0 2 30" xfId="32355"/>
    <cellStyle name="SAPBEXHLevel0 2 31" xfId="32356"/>
    <cellStyle name="SAPBEXHLevel0 2 32" xfId="32357"/>
    <cellStyle name="SAPBEXHLevel0 2 4" xfId="32358"/>
    <cellStyle name="SAPBEXHLevel0 2 5" xfId="32359"/>
    <cellStyle name="SAPBEXHLevel0 2 6" xfId="32360"/>
    <cellStyle name="SAPBEXHLevel0 2 7" xfId="32361"/>
    <cellStyle name="SAPBEXHLevel0 2 8" xfId="32362"/>
    <cellStyle name="SAPBEXHLevel0 2 9" xfId="32363"/>
    <cellStyle name="SAPBEXHLevel0 20" xfId="32364"/>
    <cellStyle name="SAPBEXHLevel0 21" xfId="32365"/>
    <cellStyle name="SAPBEXHLevel0 22" xfId="32366"/>
    <cellStyle name="SAPBEXHLevel0 23" xfId="32367"/>
    <cellStyle name="SAPBEXHLevel0 24" xfId="32368"/>
    <cellStyle name="SAPBEXHLevel0 25" xfId="32369"/>
    <cellStyle name="SAPBEXHLevel0 26" xfId="32370"/>
    <cellStyle name="SAPBEXHLevel0 27" xfId="32371"/>
    <cellStyle name="SAPBEXHLevel0 28" xfId="32372"/>
    <cellStyle name="SAPBEXHLevel0 29" xfId="32373"/>
    <cellStyle name="SAPBEXHLevel0 3" xfId="32374"/>
    <cellStyle name="SAPBEXHLevel0 30" xfId="32375"/>
    <cellStyle name="SAPBEXHLevel0 31" xfId="32376"/>
    <cellStyle name="SAPBEXHLevel0 32" xfId="32377"/>
    <cellStyle name="SAPBEXHLevel0 33" xfId="32378"/>
    <cellStyle name="SAPBEXHLevel0 4" xfId="32379"/>
    <cellStyle name="SAPBEXHLevel0 5" xfId="32380"/>
    <cellStyle name="SAPBEXHLevel0 6" xfId="32381"/>
    <cellStyle name="SAPBEXHLevel0 7" xfId="32382"/>
    <cellStyle name="SAPBEXHLevel0 8" xfId="32383"/>
    <cellStyle name="SAPBEXHLevel0 9" xfId="32384"/>
    <cellStyle name="SAPBEXHLevel0_0910 GSO Capex RRP - Final (Detail) v2 220710" xfId="32385"/>
    <cellStyle name="SAPBEXHLevel0X" xfId="172"/>
    <cellStyle name="SAPBEXHLevel0X 10" xfId="32386"/>
    <cellStyle name="SAPBEXHLevel0X 11" xfId="32387"/>
    <cellStyle name="SAPBEXHLevel0X 12" xfId="32388"/>
    <cellStyle name="SAPBEXHLevel0X 13" xfId="32389"/>
    <cellStyle name="SAPBEXHLevel0X 14" xfId="32390"/>
    <cellStyle name="SAPBEXHLevel0X 15" xfId="32391"/>
    <cellStyle name="SAPBEXHLevel0X 16" xfId="32392"/>
    <cellStyle name="SAPBEXHLevel0X 17" xfId="32393"/>
    <cellStyle name="SAPBEXHLevel0X 18" xfId="32394"/>
    <cellStyle name="SAPBEXHLevel0X 19" xfId="32395"/>
    <cellStyle name="SAPBEXHLevel0X 2" xfId="1932"/>
    <cellStyle name="SAPBEXHLevel0X 2 10" xfId="32396"/>
    <cellStyle name="SAPBEXHLevel0X 2 11" xfId="32397"/>
    <cellStyle name="SAPBEXHLevel0X 2 12" xfId="32398"/>
    <cellStyle name="SAPBEXHLevel0X 2 13" xfId="32399"/>
    <cellStyle name="SAPBEXHLevel0X 2 14" xfId="32400"/>
    <cellStyle name="SAPBEXHLevel0X 2 15" xfId="32401"/>
    <cellStyle name="SAPBEXHLevel0X 2 16" xfId="32402"/>
    <cellStyle name="SAPBEXHLevel0X 2 17" xfId="32403"/>
    <cellStyle name="SAPBEXHLevel0X 2 18" xfId="32404"/>
    <cellStyle name="SAPBEXHLevel0X 2 19" xfId="32405"/>
    <cellStyle name="SAPBEXHLevel0X 2 2" xfId="32406"/>
    <cellStyle name="SAPBEXHLevel0X 2 20" xfId="32407"/>
    <cellStyle name="SAPBEXHLevel0X 2 21" xfId="32408"/>
    <cellStyle name="SAPBEXHLevel0X 2 22" xfId="32409"/>
    <cellStyle name="SAPBEXHLevel0X 2 23" xfId="32410"/>
    <cellStyle name="SAPBEXHLevel0X 2 24" xfId="32411"/>
    <cellStyle name="SAPBEXHLevel0X 2 25" xfId="32412"/>
    <cellStyle name="SAPBEXHLevel0X 2 26" xfId="32413"/>
    <cellStyle name="SAPBEXHLevel0X 2 27" xfId="32414"/>
    <cellStyle name="SAPBEXHLevel0X 2 28" xfId="32415"/>
    <cellStyle name="SAPBEXHLevel0X 2 29" xfId="32416"/>
    <cellStyle name="SAPBEXHLevel0X 2 3" xfId="32417"/>
    <cellStyle name="SAPBEXHLevel0X 2 30" xfId="32418"/>
    <cellStyle name="SAPBEXHLevel0X 2 31" xfId="32419"/>
    <cellStyle name="SAPBEXHLevel0X 2 32" xfId="32420"/>
    <cellStyle name="SAPBEXHLevel0X 2 4" xfId="32421"/>
    <cellStyle name="SAPBEXHLevel0X 2 5" xfId="32422"/>
    <cellStyle name="SAPBEXHLevel0X 2 6" xfId="32423"/>
    <cellStyle name="SAPBEXHLevel0X 2 7" xfId="32424"/>
    <cellStyle name="SAPBEXHLevel0X 2 8" xfId="32425"/>
    <cellStyle name="SAPBEXHLevel0X 2 9" xfId="32426"/>
    <cellStyle name="SAPBEXHLevel0X 20" xfId="32427"/>
    <cellStyle name="SAPBEXHLevel0X 21" xfId="32428"/>
    <cellStyle name="SAPBEXHLevel0X 22" xfId="32429"/>
    <cellStyle name="SAPBEXHLevel0X 23" xfId="32430"/>
    <cellStyle name="SAPBEXHLevel0X 24" xfId="32431"/>
    <cellStyle name="SAPBEXHLevel0X 25" xfId="32432"/>
    <cellStyle name="SAPBEXHLevel0X 26" xfId="32433"/>
    <cellStyle name="SAPBEXHLevel0X 27" xfId="32434"/>
    <cellStyle name="SAPBEXHLevel0X 28" xfId="32435"/>
    <cellStyle name="SAPBEXHLevel0X 29" xfId="32436"/>
    <cellStyle name="SAPBEXHLevel0X 3" xfId="32437"/>
    <cellStyle name="SAPBEXHLevel0X 30" xfId="32438"/>
    <cellStyle name="SAPBEXHLevel0X 31" xfId="32439"/>
    <cellStyle name="SAPBEXHLevel0X 32" xfId="32440"/>
    <cellStyle name="SAPBEXHLevel0X 33" xfId="32441"/>
    <cellStyle name="SAPBEXHLevel0X 4" xfId="32442"/>
    <cellStyle name="SAPBEXHLevel0X 5" xfId="32443"/>
    <cellStyle name="SAPBEXHLevel0X 6" xfId="32444"/>
    <cellStyle name="SAPBEXHLevel0X 7" xfId="32445"/>
    <cellStyle name="SAPBEXHLevel0X 8" xfId="32446"/>
    <cellStyle name="SAPBEXHLevel0X 9" xfId="32447"/>
    <cellStyle name="SAPBEXHLevel0X_0910 GSO Capex RRP - Final (Detail) v2 220710" xfId="32448"/>
    <cellStyle name="SAPBEXHLevel1" xfId="173"/>
    <cellStyle name="SAPBEXHLevel1 10" xfId="32449"/>
    <cellStyle name="SAPBEXHLevel1 11" xfId="32450"/>
    <cellStyle name="SAPBEXHLevel1 12" xfId="32451"/>
    <cellStyle name="SAPBEXHLevel1 13" xfId="32452"/>
    <cellStyle name="SAPBEXHLevel1 14" xfId="32453"/>
    <cellStyle name="SAPBEXHLevel1 15" xfId="32454"/>
    <cellStyle name="SAPBEXHLevel1 16" xfId="32455"/>
    <cellStyle name="SAPBEXHLevel1 17" xfId="32456"/>
    <cellStyle name="SAPBEXHLevel1 18" xfId="32457"/>
    <cellStyle name="SAPBEXHLevel1 19" xfId="32458"/>
    <cellStyle name="SAPBEXHLevel1 2" xfId="1933"/>
    <cellStyle name="SAPBEXHLevel1 2 10" xfId="32459"/>
    <cellStyle name="SAPBEXHLevel1 2 11" xfId="32460"/>
    <cellStyle name="SAPBEXHLevel1 2 12" xfId="32461"/>
    <cellStyle name="SAPBEXHLevel1 2 13" xfId="32462"/>
    <cellStyle name="SAPBEXHLevel1 2 14" xfId="32463"/>
    <cellStyle name="SAPBEXHLevel1 2 15" xfId="32464"/>
    <cellStyle name="SAPBEXHLevel1 2 16" xfId="32465"/>
    <cellStyle name="SAPBEXHLevel1 2 17" xfId="32466"/>
    <cellStyle name="SAPBEXHLevel1 2 18" xfId="32467"/>
    <cellStyle name="SAPBEXHLevel1 2 19" xfId="32468"/>
    <cellStyle name="SAPBEXHLevel1 2 2" xfId="32469"/>
    <cellStyle name="SAPBEXHLevel1 2 20" xfId="32470"/>
    <cellStyle name="SAPBEXHLevel1 2 21" xfId="32471"/>
    <cellStyle name="SAPBEXHLevel1 2 22" xfId="32472"/>
    <cellStyle name="SAPBEXHLevel1 2 23" xfId="32473"/>
    <cellStyle name="SAPBEXHLevel1 2 24" xfId="32474"/>
    <cellStyle name="SAPBEXHLevel1 2 25" xfId="32475"/>
    <cellStyle name="SAPBEXHLevel1 2 26" xfId="32476"/>
    <cellStyle name="SAPBEXHLevel1 2 27" xfId="32477"/>
    <cellStyle name="SAPBEXHLevel1 2 28" xfId="32478"/>
    <cellStyle name="SAPBEXHLevel1 2 29" xfId="32479"/>
    <cellStyle name="SAPBEXHLevel1 2 3" xfId="32480"/>
    <cellStyle name="SAPBEXHLevel1 2 30" xfId="32481"/>
    <cellStyle name="SAPBEXHLevel1 2 31" xfId="32482"/>
    <cellStyle name="SAPBEXHLevel1 2 32" xfId="32483"/>
    <cellStyle name="SAPBEXHLevel1 2 4" xfId="32484"/>
    <cellStyle name="SAPBEXHLevel1 2 5" xfId="32485"/>
    <cellStyle name="SAPBEXHLevel1 2 6" xfId="32486"/>
    <cellStyle name="SAPBEXHLevel1 2 7" xfId="32487"/>
    <cellStyle name="SAPBEXHLevel1 2 8" xfId="32488"/>
    <cellStyle name="SAPBEXHLevel1 2 9" xfId="32489"/>
    <cellStyle name="SAPBEXHLevel1 20" xfId="32490"/>
    <cellStyle name="SAPBEXHLevel1 21" xfId="32491"/>
    <cellStyle name="SAPBEXHLevel1 22" xfId="32492"/>
    <cellStyle name="SAPBEXHLevel1 23" xfId="32493"/>
    <cellStyle name="SAPBEXHLevel1 24" xfId="32494"/>
    <cellStyle name="SAPBEXHLevel1 25" xfId="32495"/>
    <cellStyle name="SAPBEXHLevel1 26" xfId="32496"/>
    <cellStyle name="SAPBEXHLevel1 27" xfId="32497"/>
    <cellStyle name="SAPBEXHLevel1 28" xfId="32498"/>
    <cellStyle name="SAPBEXHLevel1 29" xfId="32499"/>
    <cellStyle name="SAPBEXHLevel1 3" xfId="32500"/>
    <cellStyle name="SAPBEXHLevel1 30" xfId="32501"/>
    <cellStyle name="SAPBEXHLevel1 31" xfId="32502"/>
    <cellStyle name="SAPBEXHLevel1 32" xfId="32503"/>
    <cellStyle name="SAPBEXHLevel1 33" xfId="32504"/>
    <cellStyle name="SAPBEXHLevel1 4" xfId="32505"/>
    <cellStyle name="SAPBEXHLevel1 5" xfId="32506"/>
    <cellStyle name="SAPBEXHLevel1 6" xfId="32507"/>
    <cellStyle name="SAPBEXHLevel1 7" xfId="32508"/>
    <cellStyle name="SAPBEXHLevel1 8" xfId="32509"/>
    <cellStyle name="SAPBEXHLevel1 9" xfId="32510"/>
    <cellStyle name="SAPBEXHLevel1_0910 GSO Capex RRP - Final (Detail) v2 220710" xfId="32511"/>
    <cellStyle name="SAPBEXHLevel1X" xfId="174"/>
    <cellStyle name="SAPBEXHLevel1X 10" xfId="32512"/>
    <cellStyle name="SAPBEXHLevel1X 11" xfId="32513"/>
    <cellStyle name="SAPBEXHLevel1X 12" xfId="32514"/>
    <cellStyle name="SAPBEXHLevel1X 13" xfId="32515"/>
    <cellStyle name="SAPBEXHLevel1X 14" xfId="32516"/>
    <cellStyle name="SAPBEXHLevel1X 15" xfId="32517"/>
    <cellStyle name="SAPBEXHLevel1X 16" xfId="32518"/>
    <cellStyle name="SAPBEXHLevel1X 17" xfId="32519"/>
    <cellStyle name="SAPBEXHLevel1X 18" xfId="32520"/>
    <cellStyle name="SAPBEXHLevel1X 19" xfId="32521"/>
    <cellStyle name="SAPBEXHLevel1X 2" xfId="1934"/>
    <cellStyle name="SAPBEXHLevel1X 2 10" xfId="32522"/>
    <cellStyle name="SAPBEXHLevel1X 2 11" xfId="32523"/>
    <cellStyle name="SAPBEXHLevel1X 2 12" xfId="32524"/>
    <cellStyle name="SAPBEXHLevel1X 2 13" xfId="32525"/>
    <cellStyle name="SAPBEXHLevel1X 2 14" xfId="32526"/>
    <cellStyle name="SAPBEXHLevel1X 2 15" xfId="32527"/>
    <cellStyle name="SAPBEXHLevel1X 2 16" xfId="32528"/>
    <cellStyle name="SAPBEXHLevel1X 2 17" xfId="32529"/>
    <cellStyle name="SAPBEXHLevel1X 2 18" xfId="32530"/>
    <cellStyle name="SAPBEXHLevel1X 2 19" xfId="32531"/>
    <cellStyle name="SAPBEXHLevel1X 2 2" xfId="32532"/>
    <cellStyle name="SAPBEXHLevel1X 2 20" xfId="32533"/>
    <cellStyle name="SAPBEXHLevel1X 2 21" xfId="32534"/>
    <cellStyle name="SAPBEXHLevel1X 2 22" xfId="32535"/>
    <cellStyle name="SAPBEXHLevel1X 2 23" xfId="32536"/>
    <cellStyle name="SAPBEXHLevel1X 2 24" xfId="32537"/>
    <cellStyle name="SAPBEXHLevel1X 2 25" xfId="32538"/>
    <cellStyle name="SAPBEXHLevel1X 2 26" xfId="32539"/>
    <cellStyle name="SAPBEXHLevel1X 2 27" xfId="32540"/>
    <cellStyle name="SAPBEXHLevel1X 2 28" xfId="32541"/>
    <cellStyle name="SAPBEXHLevel1X 2 29" xfId="32542"/>
    <cellStyle name="SAPBEXHLevel1X 2 3" xfId="32543"/>
    <cellStyle name="SAPBEXHLevel1X 2 30" xfId="32544"/>
    <cellStyle name="SAPBEXHLevel1X 2 31" xfId="32545"/>
    <cellStyle name="SAPBEXHLevel1X 2 32" xfId="32546"/>
    <cellStyle name="SAPBEXHLevel1X 2 4" xfId="32547"/>
    <cellStyle name="SAPBEXHLevel1X 2 5" xfId="32548"/>
    <cellStyle name="SAPBEXHLevel1X 2 6" xfId="32549"/>
    <cellStyle name="SAPBEXHLevel1X 2 7" xfId="32550"/>
    <cellStyle name="SAPBEXHLevel1X 2 8" xfId="32551"/>
    <cellStyle name="SAPBEXHLevel1X 2 9" xfId="32552"/>
    <cellStyle name="SAPBEXHLevel1X 20" xfId="32553"/>
    <cellStyle name="SAPBEXHLevel1X 21" xfId="32554"/>
    <cellStyle name="SAPBEXHLevel1X 22" xfId="32555"/>
    <cellStyle name="SAPBEXHLevel1X 23" xfId="32556"/>
    <cellStyle name="SAPBEXHLevel1X 24" xfId="32557"/>
    <cellStyle name="SAPBEXHLevel1X 25" xfId="32558"/>
    <cellStyle name="SAPBEXHLevel1X 26" xfId="32559"/>
    <cellStyle name="SAPBEXHLevel1X 27" xfId="32560"/>
    <cellStyle name="SAPBEXHLevel1X 28" xfId="32561"/>
    <cellStyle name="SAPBEXHLevel1X 29" xfId="32562"/>
    <cellStyle name="SAPBEXHLevel1X 3" xfId="32563"/>
    <cellStyle name="SAPBEXHLevel1X 30" xfId="32564"/>
    <cellStyle name="SAPBEXHLevel1X 31" xfId="32565"/>
    <cellStyle name="SAPBEXHLevel1X 32" xfId="32566"/>
    <cellStyle name="SAPBEXHLevel1X 33" xfId="32567"/>
    <cellStyle name="SAPBEXHLevel1X 4" xfId="32568"/>
    <cellStyle name="SAPBEXHLevel1X 5" xfId="32569"/>
    <cellStyle name="SAPBEXHLevel1X 6" xfId="32570"/>
    <cellStyle name="SAPBEXHLevel1X 7" xfId="32571"/>
    <cellStyle name="SAPBEXHLevel1X 8" xfId="32572"/>
    <cellStyle name="SAPBEXHLevel1X 9" xfId="32573"/>
    <cellStyle name="SAPBEXHLevel1X_0910 GSO Capex RRP - Final (Detail) v2 220710" xfId="32574"/>
    <cellStyle name="SAPBEXHLevel2" xfId="175"/>
    <cellStyle name="SAPBEXHLevel2 10" xfId="32575"/>
    <cellStyle name="SAPBEXHLevel2 11" xfId="32576"/>
    <cellStyle name="SAPBEXHLevel2 12" xfId="32577"/>
    <cellStyle name="SAPBEXHLevel2 13" xfId="32578"/>
    <cellStyle name="SAPBEXHLevel2 14" xfId="32579"/>
    <cellStyle name="SAPBEXHLevel2 15" xfId="32580"/>
    <cellStyle name="SAPBEXHLevel2 16" xfId="32581"/>
    <cellStyle name="SAPBEXHLevel2 17" xfId="32582"/>
    <cellStyle name="SAPBEXHLevel2 18" xfId="32583"/>
    <cellStyle name="SAPBEXHLevel2 19" xfId="32584"/>
    <cellStyle name="SAPBEXHLevel2 2" xfId="1935"/>
    <cellStyle name="SAPBEXHLevel2 2 10" xfId="32585"/>
    <cellStyle name="SAPBEXHLevel2 2 11" xfId="32586"/>
    <cellStyle name="SAPBEXHLevel2 2 12" xfId="32587"/>
    <cellStyle name="SAPBEXHLevel2 2 13" xfId="32588"/>
    <cellStyle name="SAPBEXHLevel2 2 14" xfId="32589"/>
    <cellStyle name="SAPBEXHLevel2 2 15" xfId="32590"/>
    <cellStyle name="SAPBEXHLevel2 2 16" xfId="32591"/>
    <cellStyle name="SAPBEXHLevel2 2 17" xfId="32592"/>
    <cellStyle name="SAPBEXHLevel2 2 18" xfId="32593"/>
    <cellStyle name="SAPBEXHLevel2 2 19" xfId="32594"/>
    <cellStyle name="SAPBEXHLevel2 2 2" xfId="32595"/>
    <cellStyle name="SAPBEXHLevel2 2 20" xfId="32596"/>
    <cellStyle name="SAPBEXHLevel2 2 21" xfId="32597"/>
    <cellStyle name="SAPBEXHLevel2 2 22" xfId="32598"/>
    <cellStyle name="SAPBEXHLevel2 2 23" xfId="32599"/>
    <cellStyle name="SAPBEXHLevel2 2 24" xfId="32600"/>
    <cellStyle name="SAPBEXHLevel2 2 25" xfId="32601"/>
    <cellStyle name="SAPBEXHLevel2 2 26" xfId="32602"/>
    <cellStyle name="SAPBEXHLevel2 2 27" xfId="32603"/>
    <cellStyle name="SAPBEXHLevel2 2 28" xfId="32604"/>
    <cellStyle name="SAPBEXHLevel2 2 29" xfId="32605"/>
    <cellStyle name="SAPBEXHLevel2 2 3" xfId="32606"/>
    <cellStyle name="SAPBEXHLevel2 2 30" xfId="32607"/>
    <cellStyle name="SAPBEXHLevel2 2 31" xfId="32608"/>
    <cellStyle name="SAPBEXHLevel2 2 32" xfId="32609"/>
    <cellStyle name="SAPBEXHLevel2 2 4" xfId="32610"/>
    <cellStyle name="SAPBEXHLevel2 2 5" xfId="32611"/>
    <cellStyle name="SAPBEXHLevel2 2 6" xfId="32612"/>
    <cellStyle name="SAPBEXHLevel2 2 7" xfId="32613"/>
    <cellStyle name="SAPBEXHLevel2 2 8" xfId="32614"/>
    <cellStyle name="SAPBEXHLevel2 2 9" xfId="32615"/>
    <cellStyle name="SAPBEXHLevel2 20" xfId="32616"/>
    <cellStyle name="SAPBEXHLevel2 21" xfId="32617"/>
    <cellStyle name="SAPBEXHLevel2 22" xfId="32618"/>
    <cellStyle name="SAPBEXHLevel2 23" xfId="32619"/>
    <cellStyle name="SAPBEXHLevel2 24" xfId="32620"/>
    <cellStyle name="SAPBEXHLevel2 25" xfId="32621"/>
    <cellStyle name="SAPBEXHLevel2 26" xfId="32622"/>
    <cellStyle name="SAPBEXHLevel2 27" xfId="32623"/>
    <cellStyle name="SAPBEXHLevel2 28" xfId="32624"/>
    <cellStyle name="SAPBEXHLevel2 29" xfId="32625"/>
    <cellStyle name="SAPBEXHLevel2 3" xfId="32626"/>
    <cellStyle name="SAPBEXHLevel2 30" xfId="32627"/>
    <cellStyle name="SAPBEXHLevel2 31" xfId="32628"/>
    <cellStyle name="SAPBEXHLevel2 32" xfId="32629"/>
    <cellStyle name="SAPBEXHLevel2 33" xfId="32630"/>
    <cellStyle name="SAPBEXHLevel2 4" xfId="32631"/>
    <cellStyle name="SAPBEXHLevel2 5" xfId="32632"/>
    <cellStyle name="SAPBEXHLevel2 6" xfId="32633"/>
    <cellStyle name="SAPBEXHLevel2 7" xfId="32634"/>
    <cellStyle name="SAPBEXHLevel2 8" xfId="32635"/>
    <cellStyle name="SAPBEXHLevel2 9" xfId="32636"/>
    <cellStyle name="SAPBEXHLevel2_0910 GSO Capex RRP - Final (Detail) v2 220710" xfId="32637"/>
    <cellStyle name="SAPBEXHLevel2X" xfId="176"/>
    <cellStyle name="SAPBEXHLevel2X 10" xfId="32638"/>
    <cellStyle name="SAPBEXHLevel2X 11" xfId="32639"/>
    <cellStyle name="SAPBEXHLevel2X 12" xfId="32640"/>
    <cellStyle name="SAPBEXHLevel2X 13" xfId="32641"/>
    <cellStyle name="SAPBEXHLevel2X 14" xfId="32642"/>
    <cellStyle name="SAPBEXHLevel2X 15" xfId="32643"/>
    <cellStyle name="SAPBEXHLevel2X 16" xfId="32644"/>
    <cellStyle name="SAPBEXHLevel2X 17" xfId="32645"/>
    <cellStyle name="SAPBEXHLevel2X 18" xfId="32646"/>
    <cellStyle name="SAPBEXHLevel2X 19" xfId="32647"/>
    <cellStyle name="SAPBEXHLevel2X 2" xfId="1936"/>
    <cellStyle name="SAPBEXHLevel2X 2 10" xfId="32648"/>
    <cellStyle name="SAPBEXHLevel2X 2 11" xfId="32649"/>
    <cellStyle name="SAPBEXHLevel2X 2 12" xfId="32650"/>
    <cellStyle name="SAPBEXHLevel2X 2 13" xfId="32651"/>
    <cellStyle name="SAPBEXHLevel2X 2 14" xfId="32652"/>
    <cellStyle name="SAPBEXHLevel2X 2 15" xfId="32653"/>
    <cellStyle name="SAPBEXHLevel2X 2 16" xfId="32654"/>
    <cellStyle name="SAPBEXHLevel2X 2 17" xfId="32655"/>
    <cellStyle name="SAPBEXHLevel2X 2 18" xfId="32656"/>
    <cellStyle name="SAPBEXHLevel2X 2 19" xfId="32657"/>
    <cellStyle name="SAPBEXHLevel2X 2 2" xfId="32658"/>
    <cellStyle name="SAPBEXHLevel2X 2 20" xfId="32659"/>
    <cellStyle name="SAPBEXHLevel2X 2 21" xfId="32660"/>
    <cellStyle name="SAPBEXHLevel2X 2 22" xfId="32661"/>
    <cellStyle name="SAPBEXHLevel2X 2 23" xfId="32662"/>
    <cellStyle name="SAPBEXHLevel2X 2 24" xfId="32663"/>
    <cellStyle name="SAPBEXHLevel2X 2 25" xfId="32664"/>
    <cellStyle name="SAPBEXHLevel2X 2 26" xfId="32665"/>
    <cellStyle name="SAPBEXHLevel2X 2 27" xfId="32666"/>
    <cellStyle name="SAPBEXHLevel2X 2 28" xfId="32667"/>
    <cellStyle name="SAPBEXHLevel2X 2 29" xfId="32668"/>
    <cellStyle name="SAPBEXHLevel2X 2 3" xfId="32669"/>
    <cellStyle name="SAPBEXHLevel2X 2 30" xfId="32670"/>
    <cellStyle name="SAPBEXHLevel2X 2 31" xfId="32671"/>
    <cellStyle name="SAPBEXHLevel2X 2 32" xfId="32672"/>
    <cellStyle name="SAPBEXHLevel2X 2 4" xfId="32673"/>
    <cellStyle name="SAPBEXHLevel2X 2 5" xfId="32674"/>
    <cellStyle name="SAPBEXHLevel2X 2 6" xfId="32675"/>
    <cellStyle name="SAPBEXHLevel2X 2 7" xfId="32676"/>
    <cellStyle name="SAPBEXHLevel2X 2 8" xfId="32677"/>
    <cellStyle name="SAPBEXHLevel2X 2 9" xfId="32678"/>
    <cellStyle name="SAPBEXHLevel2X 20" xfId="32679"/>
    <cellStyle name="SAPBEXHLevel2X 21" xfId="32680"/>
    <cellStyle name="SAPBEXHLevel2X 22" xfId="32681"/>
    <cellStyle name="SAPBEXHLevel2X 23" xfId="32682"/>
    <cellStyle name="SAPBEXHLevel2X 24" xfId="32683"/>
    <cellStyle name="SAPBEXHLevel2X 25" xfId="32684"/>
    <cellStyle name="SAPBEXHLevel2X 26" xfId="32685"/>
    <cellStyle name="SAPBEXHLevel2X 27" xfId="32686"/>
    <cellStyle name="SAPBEXHLevel2X 28" xfId="32687"/>
    <cellStyle name="SAPBEXHLevel2X 29" xfId="32688"/>
    <cellStyle name="SAPBEXHLevel2X 3" xfId="32689"/>
    <cellStyle name="SAPBEXHLevel2X 30" xfId="32690"/>
    <cellStyle name="SAPBEXHLevel2X 31" xfId="32691"/>
    <cellStyle name="SAPBEXHLevel2X 32" xfId="32692"/>
    <cellStyle name="SAPBEXHLevel2X 33" xfId="32693"/>
    <cellStyle name="SAPBEXHLevel2X 4" xfId="32694"/>
    <cellStyle name="SAPBEXHLevel2X 5" xfId="32695"/>
    <cellStyle name="SAPBEXHLevel2X 6" xfId="32696"/>
    <cellStyle name="SAPBEXHLevel2X 7" xfId="32697"/>
    <cellStyle name="SAPBEXHLevel2X 8" xfId="32698"/>
    <cellStyle name="SAPBEXHLevel2X 9" xfId="32699"/>
    <cellStyle name="SAPBEXHLevel2X_0910 GSO Capex RRP - Final (Detail) v2 220710" xfId="32700"/>
    <cellStyle name="SAPBEXHLevel3" xfId="177"/>
    <cellStyle name="SAPBEXHLevel3 10" xfId="32701"/>
    <cellStyle name="SAPBEXHLevel3 11" xfId="32702"/>
    <cellStyle name="SAPBEXHLevel3 12" xfId="32703"/>
    <cellStyle name="SAPBEXHLevel3 13" xfId="32704"/>
    <cellStyle name="SAPBEXHLevel3 14" xfId="32705"/>
    <cellStyle name="SAPBEXHLevel3 15" xfId="32706"/>
    <cellStyle name="SAPBEXHLevel3 16" xfId="32707"/>
    <cellStyle name="SAPBEXHLevel3 17" xfId="32708"/>
    <cellStyle name="SAPBEXHLevel3 18" xfId="32709"/>
    <cellStyle name="SAPBEXHLevel3 19" xfId="32710"/>
    <cellStyle name="SAPBEXHLevel3 2" xfId="1937"/>
    <cellStyle name="SAPBEXHLevel3 2 10" xfId="32711"/>
    <cellStyle name="SAPBEXHLevel3 2 11" xfId="32712"/>
    <cellStyle name="SAPBEXHLevel3 2 12" xfId="32713"/>
    <cellStyle name="SAPBEXHLevel3 2 13" xfId="32714"/>
    <cellStyle name="SAPBEXHLevel3 2 14" xfId="32715"/>
    <cellStyle name="SAPBEXHLevel3 2 15" xfId="32716"/>
    <cellStyle name="SAPBEXHLevel3 2 16" xfId="32717"/>
    <cellStyle name="SAPBEXHLevel3 2 17" xfId="32718"/>
    <cellStyle name="SAPBEXHLevel3 2 18" xfId="32719"/>
    <cellStyle name="SAPBEXHLevel3 2 19" xfId="32720"/>
    <cellStyle name="SAPBEXHLevel3 2 2" xfId="32721"/>
    <cellStyle name="SAPBEXHLevel3 2 20" xfId="32722"/>
    <cellStyle name="SAPBEXHLevel3 2 21" xfId="32723"/>
    <cellStyle name="SAPBEXHLevel3 2 22" xfId="32724"/>
    <cellStyle name="SAPBEXHLevel3 2 23" xfId="32725"/>
    <cellStyle name="SAPBEXHLevel3 2 24" xfId="32726"/>
    <cellStyle name="SAPBEXHLevel3 2 25" xfId="32727"/>
    <cellStyle name="SAPBEXHLevel3 2 26" xfId="32728"/>
    <cellStyle name="SAPBEXHLevel3 2 27" xfId="32729"/>
    <cellStyle name="SAPBEXHLevel3 2 28" xfId="32730"/>
    <cellStyle name="SAPBEXHLevel3 2 29" xfId="32731"/>
    <cellStyle name="SAPBEXHLevel3 2 3" xfId="32732"/>
    <cellStyle name="SAPBEXHLevel3 2 30" xfId="32733"/>
    <cellStyle name="SAPBEXHLevel3 2 31" xfId="32734"/>
    <cellStyle name="SAPBEXHLevel3 2 32" xfId="32735"/>
    <cellStyle name="SAPBEXHLevel3 2 4" xfId="32736"/>
    <cellStyle name="SAPBEXHLevel3 2 5" xfId="32737"/>
    <cellStyle name="SAPBEXHLevel3 2 6" xfId="32738"/>
    <cellStyle name="SAPBEXHLevel3 2 7" xfId="32739"/>
    <cellStyle name="SAPBEXHLevel3 2 8" xfId="32740"/>
    <cellStyle name="SAPBEXHLevel3 2 9" xfId="32741"/>
    <cellStyle name="SAPBEXHLevel3 20" xfId="32742"/>
    <cellStyle name="SAPBEXHLevel3 21" xfId="32743"/>
    <cellStyle name="SAPBEXHLevel3 22" xfId="32744"/>
    <cellStyle name="SAPBEXHLevel3 23" xfId="32745"/>
    <cellStyle name="SAPBEXHLevel3 24" xfId="32746"/>
    <cellStyle name="SAPBEXHLevel3 25" xfId="32747"/>
    <cellStyle name="SAPBEXHLevel3 26" xfId="32748"/>
    <cellStyle name="SAPBEXHLevel3 27" xfId="32749"/>
    <cellStyle name="SAPBEXHLevel3 28" xfId="32750"/>
    <cellStyle name="SAPBEXHLevel3 29" xfId="32751"/>
    <cellStyle name="SAPBEXHLevel3 3" xfId="32752"/>
    <cellStyle name="SAPBEXHLevel3 30" xfId="32753"/>
    <cellStyle name="SAPBEXHLevel3 31" xfId="32754"/>
    <cellStyle name="SAPBEXHLevel3 32" xfId="32755"/>
    <cellStyle name="SAPBEXHLevel3 33" xfId="32756"/>
    <cellStyle name="SAPBEXHLevel3 4" xfId="32757"/>
    <cellStyle name="SAPBEXHLevel3 5" xfId="32758"/>
    <cellStyle name="SAPBEXHLevel3 6" xfId="32759"/>
    <cellStyle name="SAPBEXHLevel3 7" xfId="32760"/>
    <cellStyle name="SAPBEXHLevel3 8" xfId="32761"/>
    <cellStyle name="SAPBEXHLevel3 9" xfId="32762"/>
    <cellStyle name="SAPBEXHLevel3_0910 GSO Capex RRP - Final (Detail) v2 220710" xfId="32763"/>
    <cellStyle name="SAPBEXHLevel3X" xfId="178"/>
    <cellStyle name="SAPBEXHLevel3X 10" xfId="32764"/>
    <cellStyle name="SAPBEXHLevel3X 11" xfId="32765"/>
    <cellStyle name="SAPBEXHLevel3X 12" xfId="32766"/>
    <cellStyle name="SAPBEXHLevel3X 13" xfId="32767"/>
    <cellStyle name="SAPBEXHLevel3X 14" xfId="32768"/>
    <cellStyle name="SAPBEXHLevel3X 15" xfId="32769"/>
    <cellStyle name="SAPBEXHLevel3X 16" xfId="32770"/>
    <cellStyle name="SAPBEXHLevel3X 17" xfId="32771"/>
    <cellStyle name="SAPBEXHLevel3X 18" xfId="32772"/>
    <cellStyle name="SAPBEXHLevel3X 19" xfId="32773"/>
    <cellStyle name="SAPBEXHLevel3X 2" xfId="1938"/>
    <cellStyle name="SAPBEXHLevel3X 2 10" xfId="32774"/>
    <cellStyle name="SAPBEXHLevel3X 2 11" xfId="32775"/>
    <cellStyle name="SAPBEXHLevel3X 2 12" xfId="32776"/>
    <cellStyle name="SAPBEXHLevel3X 2 13" xfId="32777"/>
    <cellStyle name="SAPBEXHLevel3X 2 14" xfId="32778"/>
    <cellStyle name="SAPBEXHLevel3X 2 15" xfId="32779"/>
    <cellStyle name="SAPBEXHLevel3X 2 16" xfId="32780"/>
    <cellStyle name="SAPBEXHLevel3X 2 17" xfId="32781"/>
    <cellStyle name="SAPBEXHLevel3X 2 18" xfId="32782"/>
    <cellStyle name="SAPBEXHLevel3X 2 19" xfId="32783"/>
    <cellStyle name="SAPBEXHLevel3X 2 2" xfId="32784"/>
    <cellStyle name="SAPBEXHLevel3X 2 20" xfId="32785"/>
    <cellStyle name="SAPBEXHLevel3X 2 21" xfId="32786"/>
    <cellStyle name="SAPBEXHLevel3X 2 22" xfId="32787"/>
    <cellStyle name="SAPBEXHLevel3X 2 23" xfId="32788"/>
    <cellStyle name="SAPBEXHLevel3X 2 24" xfId="32789"/>
    <cellStyle name="SAPBEXHLevel3X 2 25" xfId="32790"/>
    <cellStyle name="SAPBEXHLevel3X 2 26" xfId="32791"/>
    <cellStyle name="SAPBEXHLevel3X 2 27" xfId="32792"/>
    <cellStyle name="SAPBEXHLevel3X 2 28" xfId="32793"/>
    <cellStyle name="SAPBEXHLevel3X 2 29" xfId="32794"/>
    <cellStyle name="SAPBEXHLevel3X 2 3" xfId="32795"/>
    <cellStyle name="SAPBEXHLevel3X 2 30" xfId="32796"/>
    <cellStyle name="SAPBEXHLevel3X 2 31" xfId="32797"/>
    <cellStyle name="SAPBEXHLevel3X 2 32" xfId="32798"/>
    <cellStyle name="SAPBEXHLevel3X 2 4" xfId="32799"/>
    <cellStyle name="SAPBEXHLevel3X 2 5" xfId="32800"/>
    <cellStyle name="SAPBEXHLevel3X 2 6" xfId="32801"/>
    <cellStyle name="SAPBEXHLevel3X 2 7" xfId="32802"/>
    <cellStyle name="SAPBEXHLevel3X 2 8" xfId="32803"/>
    <cellStyle name="SAPBEXHLevel3X 2 9" xfId="32804"/>
    <cellStyle name="SAPBEXHLevel3X 20" xfId="32805"/>
    <cellStyle name="SAPBEXHLevel3X 21" xfId="32806"/>
    <cellStyle name="SAPBEXHLevel3X 22" xfId="32807"/>
    <cellStyle name="SAPBEXHLevel3X 23" xfId="32808"/>
    <cellStyle name="SAPBEXHLevel3X 24" xfId="32809"/>
    <cellStyle name="SAPBEXHLevel3X 25" xfId="32810"/>
    <cellStyle name="SAPBEXHLevel3X 26" xfId="32811"/>
    <cellStyle name="SAPBEXHLevel3X 27" xfId="32812"/>
    <cellStyle name="SAPBEXHLevel3X 28" xfId="32813"/>
    <cellStyle name="SAPBEXHLevel3X 29" xfId="32814"/>
    <cellStyle name="SAPBEXHLevel3X 3" xfId="32815"/>
    <cellStyle name="SAPBEXHLevel3X 30" xfId="32816"/>
    <cellStyle name="SAPBEXHLevel3X 31" xfId="32817"/>
    <cellStyle name="SAPBEXHLevel3X 32" xfId="32818"/>
    <cellStyle name="SAPBEXHLevel3X 33" xfId="32819"/>
    <cellStyle name="SAPBEXHLevel3X 4" xfId="32820"/>
    <cellStyle name="SAPBEXHLevel3X 5" xfId="32821"/>
    <cellStyle name="SAPBEXHLevel3X 6" xfId="32822"/>
    <cellStyle name="SAPBEXHLevel3X 7" xfId="32823"/>
    <cellStyle name="SAPBEXHLevel3X 8" xfId="32824"/>
    <cellStyle name="SAPBEXHLevel3X 9" xfId="32825"/>
    <cellStyle name="SAPBEXHLevel3X_0910 GSO Capex RRP - Final (Detail) v2 220710" xfId="32826"/>
    <cellStyle name="SAPBEXinputData" xfId="179"/>
    <cellStyle name="SAPBEXinputData 10" xfId="32827"/>
    <cellStyle name="SAPBEXinputData 11" xfId="32828"/>
    <cellStyle name="SAPBEXinputData 12" xfId="32829"/>
    <cellStyle name="SAPBEXinputData 13" xfId="32830"/>
    <cellStyle name="SAPBEXinputData 14" xfId="32831"/>
    <cellStyle name="SAPBEXinputData 15" xfId="32832"/>
    <cellStyle name="SAPBEXinputData 16" xfId="32833"/>
    <cellStyle name="SAPBEXinputData 17" xfId="32834"/>
    <cellStyle name="SAPBEXinputData 18" xfId="32835"/>
    <cellStyle name="SAPBEXinputData 2" xfId="1939"/>
    <cellStyle name="SAPBEXinputData 2 10" xfId="32836"/>
    <cellStyle name="SAPBEXinputData 2 11" xfId="32837"/>
    <cellStyle name="SAPBEXinputData 2 12" xfId="32838"/>
    <cellStyle name="SAPBEXinputData 2 13" xfId="32839"/>
    <cellStyle name="SAPBEXinputData 2 14" xfId="32840"/>
    <cellStyle name="SAPBEXinputData 2 15" xfId="32841"/>
    <cellStyle name="SAPBEXinputData 2 16" xfId="32842"/>
    <cellStyle name="SAPBEXinputData 2 17" xfId="32843"/>
    <cellStyle name="SAPBEXinputData 2 2" xfId="1940"/>
    <cellStyle name="SAPBEXinputData 2 2 10" xfId="32844"/>
    <cellStyle name="SAPBEXinputData 2 2 11" xfId="32845"/>
    <cellStyle name="SAPBEXinputData 2 2 12" xfId="32846"/>
    <cellStyle name="SAPBEXinputData 2 2 13" xfId="32847"/>
    <cellStyle name="SAPBEXinputData 2 2 14" xfId="32848"/>
    <cellStyle name="SAPBEXinputData 2 2 15" xfId="32849"/>
    <cellStyle name="SAPBEXinputData 2 2 16" xfId="32850"/>
    <cellStyle name="SAPBEXinputData 2 2 17" xfId="32851"/>
    <cellStyle name="SAPBEXinputData 2 2 18" xfId="32852"/>
    <cellStyle name="SAPBEXinputData 2 2 19" xfId="32853"/>
    <cellStyle name="SAPBEXinputData 2 2 2" xfId="32854"/>
    <cellStyle name="SAPBEXinputData 2 2 20" xfId="32855"/>
    <cellStyle name="SAPBEXinputData 2 2 21" xfId="32856"/>
    <cellStyle name="SAPBEXinputData 2 2 22" xfId="32857"/>
    <cellStyle name="SAPBEXinputData 2 2 23" xfId="32858"/>
    <cellStyle name="SAPBEXinputData 2 2 24" xfId="32859"/>
    <cellStyle name="SAPBEXinputData 2 2 25" xfId="32860"/>
    <cellStyle name="SAPBEXinputData 2 2 26" xfId="32861"/>
    <cellStyle name="SAPBEXinputData 2 2 27" xfId="32862"/>
    <cellStyle name="SAPBEXinputData 2 2 28" xfId="32863"/>
    <cellStyle name="SAPBEXinputData 2 2 29" xfId="32864"/>
    <cellStyle name="SAPBEXinputData 2 2 3" xfId="32865"/>
    <cellStyle name="SAPBEXinputData 2 2 30" xfId="32866"/>
    <cellStyle name="SAPBEXinputData 2 2 4" xfId="32867"/>
    <cellStyle name="SAPBEXinputData 2 2 5" xfId="32868"/>
    <cellStyle name="SAPBEXinputData 2 2 6" xfId="32869"/>
    <cellStyle name="SAPBEXinputData 2 2 7" xfId="32870"/>
    <cellStyle name="SAPBEXinputData 2 2 8" xfId="32871"/>
    <cellStyle name="SAPBEXinputData 2 2 9" xfId="32872"/>
    <cellStyle name="SAPBEXinputData 2 3" xfId="1941"/>
    <cellStyle name="SAPBEXinputData 2 3 10" xfId="32873"/>
    <cellStyle name="SAPBEXinputData 2 3 11" xfId="32874"/>
    <cellStyle name="SAPBEXinputData 2 3 12" xfId="32875"/>
    <cellStyle name="SAPBEXinputData 2 3 13" xfId="32876"/>
    <cellStyle name="SAPBEXinputData 2 3 14" xfId="32877"/>
    <cellStyle name="SAPBEXinputData 2 3 15" xfId="32878"/>
    <cellStyle name="SAPBEXinputData 2 3 16" xfId="32879"/>
    <cellStyle name="SAPBEXinputData 2 3 17" xfId="32880"/>
    <cellStyle name="SAPBEXinputData 2 3 18" xfId="32881"/>
    <cellStyle name="SAPBEXinputData 2 3 19" xfId="32882"/>
    <cellStyle name="SAPBEXinputData 2 3 2" xfId="32883"/>
    <cellStyle name="SAPBEXinputData 2 3 20" xfId="32884"/>
    <cellStyle name="SAPBEXinputData 2 3 21" xfId="32885"/>
    <cellStyle name="SAPBEXinputData 2 3 22" xfId="32886"/>
    <cellStyle name="SAPBEXinputData 2 3 23" xfId="32887"/>
    <cellStyle name="SAPBEXinputData 2 3 24" xfId="32888"/>
    <cellStyle name="SAPBEXinputData 2 3 25" xfId="32889"/>
    <cellStyle name="SAPBEXinputData 2 3 26" xfId="32890"/>
    <cellStyle name="SAPBEXinputData 2 3 27" xfId="32891"/>
    <cellStyle name="SAPBEXinputData 2 3 28" xfId="32892"/>
    <cellStyle name="SAPBEXinputData 2 3 29" xfId="32893"/>
    <cellStyle name="SAPBEXinputData 2 3 3" xfId="32894"/>
    <cellStyle name="SAPBEXinputData 2 3 30" xfId="32895"/>
    <cellStyle name="SAPBEXinputData 2 3 4" xfId="32896"/>
    <cellStyle name="SAPBEXinputData 2 3 5" xfId="32897"/>
    <cellStyle name="SAPBEXinputData 2 3 6" xfId="32898"/>
    <cellStyle name="SAPBEXinputData 2 3 7" xfId="32899"/>
    <cellStyle name="SAPBEXinputData 2 3 8" xfId="32900"/>
    <cellStyle name="SAPBEXinputData 2 3 9" xfId="32901"/>
    <cellStyle name="SAPBEXinputData 2 4" xfId="1942"/>
    <cellStyle name="SAPBEXinputData 2 4 10" xfId="32902"/>
    <cellStyle name="SAPBEXinputData 2 4 11" xfId="32903"/>
    <cellStyle name="SAPBEXinputData 2 4 12" xfId="32904"/>
    <cellStyle name="SAPBEXinputData 2 4 13" xfId="32905"/>
    <cellStyle name="SAPBEXinputData 2 4 14" xfId="32906"/>
    <cellStyle name="SAPBEXinputData 2 4 15" xfId="32907"/>
    <cellStyle name="SAPBEXinputData 2 4 16" xfId="32908"/>
    <cellStyle name="SAPBEXinputData 2 4 17" xfId="32909"/>
    <cellStyle name="SAPBEXinputData 2 4 18" xfId="32910"/>
    <cellStyle name="SAPBEXinputData 2 4 19" xfId="32911"/>
    <cellStyle name="SAPBEXinputData 2 4 2" xfId="32912"/>
    <cellStyle name="SAPBEXinputData 2 4 20" xfId="32913"/>
    <cellStyle name="SAPBEXinputData 2 4 21" xfId="32914"/>
    <cellStyle name="SAPBEXinputData 2 4 22" xfId="32915"/>
    <cellStyle name="SAPBEXinputData 2 4 23" xfId="32916"/>
    <cellStyle name="SAPBEXinputData 2 4 24" xfId="32917"/>
    <cellStyle name="SAPBEXinputData 2 4 25" xfId="32918"/>
    <cellStyle name="SAPBEXinputData 2 4 26" xfId="32919"/>
    <cellStyle name="SAPBEXinputData 2 4 27" xfId="32920"/>
    <cellStyle name="SAPBEXinputData 2 4 28" xfId="32921"/>
    <cellStyle name="SAPBEXinputData 2 4 29" xfId="32922"/>
    <cellStyle name="SAPBEXinputData 2 4 3" xfId="32923"/>
    <cellStyle name="SAPBEXinputData 2 4 30" xfId="32924"/>
    <cellStyle name="SAPBEXinputData 2 4 4" xfId="32925"/>
    <cellStyle name="SAPBEXinputData 2 4 5" xfId="32926"/>
    <cellStyle name="SAPBEXinputData 2 4 6" xfId="32927"/>
    <cellStyle name="SAPBEXinputData 2 4 7" xfId="32928"/>
    <cellStyle name="SAPBEXinputData 2 4 8" xfId="32929"/>
    <cellStyle name="SAPBEXinputData 2 4 9" xfId="32930"/>
    <cellStyle name="SAPBEXinputData 2 5" xfId="32931"/>
    <cellStyle name="SAPBEXinputData 2 6" xfId="32932"/>
    <cellStyle name="SAPBEXinputData 2 7" xfId="32933"/>
    <cellStyle name="SAPBEXinputData 2 8" xfId="32934"/>
    <cellStyle name="SAPBEXinputData 2 9" xfId="32935"/>
    <cellStyle name="SAPBEXinputData 3" xfId="1943"/>
    <cellStyle name="SAPBEXinputData 3 10" xfId="32936"/>
    <cellStyle name="SAPBEXinputData 3 11" xfId="32937"/>
    <cellStyle name="SAPBEXinputData 3 12" xfId="32938"/>
    <cellStyle name="SAPBEXinputData 3 13" xfId="32939"/>
    <cellStyle name="SAPBEXinputData 3 14" xfId="32940"/>
    <cellStyle name="SAPBEXinputData 3 15" xfId="32941"/>
    <cellStyle name="SAPBEXinputData 3 16" xfId="32942"/>
    <cellStyle name="SAPBEXinputData 3 17" xfId="32943"/>
    <cellStyle name="SAPBEXinputData 3 18" xfId="32944"/>
    <cellStyle name="SAPBEXinputData 3 19" xfId="32945"/>
    <cellStyle name="SAPBEXinputData 3 2" xfId="32946"/>
    <cellStyle name="SAPBEXinputData 3 20" xfId="32947"/>
    <cellStyle name="SAPBEXinputData 3 21" xfId="32948"/>
    <cellStyle name="SAPBEXinputData 3 22" xfId="32949"/>
    <cellStyle name="SAPBEXinputData 3 23" xfId="32950"/>
    <cellStyle name="SAPBEXinputData 3 24" xfId="32951"/>
    <cellStyle name="SAPBEXinputData 3 25" xfId="32952"/>
    <cellStyle name="SAPBEXinputData 3 26" xfId="32953"/>
    <cellStyle name="SAPBEXinputData 3 27" xfId="32954"/>
    <cellStyle name="SAPBEXinputData 3 28" xfId="32955"/>
    <cellStyle name="SAPBEXinputData 3 29" xfId="32956"/>
    <cellStyle name="SAPBEXinputData 3 3" xfId="32957"/>
    <cellStyle name="SAPBEXinputData 3 30" xfId="32958"/>
    <cellStyle name="SAPBEXinputData 3 4" xfId="32959"/>
    <cellStyle name="SAPBEXinputData 3 5" xfId="32960"/>
    <cellStyle name="SAPBEXinputData 3 6" xfId="32961"/>
    <cellStyle name="SAPBEXinputData 3 7" xfId="32962"/>
    <cellStyle name="SAPBEXinputData 3 8" xfId="32963"/>
    <cellStyle name="SAPBEXinputData 3 9" xfId="32964"/>
    <cellStyle name="SAPBEXinputData 4" xfId="1944"/>
    <cellStyle name="SAPBEXinputData 4 10" xfId="32965"/>
    <cellStyle name="SAPBEXinputData 4 11" xfId="32966"/>
    <cellStyle name="SAPBEXinputData 4 12" xfId="32967"/>
    <cellStyle name="SAPBEXinputData 4 13" xfId="32968"/>
    <cellStyle name="SAPBEXinputData 4 14" xfId="32969"/>
    <cellStyle name="SAPBEXinputData 4 15" xfId="32970"/>
    <cellStyle name="SAPBEXinputData 4 16" xfId="32971"/>
    <cellStyle name="SAPBEXinputData 4 17" xfId="32972"/>
    <cellStyle name="SAPBEXinputData 4 18" xfId="32973"/>
    <cellStyle name="SAPBEXinputData 4 19" xfId="32974"/>
    <cellStyle name="SAPBEXinputData 4 2" xfId="32975"/>
    <cellStyle name="SAPBEXinputData 4 20" xfId="32976"/>
    <cellStyle name="SAPBEXinputData 4 21" xfId="32977"/>
    <cellStyle name="SAPBEXinputData 4 22" xfId="32978"/>
    <cellStyle name="SAPBEXinputData 4 23" xfId="32979"/>
    <cellStyle name="SAPBEXinputData 4 24" xfId="32980"/>
    <cellStyle name="SAPBEXinputData 4 25" xfId="32981"/>
    <cellStyle name="SAPBEXinputData 4 26" xfId="32982"/>
    <cellStyle name="SAPBEXinputData 4 27" xfId="32983"/>
    <cellStyle name="SAPBEXinputData 4 28" xfId="32984"/>
    <cellStyle name="SAPBEXinputData 4 29" xfId="32985"/>
    <cellStyle name="SAPBEXinputData 4 3" xfId="32986"/>
    <cellStyle name="SAPBEXinputData 4 30" xfId="32987"/>
    <cellStyle name="SAPBEXinputData 4 4" xfId="32988"/>
    <cellStyle name="SAPBEXinputData 4 5" xfId="32989"/>
    <cellStyle name="SAPBEXinputData 4 6" xfId="32990"/>
    <cellStyle name="SAPBEXinputData 4 7" xfId="32991"/>
    <cellStyle name="SAPBEXinputData 4 8" xfId="32992"/>
    <cellStyle name="SAPBEXinputData 4 9" xfId="32993"/>
    <cellStyle name="SAPBEXinputData 5" xfId="1945"/>
    <cellStyle name="SAPBEXinputData 5 10" xfId="32994"/>
    <cellStyle name="SAPBEXinputData 5 11" xfId="32995"/>
    <cellStyle name="SAPBEXinputData 5 12" xfId="32996"/>
    <cellStyle name="SAPBEXinputData 5 13" xfId="32997"/>
    <cellStyle name="SAPBEXinputData 5 14" xfId="32998"/>
    <cellStyle name="SAPBEXinputData 5 15" xfId="32999"/>
    <cellStyle name="SAPBEXinputData 5 16" xfId="33000"/>
    <cellStyle name="SAPBEXinputData 5 17" xfId="33001"/>
    <cellStyle name="SAPBEXinputData 5 18" xfId="33002"/>
    <cellStyle name="SAPBEXinputData 5 19" xfId="33003"/>
    <cellStyle name="SAPBEXinputData 5 2" xfId="33004"/>
    <cellStyle name="SAPBEXinputData 5 20" xfId="33005"/>
    <cellStyle name="SAPBEXinputData 5 21" xfId="33006"/>
    <cellStyle name="SAPBEXinputData 5 22" xfId="33007"/>
    <cellStyle name="SAPBEXinputData 5 23" xfId="33008"/>
    <cellStyle name="SAPBEXinputData 5 24" xfId="33009"/>
    <cellStyle name="SAPBEXinputData 5 25" xfId="33010"/>
    <cellStyle name="SAPBEXinputData 5 26" xfId="33011"/>
    <cellStyle name="SAPBEXinputData 5 27" xfId="33012"/>
    <cellStyle name="SAPBEXinputData 5 28" xfId="33013"/>
    <cellStyle name="SAPBEXinputData 5 29" xfId="33014"/>
    <cellStyle name="SAPBEXinputData 5 3" xfId="33015"/>
    <cellStyle name="SAPBEXinputData 5 30" xfId="33016"/>
    <cellStyle name="SAPBEXinputData 5 4" xfId="33017"/>
    <cellStyle name="SAPBEXinputData 5 5" xfId="33018"/>
    <cellStyle name="SAPBEXinputData 5 6" xfId="33019"/>
    <cellStyle name="SAPBEXinputData 5 7" xfId="33020"/>
    <cellStyle name="SAPBEXinputData 5 8" xfId="33021"/>
    <cellStyle name="SAPBEXinputData 5 9" xfId="33022"/>
    <cellStyle name="SAPBEXinputData 6" xfId="33023"/>
    <cellStyle name="SAPBEXinputData 7" xfId="33024"/>
    <cellStyle name="SAPBEXinputData 8" xfId="33025"/>
    <cellStyle name="SAPBEXinputData 9" xfId="33026"/>
    <cellStyle name="SAPBEXinputData_0910 GSO Capex RRP - Final (Detail) v2 220710" xfId="33027"/>
    <cellStyle name="SAPBEXItemHeader" xfId="180"/>
    <cellStyle name="SAPBEXItemHeader 10" xfId="33028"/>
    <cellStyle name="SAPBEXItemHeader 11" xfId="33029"/>
    <cellStyle name="SAPBEXItemHeader 12" xfId="33030"/>
    <cellStyle name="SAPBEXItemHeader 13" xfId="33031"/>
    <cellStyle name="SAPBEXItemHeader 14" xfId="33032"/>
    <cellStyle name="SAPBEXItemHeader 15" xfId="33033"/>
    <cellStyle name="SAPBEXItemHeader 16" xfId="33034"/>
    <cellStyle name="SAPBEXItemHeader 17" xfId="33035"/>
    <cellStyle name="SAPBEXItemHeader 18" xfId="33036"/>
    <cellStyle name="SAPBEXItemHeader 19" xfId="33037"/>
    <cellStyle name="SAPBEXItemHeader 2" xfId="33038"/>
    <cellStyle name="SAPBEXItemHeader 20" xfId="33039"/>
    <cellStyle name="SAPBEXItemHeader 21" xfId="33040"/>
    <cellStyle name="SAPBEXItemHeader 22" xfId="33041"/>
    <cellStyle name="SAPBEXItemHeader 23" xfId="33042"/>
    <cellStyle name="SAPBEXItemHeader 24" xfId="33043"/>
    <cellStyle name="SAPBEXItemHeader 25" xfId="33044"/>
    <cellStyle name="SAPBEXItemHeader 26" xfId="33045"/>
    <cellStyle name="SAPBEXItemHeader 27" xfId="33046"/>
    <cellStyle name="SAPBEXItemHeader 28" xfId="33047"/>
    <cellStyle name="SAPBEXItemHeader 29" xfId="33048"/>
    <cellStyle name="SAPBEXItemHeader 3" xfId="33049"/>
    <cellStyle name="SAPBEXItemHeader 30" xfId="33050"/>
    <cellStyle name="SAPBEXItemHeader 31" xfId="33051"/>
    <cellStyle name="SAPBEXItemHeader 32" xfId="33052"/>
    <cellStyle name="SAPBEXItemHeader 4" xfId="33053"/>
    <cellStyle name="SAPBEXItemHeader 5" xfId="33054"/>
    <cellStyle name="SAPBEXItemHeader 6" xfId="33055"/>
    <cellStyle name="SAPBEXItemHeader 7" xfId="33056"/>
    <cellStyle name="SAPBEXItemHeader 8" xfId="33057"/>
    <cellStyle name="SAPBEXItemHeader 9" xfId="33058"/>
    <cellStyle name="SAPBEXresData" xfId="181"/>
    <cellStyle name="SAPBEXresData 10" xfId="33059"/>
    <cellStyle name="SAPBEXresData 11" xfId="33060"/>
    <cellStyle name="SAPBEXresData 12" xfId="33061"/>
    <cellStyle name="SAPBEXresData 13" xfId="33062"/>
    <cellStyle name="SAPBEXresData 14" xfId="33063"/>
    <cellStyle name="SAPBEXresData 15" xfId="33064"/>
    <cellStyle name="SAPBEXresData 16" xfId="33065"/>
    <cellStyle name="SAPBEXresData 17" xfId="33066"/>
    <cellStyle name="SAPBEXresData 18" xfId="33067"/>
    <cellStyle name="SAPBEXresData 19" xfId="33068"/>
    <cellStyle name="SAPBEXresData 2" xfId="33069"/>
    <cellStyle name="SAPBEXresData 20" xfId="33070"/>
    <cellStyle name="SAPBEXresData 21" xfId="33071"/>
    <cellStyle name="SAPBEXresData 22" xfId="33072"/>
    <cellStyle name="SAPBEXresData 23" xfId="33073"/>
    <cellStyle name="SAPBEXresData 24" xfId="33074"/>
    <cellStyle name="SAPBEXresData 25" xfId="33075"/>
    <cellStyle name="SAPBEXresData 26" xfId="33076"/>
    <cellStyle name="SAPBEXresData 27" xfId="33077"/>
    <cellStyle name="SAPBEXresData 28" xfId="33078"/>
    <cellStyle name="SAPBEXresData 29" xfId="33079"/>
    <cellStyle name="SAPBEXresData 3" xfId="33080"/>
    <cellStyle name="SAPBEXresData 30" xfId="33081"/>
    <cellStyle name="SAPBEXresData 31" xfId="33082"/>
    <cellStyle name="SAPBEXresData 32" xfId="33083"/>
    <cellStyle name="SAPBEXresData 4" xfId="33084"/>
    <cellStyle name="SAPBEXresData 5" xfId="33085"/>
    <cellStyle name="SAPBEXresData 6" xfId="33086"/>
    <cellStyle name="SAPBEXresData 7" xfId="33087"/>
    <cellStyle name="SAPBEXresData 8" xfId="33088"/>
    <cellStyle name="SAPBEXresData 9" xfId="33089"/>
    <cellStyle name="SAPBEXresDataEmph" xfId="182"/>
    <cellStyle name="SAPBEXresDataEmph 10" xfId="33090"/>
    <cellStyle name="SAPBEXresDataEmph 11" xfId="33091"/>
    <cellStyle name="SAPBEXresDataEmph 12" xfId="33092"/>
    <cellStyle name="SAPBEXresDataEmph 13" xfId="33093"/>
    <cellStyle name="SAPBEXresDataEmph 14" xfId="33094"/>
    <cellStyle name="SAPBEXresDataEmph 15" xfId="33095"/>
    <cellStyle name="SAPBEXresDataEmph 16" xfId="33096"/>
    <cellStyle name="SAPBEXresDataEmph 17" xfId="33097"/>
    <cellStyle name="SAPBEXresDataEmph 18" xfId="33098"/>
    <cellStyle name="SAPBEXresDataEmph 19" xfId="33099"/>
    <cellStyle name="SAPBEXresDataEmph 2" xfId="33100"/>
    <cellStyle name="SAPBEXresDataEmph 20" xfId="33101"/>
    <cellStyle name="SAPBEXresDataEmph 21" xfId="33102"/>
    <cellStyle name="SAPBEXresDataEmph 22" xfId="33103"/>
    <cellStyle name="SAPBEXresDataEmph 23" xfId="33104"/>
    <cellStyle name="SAPBEXresDataEmph 24" xfId="33105"/>
    <cellStyle name="SAPBEXresDataEmph 25" xfId="33106"/>
    <cellStyle name="SAPBEXresDataEmph 26" xfId="33107"/>
    <cellStyle name="SAPBEXresDataEmph 27" xfId="33108"/>
    <cellStyle name="SAPBEXresDataEmph 28" xfId="33109"/>
    <cellStyle name="SAPBEXresDataEmph 29" xfId="33110"/>
    <cellStyle name="SAPBEXresDataEmph 3" xfId="33111"/>
    <cellStyle name="SAPBEXresDataEmph 30" xfId="33112"/>
    <cellStyle name="SAPBEXresDataEmph 31" xfId="33113"/>
    <cellStyle name="SAPBEXresDataEmph 32" xfId="33114"/>
    <cellStyle name="SAPBEXresDataEmph 4" xfId="33115"/>
    <cellStyle name="SAPBEXresDataEmph 5" xfId="33116"/>
    <cellStyle name="SAPBEXresDataEmph 6" xfId="33117"/>
    <cellStyle name="SAPBEXresDataEmph 7" xfId="33118"/>
    <cellStyle name="SAPBEXresDataEmph 8" xfId="33119"/>
    <cellStyle name="SAPBEXresDataEmph 9" xfId="33120"/>
    <cellStyle name="SAPBEXresItem" xfId="183"/>
    <cellStyle name="SAPBEXresItem 10" xfId="33121"/>
    <cellStyle name="SAPBEXresItem 11" xfId="33122"/>
    <cellStyle name="SAPBEXresItem 12" xfId="33123"/>
    <cellStyle name="SAPBEXresItem 13" xfId="33124"/>
    <cellStyle name="SAPBEXresItem 14" xfId="33125"/>
    <cellStyle name="SAPBEXresItem 15" xfId="33126"/>
    <cellStyle name="SAPBEXresItem 16" xfId="33127"/>
    <cellStyle name="SAPBEXresItem 17" xfId="33128"/>
    <cellStyle name="SAPBEXresItem 18" xfId="33129"/>
    <cellStyle name="SAPBEXresItem 19" xfId="33130"/>
    <cellStyle name="SAPBEXresItem 2" xfId="33131"/>
    <cellStyle name="SAPBEXresItem 20" xfId="33132"/>
    <cellStyle name="SAPBEXresItem 21" xfId="33133"/>
    <cellStyle name="SAPBEXresItem 22" xfId="33134"/>
    <cellStyle name="SAPBEXresItem 23" xfId="33135"/>
    <cellStyle name="SAPBEXresItem 24" xfId="33136"/>
    <cellStyle name="SAPBEXresItem 25" xfId="33137"/>
    <cellStyle name="SAPBEXresItem 26" xfId="33138"/>
    <cellStyle name="SAPBEXresItem 27" xfId="33139"/>
    <cellStyle name="SAPBEXresItem 28" xfId="33140"/>
    <cellStyle name="SAPBEXresItem 29" xfId="33141"/>
    <cellStyle name="SAPBEXresItem 3" xfId="33142"/>
    <cellStyle name="SAPBEXresItem 30" xfId="33143"/>
    <cellStyle name="SAPBEXresItem 31" xfId="33144"/>
    <cellStyle name="SAPBEXresItem 32" xfId="33145"/>
    <cellStyle name="SAPBEXresItem 4" xfId="33146"/>
    <cellStyle name="SAPBEXresItem 5" xfId="33147"/>
    <cellStyle name="SAPBEXresItem 6" xfId="33148"/>
    <cellStyle name="SAPBEXresItem 7" xfId="33149"/>
    <cellStyle name="SAPBEXresItem 8" xfId="33150"/>
    <cellStyle name="SAPBEXresItem 9" xfId="33151"/>
    <cellStyle name="SAPBEXresItemX" xfId="184"/>
    <cellStyle name="SAPBEXresItemX 10" xfId="33152"/>
    <cellStyle name="SAPBEXresItemX 11" xfId="33153"/>
    <cellStyle name="SAPBEXresItemX 12" xfId="33154"/>
    <cellStyle name="SAPBEXresItemX 13" xfId="33155"/>
    <cellStyle name="SAPBEXresItemX 14" xfId="33156"/>
    <cellStyle name="SAPBEXresItemX 15" xfId="33157"/>
    <cellStyle name="SAPBEXresItemX 16" xfId="33158"/>
    <cellStyle name="SAPBEXresItemX 17" xfId="33159"/>
    <cellStyle name="SAPBEXresItemX 18" xfId="33160"/>
    <cellStyle name="SAPBEXresItemX 19" xfId="33161"/>
    <cellStyle name="SAPBEXresItemX 2" xfId="33162"/>
    <cellStyle name="SAPBEXresItemX 20" xfId="33163"/>
    <cellStyle name="SAPBEXresItemX 21" xfId="33164"/>
    <cellStyle name="SAPBEXresItemX 22" xfId="33165"/>
    <cellStyle name="SAPBEXresItemX 23" xfId="33166"/>
    <cellStyle name="SAPBEXresItemX 24" xfId="33167"/>
    <cellStyle name="SAPBEXresItemX 25" xfId="33168"/>
    <cellStyle name="SAPBEXresItemX 26" xfId="33169"/>
    <cellStyle name="SAPBEXresItemX 27" xfId="33170"/>
    <cellStyle name="SAPBEXresItemX 28" xfId="33171"/>
    <cellStyle name="SAPBEXresItemX 29" xfId="33172"/>
    <cellStyle name="SAPBEXresItemX 3" xfId="33173"/>
    <cellStyle name="SAPBEXresItemX 30" xfId="33174"/>
    <cellStyle name="SAPBEXresItemX 31" xfId="33175"/>
    <cellStyle name="SAPBEXresItemX 32" xfId="33176"/>
    <cellStyle name="SAPBEXresItemX 4" xfId="33177"/>
    <cellStyle name="SAPBEXresItemX 5" xfId="33178"/>
    <cellStyle name="SAPBEXresItemX 6" xfId="33179"/>
    <cellStyle name="SAPBEXresItemX 7" xfId="33180"/>
    <cellStyle name="SAPBEXresItemX 8" xfId="33181"/>
    <cellStyle name="SAPBEXresItemX 9" xfId="33182"/>
    <cellStyle name="SAPBEXstdData" xfId="185"/>
    <cellStyle name="SAPBEXstdData 10" xfId="33183"/>
    <cellStyle name="SAPBEXstdData 11" xfId="33184"/>
    <cellStyle name="SAPBEXstdData 12" xfId="33185"/>
    <cellStyle name="SAPBEXstdData 13" xfId="33186"/>
    <cellStyle name="SAPBEXstdData 14" xfId="33187"/>
    <cellStyle name="SAPBEXstdData 15" xfId="33188"/>
    <cellStyle name="SAPBEXstdData 16" xfId="33189"/>
    <cellStyle name="SAPBEXstdData 17" xfId="33190"/>
    <cellStyle name="SAPBEXstdData 18" xfId="33191"/>
    <cellStyle name="SAPBEXstdData 19" xfId="33192"/>
    <cellStyle name="SAPBEXstdData 2" xfId="33193"/>
    <cellStyle name="SAPBEXstdData 20" xfId="33194"/>
    <cellStyle name="SAPBEXstdData 21" xfId="33195"/>
    <cellStyle name="SAPBEXstdData 22" xfId="33196"/>
    <cellStyle name="SAPBEXstdData 23" xfId="33197"/>
    <cellStyle name="SAPBEXstdData 24" xfId="33198"/>
    <cellStyle name="SAPBEXstdData 25" xfId="33199"/>
    <cellStyle name="SAPBEXstdData 26" xfId="33200"/>
    <cellStyle name="SAPBEXstdData 27" xfId="33201"/>
    <cellStyle name="SAPBEXstdData 28" xfId="33202"/>
    <cellStyle name="SAPBEXstdData 29" xfId="33203"/>
    <cellStyle name="SAPBEXstdData 3" xfId="33204"/>
    <cellStyle name="SAPBEXstdData 30" xfId="33205"/>
    <cellStyle name="SAPBEXstdData 31" xfId="33206"/>
    <cellStyle name="SAPBEXstdData 32" xfId="33207"/>
    <cellStyle name="SAPBEXstdData 4" xfId="33208"/>
    <cellStyle name="SAPBEXstdData 5" xfId="33209"/>
    <cellStyle name="SAPBEXstdData 6" xfId="33210"/>
    <cellStyle name="SAPBEXstdData 7" xfId="33211"/>
    <cellStyle name="SAPBEXstdData 8" xfId="33212"/>
    <cellStyle name="SAPBEXstdData 9" xfId="33213"/>
    <cellStyle name="SAPBEXstdDataEmph" xfId="186"/>
    <cellStyle name="SAPBEXstdDataEmph 10" xfId="33214"/>
    <cellStyle name="SAPBEXstdDataEmph 11" xfId="33215"/>
    <cellStyle name="SAPBEXstdDataEmph 12" xfId="33216"/>
    <cellStyle name="SAPBEXstdDataEmph 13" xfId="33217"/>
    <cellStyle name="SAPBEXstdDataEmph 14" xfId="33218"/>
    <cellStyle name="SAPBEXstdDataEmph 15" xfId="33219"/>
    <cellStyle name="SAPBEXstdDataEmph 16" xfId="33220"/>
    <cellStyle name="SAPBEXstdDataEmph 17" xfId="33221"/>
    <cellStyle name="SAPBEXstdDataEmph 18" xfId="33222"/>
    <cellStyle name="SAPBEXstdDataEmph 19" xfId="33223"/>
    <cellStyle name="SAPBEXstdDataEmph 2" xfId="33224"/>
    <cellStyle name="SAPBEXstdDataEmph 20" xfId="33225"/>
    <cellStyle name="SAPBEXstdDataEmph 21" xfId="33226"/>
    <cellStyle name="SAPBEXstdDataEmph 22" xfId="33227"/>
    <cellStyle name="SAPBEXstdDataEmph 23" xfId="33228"/>
    <cellStyle name="SAPBEXstdDataEmph 24" xfId="33229"/>
    <cellStyle name="SAPBEXstdDataEmph 25" xfId="33230"/>
    <cellStyle name="SAPBEXstdDataEmph 26" xfId="33231"/>
    <cellStyle name="SAPBEXstdDataEmph 27" xfId="33232"/>
    <cellStyle name="SAPBEXstdDataEmph 28" xfId="33233"/>
    <cellStyle name="SAPBEXstdDataEmph 29" xfId="33234"/>
    <cellStyle name="SAPBEXstdDataEmph 3" xfId="33235"/>
    <cellStyle name="SAPBEXstdDataEmph 30" xfId="33236"/>
    <cellStyle name="SAPBEXstdDataEmph 31" xfId="33237"/>
    <cellStyle name="SAPBEXstdDataEmph 32" xfId="33238"/>
    <cellStyle name="SAPBEXstdDataEmph 4" xfId="33239"/>
    <cellStyle name="SAPBEXstdDataEmph 5" xfId="33240"/>
    <cellStyle name="SAPBEXstdDataEmph 6" xfId="33241"/>
    <cellStyle name="SAPBEXstdDataEmph 7" xfId="33242"/>
    <cellStyle name="SAPBEXstdDataEmph 8" xfId="33243"/>
    <cellStyle name="SAPBEXstdDataEmph 9" xfId="33244"/>
    <cellStyle name="SAPBEXstdItem" xfId="187"/>
    <cellStyle name="SAPBEXstdItem 10" xfId="33245"/>
    <cellStyle name="SAPBEXstdItem 11" xfId="33246"/>
    <cellStyle name="SAPBEXstdItem 12" xfId="33247"/>
    <cellStyle name="SAPBEXstdItem 13" xfId="33248"/>
    <cellStyle name="SAPBEXstdItem 14" xfId="33249"/>
    <cellStyle name="SAPBEXstdItem 15" xfId="33250"/>
    <cellStyle name="SAPBEXstdItem 16" xfId="33251"/>
    <cellStyle name="SAPBEXstdItem 17" xfId="33252"/>
    <cellStyle name="SAPBEXstdItem 18" xfId="33253"/>
    <cellStyle name="SAPBEXstdItem 19" xfId="33254"/>
    <cellStyle name="SAPBEXstdItem 2" xfId="33255"/>
    <cellStyle name="SAPBEXstdItem 20" xfId="33256"/>
    <cellStyle name="SAPBEXstdItem 21" xfId="33257"/>
    <cellStyle name="SAPBEXstdItem 22" xfId="33258"/>
    <cellStyle name="SAPBEXstdItem 23" xfId="33259"/>
    <cellStyle name="SAPBEXstdItem 24" xfId="33260"/>
    <cellStyle name="SAPBEXstdItem 25" xfId="33261"/>
    <cellStyle name="SAPBEXstdItem 26" xfId="33262"/>
    <cellStyle name="SAPBEXstdItem 27" xfId="33263"/>
    <cellStyle name="SAPBEXstdItem 28" xfId="33264"/>
    <cellStyle name="SAPBEXstdItem 29" xfId="33265"/>
    <cellStyle name="SAPBEXstdItem 3" xfId="33266"/>
    <cellStyle name="SAPBEXstdItem 30" xfId="33267"/>
    <cellStyle name="SAPBEXstdItem 31" xfId="33268"/>
    <cellStyle name="SAPBEXstdItem 32" xfId="33269"/>
    <cellStyle name="SAPBEXstdItem 4" xfId="33270"/>
    <cellStyle name="SAPBEXstdItem 5" xfId="33271"/>
    <cellStyle name="SAPBEXstdItem 6" xfId="33272"/>
    <cellStyle name="SAPBEXstdItem 7" xfId="33273"/>
    <cellStyle name="SAPBEXstdItem 8" xfId="33274"/>
    <cellStyle name="SAPBEXstdItem 9" xfId="33275"/>
    <cellStyle name="SAPBEXstdItemX" xfId="188"/>
    <cellStyle name="SAPBEXstdItemX 10" xfId="33276"/>
    <cellStyle name="SAPBEXstdItemX 11" xfId="33277"/>
    <cellStyle name="SAPBEXstdItemX 12" xfId="33278"/>
    <cellStyle name="SAPBEXstdItemX 13" xfId="33279"/>
    <cellStyle name="SAPBEXstdItemX 14" xfId="33280"/>
    <cellStyle name="SAPBEXstdItemX 15" xfId="33281"/>
    <cellStyle name="SAPBEXstdItemX 16" xfId="33282"/>
    <cellStyle name="SAPBEXstdItemX 17" xfId="33283"/>
    <cellStyle name="SAPBEXstdItemX 18" xfId="33284"/>
    <cellStyle name="SAPBEXstdItemX 19" xfId="33285"/>
    <cellStyle name="SAPBEXstdItemX 2" xfId="33286"/>
    <cellStyle name="SAPBEXstdItemX 20" xfId="33287"/>
    <cellStyle name="SAPBEXstdItemX 21" xfId="33288"/>
    <cellStyle name="SAPBEXstdItemX 22" xfId="33289"/>
    <cellStyle name="SAPBEXstdItemX 23" xfId="33290"/>
    <cellStyle name="SAPBEXstdItemX 24" xfId="33291"/>
    <cellStyle name="SAPBEXstdItemX 25" xfId="33292"/>
    <cellStyle name="SAPBEXstdItemX 26" xfId="33293"/>
    <cellStyle name="SAPBEXstdItemX 27" xfId="33294"/>
    <cellStyle name="SAPBEXstdItemX 28" xfId="33295"/>
    <cellStyle name="SAPBEXstdItemX 29" xfId="33296"/>
    <cellStyle name="SAPBEXstdItemX 3" xfId="33297"/>
    <cellStyle name="SAPBEXstdItemX 30" xfId="33298"/>
    <cellStyle name="SAPBEXstdItemX 31" xfId="33299"/>
    <cellStyle name="SAPBEXstdItemX 32" xfId="33300"/>
    <cellStyle name="SAPBEXstdItemX 4" xfId="33301"/>
    <cellStyle name="SAPBEXstdItemX 5" xfId="33302"/>
    <cellStyle name="SAPBEXstdItemX 6" xfId="33303"/>
    <cellStyle name="SAPBEXstdItemX 7" xfId="33304"/>
    <cellStyle name="SAPBEXstdItemX 8" xfId="33305"/>
    <cellStyle name="SAPBEXstdItemX 9" xfId="33306"/>
    <cellStyle name="SAPBEXtitle" xfId="189"/>
    <cellStyle name="SAPBEXunassignedItem" xfId="190"/>
    <cellStyle name="SAPBEXunassignedItem 10" xfId="33307"/>
    <cellStyle name="SAPBEXunassignedItem 11" xfId="33308"/>
    <cellStyle name="SAPBEXunassignedItem 12" xfId="33309"/>
    <cellStyle name="SAPBEXunassignedItem 13" xfId="33310"/>
    <cellStyle name="SAPBEXunassignedItem 14" xfId="33311"/>
    <cellStyle name="SAPBEXunassignedItem 15" xfId="33312"/>
    <cellStyle name="SAPBEXunassignedItem 16" xfId="33313"/>
    <cellStyle name="SAPBEXunassignedItem 17" xfId="33314"/>
    <cellStyle name="SAPBEXunassignedItem 2" xfId="1946"/>
    <cellStyle name="SAPBEXunassignedItem 2 10" xfId="33315"/>
    <cellStyle name="SAPBEXunassignedItem 2 11" xfId="33316"/>
    <cellStyle name="SAPBEXunassignedItem 2 12" xfId="33317"/>
    <cellStyle name="SAPBEXunassignedItem 2 13" xfId="33318"/>
    <cellStyle name="SAPBEXunassignedItem 2 14" xfId="33319"/>
    <cellStyle name="SAPBEXunassignedItem 2 15" xfId="33320"/>
    <cellStyle name="SAPBEXunassignedItem 2 16" xfId="33321"/>
    <cellStyle name="SAPBEXunassignedItem 2 17" xfId="33322"/>
    <cellStyle name="SAPBEXunassignedItem 2 18" xfId="33323"/>
    <cellStyle name="SAPBEXunassignedItem 2 19" xfId="33324"/>
    <cellStyle name="SAPBEXunassignedItem 2 2" xfId="33325"/>
    <cellStyle name="SAPBEXunassignedItem 2 20" xfId="33326"/>
    <cellStyle name="SAPBEXunassignedItem 2 21" xfId="33327"/>
    <cellStyle name="SAPBEXunassignedItem 2 22" xfId="33328"/>
    <cellStyle name="SAPBEXunassignedItem 2 23" xfId="33329"/>
    <cellStyle name="SAPBEXunassignedItem 2 24" xfId="33330"/>
    <cellStyle name="SAPBEXunassignedItem 2 25" xfId="33331"/>
    <cellStyle name="SAPBEXunassignedItem 2 26" xfId="33332"/>
    <cellStyle name="SAPBEXunassignedItem 2 27" xfId="33333"/>
    <cellStyle name="SAPBEXunassignedItem 2 28" xfId="33334"/>
    <cellStyle name="SAPBEXunassignedItem 2 29" xfId="33335"/>
    <cellStyle name="SAPBEXunassignedItem 2 3" xfId="33336"/>
    <cellStyle name="SAPBEXunassignedItem 2 30" xfId="33337"/>
    <cellStyle name="SAPBEXunassignedItem 2 4" xfId="33338"/>
    <cellStyle name="SAPBEXunassignedItem 2 5" xfId="33339"/>
    <cellStyle name="SAPBEXunassignedItem 2 6" xfId="33340"/>
    <cellStyle name="SAPBEXunassignedItem 2 7" xfId="33341"/>
    <cellStyle name="SAPBEXunassignedItem 2 8" xfId="33342"/>
    <cellStyle name="SAPBEXunassignedItem 2 9" xfId="33343"/>
    <cellStyle name="SAPBEXunassignedItem 3" xfId="1947"/>
    <cellStyle name="SAPBEXunassignedItem 3 10" xfId="33344"/>
    <cellStyle name="SAPBEXunassignedItem 3 11" xfId="33345"/>
    <cellStyle name="SAPBEXunassignedItem 3 12" xfId="33346"/>
    <cellStyle name="SAPBEXunassignedItem 3 13" xfId="33347"/>
    <cellStyle name="SAPBEXunassignedItem 3 14" xfId="33348"/>
    <cellStyle name="SAPBEXunassignedItem 3 15" xfId="33349"/>
    <cellStyle name="SAPBEXunassignedItem 3 16" xfId="33350"/>
    <cellStyle name="SAPBEXunassignedItem 3 17" xfId="33351"/>
    <cellStyle name="SAPBEXunassignedItem 3 18" xfId="33352"/>
    <cellStyle name="SAPBEXunassignedItem 3 19" xfId="33353"/>
    <cellStyle name="SAPBEXunassignedItem 3 2" xfId="33354"/>
    <cellStyle name="SAPBEXunassignedItem 3 20" xfId="33355"/>
    <cellStyle name="SAPBEXunassignedItem 3 21" xfId="33356"/>
    <cellStyle name="SAPBEXunassignedItem 3 22" xfId="33357"/>
    <cellStyle name="SAPBEXunassignedItem 3 23" xfId="33358"/>
    <cellStyle name="SAPBEXunassignedItem 3 24" xfId="33359"/>
    <cellStyle name="SAPBEXunassignedItem 3 25" xfId="33360"/>
    <cellStyle name="SAPBEXunassignedItem 3 26" xfId="33361"/>
    <cellStyle name="SAPBEXunassignedItem 3 27" xfId="33362"/>
    <cellStyle name="SAPBEXunassignedItem 3 28" xfId="33363"/>
    <cellStyle name="SAPBEXunassignedItem 3 29" xfId="33364"/>
    <cellStyle name="SAPBEXunassignedItem 3 3" xfId="33365"/>
    <cellStyle name="SAPBEXunassignedItem 3 30" xfId="33366"/>
    <cellStyle name="SAPBEXunassignedItem 3 4" xfId="33367"/>
    <cellStyle name="SAPBEXunassignedItem 3 5" xfId="33368"/>
    <cellStyle name="SAPBEXunassignedItem 3 6" xfId="33369"/>
    <cellStyle name="SAPBEXunassignedItem 3 7" xfId="33370"/>
    <cellStyle name="SAPBEXunassignedItem 3 8" xfId="33371"/>
    <cellStyle name="SAPBEXunassignedItem 3 9" xfId="33372"/>
    <cellStyle name="SAPBEXunassignedItem 4" xfId="1948"/>
    <cellStyle name="SAPBEXunassignedItem 4 10" xfId="33373"/>
    <cellStyle name="SAPBEXunassignedItem 4 11" xfId="33374"/>
    <cellStyle name="SAPBEXunassignedItem 4 12" xfId="33375"/>
    <cellStyle name="SAPBEXunassignedItem 4 13" xfId="33376"/>
    <cellStyle name="SAPBEXunassignedItem 4 14" xfId="33377"/>
    <cellStyle name="SAPBEXunassignedItem 4 15" xfId="33378"/>
    <cellStyle name="SAPBEXunassignedItem 4 16" xfId="33379"/>
    <cellStyle name="SAPBEXunassignedItem 4 17" xfId="33380"/>
    <cellStyle name="SAPBEXunassignedItem 4 18" xfId="33381"/>
    <cellStyle name="SAPBEXunassignedItem 4 19" xfId="33382"/>
    <cellStyle name="SAPBEXunassignedItem 4 2" xfId="33383"/>
    <cellStyle name="SAPBEXunassignedItem 4 20" xfId="33384"/>
    <cellStyle name="SAPBEXunassignedItem 4 21" xfId="33385"/>
    <cellStyle name="SAPBEXunassignedItem 4 22" xfId="33386"/>
    <cellStyle name="SAPBEXunassignedItem 4 23" xfId="33387"/>
    <cellStyle name="SAPBEXunassignedItem 4 24" xfId="33388"/>
    <cellStyle name="SAPBEXunassignedItem 4 25" xfId="33389"/>
    <cellStyle name="SAPBEXunassignedItem 4 26" xfId="33390"/>
    <cellStyle name="SAPBEXunassignedItem 4 27" xfId="33391"/>
    <cellStyle name="SAPBEXunassignedItem 4 28" xfId="33392"/>
    <cellStyle name="SAPBEXunassignedItem 4 29" xfId="33393"/>
    <cellStyle name="SAPBEXunassignedItem 4 3" xfId="33394"/>
    <cellStyle name="SAPBEXunassignedItem 4 30" xfId="33395"/>
    <cellStyle name="SAPBEXunassignedItem 4 4" xfId="33396"/>
    <cellStyle name="SAPBEXunassignedItem 4 5" xfId="33397"/>
    <cellStyle name="SAPBEXunassignedItem 4 6" xfId="33398"/>
    <cellStyle name="SAPBEXunassignedItem 4 7" xfId="33399"/>
    <cellStyle name="SAPBEXunassignedItem 4 8" xfId="33400"/>
    <cellStyle name="SAPBEXunassignedItem 4 9" xfId="33401"/>
    <cellStyle name="SAPBEXunassignedItem 5" xfId="33402"/>
    <cellStyle name="SAPBEXunassignedItem 6" xfId="33403"/>
    <cellStyle name="SAPBEXunassignedItem 7" xfId="33404"/>
    <cellStyle name="SAPBEXunassignedItem 8" xfId="33405"/>
    <cellStyle name="SAPBEXunassignedItem 9" xfId="33406"/>
    <cellStyle name="SAPBEXundefined" xfId="191"/>
    <cellStyle name="SAPBEXundefined 10" xfId="33407"/>
    <cellStyle name="SAPBEXundefined 11" xfId="33408"/>
    <cellStyle name="SAPBEXundefined 12" xfId="33409"/>
    <cellStyle name="SAPBEXundefined 13" xfId="33410"/>
    <cellStyle name="SAPBEXundefined 14" xfId="33411"/>
    <cellStyle name="SAPBEXundefined 15" xfId="33412"/>
    <cellStyle name="SAPBEXundefined 16" xfId="33413"/>
    <cellStyle name="SAPBEXundefined 17" xfId="33414"/>
    <cellStyle name="SAPBEXundefined 18" xfId="33415"/>
    <cellStyle name="SAPBEXundefined 19" xfId="33416"/>
    <cellStyle name="SAPBEXundefined 2" xfId="33417"/>
    <cellStyle name="SAPBEXundefined 20" xfId="33418"/>
    <cellStyle name="SAPBEXundefined 21" xfId="33419"/>
    <cellStyle name="SAPBEXundefined 22" xfId="33420"/>
    <cellStyle name="SAPBEXundefined 23" xfId="33421"/>
    <cellStyle name="SAPBEXundefined 24" xfId="33422"/>
    <cellStyle name="SAPBEXundefined 25" xfId="33423"/>
    <cellStyle name="SAPBEXundefined 26" xfId="33424"/>
    <cellStyle name="SAPBEXundefined 27" xfId="33425"/>
    <cellStyle name="SAPBEXundefined 28" xfId="33426"/>
    <cellStyle name="SAPBEXundefined 29" xfId="33427"/>
    <cellStyle name="SAPBEXundefined 3" xfId="33428"/>
    <cellStyle name="SAPBEXundefined 30" xfId="33429"/>
    <cellStyle name="SAPBEXundefined 31" xfId="33430"/>
    <cellStyle name="SAPBEXundefined 32" xfId="33431"/>
    <cellStyle name="SAPBEXundefined 4" xfId="33432"/>
    <cellStyle name="SAPBEXundefined 5" xfId="33433"/>
    <cellStyle name="SAPBEXundefined 6" xfId="33434"/>
    <cellStyle name="SAPBEXundefined 7" xfId="33435"/>
    <cellStyle name="SAPBEXundefined 8" xfId="33436"/>
    <cellStyle name="SAPBEXundefined 9" xfId="33437"/>
    <cellStyle name="Sheet Title" xfId="192"/>
    <cellStyle name="Standard_Anpassen der Amortisation" xfId="193"/>
    <cellStyle name="Style 1" xfId="194"/>
    <cellStyle name="Style 1 2" xfId="1949"/>
    <cellStyle name="Style 1 2 10" xfId="33438"/>
    <cellStyle name="Style 1 2 11" xfId="33439"/>
    <cellStyle name="Style 1 2 12" xfId="33440"/>
    <cellStyle name="Style 1 2 13" xfId="33441"/>
    <cellStyle name="Style 1 2 14" xfId="33442"/>
    <cellStyle name="Style 1 2 15" xfId="33443"/>
    <cellStyle name="Style 1 2 16" xfId="33444"/>
    <cellStyle name="Style 1 2 17" xfId="33445"/>
    <cellStyle name="Style 1 2 2" xfId="33446"/>
    <cellStyle name="Style 1 2 3" xfId="33447"/>
    <cellStyle name="Style 1 2 4" xfId="33448"/>
    <cellStyle name="Style 1 2 5" xfId="33449"/>
    <cellStyle name="Style 1 2 6" xfId="33450"/>
    <cellStyle name="Style 1 2 7" xfId="33451"/>
    <cellStyle name="Style 1 2 8" xfId="33452"/>
    <cellStyle name="Style 1 2 9" xfId="33453"/>
    <cellStyle name="Style 1 3" xfId="2011"/>
    <cellStyle name="Style 1_Reactor (No scheme)" xfId="1950"/>
    <cellStyle name="Sub-total" xfId="195"/>
    <cellStyle name="swpBody01" xfId="196"/>
    <cellStyle name="Title 2" xfId="1951"/>
    <cellStyle name="Title 2 10" xfId="33454"/>
    <cellStyle name="Title 2 11" xfId="33455"/>
    <cellStyle name="Title 2 12" xfId="33456"/>
    <cellStyle name="Title 2 13" xfId="33457"/>
    <cellStyle name="Title 2 14" xfId="33458"/>
    <cellStyle name="Title 2 15" xfId="33459"/>
    <cellStyle name="Title 2 16" xfId="33460"/>
    <cellStyle name="Title 2 17" xfId="33461"/>
    <cellStyle name="Title 2 2" xfId="33462"/>
    <cellStyle name="Title 2 3" xfId="33463"/>
    <cellStyle name="Title 2 4" xfId="33464"/>
    <cellStyle name="Title 2 5" xfId="33465"/>
    <cellStyle name="Title 2 6" xfId="33466"/>
    <cellStyle name="Title 2 7" xfId="33467"/>
    <cellStyle name="Title 2 8" xfId="33468"/>
    <cellStyle name="Title 2 9" xfId="33469"/>
    <cellStyle name="Title 3" xfId="33470"/>
    <cellStyle name="Total 1" xfId="197"/>
    <cellStyle name="Total 1 10" xfId="33471"/>
    <cellStyle name="Total 1 11" xfId="33472"/>
    <cellStyle name="Total 1 12" xfId="33473"/>
    <cellStyle name="Total 1 13" xfId="33474"/>
    <cellStyle name="Total 1 14" xfId="33475"/>
    <cellStyle name="Total 1 15" xfId="33476"/>
    <cellStyle name="Total 1 16" xfId="33477"/>
    <cellStyle name="Total 1 17" xfId="33478"/>
    <cellStyle name="Total 1 18" xfId="33479"/>
    <cellStyle name="Total 1 19" xfId="33480"/>
    <cellStyle name="Total 1 2" xfId="1952"/>
    <cellStyle name="Total 1 2 10" xfId="33481"/>
    <cellStyle name="Total 1 2 11" xfId="33482"/>
    <cellStyle name="Total 1 2 12" xfId="33483"/>
    <cellStyle name="Total 1 2 13" xfId="33484"/>
    <cellStyle name="Total 1 2 14" xfId="33485"/>
    <cellStyle name="Total 1 2 15" xfId="33486"/>
    <cellStyle name="Total 1 2 16" xfId="33487"/>
    <cellStyle name="Total 1 2 17" xfId="33488"/>
    <cellStyle name="Total 1 2 18" xfId="33489"/>
    <cellStyle name="Total 1 2 19" xfId="33490"/>
    <cellStyle name="Total 1 2 2" xfId="33491"/>
    <cellStyle name="Total 1 2 20" xfId="33492"/>
    <cellStyle name="Total 1 2 21" xfId="33493"/>
    <cellStyle name="Total 1 2 22" xfId="33494"/>
    <cellStyle name="Total 1 2 23" xfId="33495"/>
    <cellStyle name="Total 1 2 24" xfId="33496"/>
    <cellStyle name="Total 1 2 25" xfId="33497"/>
    <cellStyle name="Total 1 2 26" xfId="33498"/>
    <cellStyle name="Total 1 2 27" xfId="33499"/>
    <cellStyle name="Total 1 2 28" xfId="33500"/>
    <cellStyle name="Total 1 2 29" xfId="33501"/>
    <cellStyle name="Total 1 2 3" xfId="33502"/>
    <cellStyle name="Total 1 2 30" xfId="33503"/>
    <cellStyle name="Total 1 2 4" xfId="33504"/>
    <cellStyle name="Total 1 2 5" xfId="33505"/>
    <cellStyle name="Total 1 2 6" xfId="33506"/>
    <cellStyle name="Total 1 2 7" xfId="33507"/>
    <cellStyle name="Total 1 2 8" xfId="33508"/>
    <cellStyle name="Total 1 2 9" xfId="33509"/>
    <cellStyle name="Total 1 20" xfId="33510"/>
    <cellStyle name="Total 1 21" xfId="33511"/>
    <cellStyle name="Total 1 22" xfId="33512"/>
    <cellStyle name="Total 1 23" xfId="33513"/>
    <cellStyle name="Total 1 24" xfId="33514"/>
    <cellStyle name="Total 1 25" xfId="33515"/>
    <cellStyle name="Total 1 26" xfId="33516"/>
    <cellStyle name="Total 1 27" xfId="33517"/>
    <cellStyle name="Total 1 28" xfId="33518"/>
    <cellStyle name="Total 1 29" xfId="33519"/>
    <cellStyle name="Total 1 3" xfId="1953"/>
    <cellStyle name="Total 1 3 10" xfId="33520"/>
    <cellStyle name="Total 1 3 11" xfId="33521"/>
    <cellStyle name="Total 1 3 12" xfId="33522"/>
    <cellStyle name="Total 1 3 13" xfId="33523"/>
    <cellStyle name="Total 1 3 14" xfId="33524"/>
    <cellStyle name="Total 1 3 15" xfId="33525"/>
    <cellStyle name="Total 1 3 16" xfId="33526"/>
    <cellStyle name="Total 1 3 17" xfId="33527"/>
    <cellStyle name="Total 1 3 18" xfId="33528"/>
    <cellStyle name="Total 1 3 19" xfId="33529"/>
    <cellStyle name="Total 1 3 2" xfId="33530"/>
    <cellStyle name="Total 1 3 20" xfId="33531"/>
    <cellStyle name="Total 1 3 21" xfId="33532"/>
    <cellStyle name="Total 1 3 22" xfId="33533"/>
    <cellStyle name="Total 1 3 23" xfId="33534"/>
    <cellStyle name="Total 1 3 24" xfId="33535"/>
    <cellStyle name="Total 1 3 25" xfId="33536"/>
    <cellStyle name="Total 1 3 26" xfId="33537"/>
    <cellStyle name="Total 1 3 27" xfId="33538"/>
    <cellStyle name="Total 1 3 28" xfId="33539"/>
    <cellStyle name="Total 1 3 29" xfId="33540"/>
    <cellStyle name="Total 1 3 3" xfId="33541"/>
    <cellStyle name="Total 1 3 30" xfId="33542"/>
    <cellStyle name="Total 1 3 4" xfId="33543"/>
    <cellStyle name="Total 1 3 5" xfId="33544"/>
    <cellStyle name="Total 1 3 6" xfId="33545"/>
    <cellStyle name="Total 1 3 7" xfId="33546"/>
    <cellStyle name="Total 1 3 8" xfId="33547"/>
    <cellStyle name="Total 1 3 9" xfId="33548"/>
    <cellStyle name="Total 1 30" xfId="33549"/>
    <cellStyle name="Total 1 31" xfId="33550"/>
    <cellStyle name="Total 1 32" xfId="33551"/>
    <cellStyle name="Total 1 33" xfId="33552"/>
    <cellStyle name="Total 1 34" xfId="33553"/>
    <cellStyle name="Total 1 35" xfId="33554"/>
    <cellStyle name="Total 1 36" xfId="33555"/>
    <cellStyle name="Total 1 37" xfId="33556"/>
    <cellStyle name="Total 1 38" xfId="33557"/>
    <cellStyle name="Total 1 39" xfId="33558"/>
    <cellStyle name="Total 1 4" xfId="1954"/>
    <cellStyle name="Total 1 4 10" xfId="33559"/>
    <cellStyle name="Total 1 4 11" xfId="33560"/>
    <cellStyle name="Total 1 4 12" xfId="33561"/>
    <cellStyle name="Total 1 4 13" xfId="33562"/>
    <cellStyle name="Total 1 4 14" xfId="33563"/>
    <cellStyle name="Total 1 4 15" xfId="33564"/>
    <cellStyle name="Total 1 4 16" xfId="33565"/>
    <cellStyle name="Total 1 4 17" xfId="33566"/>
    <cellStyle name="Total 1 4 18" xfId="33567"/>
    <cellStyle name="Total 1 4 19" xfId="33568"/>
    <cellStyle name="Total 1 4 2" xfId="33569"/>
    <cellStyle name="Total 1 4 20" xfId="33570"/>
    <cellStyle name="Total 1 4 21" xfId="33571"/>
    <cellStyle name="Total 1 4 22" xfId="33572"/>
    <cellStyle name="Total 1 4 23" xfId="33573"/>
    <cellStyle name="Total 1 4 24" xfId="33574"/>
    <cellStyle name="Total 1 4 25" xfId="33575"/>
    <cellStyle name="Total 1 4 26" xfId="33576"/>
    <cellStyle name="Total 1 4 27" xfId="33577"/>
    <cellStyle name="Total 1 4 28" xfId="33578"/>
    <cellStyle name="Total 1 4 29" xfId="33579"/>
    <cellStyle name="Total 1 4 3" xfId="33580"/>
    <cellStyle name="Total 1 4 30" xfId="33581"/>
    <cellStyle name="Total 1 4 4" xfId="33582"/>
    <cellStyle name="Total 1 4 5" xfId="33583"/>
    <cellStyle name="Total 1 4 6" xfId="33584"/>
    <cellStyle name="Total 1 4 7" xfId="33585"/>
    <cellStyle name="Total 1 4 8" xfId="33586"/>
    <cellStyle name="Total 1 4 9" xfId="33587"/>
    <cellStyle name="Total 1 40" xfId="33588"/>
    <cellStyle name="Total 1 41" xfId="33589"/>
    <cellStyle name="Total 1 42" xfId="33590"/>
    <cellStyle name="Total 1 43" xfId="33591"/>
    <cellStyle name="Total 1 44" xfId="33592"/>
    <cellStyle name="Total 1 45" xfId="33593"/>
    <cellStyle name="Total 1 46" xfId="33594"/>
    <cellStyle name="Total 1 47" xfId="33595"/>
    <cellStyle name="Total 1 48" xfId="33596"/>
    <cellStyle name="Total 1 49" xfId="33597"/>
    <cellStyle name="Total 1 5" xfId="33598"/>
    <cellStyle name="Total 1 50" xfId="33599"/>
    <cellStyle name="Total 1 51" xfId="33600"/>
    <cellStyle name="Total 1 52" xfId="33601"/>
    <cellStyle name="Total 1 53" xfId="33602"/>
    <cellStyle name="Total 1 54" xfId="33603"/>
    <cellStyle name="Total 1 55" xfId="33604"/>
    <cellStyle name="Total 1 56" xfId="33605"/>
    <cellStyle name="Total 1 57" xfId="33606"/>
    <cellStyle name="Total 1 58" xfId="33607"/>
    <cellStyle name="Total 1 59" xfId="33608"/>
    <cellStyle name="Total 1 6" xfId="33609"/>
    <cellStyle name="Total 1 60" xfId="33610"/>
    <cellStyle name="Total 1 61" xfId="33611"/>
    <cellStyle name="Total 1 62" xfId="33612"/>
    <cellStyle name="Total 1 63" xfId="33613"/>
    <cellStyle name="Total 1 64" xfId="33614"/>
    <cellStyle name="Total 1 65" xfId="33615"/>
    <cellStyle name="Total 1 66" xfId="33616"/>
    <cellStyle name="Total 1 67" xfId="33617"/>
    <cellStyle name="Total 1 68" xfId="33618"/>
    <cellStyle name="Total 1 69" xfId="33619"/>
    <cellStyle name="Total 1 7" xfId="33620"/>
    <cellStyle name="Total 1 70" xfId="33621"/>
    <cellStyle name="Total 1 71" xfId="33622"/>
    <cellStyle name="Total 1 72" xfId="33623"/>
    <cellStyle name="Total 1 73" xfId="33624"/>
    <cellStyle name="Total 1 74" xfId="33625"/>
    <cellStyle name="Total 1 75" xfId="33626"/>
    <cellStyle name="Total 1 76" xfId="33627"/>
    <cellStyle name="Total 1 77" xfId="33628"/>
    <cellStyle name="Total 1 78" xfId="33629"/>
    <cellStyle name="Total 1 8" xfId="33630"/>
    <cellStyle name="Total 1 9" xfId="33631"/>
    <cellStyle name="Total 1_Reactor (No scheme)" xfId="1955"/>
    <cellStyle name="Total 2" xfId="1956"/>
    <cellStyle name="Total 2 10" xfId="33632"/>
    <cellStyle name="Total 2 11" xfId="33633"/>
    <cellStyle name="Total 2 12" xfId="33634"/>
    <cellStyle name="Total 2 13" xfId="33635"/>
    <cellStyle name="Total 2 14" xfId="33636"/>
    <cellStyle name="Total 2 15" xfId="33637"/>
    <cellStyle name="Total 2 16" xfId="33638"/>
    <cellStyle name="Total 2 17" xfId="33639"/>
    <cellStyle name="Total 2 18" xfId="33640"/>
    <cellStyle name="Total 2 19" xfId="33641"/>
    <cellStyle name="Total 2 2" xfId="33642"/>
    <cellStyle name="Total 2 20" xfId="33643"/>
    <cellStyle name="Total 2 21" xfId="33644"/>
    <cellStyle name="Total 2 22" xfId="33645"/>
    <cellStyle name="Total 2 23" xfId="33646"/>
    <cellStyle name="Total 2 24" xfId="33647"/>
    <cellStyle name="Total 2 25" xfId="33648"/>
    <cellStyle name="Total 2 26" xfId="33649"/>
    <cellStyle name="Total 2 27" xfId="33650"/>
    <cellStyle name="Total 2 28" xfId="33651"/>
    <cellStyle name="Total 2 29" xfId="33652"/>
    <cellStyle name="Total 2 3" xfId="33653"/>
    <cellStyle name="Total 2 30" xfId="33654"/>
    <cellStyle name="Total 2 31" xfId="33655"/>
    <cellStyle name="Total 2 32" xfId="33656"/>
    <cellStyle name="Total 2 33" xfId="33657"/>
    <cellStyle name="Total 2 34" xfId="33658"/>
    <cellStyle name="Total 2 35" xfId="33659"/>
    <cellStyle name="Total 2 36" xfId="33660"/>
    <cellStyle name="Total 2 37" xfId="33661"/>
    <cellStyle name="Total 2 38" xfId="33662"/>
    <cellStyle name="Total 2 39" xfId="33663"/>
    <cellStyle name="Total 2 4" xfId="33664"/>
    <cellStyle name="Total 2 40" xfId="33665"/>
    <cellStyle name="Total 2 41" xfId="33666"/>
    <cellStyle name="Total 2 42" xfId="33667"/>
    <cellStyle name="Total 2 43" xfId="33668"/>
    <cellStyle name="Total 2 44" xfId="33669"/>
    <cellStyle name="Total 2 45" xfId="33670"/>
    <cellStyle name="Total 2 46" xfId="33671"/>
    <cellStyle name="Total 2 47" xfId="33672"/>
    <cellStyle name="Total 2 48" xfId="33673"/>
    <cellStyle name="Total 2 5" xfId="33674"/>
    <cellStyle name="Total 2 6" xfId="33675"/>
    <cellStyle name="Total 2 7" xfId="33676"/>
    <cellStyle name="Total 2 8" xfId="33677"/>
    <cellStyle name="Total 2 9" xfId="33678"/>
    <cellStyle name="Total 3" xfId="33679"/>
    <cellStyle name="Totals" xfId="198"/>
    <cellStyle name="Währung [0]_Compiling Utility Macros" xfId="199"/>
    <cellStyle name="Währung_Compiling Utility Macros" xfId="200"/>
    <cellStyle name="Warning Text 2" xfId="1957"/>
    <cellStyle name="Warning Text 2 10" xfId="33680"/>
    <cellStyle name="Warning Text 2 11" xfId="33681"/>
    <cellStyle name="Warning Text 2 12" xfId="33682"/>
    <cellStyle name="Warning Text 2 13" xfId="33683"/>
    <cellStyle name="Warning Text 2 14" xfId="33684"/>
    <cellStyle name="Warning Text 2 15" xfId="33685"/>
    <cellStyle name="Warning Text 2 16" xfId="33686"/>
    <cellStyle name="Warning Text 2 17" xfId="33687"/>
    <cellStyle name="Warning Text 2 2" xfId="33688"/>
    <cellStyle name="Warning Text 2 3" xfId="33689"/>
    <cellStyle name="Warning Text 2 4" xfId="33690"/>
    <cellStyle name="Warning Text 2 5" xfId="33691"/>
    <cellStyle name="Warning Text 2 6" xfId="33692"/>
    <cellStyle name="Warning Text 2 7" xfId="33693"/>
    <cellStyle name="Warning Text 2 8" xfId="33694"/>
    <cellStyle name="Warning Text 2 9" xfId="33695"/>
    <cellStyle name="Warning Text 3" xfId="33696"/>
    <cellStyle name="Yellow" xfId="201"/>
  </cellStyles>
  <dxfs count="5">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newbyd\Application%20Data\Microsoft\Excel\Finance\Draft%20RIIO%20T1%20RRP%20Finan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tworks/Network_Company_Sub/Network_Company_Sub_Lib/Elec_Distrribution/Financial_Issues_Data_Tables/2012/FI_DNO_2012_ENW.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tworks/RG/RIIOT1_and_GD1_Lib/T1/Costs_and_Outputs/RIGS%20for%20RIIO_T1/RIGs%20template%20(G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tworks/RG/RIIOT1_and_GD1_Lib/GD1/Costs_and_Outputs/RIGs%20for%20RIIO_GD1/Finance/RIIO%20GD1%20BPDT%20Finance%20-%20Liv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tworks/RG/RIIOT1_and_GD1_Lib/T1/Costs_and_Outputs/RIGS%20for%20RIIO_T1/Opex/Draft%20RIIO%20T1%20RRP%20Financ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Networks\RG\RIIOT1_and_GD1_Lib\GD1\Costs_and_Outputs\RIGs%20for%20RIIO_GD1\Finance\RIIO%20GD1%20BPDT%20Finance%20-%20Liv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etworks\Network_Company_Sub\Network_Company_Sub_Lib\Transmission\SHETL\RRPs\Submissions_2012\Submissions\2012_SHETL_RRP_v1%20-%20FINAL%2031%20July%2020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fgem.gov.uk/Networks/ElecDist/PriceCntrls/DPCR5/Documents1/Cost_and_Volumes_Reporting_Pa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Index"/>
      <sheetName val="2.13 Network Ops"/>
      <sheetName val="3.3 Tax"/>
      <sheetName val="Sheet1"/>
    </sheetNames>
    <sheetDataSet>
      <sheetData sheetId="0" refreshError="1"/>
      <sheetData sheetId="1" refreshError="1"/>
      <sheetData sheetId="2">
        <row r="54">
          <cell r="L54" t="str">
            <v>Ok</v>
          </cell>
        </row>
        <row r="78">
          <cell r="L78" t="str">
            <v>Ok</v>
          </cell>
        </row>
      </sheetData>
      <sheetData sheetId="3">
        <row r="182">
          <cell r="M182" t="str">
            <v>Ok</v>
          </cell>
          <cell r="Q182" t="str">
            <v>Ok</v>
          </cell>
          <cell r="R182" t="str">
            <v>Ok</v>
          </cell>
          <cell r="V182" t="str">
            <v>Ok</v>
          </cell>
        </row>
        <row r="206">
          <cell r="M206" t="str">
            <v>Ok</v>
          </cell>
          <cell r="Q206" t="str">
            <v>Ok</v>
          </cell>
          <cell r="R206" t="str">
            <v>Ok</v>
          </cell>
          <cell r="V206" t="str">
            <v>Ok</v>
          </cell>
        </row>
      </sheetData>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 Pack cover"/>
      <sheetName val="Version control"/>
      <sheetName val="Contents"/>
      <sheetName val="Changes Log"/>
      <sheetName val="Checks"/>
      <sheetName val="F1 - P&amp;L"/>
      <sheetName val="F2 - Bal Sht"/>
      <sheetName val="F3 Cashflow"/>
      <sheetName val="F4 Net Debt"/>
      <sheetName val="F5 Financing costs"/>
      <sheetName val="F6 Financing Req"/>
      <sheetName val="F7 Pensions DB scheme costs"/>
      <sheetName val="F8 Pension Primary scheme "/>
      <sheetName val="F8.1 Pension Second scheme"/>
      <sheetName val="F8.2 Pension Tertiary scheme"/>
      <sheetName val="F9 Pensions DC schemes"/>
      <sheetName val="F10 Pensions PPF Levies"/>
      <sheetName val="F11 Pension Scheme Admin costs"/>
      <sheetName val="F12 Tax allocations"/>
      <sheetName val="F12a CT return allocations "/>
      <sheetName val="F13 Tax CA pools"/>
      <sheetName val="F14 Tax comp"/>
      <sheetName val="F14a Tax comp DUoS"/>
      <sheetName val="F15 Recn total costs to reg acs"/>
      <sheetName val="F16 Recn net debt"/>
      <sheetName val="F17 Recn pension costs "/>
      <sheetName val="F18 Pension true up"/>
      <sheetName val="F19 PPF true up"/>
      <sheetName val="F20 Tax clawback "/>
      <sheetName val="F21 RAV rollforward &amp; depn"/>
      <sheetName val="F22 Historic RAV lookup data"/>
      <sheetName val="Ofgem data input"/>
    </sheetNames>
    <sheetDataSet>
      <sheetData sheetId="0"/>
      <sheetData sheetId="1"/>
      <sheetData sheetId="2"/>
      <sheetData sheetId="3"/>
      <sheetData sheetId="4"/>
      <sheetData sheetId="5">
        <row r="21">
          <cell r="A21" t="str">
            <v>Exceptional Item (1) - overwrite</v>
          </cell>
        </row>
        <row r="26">
          <cell r="A26">
            <v>0</v>
          </cell>
        </row>
        <row r="27">
          <cell r="A27" t="str">
            <v>Finance expense &amp; Investment income</v>
          </cell>
        </row>
        <row r="28">
          <cell r="A28" t="str">
            <v>Interest Payable</v>
          </cell>
        </row>
      </sheetData>
      <sheetData sheetId="6"/>
      <sheetData sheetId="7"/>
      <sheetData sheetId="8"/>
      <sheetData sheetId="9">
        <row r="454">
          <cell r="A454" t="str">
            <v>Fixed rate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dex"/>
      <sheetName val="Universal data"/>
      <sheetName val="Check and Balances"/>
      <sheetName val="1.1 Inc_Stat"/>
      <sheetName val="1.2 Fin_Pos"/>
      <sheetName val="1.3 Cashflow "/>
      <sheetName val="1.4 Rec to Reg Acs"/>
      <sheetName val="1.5 Net Debt 1"/>
      <sheetName val="1.5.1 Net Debt NG 1"/>
      <sheetName val="1.5.2 Net Debt Rec"/>
      <sheetName val="1.7 Disposals"/>
      <sheetName val="Tax Clawback"/>
      <sheetName val="1.9 Fin Req"/>
      <sheetName val="1.10.1 Pension DB Deficit"/>
      <sheetName val="1.10.2 Pensions For Benchmark"/>
      <sheetName val="1.10.3 Pensions PPF &amp; Admin"/>
      <sheetName val="1.10.4 Pensions Rec Triennial"/>
      <sheetName val="1.10.5 DAM Stat Triennial"/>
      <sheetName val="1.10.6 DAM Rec Triennial"/>
      <sheetName val="1.10.7 Pension DB Triennial"/>
      <sheetName val="2. Totex summary"/>
      <sheetName val="2. Ofgem totex adjustments"/>
      <sheetName val="1.3abc_SummaryCash_Contr._Costs"/>
      <sheetName val="1.4_Provisions"/>
      <sheetName val="1.8 Irregular items"/>
      <sheetName val="2.1 Direct Opex Actuals"/>
      <sheetName val="2.1a Direct Opex Estimates"/>
      <sheetName val="2.4_Exc._&amp;_Demin"/>
      <sheetName val="2.5_CEO_&amp;_Corporate_Costs"/>
      <sheetName val="2.6_IT_&amp;_Telecoms_Costs"/>
      <sheetName val="2.6.1_IT_&amp;_Telecoms_Allocations"/>
      <sheetName val="2.7_Insurance_Costs"/>
      <sheetName val="2.8_Property_Costs_by_Building"/>
      <sheetName val="2.8.1_Property_Costs_Allocation"/>
      <sheetName val="2.9_Business_Support_Costs"/>
      <sheetName val="2.9.1_Business_Support_Allocs"/>
      <sheetName val="2.10_Related Party Transactions"/>
      <sheetName val="2.14a_Year_on_Year_Movt"/>
      <sheetName val="2.15_Salary and FTE numbers"/>
      <sheetName val="2.17_Resilience"/>
      <sheetName val="2.18_Apprentices_&amp;_Training"/>
      <sheetName val="2.19_Insourced_Outsourced"/>
      <sheetName val="IRM-Expenditure"/>
      <sheetName val="NIA Expenditure"/>
      <sheetName val="NIC-Expenditure"/>
      <sheetName val="Innovation Revenue-Condition"/>
      <sheetName val="Innovation Revenue - Inputs"/>
      <sheetName val="Physical Security Opex"/>
      <sheetName val="5.8a_Capex_summary"/>
      <sheetName val="2.2 Non op capex"/>
      <sheetName val="2.12 SO capex"/>
      <sheetName val="5.8b_Capex_TPCR4_Defs"/>
      <sheetName val="5.10 Project listing"/>
      <sheetName val="5.13Capex unit cost assumption"/>
      <sheetName val="5.1System characs"/>
      <sheetName val="5.2 Activity indicators"/>
      <sheetName val="5.3 Utilisation &amp; performance"/>
      <sheetName val="5.4 Demand &amp; capability"/>
      <sheetName val="5.5 Compressor utilisation"/>
      <sheetName val="5.6 Environmental "/>
      <sheetName val="5.9 Asset data "/>
      <sheetName val="5.11 Forecast Scenarios"/>
      <sheetName val="NGGT customer satisfaction"/>
      <sheetName val="Gas incremental capacity"/>
      <sheetName val="Gas transmission connections"/>
      <sheetName val="Gas constraints &amp; TSS"/>
      <sheetName val="5.17 Network Flexibility"/>
      <sheetName val="5.18 Business Carbon Footprint"/>
      <sheetName val="5.15.1 Cond &amp; Risk-Entry Points"/>
      <sheetName val="5.15.2 Cond &amp; Risk-Exit Points"/>
      <sheetName val="5.15.3 Cond &amp; Risk-Comps"/>
      <sheetName val="5.15.4 Cond &amp; Risk-Pipelines"/>
      <sheetName val="5.15.5 Cond &amp; Risk-Multijunctin"/>
    </sheetNames>
    <sheetDataSet>
      <sheetData sheetId="0" refreshError="1"/>
      <sheetData sheetId="1" refreshError="1"/>
      <sheetData sheetId="2" refreshError="1"/>
      <sheetData sheetId="3"/>
      <sheetData sheetId="4" refreshError="1"/>
      <sheetData sheetId="5" refreshError="1"/>
      <sheetData sheetId="6" refreshError="1"/>
      <sheetData sheetId="7">
        <row r="1">
          <cell r="A1" t="str">
            <v>Finance</v>
          </cell>
        </row>
        <row r="2">
          <cell r="A2" t="str">
            <v xml:space="preserve">National Grid Gas Transmission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Contents"/>
      <sheetName val="Changes Log"/>
      <sheetName val="Fixed Data"/>
      <sheetName val="1.0 Other_PC_Data"/>
      <sheetName val="Delete 1.0.2 Summary 2010-11"/>
      <sheetName val="1.1 Income_Statement"/>
      <sheetName val="1.2 Financial_Position"/>
      <sheetName val="1.3 Cash_Flow"/>
      <sheetName val="1.4 Rec_to_Reg_Acs"/>
      <sheetName val="1.5.1 Net_Debt_Summary"/>
      <sheetName val="1.5.2 Net_Debt_Detail"/>
      <sheetName val="1.5.3 Net_Debt_Rec"/>
      <sheetName val="1.6 Fixed_Asset_Disposals"/>
      <sheetName val="1.7.1 Tax_Computation_Data"/>
      <sheetName val="1.7.2 Tax_Pool_Allocations"/>
      <sheetName val="1.7.3 Tax_Pool_Allocation_CT600"/>
      <sheetName val="1.7.4 Tax_Clawback_Data"/>
      <sheetName val="1.8 Financing_Requirements"/>
      <sheetName val="1.9.1 Pension_DB_Deficit"/>
      <sheetName val="1.9.2 Pension_For_Benchmark"/>
      <sheetName val="1.9.3 Pensions_PPF_&amp;_Admin"/>
      <sheetName val="1.9.4 Pension_cost_Rec "/>
      <sheetName val="1.9.5 PDAM_Statement_Triennial"/>
      <sheetName val="1.9.6 PDAM_Rec_Triennial"/>
      <sheetName val="1.9.7 Pension_DB_Triennial"/>
      <sheetName val="Delete 1.11 FM_Inputs_nominal"/>
      <sheetName val="Delete 1.11.1 FM_Inputs_09-10"/>
      <sheetName val="1.10 Totex Summary"/>
      <sheetName val="Repex Allowance"/>
      <sheetName val="2.0 Opex Summary"/>
      <sheetName val="2.1 Op Cost Matrix"/>
      <sheetName val="2.1a Emergency "/>
      <sheetName val="2.2 Maintenance"/>
      <sheetName val="2.3 Related Party "/>
      <sheetName val="2.4a Business Support GROSS"/>
      <sheetName val="2.4b Business Support Analysis"/>
      <sheetName val="2.4c IT &amp; Telecom Costs "/>
      <sheetName val="2.4d IT &amp; Telecoms "/>
      <sheetName val="2.4e Property Costs by Building"/>
      <sheetName val="2.4f Property Costs"/>
      <sheetName val="2.4g Insurance Costs"/>
      <sheetName val="2.4h Corporate Costs"/>
      <sheetName val="2.4i Insource outsource"/>
      <sheetName val="2.5 YOY movements"/>
      <sheetName val="2.6 RPEs"/>
      <sheetName val="2.7 FTEs"/>
      <sheetName val="2.8 Apprentices &amp; Trainees"/>
      <sheetName val="2.8a A&amp;T Programmes"/>
      <sheetName val="2.8b A&amp;T Numbers"/>
      <sheetName val="2.8c A&amp;T Reconciliation"/>
      <sheetName val="2.9 Shrinkage"/>
      <sheetName val="2.10 Streetworks (old)"/>
      <sheetName val="2.10a Streetworks- existing HAs"/>
      <sheetName val="2.10b Streetworks- new HAs"/>
      <sheetName val="2.11 LP Gasholders Removal"/>
      <sheetName val="2.12 Smart Metering"/>
      <sheetName val="3.1 Capex Summary"/>
      <sheetName val="3.2 LTS &amp; Storage"/>
      <sheetName val="3.3 Reinforcement"/>
      <sheetName val="3.4 Governors (Replacement)"/>
      <sheetName val="3.5 Connections"/>
      <sheetName val="3.6 Other Capex"/>
      <sheetName val="3.6a IT &amp; System Ops"/>
      <sheetName val="3.6b Transport &amp; Plant (cap&amp;op)"/>
      <sheetName val="3.7 Capitalised Overheads"/>
      <sheetName val="3.8 Spare"/>
      <sheetName val="3.9 Repex Summary"/>
      <sheetName val="3.10 Repex Mains "/>
      <sheetName val="3.10a Tier 1"/>
      <sheetName val="3.10b Tier 2"/>
      <sheetName val="3.10c Tier 3"/>
      <sheetName val="3.10d Dist Mains Risk (old)"/>
      <sheetName val="3.10d Distribution Mains Risk"/>
      <sheetName val="3.10e Other Policy mains"/>
      <sheetName val="3.11 Repex Services "/>
      <sheetName val="3.11a Repex Services"/>
      <sheetName val="3.11b Repex Services"/>
      <sheetName val="3.11c Repex Services"/>
      <sheetName val="3.12 LTS Asset Data"/>
      <sheetName val="3.13 Capacity &amp; Storage Asset  "/>
      <sheetName val="3.14 Network Assets"/>
      <sheetName val="3.15 Additional Data"/>
      <sheetName val="3.16 Capacity &amp; Demand Data "/>
      <sheetName val="3.16a Capacity Output Data"/>
      <sheetName val="3.17 MEAV"/>
      <sheetName val="4.1 Safety &amp; Reliability Output"/>
      <sheetName val="4.2 Innovation"/>
      <sheetName val="4.3 Asset Health"/>
      <sheetName val="Model_Input"/>
      <sheetName val="Changes"/>
    </sheetNames>
    <sheetDataSet>
      <sheetData sheetId="0"/>
      <sheetData sheetId="1"/>
      <sheetData sheetId="2"/>
      <sheetData sheetId="3">
        <row r="1">
          <cell r="A1" t="str">
            <v>Business Plan Data Template</v>
          </cell>
        </row>
        <row r="2">
          <cell r="A2" t="str">
            <v>Master</v>
          </cell>
        </row>
        <row r="3">
          <cell r="A3" t="str">
            <v>RIIO-GD1</v>
          </cell>
        </row>
      </sheetData>
      <sheetData sheetId="4">
        <row r="23">
          <cell r="G23">
            <v>215.76666666666662</v>
          </cell>
        </row>
      </sheetData>
      <sheetData sheetId="5">
        <row r="9">
          <cell r="F9">
            <v>0</v>
          </cell>
        </row>
      </sheetData>
      <sheetData sheetId="6">
        <row r="9">
          <cell r="F9">
            <v>0</v>
          </cell>
        </row>
      </sheetData>
      <sheetData sheetId="7">
        <row r="9">
          <cell r="F9">
            <v>0</v>
          </cell>
        </row>
      </sheetData>
      <sheetData sheetId="8">
        <row r="9">
          <cell r="F9">
            <v>0</v>
          </cell>
        </row>
      </sheetData>
      <sheetData sheetId="9">
        <row r="9">
          <cell r="F9" t="str">
            <v>£m</v>
          </cell>
        </row>
      </sheetData>
      <sheetData sheetId="10">
        <row r="9">
          <cell r="F9" t="str">
            <v>Book Value</v>
          </cell>
        </row>
        <row r="117">
          <cell r="G117">
            <v>0</v>
          </cell>
          <cell r="I117">
            <v>0</v>
          </cell>
          <cell r="K117">
            <v>0</v>
          </cell>
          <cell r="M117">
            <v>0</v>
          </cell>
          <cell r="O117">
            <v>0</v>
          </cell>
          <cell r="Q117">
            <v>0</v>
          </cell>
          <cell r="S117">
            <v>0</v>
          </cell>
          <cell r="U117">
            <v>0</v>
          </cell>
          <cell r="W117">
            <v>0</v>
          </cell>
          <cell r="Y117">
            <v>0</v>
          </cell>
        </row>
      </sheetData>
      <sheetData sheetId="11">
        <row r="9">
          <cell r="F9">
            <v>0</v>
          </cell>
        </row>
      </sheetData>
      <sheetData sheetId="12">
        <row r="9">
          <cell r="F9">
            <v>0</v>
          </cell>
        </row>
      </sheetData>
      <sheetData sheetId="13">
        <row r="9">
          <cell r="F9" t="str">
            <v>Net Sales Proceeds</v>
          </cell>
        </row>
      </sheetData>
      <sheetData sheetId="14">
        <row r="9">
          <cell r="F9" t="str">
            <v>2010/11</v>
          </cell>
        </row>
      </sheetData>
      <sheetData sheetId="15">
        <row r="9">
          <cell r="F9">
            <v>0</v>
          </cell>
        </row>
      </sheetData>
      <sheetData sheetId="16">
        <row r="9">
          <cell r="F9">
            <v>0</v>
          </cell>
        </row>
      </sheetData>
      <sheetData sheetId="17">
        <row r="9">
          <cell r="F9">
            <v>0</v>
          </cell>
        </row>
      </sheetData>
      <sheetData sheetId="18">
        <row r="9">
          <cell r="F9">
            <v>0</v>
          </cell>
        </row>
      </sheetData>
      <sheetData sheetId="19">
        <row r="9">
          <cell r="F9">
            <v>0</v>
          </cell>
        </row>
      </sheetData>
      <sheetData sheetId="20">
        <row r="9">
          <cell r="F9">
            <v>0</v>
          </cell>
        </row>
      </sheetData>
      <sheetData sheetId="21">
        <row r="9">
          <cell r="F9">
            <v>0</v>
          </cell>
        </row>
      </sheetData>
      <sheetData sheetId="22">
        <row r="9">
          <cell r="F9">
            <v>0</v>
          </cell>
        </row>
      </sheetData>
      <sheetData sheetId="23">
        <row r="9">
          <cell r="F9">
            <v>0</v>
          </cell>
        </row>
      </sheetData>
      <sheetData sheetId="24">
        <row r="9">
          <cell r="F9">
            <v>0</v>
          </cell>
        </row>
      </sheetData>
      <sheetData sheetId="25"/>
      <sheetData sheetId="26"/>
      <sheetData sheetId="27">
        <row r="9">
          <cell r="F9">
            <v>0</v>
          </cell>
        </row>
      </sheetData>
      <sheetData sheetId="28">
        <row r="9">
          <cell r="F9">
            <v>0</v>
          </cell>
        </row>
      </sheetData>
      <sheetData sheetId="29">
        <row r="9">
          <cell r="F9">
            <v>96.419461601874303</v>
          </cell>
        </row>
      </sheetData>
      <sheetData sheetId="30">
        <row r="9">
          <cell r="F9">
            <v>0</v>
          </cell>
        </row>
      </sheetData>
      <sheetData sheetId="31">
        <row r="9">
          <cell r="F9">
            <v>0</v>
          </cell>
        </row>
      </sheetData>
      <sheetData sheetId="32">
        <row r="9">
          <cell r="F9" t="str">
            <v>£m</v>
          </cell>
        </row>
      </sheetData>
      <sheetData sheetId="33">
        <row r="9">
          <cell r="F9">
            <v>0</v>
          </cell>
        </row>
      </sheetData>
      <sheetData sheetId="34">
        <row r="9">
          <cell r="F9">
            <v>0</v>
          </cell>
        </row>
      </sheetData>
      <sheetData sheetId="35">
        <row r="9">
          <cell r="F9">
            <v>0</v>
          </cell>
        </row>
      </sheetData>
      <sheetData sheetId="36">
        <row r="9">
          <cell r="F9">
            <v>0</v>
          </cell>
        </row>
      </sheetData>
      <sheetData sheetId="37">
        <row r="9">
          <cell r="F9">
            <v>0</v>
          </cell>
        </row>
      </sheetData>
      <sheetData sheetId="38">
        <row r="9">
          <cell r="F9">
            <v>0</v>
          </cell>
        </row>
      </sheetData>
      <sheetData sheetId="39">
        <row r="9">
          <cell r="F9" t="str">
            <v>£'m</v>
          </cell>
        </row>
      </sheetData>
      <sheetData sheetId="40">
        <row r="9">
          <cell r="F9">
            <v>0</v>
          </cell>
        </row>
      </sheetData>
      <sheetData sheetId="41">
        <row r="9">
          <cell r="F9">
            <v>0</v>
          </cell>
        </row>
      </sheetData>
      <sheetData sheetId="42">
        <row r="9">
          <cell r="F9">
            <v>0</v>
          </cell>
        </row>
      </sheetData>
      <sheetData sheetId="43">
        <row r="9">
          <cell r="F9">
            <v>0</v>
          </cell>
        </row>
      </sheetData>
      <sheetData sheetId="44">
        <row r="9">
          <cell r="F9">
            <v>0</v>
          </cell>
        </row>
      </sheetData>
      <sheetData sheetId="45">
        <row r="9">
          <cell r="F9">
            <v>0</v>
          </cell>
        </row>
      </sheetData>
      <sheetData sheetId="46">
        <row r="9">
          <cell r="F9">
            <v>0</v>
          </cell>
        </row>
      </sheetData>
      <sheetData sheetId="47">
        <row r="9">
          <cell r="F9">
            <v>0</v>
          </cell>
        </row>
      </sheetData>
      <sheetData sheetId="48">
        <row r="9">
          <cell r="F9">
            <v>0</v>
          </cell>
        </row>
      </sheetData>
      <sheetData sheetId="49">
        <row r="9">
          <cell r="F9">
            <v>0</v>
          </cell>
        </row>
      </sheetData>
      <sheetData sheetId="50">
        <row r="9">
          <cell r="F9">
            <v>0</v>
          </cell>
        </row>
      </sheetData>
      <sheetData sheetId="51">
        <row r="9">
          <cell r="F9">
            <v>0</v>
          </cell>
        </row>
      </sheetData>
      <sheetData sheetId="52">
        <row r="9">
          <cell r="F9">
            <v>0</v>
          </cell>
        </row>
      </sheetData>
      <sheetData sheetId="53">
        <row r="9">
          <cell r="F9">
            <v>2013</v>
          </cell>
        </row>
      </sheetData>
      <sheetData sheetId="54">
        <row r="9">
          <cell r="F9">
            <v>2013</v>
          </cell>
        </row>
      </sheetData>
      <sheetData sheetId="55">
        <row r="9">
          <cell r="F9">
            <v>0</v>
          </cell>
        </row>
      </sheetData>
      <sheetData sheetId="56">
        <row r="9">
          <cell r="F9">
            <v>0</v>
          </cell>
        </row>
      </sheetData>
      <sheetData sheetId="57">
        <row r="9">
          <cell r="F9">
            <v>0</v>
          </cell>
        </row>
      </sheetData>
      <sheetData sheetId="58">
        <row r="9">
          <cell r="F9">
            <v>0</v>
          </cell>
        </row>
      </sheetData>
      <sheetData sheetId="59">
        <row r="9">
          <cell r="F9">
            <v>0</v>
          </cell>
        </row>
      </sheetData>
      <sheetData sheetId="60">
        <row r="9">
          <cell r="F9" t="str">
            <v>Total contribution</v>
          </cell>
        </row>
      </sheetData>
      <sheetData sheetId="61">
        <row r="9">
          <cell r="F9">
            <v>0</v>
          </cell>
        </row>
      </sheetData>
      <sheetData sheetId="62">
        <row r="9">
          <cell r="F9">
            <v>0</v>
          </cell>
        </row>
      </sheetData>
      <sheetData sheetId="63">
        <row r="9">
          <cell r="F9">
            <v>0</v>
          </cell>
        </row>
      </sheetData>
      <sheetData sheetId="64">
        <row r="9">
          <cell r="F9" t="str">
            <v>Operating 
Expenditure (running costs)</v>
          </cell>
        </row>
      </sheetData>
      <sheetData sheetId="65">
        <row r="9">
          <cell r="F9" t="str">
            <v>£m</v>
          </cell>
        </row>
      </sheetData>
      <sheetData sheetId="66">
        <row r="9">
          <cell r="F9">
            <v>0</v>
          </cell>
        </row>
      </sheetData>
      <sheetData sheetId="67">
        <row r="9">
          <cell r="F9" t="str">
            <v>Unit Cost £/m or £1000/unit</v>
          </cell>
        </row>
      </sheetData>
      <sheetData sheetId="68">
        <row r="9">
          <cell r="F9">
            <v>0</v>
          </cell>
        </row>
      </sheetData>
      <sheetData sheetId="69">
        <row r="9">
          <cell r="F9">
            <v>0</v>
          </cell>
        </row>
      </sheetData>
      <sheetData sheetId="70">
        <row r="9">
          <cell r="F9">
            <v>0</v>
          </cell>
        </row>
      </sheetData>
      <sheetData sheetId="71">
        <row r="9">
          <cell r="F9">
            <v>0</v>
          </cell>
        </row>
      </sheetData>
      <sheetData sheetId="72">
        <row r="9">
          <cell r="F9">
            <v>0</v>
          </cell>
        </row>
      </sheetData>
      <sheetData sheetId="73"/>
      <sheetData sheetId="74">
        <row r="9">
          <cell r="F9">
            <v>0</v>
          </cell>
        </row>
      </sheetData>
      <sheetData sheetId="75">
        <row r="9">
          <cell r="F9">
            <v>0</v>
          </cell>
        </row>
      </sheetData>
      <sheetData sheetId="76">
        <row r="9">
          <cell r="F9">
            <v>0</v>
          </cell>
        </row>
      </sheetData>
      <sheetData sheetId="77">
        <row r="9">
          <cell r="F9">
            <v>0</v>
          </cell>
        </row>
      </sheetData>
      <sheetData sheetId="78">
        <row r="9">
          <cell r="F9">
            <v>0</v>
          </cell>
        </row>
      </sheetData>
      <sheetData sheetId="79">
        <row r="9">
          <cell r="F9">
            <v>0</v>
          </cell>
        </row>
      </sheetData>
      <sheetData sheetId="80">
        <row r="9">
          <cell r="F9">
            <v>0</v>
          </cell>
        </row>
      </sheetData>
      <sheetData sheetId="81">
        <row r="9">
          <cell r="F9" t="str">
            <v xml:space="preserve">Start GD1-2013 </v>
          </cell>
        </row>
      </sheetData>
      <sheetData sheetId="82">
        <row r="9">
          <cell r="F9">
            <v>0</v>
          </cell>
        </row>
      </sheetData>
      <sheetData sheetId="83">
        <row r="9">
          <cell r="F9">
            <v>0</v>
          </cell>
        </row>
      </sheetData>
      <sheetData sheetId="84">
        <row r="9">
          <cell r="F9">
            <v>0</v>
          </cell>
        </row>
      </sheetData>
      <sheetData sheetId="85"/>
      <sheetData sheetId="86">
        <row r="9">
          <cell r="F9">
            <v>0</v>
          </cell>
        </row>
      </sheetData>
      <sheetData sheetId="87"/>
      <sheetData sheetId="88">
        <row r="9">
          <cell r="F9">
            <v>0</v>
          </cell>
        </row>
      </sheetData>
      <sheetData sheetId="89">
        <row r="9">
          <cell r="F9">
            <v>0</v>
          </cell>
        </row>
      </sheetData>
      <sheetData sheetId="9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0 Published Data"/>
      <sheetName val="2.13 Network Ops"/>
      <sheetName val="1.1 Inc_Stat"/>
      <sheetName val="1.2 Fin_Pos"/>
      <sheetName val="1.3 Cashflow "/>
      <sheetName val="1.4 Rec to Reg Acs"/>
      <sheetName val="1.5 Net Debt 1"/>
      <sheetName val="1.5.1 Net Debt NG 1"/>
      <sheetName val="3.3 Tax"/>
      <sheetName val="1.5.2a Net Debt Rec"/>
      <sheetName val="Sheet1"/>
      <sheetName val="1.6 Tax Clawback Calc"/>
      <sheetName val="1.7 Disposals"/>
      <sheetName val="1.8  Tax"/>
      <sheetName val="1.8.1 Tax Allocations"/>
      <sheetName val="1.8.2 Tax allocations CT600"/>
      <sheetName val="1.9 Fin Req"/>
      <sheetName val="1.10 Pen Sch (Delete)"/>
      <sheetName val="1.10.1 Pension Detail"/>
      <sheetName val="1.10.2 Pension DB"/>
      <sheetName val="1.10.3 Pension DC"/>
      <sheetName val="1.10.4 Pensions PPF"/>
      <sheetName val="1.10.5 Pension Admin"/>
      <sheetName val="1.10.6 Pensions Rec"/>
      <sheetName val="1.10.7 Pension true up (Delete)"/>
      <sheetName val="1.10.8 DAM Stat"/>
      <sheetName val="1.10.9 DAM Rec"/>
      <sheetName val="1.11 FM Inputs nominal"/>
      <sheetName val="1.11.1 FM Inputs 09-10"/>
      <sheetName val="Draft RIIO T1 RRP Finance"/>
    </sheetNames>
    <definedNames>
      <definedName name="index"/>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ver"/>
      <sheetName val="Contents"/>
      <sheetName val="Changes Log"/>
      <sheetName val="Fixed Data"/>
      <sheetName val="1.0.1 Other_PC_data"/>
      <sheetName val="1.0.2 Summary 2010-11 data"/>
      <sheetName val="1.3.1 Inc_Stat"/>
      <sheetName val="1.3.2 Fin_Pos"/>
      <sheetName val="1.3.3 Cash_Flow"/>
      <sheetName val="1.4 Rec to Reg Acs"/>
      <sheetName val="1.5.1 Net Debt Summary"/>
      <sheetName val="1.5.2 Net Debt Detail"/>
      <sheetName val="1.5.3 Net Debt Rec"/>
      <sheetName val="1.6 Indicative Tax clawback "/>
      <sheetName val="1.7 Fixed Asset Disposals"/>
      <sheetName val="1.8.1 Tax comp"/>
      <sheetName val="1.8.1 Tax Allocations"/>
      <sheetName val="1.8.2 Tax allocations"/>
      <sheetName val="1.9 Fin Req"/>
      <sheetName val="1.10.1 Pension DB Deficit"/>
      <sheetName val="1.10.2 Pension For Benchmark"/>
      <sheetName val="1.10.3 Pensions PPF &amp; Admin"/>
      <sheetName val="1.10.4 Recn pension costs "/>
      <sheetName val="1.10.5 PDAM Stat Triennial"/>
      <sheetName val="1.10.6 PDAM Rec Triennial"/>
      <sheetName val="1.10.7 Pension DB Triennial"/>
      <sheetName val="1.11 FM Inputs nominal"/>
      <sheetName val="1.11.1 FM Inputs 09-10"/>
      <sheetName val="Repex Allowance"/>
      <sheetName val="2.0 Opex Summary"/>
      <sheetName val="2.1 Op Cost Matrix"/>
      <sheetName val="2.1a Emergency "/>
      <sheetName val="2.2 Maintenance"/>
      <sheetName val="2.3 Related Party "/>
      <sheetName val="2.4a Business Support GROSS"/>
      <sheetName val="2.4b Business Support Analysis"/>
      <sheetName val="2.4c IT &amp; Telecom Costs "/>
      <sheetName val="2.4d IT &amp; Telecoms "/>
      <sheetName val="2.4e Property Costs by Building"/>
      <sheetName val="2.4f Property Costs"/>
      <sheetName val="2.4g Insurance Costs"/>
      <sheetName val="2.4h Corporate Costs"/>
      <sheetName val="2.4i Insource outsource"/>
      <sheetName val="2.5 YOY movements"/>
      <sheetName val="2.6 RPEs"/>
      <sheetName val="2.7 FTEs"/>
      <sheetName val="2.8 Apprentices &amp; Trainees"/>
      <sheetName val="2.8a A&amp;T Programmes"/>
      <sheetName val="2.8b A&amp;T Numbers"/>
      <sheetName val="2.8c A&amp;T Reconciliation"/>
      <sheetName val="2.9 Shrinkage"/>
      <sheetName val="2.10 Streetworks (old)"/>
      <sheetName val="2.10a Streetworks- existing HAs"/>
      <sheetName val="2.10b Streetworks- new HAs"/>
      <sheetName val="2.11 LP Gasholders Removal"/>
      <sheetName val="2.12 Smart Metering"/>
      <sheetName val="3.1 Capex Summary"/>
      <sheetName val="3.2 LTS &amp; Storage"/>
      <sheetName val="3.3 Reinforcement"/>
      <sheetName val="3.4 Governors (Replacement)"/>
      <sheetName val="3.5 Connections"/>
      <sheetName val="3.6 Other Capex"/>
      <sheetName val="3.6a IT &amp; System Ops"/>
      <sheetName val="3.6b Transport &amp; Plant (cap&amp;op)"/>
      <sheetName val="3.7 Capitalised Overheads"/>
      <sheetName val="3.8 Spare"/>
      <sheetName val="3.9 Repex Summary"/>
      <sheetName val="3.10 Repex Mains "/>
      <sheetName val="3.10a Tier 1"/>
      <sheetName val="3.10b Tier 2"/>
      <sheetName val="3.10c Tier 3"/>
      <sheetName val="3.10d Dist Mains Risk (old)"/>
      <sheetName val="3.10d Distribution Mains Risk"/>
      <sheetName val="3.10e Other Policy mains"/>
      <sheetName val="3.11 Repex Services "/>
      <sheetName val="3.11a Repex Services"/>
      <sheetName val="3.11b Repex Services"/>
      <sheetName val="3.11c Repex Services"/>
      <sheetName val="3.12 LTS Asset Data"/>
      <sheetName val="3.13 Capacity &amp; Storage Asset  "/>
      <sheetName val="3.14 Network Assets"/>
      <sheetName val="3.15 Additional Data"/>
      <sheetName val="3.16 Capacity &amp; Demand Data "/>
      <sheetName val="3.16a Capacity Output Data"/>
      <sheetName val="3.17 MEAV"/>
      <sheetName val="4.1 Safety &amp; Reliability Output"/>
      <sheetName val="4.2 Innovation"/>
      <sheetName val="4.3 Asset Health"/>
      <sheetName val="Model_Input"/>
      <sheetName val="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
      <sheetName val="3.1s Pensions Scots"/>
      <sheetName val="3.1.1 DB Pension Costs"/>
      <sheetName val="3.1.2 DB Pension Detail"/>
      <sheetName val="3.1.3 Pensions DC"/>
      <sheetName val="3.1.4 Pension PPF levy"/>
      <sheetName val="3.1.5 Pension Admin"/>
      <sheetName val="3.2 Net Debt"/>
      <sheetName val="3.3 Tax"/>
      <sheetName val="3.4 Fixed Asset Disposals"/>
      <sheetName val="3.5 Inc_Stat"/>
      <sheetName val="3.5.1 Fin_Pos"/>
      <sheetName val="3.5.2 Cashflow"/>
      <sheetName val="3.6 Fin Req"/>
      <sheetName val="3.7 CT Schedule"/>
      <sheetName val="3.7 Tax allocations"/>
      <sheetName val="3.7.1 Tax allocations CT600"/>
      <sheetName val="4.1  System Info"/>
      <sheetName val="4.2  Activity indicators"/>
      <sheetName val="4.3_System_perf_SHETL_SPT"/>
      <sheetName val="4.4  Defects SHETL"/>
      <sheetName val="4.5  Faults"/>
      <sheetName val="4.6  Failures SHETL"/>
      <sheetName val="4.7B Condition Assessment SHETL"/>
      <sheetName val="4.8_Boundary_transf_capab"/>
      <sheetName val="4.9_Demand_&amp;_Supply_at_sub"/>
      <sheetName val="4.10 Reactive compensation"/>
      <sheetName val="4.11 Asset description SHETL"/>
      <sheetName val="4.12 Asset age 2007"/>
      <sheetName val="4.12 Asset age 2008"/>
      <sheetName val="4.12 Asset age 2009"/>
      <sheetName val="4.12 Asset age 2010"/>
      <sheetName val="4.12 Asset age 2011"/>
      <sheetName val="4.12 Asset age 2012"/>
      <sheetName val="4.13 Asset disposal LRE by age"/>
      <sheetName val="4.14 Asset disposal NLRE by age"/>
      <sheetName val="4.15 Asset adds &amp; disps "/>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ment"/>
      <sheetName val="4.27.1 Capex Price Vol Var"/>
      <sheetName val="4.27.2 Capex Price Vol Var"/>
      <sheetName val="4.28A_Asset_health_&amp;_crit"/>
      <sheetName val="4.28B_Asset_health_&amp;_crit"/>
      <sheetName val="4.29A_Criticality_subs_NG_SHETL"/>
      <sheetName val="4.29B_Criticality_ccts_NG_SHETL"/>
      <sheetName val="4.30 TPCR Forecast"/>
      <sheetName val="4.31 E3 Gr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ver"/>
      <sheetName val="Navigation"/>
      <sheetName val="Costs Matrix 2010"/>
      <sheetName val="C1 - Costs Matrix 2011"/>
      <sheetName val="C1 - Costs Matrix 2012"/>
      <sheetName val="C1 - Costs Matrix 2013"/>
      <sheetName val="C1 - Costs Matrix 2014"/>
      <sheetName val="C1 - Costs Matrix 2015"/>
      <sheetName val="C2 - Check Sheet"/>
      <sheetName val="C3 - Yr on yr Comp 2011"/>
      <sheetName val="C3 - Yr on yr Comp 2012"/>
      <sheetName val="C3 - Yr on yr Comp 2013"/>
      <sheetName val="C3 - Yr on yr Comp 2014"/>
      <sheetName val="C3 - Yr on yr Comp 2015"/>
      <sheetName val="C4 - RAV "/>
      <sheetName val="C5 - Summary - Tax Pool &amp; Se"/>
      <sheetName val="C6 - Contractor Adj Memo"/>
      <sheetName val="C7 - Related Party Analysis"/>
      <sheetName val="C8 - Related Party Cross Sub"/>
      <sheetName val="C9 - Related Party dis Marg"/>
      <sheetName val="C10 - NI"/>
      <sheetName val="C11 - Core (CT)"/>
      <sheetName val="C12 - Reinforcements &amp; DSM"/>
      <sheetName val="C13 - Asset Rep, Refurb, Civil"/>
      <sheetName val="C14 - Operational IT &amp; Telecoms"/>
      <sheetName val="C15 - QoS &amp; WSC"/>
      <sheetName val="C16 - Summary-Non-Core Ex Ante"/>
      <sheetName val="C17 - Summary - Non-Core Reopen"/>
      <sheetName val="C18 - HILP "/>
      <sheetName val="C19 - CNI"/>
      <sheetName val="C20 - Summary - SAF not RAV(CT)"/>
      <sheetName val="C21 - IFI"/>
      <sheetName val="C22 - LCN Fund First Tier"/>
      <sheetName val="C23 - LCN Fund Second Tier"/>
      <sheetName val="C24 - Summary - NOC (CT)"/>
      <sheetName val="C25-Atypicals-Sev Weath 1-in-20"/>
      <sheetName val="C26 - NOCs Other"/>
      <sheetName val="C27 - Summary-Non Price Control"/>
      <sheetName val="C28 - Ex Services (exc conns)"/>
      <sheetName val="C29 - Legacy Metering"/>
      <sheetName val="C30 - Out Of Area Networks"/>
      <sheetName val="C31 - de minimis"/>
      <sheetName val="C32 - Other (cons) activities"/>
      <sheetName val="C33 - Atypicals 2010"/>
      <sheetName val="C33 - Atypicals 2011"/>
      <sheetName val="C33 - Atypicals 2012"/>
      <sheetName val="C33 - Atypicals 2013"/>
      <sheetName val="C33 - Atypicals 2014"/>
      <sheetName val="C33 - Atypicals 2015"/>
      <sheetName val="C34 - Non Activity Based Costs"/>
      <sheetName val="C35 - Non-Op Capex"/>
      <sheetName val="C36 - Indirects total"/>
      <sheetName val="C37 - Finance and Reg"/>
      <sheetName val="CV1 - Diversions"/>
      <sheetName val="CV2 - ESQCR"/>
      <sheetName val="CV3 - Asset Replacement"/>
      <sheetName val="CV4 - Asset_Repl_(Memo)"/>
      <sheetName val="CV5 - Refurbishment"/>
      <sheetName val="CV6 - Civil Works"/>
      <sheetName val="CV7 - Undergrounding Des Areas"/>
      <sheetName val="CV8 - Legal &amp; Safety"/>
      <sheetName val="CV9 - High Value Proj (Scheme)"/>
      <sheetName val="CV10 - BT21CN"/>
      <sheetName val="CV11 - Flood mitigation"/>
      <sheetName val="CV12 - Environmental Reporting"/>
      <sheetName val="CV13 - I&amp;M"/>
      <sheetName val="CV14 - Tree_Cutting"/>
      <sheetName val="CV15 - MTP all incidents"/>
      <sheetName val="CV 16 - WSC Schemes"/>
      <sheetName val="CV17 - Connections Summary"/>
      <sheetName val="CV18 - Black Start"/>
      <sheetName val="NADPR Navigation"/>
      <sheetName val="V1 - Total Asset Movement"/>
      <sheetName val="V2 - AR - Connection projects"/>
      <sheetName val="V3 - AR - Gen Reinforcement"/>
      <sheetName val="V4 - AR - Other Movements"/>
      <sheetName val="V5 - AR - Age profile"/>
      <sheetName val="V6 - Fault Levels"/>
      <sheetName val="V7 - Flood mitigation (site)"/>
      <sheetName val="V8 - Streetworks"/>
      <sheetName val="V9 - MTP one-off EEs only"/>
      <sheetName val="V10-MTP sev weather EEs only"/>
      <sheetName val="V10a-MTP sev weather 1-in-20"/>
      <sheetName val="V11 - MTP excluding all EEs"/>
      <sheetName val="V12 - BCF"/>
      <sheetName val="V13 - TCP"/>
      <sheetName val="V14 - RPZ"/>
      <sheetName val="V15 - Losses"/>
      <sheetName val="V16 - Losses DG Adj. (LAG)"/>
      <sheetName val="V17 - Losses DG Adj. (DGA)"/>
      <sheetName val="V18 - QoS Acivity Placeholder"/>
    </sheetNames>
    <sheetDataSet>
      <sheetData sheetId="0">
        <row r="13">
          <cell r="D13" t="str">
            <v>[DNO]</v>
          </cell>
        </row>
        <row r="15">
          <cell r="D15">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2.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23.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O94"/>
  <sheetViews>
    <sheetView tabSelected="1" workbookViewId="0">
      <pane ySplit="5" topLeftCell="A6" activePane="bottomLeft" state="frozen"/>
      <selection pane="bottomLeft" activeCell="D96" sqref="D96"/>
    </sheetView>
  </sheetViews>
  <sheetFormatPr defaultRowHeight="12.75" outlineLevelRow="1"/>
  <cols>
    <col min="2" max="2" width="8.375" bestFit="1" customWidth="1"/>
    <col min="3" max="3" width="12" bestFit="1" customWidth="1"/>
    <col min="4" max="4" width="36.625" customWidth="1"/>
  </cols>
  <sheetData>
    <row r="1" spans="1:15" ht="24.75">
      <c r="A1" s="1720" t="s">
        <v>2732</v>
      </c>
      <c r="B1" s="1720"/>
      <c r="C1" s="1720"/>
      <c r="D1" s="1720"/>
      <c r="E1" s="1720"/>
      <c r="F1" s="1720"/>
      <c r="G1" s="1720"/>
      <c r="H1" s="1720"/>
      <c r="I1" s="1720"/>
      <c r="J1" s="1720"/>
      <c r="K1" s="1720"/>
      <c r="L1" s="1720"/>
      <c r="M1" s="1720"/>
      <c r="N1" s="1720"/>
      <c r="O1" s="1720"/>
    </row>
    <row r="2" spans="1:15" ht="24.75">
      <c r="A2" s="1721" t="s">
        <v>2735</v>
      </c>
      <c r="B2" s="1721"/>
      <c r="C2" s="1721"/>
      <c r="D2" s="1721"/>
      <c r="E2" s="1721"/>
      <c r="F2" s="1721"/>
      <c r="G2" s="1721"/>
      <c r="H2" s="1721"/>
      <c r="I2" s="1721"/>
      <c r="J2" s="1721"/>
      <c r="K2" s="1721"/>
      <c r="L2" s="1721"/>
      <c r="M2" s="1721"/>
      <c r="N2" s="1721"/>
      <c r="O2" s="1721"/>
    </row>
    <row r="3" spans="1:15" ht="24.75">
      <c r="A3" s="1722" t="s">
        <v>246</v>
      </c>
      <c r="B3" s="1722"/>
      <c r="C3" s="1722"/>
      <c r="D3" s="1722"/>
      <c r="E3" s="1722"/>
      <c r="F3" s="1722"/>
      <c r="G3" s="1722"/>
      <c r="H3" s="1722"/>
      <c r="I3" s="1722"/>
      <c r="J3" s="1722"/>
      <c r="K3" s="1722"/>
      <c r="L3" s="1722"/>
      <c r="M3" s="1722"/>
      <c r="N3" s="1722"/>
      <c r="O3" s="1722"/>
    </row>
    <row r="4" spans="1:15">
      <c r="A4" s="1902"/>
    </row>
    <row r="5" spans="1:15" ht="51.75">
      <c r="A5" s="1905"/>
      <c r="D5" s="2383" t="s">
        <v>2733</v>
      </c>
    </row>
    <row r="7" spans="1:15">
      <c r="C7" t="s">
        <v>2734</v>
      </c>
      <c r="D7" s="2384" t="s">
        <v>2624</v>
      </c>
    </row>
    <row r="8" spans="1:15">
      <c r="D8" t="s">
        <v>67</v>
      </c>
    </row>
    <row r="9" spans="1:15">
      <c r="D9" t="s">
        <v>1168</v>
      </c>
    </row>
    <row r="10" spans="1:15">
      <c r="B10">
        <v>1</v>
      </c>
      <c r="C10" s="1747" t="s">
        <v>0</v>
      </c>
    </row>
    <row r="11" spans="1:15" hidden="1" outlineLevel="1">
      <c r="D11" t="s">
        <v>1169</v>
      </c>
    </row>
    <row r="12" spans="1:15" hidden="1" outlineLevel="1">
      <c r="D12" t="s">
        <v>1170</v>
      </c>
    </row>
    <row r="13" spans="1:15" hidden="1" outlineLevel="1">
      <c r="D13" t="s">
        <v>1171</v>
      </c>
    </row>
    <row r="14" spans="1:15" hidden="1" outlineLevel="1">
      <c r="D14" t="s">
        <v>1172</v>
      </c>
    </row>
    <row r="15" spans="1:15" hidden="1" outlineLevel="1">
      <c r="D15" t="s">
        <v>1173</v>
      </c>
    </row>
    <row r="16" spans="1:15" hidden="1" outlineLevel="1">
      <c r="D16" t="s">
        <v>1174</v>
      </c>
    </row>
    <row r="17" spans="2:4" hidden="1" outlineLevel="1">
      <c r="D17" t="s">
        <v>1175</v>
      </c>
    </row>
    <row r="18" spans="2:4" hidden="1" outlineLevel="1">
      <c r="D18" t="s">
        <v>1176</v>
      </c>
    </row>
    <row r="19" spans="2:4" hidden="1" outlineLevel="1">
      <c r="D19" t="s">
        <v>2938</v>
      </c>
    </row>
    <row r="20" spans="2:4" hidden="1" outlineLevel="1">
      <c r="D20" t="s">
        <v>2934</v>
      </c>
    </row>
    <row r="21" spans="2:4" hidden="1" outlineLevel="1">
      <c r="D21" t="s">
        <v>2935</v>
      </c>
    </row>
    <row r="22" spans="2:4" hidden="1" outlineLevel="1">
      <c r="D22" t="s">
        <v>2937</v>
      </c>
    </row>
    <row r="23" spans="2:4" hidden="1" outlineLevel="1">
      <c r="D23" t="s">
        <v>2861</v>
      </c>
    </row>
    <row r="24" spans="2:4" hidden="1" outlineLevel="1">
      <c r="D24" t="s">
        <v>1177</v>
      </c>
    </row>
    <row r="25" spans="2:4" hidden="1" outlineLevel="1">
      <c r="D25" t="s">
        <v>1178</v>
      </c>
    </row>
    <row r="26" spans="2:4" hidden="1" outlineLevel="1">
      <c r="D26" t="s">
        <v>1179</v>
      </c>
    </row>
    <row r="27" spans="2:4" hidden="1" outlineLevel="1">
      <c r="D27" t="s">
        <v>1180</v>
      </c>
    </row>
    <row r="28" spans="2:4" hidden="1" outlineLevel="1">
      <c r="D28" t="s">
        <v>1181</v>
      </c>
    </row>
    <row r="29" spans="2:4" hidden="1" outlineLevel="1">
      <c r="D29" t="s">
        <v>1182</v>
      </c>
    </row>
    <row r="30" spans="2:4" hidden="1" outlineLevel="1">
      <c r="D30" t="s">
        <v>1183</v>
      </c>
    </row>
    <row r="31" spans="2:4" hidden="1" outlineLevel="1">
      <c r="D31" t="s">
        <v>1184</v>
      </c>
    </row>
    <row r="32" spans="2:4" collapsed="1">
      <c r="B32">
        <v>2</v>
      </c>
      <c r="C32" s="1748" t="s">
        <v>1</v>
      </c>
    </row>
    <row r="33" spans="2:4" hidden="1" outlineLevel="1">
      <c r="D33" t="s">
        <v>1200</v>
      </c>
    </row>
    <row r="34" spans="2:4" hidden="1" outlineLevel="1">
      <c r="D34" t="s">
        <v>2939</v>
      </c>
    </row>
    <row r="35" spans="2:4" collapsed="1">
      <c r="B35">
        <v>3</v>
      </c>
      <c r="C35" s="1749" t="s">
        <v>2</v>
      </c>
    </row>
    <row r="36" spans="2:4" hidden="1" outlineLevel="1">
      <c r="D36" t="s">
        <v>2736</v>
      </c>
    </row>
    <row r="37" spans="2:4" hidden="1" outlineLevel="1">
      <c r="D37" t="s">
        <v>1674</v>
      </c>
    </row>
    <row r="38" spans="2:4" hidden="1" outlineLevel="1">
      <c r="D38" t="s">
        <v>1675</v>
      </c>
    </row>
    <row r="39" spans="2:4" hidden="1" outlineLevel="1">
      <c r="D39" t="s">
        <v>1676</v>
      </c>
    </row>
    <row r="40" spans="2:4" hidden="1" outlineLevel="1">
      <c r="D40" t="s">
        <v>2691</v>
      </c>
    </row>
    <row r="41" spans="2:4" hidden="1" outlineLevel="1">
      <c r="D41" t="s">
        <v>1677</v>
      </c>
    </row>
    <row r="42" spans="2:4" hidden="1" outlineLevel="1">
      <c r="D42" t="s">
        <v>1678</v>
      </c>
    </row>
    <row r="43" spans="2:4" hidden="1" outlineLevel="1">
      <c r="D43" t="s">
        <v>2803</v>
      </c>
    </row>
    <row r="44" spans="2:4" hidden="1" outlineLevel="1">
      <c r="D44" t="s">
        <v>2804</v>
      </c>
    </row>
    <row r="45" spans="2:4" hidden="1" outlineLevel="1">
      <c r="D45" t="s">
        <v>1679</v>
      </c>
    </row>
    <row r="46" spans="2:4" hidden="1" outlineLevel="1">
      <c r="D46" t="s">
        <v>1680</v>
      </c>
    </row>
    <row r="47" spans="2:4" hidden="1" outlineLevel="1">
      <c r="D47" t="s">
        <v>1681</v>
      </c>
    </row>
    <row r="48" spans="2:4" hidden="1" outlineLevel="1">
      <c r="D48" t="s">
        <v>1682</v>
      </c>
    </row>
    <row r="49" spans="2:4" hidden="1" outlineLevel="1">
      <c r="D49" t="s">
        <v>1683</v>
      </c>
    </row>
    <row r="50" spans="2:4" hidden="1" outlineLevel="1">
      <c r="D50" t="s">
        <v>2737</v>
      </c>
    </row>
    <row r="51" spans="2:4" hidden="1" outlineLevel="1">
      <c r="D51" t="s">
        <v>1684</v>
      </c>
    </row>
    <row r="52" spans="2:4" hidden="1" outlineLevel="1">
      <c r="D52" t="s">
        <v>2738</v>
      </c>
    </row>
    <row r="53" spans="2:4" hidden="1" outlineLevel="1">
      <c r="D53" t="s">
        <v>1685</v>
      </c>
    </row>
    <row r="54" spans="2:4" hidden="1" outlineLevel="1">
      <c r="D54" t="s">
        <v>2739</v>
      </c>
    </row>
    <row r="55" spans="2:4" hidden="1" outlineLevel="1">
      <c r="D55" t="s">
        <v>1686</v>
      </c>
    </row>
    <row r="56" spans="2:4" hidden="1" outlineLevel="1">
      <c r="D56" t="s">
        <v>2740</v>
      </c>
    </row>
    <row r="57" spans="2:4" hidden="1" outlineLevel="1">
      <c r="D57" t="s">
        <v>1687</v>
      </c>
    </row>
    <row r="58" spans="2:4" hidden="1" outlineLevel="1">
      <c r="D58" t="s">
        <v>2741</v>
      </c>
    </row>
    <row r="59" spans="2:4" hidden="1" outlineLevel="1">
      <c r="D59" t="s">
        <v>2759</v>
      </c>
    </row>
    <row r="60" spans="2:4" hidden="1" outlineLevel="1">
      <c r="D60" t="s">
        <v>2760</v>
      </c>
    </row>
    <row r="61" spans="2:4" hidden="1" outlineLevel="1">
      <c r="D61" t="s">
        <v>1688</v>
      </c>
    </row>
    <row r="62" spans="2:4" collapsed="1">
      <c r="B62">
        <v>4</v>
      </c>
      <c r="C62" s="1750" t="s">
        <v>3</v>
      </c>
    </row>
    <row r="63" spans="2:4" hidden="1" outlineLevel="1">
      <c r="D63" t="s">
        <v>2744</v>
      </c>
    </row>
    <row r="64" spans="2:4" hidden="1" outlineLevel="1">
      <c r="D64" t="s">
        <v>2742</v>
      </c>
    </row>
    <row r="65" spans="2:4" hidden="1" outlineLevel="1">
      <c r="D65" t="s">
        <v>2743</v>
      </c>
    </row>
    <row r="66" spans="2:4" hidden="1" outlineLevel="1">
      <c r="D66" t="s">
        <v>2745</v>
      </c>
    </row>
    <row r="67" spans="2:4" hidden="1" outlineLevel="1">
      <c r="D67" t="s">
        <v>2926</v>
      </c>
    </row>
    <row r="68" spans="2:4" hidden="1" outlineLevel="1">
      <c r="D68" t="s">
        <v>2907</v>
      </c>
    </row>
    <row r="69" spans="2:4" hidden="1" outlineLevel="1">
      <c r="D69" t="s">
        <v>2746</v>
      </c>
    </row>
    <row r="70" spans="2:4" hidden="1" outlineLevel="1">
      <c r="D70" t="s">
        <v>2806</v>
      </c>
    </row>
    <row r="71" spans="2:4" hidden="1" outlineLevel="1">
      <c r="D71" t="s">
        <v>2807</v>
      </c>
    </row>
    <row r="72" spans="2:4" collapsed="1">
      <c r="B72">
        <v>5</v>
      </c>
      <c r="C72" s="1751" t="s">
        <v>4</v>
      </c>
    </row>
    <row r="73" spans="2:4" hidden="1" outlineLevel="1">
      <c r="D73" t="s">
        <v>2747</v>
      </c>
    </row>
    <row r="74" spans="2:4" hidden="1" outlineLevel="1">
      <c r="D74" t="s">
        <v>2748</v>
      </c>
    </row>
    <row r="75" spans="2:4" hidden="1" outlineLevel="1">
      <c r="D75" t="s">
        <v>2749</v>
      </c>
    </row>
    <row r="76" spans="2:4" hidden="1" outlineLevel="1">
      <c r="D76" t="s">
        <v>2750</v>
      </c>
    </row>
    <row r="77" spans="2:4" hidden="1" outlineLevel="1">
      <c r="D77" t="s">
        <v>2751</v>
      </c>
    </row>
    <row r="78" spans="2:4" hidden="1" outlineLevel="1">
      <c r="D78" t="s">
        <v>2409</v>
      </c>
    </row>
    <row r="79" spans="2:4" hidden="1" outlineLevel="1">
      <c r="D79" t="s">
        <v>2410</v>
      </c>
    </row>
    <row r="80" spans="2:4" hidden="1" outlineLevel="1">
      <c r="D80" t="s">
        <v>2190</v>
      </c>
    </row>
    <row r="81" spans="2:4" collapsed="1">
      <c r="B81">
        <v>6</v>
      </c>
      <c r="C81" s="1752" t="s">
        <v>5</v>
      </c>
    </row>
    <row r="82" spans="2:4" hidden="1" outlineLevel="1">
      <c r="D82" t="s">
        <v>2932</v>
      </c>
    </row>
    <row r="83" spans="2:4" hidden="1" outlineLevel="1">
      <c r="D83" t="s">
        <v>2621</v>
      </c>
    </row>
    <row r="84" spans="2:4" hidden="1" outlineLevel="1">
      <c r="D84" t="s">
        <v>2622</v>
      </c>
    </row>
    <row r="85" spans="2:4" hidden="1" outlineLevel="1">
      <c r="D85" t="s">
        <v>2623</v>
      </c>
    </row>
    <row r="86" spans="2:4" hidden="1" outlineLevel="1">
      <c r="D86" t="s">
        <v>2754</v>
      </c>
    </row>
    <row r="87" spans="2:4" hidden="1" outlineLevel="1">
      <c r="D87" t="s">
        <v>2752</v>
      </c>
    </row>
    <row r="88" spans="2:4" hidden="1" outlineLevel="1">
      <c r="D88" t="s">
        <v>2753</v>
      </c>
    </row>
    <row r="89" spans="2:4" hidden="1" outlineLevel="1">
      <c r="D89" t="s">
        <v>2411</v>
      </c>
    </row>
    <row r="90" spans="2:4" hidden="1" outlineLevel="1">
      <c r="D90" t="s">
        <v>2412</v>
      </c>
    </row>
    <row r="91" spans="2:4" hidden="1" outlineLevel="1">
      <c r="D91" t="s">
        <v>2413</v>
      </c>
    </row>
    <row r="92" spans="2:4" hidden="1" outlineLevel="1">
      <c r="D92" t="s">
        <v>2414</v>
      </c>
    </row>
    <row r="93" spans="2:4" hidden="1" outlineLevel="1">
      <c r="D93" t="s">
        <v>2415</v>
      </c>
    </row>
    <row r="94" spans="2:4" collapsed="1"/>
  </sheetData>
  <dataConsolidate/>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28">
    <tabColor theme="5" tint="0.59999389629810485"/>
    <pageSetUpPr fitToPage="1"/>
  </sheetPr>
  <dimension ref="A1:F24"/>
  <sheetViews>
    <sheetView zoomScaleNormal="100" workbookViewId="0">
      <selection activeCell="A4" sqref="A4"/>
    </sheetView>
  </sheetViews>
  <sheetFormatPr defaultRowHeight="14.25"/>
  <cols>
    <col min="1" max="1" width="8.625" style="1" customWidth="1"/>
    <col min="2" max="2" width="43.625" style="1" customWidth="1"/>
    <col min="3" max="3" width="11.875" style="1" customWidth="1"/>
    <col min="4" max="7" width="11.75" style="1" customWidth="1"/>
    <col min="8" max="10" width="9" style="1"/>
    <col min="11" max="11" width="11.25" style="1" bestFit="1" customWidth="1"/>
    <col min="12" max="16384" width="9" style="1"/>
  </cols>
  <sheetData>
    <row r="1" spans="1:6" s="65" customFormat="1" ht="24.75">
      <c r="A1" s="47" t="str">
        <f>'1.5 Net Debt 1'!A1</f>
        <v>Finance</v>
      </c>
    </row>
    <row r="2" spans="1:6" s="65" customFormat="1" ht="24.75">
      <c r="A2" s="44" t="str">
        <f>'1.5 Net Debt 1'!A2</f>
        <v xml:space="preserve">National Grid Gas Transmission </v>
      </c>
    </row>
    <row r="3" spans="1:6" s="62" customFormat="1" ht="25.5" thickBot="1">
      <c r="A3" s="42" t="s">
        <v>246</v>
      </c>
    </row>
    <row r="4" spans="1:6" ht="12.75" customHeight="1">
      <c r="A4" s="25"/>
      <c r="B4" s="25"/>
      <c r="C4" s="519"/>
    </row>
    <row r="5" spans="1:6" ht="19.5">
      <c r="A5" s="518" t="s">
        <v>2794</v>
      </c>
      <c r="B5" s="517" t="s">
        <v>702</v>
      </c>
    </row>
    <row r="6" spans="1:6" ht="12.75" customHeight="1" thickBot="1">
      <c r="A6" s="516"/>
      <c r="E6" s="509"/>
      <c r="F6" s="509"/>
    </row>
    <row r="7" spans="1:6" ht="34.5" customHeight="1">
      <c r="A7" s="516"/>
      <c r="B7" s="515" t="s">
        <v>701</v>
      </c>
      <c r="C7" s="514" t="s">
        <v>700</v>
      </c>
      <c r="F7" s="509"/>
    </row>
    <row r="8" spans="1:6" ht="13.5" customHeight="1">
      <c r="B8" s="513"/>
      <c r="C8" s="512"/>
      <c r="F8" s="509"/>
    </row>
    <row r="9" spans="1:6" ht="12.75" customHeight="1">
      <c r="B9" s="511" t="s">
        <v>699</v>
      </c>
      <c r="C9" s="510">
        <f>+'1.5 Net Debt 1'!S126</f>
        <v>0</v>
      </c>
      <c r="F9" s="509"/>
    </row>
    <row r="10" spans="1:6" ht="12.75" customHeight="1">
      <c r="B10" s="507"/>
      <c r="C10" s="506"/>
      <c r="F10" s="509"/>
    </row>
    <row r="11" spans="1:6" ht="12.75" customHeight="1">
      <c r="B11" s="507" t="s">
        <v>698</v>
      </c>
      <c r="C11" s="506"/>
      <c r="F11" s="509"/>
    </row>
    <row r="12" spans="1:6" ht="12.75" customHeight="1">
      <c r="B12" s="507"/>
      <c r="C12" s="506"/>
      <c r="F12" s="509"/>
    </row>
    <row r="13" spans="1:6" ht="12.75" customHeight="1">
      <c r="B13" s="507"/>
      <c r="C13" s="506"/>
      <c r="F13" s="509"/>
    </row>
    <row r="14" spans="1:6" ht="12.75" customHeight="1">
      <c r="B14" s="507"/>
      <c r="C14" s="506"/>
      <c r="F14" s="509"/>
    </row>
    <row r="15" spans="1:6" ht="12.75" customHeight="1">
      <c r="B15" s="507"/>
      <c r="C15" s="506"/>
      <c r="F15" s="509"/>
    </row>
    <row r="16" spans="1:6">
      <c r="B16" s="507"/>
      <c r="C16" s="506"/>
    </row>
    <row r="17" spans="2:5">
      <c r="B17" s="507"/>
      <c r="C17" s="506"/>
      <c r="E17" s="508"/>
    </row>
    <row r="18" spans="2:5">
      <c r="B18" s="507"/>
      <c r="C18" s="506"/>
    </row>
    <row r="19" spans="2:5">
      <c r="B19" s="507"/>
      <c r="C19" s="506"/>
    </row>
    <row r="20" spans="2:5">
      <c r="B20" s="507"/>
      <c r="C20" s="506"/>
    </row>
    <row r="21" spans="2:5">
      <c r="B21" s="507"/>
      <c r="C21" s="506"/>
    </row>
    <row r="22" spans="2:5">
      <c r="B22" s="507"/>
      <c r="C22" s="506"/>
    </row>
    <row r="23" spans="2:5">
      <c r="B23" s="507"/>
      <c r="C23" s="506"/>
    </row>
    <row r="24" spans="2:5" ht="15" thickBot="1">
      <c r="B24" s="505" t="s">
        <v>697</v>
      </c>
      <c r="C24" s="504">
        <f>SUM(C9:C23)</f>
        <v>0</v>
      </c>
    </row>
  </sheetData>
  <pageMargins left="0.74803149606299213" right="0.74803149606299213" top="0.98425196850393704" bottom="0.98425196850393704" header="0.51181102362204722" footer="0.51181102362204722"/>
  <pageSetup paperSize="9" orientation="landscape" r:id="rId1"/>
  <headerFooter alignWithMargins="0">
    <oddFooter>&amp;L&amp;D&amp;T&amp;R&amp;F</oddFooter>
  </headerFooter>
  <legacyDrawing r:id="rId2"/>
</worksheet>
</file>

<file path=xl/worksheets/sheet11.xml><?xml version="1.0" encoding="utf-8"?>
<worksheet xmlns="http://schemas.openxmlformats.org/spreadsheetml/2006/main" xmlns:r="http://schemas.openxmlformats.org/officeDocument/2006/relationships">
  <sheetPr codeName="Sheet24">
    <tabColor theme="5" tint="0.59999389629810485"/>
    <pageSetUpPr fitToPage="1"/>
  </sheetPr>
  <dimension ref="A1:AB43"/>
  <sheetViews>
    <sheetView zoomScale="70" zoomScaleNormal="75" workbookViewId="0">
      <selection activeCell="A4" sqref="A4"/>
    </sheetView>
  </sheetViews>
  <sheetFormatPr defaultRowHeight="14.25"/>
  <cols>
    <col min="1" max="1" width="8.625" style="1" customWidth="1"/>
    <col min="2" max="2" width="49.75" style="1" bestFit="1" customWidth="1"/>
    <col min="3" max="3" width="11.875" style="1" customWidth="1"/>
    <col min="4" max="6" width="11.75" style="1" customWidth="1"/>
    <col min="7" max="7" width="14.625" style="1" customWidth="1"/>
    <col min="8" max="13" width="11.75" style="1" customWidth="1"/>
    <col min="14" max="14" width="15.375" style="1" customWidth="1"/>
    <col min="15" max="16" width="11.75" style="1" customWidth="1"/>
    <col min="17" max="18" width="11.875" style="1" customWidth="1"/>
    <col min="19" max="20" width="11.75" style="1" customWidth="1"/>
    <col min="21" max="21" width="15.125" style="1" bestFit="1" customWidth="1"/>
    <col min="22" max="23" width="11.75" style="1" customWidth="1"/>
    <col min="24" max="24" width="11.875" style="1" customWidth="1"/>
    <col min="25" max="27" width="9" style="1"/>
    <col min="28" max="28" width="11.25" style="1" bestFit="1" customWidth="1"/>
    <col min="29" max="16384" width="9" style="1"/>
  </cols>
  <sheetData>
    <row r="1" spans="1:24" s="65" customFormat="1" ht="24.75">
      <c r="A1" s="47" t="str">
        <f>'1.5 Net Debt 1'!A1</f>
        <v>Finance</v>
      </c>
    </row>
    <row r="2" spans="1:24" s="65" customFormat="1" ht="24.75">
      <c r="A2" s="44" t="str">
        <f>'1.5 Net Debt 1'!A2</f>
        <v xml:space="preserve">National Grid Gas Transmission </v>
      </c>
    </row>
    <row r="3" spans="1:24" s="62" customFormat="1" ht="25.5" thickBot="1">
      <c r="A3" s="42" t="s">
        <v>246</v>
      </c>
    </row>
    <row r="4" spans="1:24" ht="12.75" customHeight="1">
      <c r="A4" s="25"/>
      <c r="B4" s="25"/>
      <c r="C4" s="519"/>
    </row>
    <row r="5" spans="1:24" ht="19.5">
      <c r="A5" s="518">
        <v>1.7</v>
      </c>
      <c r="B5" s="517" t="s">
        <v>723</v>
      </c>
    </row>
    <row r="6" spans="1:24" ht="12.75" customHeight="1">
      <c r="A6" s="516"/>
      <c r="B6" s="517"/>
    </row>
    <row r="7" spans="1:24" ht="18.75" customHeight="1">
      <c r="A7" s="516"/>
      <c r="B7" s="517"/>
      <c r="C7" s="2592" t="s">
        <v>722</v>
      </c>
      <c r="D7" s="2593"/>
      <c r="E7" s="2593"/>
      <c r="F7" s="2593"/>
      <c r="G7" s="2593"/>
      <c r="H7" s="2593"/>
      <c r="I7" s="2594"/>
      <c r="J7" s="2592" t="s">
        <v>721</v>
      </c>
      <c r="K7" s="2593"/>
      <c r="L7" s="2593"/>
      <c r="M7" s="2593"/>
      <c r="N7" s="2593"/>
      <c r="O7" s="2593"/>
      <c r="P7" s="2594"/>
      <c r="Q7" s="2592" t="s">
        <v>720</v>
      </c>
      <c r="R7" s="2593"/>
      <c r="S7" s="2593"/>
      <c r="T7" s="2593"/>
      <c r="U7" s="2593"/>
      <c r="V7" s="2593"/>
      <c r="W7" s="2594"/>
      <c r="X7" s="555" t="s">
        <v>8</v>
      </c>
    </row>
    <row r="8" spans="1:24" ht="53.25" customHeight="1">
      <c r="B8" s="2595" t="s">
        <v>719</v>
      </c>
      <c r="C8" s="557" t="s">
        <v>718</v>
      </c>
      <c r="D8" s="557" t="s">
        <v>717</v>
      </c>
      <c r="E8" s="557" t="s">
        <v>716</v>
      </c>
      <c r="F8" s="557" t="s">
        <v>715</v>
      </c>
      <c r="G8" s="556" t="s">
        <v>714</v>
      </c>
      <c r="H8" s="556" t="s">
        <v>713</v>
      </c>
      <c r="I8" s="555" t="s">
        <v>712</v>
      </c>
      <c r="J8" s="558" t="s">
        <v>718</v>
      </c>
      <c r="K8" s="557" t="s">
        <v>717</v>
      </c>
      <c r="L8" s="557" t="s">
        <v>716</v>
      </c>
      <c r="M8" s="557" t="s">
        <v>715</v>
      </c>
      <c r="N8" s="556" t="s">
        <v>714</v>
      </c>
      <c r="O8" s="556" t="s">
        <v>713</v>
      </c>
      <c r="P8" s="555" t="s">
        <v>712</v>
      </c>
      <c r="Q8" s="558" t="s">
        <v>718</v>
      </c>
      <c r="R8" s="557" t="s">
        <v>717</v>
      </c>
      <c r="S8" s="557" t="s">
        <v>716</v>
      </c>
      <c r="T8" s="557" t="s">
        <v>715</v>
      </c>
      <c r="U8" s="556" t="s">
        <v>714</v>
      </c>
      <c r="V8" s="556" t="s">
        <v>713</v>
      </c>
      <c r="W8" s="555" t="s">
        <v>712</v>
      </c>
      <c r="X8" s="555" t="s">
        <v>712</v>
      </c>
    </row>
    <row r="9" spans="1:24" ht="12.75" customHeight="1">
      <c r="B9" s="2596"/>
      <c r="C9" s="553" t="s">
        <v>711</v>
      </c>
      <c r="D9" s="553" t="s">
        <v>711</v>
      </c>
      <c r="E9" s="553" t="s">
        <v>711</v>
      </c>
      <c r="F9" s="553" t="s">
        <v>711</v>
      </c>
      <c r="G9" s="552"/>
      <c r="H9" s="552"/>
      <c r="I9" s="551" t="s">
        <v>711</v>
      </c>
      <c r="J9" s="554" t="s">
        <v>711</v>
      </c>
      <c r="K9" s="553" t="s">
        <v>711</v>
      </c>
      <c r="L9" s="553" t="s">
        <v>711</v>
      </c>
      <c r="M9" s="553" t="s">
        <v>711</v>
      </c>
      <c r="N9" s="552"/>
      <c r="O9" s="552"/>
      <c r="P9" s="551" t="s">
        <v>711</v>
      </c>
      <c r="Q9" s="554" t="s">
        <v>711</v>
      </c>
      <c r="R9" s="553" t="s">
        <v>711</v>
      </c>
      <c r="S9" s="553" t="s">
        <v>711</v>
      </c>
      <c r="T9" s="553" t="s">
        <v>711</v>
      </c>
      <c r="U9" s="552"/>
      <c r="V9" s="552"/>
      <c r="W9" s="551" t="s">
        <v>711</v>
      </c>
      <c r="X9" s="551" t="s">
        <v>711</v>
      </c>
    </row>
    <row r="10" spans="1:24" ht="12.75" customHeight="1">
      <c r="B10" s="549"/>
      <c r="C10" s="549"/>
      <c r="D10" s="549"/>
      <c r="E10" s="549"/>
      <c r="F10" s="549"/>
      <c r="G10" s="548"/>
      <c r="H10" s="548"/>
      <c r="I10" s="547"/>
      <c r="J10" s="550"/>
      <c r="K10" s="549"/>
      <c r="L10" s="549"/>
      <c r="M10" s="549"/>
      <c r="N10" s="548"/>
      <c r="O10" s="548"/>
      <c r="P10" s="547"/>
      <c r="Q10" s="550"/>
      <c r="R10" s="549"/>
      <c r="S10" s="549"/>
      <c r="T10" s="549"/>
      <c r="U10" s="548"/>
      <c r="V10" s="548"/>
      <c r="W10" s="547"/>
      <c r="X10" s="547"/>
    </row>
    <row r="11" spans="1:24" s="524" customFormat="1">
      <c r="B11" s="546"/>
      <c r="C11" s="538"/>
      <c r="D11" s="538"/>
      <c r="E11" s="539"/>
      <c r="F11" s="538"/>
      <c r="G11" s="537"/>
      <c r="H11" s="537"/>
      <c r="I11" s="536"/>
      <c r="J11" s="540"/>
      <c r="K11" s="538"/>
      <c r="L11" s="539"/>
      <c r="M11" s="538"/>
      <c r="N11" s="537"/>
      <c r="O11" s="537"/>
      <c r="P11" s="536"/>
      <c r="Q11" s="540"/>
      <c r="R11" s="538"/>
      <c r="S11" s="539"/>
      <c r="T11" s="538"/>
      <c r="U11" s="537"/>
      <c r="V11" s="537"/>
      <c r="W11" s="536"/>
      <c r="X11" s="536"/>
    </row>
    <row r="12" spans="1:24" s="524" customFormat="1" ht="16.5">
      <c r="B12" s="545" t="s">
        <v>710</v>
      </c>
      <c r="C12" s="538"/>
      <c r="D12" s="538"/>
      <c r="E12" s="539"/>
      <c r="F12" s="538"/>
      <c r="G12" s="537"/>
      <c r="H12" s="537"/>
      <c r="I12" s="536"/>
      <c r="J12" s="540"/>
      <c r="K12" s="538"/>
      <c r="L12" s="539"/>
      <c r="M12" s="538"/>
      <c r="N12" s="537"/>
      <c r="O12" s="537"/>
      <c r="P12" s="536"/>
      <c r="Q12" s="540"/>
      <c r="R12" s="538"/>
      <c r="S12" s="539"/>
      <c r="T12" s="538"/>
      <c r="U12" s="537"/>
      <c r="V12" s="537"/>
      <c r="W12" s="536"/>
      <c r="X12" s="536"/>
    </row>
    <row r="13" spans="1:24" s="524" customFormat="1">
      <c r="B13" s="544" t="s">
        <v>709</v>
      </c>
      <c r="C13" s="538"/>
      <c r="D13" s="538"/>
      <c r="E13" s="539">
        <f t="shared" ref="E13:E20" si="0">+C13-D13</f>
        <v>0</v>
      </c>
      <c r="F13" s="538"/>
      <c r="G13" s="537"/>
      <c r="H13" s="537"/>
      <c r="I13" s="536">
        <f t="shared" ref="I13:I20" si="1">+F13-E13</f>
        <v>0</v>
      </c>
      <c r="J13" s="540"/>
      <c r="K13" s="538"/>
      <c r="L13" s="539">
        <f t="shared" ref="L13:L20" si="2">+J13-K13</f>
        <v>0</v>
      </c>
      <c r="M13" s="538"/>
      <c r="N13" s="537"/>
      <c r="O13" s="537"/>
      <c r="P13" s="536">
        <f t="shared" ref="P13:P20" si="3">+M13-L13</f>
        <v>0</v>
      </c>
      <c r="Q13" s="540"/>
      <c r="R13" s="538"/>
      <c r="S13" s="539">
        <f>+Q13-R13</f>
        <v>0</v>
      </c>
      <c r="T13" s="538"/>
      <c r="U13" s="537"/>
      <c r="V13" s="537"/>
      <c r="W13" s="536">
        <f t="shared" ref="W13:W20" si="4">+T13-S13</f>
        <v>0</v>
      </c>
      <c r="X13" s="536">
        <f t="shared" ref="X13:X20" si="5">+I13+P13+W13</f>
        <v>0</v>
      </c>
    </row>
    <row r="14" spans="1:24" s="524" customFormat="1">
      <c r="B14" s="544" t="s">
        <v>708</v>
      </c>
      <c r="C14" s="538"/>
      <c r="D14" s="538"/>
      <c r="E14" s="539">
        <f t="shared" si="0"/>
        <v>0</v>
      </c>
      <c r="F14" s="538"/>
      <c r="G14" s="537"/>
      <c r="H14" s="537"/>
      <c r="I14" s="536">
        <f t="shared" si="1"/>
        <v>0</v>
      </c>
      <c r="J14" s="540"/>
      <c r="K14" s="538"/>
      <c r="L14" s="539">
        <f t="shared" si="2"/>
        <v>0</v>
      </c>
      <c r="M14" s="538"/>
      <c r="N14" s="537"/>
      <c r="O14" s="537"/>
      <c r="P14" s="536">
        <f t="shared" si="3"/>
        <v>0</v>
      </c>
      <c r="Q14" s="540"/>
      <c r="R14" s="538"/>
      <c r="S14" s="539">
        <f>+Q14-R14</f>
        <v>0</v>
      </c>
      <c r="T14" s="538"/>
      <c r="U14" s="537"/>
      <c r="V14" s="537"/>
      <c r="W14" s="536">
        <f t="shared" si="4"/>
        <v>0</v>
      </c>
      <c r="X14" s="536">
        <f t="shared" si="5"/>
        <v>0</v>
      </c>
    </row>
    <row r="15" spans="1:24" s="524" customFormat="1">
      <c r="B15" s="544" t="s">
        <v>707</v>
      </c>
      <c r="C15" s="538"/>
      <c r="D15" s="538"/>
      <c r="E15" s="539">
        <f t="shared" si="0"/>
        <v>0</v>
      </c>
      <c r="F15" s="538"/>
      <c r="G15" s="537"/>
      <c r="H15" s="537"/>
      <c r="I15" s="536">
        <f t="shared" si="1"/>
        <v>0</v>
      </c>
      <c r="J15" s="538"/>
      <c r="K15" s="537"/>
      <c r="L15" s="539">
        <f t="shared" si="2"/>
        <v>0</v>
      </c>
      <c r="M15" s="538"/>
      <c r="N15" s="537"/>
      <c r="O15" s="537"/>
      <c r="P15" s="536">
        <f t="shared" si="3"/>
        <v>0</v>
      </c>
      <c r="Q15" s="540"/>
      <c r="R15" s="538"/>
      <c r="S15" s="539">
        <f>+Q15-R15</f>
        <v>0</v>
      </c>
      <c r="T15" s="538"/>
      <c r="U15" s="537"/>
      <c r="V15" s="537"/>
      <c r="W15" s="536">
        <f t="shared" si="4"/>
        <v>0</v>
      </c>
      <c r="X15" s="536">
        <f t="shared" si="5"/>
        <v>0</v>
      </c>
    </row>
    <row r="16" spans="1:24" s="524" customFormat="1">
      <c r="B16" s="544" t="s">
        <v>706</v>
      </c>
      <c r="C16" s="538"/>
      <c r="D16" s="538"/>
      <c r="E16" s="539">
        <f t="shared" si="0"/>
        <v>0</v>
      </c>
      <c r="F16" s="538"/>
      <c r="G16" s="537"/>
      <c r="H16" s="537"/>
      <c r="I16" s="536">
        <f t="shared" si="1"/>
        <v>0</v>
      </c>
      <c r="J16" s="540"/>
      <c r="K16" s="538"/>
      <c r="L16" s="539">
        <f t="shared" si="2"/>
        <v>0</v>
      </c>
      <c r="M16" s="538"/>
      <c r="N16" s="537"/>
      <c r="O16" s="537"/>
      <c r="P16" s="536">
        <f t="shared" si="3"/>
        <v>0</v>
      </c>
      <c r="Q16" s="540"/>
      <c r="R16" s="538"/>
      <c r="S16" s="539">
        <f>+Q16-R16</f>
        <v>0</v>
      </c>
      <c r="T16" s="538"/>
      <c r="U16" s="537"/>
      <c r="V16" s="537"/>
      <c r="W16" s="536">
        <f t="shared" si="4"/>
        <v>0</v>
      </c>
      <c r="X16" s="536">
        <f t="shared" si="5"/>
        <v>0</v>
      </c>
    </row>
    <row r="17" spans="2:28" s="524" customFormat="1">
      <c r="B17" s="543"/>
      <c r="C17" s="538"/>
      <c r="D17" s="538">
        <v>0</v>
      </c>
      <c r="E17" s="539">
        <f t="shared" si="0"/>
        <v>0</v>
      </c>
      <c r="F17" s="538"/>
      <c r="G17" s="537"/>
      <c r="H17" s="537"/>
      <c r="I17" s="536">
        <f t="shared" si="1"/>
        <v>0</v>
      </c>
      <c r="J17" s="540"/>
      <c r="K17" s="538"/>
      <c r="L17" s="539">
        <f t="shared" si="2"/>
        <v>0</v>
      </c>
      <c r="M17" s="538"/>
      <c r="N17" s="537"/>
      <c r="O17" s="537"/>
      <c r="P17" s="536">
        <f t="shared" si="3"/>
        <v>0</v>
      </c>
      <c r="Q17" s="540"/>
      <c r="R17" s="538"/>
      <c r="S17" s="539">
        <f>+Q17-R17</f>
        <v>0</v>
      </c>
      <c r="T17" s="538"/>
      <c r="U17" s="537"/>
      <c r="V17" s="537"/>
      <c r="W17" s="536">
        <f t="shared" si="4"/>
        <v>0</v>
      </c>
      <c r="X17" s="536">
        <f t="shared" si="5"/>
        <v>0</v>
      </c>
    </row>
    <row r="18" spans="2:28" s="524" customFormat="1">
      <c r="B18" s="542"/>
      <c r="C18" s="538"/>
      <c r="D18" s="538"/>
      <c r="E18" s="539">
        <f t="shared" si="0"/>
        <v>0</v>
      </c>
      <c r="F18" s="538"/>
      <c r="G18" s="537"/>
      <c r="H18" s="537"/>
      <c r="I18" s="536">
        <f t="shared" si="1"/>
        <v>0</v>
      </c>
      <c r="J18" s="540"/>
      <c r="K18" s="538"/>
      <c r="L18" s="539">
        <f t="shared" si="2"/>
        <v>0</v>
      </c>
      <c r="M18" s="538"/>
      <c r="N18" s="537"/>
      <c r="O18" s="537"/>
      <c r="P18" s="536">
        <f t="shared" si="3"/>
        <v>0</v>
      </c>
      <c r="Q18" s="540"/>
      <c r="R18" s="538"/>
      <c r="S18" s="539"/>
      <c r="T18" s="538"/>
      <c r="U18" s="537"/>
      <c r="V18" s="537"/>
      <c r="W18" s="536">
        <f t="shared" si="4"/>
        <v>0</v>
      </c>
      <c r="X18" s="536">
        <f t="shared" si="5"/>
        <v>0</v>
      </c>
    </row>
    <row r="19" spans="2:28" s="524" customFormat="1">
      <c r="B19" s="542" t="s">
        <v>705</v>
      </c>
      <c r="C19" s="538"/>
      <c r="D19" s="538"/>
      <c r="E19" s="539">
        <f t="shared" si="0"/>
        <v>0</v>
      </c>
      <c r="F19" s="538"/>
      <c r="G19" s="537"/>
      <c r="H19" s="537"/>
      <c r="I19" s="536">
        <f t="shared" si="1"/>
        <v>0</v>
      </c>
      <c r="J19" s="540"/>
      <c r="K19" s="538"/>
      <c r="L19" s="539">
        <f t="shared" si="2"/>
        <v>0</v>
      </c>
      <c r="M19" s="538"/>
      <c r="N19" s="537"/>
      <c r="O19" s="537"/>
      <c r="P19" s="536">
        <f t="shared" si="3"/>
        <v>0</v>
      </c>
      <c r="Q19" s="540"/>
      <c r="R19" s="538"/>
      <c r="S19" s="539">
        <v>0</v>
      </c>
      <c r="T19" s="538"/>
      <c r="U19" s="537"/>
      <c r="V19" s="537"/>
      <c r="W19" s="536">
        <f t="shared" si="4"/>
        <v>0</v>
      </c>
      <c r="X19" s="536">
        <f t="shared" si="5"/>
        <v>0</v>
      </c>
    </row>
    <row r="20" spans="2:28" s="524" customFormat="1">
      <c r="B20" s="541"/>
      <c r="C20" s="538"/>
      <c r="D20" s="538"/>
      <c r="E20" s="539">
        <f t="shared" si="0"/>
        <v>0</v>
      </c>
      <c r="F20" s="538"/>
      <c r="G20" s="537"/>
      <c r="H20" s="537"/>
      <c r="I20" s="536">
        <f t="shared" si="1"/>
        <v>0</v>
      </c>
      <c r="J20" s="540"/>
      <c r="K20" s="538"/>
      <c r="L20" s="539">
        <f t="shared" si="2"/>
        <v>0</v>
      </c>
      <c r="M20" s="538"/>
      <c r="N20" s="537"/>
      <c r="O20" s="537"/>
      <c r="P20" s="536">
        <f t="shared" si="3"/>
        <v>0</v>
      </c>
      <c r="Q20" s="540"/>
      <c r="R20" s="538"/>
      <c r="S20" s="539">
        <f>+Q20-R20</f>
        <v>0</v>
      </c>
      <c r="T20" s="538"/>
      <c r="U20" s="537"/>
      <c r="V20" s="537"/>
      <c r="W20" s="536">
        <f t="shared" si="4"/>
        <v>0</v>
      </c>
      <c r="X20" s="536">
        <f t="shared" si="5"/>
        <v>0</v>
      </c>
    </row>
    <row r="21" spans="2:28" s="524" customFormat="1">
      <c r="B21" s="541"/>
      <c r="C21" s="538"/>
      <c r="D21" s="538"/>
      <c r="E21" s="539"/>
      <c r="F21" s="538"/>
      <c r="G21" s="537"/>
      <c r="H21" s="537"/>
      <c r="I21" s="536"/>
      <c r="J21" s="540"/>
      <c r="K21" s="538"/>
      <c r="L21" s="539"/>
      <c r="M21" s="538"/>
      <c r="N21" s="537"/>
      <c r="O21" s="537"/>
      <c r="P21" s="536"/>
      <c r="Q21" s="540"/>
      <c r="R21" s="538"/>
      <c r="S21" s="539"/>
      <c r="T21" s="538"/>
      <c r="U21" s="537"/>
      <c r="V21" s="537"/>
      <c r="W21" s="536"/>
      <c r="X21" s="536"/>
    </row>
    <row r="22" spans="2:28" s="531" customFormat="1">
      <c r="B22" s="535" t="s">
        <v>704</v>
      </c>
      <c r="C22" s="533">
        <f t="shared" ref="C22:X22" si="6">SUM(C13:C19)</f>
        <v>0</v>
      </c>
      <c r="D22" s="533">
        <f t="shared" si="6"/>
        <v>0</v>
      </c>
      <c r="E22" s="533">
        <f t="shared" si="6"/>
        <v>0</v>
      </c>
      <c r="F22" s="533">
        <f t="shared" si="6"/>
        <v>0</v>
      </c>
      <c r="G22" s="533">
        <f t="shared" si="6"/>
        <v>0</v>
      </c>
      <c r="H22" s="533">
        <f t="shared" si="6"/>
        <v>0</v>
      </c>
      <c r="I22" s="533">
        <f t="shared" si="6"/>
        <v>0</v>
      </c>
      <c r="J22" s="533">
        <f t="shared" si="6"/>
        <v>0</v>
      </c>
      <c r="K22" s="533">
        <f t="shared" si="6"/>
        <v>0</v>
      </c>
      <c r="L22" s="533">
        <f t="shared" si="6"/>
        <v>0</v>
      </c>
      <c r="M22" s="533">
        <f t="shared" si="6"/>
        <v>0</v>
      </c>
      <c r="N22" s="533">
        <f t="shared" si="6"/>
        <v>0</v>
      </c>
      <c r="O22" s="533">
        <f t="shared" si="6"/>
        <v>0</v>
      </c>
      <c r="P22" s="533">
        <f t="shared" si="6"/>
        <v>0</v>
      </c>
      <c r="Q22" s="533">
        <f t="shared" si="6"/>
        <v>0</v>
      </c>
      <c r="R22" s="533">
        <f t="shared" si="6"/>
        <v>0</v>
      </c>
      <c r="S22" s="533">
        <f t="shared" si="6"/>
        <v>0</v>
      </c>
      <c r="T22" s="533">
        <f t="shared" si="6"/>
        <v>0</v>
      </c>
      <c r="U22" s="533">
        <f t="shared" si="6"/>
        <v>0</v>
      </c>
      <c r="V22" s="533">
        <f t="shared" si="6"/>
        <v>0</v>
      </c>
      <c r="W22" s="533">
        <f t="shared" si="6"/>
        <v>0</v>
      </c>
      <c r="X22" s="533">
        <f t="shared" si="6"/>
        <v>0</v>
      </c>
      <c r="Y22" s="524"/>
      <c r="Z22" s="524"/>
      <c r="AA22" s="524"/>
      <c r="AB22" s="524"/>
    </row>
    <row r="23" spans="2:28" s="524" customFormat="1">
      <c r="B23" s="542"/>
      <c r="C23" s="538"/>
      <c r="D23" s="538"/>
      <c r="E23" s="539"/>
      <c r="F23" s="538"/>
      <c r="G23" s="537"/>
      <c r="H23" s="537"/>
      <c r="I23" s="536"/>
      <c r="J23" s="540"/>
      <c r="K23" s="538"/>
      <c r="L23" s="539"/>
      <c r="M23" s="538"/>
      <c r="N23" s="537"/>
      <c r="O23" s="537"/>
      <c r="P23" s="536"/>
      <c r="Q23" s="540"/>
      <c r="R23" s="538"/>
      <c r="S23" s="539"/>
      <c r="T23" s="538"/>
      <c r="U23" s="537"/>
      <c r="V23" s="537"/>
      <c r="W23" s="536"/>
      <c r="X23" s="536"/>
    </row>
    <row r="24" spans="2:28" s="524" customFormat="1" ht="16.5">
      <c r="B24" s="545" t="s">
        <v>703</v>
      </c>
      <c r="C24" s="538"/>
      <c r="D24" s="538"/>
      <c r="E24" s="539"/>
      <c r="F24" s="538"/>
      <c r="G24" s="537"/>
      <c r="H24" s="537"/>
      <c r="I24" s="536">
        <f t="shared" ref="I24:I31" si="7">+F24-E24</f>
        <v>0</v>
      </c>
      <c r="J24" s="540"/>
      <c r="K24" s="538"/>
      <c r="L24" s="539"/>
      <c r="M24" s="538"/>
      <c r="N24" s="537"/>
      <c r="O24" s="537"/>
      <c r="P24" s="536"/>
      <c r="Q24" s="540"/>
      <c r="R24" s="538"/>
      <c r="S24" s="539"/>
      <c r="T24" s="538"/>
      <c r="U24" s="537"/>
      <c r="V24" s="537"/>
      <c r="W24" s="536"/>
      <c r="X24" s="536">
        <f t="shared" ref="X24:X30" si="8">+I24+P24+W24</f>
        <v>0</v>
      </c>
    </row>
    <row r="25" spans="2:28" s="524" customFormat="1">
      <c r="B25" s="544"/>
      <c r="C25" s="538"/>
      <c r="D25" s="538"/>
      <c r="E25" s="539">
        <f>+C25-D25</f>
        <v>0</v>
      </c>
      <c r="F25" s="538"/>
      <c r="G25" s="537"/>
      <c r="H25" s="537"/>
      <c r="I25" s="536">
        <f t="shared" si="7"/>
        <v>0</v>
      </c>
      <c r="J25" s="540"/>
      <c r="K25" s="538"/>
      <c r="L25" s="539"/>
      <c r="M25" s="538"/>
      <c r="N25" s="537"/>
      <c r="O25" s="537"/>
      <c r="P25" s="536"/>
      <c r="Q25" s="540"/>
      <c r="R25" s="538"/>
      <c r="S25" s="539"/>
      <c r="T25" s="538"/>
      <c r="U25" s="537"/>
      <c r="V25" s="537"/>
      <c r="W25" s="536"/>
      <c r="X25" s="536">
        <f t="shared" si="8"/>
        <v>0</v>
      </c>
    </row>
    <row r="26" spans="2:28" s="524" customFormat="1">
      <c r="B26" s="544"/>
      <c r="C26" s="538"/>
      <c r="D26" s="538"/>
      <c r="E26" s="539">
        <f>+C26-D26</f>
        <v>0</v>
      </c>
      <c r="F26" s="538"/>
      <c r="G26" s="537"/>
      <c r="H26" s="537"/>
      <c r="I26" s="536">
        <f t="shared" si="7"/>
        <v>0</v>
      </c>
      <c r="J26" s="540"/>
      <c r="K26" s="538"/>
      <c r="L26" s="539">
        <f>+J26-K26</f>
        <v>0</v>
      </c>
      <c r="M26" s="538"/>
      <c r="N26" s="537"/>
      <c r="O26" s="537"/>
      <c r="P26" s="536">
        <f>+M26-L26</f>
        <v>0</v>
      </c>
      <c r="Q26" s="540">
        <v>0</v>
      </c>
      <c r="R26" s="538">
        <v>0</v>
      </c>
      <c r="S26" s="539">
        <f>+Q26-R26</f>
        <v>0</v>
      </c>
      <c r="T26" s="538">
        <v>0</v>
      </c>
      <c r="U26" s="537">
        <v>0</v>
      </c>
      <c r="V26" s="537">
        <v>0</v>
      </c>
      <c r="W26" s="536">
        <f>+T26-S26</f>
        <v>0</v>
      </c>
      <c r="X26" s="536">
        <f t="shared" si="8"/>
        <v>0</v>
      </c>
    </row>
    <row r="27" spans="2:28" s="524" customFormat="1">
      <c r="B27" s="544"/>
      <c r="C27" s="538"/>
      <c r="D27" s="538"/>
      <c r="E27" s="539">
        <f>+C27-D27</f>
        <v>0</v>
      </c>
      <c r="F27" s="538"/>
      <c r="G27" s="537"/>
      <c r="H27" s="537"/>
      <c r="I27" s="536">
        <f t="shared" si="7"/>
        <v>0</v>
      </c>
      <c r="J27" s="540"/>
      <c r="K27" s="538"/>
      <c r="L27" s="539">
        <f>+J27-K27</f>
        <v>0</v>
      </c>
      <c r="M27" s="538"/>
      <c r="N27" s="537"/>
      <c r="O27" s="537"/>
      <c r="P27" s="536">
        <f>+M27-L27</f>
        <v>0</v>
      </c>
      <c r="Q27" s="540">
        <v>0</v>
      </c>
      <c r="R27" s="538">
        <v>0</v>
      </c>
      <c r="S27" s="539">
        <f>+Q27-R27</f>
        <v>0</v>
      </c>
      <c r="T27" s="538">
        <v>0</v>
      </c>
      <c r="U27" s="537">
        <v>0</v>
      </c>
      <c r="V27" s="537">
        <v>0</v>
      </c>
      <c r="W27" s="536">
        <f>+T27-S27</f>
        <v>0</v>
      </c>
      <c r="X27" s="536">
        <f t="shared" si="8"/>
        <v>0</v>
      </c>
    </row>
    <row r="28" spans="2:28" s="524" customFormat="1">
      <c r="B28" s="543"/>
      <c r="C28" s="538"/>
      <c r="D28" s="538"/>
      <c r="E28" s="539">
        <f>+C28-D28</f>
        <v>0</v>
      </c>
      <c r="F28" s="538"/>
      <c r="G28" s="537"/>
      <c r="H28" s="537"/>
      <c r="I28" s="536">
        <f t="shared" si="7"/>
        <v>0</v>
      </c>
      <c r="J28" s="540"/>
      <c r="K28" s="538"/>
      <c r="L28" s="539">
        <f>+J28-K28</f>
        <v>0</v>
      </c>
      <c r="M28" s="538"/>
      <c r="N28" s="537"/>
      <c r="O28" s="537"/>
      <c r="P28" s="536">
        <f>+M28-L28</f>
        <v>0</v>
      </c>
      <c r="Q28" s="540">
        <v>0</v>
      </c>
      <c r="R28" s="538">
        <v>0</v>
      </c>
      <c r="S28" s="539">
        <f>+Q28-R28</f>
        <v>0</v>
      </c>
      <c r="T28" s="538">
        <v>0</v>
      </c>
      <c r="U28" s="537">
        <v>0</v>
      </c>
      <c r="V28" s="537">
        <v>0</v>
      </c>
      <c r="W28" s="536">
        <f>+T28-S28</f>
        <v>0</v>
      </c>
      <c r="X28" s="536">
        <f t="shared" si="8"/>
        <v>0</v>
      </c>
    </row>
    <row r="29" spans="2:28" s="524" customFormat="1">
      <c r="B29" s="543"/>
      <c r="C29" s="538"/>
      <c r="D29" s="538"/>
      <c r="E29" s="539">
        <f>+C29-D29</f>
        <v>0</v>
      </c>
      <c r="F29" s="538"/>
      <c r="G29" s="537"/>
      <c r="H29" s="537"/>
      <c r="I29" s="536">
        <f t="shared" si="7"/>
        <v>0</v>
      </c>
      <c r="J29" s="540"/>
      <c r="K29" s="538"/>
      <c r="L29" s="539">
        <f>+J29-K29</f>
        <v>0</v>
      </c>
      <c r="M29" s="538"/>
      <c r="N29" s="537"/>
      <c r="O29" s="537"/>
      <c r="P29" s="536">
        <f>+M29-L29</f>
        <v>0</v>
      </c>
      <c r="Q29" s="540">
        <v>0</v>
      </c>
      <c r="R29" s="538">
        <v>0</v>
      </c>
      <c r="S29" s="539">
        <f>+Q29-R29</f>
        <v>0</v>
      </c>
      <c r="T29" s="538">
        <v>0</v>
      </c>
      <c r="U29" s="537">
        <v>0</v>
      </c>
      <c r="V29" s="537">
        <v>0</v>
      </c>
      <c r="W29" s="536">
        <f>+T29-S29</f>
        <v>0</v>
      </c>
      <c r="X29" s="536">
        <f t="shared" si="8"/>
        <v>0</v>
      </c>
    </row>
    <row r="30" spans="2:28" s="524" customFormat="1">
      <c r="B30" s="542"/>
      <c r="C30" s="538"/>
      <c r="D30" s="538"/>
      <c r="E30" s="539"/>
      <c r="F30" s="538"/>
      <c r="G30" s="537"/>
      <c r="H30" s="537"/>
      <c r="I30" s="536">
        <f t="shared" si="7"/>
        <v>0</v>
      </c>
      <c r="J30" s="540"/>
      <c r="K30" s="538"/>
      <c r="L30" s="539">
        <f>+J30-K30</f>
        <v>0</v>
      </c>
      <c r="M30" s="538"/>
      <c r="N30" s="537"/>
      <c r="O30" s="537"/>
      <c r="P30" s="536">
        <f>+M30-L30</f>
        <v>0</v>
      </c>
      <c r="Q30" s="540">
        <v>0</v>
      </c>
      <c r="R30" s="538">
        <v>0</v>
      </c>
      <c r="S30" s="539">
        <f>+Q30-R30</f>
        <v>0</v>
      </c>
      <c r="T30" s="538">
        <v>0</v>
      </c>
      <c r="U30" s="537">
        <v>0</v>
      </c>
      <c r="V30" s="537">
        <v>0</v>
      </c>
      <c r="W30" s="536">
        <f>+T30-S30</f>
        <v>0</v>
      </c>
      <c r="X30" s="536">
        <f t="shared" si="8"/>
        <v>0</v>
      </c>
    </row>
    <row r="31" spans="2:28" s="524" customFormat="1">
      <c r="B31" s="541"/>
      <c r="C31" s="538"/>
      <c r="D31" s="538"/>
      <c r="E31" s="539"/>
      <c r="F31" s="538"/>
      <c r="G31" s="537"/>
      <c r="H31" s="537"/>
      <c r="I31" s="536">
        <f t="shared" si="7"/>
        <v>0</v>
      </c>
      <c r="J31" s="540"/>
      <c r="K31" s="538"/>
      <c r="L31" s="539"/>
      <c r="M31" s="538"/>
      <c r="N31" s="537"/>
      <c r="O31" s="537"/>
      <c r="P31" s="536"/>
      <c r="Q31" s="540"/>
      <c r="R31" s="538"/>
      <c r="S31" s="539"/>
      <c r="T31" s="538"/>
      <c r="U31" s="537"/>
      <c r="V31" s="537"/>
      <c r="W31" s="536"/>
      <c r="X31" s="536"/>
    </row>
    <row r="32" spans="2:28" s="531" customFormat="1">
      <c r="B32" s="535" t="s">
        <v>8</v>
      </c>
      <c r="C32" s="533">
        <f t="shared" ref="C32:X32" si="9">SUM(C22:C31)</f>
        <v>0</v>
      </c>
      <c r="D32" s="533">
        <f t="shared" si="9"/>
        <v>0</v>
      </c>
      <c r="E32" s="533">
        <f t="shared" si="9"/>
        <v>0</v>
      </c>
      <c r="F32" s="533">
        <f t="shared" si="9"/>
        <v>0</v>
      </c>
      <c r="G32" s="533">
        <f t="shared" si="9"/>
        <v>0</v>
      </c>
      <c r="H32" s="533">
        <f t="shared" si="9"/>
        <v>0</v>
      </c>
      <c r="I32" s="532">
        <f t="shared" si="9"/>
        <v>0</v>
      </c>
      <c r="J32" s="534">
        <f t="shared" si="9"/>
        <v>0</v>
      </c>
      <c r="K32" s="533">
        <f t="shared" si="9"/>
        <v>0</v>
      </c>
      <c r="L32" s="533">
        <f t="shared" si="9"/>
        <v>0</v>
      </c>
      <c r="M32" s="533">
        <f t="shared" si="9"/>
        <v>0</v>
      </c>
      <c r="N32" s="533">
        <f t="shared" si="9"/>
        <v>0</v>
      </c>
      <c r="O32" s="533">
        <f t="shared" si="9"/>
        <v>0</v>
      </c>
      <c r="P32" s="532">
        <f t="shared" si="9"/>
        <v>0</v>
      </c>
      <c r="Q32" s="534">
        <f t="shared" si="9"/>
        <v>0</v>
      </c>
      <c r="R32" s="533">
        <f t="shared" si="9"/>
        <v>0</v>
      </c>
      <c r="S32" s="533">
        <f t="shared" si="9"/>
        <v>0</v>
      </c>
      <c r="T32" s="533">
        <f t="shared" si="9"/>
        <v>0</v>
      </c>
      <c r="U32" s="533">
        <f t="shared" si="9"/>
        <v>0</v>
      </c>
      <c r="V32" s="533">
        <f t="shared" si="9"/>
        <v>0</v>
      </c>
      <c r="W32" s="532">
        <f t="shared" si="9"/>
        <v>0</v>
      </c>
      <c r="X32" s="532">
        <f t="shared" si="9"/>
        <v>0</v>
      </c>
      <c r="Y32" s="524"/>
      <c r="Z32" s="524"/>
      <c r="AA32" s="524"/>
      <c r="AB32" s="524"/>
    </row>
    <row r="33" spans="3:24" s="524" customFormat="1">
      <c r="C33" s="530"/>
      <c r="D33" s="530"/>
      <c r="E33" s="530"/>
      <c r="F33" s="530"/>
      <c r="G33" s="530"/>
      <c r="H33" s="530"/>
      <c r="I33" s="529" t="str">
        <f>IF(I22=F22-E22,"Ok","Error")</f>
        <v>Ok</v>
      </c>
      <c r="J33" s="527"/>
      <c r="K33" s="527"/>
      <c r="L33" s="527"/>
      <c r="M33" s="527"/>
      <c r="N33" s="527"/>
      <c r="O33" s="527"/>
      <c r="P33" s="528" t="str">
        <f>IF(P22=M22-L22,"Ok","Error")</f>
        <v>Ok</v>
      </c>
      <c r="W33" s="528"/>
    </row>
    <row r="34" spans="3:24" s="524" customFormat="1">
      <c r="I34" s="527"/>
    </row>
    <row r="35" spans="3:24" s="524" customFormat="1">
      <c r="H35" s="526"/>
      <c r="I35" s="525"/>
    </row>
    <row r="36" spans="3:24">
      <c r="I36" s="523"/>
    </row>
    <row r="37" spans="3:24" s="520" customFormat="1"/>
    <row r="38" spans="3:24" s="520" customFormat="1">
      <c r="C38" s="522"/>
      <c r="D38" s="522"/>
      <c r="E38" s="522"/>
      <c r="F38" s="522"/>
      <c r="G38" s="522"/>
      <c r="H38" s="522"/>
      <c r="I38" s="522"/>
      <c r="J38" s="522"/>
      <c r="K38" s="522"/>
      <c r="L38" s="522"/>
      <c r="M38" s="522"/>
      <c r="N38" s="522"/>
      <c r="O38" s="522"/>
      <c r="P38" s="522"/>
      <c r="Q38" s="522"/>
      <c r="R38" s="522"/>
      <c r="S38" s="522"/>
      <c r="T38" s="522"/>
      <c r="U38" s="522"/>
      <c r="V38" s="522"/>
      <c r="W38" s="522"/>
      <c r="X38" s="522"/>
    </row>
    <row r="39" spans="3:24" s="520" customFormat="1"/>
    <row r="40" spans="3:24" s="520" customFormat="1"/>
    <row r="41" spans="3:24" s="520" customFormat="1">
      <c r="C41" s="521"/>
      <c r="D41" s="521"/>
      <c r="E41" s="521"/>
      <c r="F41" s="521"/>
      <c r="G41" s="521"/>
      <c r="H41" s="521"/>
      <c r="I41" s="521"/>
      <c r="J41" s="521"/>
      <c r="K41" s="521"/>
      <c r="L41" s="521"/>
      <c r="M41" s="521"/>
      <c r="N41" s="521"/>
      <c r="O41" s="521"/>
      <c r="P41" s="521"/>
      <c r="Q41" s="521"/>
      <c r="R41" s="521"/>
      <c r="S41" s="521"/>
      <c r="T41" s="521"/>
      <c r="U41" s="521"/>
      <c r="V41" s="521"/>
      <c r="W41" s="521"/>
      <c r="X41" s="521"/>
    </row>
    <row r="42" spans="3:24" s="520" customFormat="1"/>
    <row r="43" spans="3:24" s="520" customFormat="1"/>
  </sheetData>
  <mergeCells count="4">
    <mergeCell ref="C7:I7"/>
    <mergeCell ref="B8:B9"/>
    <mergeCell ref="J7:P7"/>
    <mergeCell ref="Q7:W7"/>
  </mergeCells>
  <pageMargins left="0.74803149606299213" right="0.74803149606299213" top="0.98425196850393704" bottom="0.98425196850393704" header="0.51181102362204722" footer="0.51181102362204722"/>
  <pageSetup paperSize="8" scale="54" orientation="landscape" r:id="rId1"/>
  <headerFooter alignWithMargins="0">
    <oddFooter>&amp;L&amp;D&amp;T&amp;R&amp;F</oddFooter>
  </headerFooter>
  <legacyDrawing r:id="rId2"/>
</worksheet>
</file>

<file path=xl/worksheets/sheet12.xml><?xml version="1.0" encoding="utf-8"?>
<worksheet xmlns="http://schemas.openxmlformats.org/spreadsheetml/2006/main" xmlns:r="http://schemas.openxmlformats.org/officeDocument/2006/relationships">
  <sheetPr>
    <tabColor theme="5" tint="0.59999389629810485"/>
  </sheetPr>
  <dimension ref="A1:HI278"/>
  <sheetViews>
    <sheetView topLeftCell="A79" zoomScale="70" zoomScaleNormal="70" workbookViewId="0">
      <selection activeCell="A114" sqref="A114:XFD114"/>
    </sheetView>
  </sheetViews>
  <sheetFormatPr defaultRowHeight="12.75" outlineLevelCol="1"/>
  <cols>
    <col min="1" max="1" width="1.625" style="559" customWidth="1"/>
    <col min="2" max="2" width="4.5" style="559" customWidth="1"/>
    <col min="3" max="3" width="1.375" style="559" customWidth="1"/>
    <col min="4" max="4" width="5.625" style="559" customWidth="1"/>
    <col min="5" max="5" width="12.75" style="559" customWidth="1"/>
    <col min="6" max="6" width="6.5" style="559" customWidth="1"/>
    <col min="7" max="7" width="3.125" style="559" customWidth="1"/>
    <col min="8" max="8" width="1.5" style="559" customWidth="1"/>
    <col min="9" max="9" width="11" style="560" bestFit="1" customWidth="1"/>
    <col min="10" max="10" width="8.875" style="559" customWidth="1"/>
    <col min="11" max="11" width="12.5" style="559" customWidth="1"/>
    <col min="12" max="12" width="2.125" style="559" customWidth="1"/>
    <col min="13" max="13" width="9.375" style="559" customWidth="1"/>
    <col min="14" max="14" width="9.125" style="559" customWidth="1" outlineLevel="1"/>
    <col min="15" max="15" width="9" style="559" outlineLevel="1"/>
    <col min="16" max="16" width="9.25" style="559" customWidth="1"/>
    <col min="17" max="17" width="10.875" style="559" customWidth="1"/>
    <col min="18" max="18" width="9.375" style="559" customWidth="1"/>
    <col min="19" max="19" width="9.875" style="559" customWidth="1"/>
    <col min="20" max="16384" width="9" style="559"/>
  </cols>
  <sheetData>
    <row r="1" spans="1:217" s="105" customFormat="1" ht="24.75">
      <c r="A1" s="109" t="str">
        <f>'[3]1.5 Net Debt 1'!A1</f>
        <v>Finance</v>
      </c>
      <c r="I1" s="648"/>
    </row>
    <row r="2" spans="1:217" s="105" customFormat="1" ht="24.75">
      <c r="A2" s="108" t="str">
        <f>'[3]1.5 Net Debt 1'!A2</f>
        <v xml:space="preserve">National Grid Gas Transmission </v>
      </c>
      <c r="I2" s="648"/>
    </row>
    <row r="3" spans="1:217" s="105" customFormat="1" ht="25.5" thickBot="1">
      <c r="A3" s="107" t="s">
        <v>246</v>
      </c>
      <c r="B3" s="106"/>
      <c r="C3" s="106"/>
      <c r="D3" s="106"/>
      <c r="E3" s="106"/>
      <c r="F3" s="106"/>
      <c r="G3" s="106"/>
      <c r="H3" s="106"/>
      <c r="I3" s="647"/>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row>
    <row r="4" spans="1:217" ht="12.75" customHeight="1">
      <c r="A4" s="646"/>
      <c r="B4" s="565"/>
      <c r="C4" s="565"/>
      <c r="D4" s="565"/>
      <c r="E4" s="565"/>
      <c r="F4" s="565"/>
      <c r="G4" s="565"/>
      <c r="H4" s="565"/>
      <c r="I4" s="645"/>
      <c r="J4" s="565"/>
      <c r="K4" s="565"/>
      <c r="L4" s="565"/>
      <c r="M4" s="565"/>
      <c r="N4" s="565"/>
    </row>
    <row r="5" spans="1:217" s="639" customFormat="1" ht="24.75">
      <c r="A5" s="2597"/>
      <c r="B5" s="2597"/>
      <c r="C5" s="2597"/>
      <c r="D5" s="644"/>
      <c r="I5" s="641"/>
      <c r="M5" s="640"/>
    </row>
    <row r="6" spans="1:217" s="639" customFormat="1" ht="12.75" customHeight="1">
      <c r="A6" s="643"/>
      <c r="B6" s="642"/>
      <c r="I6" s="641"/>
      <c r="M6" s="640"/>
    </row>
    <row r="7" spans="1:217">
      <c r="C7" s="638"/>
      <c r="D7" s="2518" t="s">
        <v>791</v>
      </c>
      <c r="E7" s="2518"/>
      <c r="F7" s="2518"/>
      <c r="G7" s="2518"/>
      <c r="H7" s="2518"/>
      <c r="I7" s="2518"/>
      <c r="J7" s="2518"/>
      <c r="K7" s="2517"/>
      <c r="L7" s="637"/>
      <c r="M7" s="636">
        <v>0.24</v>
      </c>
      <c r="N7" s="636">
        <v>0.23</v>
      </c>
      <c r="O7" s="636">
        <v>0.22</v>
      </c>
      <c r="P7" s="636">
        <v>0.22</v>
      </c>
      <c r="Q7" s="636">
        <f t="shared" ref="Q7:V7" si="0">P7</f>
        <v>0.22</v>
      </c>
      <c r="R7" s="636">
        <f t="shared" si="0"/>
        <v>0.22</v>
      </c>
      <c r="S7" s="636">
        <f t="shared" si="0"/>
        <v>0.22</v>
      </c>
      <c r="T7" s="636">
        <f t="shared" si="0"/>
        <v>0.22</v>
      </c>
      <c r="U7" s="636">
        <f t="shared" si="0"/>
        <v>0.22</v>
      </c>
      <c r="V7" s="636">
        <f t="shared" si="0"/>
        <v>0.22</v>
      </c>
    </row>
    <row r="8" spans="1:217" ht="15" customHeight="1">
      <c r="C8" s="584"/>
      <c r="D8" s="575" t="s">
        <v>790</v>
      </c>
      <c r="E8" s="565"/>
      <c r="F8" s="565"/>
      <c r="G8" s="565"/>
      <c r="H8" s="565"/>
      <c r="I8" s="565"/>
      <c r="J8" s="565"/>
      <c r="K8" s="565"/>
      <c r="L8" s="2516"/>
      <c r="M8" s="585"/>
      <c r="N8" s="585"/>
      <c r="O8" s="585"/>
      <c r="P8" s="585"/>
      <c r="Q8" s="585"/>
      <c r="R8" s="585"/>
      <c r="S8" s="585"/>
      <c r="T8" s="585"/>
      <c r="U8" s="585"/>
      <c r="V8" s="585"/>
    </row>
    <row r="9" spans="1:217">
      <c r="C9" s="606"/>
      <c r="D9" s="565"/>
      <c r="E9" s="565"/>
      <c r="F9" s="565"/>
      <c r="G9" s="565"/>
      <c r="H9" s="565"/>
      <c r="I9" s="565"/>
      <c r="J9" s="565"/>
      <c r="K9" s="565"/>
      <c r="L9" s="584"/>
      <c r="M9" s="635" t="s">
        <v>739</v>
      </c>
      <c r="N9" s="635" t="s">
        <v>739</v>
      </c>
      <c r="O9" s="635" t="s">
        <v>739</v>
      </c>
      <c r="P9" s="635" t="s">
        <v>739</v>
      </c>
      <c r="Q9" s="635" t="s">
        <v>739</v>
      </c>
      <c r="R9" s="635" t="s">
        <v>739</v>
      </c>
      <c r="S9" s="635" t="s">
        <v>739</v>
      </c>
      <c r="T9" s="635" t="s">
        <v>739</v>
      </c>
      <c r="U9" s="635" t="s">
        <v>739</v>
      </c>
      <c r="V9" s="635" t="s">
        <v>739</v>
      </c>
    </row>
    <row r="10" spans="1:217">
      <c r="C10" s="584"/>
      <c r="D10" s="565"/>
      <c r="E10" s="565"/>
      <c r="F10" s="565"/>
      <c r="G10" s="565"/>
      <c r="H10" s="565"/>
      <c r="I10" s="565"/>
      <c r="J10" s="565"/>
      <c r="K10" s="565"/>
      <c r="L10" s="584"/>
      <c r="M10" s="576">
        <v>2012</v>
      </c>
      <c r="N10" s="576">
        <f t="shared" ref="N10:V10" si="1">SUM(M10+1)</f>
        <v>2013</v>
      </c>
      <c r="O10" s="576">
        <f t="shared" si="1"/>
        <v>2014</v>
      </c>
      <c r="P10" s="576">
        <f t="shared" si="1"/>
        <v>2015</v>
      </c>
      <c r="Q10" s="576">
        <f t="shared" si="1"/>
        <v>2016</v>
      </c>
      <c r="R10" s="576">
        <f t="shared" si="1"/>
        <v>2017</v>
      </c>
      <c r="S10" s="576">
        <f t="shared" si="1"/>
        <v>2018</v>
      </c>
      <c r="T10" s="576">
        <f t="shared" si="1"/>
        <v>2019</v>
      </c>
      <c r="U10" s="576">
        <f t="shared" si="1"/>
        <v>2020</v>
      </c>
      <c r="V10" s="576">
        <f t="shared" si="1"/>
        <v>2021</v>
      </c>
    </row>
    <row r="11" spans="1:217">
      <c r="C11" s="584"/>
      <c r="D11" s="565"/>
      <c r="E11" s="565"/>
      <c r="F11" s="565"/>
      <c r="G11" s="565"/>
      <c r="H11" s="565"/>
      <c r="I11" s="565"/>
      <c r="J11" s="565"/>
      <c r="K11" s="565"/>
      <c r="L11" s="584"/>
      <c r="M11" s="634" t="s">
        <v>20</v>
      </c>
      <c r="N11" s="634" t="s">
        <v>20</v>
      </c>
      <c r="O11" s="634" t="s">
        <v>20</v>
      </c>
      <c r="P11" s="634" t="s">
        <v>20</v>
      </c>
      <c r="Q11" s="634" t="s">
        <v>20</v>
      </c>
      <c r="R11" s="634" t="s">
        <v>20</v>
      </c>
      <c r="S11" s="634" t="s">
        <v>20</v>
      </c>
      <c r="T11" s="634" t="s">
        <v>20</v>
      </c>
      <c r="U11" s="634" t="s">
        <v>20</v>
      </c>
      <c r="V11" s="634" t="s">
        <v>20</v>
      </c>
    </row>
    <row r="12" spans="1:217">
      <c r="C12" s="584"/>
      <c r="D12" s="565"/>
      <c r="E12" s="565"/>
      <c r="F12" s="565"/>
      <c r="G12" s="565"/>
      <c r="H12" s="565"/>
      <c r="I12" s="565"/>
      <c r="J12" s="565"/>
      <c r="K12" s="565"/>
      <c r="L12" s="584"/>
      <c r="M12" s="565"/>
      <c r="N12" s="565"/>
      <c r="O12" s="565"/>
      <c r="P12" s="565"/>
      <c r="Q12" s="565"/>
      <c r="R12" s="565"/>
      <c r="S12" s="565"/>
      <c r="T12" s="565"/>
      <c r="U12" s="565"/>
      <c r="V12" s="565"/>
    </row>
    <row r="13" spans="1:217" ht="14.25">
      <c r="C13" s="612" t="s">
        <v>789</v>
      </c>
      <c r="D13" s="633"/>
      <c r="E13" s="632"/>
      <c r="F13" s="565"/>
      <c r="G13" s="565"/>
      <c r="H13" s="565"/>
      <c r="I13" s="565"/>
      <c r="J13" s="565"/>
      <c r="K13" s="565"/>
      <c r="L13" s="584"/>
      <c r="M13" s="2512"/>
      <c r="N13" s="2512"/>
      <c r="O13" s="2512"/>
      <c r="P13" s="2512"/>
      <c r="Q13" s="2512"/>
      <c r="R13" s="2512"/>
      <c r="S13" s="2512"/>
      <c r="T13" s="2512"/>
      <c r="U13" s="2512"/>
      <c r="V13" s="2512"/>
    </row>
    <row r="14" spans="1:217" ht="14.25">
      <c r="C14" s="612"/>
      <c r="D14" s="618"/>
      <c r="E14" s="610"/>
      <c r="F14" s="565"/>
      <c r="G14" s="565"/>
      <c r="H14" s="565"/>
      <c r="I14" s="565"/>
      <c r="J14" s="565"/>
      <c r="K14" s="565"/>
      <c r="L14" s="584"/>
      <c r="M14" s="565"/>
      <c r="N14" s="565"/>
      <c r="O14" s="565"/>
      <c r="P14" s="565"/>
      <c r="Q14" s="565"/>
      <c r="R14" s="565"/>
      <c r="S14" s="565"/>
      <c r="T14" s="565"/>
      <c r="U14" s="565"/>
      <c r="V14" s="565"/>
    </row>
    <row r="15" spans="1:217">
      <c r="C15" s="620" t="s">
        <v>788</v>
      </c>
      <c r="D15" s="618"/>
      <c r="E15" s="621"/>
      <c r="F15" s="565"/>
      <c r="G15" s="565"/>
      <c r="H15" s="565"/>
      <c r="I15" s="565"/>
      <c r="J15" s="565"/>
      <c r="K15" s="565"/>
      <c r="L15" s="584"/>
      <c r="M15" s="565"/>
      <c r="N15" s="565"/>
      <c r="O15" s="565"/>
      <c r="P15" s="565"/>
      <c r="Q15" s="565"/>
      <c r="R15" s="565"/>
      <c r="S15" s="565"/>
      <c r="T15" s="565"/>
      <c r="U15" s="565"/>
      <c r="V15" s="565"/>
    </row>
    <row r="16" spans="1:217" ht="14.25">
      <c r="C16" s="612"/>
      <c r="D16" s="631" t="s">
        <v>787</v>
      </c>
      <c r="E16" s="628"/>
      <c r="F16" s="565"/>
      <c r="G16" s="565"/>
      <c r="H16" s="565"/>
      <c r="I16" s="565"/>
      <c r="J16" s="565"/>
      <c r="K16" s="565"/>
      <c r="L16" s="584"/>
      <c r="M16" s="2512"/>
      <c r="N16" s="2512"/>
      <c r="O16" s="2512"/>
      <c r="P16" s="2512"/>
      <c r="Q16" s="2512"/>
      <c r="R16" s="2512"/>
      <c r="S16" s="2512"/>
      <c r="T16" s="2512"/>
      <c r="U16" s="2512"/>
      <c r="V16" s="2512"/>
    </row>
    <row r="17" spans="3:22" ht="14.25">
      <c r="C17" s="612"/>
      <c r="D17" s="611" t="s">
        <v>786</v>
      </c>
      <c r="E17" s="628"/>
      <c r="F17" s="565"/>
      <c r="G17" s="565"/>
      <c r="H17" s="565"/>
      <c r="I17" s="565"/>
      <c r="J17" s="565"/>
      <c r="K17" s="565"/>
      <c r="L17" s="584"/>
      <c r="M17" s="2512"/>
      <c r="N17" s="2512"/>
      <c r="O17" s="2512"/>
      <c r="P17" s="2512"/>
      <c r="Q17" s="2512"/>
      <c r="R17" s="2512"/>
      <c r="S17" s="2512"/>
      <c r="T17" s="2512"/>
      <c r="U17" s="2512"/>
      <c r="V17" s="2512"/>
    </row>
    <row r="18" spans="3:22">
      <c r="C18" s="630"/>
      <c r="D18" s="627" t="s">
        <v>785</v>
      </c>
      <c r="E18" s="627"/>
      <c r="F18" s="565"/>
      <c r="G18" s="565"/>
      <c r="H18" s="565"/>
      <c r="I18" s="565"/>
      <c r="J18" s="565"/>
      <c r="K18" s="565"/>
      <c r="L18" s="584"/>
      <c r="M18" s="2512"/>
      <c r="N18" s="2512"/>
      <c r="O18" s="2512"/>
      <c r="P18" s="2512"/>
      <c r="Q18" s="2512"/>
      <c r="R18" s="2512"/>
      <c r="S18" s="2512"/>
      <c r="T18" s="2512"/>
      <c r="U18" s="2512"/>
      <c r="V18" s="2512"/>
    </row>
    <row r="19" spans="3:22">
      <c r="C19" s="630"/>
      <c r="D19" s="627" t="s">
        <v>784</v>
      </c>
      <c r="E19" s="627"/>
      <c r="F19" s="565"/>
      <c r="G19" s="565"/>
      <c r="H19" s="565"/>
      <c r="I19" s="565"/>
      <c r="J19" s="565"/>
      <c r="K19" s="565"/>
      <c r="L19" s="584"/>
      <c r="M19" s="2512"/>
      <c r="N19" s="2512"/>
      <c r="O19" s="2512"/>
      <c r="P19" s="2512"/>
      <c r="Q19" s="2512"/>
      <c r="R19" s="2512"/>
      <c r="S19" s="2512"/>
      <c r="T19" s="2512"/>
      <c r="U19" s="2512"/>
      <c r="V19" s="2512"/>
    </row>
    <row r="20" spans="3:22">
      <c r="C20" s="630"/>
      <c r="D20" s="627" t="s">
        <v>783</v>
      </c>
      <c r="E20" s="627"/>
      <c r="F20" s="565"/>
      <c r="G20" s="565"/>
      <c r="H20" s="565"/>
      <c r="I20" s="565"/>
      <c r="J20" s="565"/>
      <c r="K20" s="565"/>
      <c r="L20" s="584"/>
      <c r="M20" s="2512"/>
      <c r="N20" s="2512"/>
      <c r="O20" s="2512"/>
      <c r="P20" s="2512"/>
      <c r="Q20" s="2512"/>
      <c r="R20" s="2512"/>
      <c r="S20" s="2512"/>
      <c r="T20" s="2512"/>
      <c r="U20" s="2512"/>
      <c r="V20" s="2512"/>
    </row>
    <row r="21" spans="3:22" ht="14.25">
      <c r="C21" s="612"/>
      <c r="D21" s="2515" t="s">
        <v>782</v>
      </c>
      <c r="E21" s="625"/>
      <c r="F21" s="608"/>
      <c r="G21" s="608"/>
      <c r="H21" s="608"/>
      <c r="I21" s="608"/>
      <c r="J21" s="607"/>
      <c r="K21" s="565"/>
      <c r="L21" s="584"/>
      <c r="M21" s="2512"/>
      <c r="N21" s="2512"/>
      <c r="O21" s="2512"/>
      <c r="P21" s="2512"/>
      <c r="Q21" s="2512"/>
      <c r="R21" s="2512"/>
      <c r="S21" s="2512"/>
      <c r="T21" s="2512"/>
      <c r="U21" s="2512"/>
      <c r="V21" s="2512"/>
    </row>
    <row r="22" spans="3:22" ht="14.25">
      <c r="C22" s="612"/>
      <c r="D22" s="616" t="s">
        <v>781</v>
      </c>
      <c r="E22" s="624"/>
      <c r="F22" s="297"/>
      <c r="G22" s="297"/>
      <c r="H22" s="297"/>
      <c r="I22" s="297"/>
      <c r="J22" s="604"/>
      <c r="K22" s="565"/>
      <c r="L22" s="584"/>
      <c r="M22" s="2512"/>
      <c r="N22" s="2512"/>
      <c r="O22" s="2512"/>
      <c r="P22" s="2512"/>
      <c r="Q22" s="2512"/>
      <c r="R22" s="2512"/>
      <c r="S22" s="2512"/>
      <c r="T22" s="2512"/>
      <c r="U22" s="2512"/>
      <c r="V22" s="2512"/>
    </row>
    <row r="23" spans="3:22" ht="14.25">
      <c r="C23" s="612"/>
      <c r="D23" s="616" t="s">
        <v>780</v>
      </c>
      <c r="E23" s="624"/>
      <c r="F23" s="297"/>
      <c r="G23" s="297"/>
      <c r="H23" s="297"/>
      <c r="I23" s="297"/>
      <c r="J23" s="604"/>
      <c r="K23" s="565"/>
      <c r="L23" s="584"/>
      <c r="M23" s="2512"/>
      <c r="N23" s="2512"/>
      <c r="O23" s="2512"/>
      <c r="P23" s="2512"/>
      <c r="Q23" s="2512"/>
      <c r="R23" s="2512"/>
      <c r="S23" s="2512"/>
      <c r="T23" s="2512"/>
      <c r="U23" s="2512"/>
      <c r="V23" s="2512"/>
    </row>
    <row r="24" spans="3:22" ht="14.25">
      <c r="C24" s="612"/>
      <c r="D24" s="616" t="s">
        <v>779</v>
      </c>
      <c r="E24" s="624"/>
      <c r="F24" s="297"/>
      <c r="G24" s="297"/>
      <c r="H24" s="297"/>
      <c r="I24" s="297"/>
      <c r="J24" s="604"/>
      <c r="K24" s="565"/>
      <c r="L24" s="584"/>
      <c r="M24" s="2512"/>
      <c r="N24" s="2512"/>
      <c r="O24" s="2512"/>
      <c r="P24" s="2512"/>
      <c r="Q24" s="2512"/>
      <c r="R24" s="2512"/>
      <c r="S24" s="2512"/>
      <c r="T24" s="2512"/>
      <c r="U24" s="2512"/>
      <c r="V24" s="2512"/>
    </row>
    <row r="25" spans="3:22" ht="14.25">
      <c r="C25" s="612"/>
      <c r="D25" s="616" t="s">
        <v>778</v>
      </c>
      <c r="E25" s="624"/>
      <c r="F25" s="297"/>
      <c r="G25" s="297"/>
      <c r="H25" s="297"/>
      <c r="I25" s="297"/>
      <c r="J25" s="604"/>
      <c r="K25" s="565"/>
      <c r="L25" s="584"/>
      <c r="M25" s="2512"/>
      <c r="N25" s="2512"/>
      <c r="O25" s="2512"/>
      <c r="P25" s="2512"/>
      <c r="Q25" s="2512"/>
      <c r="R25" s="2512"/>
      <c r="S25" s="2512"/>
      <c r="T25" s="2512"/>
      <c r="U25" s="2512"/>
      <c r="V25" s="2512"/>
    </row>
    <row r="26" spans="3:22" ht="14.25">
      <c r="C26" s="612"/>
      <c r="D26" s="614" t="s">
        <v>777</v>
      </c>
      <c r="E26" s="623"/>
      <c r="F26" s="602"/>
      <c r="G26" s="602"/>
      <c r="H26" s="602"/>
      <c r="I26" s="602"/>
      <c r="J26" s="601"/>
      <c r="K26" s="565"/>
      <c r="L26" s="584"/>
      <c r="M26" s="2512"/>
      <c r="N26" s="2512"/>
      <c r="O26" s="2512"/>
      <c r="P26" s="2512"/>
      <c r="Q26" s="2512"/>
      <c r="R26" s="2512"/>
      <c r="S26" s="2512"/>
      <c r="T26" s="2512"/>
      <c r="U26" s="2512"/>
      <c r="V26" s="2512"/>
    </row>
    <row r="27" spans="3:22" ht="14.25">
      <c r="C27" s="620"/>
      <c r="D27" s="611"/>
      <c r="E27" s="628"/>
      <c r="F27" s="565"/>
      <c r="G27" s="565"/>
      <c r="H27" s="565"/>
      <c r="I27" s="565"/>
      <c r="J27" s="565"/>
      <c r="K27" s="565"/>
      <c r="L27" s="584"/>
      <c r="M27" s="600"/>
      <c r="N27" s="600"/>
      <c r="O27" s="600"/>
      <c r="P27" s="600"/>
      <c r="Q27" s="600"/>
      <c r="R27" s="600"/>
      <c r="S27" s="600"/>
      <c r="T27" s="600"/>
      <c r="U27" s="600"/>
      <c r="V27" s="600"/>
    </row>
    <row r="28" spans="3:22">
      <c r="C28" s="612"/>
      <c r="D28" s="618"/>
      <c r="E28" s="621" t="s">
        <v>765</v>
      </c>
      <c r="F28" s="565"/>
      <c r="G28" s="565"/>
      <c r="H28" s="565"/>
      <c r="I28" s="565"/>
      <c r="J28" s="565"/>
      <c r="K28" s="565"/>
      <c r="L28" s="584"/>
      <c r="M28" s="599">
        <f t="shared" ref="M28:V28" si="2">SUM(M16:M27)</f>
        <v>0</v>
      </c>
      <c r="N28" s="599">
        <f t="shared" si="2"/>
        <v>0</v>
      </c>
      <c r="O28" s="599">
        <f t="shared" si="2"/>
        <v>0</v>
      </c>
      <c r="P28" s="599">
        <f t="shared" si="2"/>
        <v>0</v>
      </c>
      <c r="Q28" s="599">
        <f t="shared" si="2"/>
        <v>0</v>
      </c>
      <c r="R28" s="599">
        <f t="shared" si="2"/>
        <v>0</v>
      </c>
      <c r="S28" s="599">
        <f t="shared" si="2"/>
        <v>0</v>
      </c>
      <c r="T28" s="599">
        <f t="shared" si="2"/>
        <v>0</v>
      </c>
      <c r="U28" s="599">
        <f t="shared" si="2"/>
        <v>0</v>
      </c>
      <c r="V28" s="599">
        <f t="shared" si="2"/>
        <v>0</v>
      </c>
    </row>
    <row r="29" spans="3:22">
      <c r="C29" s="612"/>
      <c r="D29" s="618"/>
      <c r="E29" s="621"/>
      <c r="F29" s="565"/>
      <c r="G29" s="565"/>
      <c r="H29" s="565"/>
      <c r="I29" s="565"/>
      <c r="J29" s="565"/>
      <c r="K29" s="565"/>
      <c r="L29" s="584"/>
      <c r="M29" s="600"/>
      <c r="N29" s="600"/>
      <c r="O29" s="600"/>
      <c r="P29" s="600"/>
      <c r="Q29" s="600"/>
      <c r="R29" s="600"/>
      <c r="S29" s="600"/>
      <c r="T29" s="600"/>
      <c r="U29" s="600"/>
      <c r="V29" s="600"/>
    </row>
    <row r="30" spans="3:22" ht="14.25">
      <c r="C30" s="620" t="s">
        <v>776</v>
      </c>
      <c r="D30" s="621"/>
      <c r="E30" s="610"/>
      <c r="F30" s="565"/>
      <c r="G30" s="565"/>
      <c r="H30" s="565"/>
      <c r="I30" s="565"/>
      <c r="J30" s="565"/>
      <c r="K30" s="565"/>
      <c r="L30" s="584"/>
      <c r="M30" s="600"/>
      <c r="N30" s="600"/>
      <c r="O30" s="600"/>
      <c r="P30" s="600"/>
      <c r="Q30" s="600"/>
      <c r="R30" s="600"/>
      <c r="S30" s="600"/>
      <c r="T30" s="600"/>
      <c r="U30" s="600"/>
      <c r="V30" s="600"/>
    </row>
    <row r="31" spans="3:22" ht="14.25">
      <c r="C31" s="612"/>
      <c r="D31" s="611" t="s">
        <v>775</v>
      </c>
      <c r="E31" s="628"/>
      <c r="F31" s="565"/>
      <c r="G31" s="565"/>
      <c r="H31" s="565"/>
      <c r="I31" s="565"/>
      <c r="J31" s="565"/>
      <c r="K31" s="565"/>
      <c r="L31" s="584"/>
      <c r="M31" s="2512"/>
      <c r="N31" s="2512"/>
      <c r="O31" s="2512"/>
      <c r="P31" s="2512"/>
      <c r="Q31" s="2512"/>
      <c r="R31" s="2512"/>
      <c r="S31" s="2512"/>
      <c r="T31" s="2512"/>
      <c r="U31" s="2512"/>
      <c r="V31" s="2512"/>
    </row>
    <row r="32" spans="3:22" ht="14.25">
      <c r="C32" s="612"/>
      <c r="D32" s="629" t="s">
        <v>774</v>
      </c>
      <c r="E32" s="628"/>
      <c r="F32" s="565"/>
      <c r="G32" s="565"/>
      <c r="H32" s="565"/>
      <c r="I32" s="565"/>
      <c r="J32" s="565"/>
      <c r="K32" s="565"/>
      <c r="L32" s="584"/>
      <c r="M32" s="2512"/>
      <c r="N32" s="2512"/>
      <c r="O32" s="2512"/>
      <c r="P32" s="2512"/>
      <c r="Q32" s="2512"/>
      <c r="R32" s="2512"/>
      <c r="S32" s="2512"/>
      <c r="T32" s="2512"/>
      <c r="U32" s="2512"/>
      <c r="V32" s="2512"/>
    </row>
    <row r="33" spans="3:22" ht="14.25">
      <c r="C33" s="612"/>
      <c r="D33" s="629" t="s">
        <v>773</v>
      </c>
      <c r="E33" s="628"/>
      <c r="F33" s="565"/>
      <c r="G33" s="565"/>
      <c r="H33" s="565"/>
      <c r="I33" s="565"/>
      <c r="J33" s="565"/>
      <c r="K33" s="565"/>
      <c r="L33" s="584"/>
      <c r="M33" s="2512"/>
      <c r="N33" s="2512"/>
      <c r="O33" s="2512"/>
      <c r="P33" s="2512"/>
      <c r="Q33" s="2512"/>
      <c r="R33" s="2512"/>
      <c r="S33" s="2512"/>
      <c r="T33" s="2512"/>
      <c r="U33" s="2512"/>
      <c r="V33" s="2512"/>
    </row>
    <row r="34" spans="3:22" ht="14.25">
      <c r="C34" s="612"/>
      <c r="D34" s="629" t="s">
        <v>772</v>
      </c>
      <c r="E34" s="628"/>
      <c r="F34" s="565"/>
      <c r="G34" s="565"/>
      <c r="H34" s="565"/>
      <c r="I34" s="565"/>
      <c r="J34" s="565"/>
      <c r="K34" s="565"/>
      <c r="L34" s="584"/>
      <c r="M34" s="2512"/>
      <c r="N34" s="2512"/>
      <c r="O34" s="2512"/>
      <c r="P34" s="2512"/>
      <c r="Q34" s="2512"/>
      <c r="R34" s="2512"/>
      <c r="S34" s="2512"/>
      <c r="T34" s="2512"/>
      <c r="U34" s="2512"/>
      <c r="V34" s="2512"/>
    </row>
    <row r="35" spans="3:22" ht="14.25">
      <c r="C35" s="612"/>
      <c r="D35" s="611" t="s">
        <v>771</v>
      </c>
      <c r="E35" s="628"/>
      <c r="F35" s="565"/>
      <c r="G35" s="565"/>
      <c r="H35" s="565"/>
      <c r="I35" s="565"/>
      <c r="J35" s="565"/>
      <c r="K35" s="565"/>
      <c r="L35" s="584"/>
      <c r="M35" s="2512"/>
      <c r="N35" s="2512"/>
      <c r="O35" s="2512"/>
      <c r="P35" s="2512"/>
      <c r="Q35" s="2512"/>
      <c r="R35" s="2512"/>
      <c r="S35" s="2512"/>
      <c r="T35" s="2512"/>
      <c r="U35" s="2512"/>
      <c r="V35" s="2512"/>
    </row>
    <row r="36" spans="3:22" ht="14.25">
      <c r="C36" s="622"/>
      <c r="D36" s="627" t="s">
        <v>770</v>
      </c>
      <c r="E36" s="626"/>
      <c r="F36" s="565"/>
      <c r="G36" s="565"/>
      <c r="H36" s="565"/>
      <c r="I36" s="565"/>
      <c r="J36" s="565"/>
      <c r="K36" s="565"/>
      <c r="L36" s="584"/>
      <c r="M36" s="2512"/>
      <c r="N36" s="2512"/>
      <c r="O36" s="2512"/>
      <c r="P36" s="2512"/>
      <c r="Q36" s="2512"/>
      <c r="R36" s="2512"/>
      <c r="S36" s="2512"/>
      <c r="T36" s="2512"/>
      <c r="U36" s="2512"/>
      <c r="V36" s="2512"/>
    </row>
    <row r="37" spans="3:22" ht="14.25">
      <c r="C37" s="622"/>
      <c r="D37" s="627" t="s">
        <v>769</v>
      </c>
      <c r="E37" s="626"/>
      <c r="F37" s="565"/>
      <c r="G37" s="565"/>
      <c r="H37" s="565"/>
      <c r="I37" s="565"/>
      <c r="J37" s="565"/>
      <c r="K37" s="565"/>
      <c r="L37" s="584"/>
      <c r="M37" s="2512"/>
      <c r="N37" s="2512"/>
      <c r="O37" s="2512"/>
      <c r="P37" s="2512"/>
      <c r="Q37" s="2512"/>
      <c r="R37" s="2512"/>
      <c r="S37" s="2512"/>
      <c r="T37" s="2512"/>
      <c r="U37" s="2512"/>
      <c r="V37" s="2512"/>
    </row>
    <row r="38" spans="3:22" ht="14.25">
      <c r="C38" s="622"/>
      <c r="D38" s="2514" t="s">
        <v>768</v>
      </c>
      <c r="E38" s="625"/>
      <c r="F38" s="608"/>
      <c r="G38" s="608"/>
      <c r="H38" s="608"/>
      <c r="I38" s="608"/>
      <c r="J38" s="607"/>
      <c r="K38" s="565"/>
      <c r="L38" s="584"/>
      <c r="M38" s="2512"/>
      <c r="N38" s="2512"/>
      <c r="O38" s="2512"/>
      <c r="P38" s="2512"/>
      <c r="Q38" s="2512"/>
      <c r="R38" s="2512"/>
      <c r="S38" s="2512"/>
      <c r="T38" s="2512"/>
      <c r="U38" s="2512"/>
      <c r="V38" s="2512"/>
    </row>
    <row r="39" spans="3:22" ht="14.25">
      <c r="C39" s="622"/>
      <c r="D39" s="616" t="s">
        <v>767</v>
      </c>
      <c r="E39" s="624"/>
      <c r="F39" s="297"/>
      <c r="G39" s="297"/>
      <c r="H39" s="297"/>
      <c r="I39" s="297"/>
      <c r="J39" s="604"/>
      <c r="K39" s="565"/>
      <c r="L39" s="584"/>
      <c r="M39" s="2512"/>
      <c r="N39" s="2512"/>
      <c r="O39" s="2512"/>
      <c r="P39" s="2512"/>
      <c r="Q39" s="2512"/>
      <c r="R39" s="2512"/>
      <c r="S39" s="2512"/>
      <c r="T39" s="2512"/>
      <c r="U39" s="2512"/>
      <c r="V39" s="2512"/>
    </row>
    <row r="40" spans="3:22" ht="14.25">
      <c r="C40" s="622"/>
      <c r="D40" s="614" t="s">
        <v>766</v>
      </c>
      <c r="E40" s="623"/>
      <c r="F40" s="602"/>
      <c r="G40" s="602"/>
      <c r="H40" s="602"/>
      <c r="I40" s="602"/>
      <c r="J40" s="601"/>
      <c r="K40" s="565"/>
      <c r="L40" s="584"/>
      <c r="M40" s="2519"/>
      <c r="N40" s="2519"/>
      <c r="O40" s="2519"/>
      <c r="P40" s="2519"/>
      <c r="Q40" s="2519"/>
      <c r="R40" s="2519"/>
      <c r="S40" s="2519"/>
      <c r="T40" s="2519"/>
      <c r="U40" s="2519"/>
      <c r="V40" s="2519"/>
    </row>
    <row r="41" spans="3:22" ht="14.25">
      <c r="C41" s="622"/>
      <c r="D41" s="610"/>
      <c r="E41" s="610"/>
      <c r="F41" s="610"/>
      <c r="G41" s="610"/>
      <c r="H41" s="610"/>
      <c r="I41" s="610"/>
      <c r="J41" s="610"/>
      <c r="K41" s="565"/>
      <c r="L41" s="584"/>
      <c r="M41" s="600"/>
      <c r="N41" s="600"/>
      <c r="O41" s="600"/>
      <c r="P41" s="600"/>
      <c r="Q41" s="600"/>
      <c r="R41" s="600"/>
      <c r="S41" s="600"/>
      <c r="T41" s="600"/>
      <c r="U41" s="600"/>
      <c r="V41" s="600"/>
    </row>
    <row r="42" spans="3:22">
      <c r="C42" s="612"/>
      <c r="D42" s="618"/>
      <c r="E42" s="621" t="s">
        <v>765</v>
      </c>
      <c r="F42" s="565"/>
      <c r="G42" s="565"/>
      <c r="H42" s="565"/>
      <c r="I42" s="565"/>
      <c r="J42" s="565"/>
      <c r="K42" s="565"/>
      <c r="L42" s="584"/>
      <c r="M42" s="599">
        <f t="shared" ref="M42:V42" si="3">SUM(M31:M41)</f>
        <v>0</v>
      </c>
      <c r="N42" s="599">
        <f t="shared" si="3"/>
        <v>0</v>
      </c>
      <c r="O42" s="599">
        <f t="shared" si="3"/>
        <v>0</v>
      </c>
      <c r="P42" s="599">
        <f t="shared" si="3"/>
        <v>0</v>
      </c>
      <c r="Q42" s="599">
        <f t="shared" si="3"/>
        <v>0</v>
      </c>
      <c r="R42" s="599">
        <f t="shared" si="3"/>
        <v>0</v>
      </c>
      <c r="S42" s="599">
        <f t="shared" si="3"/>
        <v>0</v>
      </c>
      <c r="T42" s="599">
        <f t="shared" si="3"/>
        <v>0</v>
      </c>
      <c r="U42" s="599">
        <f t="shared" si="3"/>
        <v>0</v>
      </c>
      <c r="V42" s="599">
        <f t="shared" si="3"/>
        <v>0</v>
      </c>
    </row>
    <row r="43" spans="3:22">
      <c r="C43" s="612"/>
      <c r="D43" s="618"/>
      <c r="E43" s="621"/>
      <c r="F43" s="565"/>
      <c r="G43" s="565"/>
      <c r="H43" s="565"/>
      <c r="I43" s="565"/>
      <c r="J43" s="565"/>
      <c r="K43" s="565"/>
      <c r="L43" s="584"/>
      <c r="M43" s="600"/>
      <c r="N43" s="600"/>
      <c r="O43" s="600"/>
      <c r="P43" s="600"/>
      <c r="Q43" s="600"/>
      <c r="R43" s="600"/>
      <c r="S43" s="600"/>
      <c r="T43" s="600"/>
      <c r="U43" s="600"/>
      <c r="V43" s="600"/>
    </row>
    <row r="44" spans="3:22">
      <c r="C44" s="620" t="s">
        <v>764</v>
      </c>
      <c r="D44" s="618"/>
      <c r="E44" s="619"/>
      <c r="F44" s="565"/>
      <c r="G44" s="565"/>
      <c r="H44" s="565"/>
      <c r="I44" s="565"/>
      <c r="J44" s="565"/>
      <c r="K44" s="565"/>
      <c r="L44" s="584"/>
      <c r="M44" s="600"/>
      <c r="N44" s="600"/>
      <c r="O44" s="600"/>
      <c r="P44" s="600"/>
      <c r="Q44" s="600"/>
      <c r="R44" s="600"/>
      <c r="S44" s="600"/>
      <c r="T44" s="600"/>
      <c r="U44" s="600"/>
      <c r="V44" s="600"/>
    </row>
    <row r="45" spans="3:22" ht="14.25">
      <c r="C45" s="612"/>
      <c r="D45" s="618" t="s">
        <v>763</v>
      </c>
      <c r="E45" s="610"/>
      <c r="F45" s="565"/>
      <c r="G45" s="565"/>
      <c r="H45" s="565"/>
      <c r="I45" s="565"/>
      <c r="J45" s="565"/>
      <c r="K45" s="565"/>
      <c r="L45" s="584"/>
      <c r="M45" s="2512"/>
      <c r="N45" s="2512"/>
      <c r="O45" s="2512"/>
      <c r="P45" s="2512"/>
      <c r="Q45" s="2512"/>
      <c r="R45" s="2512"/>
      <c r="S45" s="2512"/>
      <c r="T45" s="2512"/>
      <c r="U45" s="2512"/>
      <c r="V45" s="2512"/>
    </row>
    <row r="46" spans="3:22" ht="14.25">
      <c r="C46" s="612"/>
      <c r="D46" s="618" t="s">
        <v>762</v>
      </c>
      <c r="E46" s="610"/>
      <c r="F46" s="565"/>
      <c r="G46" s="565"/>
      <c r="H46" s="565"/>
      <c r="I46" s="565"/>
      <c r="J46" s="565"/>
      <c r="K46" s="565"/>
      <c r="L46" s="584"/>
      <c r="M46" s="2512"/>
      <c r="N46" s="2512"/>
      <c r="O46" s="2512"/>
      <c r="P46" s="2512"/>
      <c r="Q46" s="2512"/>
      <c r="R46" s="2512"/>
      <c r="S46" s="2512"/>
      <c r="T46" s="2512"/>
      <c r="U46" s="2512"/>
      <c r="V46" s="2512"/>
    </row>
    <row r="47" spans="3:22" ht="14.25">
      <c r="C47" s="612"/>
      <c r="D47" s="618" t="s">
        <v>760</v>
      </c>
      <c r="E47" s="610"/>
      <c r="F47" s="565"/>
      <c r="G47" s="565"/>
      <c r="H47" s="565"/>
      <c r="I47" s="565"/>
      <c r="J47" s="565"/>
      <c r="K47" s="565"/>
      <c r="L47" s="584"/>
      <c r="M47" s="2512"/>
      <c r="N47" s="2512"/>
      <c r="O47" s="2512"/>
      <c r="P47" s="2512"/>
      <c r="Q47" s="2512"/>
      <c r="R47" s="2512"/>
      <c r="S47" s="2512"/>
      <c r="T47" s="2512"/>
      <c r="U47" s="2512"/>
      <c r="V47" s="2512"/>
    </row>
    <row r="48" spans="3:22" ht="14.25">
      <c r="C48" s="612"/>
      <c r="D48" s="618" t="s">
        <v>759</v>
      </c>
      <c r="E48" s="610"/>
      <c r="F48" s="565"/>
      <c r="G48" s="565"/>
      <c r="H48" s="565"/>
      <c r="I48" s="565"/>
      <c r="J48" s="565"/>
      <c r="K48" s="565"/>
      <c r="L48" s="584"/>
      <c r="M48" s="2512"/>
      <c r="N48" s="2512"/>
      <c r="O48" s="2512"/>
      <c r="P48" s="2512"/>
      <c r="Q48" s="2512"/>
      <c r="R48" s="2512"/>
      <c r="S48" s="2512"/>
      <c r="T48" s="2512"/>
      <c r="U48" s="2512"/>
      <c r="V48" s="2512"/>
    </row>
    <row r="49" spans="3:22" ht="14.25">
      <c r="C49" s="612"/>
      <c r="D49" s="618" t="s">
        <v>758</v>
      </c>
      <c r="E49" s="610"/>
      <c r="F49" s="565"/>
      <c r="G49" s="565"/>
      <c r="H49" s="565"/>
      <c r="I49" s="565"/>
      <c r="J49" s="565"/>
      <c r="K49" s="565"/>
      <c r="L49" s="584"/>
      <c r="M49" s="2512"/>
      <c r="N49" s="2512"/>
      <c r="O49" s="2512"/>
      <c r="P49" s="2512"/>
      <c r="Q49" s="2512"/>
      <c r="R49" s="2512"/>
      <c r="S49" s="2512"/>
      <c r="T49" s="2512"/>
      <c r="U49" s="2512"/>
      <c r="V49" s="2512"/>
    </row>
    <row r="50" spans="3:22" ht="14.25">
      <c r="C50" s="612"/>
      <c r="D50" s="618" t="s">
        <v>757</v>
      </c>
      <c r="E50" s="610"/>
      <c r="F50" s="565"/>
      <c r="G50" s="565"/>
      <c r="H50" s="565"/>
      <c r="I50" s="565"/>
      <c r="J50" s="565"/>
      <c r="K50" s="565"/>
      <c r="L50" s="584"/>
      <c r="M50" s="2512"/>
      <c r="N50" s="2512"/>
      <c r="O50" s="2512"/>
      <c r="P50" s="2512"/>
      <c r="Q50" s="2512"/>
      <c r="R50" s="2512"/>
      <c r="S50" s="2512"/>
      <c r="T50" s="2512"/>
      <c r="U50" s="2512"/>
      <c r="V50" s="2512"/>
    </row>
    <row r="51" spans="3:22" ht="14.25">
      <c r="C51" s="612"/>
      <c r="D51" s="2514" t="s">
        <v>756</v>
      </c>
      <c r="E51" s="617"/>
      <c r="F51" s="608"/>
      <c r="G51" s="608"/>
      <c r="H51" s="608"/>
      <c r="I51" s="608"/>
      <c r="J51" s="607"/>
      <c r="K51" s="565"/>
      <c r="L51" s="584"/>
      <c r="M51" s="2512"/>
      <c r="N51" s="2512"/>
      <c r="O51" s="2512"/>
      <c r="P51" s="2512"/>
      <c r="Q51" s="2512"/>
      <c r="R51" s="2512"/>
      <c r="S51" s="2512"/>
      <c r="T51" s="2512"/>
      <c r="U51" s="2512"/>
      <c r="V51" s="2512"/>
    </row>
    <row r="52" spans="3:22" ht="14.25">
      <c r="C52" s="612"/>
      <c r="D52" s="616" t="s">
        <v>756</v>
      </c>
      <c r="E52" s="615"/>
      <c r="F52" s="297"/>
      <c r="G52" s="297"/>
      <c r="H52" s="297"/>
      <c r="I52" s="297"/>
      <c r="J52" s="604"/>
      <c r="K52" s="565"/>
      <c r="L52" s="584"/>
      <c r="M52" s="2512"/>
      <c r="N52" s="2512"/>
      <c r="O52" s="2512"/>
      <c r="P52" s="2512"/>
      <c r="Q52" s="2512"/>
      <c r="R52" s="2512"/>
      <c r="S52" s="2512"/>
      <c r="T52" s="2512"/>
      <c r="U52" s="2512"/>
      <c r="V52" s="2512"/>
    </row>
    <row r="53" spans="3:22" ht="14.25">
      <c r="C53" s="612"/>
      <c r="D53" s="614" t="s">
        <v>756</v>
      </c>
      <c r="E53" s="613"/>
      <c r="F53" s="602"/>
      <c r="G53" s="602"/>
      <c r="H53" s="602"/>
      <c r="I53" s="602"/>
      <c r="J53" s="601"/>
      <c r="K53" s="565"/>
      <c r="L53" s="584"/>
      <c r="M53" s="2512"/>
      <c r="N53" s="2512"/>
      <c r="O53" s="2512"/>
      <c r="P53" s="2512"/>
      <c r="Q53" s="2512"/>
      <c r="R53" s="2512"/>
      <c r="S53" s="2512"/>
      <c r="T53" s="2512"/>
      <c r="U53" s="2512"/>
      <c r="V53" s="2512"/>
    </row>
    <row r="54" spans="3:22" ht="14.25">
      <c r="C54" s="612"/>
      <c r="D54" s="611"/>
      <c r="E54" s="610"/>
      <c r="F54" s="565"/>
      <c r="G54" s="565"/>
      <c r="H54" s="565"/>
      <c r="I54" s="565"/>
      <c r="J54" s="565"/>
      <c r="K54" s="565"/>
      <c r="L54" s="584"/>
      <c r="M54" s="600"/>
      <c r="N54" s="600"/>
      <c r="O54" s="600"/>
      <c r="P54" s="600"/>
      <c r="Q54" s="600"/>
      <c r="R54" s="600"/>
      <c r="S54" s="600"/>
      <c r="T54" s="600"/>
      <c r="U54" s="600"/>
      <c r="V54" s="600"/>
    </row>
    <row r="55" spans="3:22">
      <c r="C55" s="584"/>
      <c r="D55" s="565"/>
      <c r="E55" s="565"/>
      <c r="F55" s="565"/>
      <c r="G55" s="565"/>
      <c r="H55" s="565"/>
      <c r="I55" s="565"/>
      <c r="J55" s="565"/>
      <c r="K55" s="565"/>
      <c r="L55" s="584"/>
      <c r="M55" s="599">
        <f t="shared" ref="M55:V55" si="4">SUM(M45:M54)</f>
        <v>0</v>
      </c>
      <c r="N55" s="599">
        <f t="shared" si="4"/>
        <v>0</v>
      </c>
      <c r="O55" s="599">
        <f t="shared" si="4"/>
        <v>0</v>
      </c>
      <c r="P55" s="599">
        <f t="shared" si="4"/>
        <v>0</v>
      </c>
      <c r="Q55" s="599">
        <f t="shared" si="4"/>
        <v>0</v>
      </c>
      <c r="R55" s="599">
        <f t="shared" si="4"/>
        <v>0</v>
      </c>
      <c r="S55" s="599">
        <f t="shared" si="4"/>
        <v>0</v>
      </c>
      <c r="T55" s="599">
        <f t="shared" si="4"/>
        <v>0</v>
      </c>
      <c r="U55" s="599">
        <f t="shared" si="4"/>
        <v>0</v>
      </c>
      <c r="V55" s="599">
        <f t="shared" si="4"/>
        <v>0</v>
      </c>
    </row>
    <row r="56" spans="3:22">
      <c r="C56" s="584"/>
      <c r="D56" s="565"/>
      <c r="E56" s="565"/>
      <c r="F56" s="565"/>
      <c r="G56" s="565"/>
      <c r="H56" s="565"/>
      <c r="I56" s="565"/>
      <c r="J56" s="565"/>
      <c r="K56" s="565"/>
      <c r="L56" s="584"/>
      <c r="M56" s="600"/>
      <c r="N56" s="600"/>
      <c r="O56" s="600"/>
      <c r="P56" s="600"/>
      <c r="Q56" s="600"/>
      <c r="R56" s="600"/>
      <c r="S56" s="600"/>
      <c r="T56" s="600"/>
      <c r="U56" s="600"/>
      <c r="V56" s="600"/>
    </row>
    <row r="57" spans="3:22">
      <c r="C57" s="609" t="s">
        <v>755</v>
      </c>
      <c r="D57" s="565"/>
      <c r="E57" s="565"/>
      <c r="F57" s="565"/>
      <c r="G57" s="565"/>
      <c r="H57" s="565"/>
      <c r="I57" s="565"/>
      <c r="J57" s="565"/>
      <c r="K57" s="565"/>
      <c r="L57" s="584"/>
      <c r="M57" s="600"/>
      <c r="N57" s="600"/>
      <c r="O57" s="600"/>
      <c r="P57" s="600"/>
      <c r="Q57" s="600"/>
      <c r="R57" s="600"/>
      <c r="S57" s="600"/>
      <c r="T57" s="600"/>
      <c r="U57" s="600"/>
      <c r="V57" s="600"/>
    </row>
    <row r="58" spans="3:22">
      <c r="C58" s="606"/>
      <c r="D58" s="565"/>
      <c r="E58" s="565"/>
      <c r="F58" s="565"/>
      <c r="G58" s="565"/>
      <c r="H58" s="565"/>
      <c r="I58" s="565"/>
      <c r="J58" s="565"/>
      <c r="K58" s="565"/>
      <c r="L58" s="584"/>
      <c r="M58" s="600"/>
      <c r="N58" s="600"/>
      <c r="O58" s="600"/>
      <c r="P58" s="600"/>
      <c r="Q58" s="600"/>
      <c r="R58" s="600"/>
      <c r="S58" s="600"/>
      <c r="T58" s="600"/>
      <c r="U58" s="600"/>
      <c r="V58" s="600"/>
    </row>
    <row r="59" spans="3:22">
      <c r="C59" s="606"/>
      <c r="D59" s="2513" t="s">
        <v>754</v>
      </c>
      <c r="E59" s="608"/>
      <c r="F59" s="608"/>
      <c r="G59" s="608"/>
      <c r="H59" s="608"/>
      <c r="I59" s="608"/>
      <c r="J59" s="607"/>
      <c r="K59" s="565"/>
      <c r="L59" s="584"/>
      <c r="M59" s="2512"/>
      <c r="N59" s="2512"/>
      <c r="O59" s="2512"/>
      <c r="P59" s="2512"/>
      <c r="Q59" s="2512"/>
      <c r="R59" s="2512"/>
      <c r="S59" s="2512"/>
      <c r="T59" s="2512"/>
      <c r="U59" s="2512"/>
      <c r="V59" s="2512"/>
    </row>
    <row r="60" spans="3:22">
      <c r="C60" s="606"/>
      <c r="D60" s="605" t="s">
        <v>753</v>
      </c>
      <c r="E60" s="297"/>
      <c r="F60" s="297"/>
      <c r="G60" s="297"/>
      <c r="H60" s="297"/>
      <c r="I60" s="297"/>
      <c r="J60" s="604"/>
      <c r="K60" s="565"/>
      <c r="L60" s="584"/>
      <c r="M60" s="2512"/>
      <c r="N60" s="2512"/>
      <c r="O60" s="2512"/>
      <c r="P60" s="2512"/>
      <c r="Q60" s="2512"/>
      <c r="R60" s="2512"/>
      <c r="S60" s="2512"/>
      <c r="T60" s="2512"/>
      <c r="U60" s="2512"/>
      <c r="V60" s="2512"/>
    </row>
    <row r="61" spans="3:22">
      <c r="C61" s="584"/>
      <c r="D61" s="605" t="s">
        <v>752</v>
      </c>
      <c r="E61" s="297"/>
      <c r="F61" s="297"/>
      <c r="G61" s="297"/>
      <c r="H61" s="297"/>
      <c r="I61" s="297"/>
      <c r="J61" s="604"/>
      <c r="K61" s="565"/>
      <c r="L61" s="584"/>
      <c r="M61" s="2512"/>
      <c r="N61" s="2512"/>
      <c r="O61" s="2512"/>
      <c r="P61" s="2512"/>
      <c r="Q61" s="2512"/>
      <c r="R61" s="2512"/>
      <c r="S61" s="2512"/>
      <c r="T61" s="2512"/>
      <c r="U61" s="2512"/>
      <c r="V61" s="2512"/>
    </row>
    <row r="62" spans="3:22">
      <c r="C62" s="584"/>
      <c r="D62" s="603" t="s">
        <v>751</v>
      </c>
      <c r="E62" s="602"/>
      <c r="F62" s="602"/>
      <c r="G62" s="602"/>
      <c r="H62" s="602"/>
      <c r="I62" s="602"/>
      <c r="J62" s="601"/>
      <c r="K62" s="565"/>
      <c r="L62" s="584"/>
      <c r="M62" s="2512"/>
      <c r="N62" s="2512"/>
      <c r="O62" s="2512"/>
      <c r="P62" s="2512"/>
      <c r="Q62" s="2512"/>
      <c r="R62" s="2512"/>
      <c r="S62" s="2512"/>
      <c r="T62" s="2512"/>
      <c r="U62" s="2512"/>
      <c r="V62" s="2512"/>
    </row>
    <row r="63" spans="3:22">
      <c r="C63" s="584"/>
      <c r="D63" s="565"/>
      <c r="E63" s="565"/>
      <c r="F63" s="565"/>
      <c r="G63" s="565"/>
      <c r="H63" s="565"/>
      <c r="I63" s="565"/>
      <c r="J63" s="565"/>
      <c r="K63" s="565"/>
      <c r="L63" s="584"/>
      <c r="M63" s="599">
        <f t="shared" ref="M63:V63" si="5">SUM(M59:M62)</f>
        <v>0</v>
      </c>
      <c r="N63" s="599">
        <f t="shared" si="5"/>
        <v>0</v>
      </c>
      <c r="O63" s="599">
        <f t="shared" si="5"/>
        <v>0</v>
      </c>
      <c r="P63" s="599">
        <f t="shared" si="5"/>
        <v>0</v>
      </c>
      <c r="Q63" s="599">
        <f t="shared" si="5"/>
        <v>0</v>
      </c>
      <c r="R63" s="599">
        <f t="shared" si="5"/>
        <v>0</v>
      </c>
      <c r="S63" s="599">
        <f t="shared" si="5"/>
        <v>0</v>
      </c>
      <c r="T63" s="599">
        <f t="shared" si="5"/>
        <v>0</v>
      </c>
      <c r="U63" s="599">
        <f t="shared" si="5"/>
        <v>0</v>
      </c>
      <c r="V63" s="599">
        <f t="shared" si="5"/>
        <v>0</v>
      </c>
    </row>
    <row r="64" spans="3:22">
      <c r="C64" s="584"/>
      <c r="D64" s="565"/>
      <c r="E64" s="565"/>
      <c r="F64" s="565"/>
      <c r="G64" s="565"/>
      <c r="H64" s="565"/>
      <c r="I64" s="565"/>
      <c r="J64" s="565"/>
      <c r="K64" s="565"/>
      <c r="L64" s="584"/>
      <c r="M64" s="600"/>
      <c r="N64" s="600"/>
      <c r="O64" s="600"/>
      <c r="P64" s="600"/>
      <c r="Q64" s="600"/>
      <c r="R64" s="600"/>
      <c r="S64" s="600"/>
      <c r="T64" s="600"/>
      <c r="U64" s="600"/>
      <c r="V64" s="600"/>
    </row>
    <row r="65" spans="3:40">
      <c r="C65" s="584" t="s">
        <v>750</v>
      </c>
      <c r="D65" s="565"/>
      <c r="E65" s="565"/>
      <c r="F65" s="565"/>
      <c r="G65" s="565"/>
      <c r="H65" s="565"/>
      <c r="I65" s="565"/>
      <c r="J65" s="565"/>
      <c r="K65" s="565"/>
      <c r="L65" s="584"/>
      <c r="M65" s="599">
        <f t="shared" ref="M65:V65" si="6">+M28+M42+M55+M63</f>
        <v>0</v>
      </c>
      <c r="N65" s="599">
        <f t="shared" si="6"/>
        <v>0</v>
      </c>
      <c r="O65" s="599">
        <f t="shared" si="6"/>
        <v>0</v>
      </c>
      <c r="P65" s="599">
        <f t="shared" si="6"/>
        <v>0</v>
      </c>
      <c r="Q65" s="599">
        <f t="shared" si="6"/>
        <v>0</v>
      </c>
      <c r="R65" s="599">
        <f t="shared" si="6"/>
        <v>0</v>
      </c>
      <c r="S65" s="599">
        <f t="shared" si="6"/>
        <v>0</v>
      </c>
      <c r="T65" s="599">
        <f t="shared" si="6"/>
        <v>0</v>
      </c>
      <c r="U65" s="599">
        <f t="shared" si="6"/>
        <v>0</v>
      </c>
      <c r="V65" s="599">
        <f t="shared" si="6"/>
        <v>0</v>
      </c>
    </row>
    <row r="66" spans="3:40">
      <c r="C66" s="584"/>
      <c r="D66" s="565"/>
      <c r="E66" s="565"/>
      <c r="F66" s="565"/>
      <c r="G66" s="565"/>
      <c r="H66" s="565"/>
      <c r="I66" s="565"/>
      <c r="J66" s="565"/>
      <c r="K66" s="565"/>
      <c r="L66" s="584"/>
      <c r="M66" s="600"/>
      <c r="N66" s="600"/>
      <c r="O66" s="600"/>
      <c r="P66" s="600"/>
      <c r="Q66" s="600"/>
      <c r="R66" s="600"/>
      <c r="S66" s="600"/>
      <c r="T66" s="600"/>
      <c r="U66" s="600"/>
      <c r="V66" s="600"/>
    </row>
    <row r="67" spans="3:40">
      <c r="C67" s="584" t="s">
        <v>749</v>
      </c>
      <c r="D67" s="565"/>
      <c r="E67" s="565"/>
      <c r="F67" s="565"/>
      <c r="G67" s="565"/>
      <c r="H67" s="565"/>
      <c r="I67" s="565"/>
      <c r="J67" s="565"/>
      <c r="K67" s="565"/>
      <c r="L67" s="584"/>
      <c r="M67" s="599">
        <f t="shared" ref="M67:V67" si="7">+M13+M65</f>
        <v>0</v>
      </c>
      <c r="N67" s="599">
        <f t="shared" si="7"/>
        <v>0</v>
      </c>
      <c r="O67" s="599">
        <f t="shared" si="7"/>
        <v>0</v>
      </c>
      <c r="P67" s="599">
        <f t="shared" si="7"/>
        <v>0</v>
      </c>
      <c r="Q67" s="599">
        <f t="shared" si="7"/>
        <v>0</v>
      </c>
      <c r="R67" s="599">
        <f t="shared" si="7"/>
        <v>0</v>
      </c>
      <c r="S67" s="599">
        <f t="shared" si="7"/>
        <v>0</v>
      </c>
      <c r="T67" s="599">
        <f t="shared" si="7"/>
        <v>0</v>
      </c>
      <c r="U67" s="599">
        <f t="shared" si="7"/>
        <v>0</v>
      </c>
      <c r="V67" s="599">
        <f t="shared" si="7"/>
        <v>0</v>
      </c>
    </row>
    <row r="68" spans="3:40">
      <c r="C68" s="584"/>
      <c r="D68" s="565"/>
      <c r="E68" s="565"/>
      <c r="F68" s="565"/>
      <c r="G68" s="565"/>
      <c r="H68" s="565"/>
      <c r="I68" s="565"/>
      <c r="J68" s="565"/>
      <c r="K68" s="565"/>
      <c r="L68" s="584"/>
      <c r="M68" s="600"/>
      <c r="N68" s="600"/>
      <c r="O68" s="600"/>
      <c r="P68" s="600"/>
      <c r="Q68" s="600"/>
      <c r="R68" s="600"/>
      <c r="S68" s="600"/>
      <c r="T68" s="600"/>
      <c r="U68" s="600"/>
      <c r="V68" s="600"/>
    </row>
    <row r="69" spans="3:40">
      <c r="C69" s="584" t="s">
        <v>748</v>
      </c>
      <c r="D69" s="565"/>
      <c r="E69" s="565"/>
      <c r="F69" s="565"/>
      <c r="G69" s="565"/>
      <c r="H69" s="565"/>
      <c r="I69" s="565"/>
      <c r="J69" s="565"/>
      <c r="K69" s="565"/>
      <c r="L69" s="584"/>
      <c r="M69" s="599">
        <f t="shared" ref="M69:V69" si="8">+M67*M7</f>
        <v>0</v>
      </c>
      <c r="N69" s="599">
        <f t="shared" si="8"/>
        <v>0</v>
      </c>
      <c r="O69" s="599">
        <f t="shared" si="8"/>
        <v>0</v>
      </c>
      <c r="P69" s="599">
        <f t="shared" si="8"/>
        <v>0</v>
      </c>
      <c r="Q69" s="599">
        <f t="shared" si="8"/>
        <v>0</v>
      </c>
      <c r="R69" s="599">
        <f t="shared" si="8"/>
        <v>0</v>
      </c>
      <c r="S69" s="599">
        <f t="shared" si="8"/>
        <v>0</v>
      </c>
      <c r="T69" s="599">
        <f t="shared" si="8"/>
        <v>0</v>
      </c>
      <c r="U69" s="599">
        <f t="shared" si="8"/>
        <v>0</v>
      </c>
      <c r="V69" s="599">
        <f t="shared" si="8"/>
        <v>0</v>
      </c>
    </row>
    <row r="70" spans="3:40">
      <c r="C70" s="584" t="s">
        <v>747</v>
      </c>
      <c r="D70" s="565"/>
      <c r="E70" s="565"/>
      <c r="F70" s="565"/>
      <c r="G70" s="565"/>
      <c r="H70" s="565"/>
      <c r="I70" s="565"/>
      <c r="J70" s="565"/>
      <c r="K70" s="565"/>
      <c r="L70" s="584"/>
      <c r="M70" s="599">
        <f>'[3]1.1 Inc_Stat'!I43</f>
        <v>0</v>
      </c>
      <c r="N70" s="599" t="e">
        <f>'[3]1.1 Inc_Stat'!#REF!</f>
        <v>#REF!</v>
      </c>
      <c r="O70" s="599" t="e">
        <f>'[3]1.1 Inc_Stat'!#REF!</f>
        <v>#REF!</v>
      </c>
      <c r="P70" s="599" t="e">
        <f>'[3]1.1 Inc_Stat'!#REF!</f>
        <v>#REF!</v>
      </c>
      <c r="Q70" s="599" t="e">
        <f>'[3]1.1 Inc_Stat'!#REF!</f>
        <v>#REF!</v>
      </c>
      <c r="R70" s="599" t="e">
        <f>'[3]1.1 Inc_Stat'!#REF!</f>
        <v>#REF!</v>
      </c>
      <c r="S70" s="599" t="e">
        <f>'[3]1.1 Inc_Stat'!#REF!</f>
        <v>#REF!</v>
      </c>
      <c r="T70" s="599" t="e">
        <f>'[3]1.1 Inc_Stat'!#REF!</f>
        <v>#REF!</v>
      </c>
      <c r="U70" s="599" t="e">
        <f>'[3]1.1 Inc_Stat'!#REF!</f>
        <v>#REF!</v>
      </c>
      <c r="V70" s="599" t="e">
        <f>'[3]1.1 Inc_Stat'!#REF!</f>
        <v>#REF!</v>
      </c>
    </row>
    <row r="71" spans="3:40">
      <c r="C71" s="584"/>
      <c r="D71" s="565"/>
      <c r="E71" s="565" t="s">
        <v>746</v>
      </c>
      <c r="F71" s="565"/>
      <c r="G71" s="565"/>
      <c r="H71" s="565"/>
      <c r="I71" s="565"/>
      <c r="J71" s="565"/>
      <c r="K71" s="565"/>
      <c r="L71" s="584"/>
      <c r="M71" s="598" t="str">
        <f t="shared" ref="M71:V71" si="9">IF(+M69-M70&gt;0.1,"ERR","OK")</f>
        <v>OK</v>
      </c>
      <c r="N71" s="598" t="e">
        <f t="shared" si="9"/>
        <v>#REF!</v>
      </c>
      <c r="O71" s="598" t="e">
        <f t="shared" si="9"/>
        <v>#REF!</v>
      </c>
      <c r="P71" s="598" t="e">
        <f t="shared" si="9"/>
        <v>#REF!</v>
      </c>
      <c r="Q71" s="598" t="e">
        <f t="shared" si="9"/>
        <v>#REF!</v>
      </c>
      <c r="R71" s="598" t="e">
        <f t="shared" si="9"/>
        <v>#REF!</v>
      </c>
      <c r="S71" s="598" t="e">
        <f t="shared" si="9"/>
        <v>#REF!</v>
      </c>
      <c r="T71" s="598" t="e">
        <f t="shared" si="9"/>
        <v>#REF!</v>
      </c>
      <c r="U71" s="598" t="e">
        <f t="shared" si="9"/>
        <v>#REF!</v>
      </c>
      <c r="V71" s="598" t="e">
        <f t="shared" si="9"/>
        <v>#REF!</v>
      </c>
    </row>
    <row r="72" spans="3:40">
      <c r="C72" s="584"/>
      <c r="D72" s="565"/>
      <c r="E72" s="565"/>
      <c r="F72" s="565"/>
      <c r="G72" s="565"/>
      <c r="H72" s="565"/>
      <c r="I72" s="565"/>
      <c r="J72" s="565"/>
      <c r="K72" s="565"/>
      <c r="L72" s="583"/>
      <c r="M72" s="582"/>
      <c r="N72" s="582"/>
      <c r="O72" s="582"/>
      <c r="P72" s="582"/>
      <c r="Q72" s="582"/>
      <c r="R72" s="582"/>
      <c r="S72" s="582"/>
      <c r="T72" s="582"/>
      <c r="U72" s="582"/>
      <c r="V72" s="582"/>
      <c r="W72" s="582"/>
      <c r="X72" s="582"/>
      <c r="Y72" s="582"/>
      <c r="Z72" s="582"/>
      <c r="AA72" s="582"/>
      <c r="AB72" s="582"/>
      <c r="AC72" s="582"/>
      <c r="AD72" s="582"/>
      <c r="AE72" s="582"/>
      <c r="AF72" s="582"/>
      <c r="AG72" s="582"/>
      <c r="AH72" s="582"/>
      <c r="AI72" s="582"/>
      <c r="AJ72" s="582"/>
      <c r="AK72" s="582"/>
      <c r="AL72" s="582"/>
      <c r="AM72" s="582"/>
      <c r="AN72" s="582"/>
    </row>
    <row r="73" spans="3:40">
      <c r="C73" s="584"/>
      <c r="D73" s="565"/>
      <c r="E73" s="565"/>
      <c r="F73" s="565"/>
      <c r="G73" s="565"/>
      <c r="H73" s="565"/>
      <c r="I73" s="565"/>
      <c r="J73" s="565"/>
      <c r="K73" s="565"/>
      <c r="L73" s="565"/>
      <c r="M73" s="565"/>
      <c r="N73" s="565"/>
      <c r="O73" s="565"/>
      <c r="P73" s="565"/>
      <c r="Q73" s="565"/>
      <c r="R73" s="565"/>
      <c r="S73" s="565"/>
      <c r="T73" s="565"/>
      <c r="U73" s="565"/>
      <c r="V73" s="565"/>
      <c r="W73" s="565"/>
      <c r="X73" s="565"/>
      <c r="Y73" s="565"/>
      <c r="Z73" s="565"/>
      <c r="AA73" s="565"/>
      <c r="AB73" s="565"/>
      <c r="AC73" s="565"/>
      <c r="AD73" s="565"/>
      <c r="AE73" s="565"/>
      <c r="AF73" s="565"/>
      <c r="AG73" s="565"/>
      <c r="AH73" s="565"/>
      <c r="AI73" s="565"/>
      <c r="AJ73" s="565"/>
      <c r="AK73" s="565"/>
      <c r="AL73" s="565"/>
      <c r="AM73" s="565"/>
      <c r="AN73" s="565"/>
    </row>
    <row r="74" spans="3:40">
      <c r="C74" s="638"/>
      <c r="D74" s="2518" t="s">
        <v>791</v>
      </c>
      <c r="E74" s="2518"/>
      <c r="F74" s="2518"/>
      <c r="G74" s="2518"/>
      <c r="H74" s="2518"/>
      <c r="I74" s="2518"/>
      <c r="J74" s="2518"/>
      <c r="K74" s="2517"/>
      <c r="L74" s="637"/>
      <c r="M74" s="636">
        <v>0.24</v>
      </c>
      <c r="N74" s="636">
        <v>0.23</v>
      </c>
      <c r="O74" s="636">
        <v>0.22</v>
      </c>
      <c r="P74" s="636">
        <v>0.22</v>
      </c>
      <c r="Q74" s="636">
        <f t="shared" ref="Q74:V74" si="10">P74</f>
        <v>0.22</v>
      </c>
      <c r="R74" s="636">
        <f t="shared" si="10"/>
        <v>0.22</v>
      </c>
      <c r="S74" s="636">
        <f t="shared" si="10"/>
        <v>0.22</v>
      </c>
      <c r="T74" s="636">
        <f t="shared" si="10"/>
        <v>0.22</v>
      </c>
      <c r="U74" s="636">
        <f t="shared" si="10"/>
        <v>0.22</v>
      </c>
      <c r="V74" s="636">
        <f t="shared" si="10"/>
        <v>0.22</v>
      </c>
    </row>
    <row r="75" spans="3:40" ht="15" customHeight="1">
      <c r="C75" s="584"/>
      <c r="D75" s="575" t="s">
        <v>790</v>
      </c>
      <c r="E75" s="565"/>
      <c r="F75" s="565"/>
      <c r="G75" s="565"/>
      <c r="H75" s="565"/>
      <c r="I75" s="565"/>
      <c r="J75" s="565"/>
      <c r="K75" s="565"/>
      <c r="L75" s="2516"/>
      <c r="M75" s="585"/>
      <c r="N75" s="585"/>
      <c r="O75" s="585"/>
      <c r="P75" s="585"/>
      <c r="Q75" s="585"/>
      <c r="R75" s="585"/>
      <c r="S75" s="585"/>
      <c r="T75" s="585"/>
      <c r="U75" s="585"/>
      <c r="V75" s="585"/>
    </row>
    <row r="76" spans="3:40">
      <c r="C76" s="606"/>
      <c r="D76" s="565"/>
      <c r="E76" s="565"/>
      <c r="F76" s="565"/>
      <c r="G76" s="565"/>
      <c r="H76" s="565"/>
      <c r="I76" s="565"/>
      <c r="J76" s="565"/>
      <c r="K76" s="565"/>
      <c r="L76" s="584"/>
      <c r="M76" s="635" t="s">
        <v>734</v>
      </c>
      <c r="N76" s="635" t="s">
        <v>734</v>
      </c>
      <c r="O76" s="635" t="s">
        <v>734</v>
      </c>
      <c r="P76" s="635" t="s">
        <v>734</v>
      </c>
      <c r="Q76" s="635" t="s">
        <v>734</v>
      </c>
      <c r="R76" s="635" t="s">
        <v>734</v>
      </c>
      <c r="S76" s="635" t="s">
        <v>734</v>
      </c>
      <c r="T76" s="635" t="s">
        <v>734</v>
      </c>
      <c r="U76" s="635" t="s">
        <v>734</v>
      </c>
      <c r="V76" s="635" t="s">
        <v>734</v>
      </c>
    </row>
    <row r="77" spans="3:40">
      <c r="C77" s="584"/>
      <c r="D77" s="565"/>
      <c r="E77" s="565"/>
      <c r="F77" s="565"/>
      <c r="G77" s="565"/>
      <c r="H77" s="565"/>
      <c r="I77" s="565"/>
      <c r="J77" s="565"/>
      <c r="K77" s="565"/>
      <c r="L77" s="584"/>
      <c r="M77" s="576">
        <v>2012</v>
      </c>
      <c r="N77" s="576">
        <f t="shared" ref="N77:V77" si="11">SUM(M77+1)</f>
        <v>2013</v>
      </c>
      <c r="O77" s="576">
        <f t="shared" si="11"/>
        <v>2014</v>
      </c>
      <c r="P77" s="576">
        <f t="shared" si="11"/>
        <v>2015</v>
      </c>
      <c r="Q77" s="576">
        <f t="shared" si="11"/>
        <v>2016</v>
      </c>
      <c r="R77" s="576">
        <f t="shared" si="11"/>
        <v>2017</v>
      </c>
      <c r="S77" s="576">
        <f t="shared" si="11"/>
        <v>2018</v>
      </c>
      <c r="T77" s="576">
        <f t="shared" si="11"/>
        <v>2019</v>
      </c>
      <c r="U77" s="576">
        <f t="shared" si="11"/>
        <v>2020</v>
      </c>
      <c r="V77" s="576">
        <f t="shared" si="11"/>
        <v>2021</v>
      </c>
    </row>
    <row r="78" spans="3:40">
      <c r="C78" s="584"/>
      <c r="D78" s="565"/>
      <c r="E78" s="565"/>
      <c r="F78" s="565"/>
      <c r="G78" s="565"/>
      <c r="H78" s="565"/>
      <c r="I78" s="565"/>
      <c r="J78" s="565"/>
      <c r="K78" s="565"/>
      <c r="L78" s="584"/>
      <c r="M78" s="634" t="s">
        <v>20</v>
      </c>
      <c r="N78" s="634" t="s">
        <v>20</v>
      </c>
      <c r="O78" s="634" t="s">
        <v>20</v>
      </c>
      <c r="P78" s="634" t="s">
        <v>20</v>
      </c>
      <c r="Q78" s="634" t="s">
        <v>20</v>
      </c>
      <c r="R78" s="634" t="s">
        <v>20</v>
      </c>
      <c r="S78" s="634" t="s">
        <v>20</v>
      </c>
      <c r="T78" s="634" t="s">
        <v>20</v>
      </c>
      <c r="U78" s="634" t="s">
        <v>20</v>
      </c>
      <c r="V78" s="634" t="s">
        <v>20</v>
      </c>
    </row>
    <row r="79" spans="3:40">
      <c r="C79" s="584"/>
      <c r="D79" s="565"/>
      <c r="E79" s="565"/>
      <c r="F79" s="565"/>
      <c r="G79" s="565"/>
      <c r="H79" s="565"/>
      <c r="I79" s="565"/>
      <c r="J79" s="565"/>
      <c r="K79" s="565"/>
      <c r="L79" s="584"/>
      <c r="M79" s="565"/>
      <c r="N79" s="565"/>
      <c r="O79" s="565"/>
      <c r="P79" s="565"/>
      <c r="Q79" s="565"/>
      <c r="R79" s="565"/>
      <c r="S79" s="565"/>
      <c r="T79" s="565"/>
      <c r="U79" s="565"/>
      <c r="V79" s="565"/>
    </row>
    <row r="80" spans="3:40" ht="14.25">
      <c r="C80" s="612" t="s">
        <v>789</v>
      </c>
      <c r="D80" s="633"/>
      <c r="E80" s="632"/>
      <c r="F80" s="565"/>
      <c r="G80" s="565"/>
      <c r="H80" s="565"/>
      <c r="I80" s="565"/>
      <c r="J80" s="565"/>
      <c r="K80" s="565"/>
      <c r="L80" s="584"/>
      <c r="M80" s="2512"/>
      <c r="N80" s="2512"/>
      <c r="O80" s="2512"/>
      <c r="P80" s="2512"/>
      <c r="Q80" s="2512"/>
      <c r="R80" s="2512"/>
      <c r="S80" s="2512"/>
      <c r="T80" s="2512"/>
      <c r="U80" s="2512"/>
      <c r="V80" s="2512"/>
    </row>
    <row r="81" spans="3:22" ht="14.25">
      <c r="C81" s="612"/>
      <c r="D81" s="618"/>
      <c r="E81" s="610"/>
      <c r="F81" s="565"/>
      <c r="G81" s="565"/>
      <c r="H81" s="565"/>
      <c r="I81" s="565"/>
      <c r="J81" s="565"/>
      <c r="K81" s="565"/>
      <c r="L81" s="584"/>
      <c r="M81" s="565"/>
      <c r="N81" s="565"/>
      <c r="O81" s="565"/>
      <c r="P81" s="565"/>
      <c r="Q81" s="565"/>
      <c r="R81" s="565"/>
      <c r="S81" s="565"/>
      <c r="T81" s="565"/>
      <c r="U81" s="565"/>
      <c r="V81" s="565"/>
    </row>
    <row r="82" spans="3:22">
      <c r="C82" s="620" t="s">
        <v>788</v>
      </c>
      <c r="D82" s="618"/>
      <c r="E82" s="621"/>
      <c r="F82" s="565"/>
      <c r="G82" s="565"/>
      <c r="H82" s="565"/>
      <c r="I82" s="565"/>
      <c r="J82" s="565"/>
      <c r="K82" s="565"/>
      <c r="L82" s="584"/>
      <c r="M82" s="565"/>
      <c r="N82" s="565"/>
      <c r="O82" s="565"/>
      <c r="P82" s="565"/>
      <c r="Q82" s="565"/>
      <c r="R82" s="565"/>
      <c r="S82" s="565"/>
      <c r="T82" s="565"/>
      <c r="U82" s="565"/>
      <c r="V82" s="565"/>
    </row>
    <row r="83" spans="3:22" ht="14.25">
      <c r="C83" s="612"/>
      <c r="D83" s="631" t="s">
        <v>787</v>
      </c>
      <c r="E83" s="628"/>
      <c r="F83" s="565"/>
      <c r="G83" s="565"/>
      <c r="H83" s="565"/>
      <c r="I83" s="565"/>
      <c r="J83" s="565"/>
      <c r="K83" s="565"/>
      <c r="L83" s="584"/>
      <c r="M83" s="2512"/>
      <c r="N83" s="2512"/>
      <c r="O83" s="2512"/>
      <c r="P83" s="2512"/>
      <c r="Q83" s="2512"/>
      <c r="R83" s="2512"/>
      <c r="S83" s="2512"/>
      <c r="T83" s="2512"/>
      <c r="U83" s="2512"/>
      <c r="V83" s="2512"/>
    </row>
    <row r="84" spans="3:22" ht="14.25">
      <c r="C84" s="612"/>
      <c r="D84" s="611" t="s">
        <v>786</v>
      </c>
      <c r="E84" s="628"/>
      <c r="F84" s="565"/>
      <c r="G84" s="565"/>
      <c r="H84" s="565"/>
      <c r="I84" s="565"/>
      <c r="J84" s="565"/>
      <c r="K84" s="565"/>
      <c r="L84" s="584"/>
      <c r="M84" s="2512"/>
      <c r="N84" s="2512"/>
      <c r="O84" s="2512"/>
      <c r="P84" s="2512"/>
      <c r="Q84" s="2512"/>
      <c r="R84" s="2512"/>
      <c r="S84" s="2512"/>
      <c r="T84" s="2512"/>
      <c r="U84" s="2512"/>
      <c r="V84" s="2512"/>
    </row>
    <row r="85" spans="3:22">
      <c r="C85" s="630"/>
      <c r="D85" s="627" t="s">
        <v>785</v>
      </c>
      <c r="E85" s="627"/>
      <c r="F85" s="565"/>
      <c r="G85" s="565"/>
      <c r="H85" s="565"/>
      <c r="I85" s="565"/>
      <c r="J85" s="565"/>
      <c r="K85" s="565"/>
      <c r="L85" s="584"/>
      <c r="M85" s="2512"/>
      <c r="N85" s="2512"/>
      <c r="O85" s="2512"/>
      <c r="P85" s="2512"/>
      <c r="Q85" s="2512"/>
      <c r="R85" s="2512"/>
      <c r="S85" s="2512"/>
      <c r="T85" s="2512"/>
      <c r="U85" s="2512"/>
      <c r="V85" s="2512"/>
    </row>
    <row r="86" spans="3:22">
      <c r="C86" s="630"/>
      <c r="D86" s="627" t="s">
        <v>784</v>
      </c>
      <c r="E86" s="627"/>
      <c r="F86" s="565"/>
      <c r="G86" s="565"/>
      <c r="H86" s="565"/>
      <c r="I86" s="565"/>
      <c r="J86" s="565"/>
      <c r="K86" s="565"/>
      <c r="L86" s="584"/>
      <c r="M86" s="2512"/>
      <c r="N86" s="2512"/>
      <c r="O86" s="2512"/>
      <c r="P86" s="2512"/>
      <c r="Q86" s="2512"/>
      <c r="R86" s="2512"/>
      <c r="S86" s="2512"/>
      <c r="T86" s="2512"/>
      <c r="U86" s="2512"/>
      <c r="V86" s="2512"/>
    </row>
    <row r="87" spans="3:22">
      <c r="C87" s="630"/>
      <c r="D87" s="627" t="s">
        <v>783</v>
      </c>
      <c r="E87" s="627"/>
      <c r="F87" s="565"/>
      <c r="G87" s="565"/>
      <c r="H87" s="565"/>
      <c r="I87" s="565"/>
      <c r="J87" s="565"/>
      <c r="K87" s="565"/>
      <c r="L87" s="584"/>
      <c r="M87" s="2512"/>
      <c r="N87" s="2512"/>
      <c r="O87" s="2512"/>
      <c r="P87" s="2512"/>
      <c r="Q87" s="2512"/>
      <c r="R87" s="2512"/>
      <c r="S87" s="2512"/>
      <c r="T87" s="2512"/>
      <c r="U87" s="2512"/>
      <c r="V87" s="2512"/>
    </row>
    <row r="88" spans="3:22" ht="14.25">
      <c r="C88" s="612"/>
      <c r="D88" s="2515" t="s">
        <v>782</v>
      </c>
      <c r="E88" s="625"/>
      <c r="F88" s="608"/>
      <c r="G88" s="608"/>
      <c r="H88" s="608"/>
      <c r="I88" s="608"/>
      <c r="J88" s="607"/>
      <c r="K88" s="565"/>
      <c r="L88" s="584"/>
      <c r="M88" s="2512"/>
      <c r="N88" s="2512"/>
      <c r="O88" s="2512"/>
      <c r="P88" s="2512"/>
      <c r="Q88" s="2512"/>
      <c r="R88" s="2512"/>
      <c r="S88" s="2512"/>
      <c r="T88" s="2512"/>
      <c r="U88" s="2512"/>
      <c r="V88" s="2512"/>
    </row>
    <row r="89" spans="3:22" ht="14.25">
      <c r="C89" s="612"/>
      <c r="D89" s="616" t="s">
        <v>781</v>
      </c>
      <c r="E89" s="624"/>
      <c r="F89" s="297"/>
      <c r="G89" s="297"/>
      <c r="H89" s="297"/>
      <c r="I89" s="297"/>
      <c r="J89" s="604"/>
      <c r="K89" s="565"/>
      <c r="L89" s="584"/>
      <c r="M89" s="2512"/>
      <c r="N89" s="2512"/>
      <c r="O89" s="2512"/>
      <c r="P89" s="2512"/>
      <c r="Q89" s="2512"/>
      <c r="R89" s="2512"/>
      <c r="S89" s="2512"/>
      <c r="T89" s="2512"/>
      <c r="U89" s="2512"/>
      <c r="V89" s="2512"/>
    </row>
    <row r="90" spans="3:22" ht="14.25">
      <c r="C90" s="612"/>
      <c r="D90" s="616" t="s">
        <v>780</v>
      </c>
      <c r="E90" s="624"/>
      <c r="F90" s="297"/>
      <c r="G90" s="297"/>
      <c r="H90" s="297"/>
      <c r="I90" s="297"/>
      <c r="J90" s="604"/>
      <c r="K90" s="565"/>
      <c r="L90" s="584"/>
      <c r="M90" s="2512"/>
      <c r="N90" s="2512"/>
      <c r="O90" s="2512"/>
      <c r="P90" s="2512"/>
      <c r="Q90" s="2512"/>
      <c r="R90" s="2512"/>
      <c r="S90" s="2512"/>
      <c r="T90" s="2512"/>
      <c r="U90" s="2512"/>
      <c r="V90" s="2512"/>
    </row>
    <row r="91" spans="3:22" ht="14.25">
      <c r="C91" s="612"/>
      <c r="D91" s="616" t="s">
        <v>779</v>
      </c>
      <c r="E91" s="624"/>
      <c r="F91" s="297"/>
      <c r="G91" s="297"/>
      <c r="H91" s="297"/>
      <c r="I91" s="297"/>
      <c r="J91" s="604"/>
      <c r="K91" s="565"/>
      <c r="L91" s="584"/>
      <c r="M91" s="2512"/>
      <c r="N91" s="2512"/>
      <c r="O91" s="2512"/>
      <c r="P91" s="2512"/>
      <c r="Q91" s="2512"/>
      <c r="R91" s="2512"/>
      <c r="S91" s="2512"/>
      <c r="T91" s="2512"/>
      <c r="U91" s="2512"/>
      <c r="V91" s="2512"/>
    </row>
    <row r="92" spans="3:22" ht="14.25">
      <c r="C92" s="612"/>
      <c r="D92" s="616" t="s">
        <v>778</v>
      </c>
      <c r="E92" s="624"/>
      <c r="F92" s="297"/>
      <c r="G92" s="297"/>
      <c r="H92" s="297"/>
      <c r="I92" s="297"/>
      <c r="J92" s="604"/>
      <c r="K92" s="565"/>
      <c r="L92" s="584"/>
      <c r="M92" s="2512"/>
      <c r="N92" s="2512"/>
      <c r="O92" s="2512"/>
      <c r="P92" s="2512"/>
      <c r="Q92" s="2512"/>
      <c r="R92" s="2512"/>
      <c r="S92" s="2512"/>
      <c r="T92" s="2512"/>
      <c r="U92" s="2512"/>
      <c r="V92" s="2512"/>
    </row>
    <row r="93" spans="3:22" ht="14.25">
      <c r="C93" s="612"/>
      <c r="D93" s="614" t="s">
        <v>777</v>
      </c>
      <c r="E93" s="623"/>
      <c r="F93" s="602"/>
      <c r="G93" s="602"/>
      <c r="H93" s="602"/>
      <c r="I93" s="602"/>
      <c r="J93" s="601"/>
      <c r="K93" s="565"/>
      <c r="L93" s="584"/>
      <c r="M93" s="2512"/>
      <c r="N93" s="2512"/>
      <c r="O93" s="2512"/>
      <c r="P93" s="2512"/>
      <c r="Q93" s="2512"/>
      <c r="R93" s="2512"/>
      <c r="S93" s="2512"/>
      <c r="T93" s="2512"/>
      <c r="U93" s="2512"/>
      <c r="V93" s="2512"/>
    </row>
    <row r="94" spans="3:22" ht="14.25">
      <c r="C94" s="620"/>
      <c r="D94" s="611"/>
      <c r="E94" s="628"/>
      <c r="F94" s="565"/>
      <c r="G94" s="565"/>
      <c r="H94" s="565"/>
      <c r="I94" s="565"/>
      <c r="J94" s="565"/>
      <c r="K94" s="565"/>
      <c r="L94" s="584"/>
      <c r="M94" s="600"/>
      <c r="N94" s="600"/>
      <c r="O94" s="600"/>
      <c r="P94" s="600"/>
      <c r="Q94" s="600"/>
      <c r="R94" s="600"/>
      <c r="S94" s="600"/>
      <c r="T94" s="600"/>
      <c r="U94" s="600"/>
      <c r="V94" s="600"/>
    </row>
    <row r="95" spans="3:22">
      <c r="C95" s="612"/>
      <c r="D95" s="618"/>
      <c r="E95" s="621" t="s">
        <v>765</v>
      </c>
      <c r="F95" s="565"/>
      <c r="G95" s="565"/>
      <c r="H95" s="565"/>
      <c r="I95" s="565"/>
      <c r="J95" s="565"/>
      <c r="K95" s="565"/>
      <c r="L95" s="584"/>
      <c r="M95" s="599">
        <f t="shared" ref="M95:V95" si="12">SUM(M83:M94)</f>
        <v>0</v>
      </c>
      <c r="N95" s="599">
        <f t="shared" si="12"/>
        <v>0</v>
      </c>
      <c r="O95" s="599">
        <f t="shared" si="12"/>
        <v>0</v>
      </c>
      <c r="P95" s="599">
        <f t="shared" si="12"/>
        <v>0</v>
      </c>
      <c r="Q95" s="599">
        <f t="shared" si="12"/>
        <v>0</v>
      </c>
      <c r="R95" s="599">
        <f t="shared" si="12"/>
        <v>0</v>
      </c>
      <c r="S95" s="599">
        <f t="shared" si="12"/>
        <v>0</v>
      </c>
      <c r="T95" s="599">
        <f t="shared" si="12"/>
        <v>0</v>
      </c>
      <c r="U95" s="599">
        <f t="shared" si="12"/>
        <v>0</v>
      </c>
      <c r="V95" s="599">
        <f t="shared" si="12"/>
        <v>0</v>
      </c>
    </row>
    <row r="96" spans="3:22">
      <c r="C96" s="612"/>
      <c r="D96" s="618"/>
      <c r="E96" s="621"/>
      <c r="F96" s="565"/>
      <c r="G96" s="565"/>
      <c r="H96" s="565"/>
      <c r="I96" s="565"/>
      <c r="J96" s="565"/>
      <c r="K96" s="565"/>
      <c r="L96" s="584"/>
      <c r="M96" s="600"/>
      <c r="N96" s="600"/>
      <c r="O96" s="600"/>
      <c r="P96" s="600"/>
      <c r="Q96" s="600"/>
      <c r="R96" s="600"/>
      <c r="S96" s="600"/>
      <c r="T96" s="600"/>
      <c r="U96" s="600"/>
      <c r="V96" s="600"/>
    </row>
    <row r="97" spans="3:22" ht="14.25">
      <c r="C97" s="620" t="s">
        <v>776</v>
      </c>
      <c r="D97" s="621"/>
      <c r="E97" s="610"/>
      <c r="F97" s="565"/>
      <c r="G97" s="565"/>
      <c r="H97" s="565"/>
      <c r="I97" s="565"/>
      <c r="J97" s="565"/>
      <c r="K97" s="565"/>
      <c r="L97" s="584"/>
      <c r="M97" s="600"/>
      <c r="N97" s="600"/>
      <c r="O97" s="600"/>
      <c r="P97" s="600"/>
      <c r="Q97" s="600"/>
      <c r="R97" s="600"/>
      <c r="S97" s="600"/>
      <c r="T97" s="600"/>
      <c r="U97" s="600"/>
      <c r="V97" s="600"/>
    </row>
    <row r="98" spans="3:22" ht="14.25">
      <c r="C98" s="612"/>
      <c r="D98" s="611" t="s">
        <v>775</v>
      </c>
      <c r="E98" s="628"/>
      <c r="F98" s="565"/>
      <c r="G98" s="565"/>
      <c r="H98" s="565"/>
      <c r="I98" s="565"/>
      <c r="J98" s="565"/>
      <c r="K98" s="565"/>
      <c r="L98" s="584"/>
      <c r="M98" s="2512"/>
      <c r="N98" s="2512"/>
      <c r="O98" s="2512"/>
      <c r="P98" s="2512"/>
      <c r="Q98" s="2512"/>
      <c r="R98" s="2512"/>
      <c r="S98" s="2512"/>
      <c r="T98" s="2512"/>
      <c r="U98" s="2512"/>
      <c r="V98" s="2512"/>
    </row>
    <row r="99" spans="3:22" ht="14.25">
      <c r="C99" s="612"/>
      <c r="D99" s="629" t="s">
        <v>774</v>
      </c>
      <c r="E99" s="628"/>
      <c r="F99" s="565"/>
      <c r="G99" s="565"/>
      <c r="H99" s="565"/>
      <c r="I99" s="565"/>
      <c r="J99" s="565"/>
      <c r="K99" s="565"/>
      <c r="L99" s="584"/>
      <c r="M99" s="2512"/>
      <c r="N99" s="2512"/>
      <c r="O99" s="2512"/>
      <c r="P99" s="2512"/>
      <c r="Q99" s="2512"/>
      <c r="R99" s="2512"/>
      <c r="S99" s="2512"/>
      <c r="T99" s="2512"/>
      <c r="U99" s="2512"/>
      <c r="V99" s="2512"/>
    </row>
    <row r="100" spans="3:22" ht="14.25">
      <c r="C100" s="612"/>
      <c r="D100" s="629" t="s">
        <v>773</v>
      </c>
      <c r="E100" s="628"/>
      <c r="F100" s="565"/>
      <c r="G100" s="565"/>
      <c r="H100" s="565"/>
      <c r="I100" s="565"/>
      <c r="J100" s="565"/>
      <c r="K100" s="565"/>
      <c r="L100" s="584"/>
      <c r="M100" s="2512"/>
      <c r="N100" s="2512"/>
      <c r="O100" s="2512"/>
      <c r="P100" s="2512"/>
      <c r="Q100" s="2512"/>
      <c r="R100" s="2512"/>
      <c r="S100" s="2512"/>
      <c r="T100" s="2512"/>
      <c r="U100" s="2512"/>
      <c r="V100" s="2512"/>
    </row>
    <row r="101" spans="3:22" ht="14.25">
      <c r="C101" s="612"/>
      <c r="D101" s="629" t="s">
        <v>772</v>
      </c>
      <c r="E101" s="628"/>
      <c r="F101" s="565"/>
      <c r="G101" s="565"/>
      <c r="H101" s="565"/>
      <c r="I101" s="565"/>
      <c r="J101" s="565"/>
      <c r="K101" s="565"/>
      <c r="L101" s="584"/>
      <c r="M101" s="2512"/>
      <c r="N101" s="2512"/>
      <c r="O101" s="2512"/>
      <c r="P101" s="2512"/>
      <c r="Q101" s="2512"/>
      <c r="R101" s="2512"/>
      <c r="S101" s="2512"/>
      <c r="T101" s="2512"/>
      <c r="U101" s="2512"/>
      <c r="V101" s="2512"/>
    </row>
    <row r="102" spans="3:22" ht="14.25">
      <c r="C102" s="612"/>
      <c r="D102" s="611" t="s">
        <v>771</v>
      </c>
      <c r="E102" s="628"/>
      <c r="F102" s="565"/>
      <c r="G102" s="565"/>
      <c r="H102" s="565"/>
      <c r="I102" s="565"/>
      <c r="J102" s="565"/>
      <c r="K102" s="565"/>
      <c r="L102" s="584"/>
      <c r="M102" s="2512"/>
      <c r="N102" s="2512"/>
      <c r="O102" s="2512"/>
      <c r="P102" s="2512"/>
      <c r="Q102" s="2512"/>
      <c r="R102" s="2512"/>
      <c r="S102" s="2512"/>
      <c r="T102" s="2512"/>
      <c r="U102" s="2512"/>
      <c r="V102" s="2512"/>
    </row>
    <row r="103" spans="3:22" ht="14.25">
      <c r="C103" s="622"/>
      <c r="D103" s="627" t="s">
        <v>770</v>
      </c>
      <c r="E103" s="626"/>
      <c r="F103" s="565"/>
      <c r="G103" s="565"/>
      <c r="H103" s="565"/>
      <c r="I103" s="565"/>
      <c r="J103" s="565"/>
      <c r="K103" s="565"/>
      <c r="L103" s="584"/>
      <c r="M103" s="2512"/>
      <c r="N103" s="2512"/>
      <c r="O103" s="2512"/>
      <c r="P103" s="2512"/>
      <c r="Q103" s="2512"/>
      <c r="R103" s="2512"/>
      <c r="S103" s="2512"/>
      <c r="T103" s="2512"/>
      <c r="U103" s="2512"/>
      <c r="V103" s="2512"/>
    </row>
    <row r="104" spans="3:22" ht="14.25">
      <c r="C104" s="622"/>
      <c r="D104" s="627" t="s">
        <v>769</v>
      </c>
      <c r="E104" s="626"/>
      <c r="F104" s="565"/>
      <c r="G104" s="565"/>
      <c r="H104" s="565"/>
      <c r="I104" s="565"/>
      <c r="J104" s="565"/>
      <c r="K104" s="565"/>
      <c r="L104" s="584"/>
      <c r="M104" s="2512"/>
      <c r="N104" s="2512"/>
      <c r="O104" s="2512"/>
      <c r="P104" s="2512"/>
      <c r="Q104" s="2512"/>
      <c r="R104" s="2512"/>
      <c r="S104" s="2512"/>
      <c r="T104" s="2512"/>
      <c r="U104" s="2512"/>
      <c r="V104" s="2512"/>
    </row>
    <row r="105" spans="3:22" ht="14.25">
      <c r="C105" s="622"/>
      <c r="D105" s="2514" t="s">
        <v>768</v>
      </c>
      <c r="E105" s="625"/>
      <c r="F105" s="608"/>
      <c r="G105" s="608"/>
      <c r="H105" s="608"/>
      <c r="I105" s="608"/>
      <c r="J105" s="607"/>
      <c r="K105" s="565"/>
      <c r="L105" s="584"/>
      <c r="M105" s="2512"/>
      <c r="N105" s="2512"/>
      <c r="O105" s="2512"/>
      <c r="P105" s="2512"/>
      <c r="Q105" s="2512"/>
      <c r="R105" s="2512"/>
      <c r="S105" s="2512"/>
      <c r="T105" s="2512"/>
      <c r="U105" s="2512"/>
      <c r="V105" s="2512"/>
    </row>
    <row r="106" spans="3:22" ht="14.25">
      <c r="C106" s="622"/>
      <c r="D106" s="616" t="s">
        <v>767</v>
      </c>
      <c r="E106" s="624"/>
      <c r="F106" s="297"/>
      <c r="G106" s="297"/>
      <c r="H106" s="297"/>
      <c r="I106" s="297"/>
      <c r="J106" s="604"/>
      <c r="K106" s="565"/>
      <c r="L106" s="584"/>
      <c r="M106" s="2512"/>
      <c r="N106" s="2512"/>
      <c r="O106" s="2512"/>
      <c r="P106" s="2512"/>
      <c r="Q106" s="2512"/>
      <c r="R106" s="2512"/>
      <c r="S106" s="2512"/>
      <c r="T106" s="2512"/>
      <c r="U106" s="2512"/>
      <c r="V106" s="2512"/>
    </row>
    <row r="107" spans="3:22" ht="14.25">
      <c r="C107" s="622"/>
      <c r="D107" s="614" t="s">
        <v>766</v>
      </c>
      <c r="E107" s="623"/>
      <c r="F107" s="602"/>
      <c r="G107" s="602"/>
      <c r="H107" s="602"/>
      <c r="I107" s="602"/>
      <c r="J107" s="601"/>
      <c r="K107" s="565"/>
      <c r="L107" s="584"/>
      <c r="M107" s="2519"/>
      <c r="N107" s="2519"/>
      <c r="O107" s="2519"/>
      <c r="P107" s="2519"/>
      <c r="Q107" s="2519"/>
      <c r="R107" s="2519"/>
      <c r="S107" s="2519"/>
      <c r="T107" s="2519"/>
      <c r="U107" s="2519"/>
      <c r="V107" s="2519"/>
    </row>
    <row r="108" spans="3:22" ht="14.25">
      <c r="C108" s="622"/>
      <c r="D108" s="610"/>
      <c r="E108" s="610"/>
      <c r="F108" s="610"/>
      <c r="G108" s="610"/>
      <c r="H108" s="610"/>
      <c r="I108" s="610"/>
      <c r="J108" s="610"/>
      <c r="K108" s="565"/>
      <c r="L108" s="584"/>
      <c r="M108" s="600"/>
      <c r="N108" s="600"/>
      <c r="O108" s="600"/>
      <c r="P108" s="600"/>
      <c r="Q108" s="600"/>
      <c r="R108" s="600"/>
      <c r="S108" s="600"/>
      <c r="T108" s="600"/>
      <c r="U108" s="600"/>
      <c r="V108" s="600"/>
    </row>
    <row r="109" spans="3:22">
      <c r="C109" s="612"/>
      <c r="D109" s="618"/>
      <c r="E109" s="621" t="s">
        <v>765</v>
      </c>
      <c r="F109" s="565"/>
      <c r="G109" s="565"/>
      <c r="H109" s="565"/>
      <c r="I109" s="565"/>
      <c r="J109" s="565"/>
      <c r="K109" s="565"/>
      <c r="L109" s="584"/>
      <c r="M109" s="599">
        <f t="shared" ref="M109:V109" si="13">SUM(M98:M108)</f>
        <v>0</v>
      </c>
      <c r="N109" s="599">
        <f t="shared" si="13"/>
        <v>0</v>
      </c>
      <c r="O109" s="599">
        <f t="shared" si="13"/>
        <v>0</v>
      </c>
      <c r="P109" s="599">
        <f t="shared" si="13"/>
        <v>0</v>
      </c>
      <c r="Q109" s="599">
        <f t="shared" si="13"/>
        <v>0</v>
      </c>
      <c r="R109" s="599">
        <f t="shared" si="13"/>
        <v>0</v>
      </c>
      <c r="S109" s="599">
        <f t="shared" si="13"/>
        <v>0</v>
      </c>
      <c r="T109" s="599">
        <f t="shared" si="13"/>
        <v>0</v>
      </c>
      <c r="U109" s="599">
        <f t="shared" si="13"/>
        <v>0</v>
      </c>
      <c r="V109" s="599">
        <f t="shared" si="13"/>
        <v>0</v>
      </c>
    </row>
    <row r="110" spans="3:22">
      <c r="C110" s="612"/>
      <c r="D110" s="618"/>
      <c r="E110" s="621"/>
      <c r="F110" s="565"/>
      <c r="G110" s="565"/>
      <c r="H110" s="565"/>
      <c r="I110" s="565"/>
      <c r="J110" s="565"/>
      <c r="K110" s="565"/>
      <c r="L110" s="584"/>
      <c r="M110" s="600"/>
      <c r="N110" s="600"/>
      <c r="O110" s="600"/>
      <c r="P110" s="600"/>
      <c r="Q110" s="600"/>
      <c r="R110" s="600"/>
      <c r="S110" s="600"/>
      <c r="T110" s="600"/>
      <c r="U110" s="600"/>
      <c r="V110" s="600"/>
    </row>
    <row r="111" spans="3:22">
      <c r="C111" s="620" t="s">
        <v>764</v>
      </c>
      <c r="D111" s="618"/>
      <c r="E111" s="619"/>
      <c r="F111" s="565"/>
      <c r="G111" s="565"/>
      <c r="H111" s="565"/>
      <c r="I111" s="565"/>
      <c r="J111" s="565"/>
      <c r="K111" s="565"/>
      <c r="L111" s="584"/>
      <c r="M111" s="600"/>
      <c r="N111" s="600"/>
      <c r="O111" s="600"/>
      <c r="P111" s="600"/>
      <c r="Q111" s="600"/>
      <c r="R111" s="600"/>
      <c r="S111" s="600"/>
      <c r="T111" s="600"/>
      <c r="U111" s="600"/>
      <c r="V111" s="600"/>
    </row>
    <row r="112" spans="3:22" ht="14.25">
      <c r="C112" s="612"/>
      <c r="D112" s="618" t="s">
        <v>763</v>
      </c>
      <c r="E112" s="610"/>
      <c r="F112" s="565"/>
      <c r="G112" s="565"/>
      <c r="H112" s="565"/>
      <c r="I112" s="565"/>
      <c r="J112" s="565"/>
      <c r="K112" s="565"/>
      <c r="L112" s="584"/>
      <c r="M112" s="2512"/>
      <c r="N112" s="2512"/>
      <c r="O112" s="2512"/>
      <c r="P112" s="2512"/>
      <c r="Q112" s="2512"/>
      <c r="R112" s="2512"/>
      <c r="S112" s="2512"/>
      <c r="T112" s="2512"/>
      <c r="U112" s="2512"/>
      <c r="V112" s="2512"/>
    </row>
    <row r="113" spans="3:22" ht="14.25">
      <c r="C113" s="612"/>
      <c r="D113" s="618" t="s">
        <v>762</v>
      </c>
      <c r="E113" s="610"/>
      <c r="F113" s="565"/>
      <c r="G113" s="565"/>
      <c r="H113" s="565"/>
      <c r="I113" s="565"/>
      <c r="J113" s="565"/>
      <c r="K113" s="565"/>
      <c r="L113" s="584"/>
      <c r="M113" s="2512"/>
      <c r="N113" s="2512"/>
      <c r="O113" s="2512"/>
      <c r="P113" s="2512"/>
      <c r="Q113" s="2512"/>
      <c r="R113" s="2512"/>
      <c r="S113" s="2512"/>
      <c r="T113" s="2512"/>
      <c r="U113" s="2512"/>
      <c r="V113" s="2512"/>
    </row>
    <row r="114" spans="3:22" ht="14.25">
      <c r="C114" s="612"/>
      <c r="D114" s="618" t="s">
        <v>760</v>
      </c>
      <c r="E114" s="610"/>
      <c r="F114" s="565"/>
      <c r="G114" s="565"/>
      <c r="H114" s="565"/>
      <c r="I114" s="565"/>
      <c r="J114" s="565"/>
      <c r="K114" s="565"/>
      <c r="L114" s="584"/>
      <c r="M114" s="2512"/>
      <c r="N114" s="2512"/>
      <c r="O114" s="2512"/>
      <c r="P114" s="2512"/>
      <c r="Q114" s="2512"/>
      <c r="R114" s="2512"/>
      <c r="S114" s="2512"/>
      <c r="T114" s="2512"/>
      <c r="U114" s="2512"/>
      <c r="V114" s="2512"/>
    </row>
    <row r="115" spans="3:22" ht="14.25">
      <c r="C115" s="612"/>
      <c r="D115" s="618" t="s">
        <v>759</v>
      </c>
      <c r="E115" s="610"/>
      <c r="F115" s="565"/>
      <c r="G115" s="565"/>
      <c r="H115" s="565"/>
      <c r="I115" s="565"/>
      <c r="J115" s="565"/>
      <c r="K115" s="565"/>
      <c r="L115" s="584"/>
      <c r="M115" s="2512"/>
      <c r="N115" s="2512"/>
      <c r="O115" s="2512"/>
      <c r="P115" s="2512"/>
      <c r="Q115" s="2512"/>
      <c r="R115" s="2512"/>
      <c r="S115" s="2512"/>
      <c r="T115" s="2512"/>
      <c r="U115" s="2512"/>
      <c r="V115" s="2512"/>
    </row>
    <row r="116" spans="3:22" ht="14.25">
      <c r="C116" s="612"/>
      <c r="D116" s="618" t="s">
        <v>758</v>
      </c>
      <c r="E116" s="610"/>
      <c r="F116" s="565"/>
      <c r="G116" s="565"/>
      <c r="H116" s="565"/>
      <c r="I116" s="565"/>
      <c r="J116" s="565"/>
      <c r="K116" s="565"/>
      <c r="L116" s="584"/>
      <c r="M116" s="2512"/>
      <c r="N116" s="2512"/>
      <c r="O116" s="2512"/>
      <c r="P116" s="2512"/>
      <c r="Q116" s="2512"/>
      <c r="R116" s="2512"/>
      <c r="S116" s="2512"/>
      <c r="T116" s="2512"/>
      <c r="U116" s="2512"/>
      <c r="V116" s="2512"/>
    </row>
    <row r="117" spans="3:22" ht="14.25">
      <c r="C117" s="612"/>
      <c r="D117" s="618" t="s">
        <v>757</v>
      </c>
      <c r="E117" s="610"/>
      <c r="F117" s="565"/>
      <c r="G117" s="565"/>
      <c r="H117" s="565"/>
      <c r="I117" s="565"/>
      <c r="J117" s="565"/>
      <c r="K117" s="565"/>
      <c r="L117" s="584"/>
      <c r="M117" s="2512"/>
      <c r="N117" s="2512"/>
      <c r="O117" s="2512"/>
      <c r="P117" s="2512"/>
      <c r="Q117" s="2512"/>
      <c r="R117" s="2512"/>
      <c r="S117" s="2512"/>
      <c r="T117" s="2512"/>
      <c r="U117" s="2512"/>
      <c r="V117" s="2512"/>
    </row>
    <row r="118" spans="3:22" ht="14.25">
      <c r="C118" s="612"/>
      <c r="D118" s="2514" t="s">
        <v>756</v>
      </c>
      <c r="E118" s="617"/>
      <c r="F118" s="608"/>
      <c r="G118" s="608"/>
      <c r="H118" s="608"/>
      <c r="I118" s="608"/>
      <c r="J118" s="607"/>
      <c r="K118" s="565"/>
      <c r="L118" s="584"/>
      <c r="M118" s="2512"/>
      <c r="N118" s="2512"/>
      <c r="O118" s="2512"/>
      <c r="P118" s="2512"/>
      <c r="Q118" s="2512"/>
      <c r="R118" s="2512"/>
      <c r="S118" s="2512"/>
      <c r="T118" s="2512"/>
      <c r="U118" s="2512"/>
      <c r="V118" s="2512"/>
    </row>
    <row r="119" spans="3:22" ht="14.25">
      <c r="C119" s="612"/>
      <c r="D119" s="616" t="s">
        <v>756</v>
      </c>
      <c r="E119" s="615"/>
      <c r="F119" s="297"/>
      <c r="G119" s="297"/>
      <c r="H119" s="297"/>
      <c r="I119" s="297"/>
      <c r="J119" s="604"/>
      <c r="K119" s="565"/>
      <c r="L119" s="584"/>
      <c r="M119" s="2512"/>
      <c r="N119" s="2512"/>
      <c r="O119" s="2512"/>
      <c r="P119" s="2512"/>
      <c r="Q119" s="2512"/>
      <c r="R119" s="2512"/>
      <c r="S119" s="2512"/>
      <c r="T119" s="2512"/>
      <c r="U119" s="2512"/>
      <c r="V119" s="2512"/>
    </row>
    <row r="120" spans="3:22" ht="14.25">
      <c r="C120" s="612"/>
      <c r="D120" s="614" t="s">
        <v>756</v>
      </c>
      <c r="E120" s="613"/>
      <c r="F120" s="602"/>
      <c r="G120" s="602"/>
      <c r="H120" s="602"/>
      <c r="I120" s="602"/>
      <c r="J120" s="601"/>
      <c r="K120" s="565"/>
      <c r="L120" s="584"/>
      <c r="M120" s="2512"/>
      <c r="N120" s="2512"/>
      <c r="O120" s="2512"/>
      <c r="P120" s="2512"/>
      <c r="Q120" s="2512"/>
      <c r="R120" s="2512"/>
      <c r="S120" s="2512"/>
      <c r="T120" s="2512"/>
      <c r="U120" s="2512"/>
      <c r="V120" s="2512"/>
    </row>
    <row r="121" spans="3:22" ht="14.25">
      <c r="C121" s="612"/>
      <c r="D121" s="611"/>
      <c r="E121" s="610"/>
      <c r="F121" s="565"/>
      <c r="G121" s="565"/>
      <c r="H121" s="565"/>
      <c r="I121" s="565"/>
      <c r="J121" s="565"/>
      <c r="K121" s="565"/>
      <c r="L121" s="584"/>
      <c r="M121" s="600"/>
      <c r="N121" s="600"/>
      <c r="O121" s="600"/>
      <c r="P121" s="600"/>
      <c r="Q121" s="600"/>
      <c r="R121" s="600"/>
      <c r="S121" s="600"/>
      <c r="T121" s="600"/>
      <c r="U121" s="600"/>
      <c r="V121" s="600"/>
    </row>
    <row r="122" spans="3:22">
      <c r="C122" s="584"/>
      <c r="D122" s="565"/>
      <c r="E122" s="565"/>
      <c r="F122" s="565"/>
      <c r="G122" s="565"/>
      <c r="H122" s="565"/>
      <c r="I122" s="565"/>
      <c r="J122" s="565"/>
      <c r="K122" s="565"/>
      <c r="L122" s="584"/>
      <c r="M122" s="599">
        <f t="shared" ref="M122:V122" si="14">SUM(M112:M121)</f>
        <v>0</v>
      </c>
      <c r="N122" s="599">
        <f t="shared" si="14"/>
        <v>0</v>
      </c>
      <c r="O122" s="599">
        <f t="shared" si="14"/>
        <v>0</v>
      </c>
      <c r="P122" s="599">
        <f t="shared" si="14"/>
        <v>0</v>
      </c>
      <c r="Q122" s="599">
        <f t="shared" si="14"/>
        <v>0</v>
      </c>
      <c r="R122" s="599">
        <f t="shared" si="14"/>
        <v>0</v>
      </c>
      <c r="S122" s="599">
        <f t="shared" si="14"/>
        <v>0</v>
      </c>
      <c r="T122" s="599">
        <f t="shared" si="14"/>
        <v>0</v>
      </c>
      <c r="U122" s="599">
        <f t="shared" si="14"/>
        <v>0</v>
      </c>
      <c r="V122" s="599">
        <f t="shared" si="14"/>
        <v>0</v>
      </c>
    </row>
    <row r="123" spans="3:22">
      <c r="C123" s="584"/>
      <c r="D123" s="565"/>
      <c r="E123" s="565"/>
      <c r="F123" s="565"/>
      <c r="G123" s="565"/>
      <c r="H123" s="565"/>
      <c r="I123" s="565"/>
      <c r="J123" s="565"/>
      <c r="K123" s="565"/>
      <c r="L123" s="584"/>
      <c r="M123" s="600"/>
      <c r="N123" s="600"/>
      <c r="O123" s="600"/>
      <c r="P123" s="600"/>
      <c r="Q123" s="600"/>
      <c r="R123" s="600"/>
      <c r="S123" s="600"/>
      <c r="T123" s="600"/>
      <c r="U123" s="600"/>
      <c r="V123" s="600"/>
    </row>
    <row r="124" spans="3:22">
      <c r="C124" s="609" t="s">
        <v>755</v>
      </c>
      <c r="D124" s="565"/>
      <c r="E124" s="565"/>
      <c r="F124" s="565"/>
      <c r="G124" s="565"/>
      <c r="H124" s="565"/>
      <c r="I124" s="565"/>
      <c r="J124" s="565"/>
      <c r="K124" s="565"/>
      <c r="L124" s="584"/>
      <c r="M124" s="600"/>
      <c r="N124" s="600"/>
      <c r="O124" s="600"/>
      <c r="P124" s="600"/>
      <c r="Q124" s="600"/>
      <c r="R124" s="600"/>
      <c r="S124" s="600"/>
      <c r="T124" s="600"/>
      <c r="U124" s="600"/>
      <c r="V124" s="600"/>
    </row>
    <row r="125" spans="3:22">
      <c r="C125" s="606"/>
      <c r="D125" s="565"/>
      <c r="E125" s="565"/>
      <c r="F125" s="565"/>
      <c r="G125" s="565"/>
      <c r="H125" s="565"/>
      <c r="I125" s="565"/>
      <c r="J125" s="565"/>
      <c r="K125" s="565"/>
      <c r="L125" s="584"/>
      <c r="M125" s="600"/>
      <c r="N125" s="600"/>
      <c r="O125" s="600"/>
      <c r="P125" s="600"/>
      <c r="Q125" s="600"/>
      <c r="R125" s="600"/>
      <c r="S125" s="600"/>
      <c r="T125" s="600"/>
      <c r="U125" s="600"/>
      <c r="V125" s="600"/>
    </row>
    <row r="126" spans="3:22">
      <c r="C126" s="606"/>
      <c r="D126" s="2513" t="s">
        <v>754</v>
      </c>
      <c r="E126" s="608"/>
      <c r="F126" s="608"/>
      <c r="G126" s="608"/>
      <c r="H126" s="608"/>
      <c r="I126" s="608"/>
      <c r="J126" s="607"/>
      <c r="K126" s="565"/>
      <c r="L126" s="584"/>
      <c r="M126" s="2512"/>
      <c r="N126" s="2512"/>
      <c r="O126" s="2512"/>
      <c r="P126" s="2512"/>
      <c r="Q126" s="2512"/>
      <c r="R126" s="2512"/>
      <c r="S126" s="2512"/>
      <c r="T126" s="2512"/>
      <c r="U126" s="2512"/>
      <c r="V126" s="2512"/>
    </row>
    <row r="127" spans="3:22">
      <c r="C127" s="606"/>
      <c r="D127" s="605" t="s">
        <v>753</v>
      </c>
      <c r="E127" s="297"/>
      <c r="F127" s="297"/>
      <c r="G127" s="297"/>
      <c r="H127" s="297"/>
      <c r="I127" s="297"/>
      <c r="J127" s="604"/>
      <c r="K127" s="565"/>
      <c r="L127" s="584"/>
      <c r="M127" s="2512"/>
      <c r="N127" s="2512"/>
      <c r="O127" s="2512"/>
      <c r="P127" s="2512"/>
      <c r="Q127" s="2512"/>
      <c r="R127" s="2512"/>
      <c r="S127" s="2512"/>
      <c r="T127" s="2512"/>
      <c r="U127" s="2512"/>
      <c r="V127" s="2512"/>
    </row>
    <row r="128" spans="3:22">
      <c r="C128" s="584"/>
      <c r="D128" s="605" t="s">
        <v>752</v>
      </c>
      <c r="E128" s="297"/>
      <c r="F128" s="297"/>
      <c r="G128" s="297"/>
      <c r="H128" s="297"/>
      <c r="I128" s="297"/>
      <c r="J128" s="604"/>
      <c r="K128" s="565"/>
      <c r="L128" s="584"/>
      <c r="M128" s="2512"/>
      <c r="N128" s="2512"/>
      <c r="O128" s="2512"/>
      <c r="P128" s="2512"/>
      <c r="Q128" s="2512"/>
      <c r="R128" s="2512"/>
      <c r="S128" s="2512"/>
      <c r="T128" s="2512"/>
      <c r="U128" s="2512"/>
      <c r="V128" s="2512"/>
    </row>
    <row r="129" spans="3:40">
      <c r="C129" s="584"/>
      <c r="D129" s="603" t="s">
        <v>751</v>
      </c>
      <c r="E129" s="602"/>
      <c r="F129" s="602"/>
      <c r="G129" s="602"/>
      <c r="H129" s="602"/>
      <c r="I129" s="602"/>
      <c r="J129" s="601"/>
      <c r="K129" s="565"/>
      <c r="L129" s="584"/>
      <c r="M129" s="2512"/>
      <c r="N129" s="2512"/>
      <c r="O129" s="2512"/>
      <c r="P129" s="2512"/>
      <c r="Q129" s="2512"/>
      <c r="R129" s="2512"/>
      <c r="S129" s="2512"/>
      <c r="T129" s="2512"/>
      <c r="U129" s="2512"/>
      <c r="V129" s="2512"/>
    </row>
    <row r="130" spans="3:40">
      <c r="C130" s="584"/>
      <c r="D130" s="565"/>
      <c r="E130" s="565"/>
      <c r="F130" s="565"/>
      <c r="G130" s="565"/>
      <c r="H130" s="565"/>
      <c r="I130" s="565"/>
      <c r="J130" s="565"/>
      <c r="K130" s="565"/>
      <c r="L130" s="584"/>
      <c r="M130" s="599">
        <f t="shared" ref="M130:V130" si="15">SUM(M126:M129)</f>
        <v>0</v>
      </c>
      <c r="N130" s="599">
        <f t="shared" si="15"/>
        <v>0</v>
      </c>
      <c r="O130" s="599">
        <f t="shared" si="15"/>
        <v>0</v>
      </c>
      <c r="P130" s="599">
        <f t="shared" si="15"/>
        <v>0</v>
      </c>
      <c r="Q130" s="599">
        <f t="shared" si="15"/>
        <v>0</v>
      </c>
      <c r="R130" s="599">
        <f t="shared" si="15"/>
        <v>0</v>
      </c>
      <c r="S130" s="599">
        <f t="shared" si="15"/>
        <v>0</v>
      </c>
      <c r="T130" s="599">
        <f t="shared" si="15"/>
        <v>0</v>
      </c>
      <c r="U130" s="599">
        <f t="shared" si="15"/>
        <v>0</v>
      </c>
      <c r="V130" s="599">
        <f t="shared" si="15"/>
        <v>0</v>
      </c>
    </row>
    <row r="131" spans="3:40">
      <c r="C131" s="584"/>
      <c r="D131" s="565"/>
      <c r="E131" s="565"/>
      <c r="F131" s="565"/>
      <c r="G131" s="565"/>
      <c r="H131" s="565"/>
      <c r="I131" s="565"/>
      <c r="J131" s="565"/>
      <c r="K131" s="565"/>
      <c r="L131" s="584"/>
      <c r="M131" s="600"/>
      <c r="N131" s="600"/>
      <c r="O131" s="600"/>
      <c r="P131" s="600"/>
      <c r="Q131" s="600"/>
      <c r="R131" s="600"/>
      <c r="S131" s="600"/>
      <c r="T131" s="600"/>
      <c r="U131" s="600"/>
      <c r="V131" s="600"/>
    </row>
    <row r="132" spans="3:40">
      <c r="C132" s="584" t="s">
        <v>750</v>
      </c>
      <c r="D132" s="565"/>
      <c r="E132" s="565"/>
      <c r="F132" s="565"/>
      <c r="G132" s="565"/>
      <c r="H132" s="565"/>
      <c r="I132" s="565"/>
      <c r="J132" s="565"/>
      <c r="K132" s="565"/>
      <c r="L132" s="584"/>
      <c r="M132" s="599">
        <f t="shared" ref="M132:V132" si="16">+M95+M109+M122+M130</f>
        <v>0</v>
      </c>
      <c r="N132" s="599">
        <f t="shared" si="16"/>
        <v>0</v>
      </c>
      <c r="O132" s="599">
        <f t="shared" si="16"/>
        <v>0</v>
      </c>
      <c r="P132" s="599">
        <f t="shared" si="16"/>
        <v>0</v>
      </c>
      <c r="Q132" s="599">
        <f t="shared" si="16"/>
        <v>0</v>
      </c>
      <c r="R132" s="599">
        <f t="shared" si="16"/>
        <v>0</v>
      </c>
      <c r="S132" s="599">
        <f t="shared" si="16"/>
        <v>0</v>
      </c>
      <c r="T132" s="599">
        <f t="shared" si="16"/>
        <v>0</v>
      </c>
      <c r="U132" s="599">
        <f t="shared" si="16"/>
        <v>0</v>
      </c>
      <c r="V132" s="599">
        <f t="shared" si="16"/>
        <v>0</v>
      </c>
    </row>
    <row r="133" spans="3:40">
      <c r="C133" s="584"/>
      <c r="D133" s="565"/>
      <c r="E133" s="565"/>
      <c r="F133" s="565"/>
      <c r="G133" s="565"/>
      <c r="H133" s="565"/>
      <c r="I133" s="565"/>
      <c r="J133" s="565"/>
      <c r="K133" s="565"/>
      <c r="L133" s="584"/>
      <c r="M133" s="600"/>
      <c r="N133" s="600"/>
      <c r="O133" s="600"/>
      <c r="P133" s="600"/>
      <c r="Q133" s="600"/>
      <c r="R133" s="600"/>
      <c r="S133" s="600"/>
      <c r="T133" s="600"/>
      <c r="U133" s="600"/>
      <c r="V133" s="600"/>
    </row>
    <row r="134" spans="3:40">
      <c r="C134" s="584" t="s">
        <v>749</v>
      </c>
      <c r="D134" s="565"/>
      <c r="E134" s="565"/>
      <c r="F134" s="565"/>
      <c r="G134" s="565"/>
      <c r="H134" s="565"/>
      <c r="I134" s="565"/>
      <c r="J134" s="565"/>
      <c r="K134" s="565"/>
      <c r="L134" s="584"/>
      <c r="M134" s="599">
        <f t="shared" ref="M134:V134" si="17">+M80+M132</f>
        <v>0</v>
      </c>
      <c r="N134" s="599">
        <f t="shared" si="17"/>
        <v>0</v>
      </c>
      <c r="O134" s="599">
        <f t="shared" si="17"/>
        <v>0</v>
      </c>
      <c r="P134" s="599">
        <f t="shared" si="17"/>
        <v>0</v>
      </c>
      <c r="Q134" s="599">
        <f t="shared" si="17"/>
        <v>0</v>
      </c>
      <c r="R134" s="599">
        <f t="shared" si="17"/>
        <v>0</v>
      </c>
      <c r="S134" s="599">
        <f t="shared" si="17"/>
        <v>0</v>
      </c>
      <c r="T134" s="599">
        <f t="shared" si="17"/>
        <v>0</v>
      </c>
      <c r="U134" s="599">
        <f t="shared" si="17"/>
        <v>0</v>
      </c>
      <c r="V134" s="599">
        <f t="shared" si="17"/>
        <v>0</v>
      </c>
    </row>
    <row r="135" spans="3:40">
      <c r="C135" s="584"/>
      <c r="D135" s="565"/>
      <c r="E135" s="565"/>
      <c r="F135" s="565"/>
      <c r="G135" s="565"/>
      <c r="H135" s="565"/>
      <c r="I135" s="565"/>
      <c r="J135" s="565"/>
      <c r="K135" s="565"/>
      <c r="L135" s="584"/>
      <c r="M135" s="600"/>
      <c r="N135" s="600"/>
      <c r="O135" s="600"/>
      <c r="P135" s="600"/>
      <c r="Q135" s="600"/>
      <c r="R135" s="600"/>
      <c r="S135" s="600"/>
      <c r="T135" s="600"/>
      <c r="U135" s="600"/>
      <c r="V135" s="600"/>
    </row>
    <row r="136" spans="3:40">
      <c r="C136" s="584" t="s">
        <v>748</v>
      </c>
      <c r="D136" s="565"/>
      <c r="E136" s="565"/>
      <c r="F136" s="565"/>
      <c r="G136" s="565"/>
      <c r="H136" s="565"/>
      <c r="I136" s="565"/>
      <c r="J136" s="565"/>
      <c r="K136" s="565"/>
      <c r="L136" s="584"/>
      <c r="M136" s="599">
        <f t="shared" ref="M136:V136" si="18">+M134*M74</f>
        <v>0</v>
      </c>
      <c r="N136" s="599">
        <f t="shared" si="18"/>
        <v>0</v>
      </c>
      <c r="O136" s="599">
        <f t="shared" si="18"/>
        <v>0</v>
      </c>
      <c r="P136" s="599">
        <f t="shared" si="18"/>
        <v>0</v>
      </c>
      <c r="Q136" s="599">
        <f t="shared" si="18"/>
        <v>0</v>
      </c>
      <c r="R136" s="599">
        <f t="shared" si="18"/>
        <v>0</v>
      </c>
      <c r="S136" s="599">
        <f t="shared" si="18"/>
        <v>0</v>
      </c>
      <c r="T136" s="599">
        <f t="shared" si="18"/>
        <v>0</v>
      </c>
      <c r="U136" s="599">
        <f t="shared" si="18"/>
        <v>0</v>
      </c>
      <c r="V136" s="599">
        <f t="shared" si="18"/>
        <v>0</v>
      </c>
    </row>
    <row r="137" spans="3:40">
      <c r="C137" s="584" t="s">
        <v>747</v>
      </c>
      <c r="D137" s="565"/>
      <c r="E137" s="565"/>
      <c r="F137" s="565"/>
      <c r="G137" s="565"/>
      <c r="H137" s="565"/>
      <c r="I137" s="565"/>
      <c r="J137" s="565"/>
      <c r="K137" s="565"/>
      <c r="L137" s="584"/>
      <c r="M137" s="599">
        <f>'[3]1.1 Inc_Stat'!H163</f>
        <v>0</v>
      </c>
      <c r="N137" s="599" t="e">
        <f>'[3]1.1 Inc_Stat'!#REF!</f>
        <v>#REF!</v>
      </c>
      <c r="O137" s="599" t="e">
        <f>'[3]1.1 Inc_Stat'!#REF!</f>
        <v>#REF!</v>
      </c>
      <c r="P137" s="599" t="e">
        <f>'[3]1.1 Inc_Stat'!#REF!</f>
        <v>#REF!</v>
      </c>
      <c r="Q137" s="599" t="e">
        <f>'[3]1.1 Inc_Stat'!#REF!</f>
        <v>#REF!</v>
      </c>
      <c r="R137" s="599" t="e">
        <f>'[3]1.1 Inc_Stat'!#REF!</f>
        <v>#REF!</v>
      </c>
      <c r="S137" s="599" t="e">
        <f>'[3]1.1 Inc_Stat'!#REF!</f>
        <v>#REF!</v>
      </c>
      <c r="T137" s="599" t="e">
        <f>'[3]1.1 Inc_Stat'!#REF!</f>
        <v>#REF!</v>
      </c>
      <c r="U137" s="599" t="e">
        <f>'[3]1.1 Inc_Stat'!#REF!</f>
        <v>#REF!</v>
      </c>
      <c r="V137" s="599" t="e">
        <f>'[3]1.1 Inc_Stat'!#REF!</f>
        <v>#REF!</v>
      </c>
    </row>
    <row r="138" spans="3:40">
      <c r="C138" s="584"/>
      <c r="D138" s="565"/>
      <c r="E138" s="565" t="s">
        <v>746</v>
      </c>
      <c r="F138" s="565"/>
      <c r="G138" s="565"/>
      <c r="H138" s="565"/>
      <c r="I138" s="565"/>
      <c r="J138" s="565"/>
      <c r="K138" s="565"/>
      <c r="L138" s="584"/>
      <c r="M138" s="598" t="str">
        <f t="shared" ref="M138:V138" si="19">IF(+M136-M137&gt;0.1,"ERR","OK")</f>
        <v>OK</v>
      </c>
      <c r="N138" s="598" t="e">
        <f t="shared" si="19"/>
        <v>#REF!</v>
      </c>
      <c r="O138" s="598" t="e">
        <f t="shared" si="19"/>
        <v>#REF!</v>
      </c>
      <c r="P138" s="598" t="e">
        <f t="shared" si="19"/>
        <v>#REF!</v>
      </c>
      <c r="Q138" s="598" t="e">
        <f t="shared" si="19"/>
        <v>#REF!</v>
      </c>
      <c r="R138" s="598" t="e">
        <f t="shared" si="19"/>
        <v>#REF!</v>
      </c>
      <c r="S138" s="598" t="e">
        <f t="shared" si="19"/>
        <v>#REF!</v>
      </c>
      <c r="T138" s="598" t="e">
        <f t="shared" si="19"/>
        <v>#REF!</v>
      </c>
      <c r="U138" s="598" t="e">
        <f t="shared" si="19"/>
        <v>#REF!</v>
      </c>
      <c r="V138" s="598" t="e">
        <f t="shared" si="19"/>
        <v>#REF!</v>
      </c>
    </row>
    <row r="139" spans="3:40">
      <c r="C139" s="584"/>
      <c r="D139" s="565"/>
      <c r="E139" s="565"/>
      <c r="F139" s="565"/>
      <c r="G139" s="565"/>
      <c r="H139" s="565"/>
      <c r="I139" s="565"/>
      <c r="J139" s="565"/>
      <c r="K139" s="565"/>
      <c r="L139" s="565"/>
      <c r="M139" s="565"/>
      <c r="N139" s="565"/>
      <c r="O139" s="565"/>
      <c r="P139" s="565"/>
      <c r="Q139" s="565"/>
      <c r="R139" s="565"/>
      <c r="S139" s="565"/>
      <c r="T139" s="565"/>
      <c r="U139" s="565"/>
      <c r="V139" s="565"/>
      <c r="W139" s="565"/>
      <c r="X139" s="565"/>
      <c r="Y139" s="565"/>
      <c r="Z139" s="565"/>
      <c r="AA139" s="565"/>
      <c r="AB139" s="565"/>
      <c r="AC139" s="565"/>
      <c r="AD139" s="565"/>
      <c r="AE139" s="565"/>
      <c r="AF139" s="565"/>
      <c r="AG139" s="565"/>
      <c r="AH139" s="565"/>
      <c r="AI139" s="565"/>
      <c r="AJ139" s="565"/>
      <c r="AK139" s="565"/>
      <c r="AL139" s="565"/>
      <c r="AM139" s="565"/>
      <c r="AN139" s="565"/>
    </row>
    <row r="140" spans="3:40">
      <c r="C140" s="638"/>
      <c r="D140" s="2518" t="s">
        <v>791</v>
      </c>
      <c r="E140" s="2518"/>
      <c r="F140" s="2518"/>
      <c r="G140" s="2518"/>
      <c r="H140" s="2518"/>
      <c r="I140" s="2518"/>
      <c r="J140" s="2518"/>
      <c r="K140" s="2517"/>
      <c r="L140" s="637"/>
      <c r="M140" s="636">
        <v>0.24</v>
      </c>
      <c r="N140" s="636">
        <v>0.23</v>
      </c>
      <c r="O140" s="636">
        <v>0.22</v>
      </c>
      <c r="P140" s="636">
        <v>0.22</v>
      </c>
      <c r="Q140" s="636">
        <f t="shared" ref="Q140:V140" si="20">P140</f>
        <v>0.22</v>
      </c>
      <c r="R140" s="636">
        <f t="shared" si="20"/>
        <v>0.22</v>
      </c>
      <c r="S140" s="636">
        <f t="shared" si="20"/>
        <v>0.22</v>
      </c>
      <c r="T140" s="636">
        <f t="shared" si="20"/>
        <v>0.22</v>
      </c>
      <c r="U140" s="636">
        <f t="shared" si="20"/>
        <v>0.22</v>
      </c>
      <c r="V140" s="636">
        <f t="shared" si="20"/>
        <v>0.22</v>
      </c>
    </row>
    <row r="141" spans="3:40" ht="15" customHeight="1">
      <c r="C141" s="584"/>
      <c r="D141" s="575" t="s">
        <v>790</v>
      </c>
      <c r="E141" s="565"/>
      <c r="F141" s="565"/>
      <c r="G141" s="565"/>
      <c r="H141" s="565"/>
      <c r="I141" s="565"/>
      <c r="J141" s="565"/>
      <c r="K141" s="565"/>
      <c r="L141" s="2516"/>
      <c r="M141" s="585"/>
      <c r="N141" s="585"/>
      <c r="O141" s="585"/>
      <c r="P141" s="585"/>
      <c r="Q141" s="585"/>
      <c r="R141" s="585"/>
      <c r="S141" s="585"/>
      <c r="T141" s="585"/>
      <c r="U141" s="585"/>
      <c r="V141" s="585"/>
    </row>
    <row r="142" spans="3:40">
      <c r="C142" s="606"/>
      <c r="D142" s="565"/>
      <c r="E142" s="565"/>
      <c r="F142" s="565"/>
      <c r="G142" s="565"/>
      <c r="H142" s="565"/>
      <c r="I142" s="565"/>
      <c r="J142" s="565"/>
      <c r="K142" s="565"/>
      <c r="L142" s="584"/>
      <c r="M142" s="635" t="s">
        <v>8</v>
      </c>
      <c r="N142" s="635" t="s">
        <v>8</v>
      </c>
      <c r="O142" s="635" t="s">
        <v>8</v>
      </c>
      <c r="P142" s="635" t="s">
        <v>8</v>
      </c>
      <c r="Q142" s="635" t="s">
        <v>8</v>
      </c>
      <c r="R142" s="635" t="s">
        <v>8</v>
      </c>
      <c r="S142" s="635" t="s">
        <v>8</v>
      </c>
      <c r="T142" s="635" t="s">
        <v>8</v>
      </c>
      <c r="U142" s="635" t="s">
        <v>8</v>
      </c>
      <c r="V142" s="635" t="s">
        <v>8</v>
      </c>
    </row>
    <row r="143" spans="3:40">
      <c r="C143" s="584"/>
      <c r="D143" s="565"/>
      <c r="E143" s="565"/>
      <c r="F143" s="565"/>
      <c r="G143" s="565"/>
      <c r="H143" s="565"/>
      <c r="I143" s="565"/>
      <c r="J143" s="565"/>
      <c r="K143" s="565"/>
      <c r="L143" s="584"/>
      <c r="M143" s="576">
        <v>2012</v>
      </c>
      <c r="N143" s="576">
        <f t="shared" ref="N143:V143" si="21">SUM(M143+1)</f>
        <v>2013</v>
      </c>
      <c r="O143" s="576">
        <f t="shared" si="21"/>
        <v>2014</v>
      </c>
      <c r="P143" s="576">
        <f t="shared" si="21"/>
        <v>2015</v>
      </c>
      <c r="Q143" s="576">
        <f t="shared" si="21"/>
        <v>2016</v>
      </c>
      <c r="R143" s="576">
        <f t="shared" si="21"/>
        <v>2017</v>
      </c>
      <c r="S143" s="576">
        <f t="shared" si="21"/>
        <v>2018</v>
      </c>
      <c r="T143" s="576">
        <f t="shared" si="21"/>
        <v>2019</v>
      </c>
      <c r="U143" s="576">
        <f t="shared" si="21"/>
        <v>2020</v>
      </c>
      <c r="V143" s="576">
        <f t="shared" si="21"/>
        <v>2021</v>
      </c>
    </row>
    <row r="144" spans="3:40">
      <c r="C144" s="584"/>
      <c r="D144" s="565"/>
      <c r="E144" s="565"/>
      <c r="F144" s="565"/>
      <c r="G144" s="565"/>
      <c r="H144" s="565"/>
      <c r="I144" s="565"/>
      <c r="J144" s="565"/>
      <c r="K144" s="565"/>
      <c r="L144" s="584"/>
      <c r="M144" s="634" t="s">
        <v>20</v>
      </c>
      <c r="N144" s="634" t="s">
        <v>20</v>
      </c>
      <c r="O144" s="634" t="s">
        <v>20</v>
      </c>
      <c r="P144" s="634" t="s">
        <v>20</v>
      </c>
      <c r="Q144" s="634" t="s">
        <v>20</v>
      </c>
      <c r="R144" s="634" t="s">
        <v>20</v>
      </c>
      <c r="S144" s="634" t="s">
        <v>20</v>
      </c>
      <c r="T144" s="634" t="s">
        <v>20</v>
      </c>
      <c r="U144" s="634" t="s">
        <v>20</v>
      </c>
      <c r="V144" s="634" t="s">
        <v>20</v>
      </c>
    </row>
    <row r="145" spans="3:22">
      <c r="C145" s="584"/>
      <c r="D145" s="565"/>
      <c r="E145" s="565"/>
      <c r="F145" s="565"/>
      <c r="G145" s="565"/>
      <c r="H145" s="565"/>
      <c r="I145" s="565"/>
      <c r="J145" s="565"/>
      <c r="K145" s="565"/>
      <c r="L145" s="584"/>
      <c r="M145" s="565"/>
      <c r="N145" s="565"/>
      <c r="O145" s="565"/>
      <c r="P145" s="565"/>
      <c r="Q145" s="565"/>
      <c r="R145" s="565"/>
      <c r="S145" s="565"/>
      <c r="T145" s="565"/>
      <c r="U145" s="565"/>
      <c r="V145" s="565"/>
    </row>
    <row r="146" spans="3:22" ht="14.25">
      <c r="C146" s="612" t="s">
        <v>789</v>
      </c>
      <c r="D146" s="633"/>
      <c r="E146" s="632"/>
      <c r="F146" s="565"/>
      <c r="G146" s="565"/>
      <c r="H146" s="565"/>
      <c r="I146" s="565"/>
      <c r="J146" s="565"/>
      <c r="K146" s="565"/>
      <c r="L146" s="584"/>
      <c r="M146" s="2512">
        <f t="shared" ref="M146:V146" si="22">SUM(M80+M13)</f>
        <v>0</v>
      </c>
      <c r="N146" s="2512">
        <f t="shared" si="22"/>
        <v>0</v>
      </c>
      <c r="O146" s="2512">
        <f t="shared" si="22"/>
        <v>0</v>
      </c>
      <c r="P146" s="2512">
        <f t="shared" si="22"/>
        <v>0</v>
      </c>
      <c r="Q146" s="2512">
        <f t="shared" si="22"/>
        <v>0</v>
      </c>
      <c r="R146" s="2512">
        <f t="shared" si="22"/>
        <v>0</v>
      </c>
      <c r="S146" s="2512">
        <f t="shared" si="22"/>
        <v>0</v>
      </c>
      <c r="T146" s="2512">
        <f t="shared" si="22"/>
        <v>0</v>
      </c>
      <c r="U146" s="2512">
        <f t="shared" si="22"/>
        <v>0</v>
      </c>
      <c r="V146" s="2512">
        <f t="shared" si="22"/>
        <v>0</v>
      </c>
    </row>
    <row r="147" spans="3:22" ht="14.25">
      <c r="C147" s="612"/>
      <c r="D147" s="618"/>
      <c r="E147" s="610"/>
      <c r="F147" s="565"/>
      <c r="G147" s="565"/>
      <c r="H147" s="565"/>
      <c r="I147" s="565"/>
      <c r="J147" s="565"/>
      <c r="K147" s="565"/>
      <c r="L147" s="584"/>
      <c r="M147" s="565"/>
      <c r="N147" s="565"/>
      <c r="O147" s="565"/>
      <c r="P147" s="565"/>
      <c r="Q147" s="565"/>
      <c r="R147" s="565"/>
      <c r="S147" s="565"/>
      <c r="T147" s="565"/>
      <c r="U147" s="565"/>
      <c r="V147" s="565"/>
    </row>
    <row r="148" spans="3:22">
      <c r="C148" s="620" t="s">
        <v>788</v>
      </c>
      <c r="D148" s="618"/>
      <c r="E148" s="621"/>
      <c r="F148" s="565"/>
      <c r="G148" s="565"/>
      <c r="H148" s="565"/>
      <c r="I148" s="565"/>
      <c r="J148" s="565"/>
      <c r="K148" s="565"/>
      <c r="L148" s="584"/>
      <c r="M148" s="565"/>
      <c r="N148" s="565"/>
      <c r="O148" s="565"/>
      <c r="P148" s="565"/>
      <c r="Q148" s="565"/>
      <c r="R148" s="565"/>
      <c r="S148" s="565"/>
      <c r="T148" s="565"/>
      <c r="U148" s="565"/>
      <c r="V148" s="565"/>
    </row>
    <row r="149" spans="3:22" ht="14.25">
      <c r="C149" s="612"/>
      <c r="D149" s="631" t="s">
        <v>787</v>
      </c>
      <c r="E149" s="628"/>
      <c r="F149" s="565"/>
      <c r="G149" s="565"/>
      <c r="H149" s="565"/>
      <c r="I149" s="565"/>
      <c r="J149" s="565"/>
      <c r="K149" s="565"/>
      <c r="L149" s="584"/>
      <c r="M149" s="2512">
        <f t="shared" ref="M149:V149" si="23">SUM(M83+M16)</f>
        <v>0</v>
      </c>
      <c r="N149" s="2512">
        <f t="shared" si="23"/>
        <v>0</v>
      </c>
      <c r="O149" s="2512">
        <f t="shared" si="23"/>
        <v>0</v>
      </c>
      <c r="P149" s="2512">
        <f t="shared" si="23"/>
        <v>0</v>
      </c>
      <c r="Q149" s="2512">
        <f t="shared" si="23"/>
        <v>0</v>
      </c>
      <c r="R149" s="2512">
        <f t="shared" si="23"/>
        <v>0</v>
      </c>
      <c r="S149" s="2512">
        <f t="shared" si="23"/>
        <v>0</v>
      </c>
      <c r="T149" s="2512">
        <f t="shared" si="23"/>
        <v>0</v>
      </c>
      <c r="U149" s="2512">
        <f t="shared" si="23"/>
        <v>0</v>
      </c>
      <c r="V149" s="2512">
        <f t="shared" si="23"/>
        <v>0</v>
      </c>
    </row>
    <row r="150" spans="3:22" ht="14.25">
      <c r="C150" s="612"/>
      <c r="D150" s="611" t="s">
        <v>786</v>
      </c>
      <c r="E150" s="628"/>
      <c r="F150" s="565"/>
      <c r="G150" s="565"/>
      <c r="H150" s="565"/>
      <c r="I150" s="565"/>
      <c r="J150" s="565"/>
      <c r="K150" s="565"/>
      <c r="L150" s="584"/>
      <c r="M150" s="2512">
        <f t="shared" ref="M150:V150" si="24">SUM(M84+M17)</f>
        <v>0</v>
      </c>
      <c r="N150" s="2512">
        <f t="shared" si="24"/>
        <v>0</v>
      </c>
      <c r="O150" s="2512">
        <f t="shared" si="24"/>
        <v>0</v>
      </c>
      <c r="P150" s="2512">
        <f t="shared" si="24"/>
        <v>0</v>
      </c>
      <c r="Q150" s="2512">
        <f t="shared" si="24"/>
        <v>0</v>
      </c>
      <c r="R150" s="2512">
        <f t="shared" si="24"/>
        <v>0</v>
      </c>
      <c r="S150" s="2512">
        <f t="shared" si="24"/>
        <v>0</v>
      </c>
      <c r="T150" s="2512">
        <f t="shared" si="24"/>
        <v>0</v>
      </c>
      <c r="U150" s="2512">
        <f t="shared" si="24"/>
        <v>0</v>
      </c>
      <c r="V150" s="2512">
        <f t="shared" si="24"/>
        <v>0</v>
      </c>
    </row>
    <row r="151" spans="3:22">
      <c r="C151" s="630"/>
      <c r="D151" s="627" t="s">
        <v>785</v>
      </c>
      <c r="E151" s="627"/>
      <c r="F151" s="565"/>
      <c r="G151" s="565"/>
      <c r="H151" s="565"/>
      <c r="I151" s="565"/>
      <c r="J151" s="565"/>
      <c r="K151" s="565"/>
      <c r="L151" s="584"/>
      <c r="M151" s="2512">
        <f t="shared" ref="M151:V151" si="25">SUM(M85+M18)</f>
        <v>0</v>
      </c>
      <c r="N151" s="2512">
        <f t="shared" si="25"/>
        <v>0</v>
      </c>
      <c r="O151" s="2512">
        <f t="shared" si="25"/>
        <v>0</v>
      </c>
      <c r="P151" s="2512">
        <f t="shared" si="25"/>
        <v>0</v>
      </c>
      <c r="Q151" s="2512">
        <f t="shared" si="25"/>
        <v>0</v>
      </c>
      <c r="R151" s="2512">
        <f t="shared" si="25"/>
        <v>0</v>
      </c>
      <c r="S151" s="2512">
        <f t="shared" si="25"/>
        <v>0</v>
      </c>
      <c r="T151" s="2512">
        <f t="shared" si="25"/>
        <v>0</v>
      </c>
      <c r="U151" s="2512">
        <f t="shared" si="25"/>
        <v>0</v>
      </c>
      <c r="V151" s="2512">
        <f t="shared" si="25"/>
        <v>0</v>
      </c>
    </row>
    <row r="152" spans="3:22">
      <c r="C152" s="630"/>
      <c r="D152" s="627" t="s">
        <v>784</v>
      </c>
      <c r="E152" s="627"/>
      <c r="F152" s="565"/>
      <c r="G152" s="565"/>
      <c r="H152" s="565"/>
      <c r="I152" s="565"/>
      <c r="J152" s="565"/>
      <c r="K152" s="565"/>
      <c r="L152" s="584"/>
      <c r="M152" s="2512">
        <f t="shared" ref="M152:V152" si="26">SUM(M86+M19)</f>
        <v>0</v>
      </c>
      <c r="N152" s="2512">
        <f t="shared" si="26"/>
        <v>0</v>
      </c>
      <c r="O152" s="2512">
        <f t="shared" si="26"/>
        <v>0</v>
      </c>
      <c r="P152" s="2512">
        <f t="shared" si="26"/>
        <v>0</v>
      </c>
      <c r="Q152" s="2512">
        <f t="shared" si="26"/>
        <v>0</v>
      </c>
      <c r="R152" s="2512">
        <f t="shared" si="26"/>
        <v>0</v>
      </c>
      <c r="S152" s="2512">
        <f t="shared" si="26"/>
        <v>0</v>
      </c>
      <c r="T152" s="2512">
        <f t="shared" si="26"/>
        <v>0</v>
      </c>
      <c r="U152" s="2512">
        <f t="shared" si="26"/>
        <v>0</v>
      </c>
      <c r="V152" s="2512">
        <f t="shared" si="26"/>
        <v>0</v>
      </c>
    </row>
    <row r="153" spans="3:22">
      <c r="C153" s="630"/>
      <c r="D153" s="627" t="s">
        <v>783</v>
      </c>
      <c r="E153" s="627"/>
      <c r="F153" s="565"/>
      <c r="G153" s="565"/>
      <c r="H153" s="565"/>
      <c r="I153" s="565"/>
      <c r="J153" s="565"/>
      <c r="K153" s="565"/>
      <c r="L153" s="584"/>
      <c r="M153" s="2512">
        <f t="shared" ref="M153:V153" si="27">SUM(M87+M20)</f>
        <v>0</v>
      </c>
      <c r="N153" s="2512">
        <f t="shared" si="27"/>
        <v>0</v>
      </c>
      <c r="O153" s="2512">
        <f t="shared" si="27"/>
        <v>0</v>
      </c>
      <c r="P153" s="2512">
        <f t="shared" si="27"/>
        <v>0</v>
      </c>
      <c r="Q153" s="2512">
        <f t="shared" si="27"/>
        <v>0</v>
      </c>
      <c r="R153" s="2512">
        <f t="shared" si="27"/>
        <v>0</v>
      </c>
      <c r="S153" s="2512">
        <f t="shared" si="27"/>
        <v>0</v>
      </c>
      <c r="T153" s="2512">
        <f t="shared" si="27"/>
        <v>0</v>
      </c>
      <c r="U153" s="2512">
        <f t="shared" si="27"/>
        <v>0</v>
      </c>
      <c r="V153" s="2512">
        <f t="shared" si="27"/>
        <v>0</v>
      </c>
    </row>
    <row r="154" spans="3:22" ht="14.25">
      <c r="C154" s="612"/>
      <c r="D154" s="2515" t="s">
        <v>782</v>
      </c>
      <c r="E154" s="625"/>
      <c r="F154" s="608"/>
      <c r="G154" s="608"/>
      <c r="H154" s="608"/>
      <c r="I154" s="608"/>
      <c r="J154" s="607"/>
      <c r="K154" s="565"/>
      <c r="L154" s="584"/>
      <c r="M154" s="2512">
        <f t="shared" ref="M154:V154" si="28">SUM(M88+M21)</f>
        <v>0</v>
      </c>
      <c r="N154" s="2512">
        <f t="shared" si="28"/>
        <v>0</v>
      </c>
      <c r="O154" s="2512">
        <f t="shared" si="28"/>
        <v>0</v>
      </c>
      <c r="P154" s="2512">
        <f t="shared" si="28"/>
        <v>0</v>
      </c>
      <c r="Q154" s="2512">
        <f t="shared" si="28"/>
        <v>0</v>
      </c>
      <c r="R154" s="2512">
        <f t="shared" si="28"/>
        <v>0</v>
      </c>
      <c r="S154" s="2512">
        <f t="shared" si="28"/>
        <v>0</v>
      </c>
      <c r="T154" s="2512">
        <f t="shared" si="28"/>
        <v>0</v>
      </c>
      <c r="U154" s="2512">
        <f t="shared" si="28"/>
        <v>0</v>
      </c>
      <c r="V154" s="2512">
        <f t="shared" si="28"/>
        <v>0</v>
      </c>
    </row>
    <row r="155" spans="3:22" ht="14.25">
      <c r="C155" s="612"/>
      <c r="D155" s="616" t="s">
        <v>781</v>
      </c>
      <c r="E155" s="624"/>
      <c r="F155" s="297"/>
      <c r="G155" s="297"/>
      <c r="H155" s="297"/>
      <c r="I155" s="297"/>
      <c r="J155" s="604"/>
      <c r="K155" s="565"/>
      <c r="L155" s="584"/>
      <c r="M155" s="2512">
        <f t="shared" ref="M155:V155" si="29">SUM(M89+M22)</f>
        <v>0</v>
      </c>
      <c r="N155" s="2512">
        <f t="shared" si="29"/>
        <v>0</v>
      </c>
      <c r="O155" s="2512">
        <f t="shared" si="29"/>
        <v>0</v>
      </c>
      <c r="P155" s="2512">
        <f t="shared" si="29"/>
        <v>0</v>
      </c>
      <c r="Q155" s="2512">
        <f t="shared" si="29"/>
        <v>0</v>
      </c>
      <c r="R155" s="2512">
        <f t="shared" si="29"/>
        <v>0</v>
      </c>
      <c r="S155" s="2512">
        <f t="shared" si="29"/>
        <v>0</v>
      </c>
      <c r="T155" s="2512">
        <f t="shared" si="29"/>
        <v>0</v>
      </c>
      <c r="U155" s="2512">
        <f t="shared" si="29"/>
        <v>0</v>
      </c>
      <c r="V155" s="2512">
        <f t="shared" si="29"/>
        <v>0</v>
      </c>
    </row>
    <row r="156" spans="3:22" ht="14.25">
      <c r="C156" s="612"/>
      <c r="D156" s="616" t="s">
        <v>780</v>
      </c>
      <c r="E156" s="624"/>
      <c r="F156" s="297"/>
      <c r="G156" s="297"/>
      <c r="H156" s="297"/>
      <c r="I156" s="297"/>
      <c r="J156" s="604"/>
      <c r="K156" s="565"/>
      <c r="L156" s="584"/>
      <c r="M156" s="2512">
        <f t="shared" ref="M156:V156" si="30">SUM(M90+M23)</f>
        <v>0</v>
      </c>
      <c r="N156" s="2512">
        <f t="shared" si="30"/>
        <v>0</v>
      </c>
      <c r="O156" s="2512">
        <f t="shared" si="30"/>
        <v>0</v>
      </c>
      <c r="P156" s="2512">
        <f t="shared" si="30"/>
        <v>0</v>
      </c>
      <c r="Q156" s="2512">
        <f t="shared" si="30"/>
        <v>0</v>
      </c>
      <c r="R156" s="2512">
        <f t="shared" si="30"/>
        <v>0</v>
      </c>
      <c r="S156" s="2512">
        <f t="shared" si="30"/>
        <v>0</v>
      </c>
      <c r="T156" s="2512">
        <f t="shared" si="30"/>
        <v>0</v>
      </c>
      <c r="U156" s="2512">
        <f t="shared" si="30"/>
        <v>0</v>
      </c>
      <c r="V156" s="2512">
        <f t="shared" si="30"/>
        <v>0</v>
      </c>
    </row>
    <row r="157" spans="3:22" ht="14.25">
      <c r="C157" s="612"/>
      <c r="D157" s="616" t="s">
        <v>779</v>
      </c>
      <c r="E157" s="624"/>
      <c r="F157" s="297"/>
      <c r="G157" s="297"/>
      <c r="H157" s="297"/>
      <c r="I157" s="297"/>
      <c r="J157" s="604"/>
      <c r="K157" s="565"/>
      <c r="L157" s="584"/>
      <c r="M157" s="2512">
        <f t="shared" ref="M157:V157" si="31">SUM(M91+M24)</f>
        <v>0</v>
      </c>
      <c r="N157" s="2512">
        <f t="shared" si="31"/>
        <v>0</v>
      </c>
      <c r="O157" s="2512">
        <f t="shared" si="31"/>
        <v>0</v>
      </c>
      <c r="P157" s="2512">
        <f t="shared" si="31"/>
        <v>0</v>
      </c>
      <c r="Q157" s="2512">
        <f t="shared" si="31"/>
        <v>0</v>
      </c>
      <c r="R157" s="2512">
        <f t="shared" si="31"/>
        <v>0</v>
      </c>
      <c r="S157" s="2512">
        <f t="shared" si="31"/>
        <v>0</v>
      </c>
      <c r="T157" s="2512">
        <f t="shared" si="31"/>
        <v>0</v>
      </c>
      <c r="U157" s="2512">
        <f t="shared" si="31"/>
        <v>0</v>
      </c>
      <c r="V157" s="2512">
        <f t="shared" si="31"/>
        <v>0</v>
      </c>
    </row>
    <row r="158" spans="3:22" ht="14.25">
      <c r="C158" s="612"/>
      <c r="D158" s="616" t="s">
        <v>778</v>
      </c>
      <c r="E158" s="624"/>
      <c r="F158" s="297"/>
      <c r="G158" s="297"/>
      <c r="H158" s="297"/>
      <c r="I158" s="297"/>
      <c r="J158" s="604"/>
      <c r="K158" s="565"/>
      <c r="L158" s="584"/>
      <c r="M158" s="2512">
        <f t="shared" ref="M158:V158" si="32">SUM(M92+M25)</f>
        <v>0</v>
      </c>
      <c r="N158" s="2512">
        <f t="shared" si="32"/>
        <v>0</v>
      </c>
      <c r="O158" s="2512">
        <f t="shared" si="32"/>
        <v>0</v>
      </c>
      <c r="P158" s="2512">
        <f t="shared" si="32"/>
        <v>0</v>
      </c>
      <c r="Q158" s="2512">
        <f t="shared" si="32"/>
        <v>0</v>
      </c>
      <c r="R158" s="2512">
        <f t="shared" si="32"/>
        <v>0</v>
      </c>
      <c r="S158" s="2512">
        <f t="shared" si="32"/>
        <v>0</v>
      </c>
      <c r="T158" s="2512">
        <f t="shared" si="32"/>
        <v>0</v>
      </c>
      <c r="U158" s="2512">
        <f t="shared" si="32"/>
        <v>0</v>
      </c>
      <c r="V158" s="2512">
        <f t="shared" si="32"/>
        <v>0</v>
      </c>
    </row>
    <row r="159" spans="3:22" ht="14.25">
      <c r="C159" s="612"/>
      <c r="D159" s="614" t="s">
        <v>777</v>
      </c>
      <c r="E159" s="623"/>
      <c r="F159" s="602"/>
      <c r="G159" s="602"/>
      <c r="H159" s="602"/>
      <c r="I159" s="602"/>
      <c r="J159" s="601"/>
      <c r="K159" s="565"/>
      <c r="L159" s="584"/>
      <c r="M159" s="2512">
        <f t="shared" ref="M159:V159" si="33">SUM(M93+M26)</f>
        <v>0</v>
      </c>
      <c r="N159" s="2512">
        <f t="shared" si="33"/>
        <v>0</v>
      </c>
      <c r="O159" s="2512">
        <f t="shared" si="33"/>
        <v>0</v>
      </c>
      <c r="P159" s="2512">
        <f t="shared" si="33"/>
        <v>0</v>
      </c>
      <c r="Q159" s="2512">
        <f t="shared" si="33"/>
        <v>0</v>
      </c>
      <c r="R159" s="2512">
        <f t="shared" si="33"/>
        <v>0</v>
      </c>
      <c r="S159" s="2512">
        <f t="shared" si="33"/>
        <v>0</v>
      </c>
      <c r="T159" s="2512">
        <f t="shared" si="33"/>
        <v>0</v>
      </c>
      <c r="U159" s="2512">
        <f t="shared" si="33"/>
        <v>0</v>
      </c>
      <c r="V159" s="2512">
        <f t="shared" si="33"/>
        <v>0</v>
      </c>
    </row>
    <row r="160" spans="3:22" ht="14.25">
      <c r="C160" s="620"/>
      <c r="D160" s="611"/>
      <c r="E160" s="628"/>
      <c r="F160" s="565"/>
      <c r="G160" s="565"/>
      <c r="H160" s="565"/>
      <c r="I160" s="565"/>
      <c r="J160" s="565"/>
      <c r="K160" s="565"/>
      <c r="L160" s="584"/>
      <c r="M160" s="600"/>
      <c r="N160" s="600"/>
      <c r="O160" s="600"/>
      <c r="P160" s="600"/>
      <c r="Q160" s="600"/>
      <c r="R160" s="600"/>
      <c r="S160" s="600"/>
      <c r="T160" s="600"/>
      <c r="U160" s="600"/>
      <c r="V160" s="600"/>
    </row>
    <row r="161" spans="3:22">
      <c r="C161" s="612"/>
      <c r="D161" s="618"/>
      <c r="E161" s="621" t="s">
        <v>765</v>
      </c>
      <c r="F161" s="565"/>
      <c r="G161" s="565"/>
      <c r="H161" s="565"/>
      <c r="I161" s="565"/>
      <c r="J161" s="565"/>
      <c r="K161" s="565"/>
      <c r="L161" s="584"/>
      <c r="M161" s="599">
        <f t="shared" ref="M161:V161" si="34">SUM(M149:M160)</f>
        <v>0</v>
      </c>
      <c r="N161" s="599">
        <f t="shared" si="34"/>
        <v>0</v>
      </c>
      <c r="O161" s="599">
        <f t="shared" si="34"/>
        <v>0</v>
      </c>
      <c r="P161" s="599">
        <f t="shared" si="34"/>
        <v>0</v>
      </c>
      <c r="Q161" s="599">
        <f t="shared" si="34"/>
        <v>0</v>
      </c>
      <c r="R161" s="599">
        <f t="shared" si="34"/>
        <v>0</v>
      </c>
      <c r="S161" s="599">
        <f t="shared" si="34"/>
        <v>0</v>
      </c>
      <c r="T161" s="599">
        <f t="shared" si="34"/>
        <v>0</v>
      </c>
      <c r="U161" s="599">
        <f t="shared" si="34"/>
        <v>0</v>
      </c>
      <c r="V161" s="599">
        <f t="shared" si="34"/>
        <v>0</v>
      </c>
    </row>
    <row r="162" spans="3:22">
      <c r="C162" s="612"/>
      <c r="D162" s="618"/>
      <c r="E162" s="621"/>
      <c r="F162" s="565"/>
      <c r="G162" s="565"/>
      <c r="H162" s="565"/>
      <c r="I162" s="565"/>
      <c r="J162" s="565"/>
      <c r="K162" s="565"/>
      <c r="L162" s="584"/>
      <c r="M162" s="600"/>
      <c r="N162" s="600"/>
      <c r="O162" s="600"/>
      <c r="P162" s="600"/>
      <c r="Q162" s="600"/>
      <c r="R162" s="600"/>
      <c r="S162" s="600"/>
      <c r="T162" s="600"/>
      <c r="U162" s="600"/>
      <c r="V162" s="600"/>
    </row>
    <row r="163" spans="3:22" ht="14.25">
      <c r="C163" s="620" t="s">
        <v>776</v>
      </c>
      <c r="D163" s="621"/>
      <c r="E163" s="610"/>
      <c r="F163" s="565"/>
      <c r="G163" s="565"/>
      <c r="H163" s="565"/>
      <c r="I163" s="565"/>
      <c r="J163" s="565"/>
      <c r="K163" s="565"/>
      <c r="L163" s="584"/>
      <c r="M163" s="600"/>
      <c r="N163" s="600"/>
      <c r="O163" s="600"/>
      <c r="P163" s="600"/>
      <c r="Q163" s="600"/>
      <c r="R163" s="600"/>
      <c r="S163" s="600"/>
      <c r="T163" s="600"/>
      <c r="U163" s="600"/>
      <c r="V163" s="600"/>
    </row>
    <row r="164" spans="3:22" ht="14.25">
      <c r="C164" s="612"/>
      <c r="D164" s="611" t="s">
        <v>775</v>
      </c>
      <c r="E164" s="628"/>
      <c r="F164" s="565"/>
      <c r="G164" s="565"/>
      <c r="H164" s="565"/>
      <c r="I164" s="565"/>
      <c r="J164" s="565"/>
      <c r="K164" s="565"/>
      <c r="L164" s="584"/>
      <c r="M164" s="2512">
        <f t="shared" ref="M164:V164" si="35">SUM(M98+M31)</f>
        <v>0</v>
      </c>
      <c r="N164" s="2512">
        <f t="shared" si="35"/>
        <v>0</v>
      </c>
      <c r="O164" s="2512">
        <f t="shared" si="35"/>
        <v>0</v>
      </c>
      <c r="P164" s="2512">
        <f t="shared" si="35"/>
        <v>0</v>
      </c>
      <c r="Q164" s="2512">
        <f t="shared" si="35"/>
        <v>0</v>
      </c>
      <c r="R164" s="2512">
        <f t="shared" si="35"/>
        <v>0</v>
      </c>
      <c r="S164" s="2512">
        <f t="shared" si="35"/>
        <v>0</v>
      </c>
      <c r="T164" s="2512">
        <f t="shared" si="35"/>
        <v>0</v>
      </c>
      <c r="U164" s="2512">
        <f t="shared" si="35"/>
        <v>0</v>
      </c>
      <c r="V164" s="2512">
        <f t="shared" si="35"/>
        <v>0</v>
      </c>
    </row>
    <row r="165" spans="3:22" ht="14.25">
      <c r="C165" s="612"/>
      <c r="D165" s="629" t="s">
        <v>774</v>
      </c>
      <c r="E165" s="628"/>
      <c r="F165" s="565"/>
      <c r="G165" s="565"/>
      <c r="H165" s="565"/>
      <c r="I165" s="565"/>
      <c r="J165" s="565"/>
      <c r="K165" s="565"/>
      <c r="L165" s="584"/>
      <c r="M165" s="2512">
        <f t="shared" ref="M165:V165" si="36">SUM(M99+M32)</f>
        <v>0</v>
      </c>
      <c r="N165" s="2512">
        <f t="shared" si="36"/>
        <v>0</v>
      </c>
      <c r="O165" s="2512">
        <f t="shared" si="36"/>
        <v>0</v>
      </c>
      <c r="P165" s="2512">
        <f t="shared" si="36"/>
        <v>0</v>
      </c>
      <c r="Q165" s="2512">
        <f t="shared" si="36"/>
        <v>0</v>
      </c>
      <c r="R165" s="2512">
        <f t="shared" si="36"/>
        <v>0</v>
      </c>
      <c r="S165" s="2512">
        <f t="shared" si="36"/>
        <v>0</v>
      </c>
      <c r="T165" s="2512">
        <f t="shared" si="36"/>
        <v>0</v>
      </c>
      <c r="U165" s="2512">
        <f t="shared" si="36"/>
        <v>0</v>
      </c>
      <c r="V165" s="2512">
        <f t="shared" si="36"/>
        <v>0</v>
      </c>
    </row>
    <row r="166" spans="3:22" ht="14.25">
      <c r="C166" s="612"/>
      <c r="D166" s="629" t="s">
        <v>773</v>
      </c>
      <c r="E166" s="628"/>
      <c r="F166" s="565"/>
      <c r="G166" s="565"/>
      <c r="H166" s="565"/>
      <c r="I166" s="565"/>
      <c r="J166" s="565"/>
      <c r="K166" s="565"/>
      <c r="L166" s="584"/>
      <c r="M166" s="2512">
        <f t="shared" ref="M166:V166" si="37">SUM(M100+M33)</f>
        <v>0</v>
      </c>
      <c r="N166" s="2512">
        <f t="shared" si="37"/>
        <v>0</v>
      </c>
      <c r="O166" s="2512">
        <f t="shared" si="37"/>
        <v>0</v>
      </c>
      <c r="P166" s="2512">
        <f t="shared" si="37"/>
        <v>0</v>
      </c>
      <c r="Q166" s="2512">
        <f t="shared" si="37"/>
        <v>0</v>
      </c>
      <c r="R166" s="2512">
        <f t="shared" si="37"/>
        <v>0</v>
      </c>
      <c r="S166" s="2512">
        <f t="shared" si="37"/>
        <v>0</v>
      </c>
      <c r="T166" s="2512">
        <f t="shared" si="37"/>
        <v>0</v>
      </c>
      <c r="U166" s="2512">
        <f t="shared" si="37"/>
        <v>0</v>
      </c>
      <c r="V166" s="2512">
        <f t="shared" si="37"/>
        <v>0</v>
      </c>
    </row>
    <row r="167" spans="3:22" ht="14.25">
      <c r="C167" s="612"/>
      <c r="D167" s="629" t="s">
        <v>772</v>
      </c>
      <c r="E167" s="628"/>
      <c r="F167" s="565"/>
      <c r="G167" s="565"/>
      <c r="H167" s="565"/>
      <c r="I167" s="565"/>
      <c r="J167" s="565"/>
      <c r="K167" s="565"/>
      <c r="L167" s="584"/>
      <c r="M167" s="2512">
        <f t="shared" ref="M167:V167" si="38">SUM(M101+M34)</f>
        <v>0</v>
      </c>
      <c r="N167" s="2512">
        <f t="shared" si="38"/>
        <v>0</v>
      </c>
      <c r="O167" s="2512">
        <f t="shared" si="38"/>
        <v>0</v>
      </c>
      <c r="P167" s="2512">
        <f t="shared" si="38"/>
        <v>0</v>
      </c>
      <c r="Q167" s="2512">
        <f t="shared" si="38"/>
        <v>0</v>
      </c>
      <c r="R167" s="2512">
        <f t="shared" si="38"/>
        <v>0</v>
      </c>
      <c r="S167" s="2512">
        <f t="shared" si="38"/>
        <v>0</v>
      </c>
      <c r="T167" s="2512">
        <f t="shared" si="38"/>
        <v>0</v>
      </c>
      <c r="U167" s="2512">
        <f t="shared" si="38"/>
        <v>0</v>
      </c>
      <c r="V167" s="2512">
        <f t="shared" si="38"/>
        <v>0</v>
      </c>
    </row>
    <row r="168" spans="3:22" ht="14.25">
      <c r="C168" s="612"/>
      <c r="D168" s="611" t="s">
        <v>771</v>
      </c>
      <c r="E168" s="628"/>
      <c r="F168" s="565"/>
      <c r="G168" s="565"/>
      <c r="H168" s="565"/>
      <c r="I168" s="565"/>
      <c r="J168" s="565"/>
      <c r="K168" s="565"/>
      <c r="L168" s="584"/>
      <c r="M168" s="2512">
        <f t="shared" ref="M168:V168" si="39">SUM(M102+M35)</f>
        <v>0</v>
      </c>
      <c r="N168" s="2512">
        <f t="shared" si="39"/>
        <v>0</v>
      </c>
      <c r="O168" s="2512">
        <f t="shared" si="39"/>
        <v>0</v>
      </c>
      <c r="P168" s="2512">
        <f t="shared" si="39"/>
        <v>0</v>
      </c>
      <c r="Q168" s="2512">
        <f t="shared" si="39"/>
        <v>0</v>
      </c>
      <c r="R168" s="2512">
        <f t="shared" si="39"/>
        <v>0</v>
      </c>
      <c r="S168" s="2512">
        <f t="shared" si="39"/>
        <v>0</v>
      </c>
      <c r="T168" s="2512">
        <f t="shared" si="39"/>
        <v>0</v>
      </c>
      <c r="U168" s="2512">
        <f t="shared" si="39"/>
        <v>0</v>
      </c>
      <c r="V168" s="2512">
        <f t="shared" si="39"/>
        <v>0</v>
      </c>
    </row>
    <row r="169" spans="3:22" ht="14.25">
      <c r="C169" s="622"/>
      <c r="D169" s="627" t="s">
        <v>770</v>
      </c>
      <c r="E169" s="626"/>
      <c r="F169" s="565"/>
      <c r="G169" s="565"/>
      <c r="H169" s="565"/>
      <c r="I169" s="565"/>
      <c r="J169" s="565"/>
      <c r="K169" s="565"/>
      <c r="L169" s="584"/>
      <c r="M169" s="2512">
        <f t="shared" ref="M169:V169" si="40">SUM(M103+M36)</f>
        <v>0</v>
      </c>
      <c r="N169" s="2512">
        <f t="shared" si="40"/>
        <v>0</v>
      </c>
      <c r="O169" s="2512">
        <f t="shared" si="40"/>
        <v>0</v>
      </c>
      <c r="P169" s="2512">
        <f t="shared" si="40"/>
        <v>0</v>
      </c>
      <c r="Q169" s="2512">
        <f t="shared" si="40"/>
        <v>0</v>
      </c>
      <c r="R169" s="2512">
        <f t="shared" si="40"/>
        <v>0</v>
      </c>
      <c r="S169" s="2512">
        <f t="shared" si="40"/>
        <v>0</v>
      </c>
      <c r="T169" s="2512">
        <f t="shared" si="40"/>
        <v>0</v>
      </c>
      <c r="U169" s="2512">
        <f t="shared" si="40"/>
        <v>0</v>
      </c>
      <c r="V169" s="2512">
        <f t="shared" si="40"/>
        <v>0</v>
      </c>
    </row>
    <row r="170" spans="3:22" ht="14.25">
      <c r="C170" s="622"/>
      <c r="D170" s="627" t="s">
        <v>769</v>
      </c>
      <c r="E170" s="626"/>
      <c r="F170" s="565"/>
      <c r="G170" s="565"/>
      <c r="H170" s="565"/>
      <c r="I170" s="565"/>
      <c r="J170" s="565"/>
      <c r="K170" s="565"/>
      <c r="L170" s="584"/>
      <c r="M170" s="2512">
        <f t="shared" ref="M170:V170" si="41">SUM(M104+M37)</f>
        <v>0</v>
      </c>
      <c r="N170" s="2512">
        <f t="shared" si="41"/>
        <v>0</v>
      </c>
      <c r="O170" s="2512">
        <f t="shared" si="41"/>
        <v>0</v>
      </c>
      <c r="P170" s="2512">
        <f t="shared" si="41"/>
        <v>0</v>
      </c>
      <c r="Q170" s="2512">
        <f t="shared" si="41"/>
        <v>0</v>
      </c>
      <c r="R170" s="2512">
        <f t="shared" si="41"/>
        <v>0</v>
      </c>
      <c r="S170" s="2512">
        <f t="shared" si="41"/>
        <v>0</v>
      </c>
      <c r="T170" s="2512">
        <f t="shared" si="41"/>
        <v>0</v>
      </c>
      <c r="U170" s="2512">
        <f t="shared" si="41"/>
        <v>0</v>
      </c>
      <c r="V170" s="2512">
        <f t="shared" si="41"/>
        <v>0</v>
      </c>
    </row>
    <row r="171" spans="3:22" ht="14.25">
      <c r="C171" s="622"/>
      <c r="D171" s="2514" t="s">
        <v>768</v>
      </c>
      <c r="E171" s="625"/>
      <c r="F171" s="608"/>
      <c r="G171" s="608"/>
      <c r="H171" s="608"/>
      <c r="I171" s="608"/>
      <c r="J171" s="607"/>
      <c r="K171" s="565"/>
      <c r="L171" s="584"/>
      <c r="M171" s="2512">
        <f t="shared" ref="M171:V171" si="42">SUM(M105+M38)</f>
        <v>0</v>
      </c>
      <c r="N171" s="2512">
        <f t="shared" si="42"/>
        <v>0</v>
      </c>
      <c r="O171" s="2512">
        <f t="shared" si="42"/>
        <v>0</v>
      </c>
      <c r="P171" s="2512">
        <f t="shared" si="42"/>
        <v>0</v>
      </c>
      <c r="Q171" s="2512">
        <f t="shared" si="42"/>
        <v>0</v>
      </c>
      <c r="R171" s="2512">
        <f t="shared" si="42"/>
        <v>0</v>
      </c>
      <c r="S171" s="2512">
        <f t="shared" si="42"/>
        <v>0</v>
      </c>
      <c r="T171" s="2512">
        <f t="shared" si="42"/>
        <v>0</v>
      </c>
      <c r="U171" s="2512">
        <f t="shared" si="42"/>
        <v>0</v>
      </c>
      <c r="V171" s="2512">
        <f t="shared" si="42"/>
        <v>0</v>
      </c>
    </row>
    <row r="172" spans="3:22" ht="14.25">
      <c r="C172" s="622"/>
      <c r="D172" s="616" t="s">
        <v>767</v>
      </c>
      <c r="E172" s="624"/>
      <c r="F172" s="297"/>
      <c r="G172" s="297"/>
      <c r="H172" s="297"/>
      <c r="I172" s="297"/>
      <c r="J172" s="604"/>
      <c r="K172" s="565"/>
      <c r="L172" s="584"/>
      <c r="M172" s="2512">
        <f t="shared" ref="M172:V172" si="43">SUM(M106+M39)</f>
        <v>0</v>
      </c>
      <c r="N172" s="2512">
        <f t="shared" si="43"/>
        <v>0</v>
      </c>
      <c r="O172" s="2512">
        <f t="shared" si="43"/>
        <v>0</v>
      </c>
      <c r="P172" s="2512">
        <f t="shared" si="43"/>
        <v>0</v>
      </c>
      <c r="Q172" s="2512">
        <f t="shared" si="43"/>
        <v>0</v>
      </c>
      <c r="R172" s="2512">
        <f t="shared" si="43"/>
        <v>0</v>
      </c>
      <c r="S172" s="2512">
        <f t="shared" si="43"/>
        <v>0</v>
      </c>
      <c r="T172" s="2512">
        <f t="shared" si="43"/>
        <v>0</v>
      </c>
      <c r="U172" s="2512">
        <f t="shared" si="43"/>
        <v>0</v>
      </c>
      <c r="V172" s="2512">
        <f t="shared" si="43"/>
        <v>0</v>
      </c>
    </row>
    <row r="173" spans="3:22" ht="14.25">
      <c r="C173" s="622"/>
      <c r="D173" s="614" t="s">
        <v>766</v>
      </c>
      <c r="E173" s="623"/>
      <c r="F173" s="602"/>
      <c r="G173" s="602"/>
      <c r="H173" s="602"/>
      <c r="I173" s="602"/>
      <c r="J173" s="601"/>
      <c r="K173" s="565"/>
      <c r="L173" s="584"/>
      <c r="M173" s="2512">
        <f t="shared" ref="M173:V173" si="44">SUM(M107+M40)</f>
        <v>0</v>
      </c>
      <c r="N173" s="2512">
        <f t="shared" si="44"/>
        <v>0</v>
      </c>
      <c r="O173" s="2512">
        <f t="shared" si="44"/>
        <v>0</v>
      </c>
      <c r="P173" s="2512">
        <f t="shared" si="44"/>
        <v>0</v>
      </c>
      <c r="Q173" s="2512">
        <f t="shared" si="44"/>
        <v>0</v>
      </c>
      <c r="R173" s="2512">
        <f t="shared" si="44"/>
        <v>0</v>
      </c>
      <c r="S173" s="2512">
        <f t="shared" si="44"/>
        <v>0</v>
      </c>
      <c r="T173" s="2512">
        <f t="shared" si="44"/>
        <v>0</v>
      </c>
      <c r="U173" s="2512">
        <f t="shared" si="44"/>
        <v>0</v>
      </c>
      <c r="V173" s="2512">
        <f t="shared" si="44"/>
        <v>0</v>
      </c>
    </row>
    <row r="174" spans="3:22" ht="14.25">
      <c r="C174" s="622"/>
      <c r="D174" s="610"/>
      <c r="E174" s="610"/>
      <c r="F174" s="610"/>
      <c r="G174" s="610"/>
      <c r="H174" s="610"/>
      <c r="I174" s="610"/>
      <c r="J174" s="610"/>
      <c r="K174" s="565"/>
      <c r="L174" s="584"/>
      <c r="M174" s="600"/>
      <c r="N174" s="600"/>
      <c r="O174" s="600"/>
      <c r="P174" s="600"/>
      <c r="Q174" s="600"/>
      <c r="R174" s="600"/>
      <c r="S174" s="600"/>
      <c r="T174" s="600"/>
      <c r="U174" s="600"/>
      <c r="V174" s="600"/>
    </row>
    <row r="175" spans="3:22">
      <c r="C175" s="612"/>
      <c r="D175" s="618"/>
      <c r="E175" s="621" t="s">
        <v>765</v>
      </c>
      <c r="F175" s="565"/>
      <c r="G175" s="565"/>
      <c r="H175" s="565"/>
      <c r="I175" s="565"/>
      <c r="J175" s="565"/>
      <c r="K175" s="565"/>
      <c r="L175" s="584"/>
      <c r="M175" s="599">
        <f t="shared" ref="M175:V175" si="45">SUM(M164:M174)</f>
        <v>0</v>
      </c>
      <c r="N175" s="599">
        <f t="shared" si="45"/>
        <v>0</v>
      </c>
      <c r="O175" s="599">
        <f t="shared" si="45"/>
        <v>0</v>
      </c>
      <c r="P175" s="599">
        <f t="shared" si="45"/>
        <v>0</v>
      </c>
      <c r="Q175" s="599">
        <f t="shared" si="45"/>
        <v>0</v>
      </c>
      <c r="R175" s="599">
        <f t="shared" si="45"/>
        <v>0</v>
      </c>
      <c r="S175" s="599">
        <f t="shared" si="45"/>
        <v>0</v>
      </c>
      <c r="T175" s="599">
        <f t="shared" si="45"/>
        <v>0</v>
      </c>
      <c r="U175" s="599">
        <f t="shared" si="45"/>
        <v>0</v>
      </c>
      <c r="V175" s="599">
        <f t="shared" si="45"/>
        <v>0</v>
      </c>
    </row>
    <row r="176" spans="3:22">
      <c r="C176" s="612"/>
      <c r="D176" s="618"/>
      <c r="E176" s="621"/>
      <c r="F176" s="565"/>
      <c r="G176" s="565"/>
      <c r="H176" s="565"/>
      <c r="I176" s="565"/>
      <c r="J176" s="565"/>
      <c r="K176" s="565"/>
      <c r="L176" s="584"/>
      <c r="M176" s="600"/>
      <c r="N176" s="600"/>
      <c r="O176" s="600"/>
      <c r="P176" s="600"/>
      <c r="Q176" s="600"/>
      <c r="R176" s="600"/>
      <c r="S176" s="600"/>
      <c r="T176" s="600"/>
      <c r="U176" s="600"/>
      <c r="V176" s="600"/>
    </row>
    <row r="177" spans="3:22">
      <c r="C177" s="620" t="s">
        <v>764</v>
      </c>
      <c r="D177" s="618"/>
      <c r="E177" s="619"/>
      <c r="F177" s="565"/>
      <c r="G177" s="565"/>
      <c r="H177" s="565"/>
      <c r="I177" s="565"/>
      <c r="J177" s="565"/>
      <c r="K177" s="565"/>
      <c r="L177" s="584"/>
      <c r="M177" s="600"/>
      <c r="N177" s="600"/>
      <c r="O177" s="600"/>
      <c r="P177" s="600"/>
      <c r="Q177" s="600"/>
      <c r="R177" s="600"/>
      <c r="S177" s="600"/>
      <c r="T177" s="600"/>
      <c r="U177" s="600"/>
      <c r="V177" s="600"/>
    </row>
    <row r="178" spans="3:22" ht="14.25">
      <c r="C178" s="612"/>
      <c r="D178" s="618" t="s">
        <v>763</v>
      </c>
      <c r="E178" s="610"/>
      <c r="F178" s="565"/>
      <c r="G178" s="565"/>
      <c r="H178" s="565"/>
      <c r="I178" s="565"/>
      <c r="J178" s="565"/>
      <c r="K178" s="565"/>
      <c r="L178" s="584"/>
      <c r="M178" s="2512">
        <f t="shared" ref="M178:V178" si="46">SUM(M112+M45)</f>
        <v>0</v>
      </c>
      <c r="N178" s="2512">
        <f t="shared" si="46"/>
        <v>0</v>
      </c>
      <c r="O178" s="2512">
        <f t="shared" si="46"/>
        <v>0</v>
      </c>
      <c r="P178" s="2512">
        <f t="shared" si="46"/>
        <v>0</v>
      </c>
      <c r="Q178" s="2512">
        <f t="shared" si="46"/>
        <v>0</v>
      </c>
      <c r="R178" s="2512">
        <f t="shared" si="46"/>
        <v>0</v>
      </c>
      <c r="S178" s="2512">
        <f t="shared" si="46"/>
        <v>0</v>
      </c>
      <c r="T178" s="2512">
        <f t="shared" si="46"/>
        <v>0</v>
      </c>
      <c r="U178" s="2512">
        <f t="shared" si="46"/>
        <v>0</v>
      </c>
      <c r="V178" s="2512">
        <f t="shared" si="46"/>
        <v>0</v>
      </c>
    </row>
    <row r="179" spans="3:22" ht="14.25">
      <c r="C179" s="612"/>
      <c r="D179" s="618" t="s">
        <v>762</v>
      </c>
      <c r="E179" s="610"/>
      <c r="F179" s="565"/>
      <c r="G179" s="565"/>
      <c r="H179" s="565"/>
      <c r="I179" s="565"/>
      <c r="J179" s="565"/>
      <c r="K179" s="565"/>
      <c r="L179" s="584"/>
      <c r="M179" s="2512">
        <f t="shared" ref="M179:V179" si="47">SUM(M113+M46)</f>
        <v>0</v>
      </c>
      <c r="N179" s="2512">
        <f t="shared" si="47"/>
        <v>0</v>
      </c>
      <c r="O179" s="2512">
        <f t="shared" si="47"/>
        <v>0</v>
      </c>
      <c r="P179" s="2512">
        <f t="shared" si="47"/>
        <v>0</v>
      </c>
      <c r="Q179" s="2512">
        <f t="shared" si="47"/>
        <v>0</v>
      </c>
      <c r="R179" s="2512">
        <f t="shared" si="47"/>
        <v>0</v>
      </c>
      <c r="S179" s="2512">
        <f t="shared" si="47"/>
        <v>0</v>
      </c>
      <c r="T179" s="2512">
        <f t="shared" si="47"/>
        <v>0</v>
      </c>
      <c r="U179" s="2512">
        <f t="shared" si="47"/>
        <v>0</v>
      </c>
      <c r="V179" s="2512">
        <f t="shared" si="47"/>
        <v>0</v>
      </c>
    </row>
    <row r="180" spans="3:22" ht="14.25">
      <c r="C180" s="612"/>
      <c r="D180" s="618" t="s">
        <v>761</v>
      </c>
      <c r="E180" s="610"/>
      <c r="F180" s="565"/>
      <c r="G180" s="565"/>
      <c r="H180" s="565"/>
      <c r="I180" s="565"/>
      <c r="J180" s="565"/>
      <c r="K180" s="565"/>
      <c r="L180" s="584"/>
      <c r="M180" s="2512" t="e">
        <f>SUM(#REF!+#REF!)</f>
        <v>#REF!</v>
      </c>
      <c r="N180" s="2512" t="e">
        <f>SUM(#REF!+#REF!)</f>
        <v>#REF!</v>
      </c>
      <c r="O180" s="2512" t="e">
        <f>SUM(#REF!+#REF!)</f>
        <v>#REF!</v>
      </c>
      <c r="P180" s="2512" t="e">
        <f>SUM(#REF!+#REF!)</f>
        <v>#REF!</v>
      </c>
      <c r="Q180" s="2512" t="e">
        <f>SUM(#REF!+#REF!)</f>
        <v>#REF!</v>
      </c>
      <c r="R180" s="2512" t="e">
        <f>SUM(#REF!+#REF!)</f>
        <v>#REF!</v>
      </c>
      <c r="S180" s="2512" t="e">
        <f>SUM(#REF!+#REF!)</f>
        <v>#REF!</v>
      </c>
      <c r="T180" s="2512" t="e">
        <f>SUM(#REF!+#REF!)</f>
        <v>#REF!</v>
      </c>
      <c r="U180" s="2512" t="e">
        <f>SUM(#REF!+#REF!)</f>
        <v>#REF!</v>
      </c>
      <c r="V180" s="2512" t="e">
        <f>SUM(#REF!+#REF!)</f>
        <v>#REF!</v>
      </c>
    </row>
    <row r="181" spans="3:22" ht="14.25">
      <c r="C181" s="612"/>
      <c r="D181" s="618" t="s">
        <v>760</v>
      </c>
      <c r="E181" s="610"/>
      <c r="F181" s="565"/>
      <c r="G181" s="565"/>
      <c r="H181" s="565"/>
      <c r="I181" s="565"/>
      <c r="J181" s="565"/>
      <c r="K181" s="565"/>
      <c r="L181" s="584"/>
      <c r="M181" s="2512">
        <f t="shared" ref="M181:V181" si="48">SUM(M114+M47)</f>
        <v>0</v>
      </c>
      <c r="N181" s="2512">
        <f t="shared" si="48"/>
        <v>0</v>
      </c>
      <c r="O181" s="2512">
        <f t="shared" si="48"/>
        <v>0</v>
      </c>
      <c r="P181" s="2512">
        <f t="shared" si="48"/>
        <v>0</v>
      </c>
      <c r="Q181" s="2512">
        <f t="shared" si="48"/>
        <v>0</v>
      </c>
      <c r="R181" s="2512">
        <f t="shared" si="48"/>
        <v>0</v>
      </c>
      <c r="S181" s="2512">
        <f t="shared" si="48"/>
        <v>0</v>
      </c>
      <c r="T181" s="2512">
        <f t="shared" si="48"/>
        <v>0</v>
      </c>
      <c r="U181" s="2512">
        <f t="shared" si="48"/>
        <v>0</v>
      </c>
      <c r="V181" s="2512">
        <f t="shared" si="48"/>
        <v>0</v>
      </c>
    </row>
    <row r="182" spans="3:22" ht="14.25">
      <c r="C182" s="612"/>
      <c r="D182" s="618" t="s">
        <v>759</v>
      </c>
      <c r="E182" s="610"/>
      <c r="F182" s="565"/>
      <c r="G182" s="565"/>
      <c r="H182" s="565"/>
      <c r="I182" s="565"/>
      <c r="J182" s="565"/>
      <c r="K182" s="565"/>
      <c r="L182" s="584"/>
      <c r="M182" s="2512">
        <f t="shared" ref="M182:V182" si="49">SUM(M115+M48)</f>
        <v>0</v>
      </c>
      <c r="N182" s="2512">
        <f t="shared" si="49"/>
        <v>0</v>
      </c>
      <c r="O182" s="2512">
        <f t="shared" si="49"/>
        <v>0</v>
      </c>
      <c r="P182" s="2512">
        <f t="shared" si="49"/>
        <v>0</v>
      </c>
      <c r="Q182" s="2512">
        <f t="shared" si="49"/>
        <v>0</v>
      </c>
      <c r="R182" s="2512">
        <f t="shared" si="49"/>
        <v>0</v>
      </c>
      <c r="S182" s="2512">
        <f t="shared" si="49"/>
        <v>0</v>
      </c>
      <c r="T182" s="2512">
        <f t="shared" si="49"/>
        <v>0</v>
      </c>
      <c r="U182" s="2512">
        <f t="shared" si="49"/>
        <v>0</v>
      </c>
      <c r="V182" s="2512">
        <f t="shared" si="49"/>
        <v>0</v>
      </c>
    </row>
    <row r="183" spans="3:22" ht="14.25">
      <c r="C183" s="612"/>
      <c r="D183" s="618" t="s">
        <v>758</v>
      </c>
      <c r="E183" s="610"/>
      <c r="F183" s="565"/>
      <c r="G183" s="565"/>
      <c r="H183" s="565"/>
      <c r="I183" s="565"/>
      <c r="J183" s="565"/>
      <c r="K183" s="565"/>
      <c r="L183" s="584"/>
      <c r="M183" s="2512">
        <f t="shared" ref="M183:V183" si="50">SUM(M116+M49)</f>
        <v>0</v>
      </c>
      <c r="N183" s="2512">
        <f t="shared" si="50"/>
        <v>0</v>
      </c>
      <c r="O183" s="2512">
        <f t="shared" si="50"/>
        <v>0</v>
      </c>
      <c r="P183" s="2512">
        <f t="shared" si="50"/>
        <v>0</v>
      </c>
      <c r="Q183" s="2512">
        <f t="shared" si="50"/>
        <v>0</v>
      </c>
      <c r="R183" s="2512">
        <f t="shared" si="50"/>
        <v>0</v>
      </c>
      <c r="S183" s="2512">
        <f t="shared" si="50"/>
        <v>0</v>
      </c>
      <c r="T183" s="2512">
        <f t="shared" si="50"/>
        <v>0</v>
      </c>
      <c r="U183" s="2512">
        <f t="shared" si="50"/>
        <v>0</v>
      </c>
      <c r="V183" s="2512">
        <f t="shared" si="50"/>
        <v>0</v>
      </c>
    </row>
    <row r="184" spans="3:22" ht="14.25">
      <c r="C184" s="612"/>
      <c r="D184" s="618" t="s">
        <v>757</v>
      </c>
      <c r="E184" s="610"/>
      <c r="F184" s="565"/>
      <c r="G184" s="565"/>
      <c r="H184" s="565"/>
      <c r="I184" s="565"/>
      <c r="J184" s="565"/>
      <c r="K184" s="565"/>
      <c r="L184" s="584"/>
      <c r="M184" s="2512">
        <f t="shared" ref="M184:V184" si="51">SUM(M117+M50)</f>
        <v>0</v>
      </c>
      <c r="N184" s="2512">
        <f t="shared" si="51"/>
        <v>0</v>
      </c>
      <c r="O184" s="2512">
        <f t="shared" si="51"/>
        <v>0</v>
      </c>
      <c r="P184" s="2512">
        <f t="shared" si="51"/>
        <v>0</v>
      </c>
      <c r="Q184" s="2512">
        <f t="shared" si="51"/>
        <v>0</v>
      </c>
      <c r="R184" s="2512">
        <f t="shared" si="51"/>
        <v>0</v>
      </c>
      <c r="S184" s="2512">
        <f t="shared" si="51"/>
        <v>0</v>
      </c>
      <c r="T184" s="2512">
        <f t="shared" si="51"/>
        <v>0</v>
      </c>
      <c r="U184" s="2512">
        <f t="shared" si="51"/>
        <v>0</v>
      </c>
      <c r="V184" s="2512">
        <f t="shared" si="51"/>
        <v>0</v>
      </c>
    </row>
    <row r="185" spans="3:22" ht="14.25">
      <c r="C185" s="612"/>
      <c r="D185" s="2514" t="s">
        <v>756</v>
      </c>
      <c r="E185" s="617"/>
      <c r="F185" s="608"/>
      <c r="G185" s="608"/>
      <c r="H185" s="608"/>
      <c r="I185" s="608"/>
      <c r="J185" s="607"/>
      <c r="K185" s="565"/>
      <c r="L185" s="584"/>
      <c r="M185" s="2512">
        <f t="shared" ref="M185:V185" si="52">SUM(M118+M51)</f>
        <v>0</v>
      </c>
      <c r="N185" s="2512">
        <f t="shared" si="52"/>
        <v>0</v>
      </c>
      <c r="O185" s="2512">
        <f t="shared" si="52"/>
        <v>0</v>
      </c>
      <c r="P185" s="2512">
        <f t="shared" si="52"/>
        <v>0</v>
      </c>
      <c r="Q185" s="2512">
        <f t="shared" si="52"/>
        <v>0</v>
      </c>
      <c r="R185" s="2512">
        <f t="shared" si="52"/>
        <v>0</v>
      </c>
      <c r="S185" s="2512">
        <f t="shared" si="52"/>
        <v>0</v>
      </c>
      <c r="T185" s="2512">
        <f t="shared" si="52"/>
        <v>0</v>
      </c>
      <c r="U185" s="2512">
        <f t="shared" si="52"/>
        <v>0</v>
      </c>
      <c r="V185" s="2512">
        <f t="shared" si="52"/>
        <v>0</v>
      </c>
    </row>
    <row r="186" spans="3:22" ht="14.25">
      <c r="C186" s="612"/>
      <c r="D186" s="616" t="s">
        <v>756</v>
      </c>
      <c r="E186" s="615"/>
      <c r="F186" s="297"/>
      <c r="G186" s="297"/>
      <c r="H186" s="297"/>
      <c r="I186" s="297"/>
      <c r="J186" s="604"/>
      <c r="K186" s="565"/>
      <c r="L186" s="584"/>
      <c r="M186" s="2512">
        <f t="shared" ref="M186:V186" si="53">SUM(M119+M52)</f>
        <v>0</v>
      </c>
      <c r="N186" s="2512">
        <f t="shared" si="53"/>
        <v>0</v>
      </c>
      <c r="O186" s="2512">
        <f t="shared" si="53"/>
        <v>0</v>
      </c>
      <c r="P186" s="2512">
        <f t="shared" si="53"/>
        <v>0</v>
      </c>
      <c r="Q186" s="2512">
        <f t="shared" si="53"/>
        <v>0</v>
      </c>
      <c r="R186" s="2512">
        <f t="shared" si="53"/>
        <v>0</v>
      </c>
      <c r="S186" s="2512">
        <f t="shared" si="53"/>
        <v>0</v>
      </c>
      <c r="T186" s="2512">
        <f t="shared" si="53"/>
        <v>0</v>
      </c>
      <c r="U186" s="2512">
        <f t="shared" si="53"/>
        <v>0</v>
      </c>
      <c r="V186" s="2512">
        <f t="shared" si="53"/>
        <v>0</v>
      </c>
    </row>
    <row r="187" spans="3:22" ht="14.25">
      <c r="C187" s="612"/>
      <c r="D187" s="614" t="s">
        <v>756</v>
      </c>
      <c r="E187" s="613"/>
      <c r="F187" s="602"/>
      <c r="G187" s="602"/>
      <c r="H187" s="602"/>
      <c r="I187" s="602"/>
      <c r="J187" s="601"/>
      <c r="K187" s="565"/>
      <c r="L187" s="584"/>
      <c r="M187" s="2512">
        <f t="shared" ref="M187:V187" si="54">SUM(M120+M53)</f>
        <v>0</v>
      </c>
      <c r="N187" s="2512">
        <f t="shared" si="54"/>
        <v>0</v>
      </c>
      <c r="O187" s="2512">
        <f t="shared" si="54"/>
        <v>0</v>
      </c>
      <c r="P187" s="2512">
        <f t="shared" si="54"/>
        <v>0</v>
      </c>
      <c r="Q187" s="2512">
        <f t="shared" si="54"/>
        <v>0</v>
      </c>
      <c r="R187" s="2512">
        <f t="shared" si="54"/>
        <v>0</v>
      </c>
      <c r="S187" s="2512">
        <f t="shared" si="54"/>
        <v>0</v>
      </c>
      <c r="T187" s="2512">
        <f t="shared" si="54"/>
        <v>0</v>
      </c>
      <c r="U187" s="2512">
        <f t="shared" si="54"/>
        <v>0</v>
      </c>
      <c r="V187" s="2512">
        <f t="shared" si="54"/>
        <v>0</v>
      </c>
    </row>
    <row r="188" spans="3:22" ht="14.25">
      <c r="C188" s="612"/>
      <c r="D188" s="611"/>
      <c r="E188" s="610"/>
      <c r="F188" s="565"/>
      <c r="G188" s="565"/>
      <c r="H188" s="565"/>
      <c r="I188" s="565"/>
      <c r="J188" s="565"/>
      <c r="K188" s="565"/>
      <c r="L188" s="584"/>
      <c r="M188" s="600"/>
      <c r="N188" s="600"/>
      <c r="O188" s="600"/>
      <c r="P188" s="600"/>
      <c r="Q188" s="600"/>
      <c r="R188" s="600"/>
      <c r="S188" s="600"/>
      <c r="T188" s="600"/>
      <c r="U188" s="600"/>
      <c r="V188" s="600"/>
    </row>
    <row r="189" spans="3:22">
      <c r="C189" s="584"/>
      <c r="D189" s="565"/>
      <c r="E189" s="565"/>
      <c r="F189" s="565"/>
      <c r="G189" s="565"/>
      <c r="H189" s="565"/>
      <c r="I189" s="565"/>
      <c r="J189" s="565"/>
      <c r="K189" s="565"/>
      <c r="L189" s="584"/>
      <c r="M189" s="599" t="e">
        <f t="shared" ref="M189:V189" si="55">SUM(M178:M188)</f>
        <v>#REF!</v>
      </c>
      <c r="N189" s="599" t="e">
        <f t="shared" si="55"/>
        <v>#REF!</v>
      </c>
      <c r="O189" s="599" t="e">
        <f t="shared" si="55"/>
        <v>#REF!</v>
      </c>
      <c r="P189" s="599" t="e">
        <f t="shared" si="55"/>
        <v>#REF!</v>
      </c>
      <c r="Q189" s="599" t="e">
        <f t="shared" si="55"/>
        <v>#REF!</v>
      </c>
      <c r="R189" s="599" t="e">
        <f t="shared" si="55"/>
        <v>#REF!</v>
      </c>
      <c r="S189" s="599" t="e">
        <f t="shared" si="55"/>
        <v>#REF!</v>
      </c>
      <c r="T189" s="599" t="e">
        <f t="shared" si="55"/>
        <v>#REF!</v>
      </c>
      <c r="U189" s="599" t="e">
        <f t="shared" si="55"/>
        <v>#REF!</v>
      </c>
      <c r="V189" s="599" t="e">
        <f t="shared" si="55"/>
        <v>#REF!</v>
      </c>
    </row>
    <row r="190" spans="3:22">
      <c r="C190" s="584"/>
      <c r="D190" s="565"/>
      <c r="E190" s="565"/>
      <c r="F190" s="565"/>
      <c r="G190" s="565"/>
      <c r="H190" s="565"/>
      <c r="I190" s="565"/>
      <c r="J190" s="565"/>
      <c r="K190" s="565"/>
      <c r="L190" s="584"/>
      <c r="M190" s="600"/>
      <c r="N190" s="600"/>
      <c r="O190" s="600"/>
      <c r="P190" s="600"/>
      <c r="Q190" s="600"/>
      <c r="R190" s="600"/>
      <c r="S190" s="600"/>
      <c r="T190" s="600"/>
      <c r="U190" s="600"/>
      <c r="V190" s="600"/>
    </row>
    <row r="191" spans="3:22">
      <c r="C191" s="609" t="s">
        <v>755</v>
      </c>
      <c r="D191" s="565"/>
      <c r="E191" s="565"/>
      <c r="F191" s="565"/>
      <c r="G191" s="565"/>
      <c r="H191" s="565"/>
      <c r="I191" s="565"/>
      <c r="J191" s="565"/>
      <c r="K191" s="565"/>
      <c r="L191" s="584"/>
      <c r="M191" s="600"/>
      <c r="N191" s="600"/>
      <c r="O191" s="600"/>
      <c r="P191" s="600"/>
      <c r="Q191" s="600"/>
      <c r="R191" s="600"/>
      <c r="S191" s="600"/>
      <c r="T191" s="600"/>
      <c r="U191" s="600"/>
      <c r="V191" s="600"/>
    </row>
    <row r="192" spans="3:22">
      <c r="C192" s="606"/>
      <c r="D192" s="565"/>
      <c r="E192" s="565"/>
      <c r="F192" s="565"/>
      <c r="G192" s="565"/>
      <c r="H192" s="565"/>
      <c r="I192" s="565"/>
      <c r="J192" s="565"/>
      <c r="K192" s="565"/>
      <c r="L192" s="584"/>
      <c r="M192" s="600"/>
      <c r="N192" s="600"/>
      <c r="O192" s="600"/>
      <c r="P192" s="600"/>
      <c r="Q192" s="600"/>
      <c r="R192" s="600"/>
      <c r="S192" s="600"/>
      <c r="T192" s="600"/>
      <c r="U192" s="600"/>
      <c r="V192" s="600"/>
    </row>
    <row r="193" spans="3:40">
      <c r="C193" s="606"/>
      <c r="D193" s="2513" t="s">
        <v>754</v>
      </c>
      <c r="E193" s="608"/>
      <c r="F193" s="608"/>
      <c r="G193" s="608"/>
      <c r="H193" s="608"/>
      <c r="I193" s="608"/>
      <c r="J193" s="607"/>
      <c r="K193" s="565"/>
      <c r="L193" s="584"/>
      <c r="M193" s="2512">
        <f t="shared" ref="M193:V193" si="56">SUM(M126+M59)</f>
        <v>0</v>
      </c>
      <c r="N193" s="2512">
        <f t="shared" si="56"/>
        <v>0</v>
      </c>
      <c r="O193" s="2512">
        <f t="shared" si="56"/>
        <v>0</v>
      </c>
      <c r="P193" s="2512">
        <f t="shared" si="56"/>
        <v>0</v>
      </c>
      <c r="Q193" s="2512">
        <f t="shared" si="56"/>
        <v>0</v>
      </c>
      <c r="R193" s="2512">
        <f t="shared" si="56"/>
        <v>0</v>
      </c>
      <c r="S193" s="2512">
        <f t="shared" si="56"/>
        <v>0</v>
      </c>
      <c r="T193" s="2512">
        <f t="shared" si="56"/>
        <v>0</v>
      </c>
      <c r="U193" s="2512">
        <f t="shared" si="56"/>
        <v>0</v>
      </c>
      <c r="V193" s="2512">
        <f t="shared" si="56"/>
        <v>0</v>
      </c>
    </row>
    <row r="194" spans="3:40">
      <c r="C194" s="606"/>
      <c r="D194" s="605" t="s">
        <v>753</v>
      </c>
      <c r="E194" s="297"/>
      <c r="F194" s="297"/>
      <c r="G194" s="297"/>
      <c r="H194" s="297"/>
      <c r="I194" s="297"/>
      <c r="J194" s="604"/>
      <c r="K194" s="565"/>
      <c r="L194" s="584"/>
      <c r="M194" s="2512">
        <f t="shared" ref="M194:V194" si="57">SUM(M127+M60)</f>
        <v>0</v>
      </c>
      <c r="N194" s="2512">
        <f t="shared" si="57"/>
        <v>0</v>
      </c>
      <c r="O194" s="2512">
        <f t="shared" si="57"/>
        <v>0</v>
      </c>
      <c r="P194" s="2512">
        <f t="shared" si="57"/>
        <v>0</v>
      </c>
      <c r="Q194" s="2512">
        <f t="shared" si="57"/>
        <v>0</v>
      </c>
      <c r="R194" s="2512">
        <f t="shared" si="57"/>
        <v>0</v>
      </c>
      <c r="S194" s="2512">
        <f t="shared" si="57"/>
        <v>0</v>
      </c>
      <c r="T194" s="2512">
        <f t="shared" si="57"/>
        <v>0</v>
      </c>
      <c r="U194" s="2512">
        <f t="shared" si="57"/>
        <v>0</v>
      </c>
      <c r="V194" s="2512">
        <f t="shared" si="57"/>
        <v>0</v>
      </c>
    </row>
    <row r="195" spans="3:40">
      <c r="C195" s="584"/>
      <c r="D195" s="605" t="s">
        <v>752</v>
      </c>
      <c r="E195" s="297"/>
      <c r="F195" s="297"/>
      <c r="G195" s="297"/>
      <c r="H195" s="297"/>
      <c r="I195" s="297"/>
      <c r="J195" s="604"/>
      <c r="K195" s="565"/>
      <c r="L195" s="584"/>
      <c r="M195" s="2512">
        <f t="shared" ref="M195:V195" si="58">SUM(M128+M61)</f>
        <v>0</v>
      </c>
      <c r="N195" s="2512">
        <f t="shared" si="58"/>
        <v>0</v>
      </c>
      <c r="O195" s="2512">
        <f t="shared" si="58"/>
        <v>0</v>
      </c>
      <c r="P195" s="2512">
        <f t="shared" si="58"/>
        <v>0</v>
      </c>
      <c r="Q195" s="2512">
        <f t="shared" si="58"/>
        <v>0</v>
      </c>
      <c r="R195" s="2512">
        <f t="shared" si="58"/>
        <v>0</v>
      </c>
      <c r="S195" s="2512">
        <f t="shared" si="58"/>
        <v>0</v>
      </c>
      <c r="T195" s="2512">
        <f t="shared" si="58"/>
        <v>0</v>
      </c>
      <c r="U195" s="2512">
        <f t="shared" si="58"/>
        <v>0</v>
      </c>
      <c r="V195" s="2512">
        <f t="shared" si="58"/>
        <v>0</v>
      </c>
    </row>
    <row r="196" spans="3:40">
      <c r="C196" s="584"/>
      <c r="D196" s="603" t="s">
        <v>751</v>
      </c>
      <c r="E196" s="602"/>
      <c r="F196" s="602"/>
      <c r="G196" s="602"/>
      <c r="H196" s="602"/>
      <c r="I196" s="602"/>
      <c r="J196" s="601"/>
      <c r="K196" s="565"/>
      <c r="L196" s="584"/>
      <c r="M196" s="2512">
        <f t="shared" ref="M196:V196" si="59">SUM(M129+M62)</f>
        <v>0</v>
      </c>
      <c r="N196" s="2512">
        <f t="shared" si="59"/>
        <v>0</v>
      </c>
      <c r="O196" s="2512">
        <f t="shared" si="59"/>
        <v>0</v>
      </c>
      <c r="P196" s="2512">
        <f t="shared" si="59"/>
        <v>0</v>
      </c>
      <c r="Q196" s="2512">
        <f t="shared" si="59"/>
        <v>0</v>
      </c>
      <c r="R196" s="2512">
        <f t="shared" si="59"/>
        <v>0</v>
      </c>
      <c r="S196" s="2512">
        <f t="shared" si="59"/>
        <v>0</v>
      </c>
      <c r="T196" s="2512">
        <f t="shared" si="59"/>
        <v>0</v>
      </c>
      <c r="U196" s="2512">
        <f t="shared" si="59"/>
        <v>0</v>
      </c>
      <c r="V196" s="2512">
        <f t="shared" si="59"/>
        <v>0</v>
      </c>
    </row>
    <row r="197" spans="3:40">
      <c r="C197" s="584"/>
      <c r="D197" s="565"/>
      <c r="E197" s="565"/>
      <c r="F197" s="565"/>
      <c r="G197" s="565"/>
      <c r="H197" s="565"/>
      <c r="I197" s="565"/>
      <c r="J197" s="565"/>
      <c r="K197" s="565"/>
      <c r="L197" s="584"/>
      <c r="M197" s="599">
        <f t="shared" ref="M197:V197" si="60">SUM(M193:M196)</f>
        <v>0</v>
      </c>
      <c r="N197" s="599">
        <f t="shared" si="60"/>
        <v>0</v>
      </c>
      <c r="O197" s="599">
        <f t="shared" si="60"/>
        <v>0</v>
      </c>
      <c r="P197" s="599">
        <f t="shared" si="60"/>
        <v>0</v>
      </c>
      <c r="Q197" s="599">
        <f t="shared" si="60"/>
        <v>0</v>
      </c>
      <c r="R197" s="599">
        <f t="shared" si="60"/>
        <v>0</v>
      </c>
      <c r="S197" s="599">
        <f t="shared" si="60"/>
        <v>0</v>
      </c>
      <c r="T197" s="599">
        <f t="shared" si="60"/>
        <v>0</v>
      </c>
      <c r="U197" s="599">
        <f t="shared" si="60"/>
        <v>0</v>
      </c>
      <c r="V197" s="599">
        <f t="shared" si="60"/>
        <v>0</v>
      </c>
    </row>
    <row r="198" spans="3:40">
      <c r="C198" s="584"/>
      <c r="D198" s="565"/>
      <c r="E198" s="565"/>
      <c r="F198" s="565"/>
      <c r="G198" s="565"/>
      <c r="H198" s="565"/>
      <c r="I198" s="565"/>
      <c r="J198" s="565"/>
      <c r="K198" s="565"/>
      <c r="L198" s="584"/>
      <c r="M198" s="600"/>
      <c r="N198" s="600"/>
      <c r="O198" s="600"/>
      <c r="P198" s="600"/>
      <c r="Q198" s="600"/>
      <c r="R198" s="600"/>
      <c r="S198" s="600"/>
      <c r="T198" s="600"/>
      <c r="U198" s="600"/>
      <c r="V198" s="600"/>
    </row>
    <row r="199" spans="3:40">
      <c r="C199" s="584" t="s">
        <v>750</v>
      </c>
      <c r="D199" s="565"/>
      <c r="E199" s="565"/>
      <c r="F199" s="565"/>
      <c r="G199" s="565"/>
      <c r="H199" s="565"/>
      <c r="I199" s="565"/>
      <c r="J199" s="565"/>
      <c r="K199" s="565"/>
      <c r="L199" s="584"/>
      <c r="M199" s="599" t="e">
        <f t="shared" ref="M199:V199" si="61">+M161+M175+M189+M197</f>
        <v>#REF!</v>
      </c>
      <c r="N199" s="599" t="e">
        <f t="shared" si="61"/>
        <v>#REF!</v>
      </c>
      <c r="O199" s="599" t="e">
        <f t="shared" si="61"/>
        <v>#REF!</v>
      </c>
      <c r="P199" s="599" t="e">
        <f t="shared" si="61"/>
        <v>#REF!</v>
      </c>
      <c r="Q199" s="599" t="e">
        <f t="shared" si="61"/>
        <v>#REF!</v>
      </c>
      <c r="R199" s="599" t="e">
        <f t="shared" si="61"/>
        <v>#REF!</v>
      </c>
      <c r="S199" s="599" t="e">
        <f t="shared" si="61"/>
        <v>#REF!</v>
      </c>
      <c r="T199" s="599" t="e">
        <f t="shared" si="61"/>
        <v>#REF!</v>
      </c>
      <c r="U199" s="599" t="e">
        <f t="shared" si="61"/>
        <v>#REF!</v>
      </c>
      <c r="V199" s="599" t="e">
        <f t="shared" si="61"/>
        <v>#REF!</v>
      </c>
    </row>
    <row r="200" spans="3:40">
      <c r="C200" s="584"/>
      <c r="D200" s="565"/>
      <c r="E200" s="565"/>
      <c r="F200" s="565"/>
      <c r="G200" s="565"/>
      <c r="H200" s="565"/>
      <c r="I200" s="565"/>
      <c r="J200" s="565"/>
      <c r="K200" s="565"/>
      <c r="L200" s="584"/>
      <c r="M200" s="600"/>
      <c r="N200" s="600"/>
      <c r="O200" s="600"/>
      <c r="P200" s="600"/>
      <c r="Q200" s="600"/>
      <c r="R200" s="600"/>
      <c r="S200" s="600"/>
      <c r="T200" s="600"/>
      <c r="U200" s="600"/>
      <c r="V200" s="600"/>
    </row>
    <row r="201" spans="3:40">
      <c r="C201" s="584" t="s">
        <v>749</v>
      </c>
      <c r="D201" s="565"/>
      <c r="E201" s="565"/>
      <c r="F201" s="565"/>
      <c r="G201" s="565"/>
      <c r="H201" s="565"/>
      <c r="I201" s="565"/>
      <c r="J201" s="565"/>
      <c r="K201" s="565"/>
      <c r="L201" s="584"/>
      <c r="M201" s="599" t="e">
        <f t="shared" ref="M201:V201" si="62">+M146+M199</f>
        <v>#REF!</v>
      </c>
      <c r="N201" s="599" t="e">
        <f t="shared" si="62"/>
        <v>#REF!</v>
      </c>
      <c r="O201" s="599" t="e">
        <f t="shared" si="62"/>
        <v>#REF!</v>
      </c>
      <c r="P201" s="599" t="e">
        <f t="shared" si="62"/>
        <v>#REF!</v>
      </c>
      <c r="Q201" s="599" t="e">
        <f t="shared" si="62"/>
        <v>#REF!</v>
      </c>
      <c r="R201" s="599" t="e">
        <f t="shared" si="62"/>
        <v>#REF!</v>
      </c>
      <c r="S201" s="599" t="e">
        <f t="shared" si="62"/>
        <v>#REF!</v>
      </c>
      <c r="T201" s="599" t="e">
        <f t="shared" si="62"/>
        <v>#REF!</v>
      </c>
      <c r="U201" s="599" t="e">
        <f t="shared" si="62"/>
        <v>#REF!</v>
      </c>
      <c r="V201" s="599" t="e">
        <f t="shared" si="62"/>
        <v>#REF!</v>
      </c>
    </row>
    <row r="202" spans="3:40">
      <c r="C202" s="584"/>
      <c r="D202" s="565"/>
      <c r="E202" s="565"/>
      <c r="F202" s="565"/>
      <c r="G202" s="565"/>
      <c r="H202" s="565"/>
      <c r="I202" s="565"/>
      <c r="J202" s="565"/>
      <c r="K202" s="565"/>
      <c r="L202" s="584"/>
      <c r="M202" s="600"/>
      <c r="N202" s="600"/>
      <c r="O202" s="600"/>
      <c r="P202" s="600"/>
      <c r="Q202" s="600"/>
      <c r="R202" s="600"/>
      <c r="S202" s="600"/>
      <c r="T202" s="600"/>
      <c r="U202" s="600"/>
      <c r="V202" s="600"/>
    </row>
    <row r="203" spans="3:40">
      <c r="C203" s="584" t="s">
        <v>748</v>
      </c>
      <c r="D203" s="565"/>
      <c r="E203" s="565"/>
      <c r="F203" s="565"/>
      <c r="G203" s="565"/>
      <c r="H203" s="565"/>
      <c r="I203" s="565"/>
      <c r="J203" s="565"/>
      <c r="K203" s="565"/>
      <c r="L203" s="584"/>
      <c r="M203" s="599" t="e">
        <f t="shared" ref="M203:V203" si="63">+M201*M140</f>
        <v>#REF!</v>
      </c>
      <c r="N203" s="599" t="e">
        <f t="shared" si="63"/>
        <v>#REF!</v>
      </c>
      <c r="O203" s="599" t="e">
        <f t="shared" si="63"/>
        <v>#REF!</v>
      </c>
      <c r="P203" s="599" t="e">
        <f t="shared" si="63"/>
        <v>#REF!</v>
      </c>
      <c r="Q203" s="599" t="e">
        <f t="shared" si="63"/>
        <v>#REF!</v>
      </c>
      <c r="R203" s="599" t="e">
        <f t="shared" si="63"/>
        <v>#REF!</v>
      </c>
      <c r="S203" s="599" t="e">
        <f t="shared" si="63"/>
        <v>#REF!</v>
      </c>
      <c r="T203" s="599" t="e">
        <f t="shared" si="63"/>
        <v>#REF!</v>
      </c>
      <c r="U203" s="599" t="e">
        <f t="shared" si="63"/>
        <v>#REF!</v>
      </c>
      <c r="V203" s="599" t="e">
        <f t="shared" si="63"/>
        <v>#REF!</v>
      </c>
    </row>
    <row r="204" spans="3:40">
      <c r="C204" s="584" t="s">
        <v>747</v>
      </c>
      <c r="D204" s="565"/>
      <c r="E204" s="565"/>
      <c r="F204" s="565"/>
      <c r="G204" s="565"/>
      <c r="H204" s="565"/>
      <c r="I204" s="565"/>
      <c r="J204" s="565"/>
      <c r="K204" s="565"/>
      <c r="L204" s="584"/>
      <c r="M204" s="599">
        <f>'[3]1.1 Inc_Stat'!I178</f>
        <v>0</v>
      </c>
      <c r="N204" s="599" t="e">
        <f>'[3]1.1 Inc_Stat'!#REF!</f>
        <v>#REF!</v>
      </c>
      <c r="O204" s="599" t="e">
        <f>'[3]1.1 Inc_Stat'!#REF!</f>
        <v>#REF!</v>
      </c>
      <c r="P204" s="599" t="e">
        <f>'[3]1.1 Inc_Stat'!#REF!</f>
        <v>#REF!</v>
      </c>
      <c r="Q204" s="599" t="e">
        <f>'[3]1.1 Inc_Stat'!#REF!</f>
        <v>#REF!</v>
      </c>
      <c r="R204" s="599" t="e">
        <f>'[3]1.1 Inc_Stat'!#REF!</f>
        <v>#REF!</v>
      </c>
      <c r="S204" s="599" t="e">
        <f>'[3]1.1 Inc_Stat'!#REF!</f>
        <v>#REF!</v>
      </c>
      <c r="T204" s="599" t="e">
        <f>'[3]1.1 Inc_Stat'!#REF!</f>
        <v>#REF!</v>
      </c>
      <c r="U204" s="599" t="e">
        <f>'[3]1.1 Inc_Stat'!#REF!</f>
        <v>#REF!</v>
      </c>
      <c r="V204" s="599" t="e">
        <f>'[3]1.1 Inc_Stat'!#REF!</f>
        <v>#REF!</v>
      </c>
    </row>
    <row r="205" spans="3:40">
      <c r="C205" s="584"/>
      <c r="D205" s="565"/>
      <c r="E205" s="565" t="s">
        <v>746</v>
      </c>
      <c r="F205" s="565"/>
      <c r="G205" s="565"/>
      <c r="H205" s="565"/>
      <c r="I205" s="565"/>
      <c r="J205" s="565"/>
      <c r="K205" s="565"/>
      <c r="L205" s="584"/>
      <c r="M205" s="598" t="e">
        <f t="shared" ref="M205:V205" si="64">IF(+M203-M204&gt;0.1,"ERR","OK")</f>
        <v>#REF!</v>
      </c>
      <c r="N205" s="598" t="e">
        <f t="shared" si="64"/>
        <v>#REF!</v>
      </c>
      <c r="O205" s="598" t="e">
        <f t="shared" si="64"/>
        <v>#REF!</v>
      </c>
      <c r="P205" s="598" t="e">
        <f t="shared" si="64"/>
        <v>#REF!</v>
      </c>
      <c r="Q205" s="598" t="e">
        <f t="shared" si="64"/>
        <v>#REF!</v>
      </c>
      <c r="R205" s="598" t="e">
        <f t="shared" si="64"/>
        <v>#REF!</v>
      </c>
      <c r="S205" s="598" t="e">
        <f t="shared" si="64"/>
        <v>#REF!</v>
      </c>
      <c r="T205" s="598" t="e">
        <f t="shared" si="64"/>
        <v>#REF!</v>
      </c>
      <c r="U205" s="598" t="e">
        <f t="shared" si="64"/>
        <v>#REF!</v>
      </c>
      <c r="V205" s="598" t="e">
        <f t="shared" si="64"/>
        <v>#REF!</v>
      </c>
    </row>
    <row r="206" spans="3:40">
      <c r="C206" s="584"/>
      <c r="D206" s="565"/>
      <c r="E206" s="565"/>
      <c r="F206" s="565"/>
      <c r="G206" s="565"/>
      <c r="H206" s="565"/>
      <c r="I206" s="565"/>
      <c r="J206" s="565"/>
      <c r="K206" s="565"/>
      <c r="L206" s="565"/>
      <c r="M206" s="565"/>
      <c r="N206" s="565"/>
      <c r="O206" s="565"/>
      <c r="P206" s="565"/>
      <c r="Q206" s="565"/>
      <c r="R206" s="565"/>
      <c r="S206" s="565"/>
      <c r="T206" s="565"/>
      <c r="U206" s="565"/>
      <c r="V206" s="565"/>
      <c r="W206" s="565"/>
      <c r="X206" s="565"/>
      <c r="Y206" s="565"/>
      <c r="Z206" s="565"/>
      <c r="AA206" s="565"/>
      <c r="AB206" s="565"/>
      <c r="AC206" s="565"/>
      <c r="AD206" s="565"/>
      <c r="AE206" s="565"/>
      <c r="AF206" s="565"/>
      <c r="AG206" s="565"/>
      <c r="AH206" s="565"/>
      <c r="AI206" s="565"/>
      <c r="AJ206" s="565"/>
      <c r="AK206" s="565"/>
      <c r="AL206" s="565"/>
      <c r="AM206" s="565"/>
      <c r="AN206" s="565"/>
    </row>
    <row r="207" spans="3:40">
      <c r="C207" s="584"/>
      <c r="D207" s="565"/>
      <c r="E207" s="565"/>
      <c r="F207" s="565"/>
      <c r="G207" s="565"/>
      <c r="H207" s="565"/>
      <c r="I207" s="565"/>
      <c r="J207" s="565"/>
      <c r="K207" s="565"/>
      <c r="L207" s="565"/>
      <c r="M207" s="565"/>
      <c r="N207" s="565"/>
      <c r="O207" s="565"/>
      <c r="P207" s="565"/>
      <c r="Q207" s="565"/>
      <c r="R207" s="565"/>
      <c r="S207" s="565"/>
      <c r="T207" s="565"/>
      <c r="U207" s="565"/>
      <c r="V207" s="565"/>
      <c r="W207" s="565"/>
      <c r="X207" s="565"/>
      <c r="Y207" s="565"/>
      <c r="Z207" s="565"/>
      <c r="AA207" s="565"/>
      <c r="AB207" s="565"/>
      <c r="AC207" s="565"/>
      <c r="AD207" s="565"/>
      <c r="AE207" s="565"/>
      <c r="AF207" s="565"/>
      <c r="AG207" s="565"/>
      <c r="AH207" s="565"/>
      <c r="AI207" s="565"/>
      <c r="AJ207" s="565"/>
      <c r="AK207" s="565"/>
      <c r="AL207" s="565"/>
      <c r="AM207" s="565"/>
      <c r="AN207" s="565"/>
    </row>
    <row r="208" spans="3:40">
      <c r="C208" s="588"/>
      <c r="D208" s="587"/>
      <c r="E208" s="587"/>
      <c r="F208" s="587"/>
      <c r="G208" s="587"/>
      <c r="H208" s="587"/>
      <c r="I208" s="587"/>
      <c r="J208" s="587"/>
      <c r="K208" s="587"/>
      <c r="L208" s="2511"/>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row>
    <row r="209" spans="3:40" ht="15.75">
      <c r="C209" s="588"/>
      <c r="D209" s="597"/>
      <c r="E209" s="597"/>
      <c r="F209" s="597"/>
      <c r="G209" s="597"/>
      <c r="H209" s="597"/>
      <c r="I209" s="597"/>
      <c r="J209" s="597"/>
      <c r="K209" s="597"/>
      <c r="L209" s="596" t="s">
        <v>2933</v>
      </c>
      <c r="M209" s="587"/>
      <c r="N209" s="587"/>
      <c r="O209" s="587"/>
      <c r="P209" s="587"/>
      <c r="Q209" s="587"/>
      <c r="R209" s="587"/>
      <c r="S209" s="587"/>
      <c r="T209" s="587"/>
      <c r="U209" s="587"/>
      <c r="V209" s="587"/>
      <c r="W209" s="587"/>
      <c r="X209" s="587"/>
      <c r="Y209" s="587"/>
      <c r="Z209" s="587"/>
      <c r="AA209" s="587"/>
      <c r="AB209" s="587"/>
      <c r="AC209" s="587"/>
      <c r="AD209" s="587"/>
      <c r="AE209" s="587"/>
      <c r="AF209" s="587"/>
      <c r="AG209" s="587"/>
      <c r="AH209" s="587"/>
      <c r="AI209" s="587"/>
      <c r="AJ209" s="587"/>
      <c r="AK209" s="587"/>
      <c r="AL209" s="587"/>
      <c r="AM209" s="587"/>
      <c r="AN209" s="587"/>
    </row>
    <row r="210" spans="3:40">
      <c r="C210" s="588"/>
      <c r="D210" s="587"/>
      <c r="E210" s="587"/>
      <c r="F210" s="587"/>
      <c r="G210" s="587"/>
      <c r="H210" s="587"/>
      <c r="I210" s="587"/>
      <c r="J210" s="587"/>
      <c r="K210" s="587"/>
      <c r="L210" s="588"/>
      <c r="M210" s="587"/>
      <c r="N210" s="587"/>
      <c r="O210" s="587"/>
      <c r="P210" s="587"/>
      <c r="Q210" s="587"/>
      <c r="R210" s="587"/>
      <c r="S210" s="587"/>
      <c r="T210" s="587"/>
      <c r="U210" s="587"/>
      <c r="V210" s="587"/>
      <c r="W210" s="587"/>
      <c r="X210" s="587"/>
      <c r="Y210" s="587"/>
      <c r="Z210" s="587"/>
      <c r="AA210" s="587"/>
      <c r="AB210" s="587"/>
      <c r="AC210" s="587"/>
      <c r="AD210" s="587"/>
      <c r="AE210" s="587"/>
      <c r="AF210" s="587"/>
      <c r="AG210" s="587"/>
      <c r="AH210" s="587"/>
      <c r="AI210" s="587"/>
      <c r="AJ210" s="587"/>
      <c r="AK210" s="587"/>
      <c r="AL210" s="587"/>
      <c r="AM210" s="587"/>
    </row>
    <row r="211" spans="3:40">
      <c r="C211" s="588"/>
      <c r="D211" s="587"/>
      <c r="E211" s="587"/>
      <c r="F211" s="587"/>
      <c r="G211" s="587"/>
      <c r="H211" s="587"/>
      <c r="I211" s="587"/>
      <c r="J211" s="587"/>
      <c r="K211" s="587"/>
      <c r="L211" s="588"/>
      <c r="M211" s="595">
        <v>2011</v>
      </c>
      <c r="N211" s="595">
        <v>2011</v>
      </c>
      <c r="O211" s="595">
        <v>2011</v>
      </c>
      <c r="P211" s="595">
        <v>2012</v>
      </c>
      <c r="Q211" s="595">
        <f>SUM(O211+1)</f>
        <v>2012</v>
      </c>
      <c r="R211" s="595">
        <f>Q211</f>
        <v>2012</v>
      </c>
      <c r="S211" s="595">
        <f t="shared" ref="S211:AM211" si="65">SUM(P211+1)</f>
        <v>2013</v>
      </c>
      <c r="T211" s="595">
        <f t="shared" si="65"/>
        <v>2013</v>
      </c>
      <c r="U211" s="595">
        <f t="shared" si="65"/>
        <v>2013</v>
      </c>
      <c r="V211" s="595">
        <f t="shared" si="65"/>
        <v>2014</v>
      </c>
      <c r="W211" s="595">
        <f t="shared" si="65"/>
        <v>2014</v>
      </c>
      <c r="X211" s="595">
        <f t="shared" si="65"/>
        <v>2014</v>
      </c>
      <c r="Y211" s="595">
        <f t="shared" si="65"/>
        <v>2015</v>
      </c>
      <c r="Z211" s="595">
        <f t="shared" si="65"/>
        <v>2015</v>
      </c>
      <c r="AA211" s="595">
        <f t="shared" si="65"/>
        <v>2015</v>
      </c>
      <c r="AB211" s="595">
        <f t="shared" si="65"/>
        <v>2016</v>
      </c>
      <c r="AC211" s="595">
        <f t="shared" si="65"/>
        <v>2016</v>
      </c>
      <c r="AD211" s="595">
        <f t="shared" si="65"/>
        <v>2016</v>
      </c>
      <c r="AE211" s="595">
        <f t="shared" si="65"/>
        <v>2017</v>
      </c>
      <c r="AF211" s="595">
        <f t="shared" si="65"/>
        <v>2017</v>
      </c>
      <c r="AG211" s="595">
        <f t="shared" si="65"/>
        <v>2017</v>
      </c>
      <c r="AH211" s="595">
        <f t="shared" si="65"/>
        <v>2018</v>
      </c>
      <c r="AI211" s="595">
        <f t="shared" si="65"/>
        <v>2018</v>
      </c>
      <c r="AJ211" s="595">
        <f t="shared" si="65"/>
        <v>2018</v>
      </c>
      <c r="AK211" s="595">
        <f t="shared" si="65"/>
        <v>2019</v>
      </c>
      <c r="AL211" s="595">
        <f t="shared" si="65"/>
        <v>2019</v>
      </c>
      <c r="AM211" s="595">
        <f t="shared" si="65"/>
        <v>2019</v>
      </c>
    </row>
    <row r="212" spans="3:40">
      <c r="C212" s="588"/>
      <c r="D212" s="565"/>
      <c r="E212" s="587"/>
      <c r="F212" s="587"/>
      <c r="G212" s="587"/>
      <c r="H212" s="587"/>
      <c r="I212" s="587"/>
      <c r="J212" s="587"/>
      <c r="K212" s="587"/>
      <c r="L212" s="588"/>
      <c r="M212" s="594" t="s">
        <v>20</v>
      </c>
      <c r="N212" s="594" t="s">
        <v>20</v>
      </c>
      <c r="O212" s="594" t="s">
        <v>20</v>
      </c>
      <c r="P212" s="594" t="s">
        <v>20</v>
      </c>
      <c r="Q212" s="594" t="s">
        <v>20</v>
      </c>
      <c r="R212" s="594" t="s">
        <v>20</v>
      </c>
      <c r="S212" s="594" t="s">
        <v>20</v>
      </c>
      <c r="T212" s="594" t="s">
        <v>20</v>
      </c>
      <c r="U212" s="594" t="s">
        <v>20</v>
      </c>
      <c r="V212" s="594" t="s">
        <v>20</v>
      </c>
      <c r="W212" s="594" t="s">
        <v>20</v>
      </c>
      <c r="X212" s="594" t="s">
        <v>20</v>
      </c>
      <c r="Y212" s="594" t="s">
        <v>20</v>
      </c>
      <c r="Z212" s="594" t="s">
        <v>20</v>
      </c>
      <c r="AA212" s="594" t="s">
        <v>20</v>
      </c>
      <c r="AB212" s="594" t="s">
        <v>20</v>
      </c>
      <c r="AC212" s="594" t="s">
        <v>20</v>
      </c>
      <c r="AD212" s="594" t="s">
        <v>20</v>
      </c>
      <c r="AE212" s="594" t="s">
        <v>20</v>
      </c>
      <c r="AF212" s="594" t="s">
        <v>20</v>
      </c>
      <c r="AG212" s="594" t="s">
        <v>20</v>
      </c>
      <c r="AH212" s="594" t="s">
        <v>20</v>
      </c>
      <c r="AI212" s="594" t="s">
        <v>20</v>
      </c>
      <c r="AJ212" s="594" t="s">
        <v>20</v>
      </c>
      <c r="AK212" s="594" t="s">
        <v>20</v>
      </c>
      <c r="AL212" s="594" t="s">
        <v>20</v>
      </c>
      <c r="AM212" s="594" t="s">
        <v>20</v>
      </c>
    </row>
    <row r="213" spans="3:40" ht="15">
      <c r="C213" s="588" t="s">
        <v>745</v>
      </c>
      <c r="D213" s="565"/>
      <c r="E213" s="587"/>
      <c r="F213" s="587"/>
      <c r="G213" s="587"/>
      <c r="H213" s="587"/>
      <c r="I213" s="587"/>
      <c r="J213" s="587"/>
      <c r="K213" s="587"/>
      <c r="L213" s="588"/>
      <c r="M213" s="592"/>
      <c r="N213" s="593"/>
      <c r="O213" s="593"/>
      <c r="P213" s="592">
        <f>Q213+R213</f>
        <v>0</v>
      </c>
      <c r="Q213" s="593"/>
      <c r="R213" s="593"/>
      <c r="S213" s="592">
        <f>T213+U213</f>
        <v>0</v>
      </c>
      <c r="T213" s="593"/>
      <c r="U213" s="593"/>
      <c r="V213" s="592">
        <f>W213+X213</f>
        <v>0</v>
      </c>
      <c r="W213" s="593"/>
      <c r="X213" s="593"/>
      <c r="Y213" s="592">
        <f>Z213+AA213</f>
        <v>0</v>
      </c>
      <c r="Z213" s="593"/>
      <c r="AA213" s="593"/>
      <c r="AB213" s="592">
        <f>AC213+AD213</f>
        <v>0</v>
      </c>
      <c r="AC213" s="593"/>
      <c r="AD213" s="593"/>
      <c r="AE213" s="592">
        <f>AF213+AG213</f>
        <v>0</v>
      </c>
      <c r="AF213" s="593"/>
      <c r="AG213" s="593"/>
      <c r="AH213" s="592">
        <f>AI213+AJ213</f>
        <v>0</v>
      </c>
      <c r="AI213" s="593"/>
      <c r="AJ213" s="593"/>
      <c r="AK213" s="592">
        <f>AL213+AM213</f>
        <v>0</v>
      </c>
      <c r="AL213" s="593"/>
      <c r="AM213" s="593"/>
    </row>
    <row r="214" spans="3:40" ht="15">
      <c r="C214" s="588" t="s">
        <v>744</v>
      </c>
      <c r="D214" s="565"/>
      <c r="E214" s="587"/>
      <c r="F214" s="587"/>
      <c r="G214" s="587"/>
      <c r="H214" s="587"/>
      <c r="I214" s="587"/>
      <c r="J214" s="587"/>
      <c r="K214" s="587"/>
      <c r="L214" s="588"/>
      <c r="M214" s="592"/>
      <c r="N214" s="591"/>
      <c r="O214" s="591"/>
      <c r="P214" s="592">
        <f>Q214+R214</f>
        <v>0</v>
      </c>
      <c r="Q214" s="591"/>
      <c r="R214" s="591"/>
      <c r="S214" s="592">
        <f>T214+U214</f>
        <v>0</v>
      </c>
      <c r="T214" s="591"/>
      <c r="U214" s="591"/>
      <c r="V214" s="592">
        <f>W214+X214</f>
        <v>0</v>
      </c>
      <c r="W214" s="591"/>
      <c r="X214" s="591"/>
      <c r="Y214" s="592">
        <f>Z214+AA214</f>
        <v>0</v>
      </c>
      <c r="Z214" s="591"/>
      <c r="AA214" s="591"/>
      <c r="AB214" s="592">
        <f>AC214+AD214</f>
        <v>0</v>
      </c>
      <c r="AC214" s="591"/>
      <c r="AD214" s="591"/>
      <c r="AE214" s="592">
        <f>AF214+AG214</f>
        <v>0</v>
      </c>
      <c r="AF214" s="591"/>
      <c r="AG214" s="591"/>
      <c r="AH214" s="592">
        <f>AI214+AJ214</f>
        <v>0</v>
      </c>
      <c r="AI214" s="591"/>
      <c r="AJ214" s="591"/>
      <c r="AK214" s="592">
        <f>AL214+AM214</f>
        <v>0</v>
      </c>
      <c r="AL214" s="591"/>
      <c r="AM214" s="591"/>
    </row>
    <row r="215" spans="3:40" ht="15">
      <c r="C215" s="588" t="s">
        <v>743</v>
      </c>
      <c r="D215" s="565"/>
      <c r="E215" s="587"/>
      <c r="F215" s="587"/>
      <c r="G215" s="587"/>
      <c r="H215" s="587"/>
      <c r="I215" s="587"/>
      <c r="J215" s="587"/>
      <c r="K215" s="587"/>
      <c r="L215" s="588"/>
      <c r="M215" s="592"/>
      <c r="N215" s="591"/>
      <c r="O215" s="591"/>
      <c r="P215" s="592">
        <f>Q215+R215</f>
        <v>0</v>
      </c>
      <c r="Q215" s="591"/>
      <c r="R215" s="591"/>
      <c r="S215" s="592">
        <f>T215+U215</f>
        <v>0</v>
      </c>
      <c r="T215" s="591"/>
      <c r="U215" s="591"/>
      <c r="V215" s="592">
        <f>W215+X215</f>
        <v>0</v>
      </c>
      <c r="W215" s="591"/>
      <c r="X215" s="591"/>
      <c r="Y215" s="592">
        <f>Z215+AA215</f>
        <v>0</v>
      </c>
      <c r="Z215" s="591"/>
      <c r="AA215" s="591"/>
      <c r="AB215" s="592">
        <f>AC215+AD215</f>
        <v>0</v>
      </c>
      <c r="AC215" s="591"/>
      <c r="AD215" s="591"/>
      <c r="AE215" s="592">
        <f>AF215+AG215</f>
        <v>0</v>
      </c>
      <c r="AF215" s="591"/>
      <c r="AG215" s="591"/>
      <c r="AH215" s="592">
        <f>AI215+AJ215</f>
        <v>0</v>
      </c>
      <c r="AI215" s="591"/>
      <c r="AJ215" s="591"/>
      <c r="AK215" s="592">
        <f>AL215+AM215</f>
        <v>0</v>
      </c>
      <c r="AL215" s="591"/>
      <c r="AM215" s="591"/>
    </row>
    <row r="216" spans="3:40" ht="15">
      <c r="C216" s="588" t="s">
        <v>742</v>
      </c>
      <c r="D216" s="565"/>
      <c r="E216" s="587"/>
      <c r="F216" s="587"/>
      <c r="G216" s="587"/>
      <c r="H216" s="587"/>
      <c r="I216" s="587"/>
      <c r="J216" s="587"/>
      <c r="K216" s="587"/>
      <c r="L216" s="588"/>
      <c r="M216" s="592"/>
      <c r="N216" s="591"/>
      <c r="O216" s="591"/>
      <c r="P216" s="592">
        <f>Q216+R216</f>
        <v>0</v>
      </c>
      <c r="Q216" s="591"/>
      <c r="R216" s="591"/>
      <c r="S216" s="592">
        <f>T216+U216</f>
        <v>0</v>
      </c>
      <c r="T216" s="591"/>
      <c r="U216" s="591"/>
      <c r="V216" s="592">
        <f>W216+X216</f>
        <v>0</v>
      </c>
      <c r="W216" s="591"/>
      <c r="X216" s="591"/>
      <c r="Y216" s="592">
        <f>Z216+AA216</f>
        <v>0</v>
      </c>
      <c r="Z216" s="591"/>
      <c r="AA216" s="591"/>
      <c r="AB216" s="592">
        <f>AC216+AD216</f>
        <v>0</v>
      </c>
      <c r="AC216" s="591"/>
      <c r="AD216" s="591"/>
      <c r="AE216" s="592">
        <f>AF216+AG216</f>
        <v>0</v>
      </c>
      <c r="AF216" s="591"/>
      <c r="AG216" s="591"/>
      <c r="AH216" s="592">
        <f>AI216+AJ216</f>
        <v>0</v>
      </c>
      <c r="AI216" s="591"/>
      <c r="AJ216" s="591"/>
      <c r="AK216" s="592">
        <f>AL216+AM216</f>
        <v>0</v>
      </c>
      <c r="AL216" s="591"/>
      <c r="AM216" s="591"/>
    </row>
    <row r="217" spans="3:40" ht="14.25">
      <c r="C217" s="588" t="s">
        <v>741</v>
      </c>
      <c r="D217" s="565"/>
      <c r="E217" s="587"/>
      <c r="F217" s="587"/>
      <c r="G217" s="587"/>
      <c r="H217" s="587"/>
      <c r="I217" s="587"/>
      <c r="J217" s="587"/>
      <c r="K217" s="587"/>
      <c r="L217" s="588"/>
      <c r="M217" s="590">
        <f>N217+O217</f>
        <v>0</v>
      </c>
      <c r="N217" s="590">
        <f>SUM(N213:N216)</f>
        <v>0</v>
      </c>
      <c r="O217" s="590">
        <f>SUM(O213:O216)</f>
        <v>0</v>
      </c>
      <c r="P217" s="590">
        <f>Q217+R217</f>
        <v>0</v>
      </c>
      <c r="Q217" s="590">
        <f>SUM(Q213:Q216)</f>
        <v>0</v>
      </c>
      <c r="R217" s="590">
        <f>SUM(R213:R216)</f>
        <v>0</v>
      </c>
      <c r="S217" s="590">
        <f>T217+U217</f>
        <v>0</v>
      </c>
      <c r="T217" s="590">
        <f>SUM(T213:T216)</f>
        <v>0</v>
      </c>
      <c r="U217" s="590">
        <f>SUM(U213:U216)</f>
        <v>0</v>
      </c>
      <c r="V217" s="590">
        <f>W217+X217</f>
        <v>0</v>
      </c>
      <c r="W217" s="590">
        <f>SUM(W213:W216)</f>
        <v>0</v>
      </c>
      <c r="X217" s="590">
        <f>SUM(X213:X216)</f>
        <v>0</v>
      </c>
      <c r="Y217" s="590">
        <f>Z217+AA217</f>
        <v>0</v>
      </c>
      <c r="Z217" s="590">
        <f>SUM(Z213:Z216)</f>
        <v>0</v>
      </c>
      <c r="AA217" s="590">
        <f>SUM(AA213:AA216)</f>
        <v>0</v>
      </c>
      <c r="AB217" s="590">
        <f>AC217+AD217</f>
        <v>0</v>
      </c>
      <c r="AC217" s="590">
        <f>SUM(AC213:AC216)</f>
        <v>0</v>
      </c>
      <c r="AD217" s="590">
        <f>SUM(AD213:AD216)</f>
        <v>0</v>
      </c>
      <c r="AE217" s="590">
        <f>AF217+AG217</f>
        <v>0</v>
      </c>
      <c r="AF217" s="590">
        <f>SUM(AF213:AF216)</f>
        <v>0</v>
      </c>
      <c r="AG217" s="590">
        <f>SUM(AG213:AG216)</f>
        <v>0</v>
      </c>
      <c r="AH217" s="590">
        <f>AI217+AJ217</f>
        <v>0</v>
      </c>
      <c r="AI217" s="590">
        <f>SUM(AI213:AI216)</f>
        <v>0</v>
      </c>
      <c r="AJ217" s="590">
        <f>SUM(AJ213:AJ216)</f>
        <v>0</v>
      </c>
      <c r="AK217" s="590">
        <f>AL217+AM217</f>
        <v>0</v>
      </c>
      <c r="AL217" s="590">
        <f>SUM(AL213:AL216)</f>
        <v>0</v>
      </c>
      <c r="AM217" s="590">
        <f>SUM(AM213:AM216)</f>
        <v>0</v>
      </c>
    </row>
    <row r="218" spans="3:40" ht="14.25">
      <c r="C218" s="588"/>
      <c r="D218" s="565"/>
      <c r="E218" s="587"/>
      <c r="F218" s="587"/>
      <c r="G218" s="587"/>
      <c r="H218" s="587"/>
      <c r="I218" s="587"/>
      <c r="J218" s="587"/>
      <c r="K218" s="587"/>
      <c r="L218" s="588"/>
      <c r="M218" s="589"/>
      <c r="N218" s="589"/>
      <c r="O218" s="589"/>
      <c r="P218" s="589"/>
      <c r="Q218" s="589"/>
      <c r="R218" s="589"/>
      <c r="S218" s="589"/>
      <c r="T218" s="589"/>
      <c r="U218" s="589"/>
      <c r="V218" s="589"/>
      <c r="W218" s="589"/>
      <c r="X218" s="589"/>
      <c r="Y218" s="589"/>
      <c r="Z218" s="589"/>
      <c r="AA218" s="589"/>
      <c r="AB218" s="589"/>
      <c r="AC218" s="589"/>
      <c r="AD218" s="589"/>
      <c r="AE218" s="589"/>
      <c r="AF218" s="589"/>
      <c r="AG218" s="589"/>
      <c r="AH218" s="589"/>
      <c r="AI218" s="589"/>
      <c r="AJ218" s="589"/>
      <c r="AK218" s="589"/>
      <c r="AL218" s="589"/>
      <c r="AM218" s="589"/>
    </row>
    <row r="219" spans="3:40" ht="14.25">
      <c r="C219" s="588"/>
      <c r="D219" s="587"/>
      <c r="E219" s="587"/>
      <c r="F219" s="587"/>
      <c r="G219" s="587"/>
      <c r="H219" s="587"/>
      <c r="I219" s="587"/>
      <c r="J219" s="587"/>
      <c r="K219" s="587"/>
      <c r="L219" s="586"/>
      <c r="M219" s="2509"/>
      <c r="N219" s="2509"/>
      <c r="O219" s="2509"/>
      <c r="P219" s="2509"/>
      <c r="Q219" s="2509"/>
      <c r="R219" s="2509"/>
      <c r="S219" s="2509"/>
      <c r="T219" s="2509"/>
      <c r="U219" s="2509"/>
      <c r="V219" s="2509"/>
      <c r="W219" s="2509"/>
      <c r="X219" s="2509"/>
      <c r="Y219" s="2509"/>
      <c r="Z219" s="2509"/>
      <c r="AA219" s="2509"/>
      <c r="AB219" s="2509"/>
      <c r="AC219" s="2509"/>
      <c r="AD219" s="2509"/>
      <c r="AE219" s="2509"/>
      <c r="AF219" s="2509"/>
      <c r="AG219" s="2509"/>
      <c r="AH219" s="2509"/>
      <c r="AI219" s="2509"/>
      <c r="AJ219" s="2509"/>
      <c r="AK219" s="2509"/>
      <c r="AL219" s="2509"/>
      <c r="AM219" s="2509"/>
      <c r="AN219" s="2509"/>
    </row>
    <row r="220" spans="3:40">
      <c r="C220" s="584"/>
      <c r="D220" s="565"/>
      <c r="E220" s="565"/>
      <c r="F220" s="565"/>
      <c r="G220" s="565"/>
      <c r="H220" s="565"/>
      <c r="I220" s="565"/>
      <c r="J220" s="565"/>
      <c r="K220" s="565"/>
      <c r="L220" s="565"/>
      <c r="M220" s="2508"/>
      <c r="N220" s="2508"/>
      <c r="O220" s="2508"/>
      <c r="P220" s="2508"/>
      <c r="Q220" s="2508"/>
      <c r="R220" s="2508"/>
      <c r="S220" s="2508"/>
      <c r="T220" s="2508"/>
      <c r="U220" s="2508"/>
      <c r="V220" s="2508"/>
      <c r="W220" s="2508"/>
      <c r="X220" s="2508"/>
      <c r="Y220" s="2508"/>
      <c r="Z220" s="2508"/>
      <c r="AA220" s="2508"/>
      <c r="AB220" s="2508"/>
      <c r="AC220" s="2508"/>
      <c r="AD220" s="2508"/>
      <c r="AE220" s="2508"/>
      <c r="AF220" s="2508"/>
      <c r="AG220" s="2508"/>
      <c r="AH220" s="2508"/>
      <c r="AI220" s="2508"/>
      <c r="AJ220" s="2508"/>
      <c r="AK220" s="2508"/>
      <c r="AL220" s="2508"/>
      <c r="AM220" s="2508"/>
      <c r="AN220" s="2508"/>
    </row>
    <row r="221" spans="3:40">
      <c r="C221" s="584"/>
      <c r="D221" s="565"/>
      <c r="E221" s="565"/>
      <c r="F221" s="565"/>
      <c r="G221" s="565"/>
      <c r="H221" s="565"/>
      <c r="I221" s="565"/>
      <c r="J221" s="565"/>
      <c r="K221" s="565"/>
      <c r="L221" s="565"/>
      <c r="M221" s="565"/>
      <c r="N221" s="565"/>
      <c r="O221" s="565"/>
      <c r="P221" s="565"/>
      <c r="Q221" s="565"/>
      <c r="R221" s="565"/>
      <c r="S221" s="565"/>
      <c r="T221" s="565"/>
      <c r="U221" s="565"/>
      <c r="V221" s="565"/>
      <c r="W221" s="565"/>
      <c r="X221" s="565"/>
      <c r="Y221" s="565"/>
      <c r="Z221" s="565"/>
      <c r="AA221" s="565"/>
      <c r="AB221" s="565"/>
      <c r="AC221" s="565"/>
      <c r="AD221" s="565"/>
      <c r="AE221" s="565"/>
      <c r="AF221" s="565"/>
      <c r="AG221" s="565"/>
      <c r="AH221" s="565"/>
      <c r="AI221" s="565"/>
      <c r="AJ221" s="565"/>
      <c r="AK221" s="565"/>
      <c r="AL221" s="565"/>
      <c r="AM221" s="565"/>
      <c r="AN221" s="565"/>
    </row>
    <row r="222" spans="3:40">
      <c r="C222" s="584"/>
      <c r="D222" s="565"/>
      <c r="E222" s="565"/>
      <c r="F222" s="565"/>
      <c r="G222" s="565"/>
      <c r="H222" s="565"/>
      <c r="I222" s="565"/>
      <c r="J222" s="565"/>
      <c r="K222" s="565"/>
      <c r="L222" s="565"/>
      <c r="M222" s="565"/>
      <c r="N222" s="565"/>
      <c r="O222" s="565"/>
      <c r="P222" s="565"/>
      <c r="Q222" s="565"/>
      <c r="R222" s="565"/>
      <c r="S222" s="565"/>
      <c r="T222" s="565"/>
      <c r="U222" s="565"/>
      <c r="V222" s="565"/>
      <c r="W222" s="565"/>
      <c r="X222" s="565"/>
      <c r="Y222" s="565"/>
      <c r="Z222" s="565"/>
      <c r="AA222" s="565"/>
      <c r="AB222" s="565"/>
      <c r="AC222" s="565"/>
      <c r="AD222" s="565"/>
      <c r="AE222" s="565"/>
      <c r="AF222" s="565"/>
      <c r="AG222" s="565"/>
      <c r="AH222" s="565"/>
      <c r="AI222" s="565"/>
      <c r="AJ222" s="565"/>
      <c r="AK222" s="565"/>
      <c r="AL222" s="565"/>
      <c r="AM222" s="565"/>
      <c r="AN222" s="565"/>
    </row>
    <row r="223" spans="3:40">
      <c r="C223" s="584"/>
      <c r="D223" s="565"/>
      <c r="E223" s="565"/>
      <c r="F223" s="565"/>
      <c r="G223" s="565"/>
      <c r="H223" s="565"/>
      <c r="I223" s="565"/>
      <c r="J223" s="565"/>
      <c r="K223" s="565"/>
      <c r="L223" s="565"/>
      <c r="M223" s="565"/>
      <c r="N223" s="565"/>
      <c r="O223" s="565"/>
      <c r="P223" s="565"/>
      <c r="Q223" s="565"/>
      <c r="R223" s="565"/>
      <c r="S223" s="565"/>
      <c r="T223" s="565"/>
      <c r="U223" s="565"/>
      <c r="V223" s="565"/>
      <c r="W223" s="565"/>
      <c r="X223" s="565"/>
      <c r="Y223" s="565"/>
      <c r="Z223" s="565"/>
      <c r="AA223" s="565"/>
      <c r="AB223" s="565"/>
      <c r="AC223" s="565"/>
      <c r="AD223" s="565"/>
      <c r="AE223" s="565"/>
      <c r="AF223" s="565"/>
      <c r="AG223" s="565"/>
      <c r="AH223" s="565"/>
      <c r="AI223" s="565"/>
      <c r="AJ223" s="565"/>
      <c r="AK223" s="565"/>
      <c r="AL223" s="565"/>
      <c r="AM223" s="565"/>
      <c r="AN223" s="565"/>
    </row>
    <row r="224" spans="3:40">
      <c r="C224" s="583"/>
      <c r="D224" s="582"/>
      <c r="E224" s="582"/>
      <c r="F224" s="582"/>
      <c r="G224" s="582"/>
      <c r="H224" s="582"/>
      <c r="I224" s="582"/>
      <c r="J224" s="582"/>
      <c r="K224" s="582"/>
      <c r="L224" s="582"/>
      <c r="M224" s="582"/>
      <c r="N224" s="582"/>
      <c r="O224" s="582"/>
      <c r="P224" s="582"/>
      <c r="Q224" s="582"/>
      <c r="R224" s="582"/>
      <c r="S224" s="582"/>
      <c r="T224" s="582"/>
      <c r="U224" s="582"/>
      <c r="V224" s="582"/>
      <c r="W224" s="582"/>
      <c r="X224" s="582"/>
      <c r="Y224" s="582"/>
      <c r="Z224" s="582"/>
      <c r="AA224" s="582"/>
      <c r="AB224" s="582"/>
      <c r="AC224" s="582"/>
      <c r="AD224" s="582"/>
      <c r="AE224" s="582"/>
      <c r="AF224" s="582"/>
      <c r="AG224" s="582"/>
      <c r="AH224" s="582"/>
      <c r="AI224" s="582"/>
      <c r="AJ224" s="582"/>
      <c r="AK224" s="582"/>
      <c r="AL224" s="582"/>
      <c r="AM224" s="582"/>
      <c r="AN224" s="582"/>
    </row>
    <row r="225" spans="3:40">
      <c r="C225" s="562"/>
      <c r="D225" s="562"/>
      <c r="E225" s="562"/>
      <c r="F225" s="562"/>
      <c r="G225" s="562"/>
      <c r="H225" s="562"/>
      <c r="I225" s="562"/>
      <c r="J225" s="562"/>
      <c r="K225" s="562"/>
      <c r="L225" s="562"/>
      <c r="M225" s="562"/>
      <c r="N225" s="565"/>
      <c r="O225" s="565"/>
      <c r="P225" s="565"/>
      <c r="Q225" s="562"/>
      <c r="R225" s="565"/>
      <c r="S225" s="565"/>
      <c r="T225" s="562"/>
      <c r="U225" s="565"/>
      <c r="V225" s="565"/>
      <c r="W225" s="562"/>
      <c r="X225" s="565"/>
      <c r="Y225" s="565"/>
      <c r="Z225" s="562"/>
      <c r="AA225" s="565"/>
      <c r="AB225" s="565"/>
      <c r="AC225" s="562"/>
      <c r="AD225" s="565"/>
      <c r="AE225" s="565"/>
      <c r="AF225" s="562"/>
      <c r="AG225" s="565"/>
      <c r="AH225" s="565"/>
      <c r="AI225" s="562"/>
      <c r="AJ225" s="565"/>
      <c r="AK225" s="565"/>
      <c r="AL225" s="562"/>
      <c r="AM225" s="565"/>
      <c r="AN225" s="565"/>
    </row>
    <row r="226" spans="3:40" ht="15">
      <c r="I226" s="559"/>
      <c r="N226" s="561"/>
      <c r="O226" s="561"/>
    </row>
    <row r="227" spans="3:40" ht="15">
      <c r="I227" s="559"/>
      <c r="N227" s="561"/>
      <c r="O227" s="561"/>
    </row>
    <row r="228" spans="3:40" ht="15">
      <c r="I228" s="559"/>
      <c r="N228" s="561"/>
      <c r="O228" s="561"/>
    </row>
    <row r="229" spans="3:40" ht="15">
      <c r="I229" s="559"/>
      <c r="N229" s="561"/>
      <c r="O229" s="561"/>
    </row>
    <row r="230" spans="3:40" ht="15">
      <c r="I230" s="559"/>
      <c r="N230" s="561"/>
      <c r="O230" s="561"/>
    </row>
    <row r="231" spans="3:40" ht="15">
      <c r="I231" s="559"/>
      <c r="N231" s="561"/>
      <c r="O231" s="561"/>
    </row>
    <row r="232" spans="3:40" ht="15">
      <c r="I232" s="559"/>
      <c r="N232" s="561"/>
      <c r="O232" s="561"/>
    </row>
    <row r="233" spans="3:40" ht="15">
      <c r="I233" s="559"/>
      <c r="N233" s="561"/>
      <c r="O233" s="561"/>
    </row>
    <row r="234" spans="3:40" ht="15">
      <c r="I234" s="559"/>
      <c r="N234" s="561"/>
      <c r="O234" s="561"/>
    </row>
    <row r="235" spans="3:40" ht="15">
      <c r="I235" s="559"/>
      <c r="N235" s="561"/>
      <c r="O235" s="561"/>
    </row>
    <row r="236" spans="3:40" ht="15">
      <c r="I236" s="559"/>
      <c r="N236" s="561"/>
      <c r="O236" s="561"/>
    </row>
    <row r="237" spans="3:40" ht="15">
      <c r="I237" s="559"/>
      <c r="N237" s="561"/>
      <c r="O237" s="561"/>
    </row>
    <row r="238" spans="3:40" ht="15">
      <c r="I238" s="559"/>
      <c r="N238" s="561"/>
      <c r="O238" s="561"/>
    </row>
    <row r="239" spans="3:40" ht="15">
      <c r="I239" s="559"/>
      <c r="N239" s="561"/>
      <c r="O239" s="561"/>
    </row>
    <row r="240" spans="3:40" ht="15">
      <c r="I240" s="559"/>
      <c r="N240" s="561"/>
      <c r="O240" s="561"/>
    </row>
    <row r="241" spans="9:15" ht="15">
      <c r="I241" s="559"/>
      <c r="N241" s="561"/>
      <c r="O241" s="561"/>
    </row>
    <row r="242" spans="9:15" ht="15">
      <c r="I242" s="559"/>
      <c r="N242" s="561"/>
      <c r="O242" s="561"/>
    </row>
    <row r="243" spans="9:15" ht="15">
      <c r="I243" s="559"/>
      <c r="N243" s="561"/>
      <c r="O243" s="561"/>
    </row>
    <row r="244" spans="9:15" ht="15">
      <c r="I244" s="559"/>
      <c r="N244" s="561"/>
      <c r="O244" s="561"/>
    </row>
    <row r="245" spans="9:15" ht="15">
      <c r="I245" s="559"/>
      <c r="N245" s="561"/>
      <c r="O245" s="561"/>
    </row>
    <row r="246" spans="9:15" ht="15">
      <c r="I246" s="559"/>
      <c r="N246" s="561"/>
      <c r="O246" s="561"/>
    </row>
    <row r="247" spans="9:15" ht="15">
      <c r="I247" s="559"/>
      <c r="N247" s="561"/>
      <c r="O247" s="561"/>
    </row>
    <row r="248" spans="9:15" ht="15">
      <c r="I248" s="559"/>
      <c r="N248" s="561"/>
      <c r="O248" s="561"/>
    </row>
    <row r="249" spans="9:15" ht="15">
      <c r="I249" s="559"/>
      <c r="N249" s="561"/>
      <c r="O249" s="561"/>
    </row>
    <row r="250" spans="9:15" ht="15">
      <c r="I250" s="559"/>
      <c r="N250" s="561"/>
      <c r="O250" s="561"/>
    </row>
    <row r="251" spans="9:15" ht="15">
      <c r="I251" s="559"/>
      <c r="N251" s="561"/>
      <c r="O251" s="561"/>
    </row>
    <row r="252" spans="9:15" ht="15">
      <c r="I252" s="559"/>
      <c r="N252" s="561"/>
      <c r="O252" s="561"/>
    </row>
    <row r="253" spans="9:15" ht="15">
      <c r="I253" s="559"/>
      <c r="N253" s="561"/>
      <c r="O253" s="561"/>
    </row>
    <row r="254" spans="9:15" ht="15">
      <c r="I254" s="559"/>
      <c r="N254" s="561"/>
      <c r="O254" s="561"/>
    </row>
    <row r="255" spans="9:15" ht="15">
      <c r="I255" s="559"/>
      <c r="N255" s="561"/>
      <c r="O255" s="561"/>
    </row>
    <row r="256" spans="9:15" ht="15">
      <c r="I256" s="559"/>
      <c r="N256" s="561"/>
      <c r="O256" s="561"/>
    </row>
    <row r="257" spans="9:15" ht="15">
      <c r="I257" s="559"/>
      <c r="N257" s="561"/>
      <c r="O257" s="561"/>
    </row>
    <row r="258" spans="9:15" ht="15">
      <c r="I258" s="559"/>
      <c r="N258" s="561"/>
      <c r="O258" s="561"/>
    </row>
    <row r="259" spans="9:15" ht="15">
      <c r="I259" s="559"/>
      <c r="N259" s="561"/>
      <c r="O259" s="561"/>
    </row>
    <row r="260" spans="9:15" ht="15">
      <c r="I260" s="559"/>
      <c r="N260" s="561"/>
      <c r="O260" s="561"/>
    </row>
    <row r="261" spans="9:15" ht="15">
      <c r="I261" s="559"/>
      <c r="N261" s="561"/>
      <c r="O261" s="561"/>
    </row>
    <row r="262" spans="9:15" ht="15">
      <c r="I262" s="559"/>
      <c r="N262" s="561"/>
      <c r="O262" s="561"/>
    </row>
    <row r="263" spans="9:15" ht="15">
      <c r="I263" s="559"/>
      <c r="N263" s="561"/>
      <c r="O263" s="561"/>
    </row>
    <row r="264" spans="9:15" ht="15">
      <c r="I264" s="559"/>
      <c r="N264" s="561"/>
      <c r="O264" s="561"/>
    </row>
    <row r="265" spans="9:15" ht="15">
      <c r="I265" s="559"/>
      <c r="N265" s="561"/>
      <c r="O265" s="561"/>
    </row>
    <row r="266" spans="9:15" ht="15">
      <c r="I266" s="559"/>
      <c r="N266" s="561"/>
      <c r="O266" s="561"/>
    </row>
    <row r="267" spans="9:15" ht="15">
      <c r="I267" s="559"/>
      <c r="N267" s="561"/>
      <c r="O267" s="561"/>
    </row>
    <row r="268" spans="9:15" ht="15">
      <c r="I268" s="559"/>
      <c r="N268" s="561"/>
      <c r="O268" s="561"/>
    </row>
    <row r="269" spans="9:15" ht="15">
      <c r="I269" s="559"/>
      <c r="N269" s="561"/>
      <c r="O269" s="561"/>
    </row>
    <row r="270" spans="9:15" ht="15">
      <c r="I270" s="559"/>
      <c r="N270" s="561"/>
      <c r="O270" s="561"/>
    </row>
    <row r="271" spans="9:15" ht="15">
      <c r="I271" s="559"/>
      <c r="N271" s="561"/>
      <c r="O271" s="561"/>
    </row>
    <row r="272" spans="9:15" ht="15">
      <c r="I272" s="559"/>
      <c r="N272" s="561"/>
      <c r="O272" s="561"/>
    </row>
    <row r="273" spans="9:15" ht="15">
      <c r="I273" s="559"/>
      <c r="N273" s="561"/>
      <c r="O273" s="561"/>
    </row>
    <row r="274" spans="9:15" ht="15">
      <c r="I274" s="559"/>
      <c r="N274" s="561"/>
      <c r="O274" s="561"/>
    </row>
    <row r="275" spans="9:15" ht="15">
      <c r="I275" s="559"/>
      <c r="N275" s="561"/>
      <c r="O275" s="561"/>
    </row>
    <row r="276" spans="9:15" ht="15">
      <c r="I276" s="559"/>
      <c r="N276" s="561"/>
      <c r="O276" s="561"/>
    </row>
    <row r="277" spans="9:15" ht="15">
      <c r="I277" s="559"/>
      <c r="N277" s="561"/>
      <c r="O277" s="561"/>
    </row>
    <row r="278" spans="9:15" ht="15">
      <c r="I278" s="559"/>
      <c r="N278" s="561"/>
      <c r="O278" s="561"/>
    </row>
  </sheetData>
  <mergeCells count="1">
    <mergeCell ref="A5:C5"/>
  </mergeCells>
  <pageMargins left="0.17" right="0.16" top="0.31496062992125984" bottom="0.39370078740157483" header="0.15748031496062992" footer="0.15748031496062992"/>
  <pageSetup paperSize="9" scale="75" orientation="portrait" r:id="rId1"/>
  <headerFooter>
    <oddFooter>&amp;L&amp;D&amp;C&amp;F&amp;R&amp;A</oddFooter>
  </headerFooter>
  <legacyDrawing r:id="rId2"/>
</worksheet>
</file>

<file path=xl/worksheets/sheet13.xml><?xml version="1.0" encoding="utf-8"?>
<worksheet xmlns="http://schemas.openxmlformats.org/spreadsheetml/2006/main" xmlns:r="http://schemas.openxmlformats.org/officeDocument/2006/relationships">
  <sheetPr>
    <tabColor theme="5" tint="0.59999389629810485"/>
  </sheetPr>
  <dimension ref="A1:HI94"/>
  <sheetViews>
    <sheetView topLeftCell="A55" workbookViewId="0">
      <selection activeCell="A67" sqref="A67:XFD76"/>
    </sheetView>
  </sheetViews>
  <sheetFormatPr defaultRowHeight="12.75"/>
  <sheetData>
    <row r="1" spans="1:217" s="105" customFormat="1" ht="24.75">
      <c r="A1" s="109" t="str">
        <f>'[3]1.5 Net Debt 1'!A1</f>
        <v>Finance</v>
      </c>
      <c r="I1" s="648"/>
    </row>
    <row r="2" spans="1:217" s="105" customFormat="1" ht="24.75">
      <c r="A2" s="108" t="str">
        <f>'[3]1.5 Net Debt 1'!A2</f>
        <v xml:space="preserve">National Grid Gas Transmission </v>
      </c>
      <c r="I2" s="648"/>
    </row>
    <row r="3" spans="1:217" s="105" customFormat="1" ht="25.5" thickBot="1">
      <c r="A3" s="107" t="s">
        <v>246</v>
      </c>
      <c r="B3" s="106"/>
      <c r="C3" s="106"/>
      <c r="D3" s="106"/>
      <c r="E3" s="106"/>
      <c r="F3" s="106"/>
      <c r="G3" s="106"/>
      <c r="H3" s="106"/>
      <c r="I3" s="647"/>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row>
    <row r="4" spans="1:217" s="565" customFormat="1" ht="24.75">
      <c r="A4" s="2520" t="s">
        <v>2934</v>
      </c>
    </row>
    <row r="5" spans="1:217">
      <c r="A5" s="562"/>
      <c r="B5" s="562"/>
      <c r="C5" s="562"/>
      <c r="D5" s="562"/>
      <c r="E5" s="562"/>
      <c r="F5" s="562"/>
      <c r="G5" s="562"/>
      <c r="H5" s="562"/>
      <c r="I5" s="562"/>
      <c r="J5" s="562"/>
      <c r="K5" s="565"/>
      <c r="L5" s="565"/>
      <c r="M5" s="562"/>
      <c r="N5" s="562"/>
      <c r="O5" s="565"/>
      <c r="P5" s="562"/>
      <c r="Q5" s="562"/>
      <c r="R5" s="565"/>
      <c r="S5" s="562"/>
      <c r="T5" s="562"/>
      <c r="U5" s="565"/>
      <c r="V5" s="562"/>
      <c r="W5" s="562"/>
      <c r="X5" s="565"/>
      <c r="Y5" s="562"/>
      <c r="Z5" s="562"/>
      <c r="AA5" s="565"/>
      <c r="AB5" s="562"/>
      <c r="AC5" s="562"/>
      <c r="AD5" s="565"/>
      <c r="AE5" s="562"/>
      <c r="AF5" s="562"/>
      <c r="AG5" s="565"/>
      <c r="AH5" s="562"/>
      <c r="AI5" s="562"/>
      <c r="AJ5" s="565"/>
      <c r="AK5" s="562"/>
      <c r="AL5" s="562"/>
      <c r="AM5" s="562"/>
      <c r="AN5" s="562"/>
      <c r="AO5" s="562"/>
    </row>
    <row r="6" spans="1:217" ht="15">
      <c r="A6" s="562"/>
      <c r="B6" s="575" t="s">
        <v>740</v>
      </c>
      <c r="C6" s="565"/>
      <c r="D6" s="565"/>
      <c r="E6" s="565"/>
      <c r="F6" s="565"/>
      <c r="G6" s="565"/>
      <c r="H6" s="565"/>
      <c r="I6" s="579"/>
      <c r="J6" s="579" t="s">
        <v>735</v>
      </c>
      <c r="K6" s="565"/>
      <c r="L6" s="565"/>
      <c r="M6" s="562"/>
      <c r="N6" s="579" t="s">
        <v>735</v>
      </c>
      <c r="O6" s="565"/>
      <c r="P6" s="562"/>
      <c r="Q6" s="579" t="s">
        <v>735</v>
      </c>
      <c r="R6" s="565"/>
      <c r="S6" s="562"/>
      <c r="T6" s="579" t="s">
        <v>735</v>
      </c>
      <c r="U6" s="565"/>
      <c r="V6" s="562"/>
      <c r="W6" s="579" t="s">
        <v>735</v>
      </c>
      <c r="X6" s="565"/>
      <c r="Y6" s="562"/>
      <c r="Z6" s="579" t="s">
        <v>735</v>
      </c>
      <c r="AA6" s="565"/>
      <c r="AB6" s="562"/>
      <c r="AC6" s="579" t="s">
        <v>735</v>
      </c>
      <c r="AD6" s="565"/>
      <c r="AE6" s="562"/>
      <c r="AF6" s="579" t="s">
        <v>735</v>
      </c>
      <c r="AG6" s="565"/>
      <c r="AH6" s="562"/>
      <c r="AI6" s="579" t="s">
        <v>735</v>
      </c>
      <c r="AJ6" s="565"/>
      <c r="AK6" s="562"/>
      <c r="AL6" s="579" t="s">
        <v>735</v>
      </c>
      <c r="AM6" s="565"/>
      <c r="AN6" s="562"/>
      <c r="AO6" s="562"/>
    </row>
    <row r="7" spans="1:217" ht="15">
      <c r="A7" s="562"/>
      <c r="B7" s="575"/>
      <c r="C7" s="565"/>
      <c r="D7" s="565"/>
      <c r="E7" s="565"/>
      <c r="F7" s="565"/>
      <c r="G7" s="565"/>
      <c r="H7" s="565"/>
      <c r="I7" s="562"/>
      <c r="J7" s="578" t="s">
        <v>739</v>
      </c>
      <c r="K7" s="578" t="s">
        <v>739</v>
      </c>
      <c r="L7" s="578" t="s">
        <v>739</v>
      </c>
      <c r="M7" s="565"/>
      <c r="N7" s="578" t="s">
        <v>739</v>
      </c>
      <c r="O7" s="578" t="s">
        <v>739</v>
      </c>
      <c r="P7" s="565"/>
      <c r="Q7" s="578" t="s">
        <v>739</v>
      </c>
      <c r="R7" s="578" t="s">
        <v>739</v>
      </c>
      <c r="S7" s="565"/>
      <c r="T7" s="578" t="s">
        <v>739</v>
      </c>
      <c r="U7" s="578" t="s">
        <v>739</v>
      </c>
      <c r="V7" s="565"/>
      <c r="W7" s="578" t="s">
        <v>739</v>
      </c>
      <c r="X7" s="578" t="s">
        <v>739</v>
      </c>
      <c r="Y7" s="565"/>
      <c r="Z7" s="578" t="s">
        <v>739</v>
      </c>
      <c r="AA7" s="578" t="s">
        <v>739</v>
      </c>
      <c r="AB7" s="565"/>
      <c r="AC7" s="578" t="s">
        <v>739</v>
      </c>
      <c r="AD7" s="578" t="s">
        <v>739</v>
      </c>
      <c r="AE7" s="565"/>
      <c r="AF7" s="578" t="s">
        <v>739</v>
      </c>
      <c r="AG7" s="578" t="s">
        <v>739</v>
      </c>
      <c r="AH7" s="565"/>
      <c r="AI7" s="578" t="s">
        <v>739</v>
      </c>
      <c r="AJ7" s="578" t="s">
        <v>739</v>
      </c>
      <c r="AK7" s="565"/>
      <c r="AL7" s="578" t="s">
        <v>739</v>
      </c>
      <c r="AM7" s="578" t="s">
        <v>739</v>
      </c>
      <c r="AN7" s="562"/>
      <c r="AO7" s="562"/>
    </row>
    <row r="8" spans="1:217" ht="15">
      <c r="A8" s="562"/>
      <c r="B8" s="575"/>
      <c r="C8" s="565"/>
      <c r="D8" s="565"/>
      <c r="E8" s="565"/>
      <c r="F8" s="565"/>
      <c r="G8" s="565"/>
      <c r="H8" s="565"/>
      <c r="I8" s="562"/>
      <c r="J8" s="577">
        <v>2012</v>
      </c>
      <c r="K8" s="576">
        <v>2011</v>
      </c>
      <c r="L8" s="577">
        <f>SUM(K8+1)</f>
        <v>2012</v>
      </c>
      <c r="M8" s="577"/>
      <c r="N8" s="577">
        <f>SUM(O8+1)</f>
        <v>2014</v>
      </c>
      <c r="O8" s="577">
        <f>SUM(L8+1)</f>
        <v>2013</v>
      </c>
      <c r="P8" s="577"/>
      <c r="Q8" s="577">
        <f>SUM(N8+1)</f>
        <v>2015</v>
      </c>
      <c r="R8" s="577">
        <f>SUM(O8+1)</f>
        <v>2014</v>
      </c>
      <c r="S8" s="577"/>
      <c r="T8" s="577">
        <f>SUM(Q8+1)</f>
        <v>2016</v>
      </c>
      <c r="U8" s="577">
        <f>SUM(R8+1)</f>
        <v>2015</v>
      </c>
      <c r="V8" s="577"/>
      <c r="W8" s="577">
        <f>SUM(T8+1)</f>
        <v>2017</v>
      </c>
      <c r="X8" s="577">
        <f>SUM(U8+1)</f>
        <v>2016</v>
      </c>
      <c r="Y8" s="577"/>
      <c r="Z8" s="577">
        <f>SUM(W8+1)</f>
        <v>2018</v>
      </c>
      <c r="AA8" s="577">
        <f>SUM(X8+1)</f>
        <v>2017</v>
      </c>
      <c r="AB8" s="577"/>
      <c r="AC8" s="577">
        <f>SUM(Z8+1)</f>
        <v>2019</v>
      </c>
      <c r="AD8" s="577">
        <f>SUM(AA8+1)</f>
        <v>2018</v>
      </c>
      <c r="AE8" s="577"/>
      <c r="AF8" s="577">
        <f>SUM(AC8+1)</f>
        <v>2020</v>
      </c>
      <c r="AG8" s="577">
        <f>SUM(AD8+1)</f>
        <v>2019</v>
      </c>
      <c r="AH8" s="577"/>
      <c r="AI8" s="577">
        <f>SUM(AF8+1)</f>
        <v>2021</v>
      </c>
      <c r="AJ8" s="577">
        <f>SUM(AG8+1)</f>
        <v>2020</v>
      </c>
      <c r="AK8" s="562"/>
      <c r="AL8" s="577">
        <f>SUM(AI8+1)</f>
        <v>2022</v>
      </c>
      <c r="AM8" s="577">
        <f>SUM(AJ8+1)</f>
        <v>2021</v>
      </c>
      <c r="AN8" s="562"/>
      <c r="AO8" s="562"/>
    </row>
    <row r="9" spans="1:217" ht="15">
      <c r="A9" s="562"/>
      <c r="B9" s="575"/>
      <c r="C9" s="565"/>
      <c r="D9" s="565"/>
      <c r="E9" s="565"/>
      <c r="F9" s="565"/>
      <c r="G9" s="565"/>
      <c r="H9" s="565"/>
      <c r="I9" s="562"/>
      <c r="J9" s="574" t="s">
        <v>20</v>
      </c>
      <c r="K9" s="574" t="s">
        <v>20</v>
      </c>
      <c r="L9" s="574" t="s">
        <v>20</v>
      </c>
      <c r="M9" s="562"/>
      <c r="N9" s="574" t="s">
        <v>20</v>
      </c>
      <c r="O9" s="574" t="s">
        <v>20</v>
      </c>
      <c r="P9" s="562"/>
      <c r="Q9" s="574" t="s">
        <v>20</v>
      </c>
      <c r="R9" s="574" t="s">
        <v>20</v>
      </c>
      <c r="S9" s="562"/>
      <c r="T9" s="574" t="s">
        <v>20</v>
      </c>
      <c r="U9" s="574" t="s">
        <v>20</v>
      </c>
      <c r="V9" s="562"/>
      <c r="W9" s="574" t="s">
        <v>20</v>
      </c>
      <c r="X9" s="574" t="s">
        <v>20</v>
      </c>
      <c r="Y9" s="562"/>
      <c r="Z9" s="574" t="s">
        <v>20</v>
      </c>
      <c r="AA9" s="574" t="s">
        <v>20</v>
      </c>
      <c r="AB9" s="562"/>
      <c r="AC9" s="574" t="s">
        <v>20</v>
      </c>
      <c r="AD9" s="574" t="s">
        <v>20</v>
      </c>
      <c r="AE9" s="562"/>
      <c r="AF9" s="574" t="s">
        <v>20</v>
      </c>
      <c r="AG9" s="574" t="s">
        <v>20</v>
      </c>
      <c r="AH9" s="562"/>
      <c r="AI9" s="574" t="s">
        <v>20</v>
      </c>
      <c r="AJ9" s="574" t="s">
        <v>20</v>
      </c>
      <c r="AK9" s="562"/>
      <c r="AL9" s="574" t="s">
        <v>20</v>
      </c>
      <c r="AM9" s="574" t="s">
        <v>20</v>
      </c>
      <c r="AN9" s="562"/>
      <c r="AO9" s="562"/>
    </row>
    <row r="10" spans="1:217">
      <c r="A10" s="562"/>
      <c r="B10" s="565" t="s">
        <v>738</v>
      </c>
      <c r="C10" s="565"/>
      <c r="D10" s="565"/>
      <c r="E10" s="565"/>
      <c r="F10" s="565"/>
      <c r="G10" s="565"/>
      <c r="H10" s="565" t="s">
        <v>730</v>
      </c>
      <c r="I10" s="562"/>
      <c r="J10" s="573">
        <v>0.18</v>
      </c>
      <c r="K10" s="573">
        <v>0.2</v>
      </c>
      <c r="L10" s="573" t="e">
        <f>#REF!</f>
        <v>#REF!</v>
      </c>
      <c r="M10" s="562"/>
      <c r="N10" s="573" t="e">
        <f>L10</f>
        <v>#REF!</v>
      </c>
      <c r="O10" s="573" t="e">
        <f>N10</f>
        <v>#REF!</v>
      </c>
      <c r="P10" s="562"/>
      <c r="Q10" s="573" t="e">
        <f>N10</f>
        <v>#REF!</v>
      </c>
      <c r="R10" s="573" t="e">
        <f>O10</f>
        <v>#REF!</v>
      </c>
      <c r="S10" s="562"/>
      <c r="T10" s="573" t="e">
        <f>R10</f>
        <v>#REF!</v>
      </c>
      <c r="U10" s="573" t="e">
        <f>R10</f>
        <v>#REF!</v>
      </c>
      <c r="V10" s="562"/>
      <c r="W10" s="573" t="e">
        <f>U10</f>
        <v>#REF!</v>
      </c>
      <c r="X10" s="573" t="e">
        <f>U10</f>
        <v>#REF!</v>
      </c>
      <c r="Y10" s="562"/>
      <c r="Z10" s="573" t="e">
        <f>U10</f>
        <v>#REF!</v>
      </c>
      <c r="AA10" s="573" t="e">
        <f>X10</f>
        <v>#REF!</v>
      </c>
      <c r="AB10" s="562"/>
      <c r="AC10" s="573" t="e">
        <f>X10</f>
        <v>#REF!</v>
      </c>
      <c r="AD10" s="573" t="e">
        <f>AA10</f>
        <v>#REF!</v>
      </c>
      <c r="AE10" s="562"/>
      <c r="AF10" s="573" t="e">
        <f>AD10</f>
        <v>#REF!</v>
      </c>
      <c r="AG10" s="573" t="e">
        <f>AD10</f>
        <v>#REF!</v>
      </c>
      <c r="AH10" s="562"/>
      <c r="AI10" s="573" t="e">
        <f>AG10</f>
        <v>#REF!</v>
      </c>
      <c r="AJ10" s="573" t="e">
        <f>AG10</f>
        <v>#REF!</v>
      </c>
      <c r="AK10" s="562"/>
      <c r="AL10" s="573" t="e">
        <f>AJ10</f>
        <v>#REF!</v>
      </c>
      <c r="AM10" s="573" t="e">
        <f>AJ10</f>
        <v>#REF!</v>
      </c>
      <c r="AN10" s="562"/>
      <c r="AO10" s="562"/>
    </row>
    <row r="11" spans="1:217">
      <c r="A11" s="562"/>
      <c r="B11" s="565"/>
      <c r="C11" s="565" t="s">
        <v>729</v>
      </c>
      <c r="D11" s="565"/>
      <c r="E11" s="565"/>
      <c r="F11" s="565"/>
      <c r="G11" s="565"/>
      <c r="H11" s="565"/>
      <c r="I11" s="562"/>
      <c r="J11" s="569"/>
      <c r="K11" s="569"/>
      <c r="L11" s="569"/>
      <c r="M11" s="562"/>
      <c r="N11" s="569"/>
      <c r="O11" s="569"/>
      <c r="P11" s="562"/>
      <c r="Q11" s="569"/>
      <c r="R11" s="569"/>
      <c r="S11" s="562"/>
      <c r="T11" s="569"/>
      <c r="U11" s="569"/>
      <c r="V11" s="562"/>
      <c r="W11" s="569"/>
      <c r="X11" s="569"/>
      <c r="Y11" s="562"/>
      <c r="Z11" s="569"/>
      <c r="AA11" s="569"/>
      <c r="AB11" s="562"/>
      <c r="AC11" s="569"/>
      <c r="AD11" s="569"/>
      <c r="AE11" s="562"/>
      <c r="AF11" s="569"/>
      <c r="AG11" s="569"/>
      <c r="AH11" s="562"/>
      <c r="AI11" s="569"/>
      <c r="AJ11" s="569"/>
      <c r="AK11" s="562"/>
      <c r="AL11" s="569"/>
      <c r="AM11" s="569"/>
      <c r="AN11" s="562"/>
      <c r="AO11" s="562"/>
    </row>
    <row r="12" spans="1:217">
      <c r="A12" s="562"/>
      <c r="B12" s="565"/>
      <c r="C12" s="565" t="s">
        <v>728</v>
      </c>
      <c r="D12" s="565"/>
      <c r="E12" s="565"/>
      <c r="F12" s="565"/>
      <c r="G12" s="565"/>
      <c r="H12" s="565"/>
      <c r="I12" s="562"/>
      <c r="J12" s="569"/>
      <c r="K12" s="569"/>
      <c r="L12" s="569"/>
      <c r="M12" s="562"/>
      <c r="N12" s="569"/>
      <c r="O12" s="569"/>
      <c r="P12" s="562"/>
      <c r="Q12" s="569"/>
      <c r="R12" s="569"/>
      <c r="S12" s="562"/>
      <c r="T12" s="569"/>
      <c r="U12" s="569"/>
      <c r="V12" s="562"/>
      <c r="W12" s="569"/>
      <c r="X12" s="569"/>
      <c r="Y12" s="562"/>
      <c r="Z12" s="569"/>
      <c r="AA12" s="569"/>
      <c r="AB12" s="562"/>
      <c r="AC12" s="569"/>
      <c r="AD12" s="569"/>
      <c r="AE12" s="562"/>
      <c r="AF12" s="569"/>
      <c r="AG12" s="569"/>
      <c r="AH12" s="562"/>
      <c r="AI12" s="569"/>
      <c r="AJ12" s="569"/>
      <c r="AK12" s="562"/>
      <c r="AL12" s="569"/>
      <c r="AM12" s="569"/>
      <c r="AN12" s="562"/>
      <c r="AO12" s="562"/>
    </row>
    <row r="13" spans="1:217">
      <c r="A13" s="562"/>
      <c r="B13" s="565"/>
      <c r="C13" s="565" t="s">
        <v>727</v>
      </c>
      <c r="D13" s="565"/>
      <c r="E13" s="565"/>
      <c r="F13" s="565"/>
      <c r="G13" s="565"/>
      <c r="H13" s="565"/>
      <c r="I13" s="562"/>
      <c r="J13" s="569"/>
      <c r="K13" s="569"/>
      <c r="L13" s="569"/>
      <c r="M13" s="562"/>
      <c r="N13" s="569"/>
      <c r="O13" s="569"/>
      <c r="P13" s="562"/>
      <c r="Q13" s="569"/>
      <c r="R13" s="569"/>
      <c r="S13" s="562"/>
      <c r="T13" s="569"/>
      <c r="U13" s="569"/>
      <c r="V13" s="562"/>
      <c r="W13" s="569"/>
      <c r="X13" s="569"/>
      <c r="Y13" s="562"/>
      <c r="Z13" s="569"/>
      <c r="AA13" s="569"/>
      <c r="AB13" s="562"/>
      <c r="AC13" s="569"/>
      <c r="AD13" s="569"/>
      <c r="AE13" s="562"/>
      <c r="AF13" s="569"/>
      <c r="AG13" s="569"/>
      <c r="AH13" s="562"/>
      <c r="AI13" s="569"/>
      <c r="AJ13" s="569"/>
      <c r="AK13" s="562"/>
      <c r="AL13" s="569"/>
      <c r="AM13" s="569"/>
      <c r="AN13" s="562"/>
      <c r="AO13" s="562"/>
    </row>
    <row r="14" spans="1:217">
      <c r="A14" s="562"/>
      <c r="B14" s="562"/>
      <c r="C14" s="565" t="s">
        <v>726</v>
      </c>
      <c r="D14" s="565"/>
      <c r="E14" s="565"/>
      <c r="F14" s="565"/>
      <c r="G14" s="565"/>
      <c r="H14" s="565"/>
      <c r="I14" s="562"/>
      <c r="J14" s="569"/>
      <c r="K14" s="569"/>
      <c r="L14" s="569"/>
      <c r="M14" s="562"/>
      <c r="N14" s="569"/>
      <c r="O14" s="569"/>
      <c r="P14" s="562"/>
      <c r="Q14" s="569"/>
      <c r="R14" s="569"/>
      <c r="S14" s="562"/>
      <c r="T14" s="569"/>
      <c r="U14" s="569"/>
      <c r="V14" s="562"/>
      <c r="W14" s="569"/>
      <c r="X14" s="569"/>
      <c r="Y14" s="562"/>
      <c r="Z14" s="569"/>
      <c r="AA14" s="569"/>
      <c r="AB14" s="562"/>
      <c r="AC14" s="569"/>
      <c r="AD14" s="569"/>
      <c r="AE14" s="562"/>
      <c r="AF14" s="569"/>
      <c r="AG14" s="569"/>
      <c r="AH14" s="562"/>
      <c r="AI14" s="569"/>
      <c r="AJ14" s="569"/>
      <c r="AK14" s="562"/>
      <c r="AL14" s="569"/>
      <c r="AM14" s="569"/>
      <c r="AN14" s="562"/>
      <c r="AO14" s="562"/>
    </row>
    <row r="15" spans="1:217">
      <c r="A15" s="562"/>
      <c r="B15" s="565"/>
      <c r="C15" s="565" t="s">
        <v>710</v>
      </c>
      <c r="D15" s="565"/>
      <c r="E15" s="565"/>
      <c r="F15" s="565"/>
      <c r="G15" s="565"/>
      <c r="H15" s="565"/>
      <c r="I15" s="562"/>
      <c r="J15" s="569"/>
      <c r="K15" s="569"/>
      <c r="L15" s="569"/>
      <c r="M15" s="562"/>
      <c r="N15" s="569"/>
      <c r="O15" s="569"/>
      <c r="P15" s="562"/>
      <c r="Q15" s="569"/>
      <c r="R15" s="569"/>
      <c r="S15" s="562"/>
      <c r="T15" s="569"/>
      <c r="U15" s="569"/>
      <c r="V15" s="562"/>
      <c r="W15" s="569"/>
      <c r="X15" s="569"/>
      <c r="Y15" s="562"/>
      <c r="Z15" s="569"/>
      <c r="AA15" s="569"/>
      <c r="AB15" s="562"/>
      <c r="AC15" s="569"/>
      <c r="AD15" s="569"/>
      <c r="AE15" s="562"/>
      <c r="AF15" s="569"/>
      <c r="AG15" s="569"/>
      <c r="AH15" s="562"/>
      <c r="AI15" s="569"/>
      <c r="AJ15" s="569"/>
      <c r="AK15" s="562"/>
      <c r="AL15" s="569"/>
      <c r="AM15" s="569"/>
      <c r="AN15" s="562"/>
      <c r="AO15" s="562"/>
    </row>
    <row r="16" spans="1:217">
      <c r="A16" s="562"/>
      <c r="B16" s="565"/>
      <c r="C16" s="565"/>
      <c r="D16" s="565"/>
      <c r="E16" s="565"/>
      <c r="F16" s="565"/>
      <c r="G16" s="565"/>
      <c r="H16" s="565"/>
      <c r="I16" s="562"/>
      <c r="J16" s="568">
        <f>SUM(J11:J15)</f>
        <v>0</v>
      </c>
      <c r="K16" s="568">
        <f>SUM(K11:K15)</f>
        <v>0</v>
      </c>
      <c r="L16" s="568">
        <f>SUM(L11:L15)</f>
        <v>0</v>
      </c>
      <c r="M16" s="562"/>
      <c r="N16" s="568">
        <f>SUM(N11:N15)</f>
        <v>0</v>
      </c>
      <c r="O16" s="568">
        <f>SUM(O11:O15)</f>
        <v>0</v>
      </c>
      <c r="P16" s="562"/>
      <c r="Q16" s="568">
        <f>SUM(Q11:Q15)</f>
        <v>0</v>
      </c>
      <c r="R16" s="568">
        <f>SUM(R11:R15)</f>
        <v>0</v>
      </c>
      <c r="S16" s="562"/>
      <c r="T16" s="568">
        <f>SUM(T11:T15)</f>
        <v>0</v>
      </c>
      <c r="U16" s="568">
        <f>SUM(U11:U15)</f>
        <v>0</v>
      </c>
      <c r="V16" s="562"/>
      <c r="W16" s="568">
        <f>SUM(W11:W15)</f>
        <v>0</v>
      </c>
      <c r="X16" s="568">
        <f>SUM(X11:X15)</f>
        <v>0</v>
      </c>
      <c r="Y16" s="562"/>
      <c r="Z16" s="568">
        <f>SUM(Z11:Z15)</f>
        <v>0</v>
      </c>
      <c r="AA16" s="568">
        <f>SUM(AA11:AA15)</f>
        <v>0</v>
      </c>
      <c r="AB16" s="562"/>
      <c r="AC16" s="568">
        <f>SUM(AC11:AC15)</f>
        <v>0</v>
      </c>
      <c r="AD16" s="568">
        <f>SUM(AD11:AD15)</f>
        <v>0</v>
      </c>
      <c r="AE16" s="562"/>
      <c r="AF16" s="568">
        <f>SUM(AF11:AF15)</f>
        <v>0</v>
      </c>
      <c r="AG16" s="568">
        <f>SUM(AG11:AG15)</f>
        <v>0</v>
      </c>
      <c r="AH16" s="562"/>
      <c r="AI16" s="568">
        <f>SUM(AI11:AI15)</f>
        <v>0</v>
      </c>
      <c r="AJ16" s="568">
        <f>SUM(AJ11:AJ15)</f>
        <v>0</v>
      </c>
      <c r="AK16" s="562"/>
      <c r="AL16" s="568">
        <f>SUM(AL11:AL15)</f>
        <v>0</v>
      </c>
      <c r="AM16" s="568">
        <f>SUM(AM11:AM15)</f>
        <v>0</v>
      </c>
      <c r="AN16" s="562"/>
      <c r="AO16" s="562"/>
    </row>
    <row r="17" spans="1:41">
      <c r="A17" s="562"/>
      <c r="B17" s="565"/>
      <c r="C17" s="565" t="s">
        <v>725</v>
      </c>
      <c r="D17" s="565"/>
      <c r="E17" s="565"/>
      <c r="F17" s="565"/>
      <c r="G17" s="565"/>
      <c r="H17" s="565"/>
      <c r="I17" s="562"/>
      <c r="J17" s="567"/>
      <c r="K17" s="567"/>
      <c r="L17" s="567"/>
      <c r="M17" s="562"/>
      <c r="N17" s="567"/>
      <c r="O17" s="567"/>
      <c r="P17" s="562"/>
      <c r="Q17" s="567"/>
      <c r="R17" s="567"/>
      <c r="S17" s="562"/>
      <c r="T17" s="567"/>
      <c r="U17" s="567"/>
      <c r="V17" s="562"/>
      <c r="W17" s="567"/>
      <c r="X17" s="567"/>
      <c r="Y17" s="562"/>
      <c r="Z17" s="567"/>
      <c r="AA17" s="567"/>
      <c r="AB17" s="562"/>
      <c r="AC17" s="567"/>
      <c r="AD17" s="567"/>
      <c r="AE17" s="562"/>
      <c r="AF17" s="567"/>
      <c r="AG17" s="567"/>
      <c r="AH17" s="562"/>
      <c r="AI17" s="567"/>
      <c r="AJ17" s="567"/>
      <c r="AK17" s="562"/>
      <c r="AL17" s="567"/>
      <c r="AM17" s="567"/>
      <c r="AN17" s="562"/>
      <c r="AO17" s="562"/>
    </row>
    <row r="18" spans="1:41">
      <c r="A18" s="562"/>
      <c r="B18" s="565"/>
      <c r="C18" s="565" t="s">
        <v>724</v>
      </c>
      <c r="D18" s="565"/>
      <c r="E18" s="565"/>
      <c r="F18" s="565"/>
      <c r="G18" s="565"/>
      <c r="H18" s="565"/>
      <c r="I18" s="562"/>
      <c r="J18" s="566">
        <f>J16-J17</f>
        <v>0</v>
      </c>
      <c r="K18" s="566">
        <f>K16-K17</f>
        <v>0</v>
      </c>
      <c r="L18" s="566">
        <f>L16-L17</f>
        <v>0</v>
      </c>
      <c r="M18" s="562"/>
      <c r="N18" s="566">
        <f>N16-N17</f>
        <v>0</v>
      </c>
      <c r="O18" s="566">
        <f>O16-O17</f>
        <v>0</v>
      </c>
      <c r="P18" s="562"/>
      <c r="Q18" s="566">
        <f>Q16-Q17</f>
        <v>0</v>
      </c>
      <c r="R18" s="566">
        <f>R16-R17</f>
        <v>0</v>
      </c>
      <c r="S18" s="562"/>
      <c r="T18" s="566">
        <f>T16-T17</f>
        <v>0</v>
      </c>
      <c r="U18" s="566">
        <f>U16-U17</f>
        <v>0</v>
      </c>
      <c r="V18" s="562"/>
      <c r="W18" s="566">
        <f>W16-W17</f>
        <v>0</v>
      </c>
      <c r="X18" s="566">
        <f>X16-X17</f>
        <v>0</v>
      </c>
      <c r="Y18" s="562"/>
      <c r="Z18" s="566">
        <f>Z16-Z17</f>
        <v>0</v>
      </c>
      <c r="AA18" s="566">
        <f>AA16-AA17</f>
        <v>0</v>
      </c>
      <c r="AB18" s="562"/>
      <c r="AC18" s="566">
        <f>AC16-AC17</f>
        <v>0</v>
      </c>
      <c r="AD18" s="566">
        <f>AD16-AD17</f>
        <v>0</v>
      </c>
      <c r="AE18" s="562"/>
      <c r="AF18" s="566">
        <f>AF16-AF17</f>
        <v>0</v>
      </c>
      <c r="AG18" s="566">
        <f>AG16-AG17</f>
        <v>0</v>
      </c>
      <c r="AH18" s="562"/>
      <c r="AI18" s="566">
        <f>AI16-AI17</f>
        <v>0</v>
      </c>
      <c r="AJ18" s="566">
        <f>AJ16-AJ17</f>
        <v>0</v>
      </c>
      <c r="AK18" s="562"/>
      <c r="AL18" s="566">
        <f>AL16-AL17</f>
        <v>0</v>
      </c>
      <c r="AM18" s="566">
        <f>AM16-AM17</f>
        <v>0</v>
      </c>
      <c r="AN18" s="562"/>
      <c r="AO18" s="562"/>
    </row>
    <row r="19" spans="1:41">
      <c r="A19" s="562"/>
      <c r="B19" s="565"/>
      <c r="C19" s="565"/>
      <c r="D19" s="565"/>
      <c r="E19" s="565"/>
      <c r="F19" s="565"/>
      <c r="G19" s="565"/>
      <c r="H19" s="565"/>
      <c r="I19" s="562"/>
      <c r="J19" s="572"/>
      <c r="K19" s="572"/>
      <c r="L19" s="572"/>
      <c r="M19" s="562"/>
      <c r="N19" s="572"/>
      <c r="O19" s="572"/>
      <c r="P19" s="562"/>
      <c r="Q19" s="572"/>
      <c r="R19" s="572"/>
      <c r="S19" s="562"/>
      <c r="T19" s="572"/>
      <c r="U19" s="572"/>
      <c r="V19" s="562"/>
      <c r="W19" s="572"/>
      <c r="X19" s="572"/>
      <c r="Y19" s="562"/>
      <c r="Z19" s="572"/>
      <c r="AA19" s="572"/>
      <c r="AB19" s="562"/>
      <c r="AC19" s="572"/>
      <c r="AD19" s="572"/>
      <c r="AE19" s="562"/>
      <c r="AF19" s="572"/>
      <c r="AG19" s="572"/>
      <c r="AH19" s="562"/>
      <c r="AI19" s="572"/>
      <c r="AJ19" s="572"/>
      <c r="AK19" s="562"/>
      <c r="AL19" s="572"/>
      <c r="AM19" s="572"/>
      <c r="AN19" s="562"/>
      <c r="AO19" s="562"/>
    </row>
    <row r="20" spans="1:41">
      <c r="A20" s="562"/>
      <c r="B20" s="565" t="s">
        <v>737</v>
      </c>
      <c r="C20" s="565"/>
      <c r="D20" s="565"/>
      <c r="E20" s="565"/>
      <c r="F20" s="565"/>
      <c r="G20" s="565"/>
      <c r="H20" s="565" t="s">
        <v>730</v>
      </c>
      <c r="I20" s="562"/>
      <c r="J20" s="573">
        <v>0.08</v>
      </c>
      <c r="K20" s="573">
        <v>0.1</v>
      </c>
      <c r="L20" s="573" t="e">
        <f>#REF!</f>
        <v>#REF!</v>
      </c>
      <c r="M20" s="562"/>
      <c r="N20" s="573" t="e">
        <f>L20</f>
        <v>#REF!</v>
      </c>
      <c r="O20" s="573" t="e">
        <f>N20</f>
        <v>#REF!</v>
      </c>
      <c r="P20" s="562"/>
      <c r="Q20" s="573" t="e">
        <f>O20</f>
        <v>#REF!</v>
      </c>
      <c r="R20" s="573" t="e">
        <f>Q20</f>
        <v>#REF!</v>
      </c>
      <c r="S20" s="562"/>
      <c r="T20" s="573" t="e">
        <f>R20</f>
        <v>#REF!</v>
      </c>
      <c r="U20" s="573" t="e">
        <f>R20</f>
        <v>#REF!</v>
      </c>
      <c r="V20" s="562"/>
      <c r="W20" s="573" t="e">
        <f>T20</f>
        <v>#REF!</v>
      </c>
      <c r="X20" s="573" t="e">
        <f>W20</f>
        <v>#REF!</v>
      </c>
      <c r="Y20" s="562"/>
      <c r="Z20" s="573" t="e">
        <f>X20</f>
        <v>#REF!</v>
      </c>
      <c r="AA20" s="573" t="e">
        <f>Z20</f>
        <v>#REF!</v>
      </c>
      <c r="AB20" s="562"/>
      <c r="AC20" s="573" t="e">
        <f>AA20</f>
        <v>#REF!</v>
      </c>
      <c r="AD20" s="573" t="e">
        <f>Z20</f>
        <v>#REF!</v>
      </c>
      <c r="AE20" s="562"/>
      <c r="AF20" s="573" t="e">
        <f>AD20</f>
        <v>#REF!</v>
      </c>
      <c r="AG20" s="573" t="e">
        <f>AC20</f>
        <v>#REF!</v>
      </c>
      <c r="AH20" s="562"/>
      <c r="AI20" s="573" t="e">
        <f>AG20</f>
        <v>#REF!</v>
      </c>
      <c r="AJ20" s="573" t="e">
        <f>AF20</f>
        <v>#REF!</v>
      </c>
      <c r="AK20" s="562"/>
      <c r="AL20" s="573" t="e">
        <f>AJ20</f>
        <v>#REF!</v>
      </c>
      <c r="AM20" s="573" t="e">
        <f>AI20</f>
        <v>#REF!</v>
      </c>
      <c r="AN20" s="562"/>
      <c r="AO20" s="562"/>
    </row>
    <row r="21" spans="1:41">
      <c r="A21" s="562"/>
      <c r="B21" s="565"/>
      <c r="C21" s="565" t="s">
        <v>729</v>
      </c>
      <c r="D21" s="565"/>
      <c r="E21" s="565"/>
      <c r="F21" s="565"/>
      <c r="G21" s="565"/>
      <c r="H21" s="565"/>
      <c r="I21" s="562"/>
      <c r="J21" s="569"/>
      <c r="K21" s="569"/>
      <c r="L21" s="569"/>
      <c r="M21" s="562"/>
      <c r="N21" s="569"/>
      <c r="O21" s="569"/>
      <c r="P21" s="562"/>
      <c r="Q21" s="569"/>
      <c r="R21" s="569"/>
      <c r="S21" s="562"/>
      <c r="T21" s="569"/>
      <c r="U21" s="569"/>
      <c r="V21" s="562"/>
      <c r="W21" s="569"/>
      <c r="X21" s="569"/>
      <c r="Y21" s="562"/>
      <c r="Z21" s="569"/>
      <c r="AA21" s="569"/>
      <c r="AB21" s="562"/>
      <c r="AC21" s="569"/>
      <c r="AD21" s="569"/>
      <c r="AE21" s="562"/>
      <c r="AF21" s="569"/>
      <c r="AG21" s="569"/>
      <c r="AH21" s="562"/>
      <c r="AI21" s="569"/>
      <c r="AJ21" s="569"/>
      <c r="AK21" s="562"/>
      <c r="AL21" s="569"/>
      <c r="AM21" s="569"/>
      <c r="AN21" s="562"/>
      <c r="AO21" s="562"/>
    </row>
    <row r="22" spans="1:41">
      <c r="A22" s="562"/>
      <c r="B22" s="565"/>
      <c r="C22" s="565" t="s">
        <v>728</v>
      </c>
      <c r="D22" s="565"/>
      <c r="E22" s="565"/>
      <c r="F22" s="565"/>
      <c r="G22" s="565"/>
      <c r="H22" s="565"/>
      <c r="I22" s="562"/>
      <c r="J22" s="569"/>
      <c r="K22" s="569"/>
      <c r="L22" s="569"/>
      <c r="M22" s="562"/>
      <c r="N22" s="569"/>
      <c r="O22" s="569"/>
      <c r="P22" s="562"/>
      <c r="Q22" s="569"/>
      <c r="R22" s="569"/>
      <c r="S22" s="562"/>
      <c r="T22" s="569"/>
      <c r="U22" s="569"/>
      <c r="V22" s="562"/>
      <c r="W22" s="569"/>
      <c r="X22" s="569"/>
      <c r="Y22" s="562"/>
      <c r="Z22" s="569"/>
      <c r="AA22" s="569"/>
      <c r="AB22" s="562"/>
      <c r="AC22" s="569"/>
      <c r="AD22" s="569"/>
      <c r="AE22" s="562"/>
      <c r="AF22" s="569"/>
      <c r="AG22" s="569"/>
      <c r="AH22" s="562"/>
      <c r="AI22" s="569"/>
      <c r="AJ22" s="569"/>
      <c r="AK22" s="562"/>
      <c r="AL22" s="569"/>
      <c r="AM22" s="569"/>
      <c r="AN22" s="562"/>
      <c r="AO22" s="562"/>
    </row>
    <row r="23" spans="1:41">
      <c r="A23" s="562"/>
      <c r="B23" s="565"/>
      <c r="C23" s="565" t="s">
        <v>727</v>
      </c>
      <c r="D23" s="565"/>
      <c r="E23" s="565"/>
      <c r="F23" s="565"/>
      <c r="G23" s="565"/>
      <c r="H23" s="565"/>
      <c r="I23" s="562"/>
      <c r="J23" s="569"/>
      <c r="K23" s="569"/>
      <c r="L23" s="569"/>
      <c r="M23" s="562"/>
      <c r="N23" s="569"/>
      <c r="O23" s="569"/>
      <c r="P23" s="562"/>
      <c r="Q23" s="569"/>
      <c r="R23" s="569"/>
      <c r="S23" s="562"/>
      <c r="T23" s="569"/>
      <c r="U23" s="569"/>
      <c r="V23" s="562"/>
      <c r="W23" s="569"/>
      <c r="X23" s="569"/>
      <c r="Y23" s="562"/>
      <c r="Z23" s="569"/>
      <c r="AA23" s="569"/>
      <c r="AB23" s="562"/>
      <c r="AC23" s="569"/>
      <c r="AD23" s="569"/>
      <c r="AE23" s="562"/>
      <c r="AF23" s="569"/>
      <c r="AG23" s="569"/>
      <c r="AH23" s="562"/>
      <c r="AI23" s="569"/>
      <c r="AJ23" s="569"/>
      <c r="AK23" s="562"/>
      <c r="AL23" s="569"/>
      <c r="AM23" s="569"/>
      <c r="AN23" s="562"/>
      <c r="AO23" s="562"/>
    </row>
    <row r="24" spans="1:41">
      <c r="A24" s="562"/>
      <c r="B24" s="562"/>
      <c r="C24" s="565" t="s">
        <v>726</v>
      </c>
      <c r="D24" s="565"/>
      <c r="E24" s="565"/>
      <c r="F24" s="565"/>
      <c r="G24" s="565"/>
      <c r="H24" s="565"/>
      <c r="I24" s="562"/>
      <c r="J24" s="569"/>
      <c r="K24" s="569"/>
      <c r="L24" s="569"/>
      <c r="M24" s="562"/>
      <c r="N24" s="569"/>
      <c r="O24" s="569"/>
      <c r="P24" s="562"/>
      <c r="Q24" s="569"/>
      <c r="R24" s="569"/>
      <c r="S24" s="562"/>
      <c r="T24" s="569"/>
      <c r="U24" s="569"/>
      <c r="V24" s="562"/>
      <c r="W24" s="569"/>
      <c r="X24" s="569"/>
      <c r="Y24" s="562"/>
      <c r="Z24" s="569"/>
      <c r="AA24" s="569"/>
      <c r="AB24" s="562"/>
      <c r="AC24" s="569"/>
      <c r="AD24" s="569"/>
      <c r="AE24" s="562"/>
      <c r="AF24" s="569"/>
      <c r="AG24" s="569"/>
      <c r="AH24" s="562"/>
      <c r="AI24" s="569"/>
      <c r="AJ24" s="569"/>
      <c r="AK24" s="562"/>
      <c r="AL24" s="569"/>
      <c r="AM24" s="569"/>
      <c r="AN24" s="562"/>
      <c r="AO24" s="562"/>
    </row>
    <row r="25" spans="1:41">
      <c r="A25" s="562"/>
      <c r="B25" s="565"/>
      <c r="C25" s="565" t="s">
        <v>710</v>
      </c>
      <c r="D25" s="565"/>
      <c r="E25" s="565"/>
      <c r="F25" s="565"/>
      <c r="G25" s="565"/>
      <c r="H25" s="565"/>
      <c r="I25" s="562"/>
      <c r="J25" s="569"/>
      <c r="K25" s="569"/>
      <c r="L25" s="569"/>
      <c r="M25" s="562"/>
      <c r="N25" s="569"/>
      <c r="O25" s="569"/>
      <c r="P25" s="562"/>
      <c r="Q25" s="569"/>
      <c r="R25" s="569"/>
      <c r="S25" s="562"/>
      <c r="T25" s="569"/>
      <c r="U25" s="569"/>
      <c r="V25" s="562"/>
      <c r="W25" s="569"/>
      <c r="X25" s="569"/>
      <c r="Y25" s="562"/>
      <c r="Z25" s="569"/>
      <c r="AA25" s="569"/>
      <c r="AB25" s="562"/>
      <c r="AC25" s="569"/>
      <c r="AD25" s="569"/>
      <c r="AE25" s="562"/>
      <c r="AF25" s="569"/>
      <c r="AG25" s="569"/>
      <c r="AH25" s="562"/>
      <c r="AI25" s="569"/>
      <c r="AJ25" s="569"/>
      <c r="AK25" s="562"/>
      <c r="AL25" s="569"/>
      <c r="AM25" s="569"/>
      <c r="AN25" s="562"/>
      <c r="AO25" s="562"/>
    </row>
    <row r="26" spans="1:41">
      <c r="A26" s="562"/>
      <c r="B26" s="565"/>
      <c r="C26" s="565"/>
      <c r="D26" s="565"/>
      <c r="E26" s="565"/>
      <c r="F26" s="565"/>
      <c r="G26" s="565"/>
      <c r="H26" s="565"/>
      <c r="I26" s="562"/>
      <c r="J26" s="568">
        <f>SUM(J21:J25)</f>
        <v>0</v>
      </c>
      <c r="K26" s="568">
        <f>SUM(K21:K25)</f>
        <v>0</v>
      </c>
      <c r="L26" s="568">
        <f>SUM(L21:L25)</f>
        <v>0</v>
      </c>
      <c r="M26" s="562"/>
      <c r="N26" s="568">
        <f>SUM(N21:N25)</f>
        <v>0</v>
      </c>
      <c r="O26" s="568">
        <f>SUM(O21:O25)</f>
        <v>0</v>
      </c>
      <c r="P26" s="562"/>
      <c r="Q26" s="568">
        <f>SUM(Q21:Q25)</f>
        <v>0</v>
      </c>
      <c r="R26" s="568">
        <f>SUM(R21:R25)</f>
        <v>0</v>
      </c>
      <c r="S26" s="562"/>
      <c r="T26" s="568">
        <f>SUM(T21:T25)</f>
        <v>0</v>
      </c>
      <c r="U26" s="568">
        <f>SUM(U21:U25)</f>
        <v>0</v>
      </c>
      <c r="V26" s="562"/>
      <c r="W26" s="568">
        <f>SUM(W21:W25)</f>
        <v>0</v>
      </c>
      <c r="X26" s="568">
        <f>SUM(X21:X25)</f>
        <v>0</v>
      </c>
      <c r="Y26" s="562"/>
      <c r="Z26" s="568">
        <f>SUM(Z21:Z25)</f>
        <v>0</v>
      </c>
      <c r="AA26" s="568">
        <f>SUM(AA21:AA25)</f>
        <v>0</v>
      </c>
      <c r="AB26" s="562"/>
      <c r="AC26" s="568">
        <f>SUM(AC21:AC25)</f>
        <v>0</v>
      </c>
      <c r="AD26" s="568">
        <f>SUM(AD21:AD25)</f>
        <v>0</v>
      </c>
      <c r="AE26" s="562"/>
      <c r="AF26" s="568">
        <f>SUM(AF21:AF25)</f>
        <v>0</v>
      </c>
      <c r="AG26" s="568">
        <f>SUM(AG21:AG25)</f>
        <v>0</v>
      </c>
      <c r="AH26" s="562"/>
      <c r="AI26" s="568">
        <f>SUM(AI21:AI25)</f>
        <v>0</v>
      </c>
      <c r="AJ26" s="568">
        <f>SUM(AJ21:AJ25)</f>
        <v>0</v>
      </c>
      <c r="AK26" s="562"/>
      <c r="AL26" s="568">
        <f>SUM(AL21:AL25)</f>
        <v>0</v>
      </c>
      <c r="AM26" s="568">
        <f>SUM(AM21:AM25)</f>
        <v>0</v>
      </c>
      <c r="AN26" s="562"/>
      <c r="AO26" s="562"/>
    </row>
    <row r="27" spans="1:41">
      <c r="A27" s="562"/>
      <c r="B27" s="565"/>
      <c r="C27" s="565" t="s">
        <v>725</v>
      </c>
      <c r="D27" s="565"/>
      <c r="E27" s="565"/>
      <c r="F27" s="565"/>
      <c r="G27" s="565"/>
      <c r="H27" s="565"/>
      <c r="I27" s="562"/>
      <c r="J27" s="567"/>
      <c r="K27" s="567"/>
      <c r="L27" s="567"/>
      <c r="M27" s="562"/>
      <c r="N27" s="567"/>
      <c r="O27" s="567"/>
      <c r="P27" s="562"/>
      <c r="Q27" s="567"/>
      <c r="R27" s="567"/>
      <c r="S27" s="562"/>
      <c r="T27" s="567"/>
      <c r="U27" s="567"/>
      <c r="V27" s="562"/>
      <c r="W27" s="567"/>
      <c r="X27" s="567"/>
      <c r="Y27" s="562"/>
      <c r="Z27" s="567"/>
      <c r="AA27" s="567"/>
      <c r="AB27" s="562"/>
      <c r="AC27" s="567"/>
      <c r="AD27" s="567"/>
      <c r="AE27" s="562"/>
      <c r="AF27" s="567"/>
      <c r="AG27" s="567"/>
      <c r="AH27" s="562"/>
      <c r="AI27" s="567"/>
      <c r="AJ27" s="567"/>
      <c r="AK27" s="562"/>
      <c r="AL27" s="567"/>
      <c r="AM27" s="567"/>
      <c r="AN27" s="562"/>
      <c r="AO27" s="562"/>
    </row>
    <row r="28" spans="1:41">
      <c r="A28" s="562"/>
      <c r="B28" s="565"/>
      <c r="C28" s="565" t="s">
        <v>724</v>
      </c>
      <c r="D28" s="565"/>
      <c r="E28" s="565"/>
      <c r="F28" s="565"/>
      <c r="G28" s="565"/>
      <c r="H28" s="565"/>
      <c r="I28" s="562"/>
      <c r="J28" s="566">
        <f>J26-J27</f>
        <v>0</v>
      </c>
      <c r="K28" s="566">
        <f>K26-K27</f>
        <v>0</v>
      </c>
      <c r="L28" s="566">
        <f>L26-L27</f>
        <v>0</v>
      </c>
      <c r="M28" s="562"/>
      <c r="N28" s="566">
        <f>N26-N27</f>
        <v>0</v>
      </c>
      <c r="O28" s="566">
        <f>O26-O27</f>
        <v>0</v>
      </c>
      <c r="P28" s="562"/>
      <c r="Q28" s="566">
        <f>Q26-Q27</f>
        <v>0</v>
      </c>
      <c r="R28" s="566">
        <f>R26-R27</f>
        <v>0</v>
      </c>
      <c r="S28" s="562"/>
      <c r="T28" s="566">
        <f>T26-T27</f>
        <v>0</v>
      </c>
      <c r="U28" s="566">
        <f>U26-U27</f>
        <v>0</v>
      </c>
      <c r="V28" s="562"/>
      <c r="W28" s="566">
        <f>W26-W27</f>
        <v>0</v>
      </c>
      <c r="X28" s="566">
        <f>X26-X27</f>
        <v>0</v>
      </c>
      <c r="Y28" s="562"/>
      <c r="Z28" s="566">
        <f>Z26-Z27</f>
        <v>0</v>
      </c>
      <c r="AA28" s="566">
        <f>AA26-AA27</f>
        <v>0</v>
      </c>
      <c r="AB28" s="562"/>
      <c r="AC28" s="566">
        <f>AC26-AC27</f>
        <v>0</v>
      </c>
      <c r="AD28" s="566">
        <f>AD26-AD27</f>
        <v>0</v>
      </c>
      <c r="AE28" s="562"/>
      <c r="AF28" s="566">
        <f>AF26-AF27</f>
        <v>0</v>
      </c>
      <c r="AG28" s="566">
        <f>AG26-AG27</f>
        <v>0</v>
      </c>
      <c r="AH28" s="562"/>
      <c r="AI28" s="566">
        <f>AI26-AI27</f>
        <v>0</v>
      </c>
      <c r="AJ28" s="566">
        <f>AJ26-AJ27</f>
        <v>0</v>
      </c>
      <c r="AK28" s="562"/>
      <c r="AL28" s="566">
        <f>AL26-AL27</f>
        <v>0</v>
      </c>
      <c r="AM28" s="566">
        <f>AM26-AM27</f>
        <v>0</v>
      </c>
      <c r="AN28" s="562"/>
      <c r="AO28" s="562"/>
    </row>
    <row r="29" spans="1:41">
      <c r="A29" s="562"/>
      <c r="B29" s="565"/>
      <c r="C29" s="565"/>
      <c r="D29" s="565"/>
      <c r="E29" s="565"/>
      <c r="F29" s="565"/>
      <c r="G29" s="565"/>
      <c r="H29" s="565"/>
      <c r="I29" s="562"/>
      <c r="J29" s="571"/>
      <c r="K29" s="571"/>
      <c r="L29" s="571"/>
      <c r="M29" s="562"/>
      <c r="N29" s="571"/>
      <c r="O29" s="571"/>
      <c r="P29" s="562"/>
      <c r="Q29" s="571"/>
      <c r="R29" s="571"/>
      <c r="S29" s="562"/>
      <c r="T29" s="571"/>
      <c r="U29" s="571"/>
      <c r="V29" s="562"/>
      <c r="W29" s="571"/>
      <c r="X29" s="571"/>
      <c r="Y29" s="562"/>
      <c r="Z29" s="571"/>
      <c r="AA29" s="571"/>
      <c r="AB29" s="562"/>
      <c r="AC29" s="571"/>
      <c r="AD29" s="571"/>
      <c r="AE29" s="562"/>
      <c r="AF29" s="571"/>
      <c r="AG29" s="571"/>
      <c r="AH29" s="562"/>
      <c r="AI29" s="571"/>
      <c r="AJ29" s="571"/>
      <c r="AK29" s="562"/>
      <c r="AL29" s="571"/>
      <c r="AM29" s="571"/>
      <c r="AN29" s="562"/>
      <c r="AO29" s="562"/>
    </row>
    <row r="30" spans="1:41">
      <c r="A30" s="562"/>
      <c r="B30" s="565" t="s">
        <v>731</v>
      </c>
      <c r="C30" s="565"/>
      <c r="D30" s="565"/>
      <c r="E30" s="565"/>
      <c r="F30" s="565"/>
      <c r="G30" s="565"/>
      <c r="H30" s="565" t="s">
        <v>730</v>
      </c>
      <c r="I30" s="562"/>
      <c r="J30" s="573">
        <v>0.03</v>
      </c>
      <c r="K30" s="573">
        <v>0.03</v>
      </c>
      <c r="L30" s="573">
        <v>0.03</v>
      </c>
      <c r="M30" s="562"/>
      <c r="N30" s="573">
        <v>0.03</v>
      </c>
      <c r="O30" s="573">
        <v>0.03</v>
      </c>
      <c r="P30" s="562"/>
      <c r="Q30" s="573">
        <v>0.03</v>
      </c>
      <c r="R30" s="573">
        <v>0.03</v>
      </c>
      <c r="S30" s="562"/>
      <c r="T30" s="573">
        <v>0.03</v>
      </c>
      <c r="U30" s="573">
        <v>0.03</v>
      </c>
      <c r="V30" s="562"/>
      <c r="W30" s="573">
        <v>0.03</v>
      </c>
      <c r="X30" s="573">
        <v>0.03</v>
      </c>
      <c r="Y30" s="562"/>
      <c r="Z30" s="573">
        <v>0.03</v>
      </c>
      <c r="AA30" s="573">
        <v>0.03</v>
      </c>
      <c r="AB30" s="562"/>
      <c r="AC30" s="573">
        <v>0.03</v>
      </c>
      <c r="AD30" s="573">
        <v>0.03</v>
      </c>
      <c r="AE30" s="562"/>
      <c r="AF30" s="573">
        <v>0.03</v>
      </c>
      <c r="AG30" s="573">
        <v>0.03</v>
      </c>
      <c r="AH30" s="562"/>
      <c r="AI30" s="573">
        <v>0.03</v>
      </c>
      <c r="AJ30" s="573">
        <v>0.03</v>
      </c>
      <c r="AK30" s="562"/>
      <c r="AL30" s="573">
        <v>0.03</v>
      </c>
      <c r="AM30" s="573">
        <v>0.03</v>
      </c>
      <c r="AN30" s="562"/>
      <c r="AO30" s="562"/>
    </row>
    <row r="31" spans="1:41">
      <c r="A31" s="562"/>
      <c r="B31" s="565"/>
      <c r="C31" s="565" t="s">
        <v>729</v>
      </c>
      <c r="D31" s="565"/>
      <c r="E31" s="565"/>
      <c r="F31" s="565"/>
      <c r="G31" s="565"/>
      <c r="H31" s="565"/>
      <c r="I31" s="562"/>
      <c r="J31" s="569"/>
      <c r="K31" s="569"/>
      <c r="L31" s="569"/>
      <c r="M31" s="562"/>
      <c r="N31" s="569"/>
      <c r="O31" s="569"/>
      <c r="P31" s="562"/>
      <c r="Q31" s="569"/>
      <c r="R31" s="569"/>
      <c r="S31" s="562"/>
      <c r="T31" s="569"/>
      <c r="U31" s="569"/>
      <c r="V31" s="562"/>
      <c r="W31" s="569"/>
      <c r="X31" s="569"/>
      <c r="Y31" s="562"/>
      <c r="Z31" s="569"/>
      <c r="AA31" s="569"/>
      <c r="AB31" s="562"/>
      <c r="AC31" s="569"/>
      <c r="AD31" s="569"/>
      <c r="AE31" s="562"/>
      <c r="AF31" s="569"/>
      <c r="AG31" s="569"/>
      <c r="AH31" s="562"/>
      <c r="AI31" s="569"/>
      <c r="AJ31" s="569"/>
      <c r="AK31" s="562"/>
      <c r="AL31" s="569"/>
      <c r="AM31" s="569"/>
      <c r="AN31" s="562"/>
      <c r="AO31" s="562"/>
    </row>
    <row r="32" spans="1:41">
      <c r="A32" s="562"/>
      <c r="B32" s="565"/>
      <c r="C32" s="565" t="s">
        <v>728</v>
      </c>
      <c r="D32" s="565"/>
      <c r="E32" s="565"/>
      <c r="F32" s="565"/>
      <c r="G32" s="565"/>
      <c r="H32" s="565"/>
      <c r="I32" s="562"/>
      <c r="J32" s="569"/>
      <c r="K32" s="569"/>
      <c r="L32" s="569"/>
      <c r="M32" s="562"/>
      <c r="N32" s="569"/>
      <c r="O32" s="569"/>
      <c r="P32" s="562"/>
      <c r="Q32" s="569"/>
      <c r="R32" s="569"/>
      <c r="S32" s="562"/>
      <c r="T32" s="569"/>
      <c r="U32" s="569"/>
      <c r="V32" s="562"/>
      <c r="W32" s="569"/>
      <c r="X32" s="569"/>
      <c r="Y32" s="562"/>
      <c r="Z32" s="569"/>
      <c r="AA32" s="569"/>
      <c r="AB32" s="562"/>
      <c r="AC32" s="569"/>
      <c r="AD32" s="569"/>
      <c r="AE32" s="562"/>
      <c r="AF32" s="569"/>
      <c r="AG32" s="569"/>
      <c r="AH32" s="562"/>
      <c r="AI32" s="569"/>
      <c r="AJ32" s="569"/>
      <c r="AK32" s="562"/>
      <c r="AL32" s="569"/>
      <c r="AM32" s="569"/>
      <c r="AN32" s="562"/>
      <c r="AO32" s="562"/>
    </row>
    <row r="33" spans="1:41">
      <c r="A33" s="562"/>
      <c r="B33" s="565"/>
      <c r="C33" s="565" t="s">
        <v>727</v>
      </c>
      <c r="D33" s="565"/>
      <c r="E33" s="565"/>
      <c r="F33" s="565"/>
      <c r="G33" s="565"/>
      <c r="H33" s="565"/>
      <c r="I33" s="562"/>
      <c r="J33" s="569"/>
      <c r="K33" s="569"/>
      <c r="L33" s="569"/>
      <c r="M33" s="562"/>
      <c r="N33" s="569"/>
      <c r="O33" s="569"/>
      <c r="P33" s="562"/>
      <c r="Q33" s="569"/>
      <c r="R33" s="569"/>
      <c r="S33" s="562"/>
      <c r="T33" s="569"/>
      <c r="U33" s="569"/>
      <c r="V33" s="562"/>
      <c r="W33" s="569"/>
      <c r="X33" s="569"/>
      <c r="Y33" s="562"/>
      <c r="Z33" s="569"/>
      <c r="AA33" s="569"/>
      <c r="AB33" s="562"/>
      <c r="AC33" s="569"/>
      <c r="AD33" s="569"/>
      <c r="AE33" s="562"/>
      <c r="AF33" s="569"/>
      <c r="AG33" s="569"/>
      <c r="AH33" s="562"/>
      <c r="AI33" s="569"/>
      <c r="AJ33" s="569"/>
      <c r="AK33" s="562"/>
      <c r="AL33" s="569"/>
      <c r="AM33" s="569"/>
      <c r="AN33" s="562"/>
      <c r="AO33" s="562"/>
    </row>
    <row r="34" spans="1:41">
      <c r="A34" s="562"/>
      <c r="B34" s="562"/>
      <c r="C34" s="565" t="s">
        <v>726</v>
      </c>
      <c r="D34" s="565"/>
      <c r="E34" s="565"/>
      <c r="F34" s="565"/>
      <c r="G34" s="565"/>
      <c r="H34" s="565"/>
      <c r="I34" s="562"/>
      <c r="J34" s="569"/>
      <c r="K34" s="569"/>
      <c r="L34" s="569"/>
      <c r="M34" s="562"/>
      <c r="N34" s="569"/>
      <c r="O34" s="569"/>
      <c r="P34" s="562"/>
      <c r="Q34" s="569"/>
      <c r="R34" s="569"/>
      <c r="S34" s="562"/>
      <c r="T34" s="569"/>
      <c r="U34" s="569"/>
      <c r="V34" s="562"/>
      <c r="W34" s="569"/>
      <c r="X34" s="569"/>
      <c r="Y34" s="562"/>
      <c r="Z34" s="569"/>
      <c r="AA34" s="569"/>
      <c r="AB34" s="562"/>
      <c r="AC34" s="569"/>
      <c r="AD34" s="569"/>
      <c r="AE34" s="562"/>
      <c r="AF34" s="569"/>
      <c r="AG34" s="569"/>
      <c r="AH34" s="562"/>
      <c r="AI34" s="569"/>
      <c r="AJ34" s="569"/>
      <c r="AK34" s="562"/>
      <c r="AL34" s="569"/>
      <c r="AM34" s="569"/>
      <c r="AN34" s="562"/>
      <c r="AO34" s="562"/>
    </row>
    <row r="35" spans="1:41">
      <c r="A35" s="562"/>
      <c r="B35" s="565"/>
      <c r="C35" s="565" t="s">
        <v>710</v>
      </c>
      <c r="D35" s="565"/>
      <c r="E35" s="565"/>
      <c r="F35" s="565"/>
      <c r="G35" s="565"/>
      <c r="H35" s="565"/>
      <c r="I35" s="562"/>
      <c r="J35" s="569"/>
      <c r="K35" s="569"/>
      <c r="L35" s="569"/>
      <c r="M35" s="562"/>
      <c r="N35" s="569"/>
      <c r="O35" s="569"/>
      <c r="P35" s="562"/>
      <c r="Q35" s="569"/>
      <c r="R35" s="569"/>
      <c r="S35" s="562"/>
      <c r="T35" s="569"/>
      <c r="U35" s="569"/>
      <c r="V35" s="562"/>
      <c r="W35" s="569"/>
      <c r="X35" s="569"/>
      <c r="Y35" s="562"/>
      <c r="Z35" s="569"/>
      <c r="AA35" s="569"/>
      <c r="AB35" s="562"/>
      <c r="AC35" s="569"/>
      <c r="AD35" s="569"/>
      <c r="AE35" s="562"/>
      <c r="AF35" s="569"/>
      <c r="AG35" s="569"/>
      <c r="AH35" s="562"/>
      <c r="AI35" s="569"/>
      <c r="AJ35" s="569"/>
      <c r="AK35" s="562"/>
      <c r="AL35" s="569"/>
      <c r="AM35" s="569"/>
      <c r="AN35" s="562"/>
      <c r="AO35" s="562"/>
    </row>
    <row r="36" spans="1:41">
      <c r="A36" s="562"/>
      <c r="B36" s="565"/>
      <c r="C36" s="565"/>
      <c r="D36" s="565"/>
      <c r="E36" s="565"/>
      <c r="F36" s="565"/>
      <c r="G36" s="565"/>
      <c r="H36" s="565"/>
      <c r="I36" s="562"/>
      <c r="J36" s="568">
        <f>SUM(J31:J35)</f>
        <v>0</v>
      </c>
      <c r="K36" s="568">
        <f>SUM(K31:K35)</f>
        <v>0</v>
      </c>
      <c r="L36" s="568">
        <f>SUM(L31:L35)</f>
        <v>0</v>
      </c>
      <c r="M36" s="562"/>
      <c r="N36" s="568">
        <f>SUM(N31:N35)</f>
        <v>0</v>
      </c>
      <c r="O36" s="568">
        <f>SUM(O31:O35)</f>
        <v>0</v>
      </c>
      <c r="P36" s="562"/>
      <c r="Q36" s="568">
        <f>SUM(Q31:Q35)</f>
        <v>0</v>
      </c>
      <c r="R36" s="568">
        <f>SUM(R31:R35)</f>
        <v>0</v>
      </c>
      <c r="S36" s="562"/>
      <c r="T36" s="568">
        <f>SUM(T31:T35)</f>
        <v>0</v>
      </c>
      <c r="U36" s="568">
        <f>SUM(U31:U35)</f>
        <v>0</v>
      </c>
      <c r="V36" s="562"/>
      <c r="W36" s="568">
        <f>SUM(W31:W35)</f>
        <v>0</v>
      </c>
      <c r="X36" s="568">
        <f>SUM(X31:X35)</f>
        <v>0</v>
      </c>
      <c r="Y36" s="562"/>
      <c r="Z36" s="568">
        <f>SUM(Z31:Z35)</f>
        <v>0</v>
      </c>
      <c r="AA36" s="568">
        <f>SUM(AA31:AA35)</f>
        <v>0</v>
      </c>
      <c r="AB36" s="562"/>
      <c r="AC36" s="568">
        <f>SUM(AC31:AC35)</f>
        <v>0</v>
      </c>
      <c r="AD36" s="568">
        <f>SUM(AD31:AD35)</f>
        <v>0</v>
      </c>
      <c r="AE36" s="562"/>
      <c r="AF36" s="568">
        <f>SUM(AF31:AF35)</f>
        <v>0</v>
      </c>
      <c r="AG36" s="568">
        <f>SUM(AG31:AG35)</f>
        <v>0</v>
      </c>
      <c r="AH36" s="562"/>
      <c r="AI36" s="568">
        <f>SUM(AI31:AI35)</f>
        <v>0</v>
      </c>
      <c r="AJ36" s="568">
        <f>SUM(AJ31:AJ35)</f>
        <v>0</v>
      </c>
      <c r="AK36" s="562"/>
      <c r="AL36" s="568">
        <f>SUM(AL31:AL35)</f>
        <v>0</v>
      </c>
      <c r="AM36" s="568">
        <f>SUM(AM31:AM35)</f>
        <v>0</v>
      </c>
      <c r="AN36" s="562"/>
      <c r="AO36" s="562"/>
    </row>
    <row r="37" spans="1:41">
      <c r="A37" s="562"/>
      <c r="B37" s="565"/>
      <c r="C37" s="565" t="s">
        <v>725</v>
      </c>
      <c r="D37" s="565"/>
      <c r="E37" s="565"/>
      <c r="F37" s="565"/>
      <c r="G37" s="565"/>
      <c r="H37" s="565"/>
      <c r="I37" s="562"/>
      <c r="J37" s="567"/>
      <c r="K37" s="567"/>
      <c r="L37" s="567"/>
      <c r="M37" s="562"/>
      <c r="N37" s="567"/>
      <c r="O37" s="567"/>
      <c r="P37" s="562"/>
      <c r="Q37" s="567"/>
      <c r="R37" s="567"/>
      <c r="S37" s="562"/>
      <c r="T37" s="567"/>
      <c r="U37" s="567"/>
      <c r="V37" s="562"/>
      <c r="W37" s="567"/>
      <c r="X37" s="567"/>
      <c r="Y37" s="562"/>
      <c r="Z37" s="567"/>
      <c r="AA37" s="567"/>
      <c r="AB37" s="562"/>
      <c r="AC37" s="567"/>
      <c r="AD37" s="567"/>
      <c r="AE37" s="562"/>
      <c r="AF37" s="567"/>
      <c r="AG37" s="567"/>
      <c r="AH37" s="562"/>
      <c r="AI37" s="567"/>
      <c r="AJ37" s="567"/>
      <c r="AK37" s="562"/>
      <c r="AL37" s="567"/>
      <c r="AM37" s="567"/>
      <c r="AN37" s="562"/>
      <c r="AO37" s="562"/>
    </row>
    <row r="38" spans="1:41">
      <c r="A38" s="562"/>
      <c r="B38" s="565"/>
      <c r="C38" s="565" t="s">
        <v>724</v>
      </c>
      <c r="D38" s="565"/>
      <c r="E38" s="565"/>
      <c r="F38" s="565"/>
      <c r="G38" s="565"/>
      <c r="H38" s="565"/>
      <c r="I38" s="562"/>
      <c r="J38" s="566">
        <f>J36-J37</f>
        <v>0</v>
      </c>
      <c r="K38" s="566">
        <f>K36-K37</f>
        <v>0</v>
      </c>
      <c r="L38" s="566">
        <f>L36-L37</f>
        <v>0</v>
      </c>
      <c r="M38" s="562"/>
      <c r="N38" s="566">
        <f>N36-N37</f>
        <v>0</v>
      </c>
      <c r="O38" s="566">
        <f>O36-O37</f>
        <v>0</v>
      </c>
      <c r="P38" s="562"/>
      <c r="Q38" s="566">
        <f>Q36-Q37</f>
        <v>0</v>
      </c>
      <c r="R38" s="566">
        <f>R36-R37</f>
        <v>0</v>
      </c>
      <c r="S38" s="562"/>
      <c r="T38" s="566">
        <f>T36-T37</f>
        <v>0</v>
      </c>
      <c r="U38" s="566">
        <f>U36-U37</f>
        <v>0</v>
      </c>
      <c r="V38" s="562"/>
      <c r="W38" s="566">
        <f>W36-W37</f>
        <v>0</v>
      </c>
      <c r="X38" s="566">
        <f>X36-X37</f>
        <v>0</v>
      </c>
      <c r="Y38" s="562"/>
      <c r="Z38" s="566">
        <f>Z36-Z37</f>
        <v>0</v>
      </c>
      <c r="AA38" s="566">
        <f>AA36-AA37</f>
        <v>0</v>
      </c>
      <c r="AB38" s="562"/>
      <c r="AC38" s="566">
        <f>AC36-AC37</f>
        <v>0</v>
      </c>
      <c r="AD38" s="566">
        <f>AD36-AD37</f>
        <v>0</v>
      </c>
      <c r="AE38" s="562"/>
      <c r="AF38" s="566">
        <f>AF36-AF37</f>
        <v>0</v>
      </c>
      <c r="AG38" s="566">
        <f>AG36-AG37</f>
        <v>0</v>
      </c>
      <c r="AH38" s="562"/>
      <c r="AI38" s="566">
        <f>AI36-AI37</f>
        <v>0</v>
      </c>
      <c r="AJ38" s="566">
        <f>AJ36-AJ37</f>
        <v>0</v>
      </c>
      <c r="AK38" s="562"/>
      <c r="AL38" s="566">
        <f>AL36-AL37</f>
        <v>0</v>
      </c>
      <c r="AM38" s="566">
        <f>AM36-AM37</f>
        <v>0</v>
      </c>
      <c r="AN38" s="562"/>
      <c r="AO38" s="562"/>
    </row>
    <row r="39" spans="1:41">
      <c r="A39" s="562"/>
      <c r="B39" s="565"/>
      <c r="C39" s="565"/>
      <c r="D39" s="565"/>
      <c r="E39" s="565"/>
      <c r="F39" s="565"/>
      <c r="G39" s="565"/>
      <c r="H39" s="565"/>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row>
    <row r="40" spans="1:41">
      <c r="A40" s="562"/>
      <c r="B40" s="562"/>
      <c r="C40" s="562"/>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row>
    <row r="41" spans="1:41">
      <c r="A41" s="559"/>
      <c r="B41" s="559"/>
      <c r="C41" s="559"/>
      <c r="D41" s="559"/>
      <c r="E41" s="559"/>
      <c r="F41" s="559"/>
      <c r="G41" s="559"/>
      <c r="H41" s="559"/>
      <c r="I41" s="581"/>
      <c r="J41" s="580"/>
      <c r="K41" s="580"/>
      <c r="L41" s="562"/>
      <c r="M41" s="580"/>
      <c r="N41" s="580"/>
      <c r="O41" s="562"/>
      <c r="P41" s="580"/>
      <c r="Q41" s="580"/>
      <c r="R41" s="562"/>
      <c r="S41" s="580"/>
      <c r="T41" s="580"/>
      <c r="U41" s="562"/>
      <c r="V41" s="580"/>
      <c r="W41" s="580"/>
      <c r="X41" s="562"/>
      <c r="Y41" s="580"/>
      <c r="Z41" s="580"/>
      <c r="AA41" s="562"/>
      <c r="AB41" s="580"/>
      <c r="AC41" s="580"/>
      <c r="AD41" s="562"/>
      <c r="AE41" s="580"/>
      <c r="AF41" s="580"/>
      <c r="AG41" s="562"/>
      <c r="AH41" s="580"/>
      <c r="AI41" s="580"/>
      <c r="AJ41" s="562"/>
      <c r="AK41" s="580"/>
      <c r="AL41" s="580"/>
      <c r="AM41" s="562"/>
      <c r="AN41" s="562"/>
      <c r="AO41" s="562"/>
    </row>
    <row r="42" spans="1:41">
      <c r="A42" s="565"/>
      <c r="B42" s="565"/>
      <c r="C42" s="565"/>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562"/>
      <c r="AO42" s="562"/>
    </row>
    <row r="43" spans="1:41">
      <c r="A43" s="565"/>
      <c r="B43" s="565"/>
      <c r="C43" s="565"/>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565"/>
      <c r="AG43" s="565"/>
      <c r="AH43" s="565"/>
      <c r="AI43" s="565"/>
      <c r="AJ43" s="565"/>
      <c r="AK43" s="565"/>
      <c r="AL43" s="565"/>
      <c r="AM43" s="565"/>
      <c r="AN43" s="562"/>
      <c r="AO43" s="562"/>
    </row>
    <row r="44" spans="1:41" ht="15">
      <c r="A44" s="562"/>
      <c r="B44" s="575" t="s">
        <v>736</v>
      </c>
      <c r="C44" s="565"/>
      <c r="D44" s="565"/>
      <c r="E44" s="565"/>
      <c r="F44" s="565"/>
      <c r="G44" s="565"/>
      <c r="H44" s="565"/>
      <c r="I44" s="579"/>
      <c r="J44" s="579" t="s">
        <v>735</v>
      </c>
      <c r="K44" s="579"/>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4"/>
      <c r="AI44" s="564"/>
      <c r="AJ44" s="564"/>
      <c r="AK44" s="564"/>
      <c r="AL44" s="564"/>
      <c r="AM44" s="562"/>
      <c r="AN44" s="562"/>
      <c r="AO44" s="562"/>
    </row>
    <row r="45" spans="1:41" ht="15">
      <c r="A45" s="562"/>
      <c r="B45" s="575"/>
      <c r="C45" s="565"/>
      <c r="D45" s="565"/>
      <c r="E45" s="565"/>
      <c r="F45" s="565"/>
      <c r="G45" s="565"/>
      <c r="H45" s="565"/>
      <c r="I45" s="562"/>
      <c r="J45" s="578" t="s">
        <v>734</v>
      </c>
      <c r="K45" s="578" t="s">
        <v>734</v>
      </c>
      <c r="L45" s="578" t="s">
        <v>734</v>
      </c>
      <c r="M45" s="578" t="s">
        <v>734</v>
      </c>
      <c r="N45" s="578" t="s">
        <v>734</v>
      </c>
      <c r="O45" s="578" t="s">
        <v>734</v>
      </c>
      <c r="P45" s="578" t="s">
        <v>734</v>
      </c>
      <c r="Q45" s="578" t="s">
        <v>734</v>
      </c>
      <c r="R45" s="578" t="s">
        <v>734</v>
      </c>
      <c r="S45" s="578" t="s">
        <v>734</v>
      </c>
      <c r="T45" s="562"/>
      <c r="U45" s="562"/>
      <c r="V45" s="562"/>
      <c r="W45" s="562"/>
      <c r="X45" s="562"/>
      <c r="Y45" s="562"/>
      <c r="Z45" s="562"/>
      <c r="AA45" s="562"/>
      <c r="AB45" s="562"/>
      <c r="AC45" s="562"/>
      <c r="AD45" s="562"/>
      <c r="AE45" s="562"/>
      <c r="AF45" s="562"/>
      <c r="AG45" s="562"/>
      <c r="AH45" s="564"/>
      <c r="AI45" s="564"/>
      <c r="AJ45" s="564"/>
      <c r="AK45" s="564"/>
      <c r="AL45" s="564"/>
      <c r="AM45" s="562"/>
      <c r="AN45" s="562"/>
      <c r="AO45" s="562"/>
    </row>
    <row r="46" spans="1:41" ht="15">
      <c r="A46" s="562"/>
      <c r="B46" s="575"/>
      <c r="C46" s="565"/>
      <c r="D46" s="565"/>
      <c r="E46" s="565"/>
      <c r="F46" s="565"/>
      <c r="G46" s="565"/>
      <c r="H46" s="565"/>
      <c r="I46" s="562"/>
      <c r="J46" s="577">
        <v>2012</v>
      </c>
      <c r="K46" s="576">
        <f t="shared" ref="K46:S46" si="0">SUM(J46+1)</f>
        <v>2013</v>
      </c>
      <c r="L46" s="576">
        <f t="shared" si="0"/>
        <v>2014</v>
      </c>
      <c r="M46" s="576">
        <f t="shared" si="0"/>
        <v>2015</v>
      </c>
      <c r="N46" s="576">
        <f t="shared" si="0"/>
        <v>2016</v>
      </c>
      <c r="O46" s="576">
        <f t="shared" si="0"/>
        <v>2017</v>
      </c>
      <c r="P46" s="576">
        <f t="shared" si="0"/>
        <v>2018</v>
      </c>
      <c r="Q46" s="576">
        <f t="shared" si="0"/>
        <v>2019</v>
      </c>
      <c r="R46" s="576">
        <f t="shared" si="0"/>
        <v>2020</v>
      </c>
      <c r="S46" s="576">
        <f t="shared" si="0"/>
        <v>2021</v>
      </c>
      <c r="T46" s="562"/>
      <c r="U46" s="562"/>
      <c r="V46" s="562"/>
      <c r="W46" s="562"/>
      <c r="X46" s="562"/>
      <c r="Y46" s="562"/>
      <c r="Z46" s="562"/>
      <c r="AA46" s="562"/>
      <c r="AB46" s="562"/>
      <c r="AC46" s="562"/>
      <c r="AD46" s="562"/>
      <c r="AE46" s="562"/>
      <c r="AF46" s="562"/>
      <c r="AG46" s="562"/>
      <c r="AH46" s="564"/>
      <c r="AI46" s="564"/>
      <c r="AJ46" s="564"/>
      <c r="AK46" s="564"/>
      <c r="AL46" s="564"/>
      <c r="AM46" s="562"/>
      <c r="AN46" s="562"/>
      <c r="AO46" s="562"/>
    </row>
    <row r="47" spans="1:41" ht="15">
      <c r="A47" s="562"/>
      <c r="B47" s="575"/>
      <c r="C47" s="565"/>
      <c r="D47" s="565"/>
      <c r="E47" s="565"/>
      <c r="F47" s="565"/>
      <c r="G47" s="565"/>
      <c r="H47" s="565"/>
      <c r="I47" s="562"/>
      <c r="J47" s="574" t="s">
        <v>20</v>
      </c>
      <c r="K47" s="574" t="s">
        <v>20</v>
      </c>
      <c r="L47" s="574" t="s">
        <v>20</v>
      </c>
      <c r="M47" s="574" t="s">
        <v>20</v>
      </c>
      <c r="N47" s="574" t="s">
        <v>20</v>
      </c>
      <c r="O47" s="574" t="s">
        <v>20</v>
      </c>
      <c r="P47" s="574" t="s">
        <v>20</v>
      </c>
      <c r="Q47" s="574" t="s">
        <v>20</v>
      </c>
      <c r="R47" s="574" t="s">
        <v>20</v>
      </c>
      <c r="S47" s="574" t="s">
        <v>20</v>
      </c>
      <c r="T47" s="562"/>
      <c r="U47" s="562"/>
      <c r="V47" s="562"/>
      <c r="W47" s="562"/>
      <c r="X47" s="562"/>
      <c r="Y47" s="562"/>
      <c r="Z47" s="562"/>
      <c r="AA47" s="562"/>
      <c r="AB47" s="562"/>
      <c r="AC47" s="562"/>
      <c r="AD47" s="562"/>
      <c r="AE47" s="562"/>
      <c r="AF47" s="562"/>
      <c r="AG47" s="562"/>
      <c r="AH47" s="564"/>
      <c r="AI47" s="564"/>
      <c r="AJ47" s="564"/>
      <c r="AK47" s="564"/>
      <c r="AL47" s="564"/>
      <c r="AM47" s="562"/>
      <c r="AN47" s="562"/>
      <c r="AO47" s="562"/>
    </row>
    <row r="48" spans="1:41">
      <c r="A48" s="562"/>
      <c r="B48" s="565" t="s">
        <v>733</v>
      </c>
      <c r="C48" s="565"/>
      <c r="D48" s="565"/>
      <c r="E48" s="565"/>
      <c r="F48" s="565"/>
      <c r="G48" s="565"/>
      <c r="H48" s="565" t="s">
        <v>730</v>
      </c>
      <c r="I48" s="562"/>
      <c r="J48" s="573"/>
      <c r="K48" s="573"/>
      <c r="L48" s="573"/>
      <c r="M48" s="573"/>
      <c r="N48" s="573"/>
      <c r="O48" s="573"/>
      <c r="P48" s="573"/>
      <c r="Q48" s="573"/>
      <c r="R48" s="573"/>
      <c r="S48" s="573"/>
      <c r="T48" s="562"/>
      <c r="U48" s="562"/>
      <c r="V48" s="562"/>
      <c r="W48" s="562"/>
      <c r="X48" s="562"/>
      <c r="Y48" s="562"/>
      <c r="Z48" s="562"/>
      <c r="AA48" s="562"/>
      <c r="AB48" s="562"/>
      <c r="AC48" s="562"/>
      <c r="AD48" s="562"/>
      <c r="AE48" s="562"/>
      <c r="AF48" s="562"/>
      <c r="AG48" s="562"/>
      <c r="AH48" s="564"/>
      <c r="AI48" s="564"/>
      <c r="AJ48" s="564"/>
      <c r="AK48" s="564"/>
      <c r="AL48" s="564"/>
      <c r="AM48" s="562"/>
      <c r="AN48" s="562"/>
      <c r="AO48" s="562"/>
    </row>
    <row r="49" spans="1:41">
      <c r="A49" s="562"/>
      <c r="B49" s="565"/>
      <c r="C49" s="565" t="s">
        <v>729</v>
      </c>
      <c r="D49" s="565"/>
      <c r="E49" s="565"/>
      <c r="F49" s="565"/>
      <c r="G49" s="565"/>
      <c r="H49" s="565"/>
      <c r="I49" s="562"/>
      <c r="J49" s="569"/>
      <c r="K49" s="569"/>
      <c r="L49" s="569"/>
      <c r="M49" s="569"/>
      <c r="N49" s="569"/>
      <c r="O49" s="569"/>
      <c r="P49" s="569"/>
      <c r="Q49" s="569"/>
      <c r="R49" s="569"/>
      <c r="S49" s="569"/>
      <c r="T49" s="562"/>
      <c r="U49" s="562"/>
      <c r="V49" s="562"/>
      <c r="W49" s="562"/>
      <c r="X49" s="562"/>
      <c r="Y49" s="562"/>
      <c r="Z49" s="562"/>
      <c r="AA49" s="562"/>
      <c r="AB49" s="562"/>
      <c r="AC49" s="562"/>
      <c r="AD49" s="562"/>
      <c r="AE49" s="562"/>
      <c r="AF49" s="562"/>
      <c r="AG49" s="562"/>
      <c r="AH49" s="564"/>
      <c r="AI49" s="564"/>
      <c r="AJ49" s="564"/>
      <c r="AK49" s="564"/>
      <c r="AL49" s="564"/>
      <c r="AM49" s="562"/>
      <c r="AN49" s="562"/>
      <c r="AO49" s="562"/>
    </row>
    <row r="50" spans="1:41">
      <c r="A50" s="562"/>
      <c r="B50" s="565"/>
      <c r="C50" s="565" t="s">
        <v>728</v>
      </c>
      <c r="D50" s="565"/>
      <c r="E50" s="565"/>
      <c r="F50" s="565"/>
      <c r="G50" s="565"/>
      <c r="H50" s="565"/>
      <c r="I50" s="562"/>
      <c r="J50" s="569"/>
      <c r="K50" s="569"/>
      <c r="L50" s="569"/>
      <c r="M50" s="569"/>
      <c r="N50" s="569"/>
      <c r="O50" s="569"/>
      <c r="P50" s="569"/>
      <c r="Q50" s="569"/>
      <c r="R50" s="569"/>
      <c r="S50" s="569"/>
      <c r="T50" s="562"/>
      <c r="U50" s="562"/>
      <c r="V50" s="562"/>
      <c r="W50" s="562"/>
      <c r="X50" s="562"/>
      <c r="Y50" s="562"/>
      <c r="Z50" s="562"/>
      <c r="AA50" s="562"/>
      <c r="AB50" s="562"/>
      <c r="AC50" s="562"/>
      <c r="AD50" s="562"/>
      <c r="AE50" s="562"/>
      <c r="AF50" s="562"/>
      <c r="AG50" s="562"/>
      <c r="AH50" s="564"/>
      <c r="AI50" s="564"/>
      <c r="AJ50" s="564"/>
      <c r="AK50" s="564"/>
      <c r="AL50" s="564"/>
      <c r="AM50" s="562"/>
      <c r="AN50" s="562"/>
      <c r="AO50" s="562"/>
    </row>
    <row r="51" spans="1:41">
      <c r="A51" s="562"/>
      <c r="B51" s="565"/>
      <c r="C51" s="565" t="s">
        <v>727</v>
      </c>
      <c r="D51" s="565"/>
      <c r="E51" s="565"/>
      <c r="F51" s="565"/>
      <c r="G51" s="565"/>
      <c r="H51" s="565"/>
      <c r="I51" s="562"/>
      <c r="J51" s="569"/>
      <c r="K51" s="569"/>
      <c r="L51" s="569"/>
      <c r="M51" s="569"/>
      <c r="N51" s="569"/>
      <c r="O51" s="569"/>
      <c r="P51" s="569"/>
      <c r="Q51" s="569"/>
      <c r="R51" s="569"/>
      <c r="S51" s="569"/>
      <c r="T51" s="562"/>
      <c r="U51" s="562"/>
      <c r="V51" s="562"/>
      <c r="W51" s="562"/>
      <c r="X51" s="562"/>
      <c r="Y51" s="562"/>
      <c r="Z51" s="562"/>
      <c r="AA51" s="562"/>
      <c r="AB51" s="562"/>
      <c r="AC51" s="562"/>
      <c r="AD51" s="562"/>
      <c r="AE51" s="562"/>
      <c r="AF51" s="562"/>
      <c r="AG51" s="562"/>
      <c r="AH51" s="564"/>
      <c r="AI51" s="564"/>
      <c r="AJ51" s="564"/>
      <c r="AK51" s="564"/>
      <c r="AL51" s="564"/>
      <c r="AM51" s="562"/>
      <c r="AN51" s="562"/>
      <c r="AO51" s="562"/>
    </row>
    <row r="52" spans="1:41">
      <c r="A52" s="562"/>
      <c r="B52" s="562"/>
      <c r="C52" s="565" t="s">
        <v>726</v>
      </c>
      <c r="D52" s="565"/>
      <c r="E52" s="565"/>
      <c r="F52" s="565"/>
      <c r="G52" s="565"/>
      <c r="H52" s="565"/>
      <c r="I52" s="562"/>
      <c r="J52" s="569"/>
      <c r="K52" s="569"/>
      <c r="L52" s="569"/>
      <c r="M52" s="569"/>
      <c r="N52" s="569"/>
      <c r="O52" s="569"/>
      <c r="P52" s="569"/>
      <c r="Q52" s="569"/>
      <c r="R52" s="569"/>
      <c r="S52" s="569"/>
      <c r="T52" s="562"/>
      <c r="U52" s="562"/>
      <c r="V52" s="562"/>
      <c r="W52" s="562"/>
      <c r="X52" s="562"/>
      <c r="Y52" s="562"/>
      <c r="Z52" s="562"/>
      <c r="AA52" s="562"/>
      <c r="AB52" s="562"/>
      <c r="AC52" s="562"/>
      <c r="AD52" s="562"/>
      <c r="AE52" s="562"/>
      <c r="AF52" s="562"/>
      <c r="AG52" s="562"/>
      <c r="AH52" s="564"/>
      <c r="AI52" s="564"/>
      <c r="AJ52" s="564"/>
      <c r="AK52" s="564"/>
      <c r="AL52" s="564"/>
      <c r="AM52" s="562"/>
      <c r="AN52" s="562"/>
      <c r="AO52" s="562"/>
    </row>
    <row r="53" spans="1:41">
      <c r="A53" s="562"/>
      <c r="B53" s="565"/>
      <c r="C53" s="565" t="s">
        <v>710</v>
      </c>
      <c r="D53" s="565"/>
      <c r="E53" s="565"/>
      <c r="F53" s="565"/>
      <c r="G53" s="565"/>
      <c r="H53" s="565"/>
      <c r="I53" s="562"/>
      <c r="J53" s="569"/>
      <c r="K53" s="569"/>
      <c r="L53" s="569"/>
      <c r="M53" s="569"/>
      <c r="N53" s="569"/>
      <c r="O53" s="569"/>
      <c r="P53" s="569"/>
      <c r="Q53" s="569"/>
      <c r="R53" s="569"/>
      <c r="S53" s="569"/>
      <c r="T53" s="562"/>
      <c r="U53" s="562"/>
      <c r="V53" s="562"/>
      <c r="W53" s="562"/>
      <c r="X53" s="562"/>
      <c r="Y53" s="562"/>
      <c r="Z53" s="562"/>
      <c r="AA53" s="562"/>
      <c r="AB53" s="562"/>
      <c r="AC53" s="562"/>
      <c r="AD53" s="562"/>
      <c r="AE53" s="562"/>
      <c r="AF53" s="562"/>
      <c r="AG53" s="562"/>
      <c r="AH53" s="564"/>
      <c r="AI53" s="564"/>
      <c r="AJ53" s="564"/>
      <c r="AK53" s="564"/>
      <c r="AL53" s="564"/>
      <c r="AM53" s="562"/>
      <c r="AN53" s="562"/>
      <c r="AO53" s="562"/>
    </row>
    <row r="54" spans="1:41">
      <c r="A54" s="562"/>
      <c r="B54" s="565"/>
      <c r="C54" s="565"/>
      <c r="D54" s="565"/>
      <c r="E54" s="565"/>
      <c r="F54" s="565"/>
      <c r="G54" s="565"/>
      <c r="H54" s="565"/>
      <c r="I54" s="562"/>
      <c r="J54" s="568">
        <f t="shared" ref="J54:S54" si="1">SUM(J49:J53)</f>
        <v>0</v>
      </c>
      <c r="K54" s="568">
        <f t="shared" si="1"/>
        <v>0</v>
      </c>
      <c r="L54" s="568">
        <f t="shared" si="1"/>
        <v>0</v>
      </c>
      <c r="M54" s="568">
        <f t="shared" si="1"/>
        <v>0</v>
      </c>
      <c r="N54" s="568">
        <f t="shared" si="1"/>
        <v>0</v>
      </c>
      <c r="O54" s="568">
        <f t="shared" si="1"/>
        <v>0</v>
      </c>
      <c r="P54" s="568">
        <f t="shared" si="1"/>
        <v>0</v>
      </c>
      <c r="Q54" s="568">
        <f t="shared" si="1"/>
        <v>0</v>
      </c>
      <c r="R54" s="568">
        <f t="shared" si="1"/>
        <v>0</v>
      </c>
      <c r="S54" s="568">
        <f t="shared" si="1"/>
        <v>0</v>
      </c>
      <c r="T54" s="562"/>
      <c r="U54" s="562"/>
      <c r="V54" s="562"/>
      <c r="W54" s="562"/>
      <c r="X54" s="562"/>
      <c r="Y54" s="562"/>
      <c r="Z54" s="562"/>
      <c r="AA54" s="562"/>
      <c r="AB54" s="562"/>
      <c r="AC54" s="562"/>
      <c r="AD54" s="562"/>
      <c r="AE54" s="562"/>
      <c r="AF54" s="562"/>
      <c r="AG54" s="562"/>
      <c r="AH54" s="564"/>
      <c r="AI54" s="564"/>
      <c r="AJ54" s="564"/>
      <c r="AK54" s="564"/>
      <c r="AL54" s="564"/>
      <c r="AM54" s="562"/>
      <c r="AN54" s="562"/>
      <c r="AO54" s="562"/>
    </row>
    <row r="55" spans="1:41">
      <c r="A55" s="562"/>
      <c r="B55" s="565"/>
      <c r="C55" s="565" t="s">
        <v>725</v>
      </c>
      <c r="D55" s="565"/>
      <c r="E55" s="565"/>
      <c r="F55" s="565"/>
      <c r="G55" s="565"/>
      <c r="H55" s="565"/>
      <c r="I55" s="562"/>
      <c r="J55" s="567"/>
      <c r="K55" s="567"/>
      <c r="L55" s="567"/>
      <c r="M55" s="567"/>
      <c r="N55" s="567"/>
      <c r="O55" s="567"/>
      <c r="P55" s="567"/>
      <c r="Q55" s="567"/>
      <c r="R55" s="567"/>
      <c r="S55" s="567"/>
      <c r="T55" s="562"/>
      <c r="U55" s="562"/>
      <c r="V55" s="562"/>
      <c r="W55" s="562"/>
      <c r="X55" s="562"/>
      <c r="Y55" s="562"/>
      <c r="Z55" s="562"/>
      <c r="AA55" s="562"/>
      <c r="AB55" s="562"/>
      <c r="AC55" s="562"/>
      <c r="AD55" s="562"/>
      <c r="AE55" s="562"/>
      <c r="AF55" s="562"/>
      <c r="AG55" s="562"/>
      <c r="AH55" s="564"/>
      <c r="AI55" s="564"/>
      <c r="AJ55" s="564"/>
      <c r="AK55" s="564"/>
      <c r="AL55" s="564"/>
      <c r="AM55" s="562"/>
      <c r="AN55" s="562"/>
      <c r="AO55" s="562"/>
    </row>
    <row r="56" spans="1:41">
      <c r="A56" s="562"/>
      <c r="B56" s="565"/>
      <c r="C56" s="565" t="s">
        <v>724</v>
      </c>
      <c r="D56" s="565"/>
      <c r="E56" s="565"/>
      <c r="F56" s="565"/>
      <c r="G56" s="565"/>
      <c r="H56" s="565"/>
      <c r="I56" s="562"/>
      <c r="J56" s="566">
        <f t="shared" ref="J56:S56" si="2">J54-J55</f>
        <v>0</v>
      </c>
      <c r="K56" s="566">
        <f t="shared" si="2"/>
        <v>0</v>
      </c>
      <c r="L56" s="566">
        <f t="shared" si="2"/>
        <v>0</v>
      </c>
      <c r="M56" s="566">
        <f t="shared" si="2"/>
        <v>0</v>
      </c>
      <c r="N56" s="566">
        <f t="shared" si="2"/>
        <v>0</v>
      </c>
      <c r="O56" s="566">
        <f t="shared" si="2"/>
        <v>0</v>
      </c>
      <c r="P56" s="566">
        <f t="shared" si="2"/>
        <v>0</v>
      </c>
      <c r="Q56" s="566">
        <f t="shared" si="2"/>
        <v>0</v>
      </c>
      <c r="R56" s="566">
        <f t="shared" si="2"/>
        <v>0</v>
      </c>
      <c r="S56" s="566">
        <f t="shared" si="2"/>
        <v>0</v>
      </c>
      <c r="T56" s="562"/>
      <c r="U56" s="562"/>
      <c r="V56" s="562"/>
      <c r="W56" s="562"/>
      <c r="X56" s="562"/>
      <c r="Y56" s="562"/>
      <c r="Z56" s="562"/>
      <c r="AA56" s="562"/>
      <c r="AB56" s="562"/>
      <c r="AC56" s="562"/>
      <c r="AD56" s="562"/>
      <c r="AE56" s="562"/>
      <c r="AF56" s="562"/>
      <c r="AG56" s="562"/>
      <c r="AH56" s="564"/>
      <c r="AI56" s="564"/>
      <c r="AJ56" s="564"/>
      <c r="AK56" s="564"/>
      <c r="AL56" s="564"/>
      <c r="AM56" s="562"/>
      <c r="AN56" s="562"/>
      <c r="AO56" s="562"/>
    </row>
    <row r="57" spans="1:41">
      <c r="A57" s="562"/>
      <c r="B57" s="565"/>
      <c r="C57" s="565"/>
      <c r="D57" s="565"/>
      <c r="E57" s="565"/>
      <c r="F57" s="565"/>
      <c r="G57" s="565"/>
      <c r="H57" s="565"/>
      <c r="I57" s="562"/>
      <c r="J57" s="572"/>
      <c r="K57" s="572"/>
      <c r="L57" s="572"/>
      <c r="M57" s="572"/>
      <c r="N57" s="572"/>
      <c r="O57" s="572"/>
      <c r="P57" s="572"/>
      <c r="Q57" s="572"/>
      <c r="R57" s="572"/>
      <c r="S57" s="572"/>
      <c r="T57" s="562"/>
      <c r="U57" s="562"/>
      <c r="V57" s="562"/>
      <c r="W57" s="562"/>
      <c r="X57" s="562"/>
      <c r="Y57" s="562"/>
      <c r="Z57" s="562"/>
      <c r="AA57" s="562"/>
      <c r="AB57" s="562"/>
      <c r="AC57" s="562"/>
      <c r="AD57" s="562"/>
      <c r="AE57" s="562"/>
      <c r="AF57" s="562"/>
      <c r="AG57" s="562"/>
      <c r="AH57" s="564"/>
      <c r="AI57" s="564"/>
      <c r="AJ57" s="564"/>
      <c r="AK57" s="564"/>
      <c r="AL57" s="564"/>
      <c r="AM57" s="562"/>
      <c r="AN57" s="562"/>
      <c r="AO57" s="562"/>
    </row>
    <row r="58" spans="1:41">
      <c r="A58" s="562"/>
      <c r="B58" s="565" t="s">
        <v>732</v>
      </c>
      <c r="C58" s="565"/>
      <c r="D58" s="565"/>
      <c r="E58" s="565"/>
      <c r="F58" s="565"/>
      <c r="G58" s="565"/>
      <c r="H58" s="565" t="s">
        <v>730</v>
      </c>
      <c r="I58" s="562"/>
      <c r="J58" s="570">
        <v>0.1</v>
      </c>
      <c r="K58" s="570">
        <v>0.1</v>
      </c>
      <c r="L58" s="570">
        <v>0.1</v>
      </c>
      <c r="M58" s="570">
        <v>0.1</v>
      </c>
      <c r="N58" s="570">
        <v>0.1</v>
      </c>
      <c r="O58" s="570">
        <v>0.1</v>
      </c>
      <c r="P58" s="570">
        <v>0.1</v>
      </c>
      <c r="Q58" s="570">
        <v>0.1</v>
      </c>
      <c r="R58" s="570">
        <v>0.1</v>
      </c>
      <c r="S58" s="570">
        <v>0.1</v>
      </c>
      <c r="T58" s="562"/>
      <c r="U58" s="562"/>
      <c r="V58" s="562"/>
      <c r="W58" s="562"/>
      <c r="X58" s="562"/>
      <c r="Y58" s="562"/>
      <c r="Z58" s="562"/>
      <c r="AA58" s="562"/>
      <c r="AB58" s="562"/>
      <c r="AC58" s="562"/>
      <c r="AD58" s="562"/>
      <c r="AE58" s="562"/>
      <c r="AF58" s="562"/>
      <c r="AG58" s="562"/>
      <c r="AH58" s="564"/>
      <c r="AI58" s="564"/>
      <c r="AJ58" s="564"/>
      <c r="AK58" s="564"/>
      <c r="AL58" s="564"/>
      <c r="AM58" s="562"/>
      <c r="AN58" s="562"/>
      <c r="AO58" s="562"/>
    </row>
    <row r="59" spans="1:41">
      <c r="A59" s="562"/>
      <c r="B59" s="565"/>
      <c r="C59" s="565" t="s">
        <v>729</v>
      </c>
      <c r="D59" s="565"/>
      <c r="E59" s="565"/>
      <c r="F59" s="565"/>
      <c r="G59" s="565"/>
      <c r="H59" s="565"/>
      <c r="I59" s="562"/>
      <c r="J59" s="569"/>
      <c r="K59" s="569"/>
      <c r="L59" s="569"/>
      <c r="M59" s="569"/>
      <c r="N59" s="569"/>
      <c r="O59" s="569"/>
      <c r="P59" s="569"/>
      <c r="Q59" s="569"/>
      <c r="R59" s="569"/>
      <c r="S59" s="569"/>
      <c r="T59" s="562"/>
      <c r="U59" s="562"/>
      <c r="V59" s="562"/>
      <c r="W59" s="562"/>
      <c r="X59" s="562"/>
      <c r="Y59" s="562"/>
      <c r="Z59" s="562"/>
      <c r="AA59" s="562"/>
      <c r="AB59" s="562"/>
      <c r="AC59" s="562"/>
      <c r="AD59" s="562"/>
      <c r="AE59" s="562"/>
      <c r="AF59" s="562"/>
      <c r="AG59" s="562"/>
      <c r="AH59" s="564"/>
      <c r="AI59" s="564"/>
      <c r="AJ59" s="564"/>
      <c r="AK59" s="564"/>
      <c r="AL59" s="564"/>
      <c r="AM59" s="562"/>
      <c r="AN59" s="562"/>
      <c r="AO59" s="562"/>
    </row>
    <row r="60" spans="1:41">
      <c r="A60" s="562"/>
      <c r="B60" s="565"/>
      <c r="C60" s="565" t="s">
        <v>728</v>
      </c>
      <c r="D60" s="565"/>
      <c r="E60" s="565"/>
      <c r="F60" s="565"/>
      <c r="G60" s="565"/>
      <c r="H60" s="565"/>
      <c r="I60" s="562"/>
      <c r="J60" s="569"/>
      <c r="K60" s="569"/>
      <c r="L60" s="569"/>
      <c r="M60" s="569"/>
      <c r="N60" s="569"/>
      <c r="O60" s="569"/>
      <c r="P60" s="569"/>
      <c r="Q60" s="569"/>
      <c r="R60" s="569"/>
      <c r="S60" s="569"/>
      <c r="T60" s="562"/>
      <c r="U60" s="562"/>
      <c r="V60" s="562"/>
      <c r="W60" s="562"/>
      <c r="X60" s="562"/>
      <c r="Y60" s="562"/>
      <c r="Z60" s="562"/>
      <c r="AA60" s="562"/>
      <c r="AB60" s="562"/>
      <c r="AC60" s="562"/>
      <c r="AD60" s="562"/>
      <c r="AE60" s="562"/>
      <c r="AF60" s="562"/>
      <c r="AG60" s="562"/>
      <c r="AH60" s="564"/>
      <c r="AI60" s="564"/>
      <c r="AJ60" s="564"/>
      <c r="AK60" s="564"/>
      <c r="AL60" s="564"/>
      <c r="AM60" s="562"/>
      <c r="AN60" s="562"/>
      <c r="AO60" s="562"/>
    </row>
    <row r="61" spans="1:41">
      <c r="A61" s="562"/>
      <c r="B61" s="565"/>
      <c r="C61" s="565" t="s">
        <v>727</v>
      </c>
      <c r="D61" s="565"/>
      <c r="E61" s="565"/>
      <c r="F61" s="565"/>
      <c r="G61" s="565"/>
      <c r="H61" s="565"/>
      <c r="I61" s="562"/>
      <c r="J61" s="569"/>
      <c r="K61" s="569"/>
      <c r="L61" s="569"/>
      <c r="M61" s="569"/>
      <c r="N61" s="569"/>
      <c r="O61" s="569"/>
      <c r="P61" s="569"/>
      <c r="Q61" s="569"/>
      <c r="R61" s="569"/>
      <c r="S61" s="569"/>
      <c r="T61" s="562"/>
      <c r="U61" s="562"/>
      <c r="V61" s="562"/>
      <c r="W61" s="562"/>
      <c r="X61" s="562"/>
      <c r="Y61" s="562"/>
      <c r="Z61" s="562"/>
      <c r="AA61" s="562"/>
      <c r="AB61" s="562"/>
      <c r="AC61" s="562"/>
      <c r="AD61" s="562"/>
      <c r="AE61" s="562"/>
      <c r="AF61" s="562"/>
      <c r="AG61" s="562"/>
      <c r="AH61" s="564"/>
      <c r="AI61" s="564"/>
      <c r="AJ61" s="564"/>
      <c r="AK61" s="564"/>
      <c r="AL61" s="564"/>
      <c r="AM61" s="562"/>
      <c r="AN61" s="562"/>
      <c r="AO61" s="562"/>
    </row>
    <row r="62" spans="1:41">
      <c r="A62" s="562"/>
      <c r="B62" s="562"/>
      <c r="C62" s="565" t="s">
        <v>726</v>
      </c>
      <c r="D62" s="565"/>
      <c r="E62" s="565"/>
      <c r="F62" s="565"/>
      <c r="G62" s="565"/>
      <c r="H62" s="565"/>
      <c r="I62" s="562"/>
      <c r="J62" s="569"/>
      <c r="K62" s="569"/>
      <c r="L62" s="569"/>
      <c r="M62" s="569"/>
      <c r="N62" s="569"/>
      <c r="O62" s="569"/>
      <c r="P62" s="569"/>
      <c r="Q62" s="569"/>
      <c r="R62" s="569"/>
      <c r="S62" s="569"/>
      <c r="T62" s="562"/>
      <c r="U62" s="562"/>
      <c r="V62" s="562"/>
      <c r="W62" s="562"/>
      <c r="X62" s="562"/>
      <c r="Y62" s="562"/>
      <c r="Z62" s="562"/>
      <c r="AA62" s="562"/>
      <c r="AB62" s="562"/>
      <c r="AC62" s="562"/>
      <c r="AD62" s="562"/>
      <c r="AE62" s="562"/>
      <c r="AF62" s="562"/>
      <c r="AG62" s="562"/>
      <c r="AH62" s="564"/>
      <c r="AI62" s="564"/>
      <c r="AJ62" s="564"/>
      <c r="AK62" s="564"/>
      <c r="AL62" s="564"/>
      <c r="AM62" s="562"/>
      <c r="AN62" s="562"/>
      <c r="AO62" s="562"/>
    </row>
    <row r="63" spans="1:41">
      <c r="A63" s="562"/>
      <c r="B63" s="565"/>
      <c r="C63" s="565" t="s">
        <v>710</v>
      </c>
      <c r="D63" s="565"/>
      <c r="E63" s="565"/>
      <c r="F63" s="565"/>
      <c r="G63" s="565"/>
      <c r="H63" s="565"/>
      <c r="I63" s="562"/>
      <c r="J63" s="569"/>
      <c r="K63" s="569"/>
      <c r="L63" s="569"/>
      <c r="M63" s="569"/>
      <c r="N63" s="569"/>
      <c r="O63" s="569"/>
      <c r="P63" s="569"/>
      <c r="Q63" s="569"/>
      <c r="R63" s="569"/>
      <c r="S63" s="569"/>
      <c r="T63" s="562"/>
      <c r="U63" s="562"/>
      <c r="V63" s="562"/>
      <c r="W63" s="562"/>
      <c r="X63" s="562"/>
      <c r="Y63" s="562"/>
      <c r="Z63" s="562"/>
      <c r="AA63" s="562"/>
      <c r="AB63" s="562"/>
      <c r="AC63" s="562"/>
      <c r="AD63" s="562"/>
      <c r="AE63" s="562"/>
      <c r="AF63" s="562"/>
      <c r="AG63" s="562"/>
      <c r="AH63" s="564"/>
      <c r="AI63" s="564"/>
      <c r="AJ63" s="564"/>
      <c r="AK63" s="564"/>
      <c r="AL63" s="564"/>
      <c r="AM63" s="562"/>
      <c r="AN63" s="562"/>
      <c r="AO63" s="562"/>
    </row>
    <row r="64" spans="1:41">
      <c r="A64" s="562"/>
      <c r="B64" s="565"/>
      <c r="C64" s="565"/>
      <c r="D64" s="565"/>
      <c r="E64" s="565"/>
      <c r="F64" s="565"/>
      <c r="G64" s="565"/>
      <c r="H64" s="565"/>
      <c r="I64" s="562"/>
      <c r="J64" s="566">
        <f t="shared" ref="J64:S64" si="3">SUM(J59:J63)</f>
        <v>0</v>
      </c>
      <c r="K64" s="566">
        <f t="shared" si="3"/>
        <v>0</v>
      </c>
      <c r="L64" s="566">
        <f t="shared" si="3"/>
        <v>0</v>
      </c>
      <c r="M64" s="566">
        <f t="shared" si="3"/>
        <v>0</v>
      </c>
      <c r="N64" s="566">
        <f t="shared" si="3"/>
        <v>0</v>
      </c>
      <c r="O64" s="566">
        <f t="shared" si="3"/>
        <v>0</v>
      </c>
      <c r="P64" s="566">
        <f t="shared" si="3"/>
        <v>0</v>
      </c>
      <c r="Q64" s="566">
        <f t="shared" si="3"/>
        <v>0</v>
      </c>
      <c r="R64" s="566">
        <f t="shared" si="3"/>
        <v>0</v>
      </c>
      <c r="S64" s="566">
        <f t="shared" si="3"/>
        <v>0</v>
      </c>
      <c r="T64" s="562"/>
      <c r="U64" s="562"/>
      <c r="V64" s="562"/>
      <c r="W64" s="562"/>
      <c r="X64" s="562"/>
      <c r="Y64" s="562"/>
      <c r="Z64" s="562"/>
      <c r="AA64" s="562"/>
      <c r="AB64" s="562"/>
      <c r="AC64" s="562"/>
      <c r="AD64" s="562"/>
      <c r="AE64" s="562"/>
      <c r="AF64" s="562"/>
      <c r="AG64" s="562"/>
      <c r="AH64" s="564"/>
      <c r="AI64" s="564"/>
      <c r="AJ64" s="564"/>
      <c r="AK64" s="564"/>
      <c r="AL64" s="564"/>
      <c r="AM64" s="562"/>
      <c r="AN64" s="562"/>
      <c r="AO64" s="562"/>
    </row>
    <row r="65" spans="1:41">
      <c r="A65" s="562"/>
      <c r="B65" s="565"/>
      <c r="C65" s="565" t="s">
        <v>725</v>
      </c>
      <c r="D65" s="565"/>
      <c r="E65" s="565"/>
      <c r="F65" s="565"/>
      <c r="G65" s="565"/>
      <c r="H65" s="565"/>
      <c r="I65" s="562"/>
      <c r="J65" s="569"/>
      <c r="K65" s="569"/>
      <c r="L65" s="569"/>
      <c r="M65" s="569"/>
      <c r="N65" s="569"/>
      <c r="O65" s="569"/>
      <c r="P65" s="569"/>
      <c r="Q65" s="569"/>
      <c r="R65" s="569"/>
      <c r="S65" s="569"/>
      <c r="T65" s="562"/>
      <c r="U65" s="562"/>
      <c r="V65" s="562"/>
      <c r="W65" s="562"/>
      <c r="X65" s="562"/>
      <c r="Y65" s="562"/>
      <c r="Z65" s="562"/>
      <c r="AA65" s="562"/>
      <c r="AB65" s="562"/>
      <c r="AC65" s="562"/>
      <c r="AD65" s="562"/>
      <c r="AE65" s="562"/>
      <c r="AF65" s="562"/>
      <c r="AG65" s="562"/>
      <c r="AH65" s="564"/>
      <c r="AI65" s="564"/>
      <c r="AJ65" s="564"/>
      <c r="AK65" s="564"/>
      <c r="AL65" s="564"/>
      <c r="AM65" s="562"/>
      <c r="AN65" s="562"/>
      <c r="AO65" s="562"/>
    </row>
    <row r="66" spans="1:41">
      <c r="A66" s="562"/>
      <c r="B66" s="565"/>
      <c r="C66" s="565" t="s">
        <v>724</v>
      </c>
      <c r="D66" s="565"/>
      <c r="E66" s="565"/>
      <c r="F66" s="565"/>
      <c r="G66" s="565"/>
      <c r="H66" s="565"/>
      <c r="I66" s="562"/>
      <c r="J66" s="566">
        <f t="shared" ref="J66:S66" si="4">J64-J65</f>
        <v>0</v>
      </c>
      <c r="K66" s="566">
        <f t="shared" si="4"/>
        <v>0</v>
      </c>
      <c r="L66" s="566">
        <f t="shared" si="4"/>
        <v>0</v>
      </c>
      <c r="M66" s="566">
        <f t="shared" si="4"/>
        <v>0</v>
      </c>
      <c r="N66" s="566">
        <f t="shared" si="4"/>
        <v>0</v>
      </c>
      <c r="O66" s="566">
        <f t="shared" si="4"/>
        <v>0</v>
      </c>
      <c r="P66" s="566">
        <f t="shared" si="4"/>
        <v>0</v>
      </c>
      <c r="Q66" s="566">
        <f t="shared" si="4"/>
        <v>0</v>
      </c>
      <c r="R66" s="566">
        <f t="shared" si="4"/>
        <v>0</v>
      </c>
      <c r="S66" s="566">
        <f t="shared" si="4"/>
        <v>0</v>
      </c>
      <c r="T66" s="562"/>
      <c r="U66" s="562"/>
      <c r="V66" s="562"/>
      <c r="W66" s="562"/>
      <c r="X66" s="562"/>
      <c r="Y66" s="562"/>
      <c r="Z66" s="562"/>
      <c r="AA66" s="562"/>
      <c r="AB66" s="562"/>
      <c r="AC66" s="562"/>
      <c r="AD66" s="562"/>
      <c r="AE66" s="562"/>
      <c r="AF66" s="562"/>
      <c r="AG66" s="562"/>
      <c r="AH66" s="564"/>
      <c r="AI66" s="564"/>
      <c r="AJ66" s="564"/>
      <c r="AK66" s="564"/>
      <c r="AL66" s="564"/>
      <c r="AM66" s="562"/>
      <c r="AN66" s="562"/>
      <c r="AO66" s="562"/>
    </row>
    <row r="67" spans="1:41">
      <c r="A67" s="562"/>
      <c r="B67" s="565"/>
      <c r="C67" s="565"/>
      <c r="D67" s="565"/>
      <c r="E67" s="565"/>
      <c r="F67" s="565"/>
      <c r="G67" s="565"/>
      <c r="H67" s="565"/>
      <c r="I67" s="562"/>
      <c r="J67" s="571"/>
      <c r="K67" s="571"/>
      <c r="L67" s="571"/>
      <c r="M67" s="571"/>
      <c r="N67" s="571"/>
      <c r="O67" s="571"/>
      <c r="P67" s="571"/>
      <c r="Q67" s="571"/>
      <c r="R67" s="571"/>
      <c r="S67" s="571"/>
      <c r="T67" s="562"/>
      <c r="U67" s="562"/>
      <c r="V67" s="562"/>
      <c r="W67" s="562"/>
      <c r="X67" s="562"/>
      <c r="Y67" s="562"/>
      <c r="Z67" s="562"/>
      <c r="AA67" s="562"/>
      <c r="AB67" s="562"/>
      <c r="AC67" s="562"/>
      <c r="AD67" s="562"/>
      <c r="AE67" s="562"/>
      <c r="AF67" s="562"/>
      <c r="AG67" s="562"/>
      <c r="AH67" s="564"/>
      <c r="AI67" s="564"/>
      <c r="AJ67" s="564"/>
      <c r="AK67" s="564"/>
      <c r="AL67" s="564"/>
      <c r="AM67" s="562"/>
      <c r="AN67" s="562"/>
      <c r="AO67" s="562"/>
    </row>
    <row r="68" spans="1:41">
      <c r="A68" s="562"/>
      <c r="B68" s="565" t="s">
        <v>731</v>
      </c>
      <c r="C68" s="565"/>
      <c r="D68" s="565"/>
      <c r="E68" s="565"/>
      <c r="F68" s="565"/>
      <c r="G68" s="565"/>
      <c r="H68" s="565" t="s">
        <v>730</v>
      </c>
      <c r="I68" s="562"/>
      <c r="J68" s="570">
        <v>0.03</v>
      </c>
      <c r="K68" s="570">
        <v>0.03</v>
      </c>
      <c r="L68" s="570">
        <v>0.03</v>
      </c>
      <c r="M68" s="570">
        <v>0.03</v>
      </c>
      <c r="N68" s="570">
        <v>0.03</v>
      </c>
      <c r="O68" s="570">
        <v>0.03</v>
      </c>
      <c r="P68" s="570">
        <v>0.03</v>
      </c>
      <c r="Q68" s="570">
        <v>0.03</v>
      </c>
      <c r="R68" s="570">
        <v>0.03</v>
      </c>
      <c r="S68" s="570">
        <v>0.03</v>
      </c>
      <c r="T68" s="562"/>
      <c r="U68" s="562"/>
      <c r="V68" s="562"/>
      <c r="W68" s="562"/>
      <c r="X68" s="562"/>
      <c r="Y68" s="562"/>
      <c r="Z68" s="562"/>
      <c r="AA68" s="562"/>
      <c r="AB68" s="562"/>
      <c r="AC68" s="562"/>
      <c r="AD68" s="562"/>
      <c r="AE68" s="562"/>
      <c r="AF68" s="562"/>
      <c r="AG68" s="562"/>
      <c r="AH68" s="564"/>
      <c r="AI68" s="564"/>
      <c r="AJ68" s="564"/>
      <c r="AK68" s="564"/>
      <c r="AL68" s="564"/>
      <c r="AM68" s="562"/>
      <c r="AN68" s="562"/>
      <c r="AO68" s="562"/>
    </row>
    <row r="69" spans="1:41">
      <c r="A69" s="562"/>
      <c r="B69" s="565"/>
      <c r="C69" s="565" t="s">
        <v>729</v>
      </c>
      <c r="D69" s="565"/>
      <c r="E69" s="565"/>
      <c r="F69" s="565"/>
      <c r="G69" s="565"/>
      <c r="H69" s="565"/>
      <c r="I69" s="562"/>
      <c r="J69" s="569"/>
      <c r="K69" s="569"/>
      <c r="L69" s="569"/>
      <c r="M69" s="569"/>
      <c r="N69" s="569"/>
      <c r="O69" s="569"/>
      <c r="P69" s="569"/>
      <c r="Q69" s="569"/>
      <c r="R69" s="569"/>
      <c r="S69" s="569"/>
      <c r="T69" s="562"/>
      <c r="U69" s="562"/>
      <c r="V69" s="562"/>
      <c r="W69" s="562"/>
      <c r="X69" s="562"/>
      <c r="Y69" s="562"/>
      <c r="Z69" s="562"/>
      <c r="AA69" s="562"/>
      <c r="AB69" s="562"/>
      <c r="AC69" s="562"/>
      <c r="AD69" s="562"/>
      <c r="AE69" s="562"/>
      <c r="AF69" s="562"/>
      <c r="AG69" s="562"/>
      <c r="AH69" s="564"/>
      <c r="AI69" s="564"/>
      <c r="AJ69" s="564"/>
      <c r="AK69" s="564"/>
      <c r="AL69" s="564"/>
      <c r="AM69" s="562"/>
      <c r="AN69" s="562"/>
      <c r="AO69" s="562"/>
    </row>
    <row r="70" spans="1:41">
      <c r="A70" s="562"/>
      <c r="B70" s="565"/>
      <c r="C70" s="565" t="s">
        <v>728</v>
      </c>
      <c r="D70" s="565"/>
      <c r="E70" s="565"/>
      <c r="F70" s="565"/>
      <c r="G70" s="565"/>
      <c r="H70" s="565"/>
      <c r="I70" s="562"/>
      <c r="J70" s="569"/>
      <c r="K70" s="569"/>
      <c r="L70" s="569"/>
      <c r="M70" s="569"/>
      <c r="N70" s="569"/>
      <c r="O70" s="569"/>
      <c r="P70" s="569"/>
      <c r="Q70" s="569"/>
      <c r="R70" s="569"/>
      <c r="S70" s="569"/>
      <c r="T70" s="562"/>
      <c r="U70" s="562"/>
      <c r="V70" s="562"/>
      <c r="W70" s="562"/>
      <c r="X70" s="562"/>
      <c r="Y70" s="562"/>
      <c r="Z70" s="562"/>
      <c r="AA70" s="562"/>
      <c r="AB70" s="562"/>
      <c r="AC70" s="562"/>
      <c r="AD70" s="562"/>
      <c r="AE70" s="562"/>
      <c r="AF70" s="562"/>
      <c r="AG70" s="562"/>
      <c r="AH70" s="564"/>
      <c r="AI70" s="564"/>
      <c r="AJ70" s="564"/>
      <c r="AK70" s="564"/>
      <c r="AL70" s="564"/>
      <c r="AM70" s="562"/>
      <c r="AN70" s="562"/>
      <c r="AO70" s="562"/>
    </row>
    <row r="71" spans="1:41">
      <c r="A71" s="562"/>
      <c r="B71" s="565"/>
      <c r="C71" s="565" t="s">
        <v>727</v>
      </c>
      <c r="D71" s="565"/>
      <c r="E71" s="565"/>
      <c r="F71" s="565"/>
      <c r="G71" s="565"/>
      <c r="H71" s="565"/>
      <c r="I71" s="562"/>
      <c r="J71" s="569"/>
      <c r="K71" s="569"/>
      <c r="L71" s="569"/>
      <c r="M71" s="569"/>
      <c r="N71" s="569"/>
      <c r="O71" s="569"/>
      <c r="P71" s="569"/>
      <c r="Q71" s="569"/>
      <c r="R71" s="569"/>
      <c r="S71" s="569"/>
      <c r="T71" s="562"/>
      <c r="U71" s="562"/>
      <c r="V71" s="562"/>
      <c r="W71" s="562"/>
      <c r="X71" s="562"/>
      <c r="Y71" s="562"/>
      <c r="Z71" s="562"/>
      <c r="AA71" s="562"/>
      <c r="AB71" s="562"/>
      <c r="AC71" s="562"/>
      <c r="AD71" s="562"/>
      <c r="AE71" s="562"/>
      <c r="AF71" s="562"/>
      <c r="AG71" s="562"/>
      <c r="AH71" s="564"/>
      <c r="AI71" s="564"/>
      <c r="AJ71" s="564"/>
      <c r="AK71" s="564"/>
      <c r="AL71" s="564"/>
      <c r="AM71" s="562"/>
      <c r="AN71" s="562"/>
      <c r="AO71" s="562"/>
    </row>
    <row r="72" spans="1:41">
      <c r="A72" s="562"/>
      <c r="B72" s="562"/>
      <c r="C72" s="565" t="s">
        <v>726</v>
      </c>
      <c r="D72" s="565"/>
      <c r="E72" s="565"/>
      <c r="F72" s="565"/>
      <c r="G72" s="565"/>
      <c r="H72" s="565"/>
      <c r="I72" s="562"/>
      <c r="J72" s="569"/>
      <c r="K72" s="569"/>
      <c r="L72" s="569"/>
      <c r="M72" s="569"/>
      <c r="N72" s="569"/>
      <c r="O72" s="569"/>
      <c r="P72" s="569"/>
      <c r="Q72" s="569"/>
      <c r="R72" s="569"/>
      <c r="S72" s="569"/>
      <c r="T72" s="562"/>
      <c r="U72" s="562"/>
      <c r="V72" s="562"/>
      <c r="W72" s="562"/>
      <c r="X72" s="562"/>
      <c r="Y72" s="562"/>
      <c r="Z72" s="562"/>
      <c r="AA72" s="562"/>
      <c r="AB72" s="562"/>
      <c r="AC72" s="562"/>
      <c r="AD72" s="562"/>
      <c r="AE72" s="562"/>
      <c r="AF72" s="562"/>
      <c r="AG72" s="562"/>
      <c r="AH72" s="564"/>
      <c r="AI72" s="564"/>
      <c r="AJ72" s="564"/>
      <c r="AK72" s="564"/>
      <c r="AL72" s="564"/>
      <c r="AM72" s="562"/>
      <c r="AN72" s="562"/>
      <c r="AO72" s="562"/>
    </row>
    <row r="73" spans="1:41">
      <c r="A73" s="562"/>
      <c r="B73" s="565"/>
      <c r="C73" s="565" t="s">
        <v>710</v>
      </c>
      <c r="D73" s="565"/>
      <c r="E73" s="565"/>
      <c r="F73" s="565"/>
      <c r="G73" s="565"/>
      <c r="H73" s="565"/>
      <c r="I73" s="562"/>
      <c r="J73" s="569"/>
      <c r="K73" s="569"/>
      <c r="L73" s="569"/>
      <c r="M73" s="569"/>
      <c r="N73" s="569"/>
      <c r="O73" s="569"/>
      <c r="P73" s="569"/>
      <c r="Q73" s="569"/>
      <c r="R73" s="569"/>
      <c r="S73" s="569"/>
      <c r="T73" s="562"/>
      <c r="U73" s="562"/>
      <c r="V73" s="562"/>
      <c r="W73" s="562"/>
      <c r="X73" s="562"/>
      <c r="Y73" s="562"/>
      <c r="Z73" s="562"/>
      <c r="AA73" s="562"/>
      <c r="AB73" s="562"/>
      <c r="AC73" s="562"/>
      <c r="AD73" s="562"/>
      <c r="AE73" s="562"/>
      <c r="AF73" s="562"/>
      <c r="AG73" s="562"/>
      <c r="AH73" s="564"/>
      <c r="AI73" s="564"/>
      <c r="AJ73" s="564"/>
      <c r="AK73" s="564"/>
      <c r="AL73" s="564"/>
      <c r="AM73" s="562"/>
      <c r="AN73" s="562"/>
      <c r="AO73" s="562"/>
    </row>
    <row r="74" spans="1:41">
      <c r="A74" s="562"/>
      <c r="B74" s="565"/>
      <c r="C74" s="565"/>
      <c r="D74" s="565"/>
      <c r="E74" s="565"/>
      <c r="F74" s="565"/>
      <c r="G74" s="565"/>
      <c r="H74" s="565"/>
      <c r="I74" s="562"/>
      <c r="J74" s="568">
        <f t="shared" ref="J74:S74" si="5">SUM(J69:J73)</f>
        <v>0</v>
      </c>
      <c r="K74" s="568">
        <f t="shared" si="5"/>
        <v>0</v>
      </c>
      <c r="L74" s="568">
        <f t="shared" si="5"/>
        <v>0</v>
      </c>
      <c r="M74" s="568">
        <f t="shared" si="5"/>
        <v>0</v>
      </c>
      <c r="N74" s="568">
        <f t="shared" si="5"/>
        <v>0</v>
      </c>
      <c r="O74" s="568">
        <f t="shared" si="5"/>
        <v>0</v>
      </c>
      <c r="P74" s="568">
        <f t="shared" si="5"/>
        <v>0</v>
      </c>
      <c r="Q74" s="568">
        <f t="shared" si="5"/>
        <v>0</v>
      </c>
      <c r="R74" s="568">
        <f t="shared" si="5"/>
        <v>0</v>
      </c>
      <c r="S74" s="568">
        <f t="shared" si="5"/>
        <v>0</v>
      </c>
      <c r="T74" s="562"/>
      <c r="U74" s="562"/>
      <c r="V74" s="562"/>
      <c r="W74" s="562"/>
      <c r="X74" s="562"/>
      <c r="Y74" s="562"/>
      <c r="Z74" s="562"/>
      <c r="AA74" s="562"/>
      <c r="AB74" s="562"/>
      <c r="AC74" s="562"/>
      <c r="AD74" s="562"/>
      <c r="AE74" s="562"/>
      <c r="AF74" s="562"/>
      <c r="AG74" s="562"/>
      <c r="AH74" s="564"/>
      <c r="AI74" s="564"/>
      <c r="AJ74" s="564"/>
      <c r="AK74" s="564"/>
      <c r="AL74" s="564"/>
      <c r="AM74" s="562"/>
      <c r="AN74" s="562"/>
      <c r="AO74" s="562"/>
    </row>
    <row r="75" spans="1:41">
      <c r="A75" s="562"/>
      <c r="B75" s="565"/>
      <c r="C75" s="565" t="s">
        <v>725</v>
      </c>
      <c r="D75" s="565"/>
      <c r="E75" s="565"/>
      <c r="F75" s="565"/>
      <c r="G75" s="565"/>
      <c r="H75" s="565"/>
      <c r="I75" s="562"/>
      <c r="J75" s="567"/>
      <c r="K75" s="567"/>
      <c r="L75" s="567"/>
      <c r="M75" s="567"/>
      <c r="N75" s="567"/>
      <c r="O75" s="567"/>
      <c r="P75" s="567"/>
      <c r="Q75" s="567"/>
      <c r="R75" s="567"/>
      <c r="S75" s="567"/>
      <c r="T75" s="562"/>
      <c r="U75" s="562"/>
      <c r="V75" s="562"/>
      <c r="W75" s="562"/>
      <c r="X75" s="562"/>
      <c r="Y75" s="562"/>
      <c r="Z75" s="562"/>
      <c r="AA75" s="562"/>
      <c r="AB75" s="562"/>
      <c r="AC75" s="562"/>
      <c r="AD75" s="562"/>
      <c r="AE75" s="562"/>
      <c r="AF75" s="562"/>
      <c r="AG75" s="562"/>
      <c r="AH75" s="564"/>
      <c r="AI75" s="564"/>
      <c r="AJ75" s="564"/>
      <c r="AK75" s="564"/>
      <c r="AL75" s="564"/>
      <c r="AM75" s="562"/>
      <c r="AN75" s="562"/>
      <c r="AO75" s="562"/>
    </row>
    <row r="76" spans="1:41">
      <c r="A76" s="562"/>
      <c r="B76" s="565"/>
      <c r="C76" s="565" t="s">
        <v>724</v>
      </c>
      <c r="D76" s="565"/>
      <c r="E76" s="565"/>
      <c r="F76" s="565"/>
      <c r="G76" s="565"/>
      <c r="H76" s="565"/>
      <c r="I76" s="562"/>
      <c r="J76" s="566">
        <f t="shared" ref="J76:S76" si="6">J74-J75</f>
        <v>0</v>
      </c>
      <c r="K76" s="566">
        <f t="shared" si="6"/>
        <v>0</v>
      </c>
      <c r="L76" s="566">
        <f t="shared" si="6"/>
        <v>0</v>
      </c>
      <c r="M76" s="566">
        <f t="shared" si="6"/>
        <v>0</v>
      </c>
      <c r="N76" s="566">
        <f t="shared" si="6"/>
        <v>0</v>
      </c>
      <c r="O76" s="566">
        <f t="shared" si="6"/>
        <v>0</v>
      </c>
      <c r="P76" s="566">
        <f t="shared" si="6"/>
        <v>0</v>
      </c>
      <c r="Q76" s="566">
        <f t="shared" si="6"/>
        <v>0</v>
      </c>
      <c r="R76" s="566">
        <f t="shared" si="6"/>
        <v>0</v>
      </c>
      <c r="S76" s="566">
        <f t="shared" si="6"/>
        <v>0</v>
      </c>
      <c r="T76" s="562"/>
      <c r="U76" s="562"/>
      <c r="V76" s="562"/>
      <c r="W76" s="562"/>
      <c r="X76" s="562"/>
      <c r="Y76" s="562"/>
      <c r="Z76" s="562"/>
      <c r="AA76" s="562"/>
      <c r="AB76" s="562"/>
      <c r="AC76" s="562"/>
      <c r="AD76" s="562"/>
      <c r="AE76" s="562"/>
      <c r="AF76" s="562"/>
      <c r="AG76" s="562"/>
      <c r="AH76" s="564"/>
      <c r="AI76" s="564"/>
      <c r="AJ76" s="564"/>
      <c r="AK76" s="564"/>
      <c r="AL76" s="564"/>
      <c r="AM76" s="562"/>
      <c r="AN76" s="562"/>
      <c r="AO76" s="562"/>
    </row>
    <row r="77" spans="1:41">
      <c r="A77" s="562"/>
      <c r="B77" s="565"/>
      <c r="C77" s="565"/>
      <c r="D77" s="565"/>
      <c r="E77" s="565"/>
      <c r="F77" s="565"/>
      <c r="G77" s="565"/>
      <c r="H77" s="565"/>
      <c r="I77" s="562"/>
      <c r="J77" s="562"/>
      <c r="K77" s="562"/>
      <c r="L77" s="564"/>
      <c r="M77" s="564"/>
      <c r="N77" s="564"/>
      <c r="O77" s="564"/>
      <c r="P77" s="564"/>
      <c r="Q77" s="564"/>
      <c r="R77" s="564"/>
      <c r="S77" s="564"/>
      <c r="T77" s="559"/>
      <c r="U77" s="559"/>
      <c r="V77" s="559"/>
      <c r="W77" s="559"/>
      <c r="X77" s="559"/>
      <c r="Y77" s="564"/>
      <c r="Z77" s="564"/>
      <c r="AA77" s="564"/>
      <c r="AB77" s="564"/>
      <c r="AC77" s="564"/>
      <c r="AD77" s="564"/>
      <c r="AE77" s="564"/>
      <c r="AF77" s="564"/>
      <c r="AG77" s="564"/>
      <c r="AH77" s="564"/>
      <c r="AI77" s="564"/>
      <c r="AJ77" s="564"/>
      <c r="AK77" s="564"/>
      <c r="AL77" s="564"/>
      <c r="AM77" s="564"/>
      <c r="AN77" s="564"/>
      <c r="AO77" s="564"/>
    </row>
    <row r="78" spans="1:41">
      <c r="A78" s="562"/>
      <c r="B78" s="562"/>
      <c r="C78" s="562"/>
      <c r="D78" s="562"/>
      <c r="E78" s="562"/>
      <c r="F78" s="562"/>
      <c r="G78" s="562"/>
      <c r="H78" s="562"/>
      <c r="I78" s="562"/>
      <c r="J78" s="562"/>
      <c r="K78" s="562"/>
      <c r="L78" s="562"/>
      <c r="M78" s="562"/>
      <c r="N78" s="562"/>
      <c r="O78" s="562"/>
      <c r="P78" s="562"/>
      <c r="Q78" s="562"/>
      <c r="R78" s="562"/>
      <c r="S78" s="562"/>
      <c r="T78" s="559"/>
      <c r="U78" s="559"/>
      <c r="V78" s="559"/>
      <c r="W78" s="559"/>
      <c r="X78" s="559"/>
      <c r="Y78" s="562"/>
      <c r="Z78" s="562"/>
      <c r="AA78" s="562"/>
      <c r="AB78" s="562"/>
      <c r="AC78" s="562"/>
      <c r="AD78" s="562"/>
      <c r="AE78" s="562"/>
      <c r="AF78" s="562"/>
      <c r="AG78" s="562"/>
      <c r="AH78" s="562"/>
      <c r="AI78" s="562"/>
      <c r="AJ78" s="562"/>
      <c r="AK78" s="562"/>
      <c r="AL78" s="562"/>
      <c r="AM78" s="562"/>
      <c r="AN78" s="562"/>
      <c r="AO78" s="562"/>
    </row>
    <row r="79" spans="1:41">
      <c r="A79" s="559"/>
      <c r="B79" s="562"/>
      <c r="C79" s="562"/>
      <c r="D79" s="562"/>
      <c r="E79" s="562"/>
      <c r="F79" s="562"/>
      <c r="G79" s="562"/>
      <c r="H79" s="562"/>
      <c r="I79" s="562"/>
      <c r="J79" s="562"/>
      <c r="K79" s="562"/>
      <c r="L79" s="562"/>
      <c r="M79" s="562"/>
      <c r="N79" s="562"/>
      <c r="O79" s="562"/>
      <c r="P79" s="562"/>
      <c r="Q79" s="562"/>
      <c r="R79" s="562"/>
      <c r="S79" s="562"/>
      <c r="T79" s="559"/>
      <c r="U79" s="559"/>
      <c r="V79" s="559"/>
      <c r="W79" s="559"/>
      <c r="X79" s="559"/>
      <c r="Y79" s="562"/>
      <c r="Z79" s="562"/>
      <c r="AA79" s="562"/>
      <c r="AB79" s="562"/>
      <c r="AC79" s="562"/>
      <c r="AD79" s="562"/>
      <c r="AE79" s="562"/>
      <c r="AF79" s="562"/>
      <c r="AG79" s="562"/>
      <c r="AH79" s="562"/>
      <c r="AI79" s="562"/>
      <c r="AJ79" s="562"/>
      <c r="AK79" s="562"/>
      <c r="AL79" s="562"/>
      <c r="AM79" s="562"/>
      <c r="AN79" s="562"/>
      <c r="AO79" s="562"/>
    </row>
    <row r="80" spans="1:41">
      <c r="A80" s="559"/>
      <c r="B80" s="559"/>
      <c r="C80" s="559"/>
      <c r="D80" s="559"/>
      <c r="E80" s="559"/>
      <c r="F80" s="559"/>
      <c r="G80" s="559"/>
      <c r="H80" s="559"/>
      <c r="I80" s="562"/>
      <c r="J80" s="562"/>
      <c r="K80" s="562"/>
      <c r="L80" s="562"/>
      <c r="M80" s="562"/>
      <c r="N80" s="562"/>
      <c r="O80" s="562"/>
      <c r="P80" s="562"/>
      <c r="Q80" s="562"/>
      <c r="R80" s="562"/>
      <c r="S80" s="562"/>
      <c r="T80" s="559"/>
      <c r="U80" s="559"/>
      <c r="V80" s="559"/>
      <c r="W80" s="559"/>
      <c r="X80" s="559"/>
      <c r="Y80" s="562"/>
      <c r="Z80" s="562"/>
      <c r="AA80" s="562"/>
      <c r="AB80" s="562"/>
      <c r="AC80" s="562"/>
      <c r="AD80" s="562"/>
      <c r="AE80" s="562"/>
      <c r="AF80" s="562"/>
      <c r="AG80" s="562"/>
      <c r="AH80" s="562"/>
      <c r="AI80" s="562"/>
      <c r="AJ80" s="562"/>
      <c r="AK80" s="562"/>
      <c r="AL80" s="562"/>
      <c r="AM80" s="562"/>
      <c r="AN80" s="562"/>
      <c r="AO80" s="562"/>
    </row>
    <row r="81" spans="1:41">
      <c r="A81" s="559"/>
      <c r="B81" s="559"/>
      <c r="C81" s="559"/>
      <c r="D81" s="559"/>
      <c r="E81" s="559"/>
      <c r="F81" s="559"/>
      <c r="G81" s="559"/>
      <c r="H81" s="559"/>
      <c r="I81" s="562"/>
      <c r="J81" s="562"/>
      <c r="K81" s="562"/>
      <c r="L81" s="562"/>
      <c r="M81" s="562"/>
      <c r="N81" s="562"/>
      <c r="O81" s="562"/>
      <c r="P81" s="562"/>
      <c r="Q81" s="562"/>
      <c r="R81" s="562"/>
      <c r="S81" s="562"/>
      <c r="T81" s="559"/>
      <c r="U81" s="559"/>
      <c r="V81" s="559"/>
      <c r="W81" s="559"/>
      <c r="X81" s="559"/>
      <c r="Y81" s="562"/>
      <c r="Z81" s="562"/>
      <c r="AA81" s="562"/>
      <c r="AB81" s="562"/>
      <c r="AC81" s="562"/>
      <c r="AD81" s="562"/>
      <c r="AE81" s="562"/>
      <c r="AF81" s="562"/>
      <c r="AG81" s="562"/>
      <c r="AH81" s="562"/>
      <c r="AI81" s="562"/>
      <c r="AJ81" s="562"/>
      <c r="AK81" s="562"/>
      <c r="AL81" s="562"/>
      <c r="AM81" s="562"/>
      <c r="AN81" s="562"/>
      <c r="AO81" s="562"/>
    </row>
    <row r="82" spans="1:41">
      <c r="A82" s="559"/>
      <c r="B82" s="559"/>
      <c r="C82" s="559"/>
      <c r="D82" s="559"/>
      <c r="E82" s="559"/>
      <c r="F82" s="559"/>
      <c r="G82" s="559"/>
      <c r="H82" s="559"/>
      <c r="I82" s="562"/>
      <c r="J82" s="562"/>
      <c r="K82" s="562"/>
      <c r="L82" s="562"/>
      <c r="M82" s="562"/>
      <c r="N82" s="562"/>
      <c r="O82" s="562"/>
      <c r="P82" s="562"/>
      <c r="Q82" s="562"/>
      <c r="R82" s="562"/>
      <c r="S82" s="562"/>
      <c r="T82" s="559"/>
      <c r="U82" s="559"/>
      <c r="V82" s="559"/>
      <c r="W82" s="559"/>
      <c r="X82" s="559"/>
      <c r="Y82" s="562"/>
      <c r="Z82" s="562"/>
      <c r="AA82" s="562"/>
      <c r="AB82" s="562"/>
      <c r="AC82" s="562"/>
      <c r="AD82" s="562"/>
      <c r="AE82" s="562"/>
      <c r="AF82" s="562"/>
      <c r="AG82" s="562"/>
      <c r="AH82" s="562"/>
      <c r="AI82" s="562"/>
      <c r="AJ82" s="562"/>
      <c r="AK82" s="562"/>
      <c r="AL82" s="562"/>
      <c r="AM82" s="562"/>
      <c r="AN82" s="562"/>
      <c r="AO82" s="562"/>
    </row>
    <row r="83" spans="1:41">
      <c r="A83" s="559"/>
      <c r="B83" s="559"/>
      <c r="C83" s="559"/>
      <c r="D83" s="559"/>
      <c r="E83" s="559"/>
      <c r="F83" s="559"/>
      <c r="G83" s="559"/>
      <c r="H83" s="559"/>
      <c r="I83" s="562"/>
      <c r="J83" s="562"/>
      <c r="K83" s="562"/>
      <c r="L83" s="562"/>
      <c r="M83" s="562"/>
      <c r="N83" s="562"/>
      <c r="O83" s="562"/>
      <c r="P83" s="562"/>
      <c r="Q83" s="562"/>
      <c r="R83" s="562"/>
      <c r="S83" s="562"/>
      <c r="T83" s="559"/>
      <c r="U83" s="559"/>
      <c r="V83" s="559"/>
      <c r="W83" s="559"/>
      <c r="X83" s="559"/>
      <c r="Y83" s="562"/>
      <c r="Z83" s="562"/>
      <c r="AA83" s="562"/>
      <c r="AB83" s="562"/>
      <c r="AC83" s="562"/>
      <c r="AD83" s="562"/>
      <c r="AE83" s="562"/>
      <c r="AF83" s="562"/>
      <c r="AG83" s="562"/>
      <c r="AH83" s="562"/>
      <c r="AI83" s="562"/>
      <c r="AJ83" s="562"/>
      <c r="AK83" s="562"/>
      <c r="AL83" s="562"/>
      <c r="AM83" s="562"/>
      <c r="AN83" s="562"/>
      <c r="AO83" s="562"/>
    </row>
    <row r="84" spans="1:41">
      <c r="A84" s="559"/>
      <c r="B84" s="559"/>
      <c r="C84" s="559"/>
      <c r="D84" s="559"/>
      <c r="E84" s="559"/>
      <c r="F84" s="559"/>
      <c r="G84" s="559"/>
      <c r="H84" s="559"/>
      <c r="I84" s="562"/>
      <c r="J84" s="562"/>
      <c r="K84" s="562"/>
      <c r="L84" s="562"/>
      <c r="M84" s="562"/>
      <c r="N84" s="562"/>
      <c r="O84" s="562"/>
      <c r="P84" s="562"/>
      <c r="Q84" s="562"/>
      <c r="R84" s="562"/>
      <c r="S84" s="562"/>
      <c r="T84" s="559"/>
      <c r="U84" s="559"/>
      <c r="V84" s="559"/>
      <c r="W84" s="559"/>
      <c r="X84" s="559"/>
      <c r="Y84" s="562"/>
      <c r="Z84" s="562"/>
      <c r="AA84" s="562"/>
      <c r="AB84" s="562"/>
      <c r="AC84" s="562"/>
      <c r="AD84" s="562"/>
      <c r="AE84" s="562"/>
      <c r="AF84" s="562"/>
      <c r="AG84" s="562"/>
      <c r="AH84" s="562"/>
      <c r="AI84" s="562"/>
      <c r="AJ84" s="562"/>
      <c r="AK84" s="562"/>
      <c r="AL84" s="562"/>
      <c r="AM84" s="562"/>
      <c r="AN84" s="562"/>
      <c r="AO84" s="562"/>
    </row>
    <row r="85" spans="1:41">
      <c r="A85" s="559"/>
      <c r="B85" s="559"/>
      <c r="C85" s="559"/>
      <c r="D85" s="559"/>
      <c r="E85" s="559"/>
      <c r="F85" s="559"/>
      <c r="G85" s="559"/>
      <c r="H85" s="559"/>
      <c r="I85" s="562"/>
      <c r="J85" s="562"/>
      <c r="K85" s="562"/>
      <c r="L85" s="562"/>
      <c r="M85" s="562"/>
      <c r="N85" s="562"/>
      <c r="O85" s="562"/>
      <c r="P85" s="562"/>
      <c r="Q85" s="562"/>
      <c r="R85" s="562"/>
      <c r="S85" s="562"/>
      <c r="T85" s="559"/>
      <c r="U85" s="559"/>
      <c r="V85" s="559"/>
      <c r="W85" s="559"/>
      <c r="X85" s="559"/>
      <c r="Y85" s="562"/>
      <c r="Z85" s="562"/>
      <c r="AA85" s="562"/>
      <c r="AB85" s="562"/>
      <c r="AC85" s="562"/>
      <c r="AD85" s="562"/>
      <c r="AE85" s="562"/>
      <c r="AF85" s="562"/>
      <c r="AG85" s="562"/>
      <c r="AH85" s="562"/>
      <c r="AI85" s="562"/>
      <c r="AJ85" s="562"/>
      <c r="AK85" s="562"/>
      <c r="AL85" s="562"/>
      <c r="AM85" s="562"/>
      <c r="AN85" s="562"/>
      <c r="AO85" s="562"/>
    </row>
    <row r="86" spans="1:41">
      <c r="A86" s="559"/>
      <c r="B86" s="559"/>
      <c r="C86" s="559"/>
      <c r="D86" s="559"/>
      <c r="E86" s="559"/>
      <c r="F86" s="559"/>
      <c r="G86" s="559"/>
      <c r="H86" s="559"/>
      <c r="I86" s="562"/>
      <c r="J86" s="562"/>
      <c r="K86" s="562"/>
      <c r="L86" s="562"/>
      <c r="M86" s="562"/>
      <c r="N86" s="562"/>
      <c r="O86" s="562"/>
      <c r="P86" s="562"/>
      <c r="Q86" s="562"/>
      <c r="R86" s="562"/>
      <c r="S86" s="562"/>
      <c r="T86" s="559"/>
      <c r="U86" s="559"/>
      <c r="V86" s="559"/>
      <c r="W86" s="559"/>
      <c r="X86" s="559"/>
      <c r="Y86" s="562"/>
      <c r="Z86" s="562"/>
      <c r="AA86" s="562"/>
      <c r="AB86" s="562"/>
      <c r="AC86" s="562"/>
      <c r="AD86" s="562"/>
      <c r="AE86" s="562"/>
      <c r="AF86" s="562"/>
      <c r="AG86" s="562"/>
      <c r="AH86" s="562"/>
      <c r="AI86" s="562"/>
      <c r="AJ86" s="562"/>
      <c r="AK86" s="562"/>
      <c r="AL86" s="562"/>
      <c r="AM86" s="562"/>
      <c r="AN86" s="562"/>
      <c r="AO86" s="562"/>
    </row>
    <row r="87" spans="1:41">
      <c r="A87" s="559"/>
      <c r="B87" s="559"/>
      <c r="C87" s="559"/>
      <c r="D87" s="559"/>
      <c r="E87" s="559"/>
      <c r="F87" s="559"/>
      <c r="G87" s="559"/>
      <c r="H87" s="559"/>
      <c r="I87" s="562"/>
      <c r="J87" s="562"/>
      <c r="K87" s="562"/>
      <c r="L87" s="562"/>
      <c r="M87" s="562"/>
      <c r="N87" s="562"/>
      <c r="O87" s="562"/>
      <c r="P87" s="562"/>
      <c r="Q87" s="562"/>
      <c r="R87" s="562"/>
      <c r="S87" s="562"/>
      <c r="T87" s="559"/>
      <c r="U87" s="559"/>
      <c r="V87" s="559"/>
      <c r="W87" s="559"/>
      <c r="X87" s="559"/>
      <c r="Y87" s="562"/>
      <c r="Z87" s="562"/>
      <c r="AA87" s="562"/>
      <c r="AB87" s="562"/>
      <c r="AC87" s="562"/>
      <c r="AD87" s="562"/>
      <c r="AE87" s="562"/>
      <c r="AF87" s="562"/>
      <c r="AG87" s="562"/>
      <c r="AH87" s="562"/>
      <c r="AI87" s="562"/>
      <c r="AJ87" s="562"/>
      <c r="AK87" s="562"/>
      <c r="AL87" s="562"/>
      <c r="AM87" s="562"/>
      <c r="AN87" s="562"/>
      <c r="AO87" s="562"/>
    </row>
    <row r="88" spans="1:41" ht="15">
      <c r="A88" s="563"/>
      <c r="B88" s="563"/>
      <c r="C88" s="563"/>
      <c r="D88" s="563"/>
      <c r="E88" s="563"/>
      <c r="F88" s="563"/>
      <c r="G88" s="563"/>
      <c r="H88" s="563"/>
      <c r="I88" s="562"/>
      <c r="J88" s="562"/>
      <c r="K88" s="562"/>
      <c r="L88" s="562"/>
      <c r="M88" s="562"/>
      <c r="N88" s="562"/>
      <c r="O88" s="562"/>
      <c r="P88" s="562"/>
      <c r="Q88" s="562"/>
      <c r="R88" s="562"/>
      <c r="S88" s="562"/>
      <c r="T88" s="559"/>
      <c r="U88" s="559"/>
      <c r="V88" s="559"/>
      <c r="W88" s="559"/>
      <c r="X88" s="559"/>
      <c r="Y88" s="562"/>
      <c r="Z88" s="562"/>
      <c r="AA88" s="562"/>
      <c r="AB88" s="562"/>
      <c r="AC88" s="562"/>
      <c r="AD88" s="562"/>
      <c r="AE88" s="562"/>
      <c r="AF88" s="562"/>
      <c r="AG88" s="562"/>
      <c r="AH88" s="562"/>
      <c r="AI88" s="562"/>
      <c r="AJ88" s="562"/>
      <c r="AK88" s="562"/>
      <c r="AL88" s="562"/>
      <c r="AM88" s="562"/>
      <c r="AN88" s="562"/>
      <c r="AO88" s="562"/>
    </row>
    <row r="89" spans="1:41" ht="15">
      <c r="A89" s="563"/>
      <c r="B89" s="563"/>
      <c r="C89" s="563"/>
      <c r="D89" s="563"/>
      <c r="E89" s="563"/>
      <c r="F89" s="563"/>
      <c r="G89" s="563"/>
      <c r="H89" s="563"/>
      <c r="I89" s="563"/>
      <c r="J89" s="563"/>
      <c r="K89" s="562"/>
      <c r="L89" s="562"/>
      <c r="M89" s="562"/>
      <c r="N89" s="562"/>
      <c r="O89" s="562"/>
      <c r="P89" s="562"/>
      <c r="Q89" s="562"/>
      <c r="R89" s="562"/>
      <c r="S89" s="562"/>
      <c r="T89" s="559"/>
      <c r="U89" s="559"/>
      <c r="V89" s="559"/>
      <c r="W89" s="559"/>
      <c r="X89" s="559"/>
      <c r="Y89" s="562"/>
      <c r="Z89" s="562"/>
      <c r="AA89" s="562"/>
      <c r="AB89" s="562"/>
      <c r="AC89" s="562"/>
      <c r="AD89" s="562"/>
      <c r="AE89" s="562"/>
      <c r="AF89" s="562"/>
      <c r="AG89" s="562"/>
      <c r="AH89" s="562"/>
      <c r="AI89" s="562"/>
      <c r="AJ89" s="562"/>
      <c r="AK89" s="562"/>
      <c r="AL89" s="562"/>
      <c r="AM89" s="562"/>
      <c r="AN89" s="562"/>
      <c r="AO89" s="562"/>
    </row>
    <row r="90" spans="1:41" ht="15">
      <c r="A90" s="563"/>
      <c r="B90" s="563"/>
      <c r="C90" s="563"/>
      <c r="D90" s="563"/>
      <c r="E90" s="563"/>
      <c r="F90" s="563"/>
      <c r="G90" s="563"/>
      <c r="H90" s="563"/>
      <c r="I90" s="563"/>
      <c r="J90" s="563"/>
      <c r="K90" s="562"/>
      <c r="L90" s="562"/>
      <c r="M90" s="562"/>
      <c r="N90" s="562"/>
      <c r="O90" s="562"/>
      <c r="P90" s="562"/>
      <c r="Q90" s="562"/>
      <c r="R90" s="562"/>
      <c r="S90" s="562"/>
      <c r="T90" s="559"/>
      <c r="U90" s="559"/>
      <c r="V90" s="559"/>
      <c r="W90" s="559"/>
      <c r="X90" s="559"/>
      <c r="Y90" s="562"/>
      <c r="Z90" s="562"/>
      <c r="AA90" s="562"/>
      <c r="AB90" s="562"/>
      <c r="AC90" s="562"/>
      <c r="AD90" s="562"/>
      <c r="AE90" s="562"/>
      <c r="AF90" s="562"/>
      <c r="AG90" s="562"/>
      <c r="AH90" s="562"/>
      <c r="AI90" s="562"/>
      <c r="AJ90" s="562"/>
      <c r="AK90" s="562"/>
      <c r="AL90" s="562"/>
      <c r="AM90" s="562"/>
      <c r="AN90" s="562"/>
      <c r="AO90" s="562"/>
    </row>
    <row r="91" spans="1:41" ht="15">
      <c r="A91" s="559"/>
      <c r="B91" s="559"/>
      <c r="C91" s="559"/>
      <c r="D91" s="559"/>
      <c r="E91" s="559"/>
      <c r="F91" s="560"/>
      <c r="G91" s="559"/>
      <c r="H91" s="559"/>
      <c r="I91" s="559"/>
      <c r="J91" s="559"/>
      <c r="K91" s="561"/>
      <c r="L91" s="561"/>
      <c r="M91" s="559"/>
      <c r="N91" s="559"/>
      <c r="O91" s="559"/>
      <c r="P91" s="559"/>
      <c r="Q91" s="559"/>
      <c r="R91" s="559"/>
      <c r="S91" s="559"/>
      <c r="T91" s="559"/>
      <c r="U91" s="559"/>
      <c r="V91" s="559"/>
      <c r="W91" s="559"/>
      <c r="X91" s="559"/>
      <c r="Y91" s="559"/>
      <c r="Z91" s="559"/>
      <c r="AA91" s="559"/>
      <c r="AB91" s="559"/>
      <c r="AC91" s="559"/>
      <c r="AD91" s="559"/>
      <c r="AE91" s="559"/>
      <c r="AF91" s="559"/>
      <c r="AG91" s="559"/>
      <c r="AH91" s="559"/>
      <c r="AI91" s="559"/>
      <c r="AJ91" s="559"/>
      <c r="AK91" s="559"/>
      <c r="AL91" s="559"/>
      <c r="AM91" s="559"/>
      <c r="AN91" s="559"/>
      <c r="AO91" s="559"/>
    </row>
    <row r="92" spans="1:41" ht="15">
      <c r="A92" s="559"/>
      <c r="B92" s="559"/>
      <c r="C92" s="559"/>
      <c r="D92" s="559"/>
      <c r="E92" s="559"/>
      <c r="F92" s="560"/>
      <c r="G92" s="559"/>
      <c r="H92" s="559"/>
      <c r="I92" s="559"/>
      <c r="J92" s="559"/>
      <c r="K92" s="561"/>
      <c r="L92" s="561"/>
      <c r="M92" s="559"/>
      <c r="N92" s="559"/>
      <c r="O92" s="559"/>
      <c r="P92" s="559"/>
      <c r="Q92" s="559"/>
      <c r="R92" s="559"/>
      <c r="S92" s="559"/>
      <c r="T92" s="559"/>
      <c r="U92" s="559"/>
      <c r="V92" s="559"/>
      <c r="W92" s="559"/>
      <c r="X92" s="559"/>
      <c r="Y92" s="559"/>
      <c r="Z92" s="559"/>
      <c r="AA92" s="559"/>
      <c r="AB92" s="559"/>
      <c r="AC92" s="559"/>
      <c r="AD92" s="559"/>
      <c r="AE92" s="559"/>
      <c r="AF92" s="559"/>
      <c r="AG92" s="559"/>
      <c r="AH92" s="559"/>
      <c r="AI92" s="559"/>
      <c r="AJ92" s="559"/>
      <c r="AK92" s="559"/>
      <c r="AL92" s="559"/>
      <c r="AM92" s="559"/>
      <c r="AN92" s="559"/>
      <c r="AO92" s="559"/>
    </row>
    <row r="93" spans="1:41" ht="15">
      <c r="A93" s="559"/>
      <c r="B93" s="559"/>
      <c r="C93" s="559"/>
      <c r="D93" s="559"/>
      <c r="E93" s="559"/>
      <c r="F93" s="560"/>
      <c r="G93" s="559"/>
      <c r="H93" s="559"/>
      <c r="I93" s="559"/>
      <c r="J93" s="559"/>
      <c r="K93" s="561"/>
      <c r="L93" s="561"/>
      <c r="M93" s="559"/>
      <c r="N93" s="559"/>
      <c r="O93" s="559"/>
      <c r="P93" s="559"/>
      <c r="Q93" s="559"/>
      <c r="R93" s="559"/>
      <c r="S93" s="559"/>
      <c r="T93" s="559"/>
      <c r="U93" s="559"/>
      <c r="V93" s="559"/>
      <c r="W93" s="559"/>
      <c r="X93" s="559"/>
      <c r="Y93" s="559"/>
      <c r="Z93" s="559"/>
      <c r="AA93" s="559"/>
      <c r="AB93" s="559"/>
      <c r="AC93" s="559"/>
      <c r="AD93" s="559"/>
      <c r="AE93" s="559"/>
      <c r="AF93" s="559"/>
      <c r="AG93" s="559"/>
      <c r="AH93" s="559"/>
      <c r="AI93" s="559"/>
      <c r="AJ93" s="559"/>
      <c r="AK93" s="559"/>
      <c r="AL93" s="559"/>
      <c r="AM93" s="559"/>
      <c r="AN93" s="559"/>
      <c r="AO93" s="559"/>
    </row>
    <row r="94" spans="1:41" ht="15">
      <c r="A94" s="559"/>
      <c r="B94" s="559"/>
      <c r="C94" s="559"/>
      <c r="D94" s="559"/>
      <c r="E94" s="559"/>
      <c r="F94" s="559"/>
      <c r="G94" s="559"/>
      <c r="H94" s="559"/>
      <c r="I94" s="559"/>
      <c r="J94" s="559"/>
      <c r="K94" s="561"/>
      <c r="L94" s="561"/>
      <c r="M94" s="559"/>
      <c r="N94" s="559"/>
      <c r="O94" s="559"/>
      <c r="P94" s="559"/>
      <c r="Q94" s="559"/>
      <c r="R94" s="559"/>
      <c r="S94" s="559"/>
      <c r="T94" s="559"/>
      <c r="U94" s="559"/>
      <c r="V94" s="559"/>
      <c r="W94" s="559"/>
      <c r="X94" s="559"/>
      <c r="Y94" s="559"/>
      <c r="Z94" s="559"/>
      <c r="AA94" s="559"/>
      <c r="AB94" s="559"/>
      <c r="AC94" s="559"/>
      <c r="AD94" s="559"/>
      <c r="AE94" s="559"/>
      <c r="AF94" s="559"/>
      <c r="AG94" s="559"/>
      <c r="AH94" s="559"/>
      <c r="AI94" s="559"/>
      <c r="AJ94" s="559"/>
      <c r="AK94" s="559"/>
      <c r="AL94" s="559"/>
      <c r="AM94" s="559"/>
      <c r="AN94" s="559"/>
      <c r="AO94" s="559"/>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sheetPr>
    <tabColor theme="5" tint="0.59999389629810485"/>
    <pageSetUpPr fitToPage="1"/>
  </sheetPr>
  <dimension ref="A1:GB185"/>
  <sheetViews>
    <sheetView topLeftCell="A163" workbookViewId="0">
      <selection activeCell="A180" sqref="A180:XFD180"/>
    </sheetView>
  </sheetViews>
  <sheetFormatPr defaultRowHeight="14.25" outlineLevelCol="1"/>
  <cols>
    <col min="1" max="1" width="44.125" style="2521" customWidth="1"/>
    <col min="2" max="2" width="16.75" style="2521" customWidth="1"/>
    <col min="3" max="3" width="4.625" style="2521" customWidth="1"/>
    <col min="4" max="4" width="8.625" style="2521" customWidth="1" outlineLevel="1"/>
    <col min="5" max="5" width="8.375" style="2521" customWidth="1" outlineLevel="1"/>
    <col min="6" max="6" width="8.375" style="2521" customWidth="1"/>
    <col min="7" max="16384" width="9" style="2521"/>
  </cols>
  <sheetData>
    <row r="1" spans="1:184" s="2552" customFormat="1" ht="24.75">
      <c r="A1" s="109" t="str">
        <f>'[3]1.5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row>
    <row r="2" spans="1:184" s="2552" customFormat="1" ht="24.75">
      <c r="A2" s="108" t="str">
        <f>'[3]1.5 Net Debt 1'!A2</f>
        <v xml:space="preserve">National Grid Gas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row>
    <row r="3" spans="1:184" s="2552" customFormat="1" ht="25.5" thickBot="1">
      <c r="A3" s="107" t="s">
        <v>246</v>
      </c>
      <c r="B3" s="107"/>
      <c r="C3" s="107"/>
      <c r="D3" s="106"/>
      <c r="E3" s="106"/>
      <c r="F3" s="106"/>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row>
    <row r="4" spans="1:184" ht="15">
      <c r="A4" s="132" t="s">
        <v>2935</v>
      </c>
      <c r="B4" s="662"/>
      <c r="C4" s="662"/>
      <c r="D4" s="95" t="s">
        <v>148</v>
      </c>
      <c r="E4" s="95" t="s">
        <v>147</v>
      </c>
      <c r="F4" s="95" t="s">
        <v>8</v>
      </c>
      <c r="G4" s="95" t="s">
        <v>148</v>
      </c>
      <c r="H4" s="95" t="s">
        <v>147</v>
      </c>
      <c r="I4" s="95" t="s">
        <v>8</v>
      </c>
      <c r="J4" s="95" t="s">
        <v>148</v>
      </c>
      <c r="K4" s="95" t="s">
        <v>147</v>
      </c>
      <c r="L4" s="95" t="s">
        <v>8</v>
      </c>
      <c r="M4" s="95" t="s">
        <v>148</v>
      </c>
      <c r="N4" s="95" t="s">
        <v>147</v>
      </c>
      <c r="O4" s="95" t="s">
        <v>8</v>
      </c>
      <c r="P4" s="95" t="s">
        <v>148</v>
      </c>
      <c r="Q4" s="95" t="s">
        <v>147</v>
      </c>
      <c r="R4" s="95" t="s">
        <v>8</v>
      </c>
      <c r="S4" s="95" t="s">
        <v>148</v>
      </c>
      <c r="T4" s="95" t="s">
        <v>147</v>
      </c>
      <c r="U4" s="95" t="s">
        <v>8</v>
      </c>
      <c r="V4" s="95" t="s">
        <v>148</v>
      </c>
      <c r="W4" s="95" t="s">
        <v>147</v>
      </c>
      <c r="X4" s="95" t="s">
        <v>8</v>
      </c>
      <c r="Y4" s="95" t="s">
        <v>148</v>
      </c>
      <c r="Z4" s="95" t="s">
        <v>147</v>
      </c>
      <c r="AA4" s="95" t="s">
        <v>8</v>
      </c>
      <c r="AB4" s="95" t="s">
        <v>148</v>
      </c>
      <c r="AC4" s="95" t="s">
        <v>147</v>
      </c>
      <c r="AD4" s="95" t="s">
        <v>8</v>
      </c>
      <c r="AE4" s="95" t="s">
        <v>148</v>
      </c>
      <c r="AF4" s="95" t="s">
        <v>147</v>
      </c>
      <c r="AG4" s="95" t="s">
        <v>8</v>
      </c>
    </row>
    <row r="5" spans="1:184" ht="15">
      <c r="A5" s="661" t="s">
        <v>825</v>
      </c>
      <c r="B5" s="660"/>
      <c r="C5" s="660"/>
      <c r="D5" s="659">
        <v>2012</v>
      </c>
      <c r="E5" s="659">
        <v>2012</v>
      </c>
      <c r="F5" s="659">
        <v>2012</v>
      </c>
      <c r="G5" s="658">
        <f t="shared" ref="G5:AG5" si="0">SUM(D5+1)</f>
        <v>2013</v>
      </c>
      <c r="H5" s="658">
        <f t="shared" si="0"/>
        <v>2013</v>
      </c>
      <c r="I5" s="658">
        <f t="shared" si="0"/>
        <v>2013</v>
      </c>
      <c r="J5" s="658">
        <f t="shared" si="0"/>
        <v>2014</v>
      </c>
      <c r="K5" s="658">
        <f t="shared" si="0"/>
        <v>2014</v>
      </c>
      <c r="L5" s="658">
        <f t="shared" si="0"/>
        <v>2014</v>
      </c>
      <c r="M5" s="658">
        <f t="shared" si="0"/>
        <v>2015</v>
      </c>
      <c r="N5" s="658">
        <f t="shared" si="0"/>
        <v>2015</v>
      </c>
      <c r="O5" s="658">
        <f t="shared" si="0"/>
        <v>2015</v>
      </c>
      <c r="P5" s="658">
        <f t="shared" si="0"/>
        <v>2016</v>
      </c>
      <c r="Q5" s="658">
        <f t="shared" si="0"/>
        <v>2016</v>
      </c>
      <c r="R5" s="658">
        <f t="shared" si="0"/>
        <v>2016</v>
      </c>
      <c r="S5" s="658">
        <f t="shared" si="0"/>
        <v>2017</v>
      </c>
      <c r="T5" s="658">
        <f t="shared" si="0"/>
        <v>2017</v>
      </c>
      <c r="U5" s="658">
        <f t="shared" si="0"/>
        <v>2017</v>
      </c>
      <c r="V5" s="658">
        <f t="shared" si="0"/>
        <v>2018</v>
      </c>
      <c r="W5" s="658">
        <f t="shared" si="0"/>
        <v>2018</v>
      </c>
      <c r="X5" s="658">
        <f t="shared" si="0"/>
        <v>2018</v>
      </c>
      <c r="Y5" s="658">
        <f t="shared" si="0"/>
        <v>2019</v>
      </c>
      <c r="Z5" s="658">
        <f t="shared" si="0"/>
        <v>2019</v>
      </c>
      <c r="AA5" s="658">
        <f t="shared" si="0"/>
        <v>2019</v>
      </c>
      <c r="AB5" s="658">
        <f t="shared" si="0"/>
        <v>2020</v>
      </c>
      <c r="AC5" s="658">
        <f t="shared" si="0"/>
        <v>2020</v>
      </c>
      <c r="AD5" s="658">
        <f t="shared" si="0"/>
        <v>2020</v>
      </c>
      <c r="AE5" s="658">
        <f t="shared" si="0"/>
        <v>2021</v>
      </c>
      <c r="AF5" s="658">
        <f t="shared" si="0"/>
        <v>2021</v>
      </c>
      <c r="AG5" s="658">
        <f t="shared" si="0"/>
        <v>2021</v>
      </c>
    </row>
    <row r="6" spans="1:184">
      <c r="A6" s="2543" t="s">
        <v>817</v>
      </c>
      <c r="B6" s="2536"/>
    </row>
    <row r="7" spans="1:184">
      <c r="A7" s="2542" t="s">
        <v>816</v>
      </c>
      <c r="B7" s="2522" t="s">
        <v>795</v>
      </c>
      <c r="C7" s="2536"/>
      <c r="D7" s="2525"/>
      <c r="E7" s="2525"/>
      <c r="F7" s="2546">
        <f>D7+E7</f>
        <v>0</v>
      </c>
      <c r="G7" s="2525"/>
      <c r="H7" s="2525"/>
      <c r="I7" s="2546">
        <f>G7+H7</f>
        <v>0</v>
      </c>
      <c r="J7" s="2525"/>
      <c r="K7" s="2525"/>
      <c r="L7" s="2546">
        <f>J7+K7</f>
        <v>0</v>
      </c>
      <c r="M7" s="2525"/>
      <c r="N7" s="2525"/>
      <c r="O7" s="2546">
        <f>M7+N7</f>
        <v>0</v>
      </c>
      <c r="P7" s="2525"/>
      <c r="Q7" s="2525"/>
      <c r="R7" s="2546">
        <f>P7+Q7</f>
        <v>0</v>
      </c>
      <c r="S7" s="2525"/>
      <c r="T7" s="2525"/>
      <c r="U7" s="2546">
        <f>S7+T7</f>
        <v>0</v>
      </c>
      <c r="V7" s="2525"/>
      <c r="W7" s="2525"/>
      <c r="X7" s="2546">
        <f>V7+W7</f>
        <v>0</v>
      </c>
      <c r="Y7" s="2525"/>
      <c r="Z7" s="2525"/>
      <c r="AA7" s="2546">
        <f>Y7+Z7</f>
        <v>0</v>
      </c>
      <c r="AB7" s="2525"/>
      <c r="AC7" s="2525"/>
      <c r="AD7" s="2546">
        <f>AB7+AC7</f>
        <v>0</v>
      </c>
      <c r="AE7" s="2525"/>
      <c r="AF7" s="2525"/>
      <c r="AG7" s="2546">
        <f>AE7+AF7</f>
        <v>0</v>
      </c>
    </row>
    <row r="8" spans="1:184">
      <c r="A8" s="2542" t="s">
        <v>816</v>
      </c>
      <c r="B8" s="2522" t="s">
        <v>737</v>
      </c>
      <c r="C8" s="2536"/>
      <c r="D8" s="2525"/>
      <c r="E8" s="2525"/>
      <c r="F8" s="2546">
        <f>D8+E8</f>
        <v>0</v>
      </c>
      <c r="G8" s="2525"/>
      <c r="H8" s="2525"/>
      <c r="I8" s="2546">
        <f>G8+H8</f>
        <v>0</v>
      </c>
      <c r="J8" s="2525"/>
      <c r="K8" s="2525"/>
      <c r="L8" s="2546">
        <f>J8+K8</f>
        <v>0</v>
      </c>
      <c r="M8" s="2525"/>
      <c r="N8" s="2525"/>
      <c r="O8" s="2546">
        <f>M8+N8</f>
        <v>0</v>
      </c>
      <c r="P8" s="2525"/>
      <c r="Q8" s="2525"/>
      <c r="R8" s="2546">
        <f>P8+Q8</f>
        <v>0</v>
      </c>
      <c r="S8" s="2525"/>
      <c r="T8" s="2525"/>
      <c r="U8" s="2546">
        <f>S8+T8</f>
        <v>0</v>
      </c>
      <c r="V8" s="2525"/>
      <c r="W8" s="2525"/>
      <c r="X8" s="2546">
        <f>V8+W8</f>
        <v>0</v>
      </c>
      <c r="Y8" s="2525"/>
      <c r="Z8" s="2525"/>
      <c r="AA8" s="2546">
        <f>Y8+Z8</f>
        <v>0</v>
      </c>
      <c r="AB8" s="2525"/>
      <c r="AC8" s="2525"/>
      <c r="AD8" s="2546">
        <f>AB8+AC8</f>
        <v>0</v>
      </c>
      <c r="AE8" s="2525"/>
      <c r="AF8" s="2525"/>
      <c r="AG8" s="2546">
        <f>AE8+AF8</f>
        <v>0</v>
      </c>
    </row>
    <row r="9" spans="1:184">
      <c r="A9" s="2542" t="s">
        <v>816</v>
      </c>
      <c r="B9" s="2522" t="s">
        <v>731</v>
      </c>
      <c r="C9" s="2536"/>
      <c r="D9" s="2525"/>
      <c r="E9" s="2525"/>
      <c r="F9" s="2546">
        <f>D9+E9</f>
        <v>0</v>
      </c>
      <c r="G9" s="2525"/>
      <c r="H9" s="2525"/>
      <c r="I9" s="2546">
        <f>G9+H9</f>
        <v>0</v>
      </c>
      <c r="J9" s="2525"/>
      <c r="K9" s="2525"/>
      <c r="L9" s="2546">
        <f>J9+K9</f>
        <v>0</v>
      </c>
      <c r="M9" s="2525"/>
      <c r="N9" s="2525"/>
      <c r="O9" s="2546">
        <f>M9+N9</f>
        <v>0</v>
      </c>
      <c r="P9" s="2525"/>
      <c r="Q9" s="2525"/>
      <c r="R9" s="2546">
        <f>P9+Q9</f>
        <v>0</v>
      </c>
      <c r="S9" s="2525"/>
      <c r="T9" s="2525"/>
      <c r="U9" s="2546">
        <f>S9+T9</f>
        <v>0</v>
      </c>
      <c r="V9" s="2525"/>
      <c r="W9" s="2525"/>
      <c r="X9" s="2546">
        <f>V9+W9</f>
        <v>0</v>
      </c>
      <c r="Y9" s="2525"/>
      <c r="Z9" s="2525"/>
      <c r="AA9" s="2546">
        <f>Y9+Z9</f>
        <v>0</v>
      </c>
      <c r="AB9" s="2525"/>
      <c r="AC9" s="2525"/>
      <c r="AD9" s="2546">
        <f>AB9+AC9</f>
        <v>0</v>
      </c>
      <c r="AE9" s="2525"/>
      <c r="AF9" s="2525"/>
      <c r="AG9" s="2546">
        <f>AE9+AF9</f>
        <v>0</v>
      </c>
    </row>
    <row r="10" spans="1:184">
      <c r="A10" s="2542" t="s">
        <v>816</v>
      </c>
      <c r="B10" s="2522" t="s">
        <v>6</v>
      </c>
      <c r="C10" s="2536"/>
      <c r="D10" s="2525"/>
      <c r="E10" s="2525"/>
      <c r="F10" s="2546">
        <f>D10+E10</f>
        <v>0</v>
      </c>
      <c r="G10" s="2525"/>
      <c r="H10" s="2525"/>
      <c r="I10" s="2546">
        <f>G10+H10</f>
        <v>0</v>
      </c>
      <c r="J10" s="2525"/>
      <c r="K10" s="2525"/>
      <c r="L10" s="2546">
        <f>J10+K10</f>
        <v>0</v>
      </c>
      <c r="M10" s="2525"/>
      <c r="N10" s="2525"/>
      <c r="O10" s="2546">
        <f>M10+N10</f>
        <v>0</v>
      </c>
      <c r="P10" s="2525"/>
      <c r="Q10" s="2525"/>
      <c r="R10" s="2546">
        <f>P10+Q10</f>
        <v>0</v>
      </c>
      <c r="S10" s="2525"/>
      <c r="T10" s="2525"/>
      <c r="U10" s="2546">
        <f>S10+T10</f>
        <v>0</v>
      </c>
      <c r="V10" s="2525"/>
      <c r="W10" s="2525"/>
      <c r="X10" s="2546">
        <f>V10+W10</f>
        <v>0</v>
      </c>
      <c r="Y10" s="2525"/>
      <c r="Z10" s="2525"/>
      <c r="AA10" s="2546">
        <f>Y10+Z10</f>
        <v>0</v>
      </c>
      <c r="AB10" s="2525"/>
      <c r="AC10" s="2525"/>
      <c r="AD10" s="2546">
        <f>AB10+AC10</f>
        <v>0</v>
      </c>
      <c r="AE10" s="2525"/>
      <c r="AF10" s="2525"/>
      <c r="AG10" s="2546">
        <f>AE10+AF10</f>
        <v>0</v>
      </c>
    </row>
    <row r="11" spans="1:184">
      <c r="A11" s="2542" t="s">
        <v>816</v>
      </c>
      <c r="B11" s="2522" t="s">
        <v>793</v>
      </c>
      <c r="C11" s="2536"/>
      <c r="D11" s="2525"/>
      <c r="E11" s="2525"/>
      <c r="F11" s="2546">
        <f>D11+E11</f>
        <v>0</v>
      </c>
      <c r="G11" s="2525"/>
      <c r="H11" s="2525"/>
      <c r="I11" s="2546">
        <f>G11+H11</f>
        <v>0</v>
      </c>
      <c r="J11" s="2525"/>
      <c r="K11" s="2525"/>
      <c r="L11" s="2546">
        <f>J11+K11</f>
        <v>0</v>
      </c>
      <c r="M11" s="2525"/>
      <c r="N11" s="2525"/>
      <c r="O11" s="2546">
        <f>M11+N11</f>
        <v>0</v>
      </c>
      <c r="P11" s="2525"/>
      <c r="Q11" s="2525"/>
      <c r="R11" s="2546">
        <f>P11+Q11</f>
        <v>0</v>
      </c>
      <c r="S11" s="2525"/>
      <c r="T11" s="2525"/>
      <c r="U11" s="2546">
        <f>S11+T11</f>
        <v>0</v>
      </c>
      <c r="V11" s="2525"/>
      <c r="W11" s="2525"/>
      <c r="X11" s="2546">
        <f>V11+W11</f>
        <v>0</v>
      </c>
      <c r="Y11" s="2525"/>
      <c r="Z11" s="2525"/>
      <c r="AA11" s="2546">
        <f>Y11+Z11</f>
        <v>0</v>
      </c>
      <c r="AB11" s="2525"/>
      <c r="AC11" s="2525"/>
      <c r="AD11" s="2546">
        <f>AB11+AC11</f>
        <v>0</v>
      </c>
      <c r="AE11" s="2525"/>
      <c r="AF11" s="2525"/>
      <c r="AG11" s="2546">
        <f>AE11+AF11</f>
        <v>0</v>
      </c>
    </row>
    <row r="12" spans="1:184">
      <c r="A12" s="2542" t="s">
        <v>816</v>
      </c>
      <c r="B12" s="2522" t="s">
        <v>8</v>
      </c>
      <c r="C12" s="2536"/>
      <c r="D12" s="2545">
        <f t="shared" ref="D12:AG12" si="1">SUM(D7:D11)</f>
        <v>0</v>
      </c>
      <c r="E12" s="2545">
        <f t="shared" si="1"/>
        <v>0</v>
      </c>
      <c r="F12" s="2545">
        <f t="shared" si="1"/>
        <v>0</v>
      </c>
      <c r="G12" s="2545">
        <f t="shared" si="1"/>
        <v>0</v>
      </c>
      <c r="H12" s="2545">
        <f t="shared" si="1"/>
        <v>0</v>
      </c>
      <c r="I12" s="2545">
        <f t="shared" si="1"/>
        <v>0</v>
      </c>
      <c r="J12" s="2545">
        <f t="shared" si="1"/>
        <v>0</v>
      </c>
      <c r="K12" s="2545">
        <f t="shared" si="1"/>
        <v>0</v>
      </c>
      <c r="L12" s="2545">
        <f t="shared" si="1"/>
        <v>0</v>
      </c>
      <c r="M12" s="2545">
        <f t="shared" si="1"/>
        <v>0</v>
      </c>
      <c r="N12" s="2545">
        <f t="shared" si="1"/>
        <v>0</v>
      </c>
      <c r="O12" s="2545">
        <f t="shared" si="1"/>
        <v>0</v>
      </c>
      <c r="P12" s="2545">
        <f t="shared" si="1"/>
        <v>0</v>
      </c>
      <c r="Q12" s="2545">
        <f t="shared" si="1"/>
        <v>0</v>
      </c>
      <c r="R12" s="2545">
        <f t="shared" si="1"/>
        <v>0</v>
      </c>
      <c r="S12" s="2545">
        <f t="shared" si="1"/>
        <v>0</v>
      </c>
      <c r="T12" s="2545">
        <f t="shared" si="1"/>
        <v>0</v>
      </c>
      <c r="U12" s="2545">
        <f t="shared" si="1"/>
        <v>0</v>
      </c>
      <c r="V12" s="2545">
        <f t="shared" si="1"/>
        <v>0</v>
      </c>
      <c r="W12" s="2545">
        <f t="shared" si="1"/>
        <v>0</v>
      </c>
      <c r="X12" s="2545">
        <f t="shared" si="1"/>
        <v>0</v>
      </c>
      <c r="Y12" s="2545">
        <f t="shared" si="1"/>
        <v>0</v>
      </c>
      <c r="Z12" s="2545">
        <f t="shared" si="1"/>
        <v>0</v>
      </c>
      <c r="AA12" s="2545">
        <f t="shared" si="1"/>
        <v>0</v>
      </c>
      <c r="AB12" s="2545">
        <f t="shared" si="1"/>
        <v>0</v>
      </c>
      <c r="AC12" s="2545">
        <f t="shared" si="1"/>
        <v>0</v>
      </c>
      <c r="AD12" s="2545">
        <f t="shared" si="1"/>
        <v>0</v>
      </c>
      <c r="AE12" s="2545">
        <f t="shared" si="1"/>
        <v>0</v>
      </c>
      <c r="AF12" s="2545">
        <f t="shared" si="1"/>
        <v>0</v>
      </c>
      <c r="AG12" s="2545">
        <f t="shared" si="1"/>
        <v>0</v>
      </c>
    </row>
    <row r="13" spans="1:184">
      <c r="A13" s="2539"/>
      <c r="B13" s="2539"/>
      <c r="C13" s="2536"/>
      <c r="D13" s="2544"/>
      <c r="E13" s="2544"/>
      <c r="F13" s="2544"/>
      <c r="G13" s="2544"/>
      <c r="H13" s="2544"/>
      <c r="I13" s="2544"/>
      <c r="J13" s="2544"/>
      <c r="K13" s="2544"/>
      <c r="L13" s="2544"/>
      <c r="M13" s="2544"/>
      <c r="N13" s="2544"/>
      <c r="O13" s="2544"/>
      <c r="P13" s="2544"/>
      <c r="Q13" s="2544"/>
      <c r="R13" s="2544"/>
      <c r="S13" s="2544"/>
      <c r="T13" s="2544"/>
      <c r="U13" s="2544"/>
      <c r="V13" s="2544"/>
      <c r="W13" s="2544"/>
      <c r="X13" s="2544"/>
      <c r="Y13" s="2544"/>
      <c r="Z13" s="2544"/>
      <c r="AA13" s="2544"/>
      <c r="AB13" s="2544"/>
      <c r="AC13" s="2544"/>
      <c r="AD13" s="2544"/>
      <c r="AE13" s="2544"/>
      <c r="AF13" s="2544"/>
      <c r="AG13" s="2544"/>
    </row>
    <row r="14" spans="1:184">
      <c r="A14" s="2539"/>
      <c r="B14" s="2539"/>
      <c r="C14" s="2536"/>
      <c r="D14" s="2544"/>
      <c r="E14" s="2544"/>
      <c r="F14" s="2544"/>
      <c r="G14" s="2544"/>
      <c r="H14" s="2544"/>
      <c r="I14" s="2544"/>
      <c r="J14" s="2544"/>
      <c r="K14" s="2544"/>
      <c r="L14" s="2544"/>
      <c r="M14" s="2544"/>
      <c r="N14" s="2544"/>
      <c r="O14" s="2544"/>
      <c r="P14" s="2544"/>
      <c r="Q14" s="2544"/>
      <c r="R14" s="2544"/>
      <c r="S14" s="2544"/>
      <c r="T14" s="2544"/>
      <c r="U14" s="2544"/>
      <c r="V14" s="2544"/>
      <c r="W14" s="2544"/>
      <c r="X14" s="2544"/>
      <c r="Y14" s="2544"/>
      <c r="Z14" s="2544"/>
      <c r="AA14" s="2544"/>
      <c r="AB14" s="2544"/>
      <c r="AC14" s="2544"/>
      <c r="AD14" s="2544"/>
      <c r="AE14" s="2544"/>
      <c r="AF14" s="2544"/>
      <c r="AG14" s="2544"/>
    </row>
    <row r="15" spans="1:184">
      <c r="A15" s="34" t="s">
        <v>815</v>
      </c>
      <c r="B15" s="2522" t="s">
        <v>795</v>
      </c>
      <c r="C15" s="2536"/>
      <c r="D15" s="2525"/>
      <c r="E15" s="2525"/>
      <c r="F15" s="2546">
        <f>D15+E15</f>
        <v>0</v>
      </c>
      <c r="G15" s="2525"/>
      <c r="H15" s="2525"/>
      <c r="I15" s="2546">
        <f>G15+H15</f>
        <v>0</v>
      </c>
      <c r="J15" s="2525"/>
      <c r="K15" s="2525"/>
      <c r="L15" s="2546">
        <f>J15+K15</f>
        <v>0</v>
      </c>
      <c r="M15" s="2525"/>
      <c r="N15" s="2525"/>
      <c r="O15" s="2546">
        <f>M15+N15</f>
        <v>0</v>
      </c>
      <c r="P15" s="2525"/>
      <c r="Q15" s="2525"/>
      <c r="R15" s="2546">
        <f>P15+Q15</f>
        <v>0</v>
      </c>
      <c r="S15" s="2525"/>
      <c r="T15" s="2525"/>
      <c r="U15" s="2546">
        <f>S15+T15</f>
        <v>0</v>
      </c>
      <c r="V15" s="2525"/>
      <c r="W15" s="2525"/>
      <c r="X15" s="2546">
        <f>V15+W15</f>
        <v>0</v>
      </c>
      <c r="Y15" s="2525"/>
      <c r="Z15" s="2525"/>
      <c r="AA15" s="2546">
        <f>Y15+Z15</f>
        <v>0</v>
      </c>
      <c r="AB15" s="2525"/>
      <c r="AC15" s="2525"/>
      <c r="AD15" s="2546">
        <f>AB15+AC15</f>
        <v>0</v>
      </c>
      <c r="AE15" s="2525"/>
      <c r="AF15" s="2525"/>
      <c r="AG15" s="2546">
        <f>AE15+AF15</f>
        <v>0</v>
      </c>
    </row>
    <row r="16" spans="1:184">
      <c r="A16" s="34" t="s">
        <v>815</v>
      </c>
      <c r="B16" s="2522" t="s">
        <v>737</v>
      </c>
      <c r="C16" s="2536"/>
      <c r="D16" s="2525"/>
      <c r="E16" s="2525"/>
      <c r="F16" s="2546">
        <f>D16+E16</f>
        <v>0</v>
      </c>
      <c r="G16" s="2525"/>
      <c r="H16" s="2525"/>
      <c r="I16" s="2546">
        <f>G16+H16</f>
        <v>0</v>
      </c>
      <c r="J16" s="2525"/>
      <c r="K16" s="2525"/>
      <c r="L16" s="2546">
        <f>J16+K16</f>
        <v>0</v>
      </c>
      <c r="M16" s="2525"/>
      <c r="N16" s="2525"/>
      <c r="O16" s="2546">
        <f>M16+N16</f>
        <v>0</v>
      </c>
      <c r="P16" s="2525"/>
      <c r="Q16" s="2525"/>
      <c r="R16" s="2546">
        <f>P16+Q16</f>
        <v>0</v>
      </c>
      <c r="S16" s="2525"/>
      <c r="T16" s="2525"/>
      <c r="U16" s="2546">
        <f>S16+T16</f>
        <v>0</v>
      </c>
      <c r="V16" s="2525"/>
      <c r="W16" s="2525"/>
      <c r="X16" s="2546">
        <f>V16+W16</f>
        <v>0</v>
      </c>
      <c r="Y16" s="2525"/>
      <c r="Z16" s="2525"/>
      <c r="AA16" s="2546">
        <f>Y16+Z16</f>
        <v>0</v>
      </c>
      <c r="AB16" s="2525"/>
      <c r="AC16" s="2525"/>
      <c r="AD16" s="2546">
        <f>AB16+AC16</f>
        <v>0</v>
      </c>
      <c r="AE16" s="2525"/>
      <c r="AF16" s="2525"/>
      <c r="AG16" s="2546">
        <f>AE16+AF16</f>
        <v>0</v>
      </c>
    </row>
    <row r="17" spans="1:33">
      <c r="A17" s="34" t="s">
        <v>815</v>
      </c>
      <c r="B17" s="2522" t="s">
        <v>731</v>
      </c>
      <c r="C17" s="2536"/>
      <c r="D17" s="2525"/>
      <c r="E17" s="2525"/>
      <c r="F17" s="2546">
        <f>D17+E17</f>
        <v>0</v>
      </c>
      <c r="G17" s="2525"/>
      <c r="H17" s="2525"/>
      <c r="I17" s="2546">
        <f>G17+H17</f>
        <v>0</v>
      </c>
      <c r="J17" s="2525"/>
      <c r="K17" s="2525"/>
      <c r="L17" s="2546">
        <f>J17+K17</f>
        <v>0</v>
      </c>
      <c r="M17" s="2525"/>
      <c r="N17" s="2525"/>
      <c r="O17" s="2546">
        <f>M17+N17</f>
        <v>0</v>
      </c>
      <c r="P17" s="2525"/>
      <c r="Q17" s="2525"/>
      <c r="R17" s="2546">
        <f>P17+Q17</f>
        <v>0</v>
      </c>
      <c r="S17" s="2525"/>
      <c r="T17" s="2525"/>
      <c r="U17" s="2546">
        <f>S17+T17</f>
        <v>0</v>
      </c>
      <c r="V17" s="2525"/>
      <c r="W17" s="2525"/>
      <c r="X17" s="2546">
        <f>V17+W17</f>
        <v>0</v>
      </c>
      <c r="Y17" s="2525"/>
      <c r="Z17" s="2525"/>
      <c r="AA17" s="2546">
        <f>Y17+Z17</f>
        <v>0</v>
      </c>
      <c r="AB17" s="2525"/>
      <c r="AC17" s="2525"/>
      <c r="AD17" s="2546">
        <f>AB17+AC17</f>
        <v>0</v>
      </c>
      <c r="AE17" s="2525"/>
      <c r="AF17" s="2525"/>
      <c r="AG17" s="2546">
        <f>AE17+AF17</f>
        <v>0</v>
      </c>
    </row>
    <row r="18" spans="1:33">
      <c r="A18" s="34" t="s">
        <v>815</v>
      </c>
      <c r="B18" s="2522" t="s">
        <v>6</v>
      </c>
      <c r="C18" s="2536"/>
      <c r="D18" s="2525"/>
      <c r="E18" s="2525"/>
      <c r="F18" s="2546">
        <f>D18+E18</f>
        <v>0</v>
      </c>
      <c r="G18" s="2525"/>
      <c r="H18" s="2525"/>
      <c r="I18" s="2546">
        <f>G18+H18</f>
        <v>0</v>
      </c>
      <c r="J18" s="2525"/>
      <c r="K18" s="2525"/>
      <c r="L18" s="2546">
        <f>J18+K18</f>
        <v>0</v>
      </c>
      <c r="M18" s="2525"/>
      <c r="N18" s="2525"/>
      <c r="O18" s="2546">
        <f>M18+N18</f>
        <v>0</v>
      </c>
      <c r="P18" s="2525"/>
      <c r="Q18" s="2525"/>
      <c r="R18" s="2546">
        <f>P18+Q18</f>
        <v>0</v>
      </c>
      <c r="S18" s="2525"/>
      <c r="T18" s="2525"/>
      <c r="U18" s="2546">
        <f>S18+T18</f>
        <v>0</v>
      </c>
      <c r="V18" s="2525"/>
      <c r="W18" s="2525"/>
      <c r="X18" s="2546">
        <f>V18+W18</f>
        <v>0</v>
      </c>
      <c r="Y18" s="2525"/>
      <c r="Z18" s="2525"/>
      <c r="AA18" s="2546">
        <f>Y18+Z18</f>
        <v>0</v>
      </c>
      <c r="AB18" s="2525"/>
      <c r="AC18" s="2525"/>
      <c r="AD18" s="2546">
        <f>AB18+AC18</f>
        <v>0</v>
      </c>
      <c r="AE18" s="2525"/>
      <c r="AF18" s="2525"/>
      <c r="AG18" s="2546">
        <f>AE18+AF18</f>
        <v>0</v>
      </c>
    </row>
    <row r="19" spans="1:33">
      <c r="A19" s="34" t="s">
        <v>815</v>
      </c>
      <c r="B19" s="2522" t="s">
        <v>793</v>
      </c>
      <c r="C19" s="2536"/>
      <c r="D19" s="2525"/>
      <c r="E19" s="2525"/>
      <c r="F19" s="2546">
        <f>D19+E19</f>
        <v>0</v>
      </c>
      <c r="G19" s="2525"/>
      <c r="H19" s="2525"/>
      <c r="I19" s="2546">
        <f>G19+H19</f>
        <v>0</v>
      </c>
      <c r="J19" s="2525"/>
      <c r="K19" s="2525"/>
      <c r="L19" s="2546">
        <f>J19+K19</f>
        <v>0</v>
      </c>
      <c r="M19" s="2525"/>
      <c r="N19" s="2525"/>
      <c r="O19" s="2546">
        <f>M19+N19</f>
        <v>0</v>
      </c>
      <c r="P19" s="2525"/>
      <c r="Q19" s="2525"/>
      <c r="R19" s="2546">
        <f>P19+Q19</f>
        <v>0</v>
      </c>
      <c r="S19" s="2525"/>
      <c r="T19" s="2525"/>
      <c r="U19" s="2546">
        <f>S19+T19</f>
        <v>0</v>
      </c>
      <c r="V19" s="2525"/>
      <c r="W19" s="2525"/>
      <c r="X19" s="2546">
        <f>V19+W19</f>
        <v>0</v>
      </c>
      <c r="Y19" s="2525"/>
      <c r="Z19" s="2525"/>
      <c r="AA19" s="2546">
        <f>Y19+Z19</f>
        <v>0</v>
      </c>
      <c r="AB19" s="2525"/>
      <c r="AC19" s="2525"/>
      <c r="AD19" s="2546">
        <f>AB19+AC19</f>
        <v>0</v>
      </c>
      <c r="AE19" s="2525"/>
      <c r="AF19" s="2525"/>
      <c r="AG19" s="2546">
        <f>AE19+AF19</f>
        <v>0</v>
      </c>
    </row>
    <row r="20" spans="1:33">
      <c r="A20" s="34" t="s">
        <v>815</v>
      </c>
      <c r="B20" s="2522" t="s">
        <v>8</v>
      </c>
      <c r="C20" s="2536"/>
      <c r="D20" s="2545">
        <f t="shared" ref="D20:AG20" si="2">SUM(D15:D19)</f>
        <v>0</v>
      </c>
      <c r="E20" s="2545">
        <f t="shared" si="2"/>
        <v>0</v>
      </c>
      <c r="F20" s="2545">
        <f t="shared" si="2"/>
        <v>0</v>
      </c>
      <c r="G20" s="2545">
        <f t="shared" si="2"/>
        <v>0</v>
      </c>
      <c r="H20" s="2545">
        <f t="shared" si="2"/>
        <v>0</v>
      </c>
      <c r="I20" s="2545">
        <f t="shared" si="2"/>
        <v>0</v>
      </c>
      <c r="J20" s="2545">
        <f t="shared" si="2"/>
        <v>0</v>
      </c>
      <c r="K20" s="2545">
        <f t="shared" si="2"/>
        <v>0</v>
      </c>
      <c r="L20" s="2545">
        <f t="shared" si="2"/>
        <v>0</v>
      </c>
      <c r="M20" s="2545">
        <f t="shared" si="2"/>
        <v>0</v>
      </c>
      <c r="N20" s="2545">
        <f t="shared" si="2"/>
        <v>0</v>
      </c>
      <c r="O20" s="2545">
        <f t="shared" si="2"/>
        <v>0</v>
      </c>
      <c r="P20" s="2545">
        <f t="shared" si="2"/>
        <v>0</v>
      </c>
      <c r="Q20" s="2545">
        <f t="shared" si="2"/>
        <v>0</v>
      </c>
      <c r="R20" s="2545">
        <f t="shared" si="2"/>
        <v>0</v>
      </c>
      <c r="S20" s="2545">
        <f t="shared" si="2"/>
        <v>0</v>
      </c>
      <c r="T20" s="2545">
        <f t="shared" si="2"/>
        <v>0</v>
      </c>
      <c r="U20" s="2545">
        <f t="shared" si="2"/>
        <v>0</v>
      </c>
      <c r="V20" s="2545">
        <f t="shared" si="2"/>
        <v>0</v>
      </c>
      <c r="W20" s="2545">
        <f t="shared" si="2"/>
        <v>0</v>
      </c>
      <c r="X20" s="2545">
        <f t="shared" si="2"/>
        <v>0</v>
      </c>
      <c r="Y20" s="2545">
        <f t="shared" si="2"/>
        <v>0</v>
      </c>
      <c r="Z20" s="2545">
        <f t="shared" si="2"/>
        <v>0</v>
      </c>
      <c r="AA20" s="2545">
        <f t="shared" si="2"/>
        <v>0</v>
      </c>
      <c r="AB20" s="2545">
        <f t="shared" si="2"/>
        <v>0</v>
      </c>
      <c r="AC20" s="2545">
        <f t="shared" si="2"/>
        <v>0</v>
      </c>
      <c r="AD20" s="2545">
        <f t="shared" si="2"/>
        <v>0</v>
      </c>
      <c r="AE20" s="2545">
        <f t="shared" si="2"/>
        <v>0</v>
      </c>
      <c r="AF20" s="2545">
        <f t="shared" si="2"/>
        <v>0</v>
      </c>
      <c r="AG20" s="2545">
        <f t="shared" si="2"/>
        <v>0</v>
      </c>
    </row>
    <row r="21" spans="1:33">
      <c r="A21" s="2536"/>
      <c r="B21" s="2536"/>
      <c r="C21" s="2536"/>
      <c r="D21" s="2544"/>
      <c r="E21" s="2544"/>
      <c r="F21" s="2544"/>
      <c r="G21" s="2544"/>
      <c r="H21" s="2544"/>
      <c r="I21" s="2544"/>
      <c r="J21" s="2544"/>
      <c r="K21" s="2544"/>
      <c r="L21" s="2544"/>
      <c r="M21" s="2544"/>
      <c r="N21" s="2544"/>
      <c r="O21" s="2544"/>
      <c r="P21" s="2544"/>
      <c r="Q21" s="2544"/>
      <c r="R21" s="2544"/>
      <c r="S21" s="2544"/>
      <c r="T21" s="2544"/>
      <c r="U21" s="2544"/>
      <c r="V21" s="2544"/>
      <c r="W21" s="2544"/>
      <c r="X21" s="2544"/>
      <c r="Y21" s="2544"/>
      <c r="Z21" s="2544"/>
      <c r="AA21" s="2544"/>
      <c r="AB21" s="2544"/>
      <c r="AC21" s="2544"/>
      <c r="AD21" s="2544"/>
      <c r="AE21" s="2544"/>
      <c r="AF21" s="2544"/>
      <c r="AG21" s="2544"/>
    </row>
    <row r="22" spans="1:33">
      <c r="A22" s="2537"/>
      <c r="B22" s="2537"/>
      <c r="C22" s="2536"/>
      <c r="D22" s="2544"/>
      <c r="E22" s="2544"/>
      <c r="F22" s="2544"/>
      <c r="G22" s="2544"/>
      <c r="H22" s="2544"/>
      <c r="I22" s="2544"/>
      <c r="J22" s="2544"/>
      <c r="K22" s="2544"/>
      <c r="L22" s="2544"/>
      <c r="M22" s="2544"/>
      <c r="N22" s="2544"/>
      <c r="O22" s="2544"/>
      <c r="P22" s="2544"/>
      <c r="Q22" s="2544"/>
      <c r="R22" s="2544"/>
      <c r="S22" s="2544"/>
      <c r="T22" s="2544"/>
      <c r="U22" s="2544"/>
      <c r="V22" s="2544"/>
      <c r="W22" s="2544"/>
      <c r="X22" s="2544"/>
      <c r="Y22" s="2544"/>
      <c r="Z22" s="2544"/>
      <c r="AA22" s="2544"/>
      <c r="AB22" s="2544"/>
      <c r="AC22" s="2544"/>
      <c r="AD22" s="2544"/>
      <c r="AE22" s="2544"/>
      <c r="AF22" s="2544"/>
      <c r="AG22" s="2544"/>
    </row>
    <row r="23" spans="1:33">
      <c r="A23" s="657" t="s">
        <v>813</v>
      </c>
      <c r="B23" s="2537"/>
      <c r="C23" s="2536"/>
      <c r="D23" s="2544"/>
      <c r="E23" s="2544"/>
      <c r="F23" s="2544"/>
      <c r="G23" s="2544"/>
      <c r="H23" s="2544"/>
      <c r="I23" s="2544"/>
      <c r="J23" s="2544"/>
      <c r="K23" s="2544"/>
      <c r="L23" s="2544"/>
      <c r="M23" s="2544"/>
      <c r="N23" s="2544"/>
      <c r="O23" s="2544"/>
      <c r="P23" s="2544"/>
      <c r="Q23" s="2544"/>
      <c r="R23" s="2544"/>
      <c r="S23" s="2544"/>
      <c r="T23" s="2544"/>
      <c r="U23" s="2544"/>
      <c r="V23" s="2544"/>
      <c r="W23" s="2544"/>
      <c r="X23" s="2544"/>
      <c r="Y23" s="2544"/>
      <c r="Z23" s="2544"/>
      <c r="AA23" s="2544"/>
      <c r="AB23" s="2544"/>
      <c r="AC23" s="2544"/>
      <c r="AD23" s="2544"/>
      <c r="AE23" s="2544"/>
      <c r="AF23" s="2544"/>
      <c r="AG23" s="2544"/>
    </row>
    <row r="24" spans="1:33">
      <c r="A24" s="655" t="s">
        <v>812</v>
      </c>
      <c r="B24" s="2536"/>
      <c r="C24" s="2536"/>
      <c r="D24" s="2544"/>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44"/>
      <c r="AB24" s="2544"/>
      <c r="AC24" s="2544"/>
      <c r="AD24" s="2544"/>
      <c r="AE24" s="2544"/>
      <c r="AF24" s="2544"/>
      <c r="AG24" s="2544"/>
    </row>
    <row r="25" spans="1:33">
      <c r="A25" s="34" t="s">
        <v>811</v>
      </c>
      <c r="B25" s="2522" t="s">
        <v>795</v>
      </c>
      <c r="C25" s="2536"/>
      <c r="D25" s="2525"/>
      <c r="E25" s="2525"/>
      <c r="F25" s="2546">
        <f>D25+E25</f>
        <v>0</v>
      </c>
      <c r="G25" s="2525"/>
      <c r="H25" s="2525"/>
      <c r="I25" s="2546">
        <f>G25+H25</f>
        <v>0</v>
      </c>
      <c r="J25" s="2525"/>
      <c r="K25" s="2525"/>
      <c r="L25" s="2546">
        <f>J25+K25</f>
        <v>0</v>
      </c>
      <c r="M25" s="2525"/>
      <c r="N25" s="2525"/>
      <c r="O25" s="2546">
        <f>M25+N25</f>
        <v>0</v>
      </c>
      <c r="P25" s="2525"/>
      <c r="Q25" s="2525"/>
      <c r="R25" s="2546">
        <f>P25+Q25</f>
        <v>0</v>
      </c>
      <c r="S25" s="2525"/>
      <c r="T25" s="2525"/>
      <c r="U25" s="2546">
        <f>S25+T25</f>
        <v>0</v>
      </c>
      <c r="V25" s="2525"/>
      <c r="W25" s="2525"/>
      <c r="X25" s="2546">
        <f>V25+W25</f>
        <v>0</v>
      </c>
      <c r="Y25" s="2525"/>
      <c r="Z25" s="2525"/>
      <c r="AA25" s="2546">
        <f>Y25+Z25</f>
        <v>0</v>
      </c>
      <c r="AB25" s="2525"/>
      <c r="AC25" s="2525"/>
      <c r="AD25" s="2546">
        <f>AB25+AC25</f>
        <v>0</v>
      </c>
      <c r="AE25" s="2525"/>
      <c r="AF25" s="2525"/>
      <c r="AG25" s="2546">
        <f>AE25+AF25</f>
        <v>0</v>
      </c>
    </row>
    <row r="26" spans="1:33">
      <c r="A26" s="34" t="s">
        <v>811</v>
      </c>
      <c r="B26" s="2522" t="s">
        <v>737</v>
      </c>
      <c r="C26" s="2536"/>
      <c r="D26" s="2525"/>
      <c r="E26" s="2525"/>
      <c r="F26" s="2546">
        <f>D26+E26</f>
        <v>0</v>
      </c>
      <c r="G26" s="2525"/>
      <c r="H26" s="2525"/>
      <c r="I26" s="2546">
        <f>G26+H26</f>
        <v>0</v>
      </c>
      <c r="J26" s="2525"/>
      <c r="K26" s="2525"/>
      <c r="L26" s="2546">
        <f>J26+K26</f>
        <v>0</v>
      </c>
      <c r="M26" s="2525"/>
      <c r="N26" s="2525"/>
      <c r="O26" s="2546">
        <f>M26+N26</f>
        <v>0</v>
      </c>
      <c r="P26" s="2525"/>
      <c r="Q26" s="2525"/>
      <c r="R26" s="2546">
        <f>P26+Q26</f>
        <v>0</v>
      </c>
      <c r="S26" s="2525"/>
      <c r="T26" s="2525"/>
      <c r="U26" s="2546">
        <f>S26+T26</f>
        <v>0</v>
      </c>
      <c r="V26" s="2525"/>
      <c r="W26" s="2525"/>
      <c r="X26" s="2546">
        <f>V26+W26</f>
        <v>0</v>
      </c>
      <c r="Y26" s="2525"/>
      <c r="Z26" s="2525"/>
      <c r="AA26" s="2546">
        <f>Y26+Z26</f>
        <v>0</v>
      </c>
      <c r="AB26" s="2525"/>
      <c r="AC26" s="2525"/>
      <c r="AD26" s="2546">
        <f>AB26+AC26</f>
        <v>0</v>
      </c>
      <c r="AE26" s="2525"/>
      <c r="AF26" s="2525"/>
      <c r="AG26" s="2546">
        <f>AE26+AF26</f>
        <v>0</v>
      </c>
    </row>
    <row r="27" spans="1:33">
      <c r="A27" s="34" t="s">
        <v>811</v>
      </c>
      <c r="B27" s="2522" t="s">
        <v>731</v>
      </c>
      <c r="C27" s="2536"/>
      <c r="D27" s="2525"/>
      <c r="E27" s="2525"/>
      <c r="F27" s="2546">
        <f>D27+E27</f>
        <v>0</v>
      </c>
      <c r="G27" s="2525"/>
      <c r="H27" s="2525"/>
      <c r="I27" s="2546">
        <f>G27+H27</f>
        <v>0</v>
      </c>
      <c r="J27" s="2525"/>
      <c r="K27" s="2525"/>
      <c r="L27" s="2546">
        <f>J27+K27</f>
        <v>0</v>
      </c>
      <c r="M27" s="2525"/>
      <c r="N27" s="2525"/>
      <c r="O27" s="2546">
        <f>M27+N27</f>
        <v>0</v>
      </c>
      <c r="P27" s="2525"/>
      <c r="Q27" s="2525"/>
      <c r="R27" s="2546">
        <f>P27+Q27</f>
        <v>0</v>
      </c>
      <c r="S27" s="2525"/>
      <c r="T27" s="2525"/>
      <c r="U27" s="2546">
        <f>S27+T27</f>
        <v>0</v>
      </c>
      <c r="V27" s="2525"/>
      <c r="W27" s="2525"/>
      <c r="X27" s="2546">
        <f>V27+W27</f>
        <v>0</v>
      </c>
      <c r="Y27" s="2525"/>
      <c r="Z27" s="2525"/>
      <c r="AA27" s="2546">
        <f>Y27+Z27</f>
        <v>0</v>
      </c>
      <c r="AB27" s="2525"/>
      <c r="AC27" s="2525"/>
      <c r="AD27" s="2546">
        <f>AB27+AC27</f>
        <v>0</v>
      </c>
      <c r="AE27" s="2525"/>
      <c r="AF27" s="2525"/>
      <c r="AG27" s="2546">
        <f>AE27+AF27</f>
        <v>0</v>
      </c>
    </row>
    <row r="28" spans="1:33">
      <c r="A28" s="34" t="s">
        <v>811</v>
      </c>
      <c r="B28" s="2522" t="s">
        <v>6</v>
      </c>
      <c r="C28" s="2536"/>
      <c r="D28" s="2525"/>
      <c r="E28" s="2525"/>
      <c r="F28" s="2546">
        <f>D28+E28</f>
        <v>0</v>
      </c>
      <c r="G28" s="2525"/>
      <c r="H28" s="2525"/>
      <c r="I28" s="2546">
        <f>G28+H28</f>
        <v>0</v>
      </c>
      <c r="J28" s="2525"/>
      <c r="K28" s="2525"/>
      <c r="L28" s="2546">
        <f>J28+K28</f>
        <v>0</v>
      </c>
      <c r="M28" s="2525"/>
      <c r="N28" s="2525"/>
      <c r="O28" s="2546">
        <f>M28+N28</f>
        <v>0</v>
      </c>
      <c r="P28" s="2525"/>
      <c r="Q28" s="2525"/>
      <c r="R28" s="2546">
        <f>P28+Q28</f>
        <v>0</v>
      </c>
      <c r="S28" s="2525"/>
      <c r="T28" s="2525"/>
      <c r="U28" s="2546">
        <f>S28+T28</f>
        <v>0</v>
      </c>
      <c r="V28" s="2525"/>
      <c r="W28" s="2525"/>
      <c r="X28" s="2546">
        <f>V28+W28</f>
        <v>0</v>
      </c>
      <c r="Y28" s="2525"/>
      <c r="Z28" s="2525"/>
      <c r="AA28" s="2546">
        <f>Y28+Z28</f>
        <v>0</v>
      </c>
      <c r="AB28" s="2525"/>
      <c r="AC28" s="2525"/>
      <c r="AD28" s="2546">
        <f>AB28+AC28</f>
        <v>0</v>
      </c>
      <c r="AE28" s="2525"/>
      <c r="AF28" s="2525"/>
      <c r="AG28" s="2546">
        <f>AE28+AF28</f>
        <v>0</v>
      </c>
    </row>
    <row r="29" spans="1:33">
      <c r="A29" s="34" t="s">
        <v>811</v>
      </c>
      <c r="B29" s="2522" t="s">
        <v>793</v>
      </c>
      <c r="C29" s="2536"/>
      <c r="D29" s="2525"/>
      <c r="E29" s="2525"/>
      <c r="F29" s="2546">
        <f>D29+E29</f>
        <v>0</v>
      </c>
      <c r="G29" s="2525"/>
      <c r="H29" s="2525"/>
      <c r="I29" s="2546">
        <f>G29+H29</f>
        <v>0</v>
      </c>
      <c r="J29" s="2525"/>
      <c r="K29" s="2525"/>
      <c r="L29" s="2546">
        <f>J29+K29</f>
        <v>0</v>
      </c>
      <c r="M29" s="2525"/>
      <c r="N29" s="2525"/>
      <c r="O29" s="2546">
        <f>M29+N29</f>
        <v>0</v>
      </c>
      <c r="P29" s="2525"/>
      <c r="Q29" s="2525"/>
      <c r="R29" s="2546">
        <f>P29+Q29</f>
        <v>0</v>
      </c>
      <c r="S29" s="2525"/>
      <c r="T29" s="2525"/>
      <c r="U29" s="2546">
        <f>S29+T29</f>
        <v>0</v>
      </c>
      <c r="V29" s="2525"/>
      <c r="W29" s="2525"/>
      <c r="X29" s="2546">
        <f>V29+W29</f>
        <v>0</v>
      </c>
      <c r="Y29" s="2525"/>
      <c r="Z29" s="2525"/>
      <c r="AA29" s="2546">
        <f>Y29+Z29</f>
        <v>0</v>
      </c>
      <c r="AB29" s="2525"/>
      <c r="AC29" s="2525"/>
      <c r="AD29" s="2546">
        <f>AB29+AC29</f>
        <v>0</v>
      </c>
      <c r="AE29" s="2525"/>
      <c r="AF29" s="2525"/>
      <c r="AG29" s="2546">
        <f>AE29+AF29</f>
        <v>0</v>
      </c>
    </row>
    <row r="30" spans="1:33">
      <c r="A30" s="34" t="s">
        <v>811</v>
      </c>
      <c r="B30" s="2522" t="s">
        <v>8</v>
      </c>
      <c r="C30" s="2536"/>
      <c r="D30" s="2545">
        <f t="shared" ref="D30:AG30" si="3">SUM(D25:D29)</f>
        <v>0</v>
      </c>
      <c r="E30" s="2545">
        <f t="shared" si="3"/>
        <v>0</v>
      </c>
      <c r="F30" s="2545">
        <f t="shared" si="3"/>
        <v>0</v>
      </c>
      <c r="G30" s="2545">
        <f t="shared" si="3"/>
        <v>0</v>
      </c>
      <c r="H30" s="2545">
        <f t="shared" si="3"/>
        <v>0</v>
      </c>
      <c r="I30" s="2545">
        <f t="shared" si="3"/>
        <v>0</v>
      </c>
      <c r="J30" s="2545">
        <f t="shared" si="3"/>
        <v>0</v>
      </c>
      <c r="K30" s="2545">
        <f t="shared" si="3"/>
        <v>0</v>
      </c>
      <c r="L30" s="2545">
        <f t="shared" si="3"/>
        <v>0</v>
      </c>
      <c r="M30" s="2545">
        <f t="shared" si="3"/>
        <v>0</v>
      </c>
      <c r="N30" s="2545">
        <f t="shared" si="3"/>
        <v>0</v>
      </c>
      <c r="O30" s="2545">
        <f t="shared" si="3"/>
        <v>0</v>
      </c>
      <c r="P30" s="2545">
        <f t="shared" si="3"/>
        <v>0</v>
      </c>
      <c r="Q30" s="2545">
        <f t="shared" si="3"/>
        <v>0</v>
      </c>
      <c r="R30" s="2545">
        <f t="shared" si="3"/>
        <v>0</v>
      </c>
      <c r="S30" s="2545">
        <f t="shared" si="3"/>
        <v>0</v>
      </c>
      <c r="T30" s="2545">
        <f t="shared" si="3"/>
        <v>0</v>
      </c>
      <c r="U30" s="2545">
        <f t="shared" si="3"/>
        <v>0</v>
      </c>
      <c r="V30" s="2545">
        <f t="shared" si="3"/>
        <v>0</v>
      </c>
      <c r="W30" s="2545">
        <f t="shared" si="3"/>
        <v>0</v>
      </c>
      <c r="X30" s="2545">
        <f t="shared" si="3"/>
        <v>0</v>
      </c>
      <c r="Y30" s="2545">
        <f t="shared" si="3"/>
        <v>0</v>
      </c>
      <c r="Z30" s="2545">
        <f t="shared" si="3"/>
        <v>0</v>
      </c>
      <c r="AA30" s="2545">
        <f t="shared" si="3"/>
        <v>0</v>
      </c>
      <c r="AB30" s="2545">
        <f t="shared" si="3"/>
        <v>0</v>
      </c>
      <c r="AC30" s="2545">
        <f t="shared" si="3"/>
        <v>0</v>
      </c>
      <c r="AD30" s="2545">
        <f t="shared" si="3"/>
        <v>0</v>
      </c>
      <c r="AE30" s="2545">
        <f t="shared" si="3"/>
        <v>0</v>
      </c>
      <c r="AF30" s="2545">
        <f t="shared" si="3"/>
        <v>0</v>
      </c>
      <c r="AG30" s="2545">
        <f t="shared" si="3"/>
        <v>0</v>
      </c>
    </row>
    <row r="31" spans="1:33">
      <c r="A31" s="2539"/>
      <c r="B31" s="2539"/>
      <c r="C31" s="2536"/>
      <c r="D31" s="2544"/>
      <c r="E31" s="2544"/>
      <c r="F31" s="2544"/>
      <c r="G31" s="2544"/>
      <c r="H31" s="2544"/>
      <c r="I31" s="2544"/>
      <c r="J31" s="2544"/>
      <c r="K31" s="2544"/>
      <c r="L31" s="2544"/>
      <c r="M31" s="2544"/>
      <c r="N31" s="2544"/>
      <c r="O31" s="2544"/>
      <c r="P31" s="2544"/>
      <c r="Q31" s="2544"/>
      <c r="R31" s="2544"/>
      <c r="S31" s="2544"/>
      <c r="T31" s="2544"/>
      <c r="U31" s="2544"/>
      <c r="V31" s="2544"/>
      <c r="W31" s="2544"/>
      <c r="X31" s="2544"/>
      <c r="Y31" s="2544"/>
      <c r="Z31" s="2544"/>
      <c r="AA31" s="2544"/>
      <c r="AB31" s="2544"/>
      <c r="AC31" s="2544"/>
      <c r="AD31" s="2544"/>
      <c r="AE31" s="2544"/>
      <c r="AF31" s="2544"/>
      <c r="AG31" s="2544"/>
    </row>
    <row r="32" spans="1:33">
      <c r="A32" s="2536"/>
      <c r="B32" s="2536"/>
      <c r="C32" s="2536"/>
      <c r="D32" s="2544"/>
      <c r="E32" s="2544"/>
      <c r="F32" s="2544"/>
      <c r="G32" s="2544"/>
      <c r="H32" s="2544"/>
      <c r="I32" s="2544"/>
      <c r="J32" s="2544"/>
      <c r="K32" s="2544"/>
      <c r="L32" s="2544"/>
      <c r="M32" s="2544"/>
      <c r="N32" s="2544"/>
      <c r="O32" s="2544"/>
      <c r="P32" s="2544"/>
      <c r="Q32" s="2544"/>
      <c r="R32" s="2544"/>
      <c r="S32" s="2544"/>
      <c r="T32" s="2544"/>
      <c r="U32" s="2544"/>
      <c r="V32" s="2544"/>
      <c r="W32" s="2544"/>
      <c r="X32" s="2544"/>
      <c r="Y32" s="2544"/>
      <c r="Z32" s="2544"/>
      <c r="AA32" s="2544"/>
      <c r="AB32" s="2544"/>
      <c r="AC32" s="2544"/>
      <c r="AD32" s="2544"/>
      <c r="AE32" s="2544"/>
      <c r="AF32" s="2544"/>
      <c r="AG32" s="2544"/>
    </row>
    <row r="33" spans="1:33">
      <c r="A33" s="2541" t="s">
        <v>809</v>
      </c>
      <c r="B33" s="2537"/>
      <c r="C33" s="2536"/>
      <c r="D33" s="2544"/>
      <c r="E33" s="2544"/>
      <c r="F33" s="2544"/>
      <c r="G33" s="2544"/>
      <c r="H33" s="2544"/>
      <c r="I33" s="2544"/>
      <c r="J33" s="2544"/>
      <c r="K33" s="2544"/>
      <c r="L33" s="2544"/>
      <c r="M33" s="2544"/>
      <c r="N33" s="2544"/>
      <c r="O33" s="2544"/>
      <c r="P33" s="2544"/>
      <c r="Q33" s="2544"/>
      <c r="R33" s="2544"/>
      <c r="S33" s="2544"/>
      <c r="T33" s="2544"/>
      <c r="U33" s="2544"/>
      <c r="V33" s="2544"/>
      <c r="W33" s="2544"/>
      <c r="X33" s="2544"/>
      <c r="Y33" s="2544"/>
      <c r="Z33" s="2544"/>
      <c r="AA33" s="2544"/>
      <c r="AB33" s="2544"/>
      <c r="AC33" s="2544"/>
      <c r="AD33" s="2544"/>
      <c r="AE33" s="2544"/>
      <c r="AF33" s="2544"/>
      <c r="AG33" s="2544"/>
    </row>
    <row r="34" spans="1:33">
      <c r="A34" s="2540" t="s">
        <v>824</v>
      </c>
      <c r="B34" s="2522" t="s">
        <v>795</v>
      </c>
      <c r="C34" s="2536"/>
      <c r="D34" s="2551"/>
      <c r="E34" s="2551"/>
      <c r="F34" s="2546">
        <f>D34+E34</f>
        <v>0</v>
      </c>
      <c r="G34" s="2551"/>
      <c r="H34" s="2551"/>
      <c r="I34" s="2546">
        <f>G34+H34</f>
        <v>0</v>
      </c>
      <c r="J34" s="2551"/>
      <c r="K34" s="2551"/>
      <c r="L34" s="2546">
        <f>J34+K34</f>
        <v>0</v>
      </c>
      <c r="M34" s="2551"/>
      <c r="N34" s="2551"/>
      <c r="O34" s="2546">
        <f>M34+N34</f>
        <v>0</v>
      </c>
      <c r="P34" s="2551"/>
      <c r="Q34" s="2551"/>
      <c r="R34" s="2546">
        <f>P34+Q34</f>
        <v>0</v>
      </c>
      <c r="S34" s="2551"/>
      <c r="T34" s="2551"/>
      <c r="U34" s="2546">
        <f>S34+T34</f>
        <v>0</v>
      </c>
      <c r="V34" s="2551"/>
      <c r="W34" s="2551"/>
      <c r="X34" s="2546">
        <f>V34+W34</f>
        <v>0</v>
      </c>
      <c r="Y34" s="2551"/>
      <c r="Z34" s="2551"/>
      <c r="AA34" s="2546">
        <f>Y34+Z34</f>
        <v>0</v>
      </c>
      <c r="AB34" s="2551"/>
      <c r="AC34" s="2551"/>
      <c r="AD34" s="2546">
        <f>AB34+AC34</f>
        <v>0</v>
      </c>
      <c r="AE34" s="2551"/>
      <c r="AF34" s="2551"/>
      <c r="AG34" s="2546">
        <f>AE34+AF34</f>
        <v>0</v>
      </c>
    </row>
    <row r="35" spans="1:33">
      <c r="A35" s="2540" t="s">
        <v>824</v>
      </c>
      <c r="B35" s="2522" t="s">
        <v>737</v>
      </c>
      <c r="C35" s="2536"/>
      <c r="D35" s="2550"/>
      <c r="E35" s="2550"/>
      <c r="F35" s="2546">
        <f>D35+E35</f>
        <v>0</v>
      </c>
      <c r="G35" s="2550"/>
      <c r="H35" s="2550"/>
      <c r="I35" s="2546">
        <f>G35+H35</f>
        <v>0</v>
      </c>
      <c r="J35" s="2550"/>
      <c r="K35" s="2550"/>
      <c r="L35" s="2546">
        <f>J35+K35</f>
        <v>0</v>
      </c>
      <c r="M35" s="2550"/>
      <c r="N35" s="2550"/>
      <c r="O35" s="2546">
        <f>M35+N35</f>
        <v>0</v>
      </c>
      <c r="P35" s="2550"/>
      <c r="Q35" s="2550"/>
      <c r="R35" s="2546">
        <f>P35+Q35</f>
        <v>0</v>
      </c>
      <c r="S35" s="2550"/>
      <c r="T35" s="2550"/>
      <c r="U35" s="2546">
        <f>S35+T35</f>
        <v>0</v>
      </c>
      <c r="V35" s="2550"/>
      <c r="W35" s="2550"/>
      <c r="X35" s="2546">
        <f>V35+W35</f>
        <v>0</v>
      </c>
      <c r="Y35" s="2550"/>
      <c r="Z35" s="2550"/>
      <c r="AA35" s="2546">
        <f>Y35+Z35</f>
        <v>0</v>
      </c>
      <c r="AB35" s="2550"/>
      <c r="AC35" s="2550"/>
      <c r="AD35" s="2546">
        <f>AB35+AC35</f>
        <v>0</v>
      </c>
      <c r="AE35" s="2550"/>
      <c r="AF35" s="2550"/>
      <c r="AG35" s="2546">
        <f>AE35+AF35</f>
        <v>0</v>
      </c>
    </row>
    <row r="36" spans="1:33">
      <c r="A36" s="2540" t="s">
        <v>824</v>
      </c>
      <c r="B36" s="2522" t="s">
        <v>731</v>
      </c>
      <c r="C36" s="2536"/>
      <c r="D36" s="2550"/>
      <c r="E36" s="2550"/>
      <c r="F36" s="2546">
        <f>D36+E36</f>
        <v>0</v>
      </c>
      <c r="G36" s="2550"/>
      <c r="H36" s="2550"/>
      <c r="I36" s="2546">
        <f>G36+H36</f>
        <v>0</v>
      </c>
      <c r="J36" s="2550"/>
      <c r="K36" s="2550"/>
      <c r="L36" s="2546">
        <f>J36+K36</f>
        <v>0</v>
      </c>
      <c r="M36" s="2550"/>
      <c r="N36" s="2550"/>
      <c r="O36" s="2546">
        <f>M36+N36</f>
        <v>0</v>
      </c>
      <c r="P36" s="2550"/>
      <c r="Q36" s="2550"/>
      <c r="R36" s="2546">
        <f>P36+Q36</f>
        <v>0</v>
      </c>
      <c r="S36" s="2550"/>
      <c r="T36" s="2550"/>
      <c r="U36" s="2546">
        <f>S36+T36</f>
        <v>0</v>
      </c>
      <c r="V36" s="2550"/>
      <c r="W36" s="2550"/>
      <c r="X36" s="2546">
        <f>V36+W36</f>
        <v>0</v>
      </c>
      <c r="Y36" s="2550"/>
      <c r="Z36" s="2550"/>
      <c r="AA36" s="2546">
        <f>Y36+Z36</f>
        <v>0</v>
      </c>
      <c r="AB36" s="2550"/>
      <c r="AC36" s="2550"/>
      <c r="AD36" s="2546">
        <f>AB36+AC36</f>
        <v>0</v>
      </c>
      <c r="AE36" s="2550"/>
      <c r="AF36" s="2550"/>
      <c r="AG36" s="2546">
        <f>AE36+AF36</f>
        <v>0</v>
      </c>
    </row>
    <row r="37" spans="1:33">
      <c r="A37" s="2540" t="s">
        <v>824</v>
      </c>
      <c r="B37" s="2522" t="s">
        <v>6</v>
      </c>
      <c r="C37" s="2536"/>
      <c r="D37" s="2550"/>
      <c r="E37" s="2550"/>
      <c r="F37" s="2546">
        <f>D37+E37</f>
        <v>0</v>
      </c>
      <c r="G37" s="2550"/>
      <c r="H37" s="2550"/>
      <c r="I37" s="2546">
        <f>G37+H37</f>
        <v>0</v>
      </c>
      <c r="J37" s="2550"/>
      <c r="K37" s="2550"/>
      <c r="L37" s="2546">
        <f>J37+K37</f>
        <v>0</v>
      </c>
      <c r="M37" s="2550"/>
      <c r="N37" s="2550"/>
      <c r="O37" s="2546">
        <f>M37+N37</f>
        <v>0</v>
      </c>
      <c r="P37" s="2550"/>
      <c r="Q37" s="2550"/>
      <c r="R37" s="2546">
        <f>P37+Q37</f>
        <v>0</v>
      </c>
      <c r="S37" s="2550"/>
      <c r="T37" s="2550"/>
      <c r="U37" s="2546">
        <f>S37+T37</f>
        <v>0</v>
      </c>
      <c r="V37" s="2550"/>
      <c r="W37" s="2550"/>
      <c r="X37" s="2546">
        <f>V37+W37</f>
        <v>0</v>
      </c>
      <c r="Y37" s="2550"/>
      <c r="Z37" s="2550"/>
      <c r="AA37" s="2546">
        <f>Y37+Z37</f>
        <v>0</v>
      </c>
      <c r="AB37" s="2550"/>
      <c r="AC37" s="2550"/>
      <c r="AD37" s="2546">
        <f>AB37+AC37</f>
        <v>0</v>
      </c>
      <c r="AE37" s="2550"/>
      <c r="AF37" s="2550"/>
      <c r="AG37" s="2546">
        <f>AE37+AF37</f>
        <v>0</v>
      </c>
    </row>
    <row r="38" spans="1:33">
      <c r="A38" s="2540" t="s">
        <v>824</v>
      </c>
      <c r="B38" s="2522" t="s">
        <v>793</v>
      </c>
      <c r="C38" s="2536"/>
      <c r="D38" s="2549"/>
      <c r="E38" s="2549"/>
      <c r="F38" s="2546">
        <f>D38+E38</f>
        <v>0</v>
      </c>
      <c r="G38" s="2549"/>
      <c r="H38" s="2549"/>
      <c r="I38" s="2546">
        <f>G38+H38</f>
        <v>0</v>
      </c>
      <c r="J38" s="2549"/>
      <c r="K38" s="2549"/>
      <c r="L38" s="2546">
        <f>J38+K38</f>
        <v>0</v>
      </c>
      <c r="M38" s="2549"/>
      <c r="N38" s="2549"/>
      <c r="O38" s="2546">
        <f>M38+N38</f>
        <v>0</v>
      </c>
      <c r="P38" s="2549"/>
      <c r="Q38" s="2549"/>
      <c r="R38" s="2546">
        <f>P38+Q38</f>
        <v>0</v>
      </c>
      <c r="S38" s="2549"/>
      <c r="T38" s="2549"/>
      <c r="U38" s="2546">
        <f>S38+T38</f>
        <v>0</v>
      </c>
      <c r="V38" s="2549"/>
      <c r="W38" s="2549"/>
      <c r="X38" s="2546">
        <f>V38+W38</f>
        <v>0</v>
      </c>
      <c r="Y38" s="2549"/>
      <c r="Z38" s="2549"/>
      <c r="AA38" s="2546">
        <f>Y38+Z38</f>
        <v>0</v>
      </c>
      <c r="AB38" s="2549"/>
      <c r="AC38" s="2549"/>
      <c r="AD38" s="2546">
        <f>AB38+AC38</f>
        <v>0</v>
      </c>
      <c r="AE38" s="2549"/>
      <c r="AF38" s="2549"/>
      <c r="AG38" s="2546">
        <f>AE38+AF38</f>
        <v>0</v>
      </c>
    </row>
    <row r="39" spans="1:33">
      <c r="A39" s="2540" t="s">
        <v>824</v>
      </c>
      <c r="B39" s="2522" t="s">
        <v>8</v>
      </c>
      <c r="C39" s="2536"/>
      <c r="D39" s="2545">
        <f t="shared" ref="D39:AG39" si="4">SUM(D34:D38)</f>
        <v>0</v>
      </c>
      <c r="E39" s="2545">
        <f t="shared" si="4"/>
        <v>0</v>
      </c>
      <c r="F39" s="2545">
        <f t="shared" si="4"/>
        <v>0</v>
      </c>
      <c r="G39" s="2545">
        <f t="shared" si="4"/>
        <v>0</v>
      </c>
      <c r="H39" s="2545">
        <f t="shared" si="4"/>
        <v>0</v>
      </c>
      <c r="I39" s="2545">
        <f t="shared" si="4"/>
        <v>0</v>
      </c>
      <c r="J39" s="2545">
        <f t="shared" si="4"/>
        <v>0</v>
      </c>
      <c r="K39" s="2545">
        <f t="shared" si="4"/>
        <v>0</v>
      </c>
      <c r="L39" s="2545">
        <f t="shared" si="4"/>
        <v>0</v>
      </c>
      <c r="M39" s="2545">
        <f t="shared" si="4"/>
        <v>0</v>
      </c>
      <c r="N39" s="2545">
        <f t="shared" si="4"/>
        <v>0</v>
      </c>
      <c r="O39" s="2545">
        <f t="shared" si="4"/>
        <v>0</v>
      </c>
      <c r="P39" s="2545">
        <f t="shared" si="4"/>
        <v>0</v>
      </c>
      <c r="Q39" s="2545">
        <f t="shared" si="4"/>
        <v>0</v>
      </c>
      <c r="R39" s="2545">
        <f t="shared" si="4"/>
        <v>0</v>
      </c>
      <c r="S39" s="2545">
        <f t="shared" si="4"/>
        <v>0</v>
      </c>
      <c r="T39" s="2545">
        <f t="shared" si="4"/>
        <v>0</v>
      </c>
      <c r="U39" s="2545">
        <f t="shared" si="4"/>
        <v>0</v>
      </c>
      <c r="V39" s="2545">
        <f t="shared" si="4"/>
        <v>0</v>
      </c>
      <c r="W39" s="2545">
        <f t="shared" si="4"/>
        <v>0</v>
      </c>
      <c r="X39" s="2545">
        <f t="shared" si="4"/>
        <v>0</v>
      </c>
      <c r="Y39" s="2545">
        <f t="shared" si="4"/>
        <v>0</v>
      </c>
      <c r="Z39" s="2545">
        <f t="shared" si="4"/>
        <v>0</v>
      </c>
      <c r="AA39" s="2545">
        <f t="shared" si="4"/>
        <v>0</v>
      </c>
      <c r="AB39" s="2545">
        <f t="shared" si="4"/>
        <v>0</v>
      </c>
      <c r="AC39" s="2545">
        <f t="shared" si="4"/>
        <v>0</v>
      </c>
      <c r="AD39" s="2545">
        <f t="shared" si="4"/>
        <v>0</v>
      </c>
      <c r="AE39" s="2545">
        <f t="shared" si="4"/>
        <v>0</v>
      </c>
      <c r="AF39" s="2545">
        <f t="shared" si="4"/>
        <v>0</v>
      </c>
      <c r="AG39" s="2545">
        <f t="shared" si="4"/>
        <v>0</v>
      </c>
    </row>
    <row r="40" spans="1:33">
      <c r="A40" s="2539"/>
      <c r="B40" s="2539"/>
      <c r="C40" s="2536"/>
      <c r="D40" s="2544"/>
      <c r="E40" s="2544"/>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row>
    <row r="41" spans="1:33">
      <c r="A41" s="2536"/>
      <c r="B41" s="2536"/>
      <c r="C41" s="2536"/>
      <c r="D41" s="2544"/>
      <c r="E41" s="2544"/>
      <c r="F41" s="2544"/>
      <c r="G41" s="2544"/>
      <c r="H41" s="2544"/>
      <c r="I41" s="2544"/>
      <c r="J41" s="2544"/>
      <c r="K41" s="2544"/>
      <c r="L41" s="2544"/>
      <c r="M41" s="2544"/>
      <c r="N41" s="2544"/>
      <c r="O41" s="2544"/>
      <c r="P41" s="2544"/>
      <c r="Q41" s="2544"/>
      <c r="R41" s="2544"/>
      <c r="S41" s="2544"/>
      <c r="T41" s="2544"/>
      <c r="U41" s="2544"/>
      <c r="V41" s="2544"/>
      <c r="W41" s="2544"/>
      <c r="X41" s="2544"/>
      <c r="Y41" s="2544"/>
      <c r="Z41" s="2544"/>
      <c r="AA41" s="2544"/>
      <c r="AB41" s="2544"/>
      <c r="AC41" s="2544"/>
      <c r="AD41" s="2544"/>
      <c r="AE41" s="2544"/>
      <c r="AF41" s="2544"/>
      <c r="AG41" s="2544"/>
    </row>
    <row r="42" spans="1:33">
      <c r="A42" s="2522" t="s">
        <v>823</v>
      </c>
      <c r="B42" s="2522"/>
      <c r="C42" s="2536"/>
      <c r="D42" s="2545">
        <f t="shared" ref="D42:AG42" si="5">SUM(D12,D20,D30,D39,)</f>
        <v>0</v>
      </c>
      <c r="E42" s="2545">
        <f t="shared" si="5"/>
        <v>0</v>
      </c>
      <c r="F42" s="2545">
        <f t="shared" si="5"/>
        <v>0</v>
      </c>
      <c r="G42" s="2545">
        <f t="shared" si="5"/>
        <v>0</v>
      </c>
      <c r="H42" s="2545">
        <f t="shared" si="5"/>
        <v>0</v>
      </c>
      <c r="I42" s="2545">
        <f t="shared" si="5"/>
        <v>0</v>
      </c>
      <c r="J42" s="2545">
        <f t="shared" si="5"/>
        <v>0</v>
      </c>
      <c r="K42" s="2545">
        <f t="shared" si="5"/>
        <v>0</v>
      </c>
      <c r="L42" s="2545">
        <f t="shared" si="5"/>
        <v>0</v>
      </c>
      <c r="M42" s="2545">
        <f t="shared" si="5"/>
        <v>0</v>
      </c>
      <c r="N42" s="2545">
        <f t="shared" si="5"/>
        <v>0</v>
      </c>
      <c r="O42" s="2545">
        <f t="shared" si="5"/>
        <v>0</v>
      </c>
      <c r="P42" s="2545">
        <f t="shared" si="5"/>
        <v>0</v>
      </c>
      <c r="Q42" s="2545">
        <f t="shared" si="5"/>
        <v>0</v>
      </c>
      <c r="R42" s="2545">
        <f t="shared" si="5"/>
        <v>0</v>
      </c>
      <c r="S42" s="2545">
        <f t="shared" si="5"/>
        <v>0</v>
      </c>
      <c r="T42" s="2545">
        <f t="shared" si="5"/>
        <v>0</v>
      </c>
      <c r="U42" s="2545">
        <f t="shared" si="5"/>
        <v>0</v>
      </c>
      <c r="V42" s="2545">
        <f t="shared" si="5"/>
        <v>0</v>
      </c>
      <c r="W42" s="2545">
        <f t="shared" si="5"/>
        <v>0</v>
      </c>
      <c r="X42" s="2545">
        <f t="shared" si="5"/>
        <v>0</v>
      </c>
      <c r="Y42" s="2545">
        <f t="shared" si="5"/>
        <v>0</v>
      </c>
      <c r="Z42" s="2545">
        <f t="shared" si="5"/>
        <v>0</v>
      </c>
      <c r="AA42" s="2545">
        <f t="shared" si="5"/>
        <v>0</v>
      </c>
      <c r="AB42" s="2545">
        <f t="shared" si="5"/>
        <v>0</v>
      </c>
      <c r="AC42" s="2545">
        <f t="shared" si="5"/>
        <v>0</v>
      </c>
      <c r="AD42" s="2545">
        <f t="shared" si="5"/>
        <v>0</v>
      </c>
      <c r="AE42" s="2545">
        <f t="shared" si="5"/>
        <v>0</v>
      </c>
      <c r="AF42" s="2545">
        <f t="shared" si="5"/>
        <v>0</v>
      </c>
      <c r="AG42" s="2545">
        <f t="shared" si="5"/>
        <v>0</v>
      </c>
    </row>
    <row r="43" spans="1:33">
      <c r="A43" s="2534" t="s">
        <v>822</v>
      </c>
      <c r="B43" s="2537"/>
      <c r="C43" s="2536"/>
      <c r="D43" s="2548"/>
      <c r="E43" s="2545" t="s">
        <v>88</v>
      </c>
      <c r="F43" s="2548"/>
      <c r="G43" s="2548"/>
      <c r="H43" s="2548"/>
      <c r="I43" s="2548"/>
      <c r="J43" s="2548"/>
      <c r="K43" s="2548"/>
      <c r="L43" s="2548"/>
      <c r="M43" s="2548"/>
      <c r="N43" s="2548"/>
      <c r="O43" s="2548"/>
      <c r="P43" s="2548"/>
      <c r="Q43" s="2548"/>
      <c r="R43" s="2548"/>
      <c r="S43" s="2548"/>
      <c r="T43" s="2548"/>
      <c r="U43" s="2548"/>
      <c r="V43" s="2548"/>
      <c r="W43" s="2548"/>
      <c r="X43" s="2548"/>
      <c r="Y43" s="2548"/>
      <c r="Z43" s="2548"/>
      <c r="AA43" s="2548"/>
      <c r="AB43" s="2548"/>
      <c r="AC43" s="2548"/>
      <c r="AD43" s="2548"/>
      <c r="AE43" s="2548"/>
      <c r="AF43" s="2548"/>
      <c r="AG43" s="2548"/>
    </row>
    <row r="44" spans="1:33">
      <c r="A44" s="2537"/>
      <c r="B44" s="2537"/>
      <c r="C44" s="2536"/>
      <c r="D44" s="2548"/>
      <c r="E44" s="2548"/>
      <c r="F44" s="2548"/>
      <c r="G44" s="2548"/>
      <c r="H44" s="2548"/>
      <c r="I44" s="2548"/>
      <c r="J44" s="2548"/>
      <c r="K44" s="2548"/>
      <c r="L44" s="2548"/>
      <c r="M44" s="2548"/>
      <c r="N44" s="2548"/>
      <c r="O44" s="2548"/>
      <c r="P44" s="2548"/>
      <c r="Q44" s="2548"/>
      <c r="R44" s="2548"/>
      <c r="S44" s="2548"/>
      <c r="T44" s="2548"/>
      <c r="U44" s="2548"/>
      <c r="V44" s="2548"/>
      <c r="W44" s="2548"/>
      <c r="X44" s="2548"/>
      <c r="Y44" s="2548"/>
      <c r="Z44" s="2548"/>
      <c r="AA44" s="2548"/>
      <c r="AB44" s="2548"/>
      <c r="AC44" s="2548"/>
      <c r="AD44" s="2548"/>
      <c r="AE44" s="2548"/>
      <c r="AF44" s="2548"/>
      <c r="AG44" s="2548"/>
    </row>
    <row r="45" spans="1:33">
      <c r="A45" s="2538" t="s">
        <v>821</v>
      </c>
      <c r="B45" s="2537"/>
      <c r="C45" s="2536"/>
      <c r="D45" s="2544"/>
      <c r="E45" s="2547" t="s">
        <v>820</v>
      </c>
      <c r="F45" s="2544"/>
      <c r="G45" s="2544"/>
      <c r="H45" s="2547" t="s">
        <v>820</v>
      </c>
      <c r="I45" s="2544"/>
      <c r="J45" s="2544"/>
      <c r="K45" s="2547" t="s">
        <v>820</v>
      </c>
      <c r="L45" s="2544"/>
      <c r="M45" s="2544"/>
      <c r="N45" s="2547" t="s">
        <v>820</v>
      </c>
      <c r="O45" s="2544"/>
      <c r="P45" s="2544"/>
      <c r="Q45" s="2547" t="s">
        <v>820</v>
      </c>
      <c r="R45" s="2544"/>
      <c r="S45" s="2544"/>
      <c r="T45" s="2547" t="s">
        <v>820</v>
      </c>
      <c r="U45" s="2544"/>
      <c r="V45" s="2544"/>
      <c r="W45" s="2547" t="s">
        <v>820</v>
      </c>
      <c r="X45" s="2544"/>
      <c r="Y45" s="2544"/>
      <c r="Z45" s="2547" t="s">
        <v>820</v>
      </c>
      <c r="AA45" s="2544"/>
      <c r="AB45" s="2544"/>
      <c r="AC45" s="2547" t="s">
        <v>820</v>
      </c>
      <c r="AD45" s="2544"/>
      <c r="AE45" s="2544"/>
      <c r="AF45" s="2547" t="s">
        <v>820</v>
      </c>
      <c r="AG45" s="2544"/>
    </row>
    <row r="46" spans="1:33">
      <c r="A46" s="2536"/>
      <c r="B46" s="2536"/>
      <c r="C46" s="2536"/>
      <c r="D46" s="2544"/>
      <c r="E46" s="2544"/>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row>
    <row r="47" spans="1:33">
      <c r="A47" s="2522" t="s">
        <v>807</v>
      </c>
      <c r="B47" s="2522" t="s">
        <v>795</v>
      </c>
      <c r="C47" s="2536"/>
      <c r="D47" s="2525"/>
      <c r="E47" s="2525"/>
      <c r="F47" s="2546">
        <f>D47+E47</f>
        <v>0</v>
      </c>
      <c r="G47" s="2525"/>
      <c r="H47" s="2525"/>
      <c r="I47" s="2546">
        <f>G47+H47</f>
        <v>0</v>
      </c>
      <c r="J47" s="2525"/>
      <c r="K47" s="2525"/>
      <c r="L47" s="2546">
        <f>J47+K47</f>
        <v>0</v>
      </c>
      <c r="M47" s="2525"/>
      <c r="N47" s="2525"/>
      <c r="O47" s="2546">
        <f>M47+N47</f>
        <v>0</v>
      </c>
      <c r="P47" s="2525"/>
      <c r="Q47" s="2525"/>
      <c r="R47" s="2546">
        <f>P47+Q47</f>
        <v>0</v>
      </c>
      <c r="S47" s="2525"/>
      <c r="T47" s="2525"/>
      <c r="U47" s="2546">
        <f>S47+T47</f>
        <v>0</v>
      </c>
      <c r="V47" s="2525"/>
      <c r="W47" s="2525"/>
      <c r="X47" s="2546">
        <f>V47+W47</f>
        <v>0</v>
      </c>
      <c r="Y47" s="2525"/>
      <c r="Z47" s="2525"/>
      <c r="AA47" s="2546">
        <f>Y47+Z47</f>
        <v>0</v>
      </c>
      <c r="AB47" s="2525"/>
      <c r="AC47" s="2525"/>
      <c r="AD47" s="2546">
        <f>AB47+AC47</f>
        <v>0</v>
      </c>
      <c r="AE47" s="2525"/>
      <c r="AF47" s="2525"/>
      <c r="AG47" s="2546">
        <f>AE47+AF47</f>
        <v>0</v>
      </c>
    </row>
    <row r="48" spans="1:33">
      <c r="A48" s="2522" t="s">
        <v>807</v>
      </c>
      <c r="B48" s="2522" t="s">
        <v>737</v>
      </c>
      <c r="C48" s="2536"/>
      <c r="D48" s="2525"/>
      <c r="E48" s="2525"/>
      <c r="F48" s="2546">
        <f>D48+E48</f>
        <v>0</v>
      </c>
      <c r="G48" s="2525"/>
      <c r="H48" s="2525"/>
      <c r="I48" s="2546">
        <f>G48+H48</f>
        <v>0</v>
      </c>
      <c r="J48" s="2525"/>
      <c r="K48" s="2525"/>
      <c r="L48" s="2546">
        <f>J48+K48</f>
        <v>0</v>
      </c>
      <c r="M48" s="2525"/>
      <c r="N48" s="2525"/>
      <c r="O48" s="2546">
        <f>M48+N48</f>
        <v>0</v>
      </c>
      <c r="P48" s="2525"/>
      <c r="Q48" s="2525"/>
      <c r="R48" s="2546">
        <f>P48+Q48</f>
        <v>0</v>
      </c>
      <c r="S48" s="2525"/>
      <c r="T48" s="2525"/>
      <c r="U48" s="2546">
        <f>S48+T48</f>
        <v>0</v>
      </c>
      <c r="V48" s="2525"/>
      <c r="W48" s="2525"/>
      <c r="X48" s="2546">
        <f>V48+W48</f>
        <v>0</v>
      </c>
      <c r="Y48" s="2525"/>
      <c r="Z48" s="2525"/>
      <c r="AA48" s="2546">
        <f>Y48+Z48</f>
        <v>0</v>
      </c>
      <c r="AB48" s="2525"/>
      <c r="AC48" s="2525"/>
      <c r="AD48" s="2546">
        <f>AB48+AC48</f>
        <v>0</v>
      </c>
      <c r="AE48" s="2525"/>
      <c r="AF48" s="2525"/>
      <c r="AG48" s="2546">
        <f>AE48+AF48</f>
        <v>0</v>
      </c>
    </row>
    <row r="49" spans="1:33">
      <c r="A49" s="2522" t="s">
        <v>807</v>
      </c>
      <c r="B49" s="2522" t="s">
        <v>731</v>
      </c>
      <c r="C49" s="2536"/>
      <c r="D49" s="2525"/>
      <c r="E49" s="2525"/>
      <c r="F49" s="2546">
        <f>D49+E49</f>
        <v>0</v>
      </c>
      <c r="G49" s="2525"/>
      <c r="H49" s="2525"/>
      <c r="I49" s="2546">
        <f>G49+H49</f>
        <v>0</v>
      </c>
      <c r="J49" s="2525"/>
      <c r="K49" s="2525"/>
      <c r="L49" s="2546">
        <f>J49+K49</f>
        <v>0</v>
      </c>
      <c r="M49" s="2525"/>
      <c r="N49" s="2525"/>
      <c r="O49" s="2546">
        <f>M49+N49</f>
        <v>0</v>
      </c>
      <c r="P49" s="2525"/>
      <c r="Q49" s="2525"/>
      <c r="R49" s="2546">
        <f>P49+Q49</f>
        <v>0</v>
      </c>
      <c r="S49" s="2525"/>
      <c r="T49" s="2525"/>
      <c r="U49" s="2546">
        <f>S49+T49</f>
        <v>0</v>
      </c>
      <c r="V49" s="2525"/>
      <c r="W49" s="2525"/>
      <c r="X49" s="2546">
        <f>V49+W49</f>
        <v>0</v>
      </c>
      <c r="Y49" s="2525"/>
      <c r="Z49" s="2525"/>
      <c r="AA49" s="2546">
        <f>Y49+Z49</f>
        <v>0</v>
      </c>
      <c r="AB49" s="2525"/>
      <c r="AC49" s="2525"/>
      <c r="AD49" s="2546">
        <f>AB49+AC49</f>
        <v>0</v>
      </c>
      <c r="AE49" s="2525"/>
      <c r="AF49" s="2525"/>
      <c r="AG49" s="2546">
        <f>AE49+AF49</f>
        <v>0</v>
      </c>
    </row>
    <row r="50" spans="1:33">
      <c r="A50" s="2522" t="s">
        <v>807</v>
      </c>
      <c r="B50" s="2522" t="s">
        <v>6</v>
      </c>
      <c r="C50" s="2536"/>
      <c r="D50" s="2525"/>
      <c r="E50" s="2525"/>
      <c r="F50" s="2546">
        <f>D50+E50</f>
        <v>0</v>
      </c>
      <c r="G50" s="2525"/>
      <c r="H50" s="2525"/>
      <c r="I50" s="2546">
        <f>G50+H50</f>
        <v>0</v>
      </c>
      <c r="J50" s="2525"/>
      <c r="K50" s="2525"/>
      <c r="L50" s="2546">
        <f>J50+K50</f>
        <v>0</v>
      </c>
      <c r="M50" s="2525"/>
      <c r="N50" s="2525"/>
      <c r="O50" s="2546">
        <f>M50+N50</f>
        <v>0</v>
      </c>
      <c r="P50" s="2525"/>
      <c r="Q50" s="2525"/>
      <c r="R50" s="2546">
        <f>P50+Q50</f>
        <v>0</v>
      </c>
      <c r="S50" s="2525"/>
      <c r="T50" s="2525"/>
      <c r="U50" s="2546">
        <f>S50+T50</f>
        <v>0</v>
      </c>
      <c r="V50" s="2525"/>
      <c r="W50" s="2525"/>
      <c r="X50" s="2546">
        <f>V50+W50</f>
        <v>0</v>
      </c>
      <c r="Y50" s="2525"/>
      <c r="Z50" s="2525"/>
      <c r="AA50" s="2546">
        <f>Y50+Z50</f>
        <v>0</v>
      </c>
      <c r="AB50" s="2525"/>
      <c r="AC50" s="2525"/>
      <c r="AD50" s="2546">
        <f>AB50+AC50</f>
        <v>0</v>
      </c>
      <c r="AE50" s="2525"/>
      <c r="AF50" s="2525"/>
      <c r="AG50" s="2546">
        <f>AE50+AF50</f>
        <v>0</v>
      </c>
    </row>
    <row r="51" spans="1:33">
      <c r="A51" s="2522" t="s">
        <v>807</v>
      </c>
      <c r="B51" s="2522" t="s">
        <v>793</v>
      </c>
      <c r="C51" s="2536"/>
      <c r="D51" s="2525"/>
      <c r="E51" s="2525"/>
      <c r="F51" s="2546">
        <f>D51+E51</f>
        <v>0</v>
      </c>
      <c r="G51" s="2525"/>
      <c r="H51" s="2525"/>
      <c r="I51" s="2546">
        <f>G51+H51</f>
        <v>0</v>
      </c>
      <c r="J51" s="2525"/>
      <c r="K51" s="2525"/>
      <c r="L51" s="2546">
        <f>J51+K51</f>
        <v>0</v>
      </c>
      <c r="M51" s="2525"/>
      <c r="N51" s="2525"/>
      <c r="O51" s="2546">
        <f>M51+N51</f>
        <v>0</v>
      </c>
      <c r="P51" s="2525"/>
      <c r="Q51" s="2525"/>
      <c r="R51" s="2546">
        <f>P51+Q51</f>
        <v>0</v>
      </c>
      <c r="S51" s="2525"/>
      <c r="T51" s="2525"/>
      <c r="U51" s="2546">
        <f>S51+T51</f>
        <v>0</v>
      </c>
      <c r="V51" s="2525"/>
      <c r="W51" s="2525"/>
      <c r="X51" s="2546">
        <f>V51+W51</f>
        <v>0</v>
      </c>
      <c r="Y51" s="2525"/>
      <c r="Z51" s="2525"/>
      <c r="AA51" s="2546">
        <f>Y51+Z51</f>
        <v>0</v>
      </c>
      <c r="AB51" s="2525"/>
      <c r="AC51" s="2525"/>
      <c r="AD51" s="2546">
        <f>AB51+AC51</f>
        <v>0</v>
      </c>
      <c r="AE51" s="2525"/>
      <c r="AF51" s="2525"/>
      <c r="AG51" s="2546">
        <f>AE51+AF51</f>
        <v>0</v>
      </c>
    </row>
    <row r="52" spans="1:33">
      <c r="A52" s="2522" t="s">
        <v>807</v>
      </c>
      <c r="B52" s="2522" t="s">
        <v>8</v>
      </c>
      <c r="C52" s="2536"/>
      <c r="D52" s="2545">
        <f t="shared" ref="D52:AG52" si="6">SUM(D47:D51)</f>
        <v>0</v>
      </c>
      <c r="E52" s="2545">
        <f t="shared" si="6"/>
        <v>0</v>
      </c>
      <c r="F52" s="2545">
        <f t="shared" si="6"/>
        <v>0</v>
      </c>
      <c r="G52" s="2545">
        <f t="shared" si="6"/>
        <v>0</v>
      </c>
      <c r="H52" s="2545">
        <f t="shared" si="6"/>
        <v>0</v>
      </c>
      <c r="I52" s="2545">
        <f t="shared" si="6"/>
        <v>0</v>
      </c>
      <c r="J52" s="2545">
        <f t="shared" si="6"/>
        <v>0</v>
      </c>
      <c r="K52" s="2545">
        <f t="shared" si="6"/>
        <v>0</v>
      </c>
      <c r="L52" s="2545">
        <f t="shared" si="6"/>
        <v>0</v>
      </c>
      <c r="M52" s="2545">
        <f t="shared" si="6"/>
        <v>0</v>
      </c>
      <c r="N52" s="2545">
        <f t="shared" si="6"/>
        <v>0</v>
      </c>
      <c r="O52" s="2545">
        <f t="shared" si="6"/>
        <v>0</v>
      </c>
      <c r="P52" s="2545">
        <f t="shared" si="6"/>
        <v>0</v>
      </c>
      <c r="Q52" s="2545">
        <f t="shared" si="6"/>
        <v>0</v>
      </c>
      <c r="R52" s="2545">
        <f t="shared" si="6"/>
        <v>0</v>
      </c>
      <c r="S52" s="2545">
        <f t="shared" si="6"/>
        <v>0</v>
      </c>
      <c r="T52" s="2545">
        <f t="shared" si="6"/>
        <v>0</v>
      </c>
      <c r="U52" s="2545">
        <f t="shared" si="6"/>
        <v>0</v>
      </c>
      <c r="V52" s="2545">
        <f t="shared" si="6"/>
        <v>0</v>
      </c>
      <c r="W52" s="2545">
        <f t="shared" si="6"/>
        <v>0</v>
      </c>
      <c r="X52" s="2545">
        <f t="shared" si="6"/>
        <v>0</v>
      </c>
      <c r="Y52" s="2545">
        <f t="shared" si="6"/>
        <v>0</v>
      </c>
      <c r="Z52" s="2545">
        <f t="shared" si="6"/>
        <v>0</v>
      </c>
      <c r="AA52" s="2545">
        <f t="shared" si="6"/>
        <v>0</v>
      </c>
      <c r="AB52" s="2545">
        <f t="shared" si="6"/>
        <v>0</v>
      </c>
      <c r="AC52" s="2545">
        <f t="shared" si="6"/>
        <v>0</v>
      </c>
      <c r="AD52" s="2545">
        <f t="shared" si="6"/>
        <v>0</v>
      </c>
      <c r="AE52" s="2545">
        <f t="shared" si="6"/>
        <v>0</v>
      </c>
      <c r="AF52" s="2545">
        <f t="shared" si="6"/>
        <v>0</v>
      </c>
      <c r="AG52" s="2545">
        <f t="shared" si="6"/>
        <v>0</v>
      </c>
    </row>
    <row r="53" spans="1:33">
      <c r="A53" s="2536"/>
      <c r="B53" s="2536"/>
      <c r="C53" s="2536"/>
      <c r="D53" s="2544"/>
      <c r="E53" s="2544"/>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row>
    <row r="54" spans="1:33">
      <c r="A54" s="2536"/>
      <c r="B54" s="2536"/>
      <c r="C54" s="2536"/>
      <c r="D54" s="2544"/>
      <c r="E54" s="2544"/>
      <c r="F54" s="2544"/>
      <c r="G54" s="2544"/>
      <c r="H54" s="2544"/>
      <c r="I54" s="2544"/>
      <c r="J54" s="2544"/>
      <c r="K54" s="2544"/>
      <c r="L54" s="2544"/>
      <c r="M54" s="2544"/>
      <c r="N54" s="2544"/>
      <c r="O54" s="2544"/>
      <c r="P54" s="2544"/>
      <c r="Q54" s="2544"/>
      <c r="R54" s="2544"/>
      <c r="S54" s="2544"/>
      <c r="T54" s="2544"/>
      <c r="U54" s="2544"/>
      <c r="V54" s="2544"/>
      <c r="W54" s="2544"/>
      <c r="X54" s="2544"/>
      <c r="Y54" s="2544"/>
      <c r="Z54" s="2544"/>
      <c r="AA54" s="2544"/>
      <c r="AB54" s="2544"/>
      <c r="AC54" s="2544"/>
      <c r="AD54" s="2544"/>
      <c r="AE54" s="2544"/>
      <c r="AF54" s="2544"/>
      <c r="AG54" s="2544"/>
    </row>
    <row r="55" spans="1:33">
      <c r="A55" s="2536"/>
      <c r="B55" s="2536"/>
      <c r="C55" s="2536"/>
      <c r="D55" s="2544"/>
      <c r="E55" s="2544"/>
      <c r="F55" s="2544"/>
      <c r="G55" s="2544"/>
      <c r="H55" s="2544"/>
      <c r="I55" s="2544"/>
      <c r="J55" s="2544"/>
      <c r="K55" s="2544"/>
      <c r="L55" s="2544"/>
      <c r="M55" s="2544"/>
      <c r="N55" s="2544"/>
      <c r="O55" s="2544"/>
      <c r="P55" s="2544"/>
      <c r="Q55" s="2544"/>
      <c r="R55" s="2544"/>
      <c r="S55" s="2544"/>
      <c r="T55" s="2544"/>
      <c r="U55" s="2544"/>
      <c r="V55" s="2544"/>
      <c r="W55" s="2544"/>
      <c r="X55" s="2544"/>
      <c r="Y55" s="2544"/>
      <c r="Z55" s="2544"/>
      <c r="AA55" s="2544"/>
      <c r="AB55" s="2544"/>
      <c r="AC55" s="2544"/>
      <c r="AD55" s="2544"/>
      <c r="AE55" s="2544"/>
      <c r="AF55" s="2544"/>
      <c r="AG55" s="2544"/>
    </row>
    <row r="56" spans="1:33">
      <c r="A56" s="2533" t="s">
        <v>819</v>
      </c>
      <c r="B56" s="2536"/>
      <c r="C56" s="2536"/>
      <c r="D56" s="2544"/>
      <c r="E56" s="2544"/>
      <c r="F56" s="2544"/>
      <c r="G56" s="2544"/>
      <c r="H56" s="2544"/>
      <c r="I56" s="2544"/>
      <c r="J56" s="2544"/>
      <c r="K56" s="2544"/>
      <c r="L56" s="2544"/>
      <c r="M56" s="2544"/>
      <c r="N56" s="2544"/>
      <c r="O56" s="2544"/>
      <c r="P56" s="2544"/>
      <c r="Q56" s="2544"/>
      <c r="R56" s="2544"/>
      <c r="S56" s="2544"/>
      <c r="T56" s="2544"/>
      <c r="U56" s="2544"/>
      <c r="V56" s="2544"/>
      <c r="W56" s="2544"/>
      <c r="X56" s="2544"/>
      <c r="Y56" s="2544"/>
      <c r="Z56" s="2544"/>
      <c r="AA56" s="2544"/>
      <c r="AB56" s="2544"/>
      <c r="AC56" s="2544"/>
      <c r="AD56" s="2544"/>
      <c r="AE56" s="2544"/>
      <c r="AF56" s="2544"/>
      <c r="AG56" s="2544"/>
    </row>
    <row r="57" spans="1:33" ht="13.5" customHeight="1">
      <c r="A57" s="2536"/>
      <c r="B57" s="2536"/>
      <c r="C57" s="2536"/>
      <c r="D57" s="2544"/>
      <c r="E57" s="2544"/>
      <c r="F57" s="2544"/>
      <c r="G57" s="2544"/>
      <c r="H57" s="2544"/>
      <c r="I57" s="2544"/>
      <c r="J57" s="2544"/>
      <c r="K57" s="2544"/>
      <c r="L57" s="2544"/>
      <c r="M57" s="2544"/>
      <c r="N57" s="2544"/>
      <c r="O57" s="2544"/>
      <c r="P57" s="2544"/>
      <c r="Q57" s="2544"/>
      <c r="R57" s="2544"/>
      <c r="S57" s="2544"/>
      <c r="T57" s="2544"/>
      <c r="U57" s="2544"/>
      <c r="V57" s="2544"/>
      <c r="W57" s="2544"/>
      <c r="X57" s="2544"/>
      <c r="Y57" s="2544"/>
      <c r="Z57" s="2544"/>
      <c r="AA57" s="2544"/>
      <c r="AB57" s="2544"/>
      <c r="AC57" s="2544"/>
      <c r="AD57" s="2544"/>
      <c r="AE57" s="2544"/>
      <c r="AF57" s="2544"/>
      <c r="AG57" s="2544"/>
    </row>
    <row r="58" spans="1:33">
      <c r="A58" s="2539" t="s">
        <v>819</v>
      </c>
      <c r="B58" s="2522" t="s">
        <v>795</v>
      </c>
      <c r="C58" s="2536"/>
      <c r="D58" s="656">
        <f t="shared" ref="D58:AG58" si="7">SUM(D7,D15,D25,D34,D47)</f>
        <v>0</v>
      </c>
      <c r="E58" s="656">
        <f t="shared" si="7"/>
        <v>0</v>
      </c>
      <c r="F58" s="656">
        <f t="shared" si="7"/>
        <v>0</v>
      </c>
      <c r="G58" s="656">
        <f t="shared" si="7"/>
        <v>0</v>
      </c>
      <c r="H58" s="656">
        <f t="shared" si="7"/>
        <v>0</v>
      </c>
      <c r="I58" s="656">
        <f t="shared" si="7"/>
        <v>0</v>
      </c>
      <c r="J58" s="656">
        <f t="shared" si="7"/>
        <v>0</v>
      </c>
      <c r="K58" s="656">
        <f t="shared" si="7"/>
        <v>0</v>
      </c>
      <c r="L58" s="656">
        <f t="shared" si="7"/>
        <v>0</v>
      </c>
      <c r="M58" s="656">
        <f t="shared" si="7"/>
        <v>0</v>
      </c>
      <c r="N58" s="656">
        <f t="shared" si="7"/>
        <v>0</v>
      </c>
      <c r="O58" s="656">
        <f t="shared" si="7"/>
        <v>0</v>
      </c>
      <c r="P58" s="656">
        <f t="shared" si="7"/>
        <v>0</v>
      </c>
      <c r="Q58" s="656">
        <f t="shared" si="7"/>
        <v>0</v>
      </c>
      <c r="R58" s="656">
        <f t="shared" si="7"/>
        <v>0</v>
      </c>
      <c r="S58" s="656">
        <f t="shared" si="7"/>
        <v>0</v>
      </c>
      <c r="T58" s="656">
        <f t="shared" si="7"/>
        <v>0</v>
      </c>
      <c r="U58" s="656">
        <f t="shared" si="7"/>
        <v>0</v>
      </c>
      <c r="V58" s="656">
        <f t="shared" si="7"/>
        <v>0</v>
      </c>
      <c r="W58" s="656">
        <f t="shared" si="7"/>
        <v>0</v>
      </c>
      <c r="X58" s="656">
        <f t="shared" si="7"/>
        <v>0</v>
      </c>
      <c r="Y58" s="656">
        <f t="shared" si="7"/>
        <v>0</v>
      </c>
      <c r="Z58" s="656">
        <f t="shared" si="7"/>
        <v>0</v>
      </c>
      <c r="AA58" s="656">
        <f t="shared" si="7"/>
        <v>0</v>
      </c>
      <c r="AB58" s="656">
        <f t="shared" si="7"/>
        <v>0</v>
      </c>
      <c r="AC58" s="656">
        <f t="shared" si="7"/>
        <v>0</v>
      </c>
      <c r="AD58" s="656">
        <f t="shared" si="7"/>
        <v>0</v>
      </c>
      <c r="AE58" s="656">
        <f t="shared" si="7"/>
        <v>0</v>
      </c>
      <c r="AF58" s="656">
        <f t="shared" si="7"/>
        <v>0</v>
      </c>
      <c r="AG58" s="656">
        <f t="shared" si="7"/>
        <v>0</v>
      </c>
    </row>
    <row r="59" spans="1:33">
      <c r="A59" s="2539"/>
      <c r="B59" s="2522" t="s">
        <v>737</v>
      </c>
      <c r="C59" s="2536"/>
      <c r="D59" s="656">
        <f t="shared" ref="D59:AG59" si="8">SUM(D8,D16,D26,D35,D48)</f>
        <v>0</v>
      </c>
      <c r="E59" s="656">
        <f t="shared" si="8"/>
        <v>0</v>
      </c>
      <c r="F59" s="656">
        <f t="shared" si="8"/>
        <v>0</v>
      </c>
      <c r="G59" s="656">
        <f t="shared" si="8"/>
        <v>0</v>
      </c>
      <c r="H59" s="656">
        <f t="shared" si="8"/>
        <v>0</v>
      </c>
      <c r="I59" s="656">
        <f t="shared" si="8"/>
        <v>0</v>
      </c>
      <c r="J59" s="656">
        <f t="shared" si="8"/>
        <v>0</v>
      </c>
      <c r="K59" s="656">
        <f t="shared" si="8"/>
        <v>0</v>
      </c>
      <c r="L59" s="656">
        <f t="shared" si="8"/>
        <v>0</v>
      </c>
      <c r="M59" s="656">
        <f t="shared" si="8"/>
        <v>0</v>
      </c>
      <c r="N59" s="656">
        <f t="shared" si="8"/>
        <v>0</v>
      </c>
      <c r="O59" s="656">
        <f t="shared" si="8"/>
        <v>0</v>
      </c>
      <c r="P59" s="656">
        <f t="shared" si="8"/>
        <v>0</v>
      </c>
      <c r="Q59" s="656">
        <f t="shared" si="8"/>
        <v>0</v>
      </c>
      <c r="R59" s="656">
        <f t="shared" si="8"/>
        <v>0</v>
      </c>
      <c r="S59" s="656">
        <f t="shared" si="8"/>
        <v>0</v>
      </c>
      <c r="T59" s="656">
        <f t="shared" si="8"/>
        <v>0</v>
      </c>
      <c r="U59" s="656">
        <f t="shared" si="8"/>
        <v>0</v>
      </c>
      <c r="V59" s="656">
        <f t="shared" si="8"/>
        <v>0</v>
      </c>
      <c r="W59" s="656">
        <f t="shared" si="8"/>
        <v>0</v>
      </c>
      <c r="X59" s="656">
        <f t="shared" si="8"/>
        <v>0</v>
      </c>
      <c r="Y59" s="656">
        <f t="shared" si="8"/>
        <v>0</v>
      </c>
      <c r="Z59" s="656">
        <f t="shared" si="8"/>
        <v>0</v>
      </c>
      <c r="AA59" s="656">
        <f t="shared" si="8"/>
        <v>0</v>
      </c>
      <c r="AB59" s="656">
        <f t="shared" si="8"/>
        <v>0</v>
      </c>
      <c r="AC59" s="656">
        <f t="shared" si="8"/>
        <v>0</v>
      </c>
      <c r="AD59" s="656">
        <f t="shared" si="8"/>
        <v>0</v>
      </c>
      <c r="AE59" s="656">
        <f t="shared" si="8"/>
        <v>0</v>
      </c>
      <c r="AF59" s="656">
        <f t="shared" si="8"/>
        <v>0</v>
      </c>
      <c r="AG59" s="656">
        <f t="shared" si="8"/>
        <v>0</v>
      </c>
    </row>
    <row r="60" spans="1:33">
      <c r="A60" s="2539"/>
      <c r="B60" s="2522" t="s">
        <v>731</v>
      </c>
      <c r="C60" s="2536"/>
      <c r="D60" s="656">
        <f t="shared" ref="D60:AG60" si="9">SUM(D9,D17,D27,D36,D49)</f>
        <v>0</v>
      </c>
      <c r="E60" s="656">
        <f t="shared" si="9"/>
        <v>0</v>
      </c>
      <c r="F60" s="656">
        <f t="shared" si="9"/>
        <v>0</v>
      </c>
      <c r="G60" s="656">
        <f t="shared" si="9"/>
        <v>0</v>
      </c>
      <c r="H60" s="656">
        <f t="shared" si="9"/>
        <v>0</v>
      </c>
      <c r="I60" s="656">
        <f t="shared" si="9"/>
        <v>0</v>
      </c>
      <c r="J60" s="656">
        <f t="shared" si="9"/>
        <v>0</v>
      </c>
      <c r="K60" s="656">
        <f t="shared" si="9"/>
        <v>0</v>
      </c>
      <c r="L60" s="656">
        <f t="shared" si="9"/>
        <v>0</v>
      </c>
      <c r="M60" s="656">
        <f t="shared" si="9"/>
        <v>0</v>
      </c>
      <c r="N60" s="656">
        <f t="shared" si="9"/>
        <v>0</v>
      </c>
      <c r="O60" s="656">
        <f t="shared" si="9"/>
        <v>0</v>
      </c>
      <c r="P60" s="656">
        <f t="shared" si="9"/>
        <v>0</v>
      </c>
      <c r="Q60" s="656">
        <f t="shared" si="9"/>
        <v>0</v>
      </c>
      <c r="R60" s="656">
        <f t="shared" si="9"/>
        <v>0</v>
      </c>
      <c r="S60" s="656">
        <f t="shared" si="9"/>
        <v>0</v>
      </c>
      <c r="T60" s="656">
        <f t="shared" si="9"/>
        <v>0</v>
      </c>
      <c r="U60" s="656">
        <f t="shared" si="9"/>
        <v>0</v>
      </c>
      <c r="V60" s="656">
        <f t="shared" si="9"/>
        <v>0</v>
      </c>
      <c r="W60" s="656">
        <f t="shared" si="9"/>
        <v>0</v>
      </c>
      <c r="X60" s="656">
        <f t="shared" si="9"/>
        <v>0</v>
      </c>
      <c r="Y60" s="656">
        <f t="shared" si="9"/>
        <v>0</v>
      </c>
      <c r="Z60" s="656">
        <f t="shared" si="9"/>
        <v>0</v>
      </c>
      <c r="AA60" s="656">
        <f t="shared" si="9"/>
        <v>0</v>
      </c>
      <c r="AB60" s="656">
        <f t="shared" si="9"/>
        <v>0</v>
      </c>
      <c r="AC60" s="656">
        <f t="shared" si="9"/>
        <v>0</v>
      </c>
      <c r="AD60" s="656">
        <f t="shared" si="9"/>
        <v>0</v>
      </c>
      <c r="AE60" s="656">
        <f t="shared" si="9"/>
        <v>0</v>
      </c>
      <c r="AF60" s="656">
        <f t="shared" si="9"/>
        <v>0</v>
      </c>
      <c r="AG60" s="656">
        <f t="shared" si="9"/>
        <v>0</v>
      </c>
    </row>
    <row r="61" spans="1:33">
      <c r="A61" s="2539"/>
      <c r="B61" s="2522" t="s">
        <v>6</v>
      </c>
      <c r="C61" s="2536"/>
      <c r="D61" s="656">
        <f t="shared" ref="D61:AG61" si="10">SUM(D10,D18,D28,D37,D50)</f>
        <v>0</v>
      </c>
      <c r="E61" s="656">
        <f t="shared" si="10"/>
        <v>0</v>
      </c>
      <c r="F61" s="656">
        <f t="shared" si="10"/>
        <v>0</v>
      </c>
      <c r="G61" s="656">
        <f t="shared" si="10"/>
        <v>0</v>
      </c>
      <c r="H61" s="656">
        <f t="shared" si="10"/>
        <v>0</v>
      </c>
      <c r="I61" s="656">
        <f t="shared" si="10"/>
        <v>0</v>
      </c>
      <c r="J61" s="656">
        <f t="shared" si="10"/>
        <v>0</v>
      </c>
      <c r="K61" s="656">
        <f t="shared" si="10"/>
        <v>0</v>
      </c>
      <c r="L61" s="656">
        <f t="shared" si="10"/>
        <v>0</v>
      </c>
      <c r="M61" s="656">
        <f t="shared" si="10"/>
        <v>0</v>
      </c>
      <c r="N61" s="656">
        <f t="shared" si="10"/>
        <v>0</v>
      </c>
      <c r="O61" s="656">
        <f t="shared" si="10"/>
        <v>0</v>
      </c>
      <c r="P61" s="656">
        <f t="shared" si="10"/>
        <v>0</v>
      </c>
      <c r="Q61" s="656">
        <f t="shared" si="10"/>
        <v>0</v>
      </c>
      <c r="R61" s="656">
        <f t="shared" si="10"/>
        <v>0</v>
      </c>
      <c r="S61" s="656">
        <f t="shared" si="10"/>
        <v>0</v>
      </c>
      <c r="T61" s="656">
        <f t="shared" si="10"/>
        <v>0</v>
      </c>
      <c r="U61" s="656">
        <f t="shared" si="10"/>
        <v>0</v>
      </c>
      <c r="V61" s="656">
        <f t="shared" si="10"/>
        <v>0</v>
      </c>
      <c r="W61" s="656">
        <f t="shared" si="10"/>
        <v>0</v>
      </c>
      <c r="X61" s="656">
        <f t="shared" si="10"/>
        <v>0</v>
      </c>
      <c r="Y61" s="656">
        <f t="shared" si="10"/>
        <v>0</v>
      </c>
      <c r="Z61" s="656">
        <f t="shared" si="10"/>
        <v>0</v>
      </c>
      <c r="AA61" s="656">
        <f t="shared" si="10"/>
        <v>0</v>
      </c>
      <c r="AB61" s="656">
        <f t="shared" si="10"/>
        <v>0</v>
      </c>
      <c r="AC61" s="656">
        <f t="shared" si="10"/>
        <v>0</v>
      </c>
      <c r="AD61" s="656">
        <f t="shared" si="10"/>
        <v>0</v>
      </c>
      <c r="AE61" s="656">
        <f t="shared" si="10"/>
        <v>0</v>
      </c>
      <c r="AF61" s="656">
        <f t="shared" si="10"/>
        <v>0</v>
      </c>
      <c r="AG61" s="656">
        <f t="shared" si="10"/>
        <v>0</v>
      </c>
    </row>
    <row r="62" spans="1:33">
      <c r="A62" s="2539"/>
      <c r="B62" s="2522" t="s">
        <v>793</v>
      </c>
      <c r="C62" s="2536"/>
      <c r="D62" s="656">
        <f t="shared" ref="D62:AG62" si="11">SUM(D11,D19,D29,D38,D51)</f>
        <v>0</v>
      </c>
      <c r="E62" s="656">
        <f t="shared" si="11"/>
        <v>0</v>
      </c>
      <c r="F62" s="656">
        <f t="shared" si="11"/>
        <v>0</v>
      </c>
      <c r="G62" s="656">
        <f t="shared" si="11"/>
        <v>0</v>
      </c>
      <c r="H62" s="656">
        <f t="shared" si="11"/>
        <v>0</v>
      </c>
      <c r="I62" s="656">
        <f t="shared" si="11"/>
        <v>0</v>
      </c>
      <c r="J62" s="656">
        <f t="shared" si="11"/>
        <v>0</v>
      </c>
      <c r="K62" s="656">
        <f t="shared" si="11"/>
        <v>0</v>
      </c>
      <c r="L62" s="656">
        <f t="shared" si="11"/>
        <v>0</v>
      </c>
      <c r="M62" s="656">
        <f t="shared" si="11"/>
        <v>0</v>
      </c>
      <c r="N62" s="656">
        <f t="shared" si="11"/>
        <v>0</v>
      </c>
      <c r="O62" s="656">
        <f t="shared" si="11"/>
        <v>0</v>
      </c>
      <c r="P62" s="656">
        <f t="shared" si="11"/>
        <v>0</v>
      </c>
      <c r="Q62" s="656">
        <f t="shared" si="11"/>
        <v>0</v>
      </c>
      <c r="R62" s="656">
        <f t="shared" si="11"/>
        <v>0</v>
      </c>
      <c r="S62" s="656">
        <f t="shared" si="11"/>
        <v>0</v>
      </c>
      <c r="T62" s="656">
        <f t="shared" si="11"/>
        <v>0</v>
      </c>
      <c r="U62" s="656">
        <f t="shared" si="11"/>
        <v>0</v>
      </c>
      <c r="V62" s="656">
        <f t="shared" si="11"/>
        <v>0</v>
      </c>
      <c r="W62" s="656">
        <f t="shared" si="11"/>
        <v>0</v>
      </c>
      <c r="X62" s="656">
        <f t="shared" si="11"/>
        <v>0</v>
      </c>
      <c r="Y62" s="656">
        <f t="shared" si="11"/>
        <v>0</v>
      </c>
      <c r="Z62" s="656">
        <f t="shared" si="11"/>
        <v>0</v>
      </c>
      <c r="AA62" s="656">
        <f t="shared" si="11"/>
        <v>0</v>
      </c>
      <c r="AB62" s="656">
        <f t="shared" si="11"/>
        <v>0</v>
      </c>
      <c r="AC62" s="656">
        <f t="shared" si="11"/>
        <v>0</v>
      </c>
      <c r="AD62" s="656">
        <f t="shared" si="11"/>
        <v>0</v>
      </c>
      <c r="AE62" s="656">
        <f t="shared" si="11"/>
        <v>0</v>
      </c>
      <c r="AF62" s="656">
        <f t="shared" si="11"/>
        <v>0</v>
      </c>
      <c r="AG62" s="656">
        <f t="shared" si="11"/>
        <v>0</v>
      </c>
    </row>
    <row r="63" spans="1:33">
      <c r="A63" s="2539"/>
      <c r="B63" s="2522" t="s">
        <v>8</v>
      </c>
      <c r="C63" s="2536"/>
      <c r="D63" s="656">
        <f t="shared" ref="D63:AG63" si="12">SUM(D58:D62)</f>
        <v>0</v>
      </c>
      <c r="E63" s="656">
        <f t="shared" si="12"/>
        <v>0</v>
      </c>
      <c r="F63" s="656">
        <f t="shared" si="12"/>
        <v>0</v>
      </c>
      <c r="G63" s="656">
        <f t="shared" si="12"/>
        <v>0</v>
      </c>
      <c r="H63" s="656">
        <f t="shared" si="12"/>
        <v>0</v>
      </c>
      <c r="I63" s="656">
        <f t="shared" si="12"/>
        <v>0</v>
      </c>
      <c r="J63" s="656">
        <f t="shared" si="12"/>
        <v>0</v>
      </c>
      <c r="K63" s="656">
        <f t="shared" si="12"/>
        <v>0</v>
      </c>
      <c r="L63" s="656">
        <f t="shared" si="12"/>
        <v>0</v>
      </c>
      <c r="M63" s="656">
        <f t="shared" si="12"/>
        <v>0</v>
      </c>
      <c r="N63" s="656">
        <f t="shared" si="12"/>
        <v>0</v>
      </c>
      <c r="O63" s="656">
        <f t="shared" si="12"/>
        <v>0</v>
      </c>
      <c r="P63" s="656">
        <f t="shared" si="12"/>
        <v>0</v>
      </c>
      <c r="Q63" s="656">
        <f t="shared" si="12"/>
        <v>0</v>
      </c>
      <c r="R63" s="656">
        <f t="shared" si="12"/>
        <v>0</v>
      </c>
      <c r="S63" s="656">
        <f t="shared" si="12"/>
        <v>0</v>
      </c>
      <c r="T63" s="656">
        <f t="shared" si="12"/>
        <v>0</v>
      </c>
      <c r="U63" s="656">
        <f t="shared" si="12"/>
        <v>0</v>
      </c>
      <c r="V63" s="656">
        <f t="shared" si="12"/>
        <v>0</v>
      </c>
      <c r="W63" s="656">
        <f t="shared" si="12"/>
        <v>0</v>
      </c>
      <c r="X63" s="656">
        <f t="shared" si="12"/>
        <v>0</v>
      </c>
      <c r="Y63" s="656">
        <f t="shared" si="12"/>
        <v>0</v>
      </c>
      <c r="Z63" s="656">
        <f t="shared" si="12"/>
        <v>0</v>
      </c>
      <c r="AA63" s="656">
        <f t="shared" si="12"/>
        <v>0</v>
      </c>
      <c r="AB63" s="656">
        <f t="shared" si="12"/>
        <v>0</v>
      </c>
      <c r="AC63" s="656">
        <f t="shared" si="12"/>
        <v>0</v>
      </c>
      <c r="AD63" s="656">
        <f t="shared" si="12"/>
        <v>0</v>
      </c>
      <c r="AE63" s="656">
        <f t="shared" si="12"/>
        <v>0</v>
      </c>
      <c r="AF63" s="656">
        <f t="shared" si="12"/>
        <v>0</v>
      </c>
      <c r="AG63" s="656">
        <f t="shared" si="12"/>
        <v>0</v>
      </c>
    </row>
    <row r="64" spans="1:33">
      <c r="A64" s="2536"/>
      <c r="B64" s="2536"/>
      <c r="C64" s="2536"/>
      <c r="D64" s="2536"/>
      <c r="E64" s="2536"/>
      <c r="F64" s="2536"/>
      <c r="G64" s="2536"/>
      <c r="H64" s="2536"/>
      <c r="I64" s="2536"/>
      <c r="J64" s="2536"/>
      <c r="K64" s="2536"/>
      <c r="L64" s="2536"/>
      <c r="M64" s="2536"/>
      <c r="N64" s="2536"/>
      <c r="O64" s="2536"/>
      <c r="P64" s="2536"/>
      <c r="Q64" s="2536"/>
      <c r="R64" s="2536"/>
      <c r="S64" s="2536"/>
      <c r="T64" s="2536"/>
      <c r="U64" s="2536"/>
      <c r="V64" s="2536"/>
      <c r="W64" s="2536"/>
      <c r="X64" s="2536"/>
      <c r="Y64" s="2536"/>
      <c r="Z64" s="2536"/>
      <c r="AA64" s="2536"/>
      <c r="AB64" s="2536"/>
      <c r="AC64" s="2536"/>
      <c r="AD64" s="2536"/>
      <c r="AE64" s="2536"/>
      <c r="AF64" s="2536"/>
      <c r="AG64" s="2536"/>
    </row>
    <row r="65" spans="1:33">
      <c r="A65" s="2533" t="s">
        <v>818</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row>
    <row r="66" spans="1:33">
      <c r="A66" s="2543" t="s">
        <v>817</v>
      </c>
      <c r="B66" s="2536"/>
      <c r="C66" s="2536"/>
      <c r="D66" s="2536"/>
      <c r="E66" s="2536"/>
      <c r="F66" s="2536"/>
      <c r="G66" s="2536"/>
      <c r="H66" s="2536"/>
      <c r="I66" s="2536"/>
      <c r="J66" s="2536"/>
      <c r="K66" s="2536"/>
      <c r="L66" s="2536"/>
      <c r="M66" s="2536"/>
      <c r="N66" s="2536"/>
      <c r="O66" s="2536"/>
      <c r="P66" s="2536"/>
      <c r="Q66" s="2536"/>
      <c r="R66" s="2536"/>
      <c r="S66" s="2536"/>
      <c r="T66" s="2536"/>
      <c r="U66" s="2536"/>
      <c r="V66" s="2536"/>
      <c r="W66" s="2536"/>
      <c r="X66" s="2536"/>
      <c r="Y66" s="2536"/>
      <c r="Z66" s="2536"/>
      <c r="AA66" s="2536"/>
      <c r="AB66" s="2536"/>
      <c r="AC66" s="2536"/>
      <c r="AD66" s="2536"/>
      <c r="AE66" s="2536"/>
      <c r="AF66" s="2536"/>
      <c r="AG66" s="2536"/>
    </row>
    <row r="67" spans="1:33">
      <c r="A67" s="2542" t="s">
        <v>816</v>
      </c>
      <c r="B67" s="2522" t="s">
        <v>795</v>
      </c>
      <c r="C67" s="2536"/>
      <c r="D67" s="2535">
        <f t="shared" ref="D67:AG67" si="13">IF(D$12&gt;0,D7/D$12,0)</f>
        <v>0</v>
      </c>
      <c r="E67" s="2535">
        <f t="shared" si="13"/>
        <v>0</v>
      </c>
      <c r="F67" s="2535">
        <f t="shared" si="13"/>
        <v>0</v>
      </c>
      <c r="G67" s="2535">
        <f t="shared" si="13"/>
        <v>0</v>
      </c>
      <c r="H67" s="2535">
        <f t="shared" si="13"/>
        <v>0</v>
      </c>
      <c r="I67" s="2535">
        <f t="shared" si="13"/>
        <v>0</v>
      </c>
      <c r="J67" s="2535">
        <f t="shared" si="13"/>
        <v>0</v>
      </c>
      <c r="K67" s="2535">
        <f t="shared" si="13"/>
        <v>0</v>
      </c>
      <c r="L67" s="2535">
        <f t="shared" si="13"/>
        <v>0</v>
      </c>
      <c r="M67" s="2535">
        <f t="shared" si="13"/>
        <v>0</v>
      </c>
      <c r="N67" s="2535">
        <f t="shared" si="13"/>
        <v>0</v>
      </c>
      <c r="O67" s="2535">
        <f t="shared" si="13"/>
        <v>0</v>
      </c>
      <c r="P67" s="2535">
        <f t="shared" si="13"/>
        <v>0</v>
      </c>
      <c r="Q67" s="2535">
        <f t="shared" si="13"/>
        <v>0</v>
      </c>
      <c r="R67" s="2535">
        <f t="shared" si="13"/>
        <v>0</v>
      </c>
      <c r="S67" s="2535">
        <f t="shared" si="13"/>
        <v>0</v>
      </c>
      <c r="T67" s="2535">
        <f t="shared" si="13"/>
        <v>0</v>
      </c>
      <c r="U67" s="2535">
        <f t="shared" si="13"/>
        <v>0</v>
      </c>
      <c r="V67" s="2535">
        <f t="shared" si="13"/>
        <v>0</v>
      </c>
      <c r="W67" s="2535">
        <f t="shared" si="13"/>
        <v>0</v>
      </c>
      <c r="X67" s="2535">
        <f t="shared" si="13"/>
        <v>0</v>
      </c>
      <c r="Y67" s="2535">
        <f t="shared" si="13"/>
        <v>0</v>
      </c>
      <c r="Z67" s="2535">
        <f t="shared" si="13"/>
        <v>0</v>
      </c>
      <c r="AA67" s="2535">
        <f t="shared" si="13"/>
        <v>0</v>
      </c>
      <c r="AB67" s="2535">
        <f t="shared" si="13"/>
        <v>0</v>
      </c>
      <c r="AC67" s="2535">
        <f t="shared" si="13"/>
        <v>0</v>
      </c>
      <c r="AD67" s="2535">
        <f t="shared" si="13"/>
        <v>0</v>
      </c>
      <c r="AE67" s="2535">
        <f t="shared" si="13"/>
        <v>0</v>
      </c>
      <c r="AF67" s="2535">
        <f t="shared" si="13"/>
        <v>0</v>
      </c>
      <c r="AG67" s="2535">
        <f t="shared" si="13"/>
        <v>0</v>
      </c>
    </row>
    <row r="68" spans="1:33">
      <c r="A68" s="2542" t="s">
        <v>816</v>
      </c>
      <c r="B68" s="2522" t="s">
        <v>737</v>
      </c>
      <c r="C68" s="2536"/>
      <c r="D68" s="2535">
        <f t="shared" ref="D68:AG68" si="14">IF(D$12&gt;0,D8/D$12,0)</f>
        <v>0</v>
      </c>
      <c r="E68" s="2535">
        <f t="shared" si="14"/>
        <v>0</v>
      </c>
      <c r="F68" s="2535">
        <f t="shared" si="14"/>
        <v>0</v>
      </c>
      <c r="G68" s="2535">
        <f t="shared" si="14"/>
        <v>0</v>
      </c>
      <c r="H68" s="2535">
        <f t="shared" si="14"/>
        <v>0</v>
      </c>
      <c r="I68" s="2535">
        <f t="shared" si="14"/>
        <v>0</v>
      </c>
      <c r="J68" s="2535">
        <f t="shared" si="14"/>
        <v>0</v>
      </c>
      <c r="K68" s="2535">
        <f t="shared" si="14"/>
        <v>0</v>
      </c>
      <c r="L68" s="2535">
        <f t="shared" si="14"/>
        <v>0</v>
      </c>
      <c r="M68" s="2535">
        <f t="shared" si="14"/>
        <v>0</v>
      </c>
      <c r="N68" s="2535">
        <f t="shared" si="14"/>
        <v>0</v>
      </c>
      <c r="O68" s="2535">
        <f t="shared" si="14"/>
        <v>0</v>
      </c>
      <c r="P68" s="2535">
        <f t="shared" si="14"/>
        <v>0</v>
      </c>
      <c r="Q68" s="2535">
        <f t="shared" si="14"/>
        <v>0</v>
      </c>
      <c r="R68" s="2535">
        <f t="shared" si="14"/>
        <v>0</v>
      </c>
      <c r="S68" s="2535">
        <f t="shared" si="14"/>
        <v>0</v>
      </c>
      <c r="T68" s="2535">
        <f t="shared" si="14"/>
        <v>0</v>
      </c>
      <c r="U68" s="2535">
        <f t="shared" si="14"/>
        <v>0</v>
      </c>
      <c r="V68" s="2535">
        <f t="shared" si="14"/>
        <v>0</v>
      </c>
      <c r="W68" s="2535">
        <f t="shared" si="14"/>
        <v>0</v>
      </c>
      <c r="X68" s="2535">
        <f t="shared" si="14"/>
        <v>0</v>
      </c>
      <c r="Y68" s="2535">
        <f t="shared" si="14"/>
        <v>0</v>
      </c>
      <c r="Z68" s="2535">
        <f t="shared" si="14"/>
        <v>0</v>
      </c>
      <c r="AA68" s="2535">
        <f t="shared" si="14"/>
        <v>0</v>
      </c>
      <c r="AB68" s="2535">
        <f t="shared" si="14"/>
        <v>0</v>
      </c>
      <c r="AC68" s="2535">
        <f t="shared" si="14"/>
        <v>0</v>
      </c>
      <c r="AD68" s="2535">
        <f t="shared" si="14"/>
        <v>0</v>
      </c>
      <c r="AE68" s="2535">
        <f t="shared" si="14"/>
        <v>0</v>
      </c>
      <c r="AF68" s="2535">
        <f t="shared" si="14"/>
        <v>0</v>
      </c>
      <c r="AG68" s="2535">
        <f t="shared" si="14"/>
        <v>0</v>
      </c>
    </row>
    <row r="69" spans="1:33">
      <c r="A69" s="2542" t="s">
        <v>816</v>
      </c>
      <c r="B69" s="2522" t="s">
        <v>731</v>
      </c>
      <c r="C69" s="2536"/>
      <c r="D69" s="2535">
        <f t="shared" ref="D69:AG69" si="15">IF(D$12&gt;0,D9/D$12,0)</f>
        <v>0</v>
      </c>
      <c r="E69" s="2535">
        <f t="shared" si="15"/>
        <v>0</v>
      </c>
      <c r="F69" s="2535">
        <f t="shared" si="15"/>
        <v>0</v>
      </c>
      <c r="G69" s="2535">
        <f t="shared" si="15"/>
        <v>0</v>
      </c>
      <c r="H69" s="2535">
        <f t="shared" si="15"/>
        <v>0</v>
      </c>
      <c r="I69" s="2535">
        <f t="shared" si="15"/>
        <v>0</v>
      </c>
      <c r="J69" s="2535">
        <f t="shared" si="15"/>
        <v>0</v>
      </c>
      <c r="K69" s="2535">
        <f t="shared" si="15"/>
        <v>0</v>
      </c>
      <c r="L69" s="2535">
        <f t="shared" si="15"/>
        <v>0</v>
      </c>
      <c r="M69" s="2535">
        <f t="shared" si="15"/>
        <v>0</v>
      </c>
      <c r="N69" s="2535">
        <f t="shared" si="15"/>
        <v>0</v>
      </c>
      <c r="O69" s="2535">
        <f t="shared" si="15"/>
        <v>0</v>
      </c>
      <c r="P69" s="2535">
        <f t="shared" si="15"/>
        <v>0</v>
      </c>
      <c r="Q69" s="2535">
        <f t="shared" si="15"/>
        <v>0</v>
      </c>
      <c r="R69" s="2535">
        <f t="shared" si="15"/>
        <v>0</v>
      </c>
      <c r="S69" s="2535">
        <f t="shared" si="15"/>
        <v>0</v>
      </c>
      <c r="T69" s="2535">
        <f t="shared" si="15"/>
        <v>0</v>
      </c>
      <c r="U69" s="2535">
        <f t="shared" si="15"/>
        <v>0</v>
      </c>
      <c r="V69" s="2535">
        <f t="shared" si="15"/>
        <v>0</v>
      </c>
      <c r="W69" s="2535">
        <f t="shared" si="15"/>
        <v>0</v>
      </c>
      <c r="X69" s="2535">
        <f t="shared" si="15"/>
        <v>0</v>
      </c>
      <c r="Y69" s="2535">
        <f t="shared" si="15"/>
        <v>0</v>
      </c>
      <c r="Z69" s="2535">
        <f t="shared" si="15"/>
        <v>0</v>
      </c>
      <c r="AA69" s="2535">
        <f t="shared" si="15"/>
        <v>0</v>
      </c>
      <c r="AB69" s="2535">
        <f t="shared" si="15"/>
        <v>0</v>
      </c>
      <c r="AC69" s="2535">
        <f t="shared" si="15"/>
        <v>0</v>
      </c>
      <c r="AD69" s="2535">
        <f t="shared" si="15"/>
        <v>0</v>
      </c>
      <c r="AE69" s="2535">
        <f t="shared" si="15"/>
        <v>0</v>
      </c>
      <c r="AF69" s="2535">
        <f t="shared" si="15"/>
        <v>0</v>
      </c>
      <c r="AG69" s="2535">
        <f t="shared" si="15"/>
        <v>0</v>
      </c>
    </row>
    <row r="70" spans="1:33">
      <c r="A70" s="2542" t="s">
        <v>816</v>
      </c>
      <c r="B70" s="2522" t="s">
        <v>6</v>
      </c>
      <c r="C70" s="2536"/>
      <c r="D70" s="2535">
        <f t="shared" ref="D70:AG70" si="16">IF(D$12&gt;0,D10/D$12,0)</f>
        <v>0</v>
      </c>
      <c r="E70" s="2535">
        <f t="shared" si="16"/>
        <v>0</v>
      </c>
      <c r="F70" s="2535">
        <f t="shared" si="16"/>
        <v>0</v>
      </c>
      <c r="G70" s="2535">
        <f t="shared" si="16"/>
        <v>0</v>
      </c>
      <c r="H70" s="2535">
        <f t="shared" si="16"/>
        <v>0</v>
      </c>
      <c r="I70" s="2535">
        <f t="shared" si="16"/>
        <v>0</v>
      </c>
      <c r="J70" s="2535">
        <f t="shared" si="16"/>
        <v>0</v>
      </c>
      <c r="K70" s="2535">
        <f t="shared" si="16"/>
        <v>0</v>
      </c>
      <c r="L70" s="2535">
        <f t="shared" si="16"/>
        <v>0</v>
      </c>
      <c r="M70" s="2535">
        <f t="shared" si="16"/>
        <v>0</v>
      </c>
      <c r="N70" s="2535">
        <f t="shared" si="16"/>
        <v>0</v>
      </c>
      <c r="O70" s="2535">
        <f t="shared" si="16"/>
        <v>0</v>
      </c>
      <c r="P70" s="2535">
        <f t="shared" si="16"/>
        <v>0</v>
      </c>
      <c r="Q70" s="2535">
        <f t="shared" si="16"/>
        <v>0</v>
      </c>
      <c r="R70" s="2535">
        <f t="shared" si="16"/>
        <v>0</v>
      </c>
      <c r="S70" s="2535">
        <f t="shared" si="16"/>
        <v>0</v>
      </c>
      <c r="T70" s="2535">
        <f t="shared" si="16"/>
        <v>0</v>
      </c>
      <c r="U70" s="2535">
        <f t="shared" si="16"/>
        <v>0</v>
      </c>
      <c r="V70" s="2535">
        <f t="shared" si="16"/>
        <v>0</v>
      </c>
      <c r="W70" s="2535">
        <f t="shared" si="16"/>
        <v>0</v>
      </c>
      <c r="X70" s="2535">
        <f t="shared" si="16"/>
        <v>0</v>
      </c>
      <c r="Y70" s="2535">
        <f t="shared" si="16"/>
        <v>0</v>
      </c>
      <c r="Z70" s="2535">
        <f t="shared" si="16"/>
        <v>0</v>
      </c>
      <c r="AA70" s="2535">
        <f t="shared" si="16"/>
        <v>0</v>
      </c>
      <c r="AB70" s="2535">
        <f t="shared" si="16"/>
        <v>0</v>
      </c>
      <c r="AC70" s="2535">
        <f t="shared" si="16"/>
        <v>0</v>
      </c>
      <c r="AD70" s="2535">
        <f t="shared" si="16"/>
        <v>0</v>
      </c>
      <c r="AE70" s="2535">
        <f t="shared" si="16"/>
        <v>0</v>
      </c>
      <c r="AF70" s="2535">
        <f t="shared" si="16"/>
        <v>0</v>
      </c>
      <c r="AG70" s="2535">
        <f t="shared" si="16"/>
        <v>0</v>
      </c>
    </row>
    <row r="71" spans="1:33">
      <c r="A71" s="2542" t="s">
        <v>816</v>
      </c>
      <c r="B71" s="2522" t="s">
        <v>793</v>
      </c>
      <c r="C71" s="2536"/>
      <c r="D71" s="2535">
        <f t="shared" ref="D71:AG71" si="17">IF(D$12&gt;0,D11/D$12,0)</f>
        <v>0</v>
      </c>
      <c r="E71" s="2535">
        <f t="shared" si="17"/>
        <v>0</v>
      </c>
      <c r="F71" s="2535">
        <f t="shared" si="17"/>
        <v>0</v>
      </c>
      <c r="G71" s="2535">
        <f t="shared" si="17"/>
        <v>0</v>
      </c>
      <c r="H71" s="2535">
        <f t="shared" si="17"/>
        <v>0</v>
      </c>
      <c r="I71" s="2535">
        <f t="shared" si="17"/>
        <v>0</v>
      </c>
      <c r="J71" s="2535">
        <f t="shared" si="17"/>
        <v>0</v>
      </c>
      <c r="K71" s="2535">
        <f t="shared" si="17"/>
        <v>0</v>
      </c>
      <c r="L71" s="2535">
        <f t="shared" si="17"/>
        <v>0</v>
      </c>
      <c r="M71" s="2535">
        <f t="shared" si="17"/>
        <v>0</v>
      </c>
      <c r="N71" s="2535">
        <f t="shared" si="17"/>
        <v>0</v>
      </c>
      <c r="O71" s="2535">
        <f t="shared" si="17"/>
        <v>0</v>
      </c>
      <c r="P71" s="2535">
        <f t="shared" si="17"/>
        <v>0</v>
      </c>
      <c r="Q71" s="2535">
        <f t="shared" si="17"/>
        <v>0</v>
      </c>
      <c r="R71" s="2535">
        <f t="shared" si="17"/>
        <v>0</v>
      </c>
      <c r="S71" s="2535">
        <f t="shared" si="17"/>
        <v>0</v>
      </c>
      <c r="T71" s="2535">
        <f t="shared" si="17"/>
        <v>0</v>
      </c>
      <c r="U71" s="2535">
        <f t="shared" si="17"/>
        <v>0</v>
      </c>
      <c r="V71" s="2535">
        <f t="shared" si="17"/>
        <v>0</v>
      </c>
      <c r="W71" s="2535">
        <f t="shared" si="17"/>
        <v>0</v>
      </c>
      <c r="X71" s="2535">
        <f t="shared" si="17"/>
        <v>0</v>
      </c>
      <c r="Y71" s="2535">
        <f t="shared" si="17"/>
        <v>0</v>
      </c>
      <c r="Z71" s="2535">
        <f t="shared" si="17"/>
        <v>0</v>
      </c>
      <c r="AA71" s="2535">
        <f t="shared" si="17"/>
        <v>0</v>
      </c>
      <c r="AB71" s="2535">
        <f t="shared" si="17"/>
        <v>0</v>
      </c>
      <c r="AC71" s="2535">
        <f t="shared" si="17"/>
        <v>0</v>
      </c>
      <c r="AD71" s="2535">
        <f t="shared" si="17"/>
        <v>0</v>
      </c>
      <c r="AE71" s="2535">
        <f t="shared" si="17"/>
        <v>0</v>
      </c>
      <c r="AF71" s="2535">
        <f t="shared" si="17"/>
        <v>0</v>
      </c>
      <c r="AG71" s="2535">
        <f t="shared" si="17"/>
        <v>0</v>
      </c>
    </row>
    <row r="72" spans="1:33">
      <c r="A72" s="2542" t="s">
        <v>816</v>
      </c>
      <c r="B72" s="2522" t="s">
        <v>8</v>
      </c>
      <c r="C72" s="2536"/>
      <c r="D72" s="2535">
        <f t="shared" ref="D72:AG72" si="18">SUM(D67:D71)</f>
        <v>0</v>
      </c>
      <c r="E72" s="2535">
        <f t="shared" si="18"/>
        <v>0</v>
      </c>
      <c r="F72" s="2535">
        <f t="shared" si="18"/>
        <v>0</v>
      </c>
      <c r="G72" s="2535">
        <f t="shared" si="18"/>
        <v>0</v>
      </c>
      <c r="H72" s="2535">
        <f t="shared" si="18"/>
        <v>0</v>
      </c>
      <c r="I72" s="2535">
        <f t="shared" si="18"/>
        <v>0</v>
      </c>
      <c r="J72" s="2535">
        <f t="shared" si="18"/>
        <v>0</v>
      </c>
      <c r="K72" s="2535">
        <f t="shared" si="18"/>
        <v>0</v>
      </c>
      <c r="L72" s="2535">
        <f t="shared" si="18"/>
        <v>0</v>
      </c>
      <c r="M72" s="2535">
        <f t="shared" si="18"/>
        <v>0</v>
      </c>
      <c r="N72" s="2535">
        <f t="shared" si="18"/>
        <v>0</v>
      </c>
      <c r="O72" s="2535">
        <f t="shared" si="18"/>
        <v>0</v>
      </c>
      <c r="P72" s="2535">
        <f t="shared" si="18"/>
        <v>0</v>
      </c>
      <c r="Q72" s="2535">
        <f t="shared" si="18"/>
        <v>0</v>
      </c>
      <c r="R72" s="2535">
        <f t="shared" si="18"/>
        <v>0</v>
      </c>
      <c r="S72" s="2535">
        <f t="shared" si="18"/>
        <v>0</v>
      </c>
      <c r="T72" s="2535">
        <f t="shared" si="18"/>
        <v>0</v>
      </c>
      <c r="U72" s="2535">
        <f t="shared" si="18"/>
        <v>0</v>
      </c>
      <c r="V72" s="2535">
        <f t="shared" si="18"/>
        <v>0</v>
      </c>
      <c r="W72" s="2535">
        <f t="shared" si="18"/>
        <v>0</v>
      </c>
      <c r="X72" s="2535">
        <f t="shared" si="18"/>
        <v>0</v>
      </c>
      <c r="Y72" s="2535">
        <f t="shared" si="18"/>
        <v>0</v>
      </c>
      <c r="Z72" s="2535">
        <f t="shared" si="18"/>
        <v>0</v>
      </c>
      <c r="AA72" s="2535">
        <f t="shared" si="18"/>
        <v>0</v>
      </c>
      <c r="AB72" s="2535">
        <f t="shared" si="18"/>
        <v>0</v>
      </c>
      <c r="AC72" s="2535">
        <f t="shared" si="18"/>
        <v>0</v>
      </c>
      <c r="AD72" s="2535">
        <f t="shared" si="18"/>
        <v>0</v>
      </c>
      <c r="AE72" s="2535">
        <f t="shared" si="18"/>
        <v>0</v>
      </c>
      <c r="AF72" s="2535">
        <f t="shared" si="18"/>
        <v>0</v>
      </c>
      <c r="AG72" s="2535">
        <f t="shared" si="18"/>
        <v>0</v>
      </c>
    </row>
    <row r="73" spans="1:33">
      <c r="A73" s="2539"/>
      <c r="B73" s="2539"/>
      <c r="C73" s="2536"/>
      <c r="D73" s="2536"/>
      <c r="E73" s="2536"/>
      <c r="F73" s="2536"/>
      <c r="G73" s="2536"/>
      <c r="H73" s="2536"/>
      <c r="I73" s="2536"/>
      <c r="J73" s="2536"/>
      <c r="K73" s="2536"/>
      <c r="L73" s="2536"/>
      <c r="M73" s="2536"/>
      <c r="N73" s="2536"/>
      <c r="O73" s="2536"/>
      <c r="P73" s="2536"/>
      <c r="Q73" s="2536"/>
      <c r="R73" s="2536"/>
      <c r="S73" s="2536"/>
      <c r="T73" s="2536"/>
      <c r="U73" s="2536"/>
      <c r="V73" s="2536"/>
      <c r="W73" s="2536"/>
      <c r="X73" s="2536"/>
      <c r="Y73" s="2536"/>
      <c r="Z73" s="2536"/>
      <c r="AA73" s="2536"/>
      <c r="AB73" s="2536"/>
      <c r="AC73" s="2536"/>
      <c r="AD73" s="2536"/>
      <c r="AE73" s="2536"/>
      <c r="AF73" s="2536"/>
      <c r="AG73" s="2536"/>
    </row>
    <row r="74" spans="1:33">
      <c r="A74" s="2539"/>
      <c r="B74" s="2539"/>
      <c r="C74" s="2536"/>
      <c r="D74" s="2536"/>
      <c r="E74" s="2536"/>
      <c r="F74" s="2536"/>
      <c r="G74" s="2536"/>
      <c r="H74" s="2536"/>
      <c r="I74" s="2536"/>
      <c r="J74" s="2536"/>
      <c r="K74" s="2536"/>
      <c r="L74" s="2536"/>
      <c r="M74" s="2536"/>
      <c r="N74" s="2536"/>
      <c r="O74" s="2536"/>
      <c r="P74" s="2536"/>
      <c r="Q74" s="2536"/>
      <c r="R74" s="2536"/>
      <c r="S74" s="2536"/>
      <c r="T74" s="2536"/>
      <c r="U74" s="2536"/>
      <c r="V74" s="2536"/>
      <c r="W74" s="2536"/>
      <c r="X74" s="2536"/>
      <c r="Y74" s="2536"/>
      <c r="Z74" s="2536"/>
      <c r="AA74" s="2536"/>
      <c r="AB74" s="2536"/>
      <c r="AC74" s="2536"/>
      <c r="AD74" s="2536"/>
      <c r="AE74" s="2536"/>
      <c r="AF74" s="2536"/>
      <c r="AG74" s="2536"/>
    </row>
    <row r="75" spans="1:33">
      <c r="A75" s="34" t="s">
        <v>815</v>
      </c>
      <c r="B75" s="2522" t="s">
        <v>795</v>
      </c>
      <c r="C75" s="2536"/>
      <c r="D75" s="2535">
        <f t="shared" ref="D75:AG75" si="19">IF(D$20&gt;0,D15/D$20,0)</f>
        <v>0</v>
      </c>
      <c r="E75" s="2535">
        <f t="shared" si="19"/>
        <v>0</v>
      </c>
      <c r="F75" s="2535">
        <f t="shared" si="19"/>
        <v>0</v>
      </c>
      <c r="G75" s="2535">
        <f t="shared" si="19"/>
        <v>0</v>
      </c>
      <c r="H75" s="2535">
        <f t="shared" si="19"/>
        <v>0</v>
      </c>
      <c r="I75" s="2535">
        <f t="shared" si="19"/>
        <v>0</v>
      </c>
      <c r="J75" s="2535">
        <f t="shared" si="19"/>
        <v>0</v>
      </c>
      <c r="K75" s="2535">
        <f t="shared" si="19"/>
        <v>0</v>
      </c>
      <c r="L75" s="2535">
        <f t="shared" si="19"/>
        <v>0</v>
      </c>
      <c r="M75" s="2535">
        <f t="shared" si="19"/>
        <v>0</v>
      </c>
      <c r="N75" s="2535">
        <f t="shared" si="19"/>
        <v>0</v>
      </c>
      <c r="O75" s="2535">
        <f t="shared" si="19"/>
        <v>0</v>
      </c>
      <c r="P75" s="2535">
        <f t="shared" si="19"/>
        <v>0</v>
      </c>
      <c r="Q75" s="2535">
        <f t="shared" si="19"/>
        <v>0</v>
      </c>
      <c r="R75" s="2535">
        <f t="shared" si="19"/>
        <v>0</v>
      </c>
      <c r="S75" s="2535">
        <f t="shared" si="19"/>
        <v>0</v>
      </c>
      <c r="T75" s="2535">
        <f t="shared" si="19"/>
        <v>0</v>
      </c>
      <c r="U75" s="2535">
        <f t="shared" si="19"/>
        <v>0</v>
      </c>
      <c r="V75" s="2535">
        <f t="shared" si="19"/>
        <v>0</v>
      </c>
      <c r="W75" s="2535">
        <f t="shared" si="19"/>
        <v>0</v>
      </c>
      <c r="X75" s="2535">
        <f t="shared" si="19"/>
        <v>0</v>
      </c>
      <c r="Y75" s="2535">
        <f t="shared" si="19"/>
        <v>0</v>
      </c>
      <c r="Z75" s="2535">
        <f t="shared" si="19"/>
        <v>0</v>
      </c>
      <c r="AA75" s="2535">
        <f t="shared" si="19"/>
        <v>0</v>
      </c>
      <c r="AB75" s="2535">
        <f t="shared" si="19"/>
        <v>0</v>
      </c>
      <c r="AC75" s="2535">
        <f t="shared" si="19"/>
        <v>0</v>
      </c>
      <c r="AD75" s="2535">
        <f t="shared" si="19"/>
        <v>0</v>
      </c>
      <c r="AE75" s="2535">
        <f t="shared" si="19"/>
        <v>0</v>
      </c>
      <c r="AF75" s="2535">
        <f t="shared" si="19"/>
        <v>0</v>
      </c>
      <c r="AG75" s="2535">
        <f t="shared" si="19"/>
        <v>0</v>
      </c>
    </row>
    <row r="76" spans="1:33">
      <c r="A76" s="34" t="s">
        <v>815</v>
      </c>
      <c r="B76" s="2522" t="s">
        <v>737</v>
      </c>
      <c r="C76" s="2536"/>
      <c r="D76" s="2535">
        <f t="shared" ref="D76:AG76" si="20">IF(D$20&gt;0,D16/D$20,0)</f>
        <v>0</v>
      </c>
      <c r="E76" s="2535">
        <f t="shared" si="20"/>
        <v>0</v>
      </c>
      <c r="F76" s="2535">
        <f t="shared" si="20"/>
        <v>0</v>
      </c>
      <c r="G76" s="2535">
        <f t="shared" si="20"/>
        <v>0</v>
      </c>
      <c r="H76" s="2535">
        <f t="shared" si="20"/>
        <v>0</v>
      </c>
      <c r="I76" s="2535">
        <f t="shared" si="20"/>
        <v>0</v>
      </c>
      <c r="J76" s="2535">
        <f t="shared" si="20"/>
        <v>0</v>
      </c>
      <c r="K76" s="2535">
        <f t="shared" si="20"/>
        <v>0</v>
      </c>
      <c r="L76" s="2535">
        <f t="shared" si="20"/>
        <v>0</v>
      </c>
      <c r="M76" s="2535">
        <f t="shared" si="20"/>
        <v>0</v>
      </c>
      <c r="N76" s="2535">
        <f t="shared" si="20"/>
        <v>0</v>
      </c>
      <c r="O76" s="2535">
        <f t="shared" si="20"/>
        <v>0</v>
      </c>
      <c r="P76" s="2535">
        <f t="shared" si="20"/>
        <v>0</v>
      </c>
      <c r="Q76" s="2535">
        <f t="shared" si="20"/>
        <v>0</v>
      </c>
      <c r="R76" s="2535">
        <f t="shared" si="20"/>
        <v>0</v>
      </c>
      <c r="S76" s="2535">
        <f t="shared" si="20"/>
        <v>0</v>
      </c>
      <c r="T76" s="2535">
        <f t="shared" si="20"/>
        <v>0</v>
      </c>
      <c r="U76" s="2535">
        <f t="shared" si="20"/>
        <v>0</v>
      </c>
      <c r="V76" s="2535">
        <f t="shared" si="20"/>
        <v>0</v>
      </c>
      <c r="W76" s="2535">
        <f t="shared" si="20"/>
        <v>0</v>
      </c>
      <c r="X76" s="2535">
        <f t="shared" si="20"/>
        <v>0</v>
      </c>
      <c r="Y76" s="2535">
        <f t="shared" si="20"/>
        <v>0</v>
      </c>
      <c r="Z76" s="2535">
        <f t="shared" si="20"/>
        <v>0</v>
      </c>
      <c r="AA76" s="2535">
        <f t="shared" si="20"/>
        <v>0</v>
      </c>
      <c r="AB76" s="2535">
        <f t="shared" si="20"/>
        <v>0</v>
      </c>
      <c r="AC76" s="2535">
        <f t="shared" si="20"/>
        <v>0</v>
      </c>
      <c r="AD76" s="2535">
        <f t="shared" si="20"/>
        <v>0</v>
      </c>
      <c r="AE76" s="2535">
        <f t="shared" si="20"/>
        <v>0</v>
      </c>
      <c r="AF76" s="2535">
        <f t="shared" si="20"/>
        <v>0</v>
      </c>
      <c r="AG76" s="2535">
        <f t="shared" si="20"/>
        <v>0</v>
      </c>
    </row>
    <row r="77" spans="1:33">
      <c r="A77" s="34" t="s">
        <v>815</v>
      </c>
      <c r="B77" s="2522" t="s">
        <v>731</v>
      </c>
      <c r="C77" s="2536"/>
      <c r="D77" s="2535">
        <f t="shared" ref="D77:AG77" si="21">IF(D$20&gt;0,D17/D$20,0)</f>
        <v>0</v>
      </c>
      <c r="E77" s="2535">
        <f t="shared" si="21"/>
        <v>0</v>
      </c>
      <c r="F77" s="2535">
        <f t="shared" si="21"/>
        <v>0</v>
      </c>
      <c r="G77" s="2535">
        <f t="shared" si="21"/>
        <v>0</v>
      </c>
      <c r="H77" s="2535">
        <f t="shared" si="21"/>
        <v>0</v>
      </c>
      <c r="I77" s="2535">
        <f t="shared" si="21"/>
        <v>0</v>
      </c>
      <c r="J77" s="2535">
        <f t="shared" si="21"/>
        <v>0</v>
      </c>
      <c r="K77" s="2535">
        <f t="shared" si="21"/>
        <v>0</v>
      </c>
      <c r="L77" s="2535">
        <f t="shared" si="21"/>
        <v>0</v>
      </c>
      <c r="M77" s="2535">
        <f t="shared" si="21"/>
        <v>0</v>
      </c>
      <c r="N77" s="2535">
        <f t="shared" si="21"/>
        <v>0</v>
      </c>
      <c r="O77" s="2535">
        <f t="shared" si="21"/>
        <v>0</v>
      </c>
      <c r="P77" s="2535">
        <f t="shared" si="21"/>
        <v>0</v>
      </c>
      <c r="Q77" s="2535">
        <f t="shared" si="21"/>
        <v>0</v>
      </c>
      <c r="R77" s="2535">
        <f t="shared" si="21"/>
        <v>0</v>
      </c>
      <c r="S77" s="2535">
        <f t="shared" si="21"/>
        <v>0</v>
      </c>
      <c r="T77" s="2535">
        <f t="shared" si="21"/>
        <v>0</v>
      </c>
      <c r="U77" s="2535">
        <f t="shared" si="21"/>
        <v>0</v>
      </c>
      <c r="V77" s="2535">
        <f t="shared" si="21"/>
        <v>0</v>
      </c>
      <c r="W77" s="2535">
        <f t="shared" si="21"/>
        <v>0</v>
      </c>
      <c r="X77" s="2535">
        <f t="shared" si="21"/>
        <v>0</v>
      </c>
      <c r="Y77" s="2535">
        <f t="shared" si="21"/>
        <v>0</v>
      </c>
      <c r="Z77" s="2535">
        <f t="shared" si="21"/>
        <v>0</v>
      </c>
      <c r="AA77" s="2535">
        <f t="shared" si="21"/>
        <v>0</v>
      </c>
      <c r="AB77" s="2535">
        <f t="shared" si="21"/>
        <v>0</v>
      </c>
      <c r="AC77" s="2535">
        <f t="shared" si="21"/>
        <v>0</v>
      </c>
      <c r="AD77" s="2535">
        <f t="shared" si="21"/>
        <v>0</v>
      </c>
      <c r="AE77" s="2535">
        <f t="shared" si="21"/>
        <v>0</v>
      </c>
      <c r="AF77" s="2535">
        <f t="shared" si="21"/>
        <v>0</v>
      </c>
      <c r="AG77" s="2535">
        <f t="shared" si="21"/>
        <v>0</v>
      </c>
    </row>
    <row r="78" spans="1:33">
      <c r="A78" s="34" t="s">
        <v>815</v>
      </c>
      <c r="B78" s="2522" t="s">
        <v>6</v>
      </c>
      <c r="C78" s="2536"/>
      <c r="D78" s="2535">
        <f t="shared" ref="D78:AG78" si="22">IF(D$20&gt;0,D18/D$20,0)</f>
        <v>0</v>
      </c>
      <c r="E78" s="2535">
        <f t="shared" si="22"/>
        <v>0</v>
      </c>
      <c r="F78" s="2535">
        <f t="shared" si="22"/>
        <v>0</v>
      </c>
      <c r="G78" s="2535">
        <f t="shared" si="22"/>
        <v>0</v>
      </c>
      <c r="H78" s="2535">
        <f t="shared" si="22"/>
        <v>0</v>
      </c>
      <c r="I78" s="2535">
        <f t="shared" si="22"/>
        <v>0</v>
      </c>
      <c r="J78" s="2535">
        <f t="shared" si="22"/>
        <v>0</v>
      </c>
      <c r="K78" s="2535">
        <f t="shared" si="22"/>
        <v>0</v>
      </c>
      <c r="L78" s="2535">
        <f t="shared" si="22"/>
        <v>0</v>
      </c>
      <c r="M78" s="2535">
        <f t="shared" si="22"/>
        <v>0</v>
      </c>
      <c r="N78" s="2535">
        <f t="shared" si="22"/>
        <v>0</v>
      </c>
      <c r="O78" s="2535">
        <f t="shared" si="22"/>
        <v>0</v>
      </c>
      <c r="P78" s="2535">
        <f t="shared" si="22"/>
        <v>0</v>
      </c>
      <c r="Q78" s="2535">
        <f t="shared" si="22"/>
        <v>0</v>
      </c>
      <c r="R78" s="2535">
        <f t="shared" si="22"/>
        <v>0</v>
      </c>
      <c r="S78" s="2535">
        <f t="shared" si="22"/>
        <v>0</v>
      </c>
      <c r="T78" s="2535">
        <f t="shared" si="22"/>
        <v>0</v>
      </c>
      <c r="U78" s="2535">
        <f t="shared" si="22"/>
        <v>0</v>
      </c>
      <c r="V78" s="2535">
        <f t="shared" si="22"/>
        <v>0</v>
      </c>
      <c r="W78" s="2535">
        <f t="shared" si="22"/>
        <v>0</v>
      </c>
      <c r="X78" s="2535">
        <f t="shared" si="22"/>
        <v>0</v>
      </c>
      <c r="Y78" s="2535">
        <f t="shared" si="22"/>
        <v>0</v>
      </c>
      <c r="Z78" s="2535">
        <f t="shared" si="22"/>
        <v>0</v>
      </c>
      <c r="AA78" s="2535">
        <f t="shared" si="22"/>
        <v>0</v>
      </c>
      <c r="AB78" s="2535">
        <f t="shared" si="22"/>
        <v>0</v>
      </c>
      <c r="AC78" s="2535">
        <f t="shared" si="22"/>
        <v>0</v>
      </c>
      <c r="AD78" s="2535">
        <f t="shared" si="22"/>
        <v>0</v>
      </c>
      <c r="AE78" s="2535">
        <f t="shared" si="22"/>
        <v>0</v>
      </c>
      <c r="AF78" s="2535">
        <f t="shared" si="22"/>
        <v>0</v>
      </c>
      <c r="AG78" s="2535">
        <f t="shared" si="22"/>
        <v>0</v>
      </c>
    </row>
    <row r="79" spans="1:33">
      <c r="A79" s="34" t="s">
        <v>815</v>
      </c>
      <c r="B79" s="2522" t="s">
        <v>793</v>
      </c>
      <c r="C79" s="2536"/>
      <c r="D79" s="2535">
        <f t="shared" ref="D79:AG79" si="23">IF(D$20&gt;0,D19/D$20,0)</f>
        <v>0</v>
      </c>
      <c r="E79" s="2535">
        <f t="shared" si="23"/>
        <v>0</v>
      </c>
      <c r="F79" s="2535">
        <f t="shared" si="23"/>
        <v>0</v>
      </c>
      <c r="G79" s="2535">
        <f t="shared" si="23"/>
        <v>0</v>
      </c>
      <c r="H79" s="2535">
        <f t="shared" si="23"/>
        <v>0</v>
      </c>
      <c r="I79" s="2535">
        <f t="shared" si="23"/>
        <v>0</v>
      </c>
      <c r="J79" s="2535">
        <f t="shared" si="23"/>
        <v>0</v>
      </c>
      <c r="K79" s="2535">
        <f t="shared" si="23"/>
        <v>0</v>
      </c>
      <c r="L79" s="2535">
        <f t="shared" si="23"/>
        <v>0</v>
      </c>
      <c r="M79" s="2535">
        <f t="shared" si="23"/>
        <v>0</v>
      </c>
      <c r="N79" s="2535">
        <f t="shared" si="23"/>
        <v>0</v>
      </c>
      <c r="O79" s="2535">
        <f t="shared" si="23"/>
        <v>0</v>
      </c>
      <c r="P79" s="2535">
        <f t="shared" si="23"/>
        <v>0</v>
      </c>
      <c r="Q79" s="2535">
        <f t="shared" si="23"/>
        <v>0</v>
      </c>
      <c r="R79" s="2535">
        <f t="shared" si="23"/>
        <v>0</v>
      </c>
      <c r="S79" s="2535">
        <f t="shared" si="23"/>
        <v>0</v>
      </c>
      <c r="T79" s="2535">
        <f t="shared" si="23"/>
        <v>0</v>
      </c>
      <c r="U79" s="2535">
        <f t="shared" si="23"/>
        <v>0</v>
      </c>
      <c r="V79" s="2535">
        <f t="shared" si="23"/>
        <v>0</v>
      </c>
      <c r="W79" s="2535">
        <f t="shared" si="23"/>
        <v>0</v>
      </c>
      <c r="X79" s="2535">
        <f t="shared" si="23"/>
        <v>0</v>
      </c>
      <c r="Y79" s="2535">
        <f t="shared" si="23"/>
        <v>0</v>
      </c>
      <c r="Z79" s="2535">
        <f t="shared" si="23"/>
        <v>0</v>
      </c>
      <c r="AA79" s="2535">
        <f t="shared" si="23"/>
        <v>0</v>
      </c>
      <c r="AB79" s="2535">
        <f t="shared" si="23"/>
        <v>0</v>
      </c>
      <c r="AC79" s="2535">
        <f t="shared" si="23"/>
        <v>0</v>
      </c>
      <c r="AD79" s="2535">
        <f t="shared" si="23"/>
        <v>0</v>
      </c>
      <c r="AE79" s="2535">
        <f t="shared" si="23"/>
        <v>0</v>
      </c>
      <c r="AF79" s="2535">
        <f t="shared" si="23"/>
        <v>0</v>
      </c>
      <c r="AG79" s="2535">
        <f t="shared" si="23"/>
        <v>0</v>
      </c>
    </row>
    <row r="80" spans="1:33">
      <c r="A80" s="34" t="s">
        <v>815</v>
      </c>
      <c r="B80" s="2522" t="s">
        <v>8</v>
      </c>
      <c r="C80" s="2536"/>
      <c r="D80" s="2535">
        <f t="shared" ref="D80:AG80" si="24">SUM(D75:D79)</f>
        <v>0</v>
      </c>
      <c r="E80" s="2535">
        <f t="shared" si="24"/>
        <v>0</v>
      </c>
      <c r="F80" s="2535">
        <f t="shared" si="24"/>
        <v>0</v>
      </c>
      <c r="G80" s="2535">
        <f t="shared" si="24"/>
        <v>0</v>
      </c>
      <c r="H80" s="2535">
        <f t="shared" si="24"/>
        <v>0</v>
      </c>
      <c r="I80" s="2535">
        <f t="shared" si="24"/>
        <v>0</v>
      </c>
      <c r="J80" s="2535">
        <f t="shared" si="24"/>
        <v>0</v>
      </c>
      <c r="K80" s="2535">
        <f t="shared" si="24"/>
        <v>0</v>
      </c>
      <c r="L80" s="2535">
        <f t="shared" si="24"/>
        <v>0</v>
      </c>
      <c r="M80" s="2535">
        <f t="shared" si="24"/>
        <v>0</v>
      </c>
      <c r="N80" s="2535">
        <f t="shared" si="24"/>
        <v>0</v>
      </c>
      <c r="O80" s="2535">
        <f t="shared" si="24"/>
        <v>0</v>
      </c>
      <c r="P80" s="2535">
        <f t="shared" si="24"/>
        <v>0</v>
      </c>
      <c r="Q80" s="2535">
        <f t="shared" si="24"/>
        <v>0</v>
      </c>
      <c r="R80" s="2535">
        <f t="shared" si="24"/>
        <v>0</v>
      </c>
      <c r="S80" s="2535">
        <f t="shared" si="24"/>
        <v>0</v>
      </c>
      <c r="T80" s="2535">
        <f t="shared" si="24"/>
        <v>0</v>
      </c>
      <c r="U80" s="2535">
        <f t="shared" si="24"/>
        <v>0</v>
      </c>
      <c r="V80" s="2535">
        <f t="shared" si="24"/>
        <v>0</v>
      </c>
      <c r="W80" s="2535">
        <f t="shared" si="24"/>
        <v>0</v>
      </c>
      <c r="X80" s="2535">
        <f t="shared" si="24"/>
        <v>0</v>
      </c>
      <c r="Y80" s="2535">
        <f t="shared" si="24"/>
        <v>0</v>
      </c>
      <c r="Z80" s="2535">
        <f t="shared" si="24"/>
        <v>0</v>
      </c>
      <c r="AA80" s="2535">
        <f t="shared" si="24"/>
        <v>0</v>
      </c>
      <c r="AB80" s="2535">
        <f t="shared" si="24"/>
        <v>0</v>
      </c>
      <c r="AC80" s="2535">
        <f t="shared" si="24"/>
        <v>0</v>
      </c>
      <c r="AD80" s="2535">
        <f t="shared" si="24"/>
        <v>0</v>
      </c>
      <c r="AE80" s="2535">
        <f t="shared" si="24"/>
        <v>0</v>
      </c>
      <c r="AF80" s="2535">
        <f t="shared" si="24"/>
        <v>0</v>
      </c>
      <c r="AG80" s="2535">
        <f t="shared" si="24"/>
        <v>0</v>
      </c>
    </row>
    <row r="81" spans="1:33">
      <c r="A81" s="2536"/>
      <c r="B81" s="2536"/>
      <c r="C81" s="2536"/>
      <c r="D81" s="2536"/>
      <c r="E81" s="2536"/>
      <c r="F81" s="2536"/>
      <c r="G81" s="2536"/>
      <c r="H81" s="2536"/>
      <c r="I81" s="2536"/>
      <c r="J81" s="2536"/>
      <c r="K81" s="2536"/>
      <c r="L81" s="2536"/>
      <c r="M81" s="2536"/>
      <c r="N81" s="2536"/>
      <c r="O81" s="2536"/>
      <c r="P81" s="2536"/>
      <c r="Q81" s="2536"/>
      <c r="R81" s="2536"/>
      <c r="S81" s="2536"/>
      <c r="T81" s="2536"/>
      <c r="U81" s="2536"/>
      <c r="V81" s="2536"/>
      <c r="W81" s="2536"/>
      <c r="X81" s="2536"/>
      <c r="Y81" s="2536"/>
      <c r="Z81" s="2536"/>
      <c r="AA81" s="2536"/>
      <c r="AB81" s="2536"/>
      <c r="AC81" s="2536"/>
      <c r="AD81" s="2536"/>
      <c r="AE81" s="2536"/>
      <c r="AF81" s="2536"/>
      <c r="AG81" s="2536"/>
    </row>
    <row r="82" spans="1:33">
      <c r="A82" s="2533" t="s">
        <v>814</v>
      </c>
      <c r="B82" s="2536"/>
      <c r="C82" s="2536"/>
      <c r="D82" s="2536"/>
      <c r="E82" s="2536"/>
      <c r="F82" s="2536"/>
      <c r="G82" s="2536"/>
      <c r="H82" s="2536"/>
      <c r="I82" s="2536"/>
      <c r="J82" s="2536"/>
      <c r="K82" s="2536"/>
      <c r="L82" s="2536"/>
      <c r="M82" s="2536"/>
      <c r="N82" s="2536"/>
      <c r="O82" s="2536"/>
      <c r="P82" s="2536"/>
      <c r="Q82" s="2536"/>
      <c r="R82" s="2536"/>
      <c r="S82" s="2536"/>
      <c r="T82" s="2536"/>
      <c r="U82" s="2536"/>
      <c r="V82" s="2536"/>
      <c r="W82" s="2536"/>
      <c r="X82" s="2536"/>
      <c r="Y82" s="2536"/>
      <c r="Z82" s="2536"/>
      <c r="AA82" s="2536"/>
      <c r="AB82" s="2536"/>
      <c r="AC82" s="2536"/>
      <c r="AD82" s="2536"/>
      <c r="AE82" s="2536"/>
      <c r="AF82" s="2536"/>
      <c r="AG82" s="2536"/>
    </row>
    <row r="83" spans="1:33">
      <c r="A83" s="2536"/>
      <c r="B83" s="2522" t="s">
        <v>795</v>
      </c>
      <c r="C83" s="2536"/>
      <c r="D83" s="2535">
        <f t="shared" ref="D83:AG83" si="25">IF(ISERROR((D7+D15)/(D$12+D$20)),0,((D7+D15)/(D$12+D$20)))</f>
        <v>0</v>
      </c>
      <c r="E83" s="2535">
        <f t="shared" si="25"/>
        <v>0</v>
      </c>
      <c r="F83" s="2535">
        <f t="shared" si="25"/>
        <v>0</v>
      </c>
      <c r="G83" s="2535">
        <f t="shared" si="25"/>
        <v>0</v>
      </c>
      <c r="H83" s="2535">
        <f t="shared" si="25"/>
        <v>0</v>
      </c>
      <c r="I83" s="2535">
        <f t="shared" si="25"/>
        <v>0</v>
      </c>
      <c r="J83" s="2535">
        <f t="shared" si="25"/>
        <v>0</v>
      </c>
      <c r="K83" s="2535">
        <f t="shared" si="25"/>
        <v>0</v>
      </c>
      <c r="L83" s="2535">
        <f t="shared" si="25"/>
        <v>0</v>
      </c>
      <c r="M83" s="2535">
        <f t="shared" si="25"/>
        <v>0</v>
      </c>
      <c r="N83" s="2535">
        <f t="shared" si="25"/>
        <v>0</v>
      </c>
      <c r="O83" s="2535">
        <f t="shared" si="25"/>
        <v>0</v>
      </c>
      <c r="P83" s="2535">
        <f t="shared" si="25"/>
        <v>0</v>
      </c>
      <c r="Q83" s="2535">
        <f t="shared" si="25"/>
        <v>0</v>
      </c>
      <c r="R83" s="2535">
        <f t="shared" si="25"/>
        <v>0</v>
      </c>
      <c r="S83" s="2535">
        <f t="shared" si="25"/>
        <v>0</v>
      </c>
      <c r="T83" s="2535">
        <f t="shared" si="25"/>
        <v>0</v>
      </c>
      <c r="U83" s="2535">
        <f t="shared" si="25"/>
        <v>0</v>
      </c>
      <c r="V83" s="2535">
        <f t="shared" si="25"/>
        <v>0</v>
      </c>
      <c r="W83" s="2535">
        <f t="shared" si="25"/>
        <v>0</v>
      </c>
      <c r="X83" s="2535">
        <f t="shared" si="25"/>
        <v>0</v>
      </c>
      <c r="Y83" s="2535">
        <f t="shared" si="25"/>
        <v>0</v>
      </c>
      <c r="Z83" s="2535">
        <f t="shared" si="25"/>
        <v>0</v>
      </c>
      <c r="AA83" s="2535">
        <f t="shared" si="25"/>
        <v>0</v>
      </c>
      <c r="AB83" s="2535">
        <f t="shared" si="25"/>
        <v>0</v>
      </c>
      <c r="AC83" s="2535">
        <f t="shared" si="25"/>
        <v>0</v>
      </c>
      <c r="AD83" s="2535">
        <f t="shared" si="25"/>
        <v>0</v>
      </c>
      <c r="AE83" s="2535">
        <f t="shared" si="25"/>
        <v>0</v>
      </c>
      <c r="AF83" s="2535">
        <f t="shared" si="25"/>
        <v>0</v>
      </c>
      <c r="AG83" s="2535">
        <f t="shared" si="25"/>
        <v>0</v>
      </c>
    </row>
    <row r="84" spans="1:33">
      <c r="A84" s="2536"/>
      <c r="B84" s="2522" t="s">
        <v>737</v>
      </c>
      <c r="C84" s="2536"/>
      <c r="D84" s="2535">
        <f t="shared" ref="D84:AG84" si="26">IF(ISERROR((D8+D16)/(D$12+D$20)),0,((D8+D16)/(D$12+D$20)))</f>
        <v>0</v>
      </c>
      <c r="E84" s="2535">
        <f t="shared" si="26"/>
        <v>0</v>
      </c>
      <c r="F84" s="2535">
        <f t="shared" si="26"/>
        <v>0</v>
      </c>
      <c r="G84" s="2535">
        <f t="shared" si="26"/>
        <v>0</v>
      </c>
      <c r="H84" s="2535">
        <f t="shared" si="26"/>
        <v>0</v>
      </c>
      <c r="I84" s="2535">
        <f t="shared" si="26"/>
        <v>0</v>
      </c>
      <c r="J84" s="2535">
        <f t="shared" si="26"/>
        <v>0</v>
      </c>
      <c r="K84" s="2535">
        <f t="shared" si="26"/>
        <v>0</v>
      </c>
      <c r="L84" s="2535">
        <f t="shared" si="26"/>
        <v>0</v>
      </c>
      <c r="M84" s="2535">
        <f t="shared" si="26"/>
        <v>0</v>
      </c>
      <c r="N84" s="2535">
        <f t="shared" si="26"/>
        <v>0</v>
      </c>
      <c r="O84" s="2535">
        <f t="shared" si="26"/>
        <v>0</v>
      </c>
      <c r="P84" s="2535">
        <f t="shared" si="26"/>
        <v>0</v>
      </c>
      <c r="Q84" s="2535">
        <f t="shared" si="26"/>
        <v>0</v>
      </c>
      <c r="R84" s="2535">
        <f t="shared" si="26"/>
        <v>0</v>
      </c>
      <c r="S84" s="2535">
        <f t="shared" si="26"/>
        <v>0</v>
      </c>
      <c r="T84" s="2535">
        <f t="shared" si="26"/>
        <v>0</v>
      </c>
      <c r="U84" s="2535">
        <f t="shared" si="26"/>
        <v>0</v>
      </c>
      <c r="V84" s="2535">
        <f t="shared" si="26"/>
        <v>0</v>
      </c>
      <c r="W84" s="2535">
        <f t="shared" si="26"/>
        <v>0</v>
      </c>
      <c r="X84" s="2535">
        <f t="shared" si="26"/>
        <v>0</v>
      </c>
      <c r="Y84" s="2535">
        <f t="shared" si="26"/>
        <v>0</v>
      </c>
      <c r="Z84" s="2535">
        <f t="shared" si="26"/>
        <v>0</v>
      </c>
      <c r="AA84" s="2535">
        <f t="shared" si="26"/>
        <v>0</v>
      </c>
      <c r="AB84" s="2535">
        <f t="shared" si="26"/>
        <v>0</v>
      </c>
      <c r="AC84" s="2535">
        <f t="shared" si="26"/>
        <v>0</v>
      </c>
      <c r="AD84" s="2535">
        <f t="shared" si="26"/>
        <v>0</v>
      </c>
      <c r="AE84" s="2535">
        <f t="shared" si="26"/>
        <v>0</v>
      </c>
      <c r="AF84" s="2535">
        <f t="shared" si="26"/>
        <v>0</v>
      </c>
      <c r="AG84" s="2535">
        <f t="shared" si="26"/>
        <v>0</v>
      </c>
    </row>
    <row r="85" spans="1:33">
      <c r="A85" s="2536"/>
      <c r="B85" s="2522" t="s">
        <v>731</v>
      </c>
      <c r="C85" s="2536"/>
      <c r="D85" s="2535">
        <f t="shared" ref="D85:AG85" si="27">IF(ISERROR((D9+D17)/(D$12+D$20)),0,((D9+D17)/(D$12+D$20)))</f>
        <v>0</v>
      </c>
      <c r="E85" s="2535">
        <f t="shared" si="27"/>
        <v>0</v>
      </c>
      <c r="F85" s="2535">
        <f t="shared" si="27"/>
        <v>0</v>
      </c>
      <c r="G85" s="2535">
        <f t="shared" si="27"/>
        <v>0</v>
      </c>
      <c r="H85" s="2535">
        <f t="shared" si="27"/>
        <v>0</v>
      </c>
      <c r="I85" s="2535">
        <f t="shared" si="27"/>
        <v>0</v>
      </c>
      <c r="J85" s="2535">
        <f t="shared" si="27"/>
        <v>0</v>
      </c>
      <c r="K85" s="2535">
        <f t="shared" si="27"/>
        <v>0</v>
      </c>
      <c r="L85" s="2535">
        <f t="shared" si="27"/>
        <v>0</v>
      </c>
      <c r="M85" s="2535">
        <f t="shared" si="27"/>
        <v>0</v>
      </c>
      <c r="N85" s="2535">
        <f t="shared" si="27"/>
        <v>0</v>
      </c>
      <c r="O85" s="2535">
        <f t="shared" si="27"/>
        <v>0</v>
      </c>
      <c r="P85" s="2535">
        <f t="shared" si="27"/>
        <v>0</v>
      </c>
      <c r="Q85" s="2535">
        <f t="shared" si="27"/>
        <v>0</v>
      </c>
      <c r="R85" s="2535">
        <f t="shared" si="27"/>
        <v>0</v>
      </c>
      <c r="S85" s="2535">
        <f t="shared" si="27"/>
        <v>0</v>
      </c>
      <c r="T85" s="2535">
        <f t="shared" si="27"/>
        <v>0</v>
      </c>
      <c r="U85" s="2535">
        <f t="shared" si="27"/>
        <v>0</v>
      </c>
      <c r="V85" s="2535">
        <f t="shared" si="27"/>
        <v>0</v>
      </c>
      <c r="W85" s="2535">
        <f t="shared" si="27"/>
        <v>0</v>
      </c>
      <c r="X85" s="2535">
        <f t="shared" si="27"/>
        <v>0</v>
      </c>
      <c r="Y85" s="2535">
        <f t="shared" si="27"/>
        <v>0</v>
      </c>
      <c r="Z85" s="2535">
        <f t="shared" si="27"/>
        <v>0</v>
      </c>
      <c r="AA85" s="2535">
        <f t="shared" si="27"/>
        <v>0</v>
      </c>
      <c r="AB85" s="2535">
        <f t="shared" si="27"/>
        <v>0</v>
      </c>
      <c r="AC85" s="2535">
        <f t="shared" si="27"/>
        <v>0</v>
      </c>
      <c r="AD85" s="2535">
        <f t="shared" si="27"/>
        <v>0</v>
      </c>
      <c r="AE85" s="2535">
        <f t="shared" si="27"/>
        <v>0</v>
      </c>
      <c r="AF85" s="2535">
        <f t="shared" si="27"/>
        <v>0</v>
      </c>
      <c r="AG85" s="2535">
        <f t="shared" si="27"/>
        <v>0</v>
      </c>
    </row>
    <row r="86" spans="1:33">
      <c r="A86" s="2536"/>
      <c r="B86" s="2522" t="s">
        <v>6</v>
      </c>
      <c r="C86" s="2536"/>
      <c r="D86" s="2535">
        <f t="shared" ref="D86:AG86" si="28">IF(ISERROR((D10+D18)/(D$12+D$20)),0,((D10+D18)/(D$12+D$20)))</f>
        <v>0</v>
      </c>
      <c r="E86" s="2535">
        <f t="shared" si="28"/>
        <v>0</v>
      </c>
      <c r="F86" s="2535">
        <f t="shared" si="28"/>
        <v>0</v>
      </c>
      <c r="G86" s="2535">
        <f t="shared" si="28"/>
        <v>0</v>
      </c>
      <c r="H86" s="2535">
        <f t="shared" si="28"/>
        <v>0</v>
      </c>
      <c r="I86" s="2535">
        <f t="shared" si="28"/>
        <v>0</v>
      </c>
      <c r="J86" s="2535">
        <f t="shared" si="28"/>
        <v>0</v>
      </c>
      <c r="K86" s="2535">
        <f t="shared" si="28"/>
        <v>0</v>
      </c>
      <c r="L86" s="2535">
        <f t="shared" si="28"/>
        <v>0</v>
      </c>
      <c r="M86" s="2535">
        <f t="shared" si="28"/>
        <v>0</v>
      </c>
      <c r="N86" s="2535">
        <f t="shared" si="28"/>
        <v>0</v>
      </c>
      <c r="O86" s="2535">
        <f t="shared" si="28"/>
        <v>0</v>
      </c>
      <c r="P86" s="2535">
        <f t="shared" si="28"/>
        <v>0</v>
      </c>
      <c r="Q86" s="2535">
        <f t="shared" si="28"/>
        <v>0</v>
      </c>
      <c r="R86" s="2535">
        <f t="shared" si="28"/>
        <v>0</v>
      </c>
      <c r="S86" s="2535">
        <f t="shared" si="28"/>
        <v>0</v>
      </c>
      <c r="T86" s="2535">
        <f t="shared" si="28"/>
        <v>0</v>
      </c>
      <c r="U86" s="2535">
        <f t="shared" si="28"/>
        <v>0</v>
      </c>
      <c r="V86" s="2535">
        <f t="shared" si="28"/>
        <v>0</v>
      </c>
      <c r="W86" s="2535">
        <f t="shared" si="28"/>
        <v>0</v>
      </c>
      <c r="X86" s="2535">
        <f t="shared" si="28"/>
        <v>0</v>
      </c>
      <c r="Y86" s="2535">
        <f t="shared" si="28"/>
        <v>0</v>
      </c>
      <c r="Z86" s="2535">
        <f t="shared" si="28"/>
        <v>0</v>
      </c>
      <c r="AA86" s="2535">
        <f t="shared" si="28"/>
        <v>0</v>
      </c>
      <c r="AB86" s="2535">
        <f t="shared" si="28"/>
        <v>0</v>
      </c>
      <c r="AC86" s="2535">
        <f t="shared" si="28"/>
        <v>0</v>
      </c>
      <c r="AD86" s="2535">
        <f t="shared" si="28"/>
        <v>0</v>
      </c>
      <c r="AE86" s="2535">
        <f t="shared" si="28"/>
        <v>0</v>
      </c>
      <c r="AF86" s="2535">
        <f t="shared" si="28"/>
        <v>0</v>
      </c>
      <c r="AG86" s="2535">
        <f t="shared" si="28"/>
        <v>0</v>
      </c>
    </row>
    <row r="87" spans="1:33">
      <c r="A87" s="2536"/>
      <c r="B87" s="2522" t="s">
        <v>793</v>
      </c>
      <c r="C87" s="2536"/>
      <c r="D87" s="2535">
        <f t="shared" ref="D87:AG87" si="29">IF(ISERROR((D11+D19)/(D$12+D$20)),0,((D11+D19)/(D$12+D$20)))</f>
        <v>0</v>
      </c>
      <c r="E87" s="2535">
        <f t="shared" si="29"/>
        <v>0</v>
      </c>
      <c r="F87" s="2535">
        <f t="shared" si="29"/>
        <v>0</v>
      </c>
      <c r="G87" s="2535">
        <f t="shared" si="29"/>
        <v>0</v>
      </c>
      <c r="H87" s="2535">
        <f t="shared" si="29"/>
        <v>0</v>
      </c>
      <c r="I87" s="2535">
        <f t="shared" si="29"/>
        <v>0</v>
      </c>
      <c r="J87" s="2535">
        <f t="shared" si="29"/>
        <v>0</v>
      </c>
      <c r="K87" s="2535">
        <f t="shared" si="29"/>
        <v>0</v>
      </c>
      <c r="L87" s="2535">
        <f t="shared" si="29"/>
        <v>0</v>
      </c>
      <c r="M87" s="2535">
        <f t="shared" si="29"/>
        <v>0</v>
      </c>
      <c r="N87" s="2535">
        <f t="shared" si="29"/>
        <v>0</v>
      </c>
      <c r="O87" s="2535">
        <f t="shared" si="29"/>
        <v>0</v>
      </c>
      <c r="P87" s="2535">
        <f t="shared" si="29"/>
        <v>0</v>
      </c>
      <c r="Q87" s="2535">
        <f t="shared" si="29"/>
        <v>0</v>
      </c>
      <c r="R87" s="2535">
        <f t="shared" si="29"/>
        <v>0</v>
      </c>
      <c r="S87" s="2535">
        <f t="shared" si="29"/>
        <v>0</v>
      </c>
      <c r="T87" s="2535">
        <f t="shared" si="29"/>
        <v>0</v>
      </c>
      <c r="U87" s="2535">
        <f t="shared" si="29"/>
        <v>0</v>
      </c>
      <c r="V87" s="2535">
        <f t="shared" si="29"/>
        <v>0</v>
      </c>
      <c r="W87" s="2535">
        <f t="shared" si="29"/>
        <v>0</v>
      </c>
      <c r="X87" s="2535">
        <f t="shared" si="29"/>
        <v>0</v>
      </c>
      <c r="Y87" s="2535">
        <f t="shared" si="29"/>
        <v>0</v>
      </c>
      <c r="Z87" s="2535">
        <f t="shared" si="29"/>
        <v>0</v>
      </c>
      <c r="AA87" s="2535">
        <f t="shared" si="29"/>
        <v>0</v>
      </c>
      <c r="AB87" s="2535">
        <f t="shared" si="29"/>
        <v>0</v>
      </c>
      <c r="AC87" s="2535">
        <f t="shared" si="29"/>
        <v>0</v>
      </c>
      <c r="AD87" s="2535">
        <f t="shared" si="29"/>
        <v>0</v>
      </c>
      <c r="AE87" s="2535">
        <f t="shared" si="29"/>
        <v>0</v>
      </c>
      <c r="AF87" s="2535">
        <f t="shared" si="29"/>
        <v>0</v>
      </c>
      <c r="AG87" s="2535">
        <f t="shared" si="29"/>
        <v>0</v>
      </c>
    </row>
    <row r="88" spans="1:33">
      <c r="A88" s="2536"/>
      <c r="B88" s="2522" t="s">
        <v>8</v>
      </c>
      <c r="C88" s="2536"/>
      <c r="D88" s="2535">
        <f t="shared" ref="D88:AG88" si="30">SUM(D83:D87)</f>
        <v>0</v>
      </c>
      <c r="E88" s="2535">
        <f t="shared" si="30"/>
        <v>0</v>
      </c>
      <c r="F88" s="2535">
        <f t="shared" si="30"/>
        <v>0</v>
      </c>
      <c r="G88" s="2535">
        <f t="shared" si="30"/>
        <v>0</v>
      </c>
      <c r="H88" s="2535">
        <f t="shared" si="30"/>
        <v>0</v>
      </c>
      <c r="I88" s="2535">
        <f t="shared" si="30"/>
        <v>0</v>
      </c>
      <c r="J88" s="2535">
        <f t="shared" si="30"/>
        <v>0</v>
      </c>
      <c r="K88" s="2535">
        <f t="shared" si="30"/>
        <v>0</v>
      </c>
      <c r="L88" s="2535">
        <f t="shared" si="30"/>
        <v>0</v>
      </c>
      <c r="M88" s="2535">
        <f t="shared" si="30"/>
        <v>0</v>
      </c>
      <c r="N88" s="2535">
        <f t="shared" si="30"/>
        <v>0</v>
      </c>
      <c r="O88" s="2535">
        <f t="shared" si="30"/>
        <v>0</v>
      </c>
      <c r="P88" s="2535">
        <f t="shared" si="30"/>
        <v>0</v>
      </c>
      <c r="Q88" s="2535">
        <f t="shared" si="30"/>
        <v>0</v>
      </c>
      <c r="R88" s="2535">
        <f t="shared" si="30"/>
        <v>0</v>
      </c>
      <c r="S88" s="2535">
        <f t="shared" si="30"/>
        <v>0</v>
      </c>
      <c r="T88" s="2535">
        <f t="shared" si="30"/>
        <v>0</v>
      </c>
      <c r="U88" s="2535">
        <f t="shared" si="30"/>
        <v>0</v>
      </c>
      <c r="V88" s="2535">
        <f t="shared" si="30"/>
        <v>0</v>
      </c>
      <c r="W88" s="2535">
        <f t="shared" si="30"/>
        <v>0</v>
      </c>
      <c r="X88" s="2535">
        <f t="shared" si="30"/>
        <v>0</v>
      </c>
      <c r="Y88" s="2535">
        <f t="shared" si="30"/>
        <v>0</v>
      </c>
      <c r="Z88" s="2535">
        <f t="shared" si="30"/>
        <v>0</v>
      </c>
      <c r="AA88" s="2535">
        <f t="shared" si="30"/>
        <v>0</v>
      </c>
      <c r="AB88" s="2535">
        <f t="shared" si="30"/>
        <v>0</v>
      </c>
      <c r="AC88" s="2535">
        <f t="shared" si="30"/>
        <v>0</v>
      </c>
      <c r="AD88" s="2535">
        <f t="shared" si="30"/>
        <v>0</v>
      </c>
      <c r="AE88" s="2535">
        <f t="shared" si="30"/>
        <v>0</v>
      </c>
      <c r="AF88" s="2535">
        <f t="shared" si="30"/>
        <v>0</v>
      </c>
      <c r="AG88" s="2535">
        <f t="shared" si="30"/>
        <v>0</v>
      </c>
    </row>
    <row r="89" spans="1:33">
      <c r="A89" s="2536"/>
      <c r="B89" s="2536"/>
      <c r="C89" s="2536"/>
      <c r="D89" s="2536"/>
      <c r="E89" s="2536"/>
      <c r="F89" s="2536"/>
      <c r="G89" s="2536"/>
      <c r="H89" s="2536"/>
      <c r="I89" s="2536"/>
      <c r="J89" s="2536"/>
      <c r="K89" s="2536"/>
      <c r="L89" s="2536"/>
      <c r="M89" s="2536"/>
      <c r="N89" s="2536"/>
      <c r="O89" s="2536"/>
      <c r="P89" s="2536"/>
      <c r="Q89" s="2536"/>
      <c r="R89" s="2536"/>
      <c r="S89" s="2536"/>
      <c r="T89" s="2536"/>
      <c r="U89" s="2536"/>
      <c r="V89" s="2536"/>
      <c r="W89" s="2536"/>
      <c r="X89" s="2536"/>
      <c r="Y89" s="2536"/>
      <c r="Z89" s="2536"/>
      <c r="AA89" s="2536"/>
      <c r="AB89" s="2536"/>
      <c r="AC89" s="2536"/>
      <c r="AD89" s="2536"/>
      <c r="AE89" s="2536"/>
      <c r="AF89" s="2536"/>
      <c r="AG89" s="2536"/>
    </row>
    <row r="90" spans="1:33">
      <c r="A90" s="2537"/>
      <c r="B90" s="2537"/>
      <c r="C90" s="2536"/>
      <c r="D90" s="2536"/>
      <c r="E90" s="2536"/>
      <c r="F90" s="2536"/>
      <c r="G90" s="2536"/>
      <c r="H90" s="2536"/>
      <c r="I90" s="2536"/>
      <c r="J90" s="2536"/>
      <c r="K90" s="2536"/>
      <c r="L90" s="2536"/>
      <c r="M90" s="2536"/>
      <c r="N90" s="2536"/>
      <c r="O90" s="2536"/>
      <c r="P90" s="2536"/>
      <c r="Q90" s="2536"/>
      <c r="R90" s="2536"/>
      <c r="S90" s="2536"/>
      <c r="T90" s="2536"/>
      <c r="U90" s="2536"/>
      <c r="V90" s="2536"/>
      <c r="W90" s="2536"/>
      <c r="X90" s="2536"/>
      <c r="Y90" s="2536"/>
      <c r="Z90" s="2536"/>
      <c r="AA90" s="2536"/>
      <c r="AB90" s="2536"/>
      <c r="AC90" s="2536"/>
      <c r="AD90" s="2536"/>
      <c r="AE90" s="2536"/>
      <c r="AF90" s="2536"/>
      <c r="AG90" s="2536"/>
    </row>
    <row r="91" spans="1:33">
      <c r="A91" s="2533" t="s">
        <v>813</v>
      </c>
      <c r="B91" s="2537"/>
      <c r="C91" s="2536"/>
      <c r="D91" s="2536"/>
      <c r="E91" s="2536"/>
      <c r="F91" s="2536"/>
      <c r="G91" s="2536"/>
      <c r="H91" s="2536"/>
      <c r="I91" s="2536"/>
      <c r="J91" s="2536"/>
      <c r="K91" s="2536"/>
      <c r="L91" s="2536"/>
      <c r="M91" s="2536"/>
      <c r="N91" s="2536"/>
      <c r="O91" s="2536"/>
      <c r="P91" s="2536"/>
      <c r="Q91" s="2536"/>
      <c r="R91" s="2536"/>
      <c r="S91" s="2536"/>
      <c r="T91" s="2536"/>
      <c r="U91" s="2536"/>
      <c r="V91" s="2536"/>
      <c r="W91" s="2536"/>
      <c r="X91" s="2536"/>
      <c r="Y91" s="2536"/>
      <c r="Z91" s="2536"/>
      <c r="AA91" s="2536"/>
      <c r="AB91" s="2536"/>
      <c r="AC91" s="2536"/>
      <c r="AD91" s="2536"/>
      <c r="AE91" s="2536"/>
      <c r="AF91" s="2536"/>
      <c r="AG91" s="2536"/>
    </row>
    <row r="92" spans="1:33">
      <c r="A92" s="655" t="s">
        <v>812</v>
      </c>
      <c r="B92" s="2536"/>
      <c r="C92" s="2536"/>
      <c r="D92" s="2536"/>
      <c r="E92" s="2536"/>
      <c r="F92" s="2536"/>
      <c r="G92" s="2536"/>
      <c r="H92" s="2536"/>
      <c r="I92" s="2536"/>
      <c r="J92" s="2536"/>
      <c r="K92" s="2536"/>
      <c r="L92" s="2536"/>
      <c r="M92" s="2536"/>
      <c r="N92" s="2536"/>
      <c r="O92" s="2536"/>
      <c r="P92" s="2536"/>
      <c r="Q92" s="2536"/>
      <c r="R92" s="2536"/>
      <c r="S92" s="2536"/>
      <c r="T92" s="2536"/>
      <c r="U92" s="2536"/>
      <c r="V92" s="2536"/>
      <c r="W92" s="2536"/>
      <c r="X92" s="2536"/>
      <c r="Y92" s="2536"/>
      <c r="Z92" s="2536"/>
      <c r="AA92" s="2536"/>
      <c r="AB92" s="2536"/>
      <c r="AC92" s="2536"/>
      <c r="AD92" s="2536"/>
      <c r="AE92" s="2536"/>
      <c r="AF92" s="2536"/>
      <c r="AG92" s="2536"/>
    </row>
    <row r="93" spans="1:33">
      <c r="A93" s="654" t="s">
        <v>811</v>
      </c>
      <c r="B93" s="2522" t="s">
        <v>795</v>
      </c>
      <c r="C93" s="2536"/>
      <c r="D93" s="2535">
        <f t="shared" ref="D93:AG93" si="31">IF(ISERROR(D25/D$30),0,(D25/D$30))</f>
        <v>0</v>
      </c>
      <c r="E93" s="2535">
        <f t="shared" si="31"/>
        <v>0</v>
      </c>
      <c r="F93" s="2535">
        <f t="shared" si="31"/>
        <v>0</v>
      </c>
      <c r="G93" s="2535">
        <f t="shared" si="31"/>
        <v>0</v>
      </c>
      <c r="H93" s="2535">
        <f t="shared" si="31"/>
        <v>0</v>
      </c>
      <c r="I93" s="2535">
        <f t="shared" si="31"/>
        <v>0</v>
      </c>
      <c r="J93" s="2535">
        <f t="shared" si="31"/>
        <v>0</v>
      </c>
      <c r="K93" s="2535">
        <f t="shared" si="31"/>
        <v>0</v>
      </c>
      <c r="L93" s="2535">
        <f t="shared" si="31"/>
        <v>0</v>
      </c>
      <c r="M93" s="2535">
        <f t="shared" si="31"/>
        <v>0</v>
      </c>
      <c r="N93" s="2535">
        <f t="shared" si="31"/>
        <v>0</v>
      </c>
      <c r="O93" s="2535">
        <f t="shared" si="31"/>
        <v>0</v>
      </c>
      <c r="P93" s="2535">
        <f t="shared" si="31"/>
        <v>0</v>
      </c>
      <c r="Q93" s="2535">
        <f t="shared" si="31"/>
        <v>0</v>
      </c>
      <c r="R93" s="2535">
        <f t="shared" si="31"/>
        <v>0</v>
      </c>
      <c r="S93" s="2535">
        <f t="shared" si="31"/>
        <v>0</v>
      </c>
      <c r="T93" s="2535">
        <f t="shared" si="31"/>
        <v>0</v>
      </c>
      <c r="U93" s="2535">
        <f t="shared" si="31"/>
        <v>0</v>
      </c>
      <c r="V93" s="2535">
        <f t="shared" si="31"/>
        <v>0</v>
      </c>
      <c r="W93" s="2535">
        <f t="shared" si="31"/>
        <v>0</v>
      </c>
      <c r="X93" s="2535">
        <f t="shared" si="31"/>
        <v>0</v>
      </c>
      <c r="Y93" s="2535">
        <f t="shared" si="31"/>
        <v>0</v>
      </c>
      <c r="Z93" s="2535">
        <f t="shared" si="31"/>
        <v>0</v>
      </c>
      <c r="AA93" s="2535">
        <f t="shared" si="31"/>
        <v>0</v>
      </c>
      <c r="AB93" s="2535">
        <f t="shared" si="31"/>
        <v>0</v>
      </c>
      <c r="AC93" s="2535">
        <f t="shared" si="31"/>
        <v>0</v>
      </c>
      <c r="AD93" s="2535">
        <f t="shared" si="31"/>
        <v>0</v>
      </c>
      <c r="AE93" s="2535">
        <f t="shared" si="31"/>
        <v>0</v>
      </c>
      <c r="AF93" s="2535">
        <f t="shared" si="31"/>
        <v>0</v>
      </c>
      <c r="AG93" s="2535">
        <f t="shared" si="31"/>
        <v>0</v>
      </c>
    </row>
    <row r="94" spans="1:33">
      <c r="A94" s="654" t="s">
        <v>811</v>
      </c>
      <c r="B94" s="2522" t="s">
        <v>737</v>
      </c>
      <c r="C94" s="2536"/>
      <c r="D94" s="2535">
        <f t="shared" ref="D94:AG94" si="32">IF(ISERROR(D26/D$30),0,(D26/D$30))</f>
        <v>0</v>
      </c>
      <c r="E94" s="2535">
        <f t="shared" si="32"/>
        <v>0</v>
      </c>
      <c r="F94" s="2535">
        <f t="shared" si="32"/>
        <v>0</v>
      </c>
      <c r="G94" s="2535">
        <f t="shared" si="32"/>
        <v>0</v>
      </c>
      <c r="H94" s="2535">
        <f t="shared" si="32"/>
        <v>0</v>
      </c>
      <c r="I94" s="2535">
        <f t="shared" si="32"/>
        <v>0</v>
      </c>
      <c r="J94" s="2535">
        <f t="shared" si="32"/>
        <v>0</v>
      </c>
      <c r="K94" s="2535">
        <f t="shared" si="32"/>
        <v>0</v>
      </c>
      <c r="L94" s="2535">
        <f t="shared" si="32"/>
        <v>0</v>
      </c>
      <c r="M94" s="2535">
        <f t="shared" si="32"/>
        <v>0</v>
      </c>
      <c r="N94" s="2535">
        <f t="shared" si="32"/>
        <v>0</v>
      </c>
      <c r="O94" s="2535">
        <f t="shared" si="32"/>
        <v>0</v>
      </c>
      <c r="P94" s="2535">
        <f t="shared" si="32"/>
        <v>0</v>
      </c>
      <c r="Q94" s="2535">
        <f t="shared" si="32"/>
        <v>0</v>
      </c>
      <c r="R94" s="2535">
        <f t="shared" si="32"/>
        <v>0</v>
      </c>
      <c r="S94" s="2535">
        <f t="shared" si="32"/>
        <v>0</v>
      </c>
      <c r="T94" s="2535">
        <f t="shared" si="32"/>
        <v>0</v>
      </c>
      <c r="U94" s="2535">
        <f t="shared" si="32"/>
        <v>0</v>
      </c>
      <c r="V94" s="2535">
        <f t="shared" si="32"/>
        <v>0</v>
      </c>
      <c r="W94" s="2535">
        <f t="shared" si="32"/>
        <v>0</v>
      </c>
      <c r="X94" s="2535">
        <f t="shared" si="32"/>
        <v>0</v>
      </c>
      <c r="Y94" s="2535">
        <f t="shared" si="32"/>
        <v>0</v>
      </c>
      <c r="Z94" s="2535">
        <f t="shared" si="32"/>
        <v>0</v>
      </c>
      <c r="AA94" s="2535">
        <f t="shared" si="32"/>
        <v>0</v>
      </c>
      <c r="AB94" s="2535">
        <f t="shared" si="32"/>
        <v>0</v>
      </c>
      <c r="AC94" s="2535">
        <f t="shared" si="32"/>
        <v>0</v>
      </c>
      <c r="AD94" s="2535">
        <f t="shared" si="32"/>
        <v>0</v>
      </c>
      <c r="AE94" s="2535">
        <f t="shared" si="32"/>
        <v>0</v>
      </c>
      <c r="AF94" s="2535">
        <f t="shared" si="32"/>
        <v>0</v>
      </c>
      <c r="AG94" s="2535">
        <f t="shared" si="32"/>
        <v>0</v>
      </c>
    </row>
    <row r="95" spans="1:33">
      <c r="A95" s="654" t="s">
        <v>811</v>
      </c>
      <c r="B95" s="2522" t="s">
        <v>731</v>
      </c>
      <c r="C95" s="2536"/>
      <c r="D95" s="2535">
        <f t="shared" ref="D95:AG95" si="33">IF(ISERROR(D27/D$30),0,(D27/D$30))</f>
        <v>0</v>
      </c>
      <c r="E95" s="2535">
        <f t="shared" si="33"/>
        <v>0</v>
      </c>
      <c r="F95" s="2535">
        <f t="shared" si="33"/>
        <v>0</v>
      </c>
      <c r="G95" s="2535">
        <f t="shared" si="33"/>
        <v>0</v>
      </c>
      <c r="H95" s="2535">
        <f t="shared" si="33"/>
        <v>0</v>
      </c>
      <c r="I95" s="2535">
        <f t="shared" si="33"/>
        <v>0</v>
      </c>
      <c r="J95" s="2535">
        <f t="shared" si="33"/>
        <v>0</v>
      </c>
      <c r="K95" s="2535">
        <f t="shared" si="33"/>
        <v>0</v>
      </c>
      <c r="L95" s="2535">
        <f t="shared" si="33"/>
        <v>0</v>
      </c>
      <c r="M95" s="2535">
        <f t="shared" si="33"/>
        <v>0</v>
      </c>
      <c r="N95" s="2535">
        <f t="shared" si="33"/>
        <v>0</v>
      </c>
      <c r="O95" s="2535">
        <f t="shared" si="33"/>
        <v>0</v>
      </c>
      <c r="P95" s="2535">
        <f t="shared" si="33"/>
        <v>0</v>
      </c>
      <c r="Q95" s="2535">
        <f t="shared" si="33"/>
        <v>0</v>
      </c>
      <c r="R95" s="2535">
        <f t="shared" si="33"/>
        <v>0</v>
      </c>
      <c r="S95" s="2535">
        <f t="shared" si="33"/>
        <v>0</v>
      </c>
      <c r="T95" s="2535">
        <f t="shared" si="33"/>
        <v>0</v>
      </c>
      <c r="U95" s="2535">
        <f t="shared" si="33"/>
        <v>0</v>
      </c>
      <c r="V95" s="2535">
        <f t="shared" si="33"/>
        <v>0</v>
      </c>
      <c r="W95" s="2535">
        <f t="shared" si="33"/>
        <v>0</v>
      </c>
      <c r="X95" s="2535">
        <f t="shared" si="33"/>
        <v>0</v>
      </c>
      <c r="Y95" s="2535">
        <f t="shared" si="33"/>
        <v>0</v>
      </c>
      <c r="Z95" s="2535">
        <f t="shared" si="33"/>
        <v>0</v>
      </c>
      <c r="AA95" s="2535">
        <f t="shared" si="33"/>
        <v>0</v>
      </c>
      <c r="AB95" s="2535">
        <f t="shared" si="33"/>
        <v>0</v>
      </c>
      <c r="AC95" s="2535">
        <f t="shared" si="33"/>
        <v>0</v>
      </c>
      <c r="AD95" s="2535">
        <f t="shared" si="33"/>
        <v>0</v>
      </c>
      <c r="AE95" s="2535">
        <f t="shared" si="33"/>
        <v>0</v>
      </c>
      <c r="AF95" s="2535">
        <f t="shared" si="33"/>
        <v>0</v>
      </c>
      <c r="AG95" s="2535">
        <f t="shared" si="33"/>
        <v>0</v>
      </c>
    </row>
    <row r="96" spans="1:33">
      <c r="A96" s="654" t="s">
        <v>811</v>
      </c>
      <c r="B96" s="2522" t="s">
        <v>6</v>
      </c>
      <c r="C96" s="2536"/>
      <c r="D96" s="2535">
        <f t="shared" ref="D96:AG96" si="34">IF(ISERROR(D28/D$30),0,(D28/D$30))</f>
        <v>0</v>
      </c>
      <c r="E96" s="2535">
        <f t="shared" si="34"/>
        <v>0</v>
      </c>
      <c r="F96" s="2535">
        <f t="shared" si="34"/>
        <v>0</v>
      </c>
      <c r="G96" s="2535">
        <f t="shared" si="34"/>
        <v>0</v>
      </c>
      <c r="H96" s="2535">
        <f t="shared" si="34"/>
        <v>0</v>
      </c>
      <c r="I96" s="2535">
        <f t="shared" si="34"/>
        <v>0</v>
      </c>
      <c r="J96" s="2535">
        <f t="shared" si="34"/>
        <v>0</v>
      </c>
      <c r="K96" s="2535">
        <f t="shared" si="34"/>
        <v>0</v>
      </c>
      <c r="L96" s="2535">
        <f t="shared" si="34"/>
        <v>0</v>
      </c>
      <c r="M96" s="2535">
        <f t="shared" si="34"/>
        <v>0</v>
      </c>
      <c r="N96" s="2535">
        <f t="shared" si="34"/>
        <v>0</v>
      </c>
      <c r="O96" s="2535">
        <f t="shared" si="34"/>
        <v>0</v>
      </c>
      <c r="P96" s="2535">
        <f t="shared" si="34"/>
        <v>0</v>
      </c>
      <c r="Q96" s="2535">
        <f t="shared" si="34"/>
        <v>0</v>
      </c>
      <c r="R96" s="2535">
        <f t="shared" si="34"/>
        <v>0</v>
      </c>
      <c r="S96" s="2535">
        <f t="shared" si="34"/>
        <v>0</v>
      </c>
      <c r="T96" s="2535">
        <f t="shared" si="34"/>
        <v>0</v>
      </c>
      <c r="U96" s="2535">
        <f t="shared" si="34"/>
        <v>0</v>
      </c>
      <c r="V96" s="2535">
        <f t="shared" si="34"/>
        <v>0</v>
      </c>
      <c r="W96" s="2535">
        <f t="shared" si="34"/>
        <v>0</v>
      </c>
      <c r="X96" s="2535">
        <f t="shared" si="34"/>
        <v>0</v>
      </c>
      <c r="Y96" s="2535">
        <f t="shared" si="34"/>
        <v>0</v>
      </c>
      <c r="Z96" s="2535">
        <f t="shared" si="34"/>
        <v>0</v>
      </c>
      <c r="AA96" s="2535">
        <f t="shared" si="34"/>
        <v>0</v>
      </c>
      <c r="AB96" s="2535">
        <f t="shared" si="34"/>
        <v>0</v>
      </c>
      <c r="AC96" s="2535">
        <f t="shared" si="34"/>
        <v>0</v>
      </c>
      <c r="AD96" s="2535">
        <f t="shared" si="34"/>
        <v>0</v>
      </c>
      <c r="AE96" s="2535">
        <f t="shared" si="34"/>
        <v>0</v>
      </c>
      <c r="AF96" s="2535">
        <f t="shared" si="34"/>
        <v>0</v>
      </c>
      <c r="AG96" s="2535">
        <f t="shared" si="34"/>
        <v>0</v>
      </c>
    </row>
    <row r="97" spans="1:33">
      <c r="A97" s="654" t="s">
        <v>811</v>
      </c>
      <c r="B97" s="2522" t="s">
        <v>793</v>
      </c>
      <c r="C97" s="2536"/>
      <c r="D97" s="2535">
        <f t="shared" ref="D97:AG97" si="35">IF(ISERROR(D29/D$30),0,(D29/D$30))</f>
        <v>0</v>
      </c>
      <c r="E97" s="2535">
        <f t="shared" si="35"/>
        <v>0</v>
      </c>
      <c r="F97" s="2535">
        <f t="shared" si="35"/>
        <v>0</v>
      </c>
      <c r="G97" s="2535">
        <f t="shared" si="35"/>
        <v>0</v>
      </c>
      <c r="H97" s="2535">
        <f t="shared" si="35"/>
        <v>0</v>
      </c>
      <c r="I97" s="2535">
        <f t="shared" si="35"/>
        <v>0</v>
      </c>
      <c r="J97" s="2535">
        <f t="shared" si="35"/>
        <v>0</v>
      </c>
      <c r="K97" s="2535">
        <f t="shared" si="35"/>
        <v>0</v>
      </c>
      <c r="L97" s="2535">
        <f t="shared" si="35"/>
        <v>0</v>
      </c>
      <c r="M97" s="2535">
        <f t="shared" si="35"/>
        <v>0</v>
      </c>
      <c r="N97" s="2535">
        <f t="shared" si="35"/>
        <v>0</v>
      </c>
      <c r="O97" s="2535">
        <f t="shared" si="35"/>
        <v>0</v>
      </c>
      <c r="P97" s="2535">
        <f t="shared" si="35"/>
        <v>0</v>
      </c>
      <c r="Q97" s="2535">
        <f t="shared" si="35"/>
        <v>0</v>
      </c>
      <c r="R97" s="2535">
        <f t="shared" si="35"/>
        <v>0</v>
      </c>
      <c r="S97" s="2535">
        <f t="shared" si="35"/>
        <v>0</v>
      </c>
      <c r="T97" s="2535">
        <f t="shared" si="35"/>
        <v>0</v>
      </c>
      <c r="U97" s="2535">
        <f t="shared" si="35"/>
        <v>0</v>
      </c>
      <c r="V97" s="2535">
        <f t="shared" si="35"/>
        <v>0</v>
      </c>
      <c r="W97" s="2535">
        <f t="shared" si="35"/>
        <v>0</v>
      </c>
      <c r="X97" s="2535">
        <f t="shared" si="35"/>
        <v>0</v>
      </c>
      <c r="Y97" s="2535">
        <f t="shared" si="35"/>
        <v>0</v>
      </c>
      <c r="Z97" s="2535">
        <f t="shared" si="35"/>
        <v>0</v>
      </c>
      <c r="AA97" s="2535">
        <f t="shared" si="35"/>
        <v>0</v>
      </c>
      <c r="AB97" s="2535">
        <f t="shared" si="35"/>
        <v>0</v>
      </c>
      <c r="AC97" s="2535">
        <f t="shared" si="35"/>
        <v>0</v>
      </c>
      <c r="AD97" s="2535">
        <f t="shared" si="35"/>
        <v>0</v>
      </c>
      <c r="AE97" s="2535">
        <f t="shared" si="35"/>
        <v>0</v>
      </c>
      <c r="AF97" s="2535">
        <f t="shared" si="35"/>
        <v>0</v>
      </c>
      <c r="AG97" s="2535">
        <f t="shared" si="35"/>
        <v>0</v>
      </c>
    </row>
    <row r="98" spans="1:33">
      <c r="A98" s="654" t="s">
        <v>811</v>
      </c>
      <c r="B98" s="2522" t="s">
        <v>8</v>
      </c>
      <c r="C98" s="2536"/>
      <c r="D98" s="2535">
        <f t="shared" ref="D98:AG98" si="36">IF(ISERROR(D30/D$30),0,(D30/D$30))</f>
        <v>0</v>
      </c>
      <c r="E98" s="2535">
        <f t="shared" si="36"/>
        <v>0</v>
      </c>
      <c r="F98" s="2535">
        <f t="shared" si="36"/>
        <v>0</v>
      </c>
      <c r="G98" s="2535">
        <f t="shared" si="36"/>
        <v>0</v>
      </c>
      <c r="H98" s="2535">
        <f t="shared" si="36"/>
        <v>0</v>
      </c>
      <c r="I98" s="2535">
        <f t="shared" si="36"/>
        <v>0</v>
      </c>
      <c r="J98" s="2535">
        <f t="shared" si="36"/>
        <v>0</v>
      </c>
      <c r="K98" s="2535">
        <f t="shared" si="36"/>
        <v>0</v>
      </c>
      <c r="L98" s="2535">
        <f t="shared" si="36"/>
        <v>0</v>
      </c>
      <c r="M98" s="2535">
        <f t="shared" si="36"/>
        <v>0</v>
      </c>
      <c r="N98" s="2535">
        <f t="shared" si="36"/>
        <v>0</v>
      </c>
      <c r="O98" s="2535">
        <f t="shared" si="36"/>
        <v>0</v>
      </c>
      <c r="P98" s="2535">
        <f t="shared" si="36"/>
        <v>0</v>
      </c>
      <c r="Q98" s="2535">
        <f t="shared" si="36"/>
        <v>0</v>
      </c>
      <c r="R98" s="2535">
        <f t="shared" si="36"/>
        <v>0</v>
      </c>
      <c r="S98" s="2535">
        <f t="shared" si="36"/>
        <v>0</v>
      </c>
      <c r="T98" s="2535">
        <f t="shared" si="36"/>
        <v>0</v>
      </c>
      <c r="U98" s="2535">
        <f t="shared" si="36"/>
        <v>0</v>
      </c>
      <c r="V98" s="2535">
        <f t="shared" si="36"/>
        <v>0</v>
      </c>
      <c r="W98" s="2535">
        <f t="shared" si="36"/>
        <v>0</v>
      </c>
      <c r="X98" s="2535">
        <f t="shared" si="36"/>
        <v>0</v>
      </c>
      <c r="Y98" s="2535">
        <f t="shared" si="36"/>
        <v>0</v>
      </c>
      <c r="Z98" s="2535">
        <f t="shared" si="36"/>
        <v>0</v>
      </c>
      <c r="AA98" s="2535">
        <f t="shared" si="36"/>
        <v>0</v>
      </c>
      <c r="AB98" s="2535">
        <f t="shared" si="36"/>
        <v>0</v>
      </c>
      <c r="AC98" s="2535">
        <f t="shared" si="36"/>
        <v>0</v>
      </c>
      <c r="AD98" s="2535">
        <f t="shared" si="36"/>
        <v>0</v>
      </c>
      <c r="AE98" s="2535">
        <f t="shared" si="36"/>
        <v>0</v>
      </c>
      <c r="AF98" s="2535">
        <f t="shared" si="36"/>
        <v>0</v>
      </c>
      <c r="AG98" s="2535">
        <f t="shared" si="36"/>
        <v>0</v>
      </c>
    </row>
    <row r="99" spans="1:33">
      <c r="A99" s="2539"/>
      <c r="B99" s="2539"/>
      <c r="C99" s="2536"/>
      <c r="D99" s="2536"/>
      <c r="E99" s="2536"/>
      <c r="F99" s="2536"/>
      <c r="G99" s="2536"/>
      <c r="H99" s="2536"/>
      <c r="I99" s="2536"/>
      <c r="J99" s="2536"/>
      <c r="K99" s="2536"/>
      <c r="L99" s="2536"/>
      <c r="M99" s="2536"/>
      <c r="N99" s="2536"/>
      <c r="O99" s="2536"/>
      <c r="P99" s="2536"/>
      <c r="Q99" s="2536"/>
      <c r="R99" s="2536"/>
      <c r="S99" s="2536"/>
      <c r="T99" s="2536"/>
      <c r="U99" s="2536"/>
      <c r="V99" s="2536"/>
      <c r="W99" s="2536"/>
      <c r="X99" s="2536"/>
      <c r="Y99" s="2536"/>
      <c r="Z99" s="2536"/>
      <c r="AA99" s="2536"/>
      <c r="AB99" s="2536"/>
      <c r="AC99" s="2536"/>
      <c r="AD99" s="2536"/>
      <c r="AE99" s="2536"/>
      <c r="AF99" s="2536"/>
      <c r="AG99" s="2536"/>
    </row>
    <row r="100" spans="1:33">
      <c r="A100" s="2536"/>
      <c r="B100" s="2536"/>
      <c r="C100" s="2536"/>
      <c r="D100" s="2536"/>
      <c r="E100" s="2536"/>
      <c r="F100" s="2536"/>
      <c r="G100" s="2536"/>
      <c r="H100" s="2536"/>
      <c r="I100" s="2536"/>
      <c r="J100" s="2536"/>
      <c r="K100" s="2536"/>
      <c r="L100" s="2536"/>
      <c r="M100" s="2536"/>
      <c r="N100" s="2536"/>
      <c r="O100" s="2536"/>
      <c r="P100" s="2536"/>
      <c r="Q100" s="2536"/>
      <c r="R100" s="2536"/>
      <c r="S100" s="2536"/>
      <c r="T100" s="2536"/>
      <c r="U100" s="2536"/>
      <c r="V100" s="2536"/>
      <c r="W100" s="2536"/>
      <c r="X100" s="2536"/>
      <c r="Y100" s="2536"/>
      <c r="Z100" s="2536"/>
      <c r="AA100" s="2536"/>
      <c r="AB100" s="2536"/>
      <c r="AC100" s="2536"/>
      <c r="AD100" s="2536"/>
      <c r="AE100" s="2536"/>
      <c r="AF100" s="2536"/>
      <c r="AG100" s="2536"/>
    </row>
    <row r="101" spans="1:33">
      <c r="A101" s="2533" t="s">
        <v>810</v>
      </c>
      <c r="B101" s="2536"/>
      <c r="C101" s="2536"/>
      <c r="D101" s="2536"/>
      <c r="E101" s="2536"/>
      <c r="F101" s="2536"/>
      <c r="G101" s="2536"/>
      <c r="H101" s="2536"/>
      <c r="I101" s="2536"/>
      <c r="J101" s="2536"/>
      <c r="K101" s="2536"/>
      <c r="L101" s="2536"/>
      <c r="M101" s="2536"/>
      <c r="N101" s="2536"/>
      <c r="O101" s="2536"/>
      <c r="P101" s="2536"/>
      <c r="Q101" s="2536"/>
      <c r="R101" s="2536"/>
      <c r="S101" s="2536"/>
      <c r="T101" s="2536"/>
      <c r="U101" s="2536"/>
      <c r="V101" s="2536"/>
      <c r="W101" s="2536"/>
      <c r="X101" s="2536"/>
      <c r="Y101" s="2536"/>
      <c r="Z101" s="2536"/>
      <c r="AA101" s="2536"/>
      <c r="AB101" s="2536"/>
      <c r="AC101" s="2536"/>
      <c r="AD101" s="2536"/>
      <c r="AE101" s="2536"/>
      <c r="AF101" s="2536"/>
      <c r="AG101" s="2536"/>
    </row>
    <row r="102" spans="1:33">
      <c r="A102" s="2536"/>
      <c r="B102" s="2522" t="s">
        <v>795</v>
      </c>
      <c r="C102" s="2536"/>
      <c r="D102" s="2535">
        <f t="shared" ref="D102:AG102" si="37">IF(ISERROR((D93)/(D$98)),0,(((D93)/(D$98))))</f>
        <v>0</v>
      </c>
      <c r="E102" s="2535">
        <f t="shared" si="37"/>
        <v>0</v>
      </c>
      <c r="F102" s="2535">
        <f t="shared" si="37"/>
        <v>0</v>
      </c>
      <c r="G102" s="2535">
        <f t="shared" si="37"/>
        <v>0</v>
      </c>
      <c r="H102" s="2535">
        <f t="shared" si="37"/>
        <v>0</v>
      </c>
      <c r="I102" s="2535">
        <f t="shared" si="37"/>
        <v>0</v>
      </c>
      <c r="J102" s="2535">
        <f t="shared" si="37"/>
        <v>0</v>
      </c>
      <c r="K102" s="2535">
        <f t="shared" si="37"/>
        <v>0</v>
      </c>
      <c r="L102" s="2535">
        <f t="shared" si="37"/>
        <v>0</v>
      </c>
      <c r="M102" s="2535">
        <f t="shared" si="37"/>
        <v>0</v>
      </c>
      <c r="N102" s="2535">
        <f t="shared" si="37"/>
        <v>0</v>
      </c>
      <c r="O102" s="2535">
        <f t="shared" si="37"/>
        <v>0</v>
      </c>
      <c r="P102" s="2535">
        <f t="shared" si="37"/>
        <v>0</v>
      </c>
      <c r="Q102" s="2535">
        <f t="shared" si="37"/>
        <v>0</v>
      </c>
      <c r="R102" s="2535">
        <f t="shared" si="37"/>
        <v>0</v>
      </c>
      <c r="S102" s="2535">
        <f t="shared" si="37"/>
        <v>0</v>
      </c>
      <c r="T102" s="2535">
        <f t="shared" si="37"/>
        <v>0</v>
      </c>
      <c r="U102" s="2535">
        <f t="shared" si="37"/>
        <v>0</v>
      </c>
      <c r="V102" s="2535">
        <f t="shared" si="37"/>
        <v>0</v>
      </c>
      <c r="W102" s="2535">
        <f t="shared" si="37"/>
        <v>0</v>
      </c>
      <c r="X102" s="2535">
        <f t="shared" si="37"/>
        <v>0</v>
      </c>
      <c r="Y102" s="2535">
        <f t="shared" si="37"/>
        <v>0</v>
      </c>
      <c r="Z102" s="2535">
        <f t="shared" si="37"/>
        <v>0</v>
      </c>
      <c r="AA102" s="2535">
        <f t="shared" si="37"/>
        <v>0</v>
      </c>
      <c r="AB102" s="2535">
        <f t="shared" si="37"/>
        <v>0</v>
      </c>
      <c r="AC102" s="2535">
        <f t="shared" si="37"/>
        <v>0</v>
      </c>
      <c r="AD102" s="2535">
        <f t="shared" si="37"/>
        <v>0</v>
      </c>
      <c r="AE102" s="2535">
        <f t="shared" si="37"/>
        <v>0</v>
      </c>
      <c r="AF102" s="2535">
        <f t="shared" si="37"/>
        <v>0</v>
      </c>
      <c r="AG102" s="2535">
        <f t="shared" si="37"/>
        <v>0</v>
      </c>
    </row>
    <row r="103" spans="1:33">
      <c r="A103" s="2536"/>
      <c r="B103" s="2522" t="s">
        <v>737</v>
      </c>
      <c r="C103" s="2536"/>
      <c r="D103" s="2535">
        <f t="shared" ref="D103:AG103" si="38">IF(ISERROR((D94)/(D$98)),0,(((D94)/(D$98))))</f>
        <v>0</v>
      </c>
      <c r="E103" s="2535">
        <f t="shared" si="38"/>
        <v>0</v>
      </c>
      <c r="F103" s="2535">
        <f t="shared" si="38"/>
        <v>0</v>
      </c>
      <c r="G103" s="2535">
        <f t="shared" si="38"/>
        <v>0</v>
      </c>
      <c r="H103" s="2535">
        <f t="shared" si="38"/>
        <v>0</v>
      </c>
      <c r="I103" s="2535">
        <f t="shared" si="38"/>
        <v>0</v>
      </c>
      <c r="J103" s="2535">
        <f t="shared" si="38"/>
        <v>0</v>
      </c>
      <c r="K103" s="2535">
        <f t="shared" si="38"/>
        <v>0</v>
      </c>
      <c r="L103" s="2535">
        <f t="shared" si="38"/>
        <v>0</v>
      </c>
      <c r="M103" s="2535">
        <f t="shared" si="38"/>
        <v>0</v>
      </c>
      <c r="N103" s="2535">
        <f t="shared" si="38"/>
        <v>0</v>
      </c>
      <c r="O103" s="2535">
        <f t="shared" si="38"/>
        <v>0</v>
      </c>
      <c r="P103" s="2535">
        <f t="shared" si="38"/>
        <v>0</v>
      </c>
      <c r="Q103" s="2535">
        <f t="shared" si="38"/>
        <v>0</v>
      </c>
      <c r="R103" s="2535">
        <f t="shared" si="38"/>
        <v>0</v>
      </c>
      <c r="S103" s="2535">
        <f t="shared" si="38"/>
        <v>0</v>
      </c>
      <c r="T103" s="2535">
        <f t="shared" si="38"/>
        <v>0</v>
      </c>
      <c r="U103" s="2535">
        <f t="shared" si="38"/>
        <v>0</v>
      </c>
      <c r="V103" s="2535">
        <f t="shared" si="38"/>
        <v>0</v>
      </c>
      <c r="W103" s="2535">
        <f t="shared" si="38"/>
        <v>0</v>
      </c>
      <c r="X103" s="2535">
        <f t="shared" si="38"/>
        <v>0</v>
      </c>
      <c r="Y103" s="2535">
        <f t="shared" si="38"/>
        <v>0</v>
      </c>
      <c r="Z103" s="2535">
        <f t="shared" si="38"/>
        <v>0</v>
      </c>
      <c r="AA103" s="2535">
        <f t="shared" si="38"/>
        <v>0</v>
      </c>
      <c r="AB103" s="2535">
        <f t="shared" si="38"/>
        <v>0</v>
      </c>
      <c r="AC103" s="2535">
        <f t="shared" si="38"/>
        <v>0</v>
      </c>
      <c r="AD103" s="2535">
        <f t="shared" si="38"/>
        <v>0</v>
      </c>
      <c r="AE103" s="2535">
        <f t="shared" si="38"/>
        <v>0</v>
      </c>
      <c r="AF103" s="2535">
        <f t="shared" si="38"/>
        <v>0</v>
      </c>
      <c r="AG103" s="2535">
        <f t="shared" si="38"/>
        <v>0</v>
      </c>
    </row>
    <row r="104" spans="1:33">
      <c r="A104" s="2536"/>
      <c r="B104" s="2522" t="s">
        <v>731</v>
      </c>
      <c r="C104" s="2536"/>
      <c r="D104" s="2535">
        <f t="shared" ref="D104:AG104" si="39">IF(ISERROR((D95)/(D$98)),0,(((D95)/(D$98))))</f>
        <v>0</v>
      </c>
      <c r="E104" s="2535">
        <f t="shared" si="39"/>
        <v>0</v>
      </c>
      <c r="F104" s="2535">
        <f t="shared" si="39"/>
        <v>0</v>
      </c>
      <c r="G104" s="2535">
        <f t="shared" si="39"/>
        <v>0</v>
      </c>
      <c r="H104" s="2535">
        <f t="shared" si="39"/>
        <v>0</v>
      </c>
      <c r="I104" s="2535">
        <f t="shared" si="39"/>
        <v>0</v>
      </c>
      <c r="J104" s="2535">
        <f t="shared" si="39"/>
        <v>0</v>
      </c>
      <c r="K104" s="2535">
        <f t="shared" si="39"/>
        <v>0</v>
      </c>
      <c r="L104" s="2535">
        <f t="shared" si="39"/>
        <v>0</v>
      </c>
      <c r="M104" s="2535">
        <f t="shared" si="39"/>
        <v>0</v>
      </c>
      <c r="N104" s="2535">
        <f t="shared" si="39"/>
        <v>0</v>
      </c>
      <c r="O104" s="2535">
        <f t="shared" si="39"/>
        <v>0</v>
      </c>
      <c r="P104" s="2535">
        <f t="shared" si="39"/>
        <v>0</v>
      </c>
      <c r="Q104" s="2535">
        <f t="shared" si="39"/>
        <v>0</v>
      </c>
      <c r="R104" s="2535">
        <f t="shared" si="39"/>
        <v>0</v>
      </c>
      <c r="S104" s="2535">
        <f t="shared" si="39"/>
        <v>0</v>
      </c>
      <c r="T104" s="2535">
        <f t="shared" si="39"/>
        <v>0</v>
      </c>
      <c r="U104" s="2535">
        <f t="shared" si="39"/>
        <v>0</v>
      </c>
      <c r="V104" s="2535">
        <f t="shared" si="39"/>
        <v>0</v>
      </c>
      <c r="W104" s="2535">
        <f t="shared" si="39"/>
        <v>0</v>
      </c>
      <c r="X104" s="2535">
        <f t="shared" si="39"/>
        <v>0</v>
      </c>
      <c r="Y104" s="2535">
        <f t="shared" si="39"/>
        <v>0</v>
      </c>
      <c r="Z104" s="2535">
        <f t="shared" si="39"/>
        <v>0</v>
      </c>
      <c r="AA104" s="2535">
        <f t="shared" si="39"/>
        <v>0</v>
      </c>
      <c r="AB104" s="2535">
        <f t="shared" si="39"/>
        <v>0</v>
      </c>
      <c r="AC104" s="2535">
        <f t="shared" si="39"/>
        <v>0</v>
      </c>
      <c r="AD104" s="2535">
        <f t="shared" si="39"/>
        <v>0</v>
      </c>
      <c r="AE104" s="2535">
        <f t="shared" si="39"/>
        <v>0</v>
      </c>
      <c r="AF104" s="2535">
        <f t="shared" si="39"/>
        <v>0</v>
      </c>
      <c r="AG104" s="2535">
        <f t="shared" si="39"/>
        <v>0</v>
      </c>
    </row>
    <row r="105" spans="1:33">
      <c r="A105" s="2536"/>
      <c r="B105" s="2522" t="s">
        <v>6</v>
      </c>
      <c r="C105" s="2536"/>
      <c r="D105" s="2535">
        <f t="shared" ref="D105:AG105" si="40">IF(ISERROR((D96)/(D$98)),0,(((D96)/(D$98))))</f>
        <v>0</v>
      </c>
      <c r="E105" s="2535">
        <f t="shared" si="40"/>
        <v>0</v>
      </c>
      <c r="F105" s="2535">
        <f t="shared" si="40"/>
        <v>0</v>
      </c>
      <c r="G105" s="2535">
        <f t="shared" si="40"/>
        <v>0</v>
      </c>
      <c r="H105" s="2535">
        <f t="shared" si="40"/>
        <v>0</v>
      </c>
      <c r="I105" s="2535">
        <f t="shared" si="40"/>
        <v>0</v>
      </c>
      <c r="J105" s="2535">
        <f t="shared" si="40"/>
        <v>0</v>
      </c>
      <c r="K105" s="2535">
        <f t="shared" si="40"/>
        <v>0</v>
      </c>
      <c r="L105" s="2535">
        <f t="shared" si="40"/>
        <v>0</v>
      </c>
      <c r="M105" s="2535">
        <f t="shared" si="40"/>
        <v>0</v>
      </c>
      <c r="N105" s="2535">
        <f t="shared" si="40"/>
        <v>0</v>
      </c>
      <c r="O105" s="2535">
        <f t="shared" si="40"/>
        <v>0</v>
      </c>
      <c r="P105" s="2535">
        <f t="shared" si="40"/>
        <v>0</v>
      </c>
      <c r="Q105" s="2535">
        <f t="shared" si="40"/>
        <v>0</v>
      </c>
      <c r="R105" s="2535">
        <f t="shared" si="40"/>
        <v>0</v>
      </c>
      <c r="S105" s="2535">
        <f t="shared" si="40"/>
        <v>0</v>
      </c>
      <c r="T105" s="2535">
        <f t="shared" si="40"/>
        <v>0</v>
      </c>
      <c r="U105" s="2535">
        <f t="shared" si="40"/>
        <v>0</v>
      </c>
      <c r="V105" s="2535">
        <f t="shared" si="40"/>
        <v>0</v>
      </c>
      <c r="W105" s="2535">
        <f t="shared" si="40"/>
        <v>0</v>
      </c>
      <c r="X105" s="2535">
        <f t="shared" si="40"/>
        <v>0</v>
      </c>
      <c r="Y105" s="2535">
        <f t="shared" si="40"/>
        <v>0</v>
      </c>
      <c r="Z105" s="2535">
        <f t="shared" si="40"/>
        <v>0</v>
      </c>
      <c r="AA105" s="2535">
        <f t="shared" si="40"/>
        <v>0</v>
      </c>
      <c r="AB105" s="2535">
        <f t="shared" si="40"/>
        <v>0</v>
      </c>
      <c r="AC105" s="2535">
        <f t="shared" si="40"/>
        <v>0</v>
      </c>
      <c r="AD105" s="2535">
        <f t="shared" si="40"/>
        <v>0</v>
      </c>
      <c r="AE105" s="2535">
        <f t="shared" si="40"/>
        <v>0</v>
      </c>
      <c r="AF105" s="2535">
        <f t="shared" si="40"/>
        <v>0</v>
      </c>
      <c r="AG105" s="2535">
        <f t="shared" si="40"/>
        <v>0</v>
      </c>
    </row>
    <row r="106" spans="1:33">
      <c r="A106" s="2536"/>
      <c r="B106" s="2522" t="s">
        <v>793</v>
      </c>
      <c r="C106" s="2536"/>
      <c r="D106" s="2535">
        <f t="shared" ref="D106:AG106" si="41">IF(ISERROR((D97)/(D$98)),0,(((D97)/(D$98))))</f>
        <v>0</v>
      </c>
      <c r="E106" s="2535">
        <f t="shared" si="41"/>
        <v>0</v>
      </c>
      <c r="F106" s="2535">
        <f t="shared" si="41"/>
        <v>0</v>
      </c>
      <c r="G106" s="2535">
        <f t="shared" si="41"/>
        <v>0</v>
      </c>
      <c r="H106" s="2535">
        <f t="shared" si="41"/>
        <v>0</v>
      </c>
      <c r="I106" s="2535">
        <f t="shared" si="41"/>
        <v>0</v>
      </c>
      <c r="J106" s="2535">
        <f t="shared" si="41"/>
        <v>0</v>
      </c>
      <c r="K106" s="2535">
        <f t="shared" si="41"/>
        <v>0</v>
      </c>
      <c r="L106" s="2535">
        <f t="shared" si="41"/>
        <v>0</v>
      </c>
      <c r="M106" s="2535">
        <f t="shared" si="41"/>
        <v>0</v>
      </c>
      <c r="N106" s="2535">
        <f t="shared" si="41"/>
        <v>0</v>
      </c>
      <c r="O106" s="2535">
        <f t="shared" si="41"/>
        <v>0</v>
      </c>
      <c r="P106" s="2535">
        <f t="shared" si="41"/>
        <v>0</v>
      </c>
      <c r="Q106" s="2535">
        <f t="shared" si="41"/>
        <v>0</v>
      </c>
      <c r="R106" s="2535">
        <f t="shared" si="41"/>
        <v>0</v>
      </c>
      <c r="S106" s="2535">
        <f t="shared" si="41"/>
        <v>0</v>
      </c>
      <c r="T106" s="2535">
        <f t="shared" si="41"/>
        <v>0</v>
      </c>
      <c r="U106" s="2535">
        <f t="shared" si="41"/>
        <v>0</v>
      </c>
      <c r="V106" s="2535">
        <f t="shared" si="41"/>
        <v>0</v>
      </c>
      <c r="W106" s="2535">
        <f t="shared" si="41"/>
        <v>0</v>
      </c>
      <c r="X106" s="2535">
        <f t="shared" si="41"/>
        <v>0</v>
      </c>
      <c r="Y106" s="2535">
        <f t="shared" si="41"/>
        <v>0</v>
      </c>
      <c r="Z106" s="2535">
        <f t="shared" si="41"/>
        <v>0</v>
      </c>
      <c r="AA106" s="2535">
        <f t="shared" si="41"/>
        <v>0</v>
      </c>
      <c r="AB106" s="2535">
        <f t="shared" si="41"/>
        <v>0</v>
      </c>
      <c r="AC106" s="2535">
        <f t="shared" si="41"/>
        <v>0</v>
      </c>
      <c r="AD106" s="2535">
        <f t="shared" si="41"/>
        <v>0</v>
      </c>
      <c r="AE106" s="2535">
        <f t="shared" si="41"/>
        <v>0</v>
      </c>
      <c r="AF106" s="2535">
        <f t="shared" si="41"/>
        <v>0</v>
      </c>
      <c r="AG106" s="2535">
        <f t="shared" si="41"/>
        <v>0</v>
      </c>
    </row>
    <row r="107" spans="1:33">
      <c r="A107" s="2536"/>
      <c r="B107" s="2522" t="s">
        <v>8</v>
      </c>
      <c r="C107" s="2536"/>
      <c r="D107" s="2535">
        <f t="shared" ref="D107:AG107" si="42">SUM(D102:D106)</f>
        <v>0</v>
      </c>
      <c r="E107" s="2535">
        <f t="shared" si="42"/>
        <v>0</v>
      </c>
      <c r="F107" s="2535">
        <f t="shared" si="42"/>
        <v>0</v>
      </c>
      <c r="G107" s="2535">
        <f t="shared" si="42"/>
        <v>0</v>
      </c>
      <c r="H107" s="2535">
        <f t="shared" si="42"/>
        <v>0</v>
      </c>
      <c r="I107" s="2535">
        <f t="shared" si="42"/>
        <v>0</v>
      </c>
      <c r="J107" s="2535">
        <f t="shared" si="42"/>
        <v>0</v>
      </c>
      <c r="K107" s="2535">
        <f t="shared" si="42"/>
        <v>0</v>
      </c>
      <c r="L107" s="2535">
        <f t="shared" si="42"/>
        <v>0</v>
      </c>
      <c r="M107" s="2535">
        <f t="shared" si="42"/>
        <v>0</v>
      </c>
      <c r="N107" s="2535">
        <f t="shared" si="42"/>
        <v>0</v>
      </c>
      <c r="O107" s="2535">
        <f t="shared" si="42"/>
        <v>0</v>
      </c>
      <c r="P107" s="2535">
        <f t="shared" si="42"/>
        <v>0</v>
      </c>
      <c r="Q107" s="2535">
        <f t="shared" si="42"/>
        <v>0</v>
      </c>
      <c r="R107" s="2535">
        <f t="shared" si="42"/>
        <v>0</v>
      </c>
      <c r="S107" s="2535">
        <f t="shared" si="42"/>
        <v>0</v>
      </c>
      <c r="T107" s="2535">
        <f t="shared" si="42"/>
        <v>0</v>
      </c>
      <c r="U107" s="2535">
        <f t="shared" si="42"/>
        <v>0</v>
      </c>
      <c r="V107" s="2535">
        <f t="shared" si="42"/>
        <v>0</v>
      </c>
      <c r="W107" s="2535">
        <f t="shared" si="42"/>
        <v>0</v>
      </c>
      <c r="X107" s="2535">
        <f t="shared" si="42"/>
        <v>0</v>
      </c>
      <c r="Y107" s="2535">
        <f t="shared" si="42"/>
        <v>0</v>
      </c>
      <c r="Z107" s="2535">
        <f t="shared" si="42"/>
        <v>0</v>
      </c>
      <c r="AA107" s="2535">
        <f t="shared" si="42"/>
        <v>0</v>
      </c>
      <c r="AB107" s="2535">
        <f t="shared" si="42"/>
        <v>0</v>
      </c>
      <c r="AC107" s="2535">
        <f t="shared" si="42"/>
        <v>0</v>
      </c>
      <c r="AD107" s="2535">
        <f t="shared" si="42"/>
        <v>0</v>
      </c>
      <c r="AE107" s="2535">
        <f t="shared" si="42"/>
        <v>0</v>
      </c>
      <c r="AF107" s="2535">
        <f t="shared" si="42"/>
        <v>0</v>
      </c>
      <c r="AG107" s="2535">
        <f t="shared" si="42"/>
        <v>0</v>
      </c>
    </row>
    <row r="108" spans="1:33">
      <c r="A108" s="2536"/>
      <c r="B108" s="2536"/>
      <c r="C108" s="2536"/>
      <c r="D108" s="2536"/>
      <c r="E108" s="2536"/>
      <c r="F108" s="2536"/>
      <c r="G108" s="2536"/>
      <c r="H108" s="2536"/>
      <c r="I108" s="2536"/>
      <c r="J108" s="2536"/>
      <c r="K108" s="2536"/>
      <c r="L108" s="2536"/>
      <c r="M108" s="2536"/>
      <c r="N108" s="2536"/>
      <c r="O108" s="2536"/>
      <c r="P108" s="2536"/>
      <c r="Q108" s="2536"/>
      <c r="R108" s="2536"/>
      <c r="S108" s="2536"/>
      <c r="T108" s="2536"/>
      <c r="U108" s="2536"/>
      <c r="V108" s="2536"/>
      <c r="W108" s="2536"/>
      <c r="X108" s="2536"/>
      <c r="Y108" s="2536"/>
      <c r="Z108" s="2536"/>
      <c r="AA108" s="2536"/>
      <c r="AB108" s="2536"/>
      <c r="AC108" s="2536"/>
      <c r="AD108" s="2536"/>
      <c r="AE108" s="2536"/>
      <c r="AF108" s="2536"/>
      <c r="AG108" s="2536"/>
    </row>
    <row r="109" spans="1:33">
      <c r="A109" s="2541" t="s">
        <v>809</v>
      </c>
      <c r="B109" s="2537"/>
      <c r="C109" s="2536"/>
      <c r="D109" s="2536"/>
      <c r="E109" s="2536"/>
      <c r="F109" s="2536"/>
      <c r="G109" s="2536"/>
      <c r="H109" s="2536"/>
      <c r="I109" s="2536"/>
      <c r="J109" s="2536"/>
      <c r="K109" s="2536"/>
      <c r="L109" s="2536"/>
      <c r="M109" s="2536"/>
      <c r="N109" s="2536"/>
      <c r="O109" s="2536"/>
      <c r="P109" s="2536"/>
      <c r="Q109" s="2536"/>
      <c r="R109" s="2536"/>
      <c r="S109" s="2536"/>
      <c r="T109" s="2536"/>
      <c r="U109" s="2536"/>
      <c r="V109" s="2536"/>
      <c r="W109" s="2536"/>
      <c r="X109" s="2536"/>
      <c r="Y109" s="2536"/>
      <c r="Z109" s="2536"/>
      <c r="AA109" s="2536"/>
      <c r="AB109" s="2536"/>
      <c r="AC109" s="2536"/>
      <c r="AD109" s="2536"/>
      <c r="AE109" s="2536"/>
      <c r="AF109" s="2536"/>
      <c r="AG109" s="2536"/>
    </row>
    <row r="110" spans="1:33">
      <c r="A110" s="2540" t="s">
        <v>808</v>
      </c>
      <c r="B110" s="2522" t="s">
        <v>795</v>
      </c>
      <c r="C110" s="2536"/>
      <c r="D110" s="2535">
        <f t="shared" ref="D110:AG110" si="43">IF(ISERROR(D34/D$39),0,(D34/D$39))</f>
        <v>0</v>
      </c>
      <c r="E110" s="2535">
        <f t="shared" si="43"/>
        <v>0</v>
      </c>
      <c r="F110" s="2535">
        <f t="shared" si="43"/>
        <v>0</v>
      </c>
      <c r="G110" s="2535">
        <f t="shared" si="43"/>
        <v>0</v>
      </c>
      <c r="H110" s="2535">
        <f t="shared" si="43"/>
        <v>0</v>
      </c>
      <c r="I110" s="2535">
        <f t="shared" si="43"/>
        <v>0</v>
      </c>
      <c r="J110" s="2535">
        <f t="shared" si="43"/>
        <v>0</v>
      </c>
      <c r="K110" s="2535">
        <f t="shared" si="43"/>
        <v>0</v>
      </c>
      <c r="L110" s="2535">
        <f t="shared" si="43"/>
        <v>0</v>
      </c>
      <c r="M110" s="2535">
        <f t="shared" si="43"/>
        <v>0</v>
      </c>
      <c r="N110" s="2535">
        <f t="shared" si="43"/>
        <v>0</v>
      </c>
      <c r="O110" s="2535">
        <f t="shared" si="43"/>
        <v>0</v>
      </c>
      <c r="P110" s="2535">
        <f t="shared" si="43"/>
        <v>0</v>
      </c>
      <c r="Q110" s="2535">
        <f t="shared" si="43"/>
        <v>0</v>
      </c>
      <c r="R110" s="2535">
        <f t="shared" si="43"/>
        <v>0</v>
      </c>
      <c r="S110" s="2535">
        <f t="shared" si="43"/>
        <v>0</v>
      </c>
      <c r="T110" s="2535">
        <f t="shared" si="43"/>
        <v>0</v>
      </c>
      <c r="U110" s="2535">
        <f t="shared" si="43"/>
        <v>0</v>
      </c>
      <c r="V110" s="2535">
        <f t="shared" si="43"/>
        <v>0</v>
      </c>
      <c r="W110" s="2535">
        <f t="shared" si="43"/>
        <v>0</v>
      </c>
      <c r="X110" s="2535">
        <f t="shared" si="43"/>
        <v>0</v>
      </c>
      <c r="Y110" s="2535">
        <f t="shared" si="43"/>
        <v>0</v>
      </c>
      <c r="Z110" s="2535">
        <f t="shared" si="43"/>
        <v>0</v>
      </c>
      <c r="AA110" s="2535">
        <f t="shared" si="43"/>
        <v>0</v>
      </c>
      <c r="AB110" s="2535">
        <f t="shared" si="43"/>
        <v>0</v>
      </c>
      <c r="AC110" s="2535">
        <f t="shared" si="43"/>
        <v>0</v>
      </c>
      <c r="AD110" s="2535">
        <f t="shared" si="43"/>
        <v>0</v>
      </c>
      <c r="AE110" s="2535">
        <f t="shared" si="43"/>
        <v>0</v>
      </c>
      <c r="AF110" s="2535">
        <f t="shared" si="43"/>
        <v>0</v>
      </c>
      <c r="AG110" s="2535">
        <f t="shared" si="43"/>
        <v>0</v>
      </c>
    </row>
    <row r="111" spans="1:33">
      <c r="A111" s="2522" t="s">
        <v>808</v>
      </c>
      <c r="B111" s="2522" t="s">
        <v>737</v>
      </c>
      <c r="C111" s="2536"/>
      <c r="D111" s="2535">
        <f t="shared" ref="D111:AG111" si="44">IF(ISERROR(D35/D$39),0,(D35/D$39))</f>
        <v>0</v>
      </c>
      <c r="E111" s="2535">
        <f t="shared" si="44"/>
        <v>0</v>
      </c>
      <c r="F111" s="2535">
        <f t="shared" si="44"/>
        <v>0</v>
      </c>
      <c r="G111" s="2535">
        <f t="shared" si="44"/>
        <v>0</v>
      </c>
      <c r="H111" s="2535">
        <f t="shared" si="44"/>
        <v>0</v>
      </c>
      <c r="I111" s="2535">
        <f t="shared" si="44"/>
        <v>0</v>
      </c>
      <c r="J111" s="2535">
        <f t="shared" si="44"/>
        <v>0</v>
      </c>
      <c r="K111" s="2535">
        <f t="shared" si="44"/>
        <v>0</v>
      </c>
      <c r="L111" s="2535">
        <f t="shared" si="44"/>
        <v>0</v>
      </c>
      <c r="M111" s="2535">
        <f t="shared" si="44"/>
        <v>0</v>
      </c>
      <c r="N111" s="2535">
        <f t="shared" si="44"/>
        <v>0</v>
      </c>
      <c r="O111" s="2535">
        <f t="shared" si="44"/>
        <v>0</v>
      </c>
      <c r="P111" s="2535">
        <f t="shared" si="44"/>
        <v>0</v>
      </c>
      <c r="Q111" s="2535">
        <f t="shared" si="44"/>
        <v>0</v>
      </c>
      <c r="R111" s="2535">
        <f t="shared" si="44"/>
        <v>0</v>
      </c>
      <c r="S111" s="2535">
        <f t="shared" si="44"/>
        <v>0</v>
      </c>
      <c r="T111" s="2535">
        <f t="shared" si="44"/>
        <v>0</v>
      </c>
      <c r="U111" s="2535">
        <f t="shared" si="44"/>
        <v>0</v>
      </c>
      <c r="V111" s="2535">
        <f t="shared" si="44"/>
        <v>0</v>
      </c>
      <c r="W111" s="2535">
        <f t="shared" si="44"/>
        <v>0</v>
      </c>
      <c r="X111" s="2535">
        <f t="shared" si="44"/>
        <v>0</v>
      </c>
      <c r="Y111" s="2535">
        <f t="shared" si="44"/>
        <v>0</v>
      </c>
      <c r="Z111" s="2535">
        <f t="shared" si="44"/>
        <v>0</v>
      </c>
      <c r="AA111" s="2535">
        <f t="shared" si="44"/>
        <v>0</v>
      </c>
      <c r="AB111" s="2535">
        <f t="shared" si="44"/>
        <v>0</v>
      </c>
      <c r="AC111" s="2535">
        <f t="shared" si="44"/>
        <v>0</v>
      </c>
      <c r="AD111" s="2535">
        <f t="shared" si="44"/>
        <v>0</v>
      </c>
      <c r="AE111" s="2535">
        <f t="shared" si="44"/>
        <v>0</v>
      </c>
      <c r="AF111" s="2535">
        <f t="shared" si="44"/>
        <v>0</v>
      </c>
      <c r="AG111" s="2535">
        <f t="shared" si="44"/>
        <v>0</v>
      </c>
    </row>
    <row r="112" spans="1:33">
      <c r="A112" s="2522" t="s">
        <v>808</v>
      </c>
      <c r="B112" s="2522" t="s">
        <v>731</v>
      </c>
      <c r="C112" s="2536"/>
      <c r="D112" s="2535">
        <f t="shared" ref="D112:AG112" si="45">IF(ISERROR(D36/D$39),0,(D36/D$39))</f>
        <v>0</v>
      </c>
      <c r="E112" s="2535">
        <f t="shared" si="45"/>
        <v>0</v>
      </c>
      <c r="F112" s="2535">
        <f t="shared" si="45"/>
        <v>0</v>
      </c>
      <c r="G112" s="2535">
        <f t="shared" si="45"/>
        <v>0</v>
      </c>
      <c r="H112" s="2535">
        <f t="shared" si="45"/>
        <v>0</v>
      </c>
      <c r="I112" s="2535">
        <f t="shared" si="45"/>
        <v>0</v>
      </c>
      <c r="J112" s="2535">
        <f t="shared" si="45"/>
        <v>0</v>
      </c>
      <c r="K112" s="2535">
        <f t="shared" si="45"/>
        <v>0</v>
      </c>
      <c r="L112" s="2535">
        <f t="shared" si="45"/>
        <v>0</v>
      </c>
      <c r="M112" s="2535">
        <f t="shared" si="45"/>
        <v>0</v>
      </c>
      <c r="N112" s="2535">
        <f t="shared" si="45"/>
        <v>0</v>
      </c>
      <c r="O112" s="2535">
        <f t="shared" si="45"/>
        <v>0</v>
      </c>
      <c r="P112" s="2535">
        <f t="shared" si="45"/>
        <v>0</v>
      </c>
      <c r="Q112" s="2535">
        <f t="shared" si="45"/>
        <v>0</v>
      </c>
      <c r="R112" s="2535">
        <f t="shared" si="45"/>
        <v>0</v>
      </c>
      <c r="S112" s="2535">
        <f t="shared" si="45"/>
        <v>0</v>
      </c>
      <c r="T112" s="2535">
        <f t="shared" si="45"/>
        <v>0</v>
      </c>
      <c r="U112" s="2535">
        <f t="shared" si="45"/>
        <v>0</v>
      </c>
      <c r="V112" s="2535">
        <f t="shared" si="45"/>
        <v>0</v>
      </c>
      <c r="W112" s="2535">
        <f t="shared" si="45"/>
        <v>0</v>
      </c>
      <c r="X112" s="2535">
        <f t="shared" si="45"/>
        <v>0</v>
      </c>
      <c r="Y112" s="2535">
        <f t="shared" si="45"/>
        <v>0</v>
      </c>
      <c r="Z112" s="2535">
        <f t="shared" si="45"/>
        <v>0</v>
      </c>
      <c r="AA112" s="2535">
        <f t="shared" si="45"/>
        <v>0</v>
      </c>
      <c r="AB112" s="2535">
        <f t="shared" si="45"/>
        <v>0</v>
      </c>
      <c r="AC112" s="2535">
        <f t="shared" si="45"/>
        <v>0</v>
      </c>
      <c r="AD112" s="2535">
        <f t="shared" si="45"/>
        <v>0</v>
      </c>
      <c r="AE112" s="2535">
        <f t="shared" si="45"/>
        <v>0</v>
      </c>
      <c r="AF112" s="2535">
        <f t="shared" si="45"/>
        <v>0</v>
      </c>
      <c r="AG112" s="2535">
        <f t="shared" si="45"/>
        <v>0</v>
      </c>
    </row>
    <row r="113" spans="1:33">
      <c r="A113" s="2522" t="s">
        <v>808</v>
      </c>
      <c r="B113" s="2522" t="s">
        <v>6</v>
      </c>
      <c r="C113" s="2536"/>
      <c r="D113" s="2535">
        <f t="shared" ref="D113:AG113" si="46">IF(ISERROR(D37/D$39),0,(D37/D$39))</f>
        <v>0</v>
      </c>
      <c r="E113" s="2535">
        <f t="shared" si="46"/>
        <v>0</v>
      </c>
      <c r="F113" s="2535">
        <f t="shared" si="46"/>
        <v>0</v>
      </c>
      <c r="G113" s="2535">
        <f t="shared" si="46"/>
        <v>0</v>
      </c>
      <c r="H113" s="2535">
        <f t="shared" si="46"/>
        <v>0</v>
      </c>
      <c r="I113" s="2535">
        <f t="shared" si="46"/>
        <v>0</v>
      </c>
      <c r="J113" s="2535">
        <f t="shared" si="46"/>
        <v>0</v>
      </c>
      <c r="K113" s="2535">
        <f t="shared" si="46"/>
        <v>0</v>
      </c>
      <c r="L113" s="2535">
        <f t="shared" si="46"/>
        <v>0</v>
      </c>
      <c r="M113" s="2535">
        <f t="shared" si="46"/>
        <v>0</v>
      </c>
      <c r="N113" s="2535">
        <f t="shared" si="46"/>
        <v>0</v>
      </c>
      <c r="O113" s="2535">
        <f t="shared" si="46"/>
        <v>0</v>
      </c>
      <c r="P113" s="2535">
        <f t="shared" si="46"/>
        <v>0</v>
      </c>
      <c r="Q113" s="2535">
        <f t="shared" si="46"/>
        <v>0</v>
      </c>
      <c r="R113" s="2535">
        <f t="shared" si="46"/>
        <v>0</v>
      </c>
      <c r="S113" s="2535">
        <f t="shared" si="46"/>
        <v>0</v>
      </c>
      <c r="T113" s="2535">
        <f t="shared" si="46"/>
        <v>0</v>
      </c>
      <c r="U113" s="2535">
        <f t="shared" si="46"/>
        <v>0</v>
      </c>
      <c r="V113" s="2535">
        <f t="shared" si="46"/>
        <v>0</v>
      </c>
      <c r="W113" s="2535">
        <f t="shared" si="46"/>
        <v>0</v>
      </c>
      <c r="X113" s="2535">
        <f t="shared" si="46"/>
        <v>0</v>
      </c>
      <c r="Y113" s="2535">
        <f t="shared" si="46"/>
        <v>0</v>
      </c>
      <c r="Z113" s="2535">
        <f t="shared" si="46"/>
        <v>0</v>
      </c>
      <c r="AA113" s="2535">
        <f t="shared" si="46"/>
        <v>0</v>
      </c>
      <c r="AB113" s="2535">
        <f t="shared" si="46"/>
        <v>0</v>
      </c>
      <c r="AC113" s="2535">
        <f t="shared" si="46"/>
        <v>0</v>
      </c>
      <c r="AD113" s="2535">
        <f t="shared" si="46"/>
        <v>0</v>
      </c>
      <c r="AE113" s="2535">
        <f t="shared" si="46"/>
        <v>0</v>
      </c>
      <c r="AF113" s="2535">
        <f t="shared" si="46"/>
        <v>0</v>
      </c>
      <c r="AG113" s="2535">
        <f t="shared" si="46"/>
        <v>0</v>
      </c>
    </row>
    <row r="114" spans="1:33">
      <c r="A114" s="2522" t="s">
        <v>808</v>
      </c>
      <c r="B114" s="2522" t="s">
        <v>793</v>
      </c>
      <c r="C114" s="2536"/>
      <c r="D114" s="2535">
        <f t="shared" ref="D114:AG114" si="47">IF(ISERROR(D38/D$39),0,(D38/D$39))</f>
        <v>0</v>
      </c>
      <c r="E114" s="2535">
        <f t="shared" si="47"/>
        <v>0</v>
      </c>
      <c r="F114" s="2535">
        <f t="shared" si="47"/>
        <v>0</v>
      </c>
      <c r="G114" s="2535">
        <f t="shared" si="47"/>
        <v>0</v>
      </c>
      <c r="H114" s="2535">
        <f t="shared" si="47"/>
        <v>0</v>
      </c>
      <c r="I114" s="2535">
        <f t="shared" si="47"/>
        <v>0</v>
      </c>
      <c r="J114" s="2535">
        <f t="shared" si="47"/>
        <v>0</v>
      </c>
      <c r="K114" s="2535">
        <f t="shared" si="47"/>
        <v>0</v>
      </c>
      <c r="L114" s="2535">
        <f t="shared" si="47"/>
        <v>0</v>
      </c>
      <c r="M114" s="2535">
        <f t="shared" si="47"/>
        <v>0</v>
      </c>
      <c r="N114" s="2535">
        <f t="shared" si="47"/>
        <v>0</v>
      </c>
      <c r="O114" s="2535">
        <f t="shared" si="47"/>
        <v>0</v>
      </c>
      <c r="P114" s="2535">
        <f t="shared" si="47"/>
        <v>0</v>
      </c>
      <c r="Q114" s="2535">
        <f t="shared" si="47"/>
        <v>0</v>
      </c>
      <c r="R114" s="2535">
        <f t="shared" si="47"/>
        <v>0</v>
      </c>
      <c r="S114" s="2535">
        <f t="shared" si="47"/>
        <v>0</v>
      </c>
      <c r="T114" s="2535">
        <f t="shared" si="47"/>
        <v>0</v>
      </c>
      <c r="U114" s="2535">
        <f t="shared" si="47"/>
        <v>0</v>
      </c>
      <c r="V114" s="2535">
        <f t="shared" si="47"/>
        <v>0</v>
      </c>
      <c r="W114" s="2535">
        <f t="shared" si="47"/>
        <v>0</v>
      </c>
      <c r="X114" s="2535">
        <f t="shared" si="47"/>
        <v>0</v>
      </c>
      <c r="Y114" s="2535">
        <f t="shared" si="47"/>
        <v>0</v>
      </c>
      <c r="Z114" s="2535">
        <f t="shared" si="47"/>
        <v>0</v>
      </c>
      <c r="AA114" s="2535">
        <f t="shared" si="47"/>
        <v>0</v>
      </c>
      <c r="AB114" s="2535">
        <f t="shared" si="47"/>
        <v>0</v>
      </c>
      <c r="AC114" s="2535">
        <f t="shared" si="47"/>
        <v>0</v>
      </c>
      <c r="AD114" s="2535">
        <f t="shared" si="47"/>
        <v>0</v>
      </c>
      <c r="AE114" s="2535">
        <f t="shared" si="47"/>
        <v>0</v>
      </c>
      <c r="AF114" s="2535">
        <f t="shared" si="47"/>
        <v>0</v>
      </c>
      <c r="AG114" s="2535">
        <f t="shared" si="47"/>
        <v>0</v>
      </c>
    </row>
    <row r="115" spans="1:33">
      <c r="A115" s="2522" t="s">
        <v>808</v>
      </c>
      <c r="B115" s="2522" t="s">
        <v>8</v>
      </c>
      <c r="C115" s="2536"/>
      <c r="D115" s="2535">
        <f t="shared" ref="D115:AG115" si="48">IF(ISERROR(D39/D$39),0,(D39/D$39))</f>
        <v>0</v>
      </c>
      <c r="E115" s="2535">
        <f t="shared" si="48"/>
        <v>0</v>
      </c>
      <c r="F115" s="2535">
        <f t="shared" si="48"/>
        <v>0</v>
      </c>
      <c r="G115" s="2535">
        <f t="shared" si="48"/>
        <v>0</v>
      </c>
      <c r="H115" s="2535">
        <f t="shared" si="48"/>
        <v>0</v>
      </c>
      <c r="I115" s="2535">
        <f t="shared" si="48"/>
        <v>0</v>
      </c>
      <c r="J115" s="2535">
        <f t="shared" si="48"/>
        <v>0</v>
      </c>
      <c r="K115" s="2535">
        <f t="shared" si="48"/>
        <v>0</v>
      </c>
      <c r="L115" s="2535">
        <f t="shared" si="48"/>
        <v>0</v>
      </c>
      <c r="M115" s="2535">
        <f t="shared" si="48"/>
        <v>0</v>
      </c>
      <c r="N115" s="2535">
        <f t="shared" si="48"/>
        <v>0</v>
      </c>
      <c r="O115" s="2535">
        <f t="shared" si="48"/>
        <v>0</v>
      </c>
      <c r="P115" s="2535">
        <f t="shared" si="48"/>
        <v>0</v>
      </c>
      <c r="Q115" s="2535">
        <f t="shared" si="48"/>
        <v>0</v>
      </c>
      <c r="R115" s="2535">
        <f t="shared" si="48"/>
        <v>0</v>
      </c>
      <c r="S115" s="2535">
        <f t="shared" si="48"/>
        <v>0</v>
      </c>
      <c r="T115" s="2535">
        <f t="shared" si="48"/>
        <v>0</v>
      </c>
      <c r="U115" s="2535">
        <f t="shared" si="48"/>
        <v>0</v>
      </c>
      <c r="V115" s="2535">
        <f t="shared" si="48"/>
        <v>0</v>
      </c>
      <c r="W115" s="2535">
        <f t="shared" si="48"/>
        <v>0</v>
      </c>
      <c r="X115" s="2535">
        <f t="shared" si="48"/>
        <v>0</v>
      </c>
      <c r="Y115" s="2535">
        <f t="shared" si="48"/>
        <v>0</v>
      </c>
      <c r="Z115" s="2535">
        <f t="shared" si="48"/>
        <v>0</v>
      </c>
      <c r="AA115" s="2535">
        <f t="shared" si="48"/>
        <v>0</v>
      </c>
      <c r="AB115" s="2535">
        <f t="shared" si="48"/>
        <v>0</v>
      </c>
      <c r="AC115" s="2535">
        <f t="shared" si="48"/>
        <v>0</v>
      </c>
      <c r="AD115" s="2535">
        <f t="shared" si="48"/>
        <v>0</v>
      </c>
      <c r="AE115" s="2535">
        <f t="shared" si="48"/>
        <v>0</v>
      </c>
      <c r="AF115" s="2535">
        <f t="shared" si="48"/>
        <v>0</v>
      </c>
      <c r="AG115" s="2535">
        <f t="shared" si="48"/>
        <v>0</v>
      </c>
    </row>
    <row r="116" spans="1:33">
      <c r="A116" s="2539"/>
      <c r="B116" s="2539"/>
      <c r="C116" s="2536"/>
      <c r="D116" s="2536"/>
      <c r="E116" s="2536"/>
      <c r="F116" s="2536"/>
      <c r="G116" s="2536"/>
      <c r="H116" s="2536"/>
      <c r="I116" s="2536"/>
      <c r="J116" s="2536"/>
      <c r="K116" s="2536"/>
      <c r="L116" s="2536"/>
      <c r="M116" s="2536"/>
      <c r="N116" s="2536"/>
      <c r="O116" s="2536"/>
      <c r="P116" s="2536"/>
      <c r="Q116" s="2536"/>
      <c r="R116" s="2536"/>
      <c r="S116" s="2536"/>
      <c r="T116" s="2536"/>
      <c r="U116" s="2536"/>
      <c r="V116" s="2536"/>
      <c r="W116" s="2536"/>
      <c r="X116" s="2536"/>
      <c r="Y116" s="2536"/>
      <c r="Z116" s="2536"/>
      <c r="AA116" s="2536"/>
      <c r="AB116" s="2536"/>
      <c r="AC116" s="2536"/>
      <c r="AD116" s="2536"/>
      <c r="AE116" s="2536"/>
      <c r="AF116" s="2536"/>
      <c r="AG116" s="2536"/>
    </row>
    <row r="117" spans="1:33">
      <c r="A117" s="2537"/>
      <c r="B117" s="2537"/>
      <c r="C117" s="2536"/>
      <c r="D117" s="2536"/>
      <c r="E117" s="2536"/>
      <c r="F117" s="2536"/>
      <c r="G117" s="2536"/>
      <c r="H117" s="2536"/>
      <c r="I117" s="2536"/>
      <c r="J117" s="2536"/>
      <c r="K117" s="2536"/>
      <c r="L117" s="2536"/>
      <c r="M117" s="2536"/>
      <c r="N117" s="2536"/>
      <c r="O117" s="2536"/>
      <c r="P117" s="2536"/>
      <c r="Q117" s="2536"/>
      <c r="R117" s="2536"/>
      <c r="S117" s="2536"/>
      <c r="T117" s="2536"/>
      <c r="U117" s="2536"/>
      <c r="V117" s="2536"/>
      <c r="W117" s="2536"/>
      <c r="X117" s="2536"/>
      <c r="Y117" s="2536"/>
      <c r="Z117" s="2536"/>
      <c r="AA117" s="2536"/>
      <c r="AB117" s="2536"/>
      <c r="AC117" s="2536"/>
      <c r="AD117" s="2536"/>
      <c r="AE117" s="2536"/>
      <c r="AF117" s="2536"/>
      <c r="AG117" s="2536"/>
    </row>
    <row r="118" spans="1:33">
      <c r="A118" s="2538" t="s">
        <v>807</v>
      </c>
      <c r="B118" s="2537"/>
      <c r="C118" s="2536"/>
      <c r="D118" s="2536"/>
      <c r="E118" s="2536"/>
      <c r="F118" s="2536"/>
      <c r="G118" s="2536"/>
      <c r="H118" s="2536"/>
      <c r="I118" s="2536"/>
      <c r="J118" s="2536"/>
      <c r="K118" s="2536"/>
      <c r="L118" s="2536"/>
      <c r="M118" s="2536"/>
      <c r="N118" s="2536"/>
      <c r="O118" s="2536"/>
      <c r="P118" s="2536"/>
      <c r="Q118" s="2536"/>
      <c r="R118" s="2536"/>
      <c r="S118" s="2536"/>
      <c r="T118" s="2536"/>
      <c r="U118" s="2536"/>
      <c r="V118" s="2536"/>
      <c r="W118" s="2536"/>
      <c r="X118" s="2536"/>
      <c r="Y118" s="2536"/>
      <c r="Z118" s="2536"/>
      <c r="AA118" s="2536"/>
      <c r="AB118" s="2536"/>
      <c r="AC118" s="2536"/>
      <c r="AD118" s="2536"/>
      <c r="AE118" s="2536"/>
      <c r="AF118" s="2536"/>
      <c r="AG118" s="2536"/>
    </row>
    <row r="119" spans="1:33">
      <c r="A119" s="2536"/>
      <c r="B119" s="2536"/>
      <c r="C119" s="2536"/>
      <c r="D119" s="2536"/>
      <c r="E119" s="2536"/>
      <c r="F119" s="2536"/>
      <c r="G119" s="2536"/>
      <c r="H119" s="2536"/>
      <c r="I119" s="2536"/>
      <c r="J119" s="2536"/>
      <c r="K119" s="2536"/>
      <c r="L119" s="2536"/>
      <c r="M119" s="2536"/>
      <c r="N119" s="2536"/>
      <c r="O119" s="2536"/>
      <c r="P119" s="2536"/>
      <c r="Q119" s="2536"/>
      <c r="R119" s="2536"/>
      <c r="S119" s="2536"/>
      <c r="T119" s="2536"/>
      <c r="U119" s="2536"/>
      <c r="V119" s="2536"/>
      <c r="W119" s="2536"/>
      <c r="X119" s="2536"/>
      <c r="Y119" s="2536"/>
      <c r="Z119" s="2536"/>
      <c r="AA119" s="2536"/>
      <c r="AB119" s="2536"/>
      <c r="AC119" s="2536"/>
      <c r="AD119" s="2536"/>
      <c r="AE119" s="2536"/>
      <c r="AF119" s="2536"/>
      <c r="AG119" s="2536"/>
    </row>
    <row r="120" spans="1:33">
      <c r="A120" s="2522" t="s">
        <v>807</v>
      </c>
      <c r="B120" s="2522" t="s">
        <v>795</v>
      </c>
      <c r="C120" s="2536"/>
      <c r="D120" s="2535">
        <f t="shared" ref="D120:AG120" si="49">IF(ISERROR(D47/D$52),0,(D47/D$52))</f>
        <v>0</v>
      </c>
      <c r="E120" s="2535">
        <f t="shared" si="49"/>
        <v>0</v>
      </c>
      <c r="F120" s="2535">
        <f t="shared" si="49"/>
        <v>0</v>
      </c>
      <c r="G120" s="2535">
        <f t="shared" si="49"/>
        <v>0</v>
      </c>
      <c r="H120" s="2535">
        <f t="shared" si="49"/>
        <v>0</v>
      </c>
      <c r="I120" s="2535">
        <f t="shared" si="49"/>
        <v>0</v>
      </c>
      <c r="J120" s="2535">
        <f t="shared" si="49"/>
        <v>0</v>
      </c>
      <c r="K120" s="2535">
        <f t="shared" si="49"/>
        <v>0</v>
      </c>
      <c r="L120" s="2535">
        <f t="shared" si="49"/>
        <v>0</v>
      </c>
      <c r="M120" s="2535">
        <f t="shared" si="49"/>
        <v>0</v>
      </c>
      <c r="N120" s="2535">
        <f t="shared" si="49"/>
        <v>0</v>
      </c>
      <c r="O120" s="2535">
        <f t="shared" si="49"/>
        <v>0</v>
      </c>
      <c r="P120" s="2535">
        <f t="shared" si="49"/>
        <v>0</v>
      </c>
      <c r="Q120" s="2535">
        <f t="shared" si="49"/>
        <v>0</v>
      </c>
      <c r="R120" s="2535">
        <f t="shared" si="49"/>
        <v>0</v>
      </c>
      <c r="S120" s="2535">
        <f t="shared" si="49"/>
        <v>0</v>
      </c>
      <c r="T120" s="2535">
        <f t="shared" si="49"/>
        <v>0</v>
      </c>
      <c r="U120" s="2535">
        <f t="shared" si="49"/>
        <v>0</v>
      </c>
      <c r="V120" s="2535">
        <f t="shared" si="49"/>
        <v>0</v>
      </c>
      <c r="W120" s="2535">
        <f t="shared" si="49"/>
        <v>0</v>
      </c>
      <c r="X120" s="2535">
        <f t="shared" si="49"/>
        <v>0</v>
      </c>
      <c r="Y120" s="2535">
        <f t="shared" si="49"/>
        <v>0</v>
      </c>
      <c r="Z120" s="2535">
        <f t="shared" si="49"/>
        <v>0</v>
      </c>
      <c r="AA120" s="2535">
        <f t="shared" si="49"/>
        <v>0</v>
      </c>
      <c r="AB120" s="2535">
        <f t="shared" si="49"/>
        <v>0</v>
      </c>
      <c r="AC120" s="2535">
        <f t="shared" si="49"/>
        <v>0</v>
      </c>
      <c r="AD120" s="2535">
        <f t="shared" si="49"/>
        <v>0</v>
      </c>
      <c r="AE120" s="2535">
        <f t="shared" si="49"/>
        <v>0</v>
      </c>
      <c r="AF120" s="2535">
        <f t="shared" si="49"/>
        <v>0</v>
      </c>
      <c r="AG120" s="2535">
        <f t="shared" si="49"/>
        <v>0</v>
      </c>
    </row>
    <row r="121" spans="1:33">
      <c r="A121" s="2522" t="s">
        <v>807</v>
      </c>
      <c r="B121" s="2522" t="s">
        <v>737</v>
      </c>
      <c r="C121" s="2536"/>
      <c r="D121" s="2535">
        <f t="shared" ref="D121:AG121" si="50">IF(ISERROR(D48/D$52),0,(D48/D$52))</f>
        <v>0</v>
      </c>
      <c r="E121" s="2535">
        <f t="shared" si="50"/>
        <v>0</v>
      </c>
      <c r="F121" s="2535">
        <f t="shared" si="50"/>
        <v>0</v>
      </c>
      <c r="G121" s="2535">
        <f t="shared" si="50"/>
        <v>0</v>
      </c>
      <c r="H121" s="2535">
        <f t="shared" si="50"/>
        <v>0</v>
      </c>
      <c r="I121" s="2535">
        <f t="shared" si="50"/>
        <v>0</v>
      </c>
      <c r="J121" s="2535">
        <f t="shared" si="50"/>
        <v>0</v>
      </c>
      <c r="K121" s="2535">
        <f t="shared" si="50"/>
        <v>0</v>
      </c>
      <c r="L121" s="2535">
        <f t="shared" si="50"/>
        <v>0</v>
      </c>
      <c r="M121" s="2535">
        <f t="shared" si="50"/>
        <v>0</v>
      </c>
      <c r="N121" s="2535">
        <f t="shared" si="50"/>
        <v>0</v>
      </c>
      <c r="O121" s="2535">
        <f t="shared" si="50"/>
        <v>0</v>
      </c>
      <c r="P121" s="2535">
        <f t="shared" si="50"/>
        <v>0</v>
      </c>
      <c r="Q121" s="2535">
        <f t="shared" si="50"/>
        <v>0</v>
      </c>
      <c r="R121" s="2535">
        <f t="shared" si="50"/>
        <v>0</v>
      </c>
      <c r="S121" s="2535">
        <f t="shared" si="50"/>
        <v>0</v>
      </c>
      <c r="T121" s="2535">
        <f t="shared" si="50"/>
        <v>0</v>
      </c>
      <c r="U121" s="2535">
        <f t="shared" si="50"/>
        <v>0</v>
      </c>
      <c r="V121" s="2535">
        <f t="shared" si="50"/>
        <v>0</v>
      </c>
      <c r="W121" s="2535">
        <f t="shared" si="50"/>
        <v>0</v>
      </c>
      <c r="X121" s="2535">
        <f t="shared" si="50"/>
        <v>0</v>
      </c>
      <c r="Y121" s="2535">
        <f t="shared" si="50"/>
        <v>0</v>
      </c>
      <c r="Z121" s="2535">
        <f t="shared" si="50"/>
        <v>0</v>
      </c>
      <c r="AA121" s="2535">
        <f t="shared" si="50"/>
        <v>0</v>
      </c>
      <c r="AB121" s="2535">
        <f t="shared" si="50"/>
        <v>0</v>
      </c>
      <c r="AC121" s="2535">
        <f t="shared" si="50"/>
        <v>0</v>
      </c>
      <c r="AD121" s="2535">
        <f t="shared" si="50"/>
        <v>0</v>
      </c>
      <c r="AE121" s="2535">
        <f t="shared" si="50"/>
        <v>0</v>
      </c>
      <c r="AF121" s="2535">
        <f t="shared" si="50"/>
        <v>0</v>
      </c>
      <c r="AG121" s="2535">
        <f t="shared" si="50"/>
        <v>0</v>
      </c>
    </row>
    <row r="122" spans="1:33">
      <c r="A122" s="2522" t="s">
        <v>807</v>
      </c>
      <c r="B122" s="2522" t="s">
        <v>731</v>
      </c>
      <c r="C122" s="2536"/>
      <c r="D122" s="2535">
        <f t="shared" ref="D122:AG122" si="51">IF(ISERROR(D49/D$52),0,(D49/D$52))</f>
        <v>0</v>
      </c>
      <c r="E122" s="2535">
        <f t="shared" si="51"/>
        <v>0</v>
      </c>
      <c r="F122" s="2535">
        <f t="shared" si="51"/>
        <v>0</v>
      </c>
      <c r="G122" s="2535">
        <f t="shared" si="51"/>
        <v>0</v>
      </c>
      <c r="H122" s="2535">
        <f t="shared" si="51"/>
        <v>0</v>
      </c>
      <c r="I122" s="2535">
        <f t="shared" si="51"/>
        <v>0</v>
      </c>
      <c r="J122" s="2535">
        <f t="shared" si="51"/>
        <v>0</v>
      </c>
      <c r="K122" s="2535">
        <f t="shared" si="51"/>
        <v>0</v>
      </c>
      <c r="L122" s="2535">
        <f t="shared" si="51"/>
        <v>0</v>
      </c>
      <c r="M122" s="2535">
        <f t="shared" si="51"/>
        <v>0</v>
      </c>
      <c r="N122" s="2535">
        <f t="shared" si="51"/>
        <v>0</v>
      </c>
      <c r="O122" s="2535">
        <f t="shared" si="51"/>
        <v>0</v>
      </c>
      <c r="P122" s="2535">
        <f t="shared" si="51"/>
        <v>0</v>
      </c>
      <c r="Q122" s="2535">
        <f t="shared" si="51"/>
        <v>0</v>
      </c>
      <c r="R122" s="2535">
        <f t="shared" si="51"/>
        <v>0</v>
      </c>
      <c r="S122" s="2535">
        <f t="shared" si="51"/>
        <v>0</v>
      </c>
      <c r="T122" s="2535">
        <f t="shared" si="51"/>
        <v>0</v>
      </c>
      <c r="U122" s="2535">
        <f t="shared" si="51"/>
        <v>0</v>
      </c>
      <c r="V122" s="2535">
        <f t="shared" si="51"/>
        <v>0</v>
      </c>
      <c r="W122" s="2535">
        <f t="shared" si="51"/>
        <v>0</v>
      </c>
      <c r="X122" s="2535">
        <f t="shared" si="51"/>
        <v>0</v>
      </c>
      <c r="Y122" s="2535">
        <f t="shared" si="51"/>
        <v>0</v>
      </c>
      <c r="Z122" s="2535">
        <f t="shared" si="51"/>
        <v>0</v>
      </c>
      <c r="AA122" s="2535">
        <f t="shared" si="51"/>
        <v>0</v>
      </c>
      <c r="AB122" s="2535">
        <f t="shared" si="51"/>
        <v>0</v>
      </c>
      <c r="AC122" s="2535">
        <f t="shared" si="51"/>
        <v>0</v>
      </c>
      <c r="AD122" s="2535">
        <f t="shared" si="51"/>
        <v>0</v>
      </c>
      <c r="AE122" s="2535">
        <f t="shared" si="51"/>
        <v>0</v>
      </c>
      <c r="AF122" s="2535">
        <f t="shared" si="51"/>
        <v>0</v>
      </c>
      <c r="AG122" s="2535">
        <f t="shared" si="51"/>
        <v>0</v>
      </c>
    </row>
    <row r="123" spans="1:33">
      <c r="A123" s="2522" t="s">
        <v>807</v>
      </c>
      <c r="B123" s="2522" t="s">
        <v>6</v>
      </c>
      <c r="C123" s="2536"/>
      <c r="D123" s="2535">
        <f t="shared" ref="D123:AG123" si="52">IF(ISERROR(D50/D$52),0,(D50/D$52))</f>
        <v>0</v>
      </c>
      <c r="E123" s="2535">
        <f t="shared" si="52"/>
        <v>0</v>
      </c>
      <c r="F123" s="2535">
        <f t="shared" si="52"/>
        <v>0</v>
      </c>
      <c r="G123" s="2535">
        <f t="shared" si="52"/>
        <v>0</v>
      </c>
      <c r="H123" s="2535">
        <f t="shared" si="52"/>
        <v>0</v>
      </c>
      <c r="I123" s="2535">
        <f t="shared" si="52"/>
        <v>0</v>
      </c>
      <c r="J123" s="2535">
        <f t="shared" si="52"/>
        <v>0</v>
      </c>
      <c r="K123" s="2535">
        <f t="shared" si="52"/>
        <v>0</v>
      </c>
      <c r="L123" s="2535">
        <f t="shared" si="52"/>
        <v>0</v>
      </c>
      <c r="M123" s="2535">
        <f t="shared" si="52"/>
        <v>0</v>
      </c>
      <c r="N123" s="2535">
        <f t="shared" si="52"/>
        <v>0</v>
      </c>
      <c r="O123" s="2535">
        <f t="shared" si="52"/>
        <v>0</v>
      </c>
      <c r="P123" s="2535">
        <f t="shared" si="52"/>
        <v>0</v>
      </c>
      <c r="Q123" s="2535">
        <f t="shared" si="52"/>
        <v>0</v>
      </c>
      <c r="R123" s="2535">
        <f t="shared" si="52"/>
        <v>0</v>
      </c>
      <c r="S123" s="2535">
        <f t="shared" si="52"/>
        <v>0</v>
      </c>
      <c r="T123" s="2535">
        <f t="shared" si="52"/>
        <v>0</v>
      </c>
      <c r="U123" s="2535">
        <f t="shared" si="52"/>
        <v>0</v>
      </c>
      <c r="V123" s="2535">
        <f t="shared" si="52"/>
        <v>0</v>
      </c>
      <c r="W123" s="2535">
        <f t="shared" si="52"/>
        <v>0</v>
      </c>
      <c r="X123" s="2535">
        <f t="shared" si="52"/>
        <v>0</v>
      </c>
      <c r="Y123" s="2535">
        <f t="shared" si="52"/>
        <v>0</v>
      </c>
      <c r="Z123" s="2535">
        <f t="shared" si="52"/>
        <v>0</v>
      </c>
      <c r="AA123" s="2535">
        <f t="shared" si="52"/>
        <v>0</v>
      </c>
      <c r="AB123" s="2535">
        <f t="shared" si="52"/>
        <v>0</v>
      </c>
      <c r="AC123" s="2535">
        <f t="shared" si="52"/>
        <v>0</v>
      </c>
      <c r="AD123" s="2535">
        <f t="shared" si="52"/>
        <v>0</v>
      </c>
      <c r="AE123" s="2535">
        <f t="shared" si="52"/>
        <v>0</v>
      </c>
      <c r="AF123" s="2535">
        <f t="shared" si="52"/>
        <v>0</v>
      </c>
      <c r="AG123" s="2535">
        <f t="shared" si="52"/>
        <v>0</v>
      </c>
    </row>
    <row r="124" spans="1:33">
      <c r="A124" s="2522" t="s">
        <v>807</v>
      </c>
      <c r="B124" s="2522" t="s">
        <v>793</v>
      </c>
      <c r="C124" s="2536"/>
      <c r="D124" s="2535">
        <f t="shared" ref="D124:AG124" si="53">IF(ISERROR(D51/D$52),0,(D51/D$52))</f>
        <v>0</v>
      </c>
      <c r="E124" s="2535">
        <f t="shared" si="53"/>
        <v>0</v>
      </c>
      <c r="F124" s="2535">
        <f t="shared" si="53"/>
        <v>0</v>
      </c>
      <c r="G124" s="2535">
        <f t="shared" si="53"/>
        <v>0</v>
      </c>
      <c r="H124" s="2535">
        <f t="shared" si="53"/>
        <v>0</v>
      </c>
      <c r="I124" s="2535">
        <f t="shared" si="53"/>
        <v>0</v>
      </c>
      <c r="J124" s="2535">
        <f t="shared" si="53"/>
        <v>0</v>
      </c>
      <c r="K124" s="2535">
        <f t="shared" si="53"/>
        <v>0</v>
      </c>
      <c r="L124" s="2535">
        <f t="shared" si="53"/>
        <v>0</v>
      </c>
      <c r="M124" s="2535">
        <f t="shared" si="53"/>
        <v>0</v>
      </c>
      <c r="N124" s="2535">
        <f t="shared" si="53"/>
        <v>0</v>
      </c>
      <c r="O124" s="2535">
        <f t="shared" si="53"/>
        <v>0</v>
      </c>
      <c r="P124" s="2535">
        <f t="shared" si="53"/>
        <v>0</v>
      </c>
      <c r="Q124" s="2535">
        <f t="shared" si="53"/>
        <v>0</v>
      </c>
      <c r="R124" s="2535">
        <f t="shared" si="53"/>
        <v>0</v>
      </c>
      <c r="S124" s="2535">
        <f t="shared" si="53"/>
        <v>0</v>
      </c>
      <c r="T124" s="2535">
        <f t="shared" si="53"/>
        <v>0</v>
      </c>
      <c r="U124" s="2535">
        <f t="shared" si="53"/>
        <v>0</v>
      </c>
      <c r="V124" s="2535">
        <f t="shared" si="53"/>
        <v>0</v>
      </c>
      <c r="W124" s="2535">
        <f t="shared" si="53"/>
        <v>0</v>
      </c>
      <c r="X124" s="2535">
        <f t="shared" si="53"/>
        <v>0</v>
      </c>
      <c r="Y124" s="2535">
        <f t="shared" si="53"/>
        <v>0</v>
      </c>
      <c r="Z124" s="2535">
        <f t="shared" si="53"/>
        <v>0</v>
      </c>
      <c r="AA124" s="2535">
        <f t="shared" si="53"/>
        <v>0</v>
      </c>
      <c r="AB124" s="2535">
        <f t="shared" si="53"/>
        <v>0</v>
      </c>
      <c r="AC124" s="2535">
        <f t="shared" si="53"/>
        <v>0</v>
      </c>
      <c r="AD124" s="2535">
        <f t="shared" si="53"/>
        <v>0</v>
      </c>
      <c r="AE124" s="2535">
        <f t="shared" si="53"/>
        <v>0</v>
      </c>
      <c r="AF124" s="2535">
        <f t="shared" si="53"/>
        <v>0</v>
      </c>
      <c r="AG124" s="2535">
        <f t="shared" si="53"/>
        <v>0</v>
      </c>
    </row>
    <row r="125" spans="1:33">
      <c r="A125" s="2522" t="s">
        <v>807</v>
      </c>
      <c r="B125" s="2522" t="s">
        <v>8</v>
      </c>
      <c r="C125" s="2536"/>
      <c r="D125" s="2535">
        <f t="shared" ref="D125:AG125" si="54">IF(ISERROR(D52/D$52),0,(D52/D$52))</f>
        <v>0</v>
      </c>
      <c r="E125" s="2535">
        <f t="shared" si="54"/>
        <v>0</v>
      </c>
      <c r="F125" s="2535">
        <f t="shared" si="54"/>
        <v>0</v>
      </c>
      <c r="G125" s="2535">
        <f t="shared" si="54"/>
        <v>0</v>
      </c>
      <c r="H125" s="2535">
        <f t="shared" si="54"/>
        <v>0</v>
      </c>
      <c r="I125" s="2535">
        <f t="shared" si="54"/>
        <v>0</v>
      </c>
      <c r="J125" s="2535">
        <f t="shared" si="54"/>
        <v>0</v>
      </c>
      <c r="K125" s="2535">
        <f t="shared" si="54"/>
        <v>0</v>
      </c>
      <c r="L125" s="2535">
        <f t="shared" si="54"/>
        <v>0</v>
      </c>
      <c r="M125" s="2535">
        <f t="shared" si="54"/>
        <v>0</v>
      </c>
      <c r="N125" s="2535">
        <f t="shared" si="54"/>
        <v>0</v>
      </c>
      <c r="O125" s="2535">
        <f t="shared" si="54"/>
        <v>0</v>
      </c>
      <c r="P125" s="2535">
        <f t="shared" si="54"/>
        <v>0</v>
      </c>
      <c r="Q125" s="2535">
        <f t="shared" si="54"/>
        <v>0</v>
      </c>
      <c r="R125" s="2535">
        <f t="shared" si="54"/>
        <v>0</v>
      </c>
      <c r="S125" s="2535">
        <f t="shared" si="54"/>
        <v>0</v>
      </c>
      <c r="T125" s="2535">
        <f t="shared" si="54"/>
        <v>0</v>
      </c>
      <c r="U125" s="2535">
        <f t="shared" si="54"/>
        <v>0</v>
      </c>
      <c r="V125" s="2535">
        <f t="shared" si="54"/>
        <v>0</v>
      </c>
      <c r="W125" s="2535">
        <f t="shared" si="54"/>
        <v>0</v>
      </c>
      <c r="X125" s="2535">
        <f t="shared" si="54"/>
        <v>0</v>
      </c>
      <c r="Y125" s="2535">
        <f t="shared" si="54"/>
        <v>0</v>
      </c>
      <c r="Z125" s="2535">
        <f t="shared" si="54"/>
        <v>0</v>
      </c>
      <c r="AA125" s="2535">
        <f t="shared" si="54"/>
        <v>0</v>
      </c>
      <c r="AB125" s="2535">
        <f t="shared" si="54"/>
        <v>0</v>
      </c>
      <c r="AC125" s="2535">
        <f t="shared" si="54"/>
        <v>0</v>
      </c>
      <c r="AD125" s="2535">
        <f t="shared" si="54"/>
        <v>0</v>
      </c>
      <c r="AE125" s="2535">
        <f t="shared" si="54"/>
        <v>0</v>
      </c>
      <c r="AF125" s="2535">
        <f t="shared" si="54"/>
        <v>0</v>
      </c>
      <c r="AG125" s="2535">
        <f t="shared" si="54"/>
        <v>0</v>
      </c>
    </row>
    <row r="126" spans="1:33">
      <c r="A126" s="2536"/>
      <c r="B126" s="2536"/>
      <c r="C126" s="2536"/>
      <c r="D126" s="2536"/>
      <c r="E126" s="2536"/>
      <c r="F126" s="2536"/>
      <c r="G126" s="2536"/>
      <c r="H126" s="2536"/>
      <c r="I126" s="2536"/>
      <c r="J126" s="2536"/>
      <c r="K126" s="2536"/>
      <c r="L126" s="2536"/>
      <c r="M126" s="2536"/>
      <c r="N126" s="2536"/>
      <c r="O126" s="2536"/>
      <c r="P126" s="2536"/>
      <c r="Q126" s="2536"/>
      <c r="R126" s="2536"/>
      <c r="S126" s="2536"/>
      <c r="T126" s="2536"/>
      <c r="U126" s="2536"/>
      <c r="V126" s="2536"/>
      <c r="W126" s="2536"/>
      <c r="X126" s="2536"/>
      <c r="Y126" s="2536"/>
      <c r="Z126" s="2536"/>
      <c r="AA126" s="2536"/>
      <c r="AB126" s="2536"/>
      <c r="AC126" s="2536"/>
      <c r="AD126" s="2536"/>
      <c r="AE126" s="2536"/>
      <c r="AF126" s="2536"/>
      <c r="AG126" s="2536"/>
    </row>
    <row r="127" spans="1:33">
      <c r="A127" s="2536"/>
      <c r="B127" s="2536"/>
      <c r="C127" s="2536"/>
      <c r="D127" s="2536"/>
      <c r="E127" s="2536"/>
      <c r="F127" s="2536"/>
      <c r="G127" s="2536"/>
      <c r="H127" s="2536"/>
      <c r="I127" s="2536"/>
      <c r="J127" s="2536"/>
      <c r="K127" s="2536"/>
      <c r="L127" s="2536"/>
      <c r="M127" s="2536"/>
      <c r="N127" s="2536"/>
      <c r="O127" s="2536"/>
      <c r="P127" s="2536"/>
      <c r="Q127" s="2536"/>
      <c r="R127" s="2536"/>
      <c r="S127" s="2536"/>
      <c r="T127" s="2536"/>
      <c r="U127" s="2536"/>
      <c r="V127" s="2536"/>
      <c r="W127" s="2536"/>
      <c r="X127" s="2536"/>
      <c r="Y127" s="2536"/>
      <c r="Z127" s="2536"/>
      <c r="AA127" s="2536"/>
      <c r="AB127" s="2536"/>
      <c r="AC127" s="2536"/>
      <c r="AD127" s="2536"/>
      <c r="AE127" s="2536"/>
      <c r="AF127" s="2536"/>
      <c r="AG127" s="2536"/>
    </row>
    <row r="128" spans="1:33">
      <c r="A128" s="2533" t="s">
        <v>806</v>
      </c>
    </row>
    <row r="129" spans="1:33">
      <c r="B129" s="2522" t="s">
        <v>795</v>
      </c>
      <c r="D129" s="2535">
        <f t="shared" ref="D129:AG129" si="55">IF(ISERROR(D58/D$63),0,(D58/D$63))</f>
        <v>0</v>
      </c>
      <c r="E129" s="2535">
        <f t="shared" si="55"/>
        <v>0</v>
      </c>
      <c r="F129" s="2535">
        <f t="shared" si="55"/>
        <v>0</v>
      </c>
      <c r="G129" s="2535">
        <f t="shared" si="55"/>
        <v>0</v>
      </c>
      <c r="H129" s="2535">
        <f t="shared" si="55"/>
        <v>0</v>
      </c>
      <c r="I129" s="2535">
        <f t="shared" si="55"/>
        <v>0</v>
      </c>
      <c r="J129" s="2535">
        <f t="shared" si="55"/>
        <v>0</v>
      </c>
      <c r="K129" s="2535">
        <f t="shared" si="55"/>
        <v>0</v>
      </c>
      <c r="L129" s="2535">
        <f t="shared" si="55"/>
        <v>0</v>
      </c>
      <c r="M129" s="2535">
        <f t="shared" si="55"/>
        <v>0</v>
      </c>
      <c r="N129" s="2535">
        <f t="shared" si="55"/>
        <v>0</v>
      </c>
      <c r="O129" s="2535">
        <f t="shared" si="55"/>
        <v>0</v>
      </c>
      <c r="P129" s="2535">
        <f t="shared" si="55"/>
        <v>0</v>
      </c>
      <c r="Q129" s="2535">
        <f t="shared" si="55"/>
        <v>0</v>
      </c>
      <c r="R129" s="2535">
        <f t="shared" si="55"/>
        <v>0</v>
      </c>
      <c r="S129" s="2535">
        <f t="shared" si="55"/>
        <v>0</v>
      </c>
      <c r="T129" s="2535">
        <f t="shared" si="55"/>
        <v>0</v>
      </c>
      <c r="U129" s="2535">
        <f t="shared" si="55"/>
        <v>0</v>
      </c>
      <c r="V129" s="2535">
        <f t="shared" si="55"/>
        <v>0</v>
      </c>
      <c r="W129" s="2535">
        <f t="shared" si="55"/>
        <v>0</v>
      </c>
      <c r="X129" s="2535">
        <f t="shared" si="55"/>
        <v>0</v>
      </c>
      <c r="Y129" s="2535">
        <f t="shared" si="55"/>
        <v>0</v>
      </c>
      <c r="Z129" s="2535">
        <f t="shared" si="55"/>
        <v>0</v>
      </c>
      <c r="AA129" s="2535">
        <f t="shared" si="55"/>
        <v>0</v>
      </c>
      <c r="AB129" s="2535">
        <f t="shared" si="55"/>
        <v>0</v>
      </c>
      <c r="AC129" s="2535">
        <f t="shared" si="55"/>
        <v>0</v>
      </c>
      <c r="AD129" s="2535">
        <f t="shared" si="55"/>
        <v>0</v>
      </c>
      <c r="AE129" s="2535">
        <f t="shared" si="55"/>
        <v>0</v>
      </c>
      <c r="AF129" s="2535">
        <f t="shared" si="55"/>
        <v>0</v>
      </c>
      <c r="AG129" s="2535">
        <f t="shared" si="55"/>
        <v>0</v>
      </c>
    </row>
    <row r="130" spans="1:33">
      <c r="B130" s="2522" t="s">
        <v>737</v>
      </c>
      <c r="D130" s="2535">
        <f t="shared" ref="D130:AG130" si="56">IF(ISERROR(D59/D$63),0,(D59/D$63))</f>
        <v>0</v>
      </c>
      <c r="E130" s="2535">
        <f t="shared" si="56"/>
        <v>0</v>
      </c>
      <c r="F130" s="2535">
        <f t="shared" si="56"/>
        <v>0</v>
      </c>
      <c r="G130" s="2535">
        <f t="shared" si="56"/>
        <v>0</v>
      </c>
      <c r="H130" s="2535">
        <f t="shared" si="56"/>
        <v>0</v>
      </c>
      <c r="I130" s="2535">
        <f t="shared" si="56"/>
        <v>0</v>
      </c>
      <c r="J130" s="2535">
        <f t="shared" si="56"/>
        <v>0</v>
      </c>
      <c r="K130" s="2535">
        <f t="shared" si="56"/>
        <v>0</v>
      </c>
      <c r="L130" s="2535">
        <f t="shared" si="56"/>
        <v>0</v>
      </c>
      <c r="M130" s="2535">
        <f t="shared" si="56"/>
        <v>0</v>
      </c>
      <c r="N130" s="2535">
        <f t="shared" si="56"/>
        <v>0</v>
      </c>
      <c r="O130" s="2535">
        <f t="shared" si="56"/>
        <v>0</v>
      </c>
      <c r="P130" s="2535">
        <f t="shared" si="56"/>
        <v>0</v>
      </c>
      <c r="Q130" s="2535">
        <f t="shared" si="56"/>
        <v>0</v>
      </c>
      <c r="R130" s="2535">
        <f t="shared" si="56"/>
        <v>0</v>
      </c>
      <c r="S130" s="2535">
        <f t="shared" si="56"/>
        <v>0</v>
      </c>
      <c r="T130" s="2535">
        <f t="shared" si="56"/>
        <v>0</v>
      </c>
      <c r="U130" s="2535">
        <f t="shared" si="56"/>
        <v>0</v>
      </c>
      <c r="V130" s="2535">
        <f t="shared" si="56"/>
        <v>0</v>
      </c>
      <c r="W130" s="2535">
        <f t="shared" si="56"/>
        <v>0</v>
      </c>
      <c r="X130" s="2535">
        <f t="shared" si="56"/>
        <v>0</v>
      </c>
      <c r="Y130" s="2535">
        <f t="shared" si="56"/>
        <v>0</v>
      </c>
      <c r="Z130" s="2535">
        <f t="shared" si="56"/>
        <v>0</v>
      </c>
      <c r="AA130" s="2535">
        <f t="shared" si="56"/>
        <v>0</v>
      </c>
      <c r="AB130" s="2535">
        <f t="shared" si="56"/>
        <v>0</v>
      </c>
      <c r="AC130" s="2535">
        <f t="shared" si="56"/>
        <v>0</v>
      </c>
      <c r="AD130" s="2535">
        <f t="shared" si="56"/>
        <v>0</v>
      </c>
      <c r="AE130" s="2535">
        <f t="shared" si="56"/>
        <v>0</v>
      </c>
      <c r="AF130" s="2535">
        <f t="shared" si="56"/>
        <v>0</v>
      </c>
      <c r="AG130" s="2535">
        <f t="shared" si="56"/>
        <v>0</v>
      </c>
    </row>
    <row r="131" spans="1:33">
      <c r="B131" s="2522" t="s">
        <v>731</v>
      </c>
      <c r="D131" s="2535">
        <f t="shared" ref="D131:AG131" si="57">IF(ISERROR(D60/D$63),0,(D60/D$63))</f>
        <v>0</v>
      </c>
      <c r="E131" s="2535">
        <f t="shared" si="57"/>
        <v>0</v>
      </c>
      <c r="F131" s="2535">
        <f t="shared" si="57"/>
        <v>0</v>
      </c>
      <c r="G131" s="2535">
        <f t="shared" si="57"/>
        <v>0</v>
      </c>
      <c r="H131" s="2535">
        <f t="shared" si="57"/>
        <v>0</v>
      </c>
      <c r="I131" s="2535">
        <f t="shared" si="57"/>
        <v>0</v>
      </c>
      <c r="J131" s="2535">
        <f t="shared" si="57"/>
        <v>0</v>
      </c>
      <c r="K131" s="2535">
        <f t="shared" si="57"/>
        <v>0</v>
      </c>
      <c r="L131" s="2535">
        <f t="shared" si="57"/>
        <v>0</v>
      </c>
      <c r="M131" s="2535">
        <f t="shared" si="57"/>
        <v>0</v>
      </c>
      <c r="N131" s="2535">
        <f t="shared" si="57"/>
        <v>0</v>
      </c>
      <c r="O131" s="2535">
        <f t="shared" si="57"/>
        <v>0</v>
      </c>
      <c r="P131" s="2535">
        <f t="shared" si="57"/>
        <v>0</v>
      </c>
      <c r="Q131" s="2535">
        <f t="shared" si="57"/>
        <v>0</v>
      </c>
      <c r="R131" s="2535">
        <f t="shared" si="57"/>
        <v>0</v>
      </c>
      <c r="S131" s="2535">
        <f t="shared" si="57"/>
        <v>0</v>
      </c>
      <c r="T131" s="2535">
        <f t="shared" si="57"/>
        <v>0</v>
      </c>
      <c r="U131" s="2535">
        <f t="shared" si="57"/>
        <v>0</v>
      </c>
      <c r="V131" s="2535">
        <f t="shared" si="57"/>
        <v>0</v>
      </c>
      <c r="W131" s="2535">
        <f t="shared" si="57"/>
        <v>0</v>
      </c>
      <c r="X131" s="2535">
        <f t="shared" si="57"/>
        <v>0</v>
      </c>
      <c r="Y131" s="2535">
        <f t="shared" si="57"/>
        <v>0</v>
      </c>
      <c r="Z131" s="2535">
        <f t="shared" si="57"/>
        <v>0</v>
      </c>
      <c r="AA131" s="2535">
        <f t="shared" si="57"/>
        <v>0</v>
      </c>
      <c r="AB131" s="2535">
        <f t="shared" si="57"/>
        <v>0</v>
      </c>
      <c r="AC131" s="2535">
        <f t="shared" si="57"/>
        <v>0</v>
      </c>
      <c r="AD131" s="2535">
        <f t="shared" si="57"/>
        <v>0</v>
      </c>
      <c r="AE131" s="2535">
        <f t="shared" si="57"/>
        <v>0</v>
      </c>
      <c r="AF131" s="2535">
        <f t="shared" si="57"/>
        <v>0</v>
      </c>
      <c r="AG131" s="2535">
        <f t="shared" si="57"/>
        <v>0</v>
      </c>
    </row>
    <row r="132" spans="1:33">
      <c r="B132" s="2522" t="s">
        <v>6</v>
      </c>
      <c r="D132" s="2535">
        <f t="shared" ref="D132:AG132" si="58">IF(ISERROR(D61/D$63),0,(D61/D$63))</f>
        <v>0</v>
      </c>
      <c r="E132" s="2535">
        <f t="shared" si="58"/>
        <v>0</v>
      </c>
      <c r="F132" s="2535">
        <f t="shared" si="58"/>
        <v>0</v>
      </c>
      <c r="G132" s="2535">
        <f t="shared" si="58"/>
        <v>0</v>
      </c>
      <c r="H132" s="2535">
        <f t="shared" si="58"/>
        <v>0</v>
      </c>
      <c r="I132" s="2535">
        <f t="shared" si="58"/>
        <v>0</v>
      </c>
      <c r="J132" s="2535">
        <f t="shared" si="58"/>
        <v>0</v>
      </c>
      <c r="K132" s="2535">
        <f t="shared" si="58"/>
        <v>0</v>
      </c>
      <c r="L132" s="2535">
        <f t="shared" si="58"/>
        <v>0</v>
      </c>
      <c r="M132" s="2535">
        <f t="shared" si="58"/>
        <v>0</v>
      </c>
      <c r="N132" s="2535">
        <f t="shared" si="58"/>
        <v>0</v>
      </c>
      <c r="O132" s="2535">
        <f t="shared" si="58"/>
        <v>0</v>
      </c>
      <c r="P132" s="2535">
        <f t="shared" si="58"/>
        <v>0</v>
      </c>
      <c r="Q132" s="2535">
        <f t="shared" si="58"/>
        <v>0</v>
      </c>
      <c r="R132" s="2535">
        <f t="shared" si="58"/>
        <v>0</v>
      </c>
      <c r="S132" s="2535">
        <f t="shared" si="58"/>
        <v>0</v>
      </c>
      <c r="T132" s="2535">
        <f t="shared" si="58"/>
        <v>0</v>
      </c>
      <c r="U132" s="2535">
        <f t="shared" si="58"/>
        <v>0</v>
      </c>
      <c r="V132" s="2535">
        <f t="shared" si="58"/>
        <v>0</v>
      </c>
      <c r="W132" s="2535">
        <f t="shared" si="58"/>
        <v>0</v>
      </c>
      <c r="X132" s="2535">
        <f t="shared" si="58"/>
        <v>0</v>
      </c>
      <c r="Y132" s="2535">
        <f t="shared" si="58"/>
        <v>0</v>
      </c>
      <c r="Z132" s="2535">
        <f t="shared" si="58"/>
        <v>0</v>
      </c>
      <c r="AA132" s="2535">
        <f t="shared" si="58"/>
        <v>0</v>
      </c>
      <c r="AB132" s="2535">
        <f t="shared" si="58"/>
        <v>0</v>
      </c>
      <c r="AC132" s="2535">
        <f t="shared" si="58"/>
        <v>0</v>
      </c>
      <c r="AD132" s="2535">
        <f t="shared" si="58"/>
        <v>0</v>
      </c>
      <c r="AE132" s="2535">
        <f t="shared" si="58"/>
        <v>0</v>
      </c>
      <c r="AF132" s="2535">
        <f t="shared" si="58"/>
        <v>0</v>
      </c>
      <c r="AG132" s="2535">
        <f t="shared" si="58"/>
        <v>0</v>
      </c>
    </row>
    <row r="133" spans="1:33">
      <c r="B133" s="2522" t="s">
        <v>793</v>
      </c>
      <c r="D133" s="2535">
        <f t="shared" ref="D133:AG133" si="59">IF(ISERROR(D62/D$63),0,(D62/D$63))</f>
        <v>0</v>
      </c>
      <c r="E133" s="2535">
        <f t="shared" si="59"/>
        <v>0</v>
      </c>
      <c r="F133" s="2535">
        <f t="shared" si="59"/>
        <v>0</v>
      </c>
      <c r="G133" s="2535">
        <f t="shared" si="59"/>
        <v>0</v>
      </c>
      <c r="H133" s="2535">
        <f t="shared" si="59"/>
        <v>0</v>
      </c>
      <c r="I133" s="2535">
        <f t="shared" si="59"/>
        <v>0</v>
      </c>
      <c r="J133" s="2535">
        <f t="shared" si="59"/>
        <v>0</v>
      </c>
      <c r="K133" s="2535">
        <f t="shared" si="59"/>
        <v>0</v>
      </c>
      <c r="L133" s="2535">
        <f t="shared" si="59"/>
        <v>0</v>
      </c>
      <c r="M133" s="2535">
        <f t="shared" si="59"/>
        <v>0</v>
      </c>
      <c r="N133" s="2535">
        <f t="shared" si="59"/>
        <v>0</v>
      </c>
      <c r="O133" s="2535">
        <f t="shared" si="59"/>
        <v>0</v>
      </c>
      <c r="P133" s="2535">
        <f t="shared" si="59"/>
        <v>0</v>
      </c>
      <c r="Q133" s="2535">
        <f t="shared" si="59"/>
        <v>0</v>
      </c>
      <c r="R133" s="2535">
        <f t="shared" si="59"/>
        <v>0</v>
      </c>
      <c r="S133" s="2535">
        <f t="shared" si="59"/>
        <v>0</v>
      </c>
      <c r="T133" s="2535">
        <f t="shared" si="59"/>
        <v>0</v>
      </c>
      <c r="U133" s="2535">
        <f t="shared" si="59"/>
        <v>0</v>
      </c>
      <c r="V133" s="2535">
        <f t="shared" si="59"/>
        <v>0</v>
      </c>
      <c r="W133" s="2535">
        <f t="shared" si="59"/>
        <v>0</v>
      </c>
      <c r="X133" s="2535">
        <f t="shared" si="59"/>
        <v>0</v>
      </c>
      <c r="Y133" s="2535">
        <f t="shared" si="59"/>
        <v>0</v>
      </c>
      <c r="Z133" s="2535">
        <f t="shared" si="59"/>
        <v>0</v>
      </c>
      <c r="AA133" s="2535">
        <f t="shared" si="59"/>
        <v>0</v>
      </c>
      <c r="AB133" s="2535">
        <f t="shared" si="59"/>
        <v>0</v>
      </c>
      <c r="AC133" s="2535">
        <f t="shared" si="59"/>
        <v>0</v>
      </c>
      <c r="AD133" s="2535">
        <f t="shared" si="59"/>
        <v>0</v>
      </c>
      <c r="AE133" s="2535">
        <f t="shared" si="59"/>
        <v>0</v>
      </c>
      <c r="AF133" s="2535">
        <f t="shared" si="59"/>
        <v>0</v>
      </c>
      <c r="AG133" s="2535">
        <f t="shared" si="59"/>
        <v>0</v>
      </c>
    </row>
    <row r="134" spans="1:33">
      <c r="B134" s="2522" t="s">
        <v>8</v>
      </c>
      <c r="D134" s="2535">
        <f t="shared" ref="D134:AG134" si="60">IF(ISERROR(D63/D$63),0,(D63/D$63))</f>
        <v>0</v>
      </c>
      <c r="E134" s="2535">
        <f t="shared" si="60"/>
        <v>0</v>
      </c>
      <c r="F134" s="2535">
        <f t="shared" si="60"/>
        <v>0</v>
      </c>
      <c r="G134" s="2535">
        <f t="shared" si="60"/>
        <v>0</v>
      </c>
      <c r="H134" s="2535">
        <f t="shared" si="60"/>
        <v>0</v>
      </c>
      <c r="I134" s="2535">
        <f t="shared" si="60"/>
        <v>0</v>
      </c>
      <c r="J134" s="2535">
        <f t="shared" si="60"/>
        <v>0</v>
      </c>
      <c r="K134" s="2535">
        <f t="shared" si="60"/>
        <v>0</v>
      </c>
      <c r="L134" s="2535">
        <f t="shared" si="60"/>
        <v>0</v>
      </c>
      <c r="M134" s="2535">
        <f t="shared" si="60"/>
        <v>0</v>
      </c>
      <c r="N134" s="2535">
        <f t="shared" si="60"/>
        <v>0</v>
      </c>
      <c r="O134" s="2535">
        <f t="shared" si="60"/>
        <v>0</v>
      </c>
      <c r="P134" s="2535">
        <f t="shared" si="60"/>
        <v>0</v>
      </c>
      <c r="Q134" s="2535">
        <f t="shared" si="60"/>
        <v>0</v>
      </c>
      <c r="R134" s="2535">
        <f t="shared" si="60"/>
        <v>0</v>
      </c>
      <c r="S134" s="2535">
        <f t="shared" si="60"/>
        <v>0</v>
      </c>
      <c r="T134" s="2535">
        <f t="shared" si="60"/>
        <v>0</v>
      </c>
      <c r="U134" s="2535">
        <f t="shared" si="60"/>
        <v>0</v>
      </c>
      <c r="V134" s="2535">
        <f t="shared" si="60"/>
        <v>0</v>
      </c>
      <c r="W134" s="2535">
        <f t="shared" si="60"/>
        <v>0</v>
      </c>
      <c r="X134" s="2535">
        <f t="shared" si="60"/>
        <v>0</v>
      </c>
      <c r="Y134" s="2535">
        <f t="shared" si="60"/>
        <v>0</v>
      </c>
      <c r="Z134" s="2535">
        <f t="shared" si="60"/>
        <v>0</v>
      </c>
      <c r="AA134" s="2535">
        <f t="shared" si="60"/>
        <v>0</v>
      </c>
      <c r="AB134" s="2535">
        <f t="shared" si="60"/>
        <v>0</v>
      </c>
      <c r="AC134" s="2535">
        <f t="shared" si="60"/>
        <v>0</v>
      </c>
      <c r="AD134" s="2535">
        <f t="shared" si="60"/>
        <v>0</v>
      </c>
      <c r="AE134" s="2535">
        <f t="shared" si="60"/>
        <v>0</v>
      </c>
      <c r="AF134" s="2535">
        <f t="shared" si="60"/>
        <v>0</v>
      </c>
      <c r="AG134" s="2535">
        <f t="shared" si="60"/>
        <v>0</v>
      </c>
    </row>
    <row r="136" spans="1:33">
      <c r="B136" s="2534" t="s">
        <v>805</v>
      </c>
      <c r="D136" s="2525"/>
      <c r="E136" s="2525"/>
      <c r="F136" s="653"/>
      <c r="G136" s="2525"/>
      <c r="H136" s="2525"/>
      <c r="I136" s="653"/>
      <c r="J136" s="2525"/>
      <c r="K136" s="2525"/>
      <c r="L136" s="653"/>
      <c r="M136" s="2525"/>
      <c r="N136" s="2525"/>
      <c r="O136" s="653"/>
      <c r="P136" s="2525"/>
      <c r="Q136" s="2525"/>
      <c r="R136" s="653"/>
      <c r="S136" s="2525"/>
      <c r="T136" s="2525"/>
      <c r="U136" s="653"/>
      <c r="V136" s="2525"/>
      <c r="W136" s="2525"/>
      <c r="X136" s="653"/>
      <c r="Y136" s="2525"/>
      <c r="Z136" s="2525"/>
      <c r="AA136" s="653"/>
      <c r="AB136" s="2525"/>
      <c r="AC136" s="2525"/>
      <c r="AD136" s="653"/>
      <c r="AE136" s="2525"/>
      <c r="AF136" s="2525"/>
      <c r="AG136" s="653"/>
    </row>
    <row r="138" spans="1:33">
      <c r="A138" s="2533" t="s">
        <v>804</v>
      </c>
    </row>
    <row r="139" spans="1:33">
      <c r="B139" s="2522" t="s">
        <v>795</v>
      </c>
      <c r="D139" s="652">
        <f t="shared" ref="D139:AG139" si="61">D58-D$136*D129</f>
        <v>0</v>
      </c>
      <c r="E139" s="652">
        <f t="shared" si="61"/>
        <v>0</v>
      </c>
      <c r="F139" s="652">
        <f t="shared" si="61"/>
        <v>0</v>
      </c>
      <c r="G139" s="652">
        <f t="shared" si="61"/>
        <v>0</v>
      </c>
      <c r="H139" s="652">
        <f t="shared" si="61"/>
        <v>0</v>
      </c>
      <c r="I139" s="652">
        <f t="shared" si="61"/>
        <v>0</v>
      </c>
      <c r="J139" s="652">
        <f t="shared" si="61"/>
        <v>0</v>
      </c>
      <c r="K139" s="652">
        <f t="shared" si="61"/>
        <v>0</v>
      </c>
      <c r="L139" s="652">
        <f t="shared" si="61"/>
        <v>0</v>
      </c>
      <c r="M139" s="652">
        <f t="shared" si="61"/>
        <v>0</v>
      </c>
      <c r="N139" s="652">
        <f t="shared" si="61"/>
        <v>0</v>
      </c>
      <c r="O139" s="652">
        <f t="shared" si="61"/>
        <v>0</v>
      </c>
      <c r="P139" s="652">
        <f t="shared" si="61"/>
        <v>0</v>
      </c>
      <c r="Q139" s="652">
        <f t="shared" si="61"/>
        <v>0</v>
      </c>
      <c r="R139" s="652">
        <f t="shared" si="61"/>
        <v>0</v>
      </c>
      <c r="S139" s="652">
        <f t="shared" si="61"/>
        <v>0</v>
      </c>
      <c r="T139" s="652">
        <f t="shared" si="61"/>
        <v>0</v>
      </c>
      <c r="U139" s="652">
        <f t="shared" si="61"/>
        <v>0</v>
      </c>
      <c r="V139" s="652">
        <f t="shared" si="61"/>
        <v>0</v>
      </c>
      <c r="W139" s="652">
        <f t="shared" si="61"/>
        <v>0</v>
      </c>
      <c r="X139" s="652">
        <f t="shared" si="61"/>
        <v>0</v>
      </c>
      <c r="Y139" s="652">
        <f t="shared" si="61"/>
        <v>0</v>
      </c>
      <c r="Z139" s="652">
        <f t="shared" si="61"/>
        <v>0</v>
      </c>
      <c r="AA139" s="652">
        <f t="shared" si="61"/>
        <v>0</v>
      </c>
      <c r="AB139" s="652">
        <f t="shared" si="61"/>
        <v>0</v>
      </c>
      <c r="AC139" s="652">
        <f t="shared" si="61"/>
        <v>0</v>
      </c>
      <c r="AD139" s="652">
        <f t="shared" si="61"/>
        <v>0</v>
      </c>
      <c r="AE139" s="652">
        <f t="shared" si="61"/>
        <v>0</v>
      </c>
      <c r="AF139" s="652">
        <f t="shared" si="61"/>
        <v>0</v>
      </c>
      <c r="AG139" s="652">
        <f t="shared" si="61"/>
        <v>0</v>
      </c>
    </row>
    <row r="140" spans="1:33">
      <c r="B140" s="2522" t="s">
        <v>737</v>
      </c>
      <c r="D140" s="652">
        <f t="shared" ref="D140:AG140" si="62">D59-D$136*D130</f>
        <v>0</v>
      </c>
      <c r="E140" s="652">
        <f t="shared" si="62"/>
        <v>0</v>
      </c>
      <c r="F140" s="652">
        <f t="shared" si="62"/>
        <v>0</v>
      </c>
      <c r="G140" s="652">
        <f t="shared" si="62"/>
        <v>0</v>
      </c>
      <c r="H140" s="652">
        <f t="shared" si="62"/>
        <v>0</v>
      </c>
      <c r="I140" s="652">
        <f t="shared" si="62"/>
        <v>0</v>
      </c>
      <c r="J140" s="652">
        <f t="shared" si="62"/>
        <v>0</v>
      </c>
      <c r="K140" s="652">
        <f t="shared" si="62"/>
        <v>0</v>
      </c>
      <c r="L140" s="652">
        <f t="shared" si="62"/>
        <v>0</v>
      </c>
      <c r="M140" s="652">
        <f t="shared" si="62"/>
        <v>0</v>
      </c>
      <c r="N140" s="652">
        <f t="shared" si="62"/>
        <v>0</v>
      </c>
      <c r="O140" s="652">
        <f t="shared" si="62"/>
        <v>0</v>
      </c>
      <c r="P140" s="652">
        <f t="shared" si="62"/>
        <v>0</v>
      </c>
      <c r="Q140" s="652">
        <f t="shared" si="62"/>
        <v>0</v>
      </c>
      <c r="R140" s="652">
        <f t="shared" si="62"/>
        <v>0</v>
      </c>
      <c r="S140" s="652">
        <f t="shared" si="62"/>
        <v>0</v>
      </c>
      <c r="T140" s="652">
        <f t="shared" si="62"/>
        <v>0</v>
      </c>
      <c r="U140" s="652">
        <f t="shared" si="62"/>
        <v>0</v>
      </c>
      <c r="V140" s="652">
        <f t="shared" si="62"/>
        <v>0</v>
      </c>
      <c r="W140" s="652">
        <f t="shared" si="62"/>
        <v>0</v>
      </c>
      <c r="X140" s="652">
        <f t="shared" si="62"/>
        <v>0</v>
      </c>
      <c r="Y140" s="652">
        <f t="shared" si="62"/>
        <v>0</v>
      </c>
      <c r="Z140" s="652">
        <f t="shared" si="62"/>
        <v>0</v>
      </c>
      <c r="AA140" s="652">
        <f t="shared" si="62"/>
        <v>0</v>
      </c>
      <c r="AB140" s="652">
        <f t="shared" si="62"/>
        <v>0</v>
      </c>
      <c r="AC140" s="652">
        <f t="shared" si="62"/>
        <v>0</v>
      </c>
      <c r="AD140" s="652">
        <f t="shared" si="62"/>
        <v>0</v>
      </c>
      <c r="AE140" s="652">
        <f t="shared" si="62"/>
        <v>0</v>
      </c>
      <c r="AF140" s="652">
        <f t="shared" si="62"/>
        <v>0</v>
      </c>
      <c r="AG140" s="652">
        <f t="shared" si="62"/>
        <v>0</v>
      </c>
    </row>
    <row r="141" spans="1:33">
      <c r="B141" s="2522" t="s">
        <v>731</v>
      </c>
      <c r="D141" s="652">
        <f t="shared" ref="D141:AG141" si="63">D60-D$136*D131</f>
        <v>0</v>
      </c>
      <c r="E141" s="652">
        <f t="shared" si="63"/>
        <v>0</v>
      </c>
      <c r="F141" s="652">
        <f t="shared" si="63"/>
        <v>0</v>
      </c>
      <c r="G141" s="652">
        <f t="shared" si="63"/>
        <v>0</v>
      </c>
      <c r="H141" s="652">
        <f t="shared" si="63"/>
        <v>0</v>
      </c>
      <c r="I141" s="652">
        <f t="shared" si="63"/>
        <v>0</v>
      </c>
      <c r="J141" s="652">
        <f t="shared" si="63"/>
        <v>0</v>
      </c>
      <c r="K141" s="652">
        <f t="shared" si="63"/>
        <v>0</v>
      </c>
      <c r="L141" s="652">
        <f t="shared" si="63"/>
        <v>0</v>
      </c>
      <c r="M141" s="652">
        <f t="shared" si="63"/>
        <v>0</v>
      </c>
      <c r="N141" s="652">
        <f t="shared" si="63"/>
        <v>0</v>
      </c>
      <c r="O141" s="652">
        <f t="shared" si="63"/>
        <v>0</v>
      </c>
      <c r="P141" s="652">
        <f t="shared" si="63"/>
        <v>0</v>
      </c>
      <c r="Q141" s="652">
        <f t="shared" si="63"/>
        <v>0</v>
      </c>
      <c r="R141" s="652">
        <f t="shared" si="63"/>
        <v>0</v>
      </c>
      <c r="S141" s="652">
        <f t="shared" si="63"/>
        <v>0</v>
      </c>
      <c r="T141" s="652">
        <f t="shared" si="63"/>
        <v>0</v>
      </c>
      <c r="U141" s="652">
        <f t="shared" si="63"/>
        <v>0</v>
      </c>
      <c r="V141" s="652">
        <f t="shared" si="63"/>
        <v>0</v>
      </c>
      <c r="W141" s="652">
        <f t="shared" si="63"/>
        <v>0</v>
      </c>
      <c r="X141" s="652">
        <f t="shared" si="63"/>
        <v>0</v>
      </c>
      <c r="Y141" s="652">
        <f t="shared" si="63"/>
        <v>0</v>
      </c>
      <c r="Z141" s="652">
        <f t="shared" si="63"/>
        <v>0</v>
      </c>
      <c r="AA141" s="652">
        <f t="shared" si="63"/>
        <v>0</v>
      </c>
      <c r="AB141" s="652">
        <f t="shared" si="63"/>
        <v>0</v>
      </c>
      <c r="AC141" s="652">
        <f t="shared" si="63"/>
        <v>0</v>
      </c>
      <c r="AD141" s="652">
        <f t="shared" si="63"/>
        <v>0</v>
      </c>
      <c r="AE141" s="652">
        <f t="shared" si="63"/>
        <v>0</v>
      </c>
      <c r="AF141" s="652">
        <f t="shared" si="63"/>
        <v>0</v>
      </c>
      <c r="AG141" s="652">
        <f t="shared" si="63"/>
        <v>0</v>
      </c>
    </row>
    <row r="142" spans="1:33">
      <c r="B142" s="2522" t="s">
        <v>6</v>
      </c>
      <c r="D142" s="652">
        <f t="shared" ref="D142:AG142" si="64">D61-D$136*D132</f>
        <v>0</v>
      </c>
      <c r="E142" s="652">
        <f t="shared" si="64"/>
        <v>0</v>
      </c>
      <c r="F142" s="652">
        <f t="shared" si="64"/>
        <v>0</v>
      </c>
      <c r="G142" s="652">
        <f t="shared" si="64"/>
        <v>0</v>
      </c>
      <c r="H142" s="652">
        <f t="shared" si="64"/>
        <v>0</v>
      </c>
      <c r="I142" s="652">
        <f t="shared" si="64"/>
        <v>0</v>
      </c>
      <c r="J142" s="652">
        <f t="shared" si="64"/>
        <v>0</v>
      </c>
      <c r="K142" s="652">
        <f t="shared" si="64"/>
        <v>0</v>
      </c>
      <c r="L142" s="652">
        <f t="shared" si="64"/>
        <v>0</v>
      </c>
      <c r="M142" s="652">
        <f t="shared" si="64"/>
        <v>0</v>
      </c>
      <c r="N142" s="652">
        <f t="shared" si="64"/>
        <v>0</v>
      </c>
      <c r="O142" s="652">
        <f t="shared" si="64"/>
        <v>0</v>
      </c>
      <c r="P142" s="652">
        <f t="shared" si="64"/>
        <v>0</v>
      </c>
      <c r="Q142" s="652">
        <f t="shared" si="64"/>
        <v>0</v>
      </c>
      <c r="R142" s="652">
        <f t="shared" si="64"/>
        <v>0</v>
      </c>
      <c r="S142" s="652">
        <f t="shared" si="64"/>
        <v>0</v>
      </c>
      <c r="T142" s="652">
        <f t="shared" si="64"/>
        <v>0</v>
      </c>
      <c r="U142" s="652">
        <f t="shared" si="64"/>
        <v>0</v>
      </c>
      <c r="V142" s="652">
        <f t="shared" si="64"/>
        <v>0</v>
      </c>
      <c r="W142" s="652">
        <f t="shared" si="64"/>
        <v>0</v>
      </c>
      <c r="X142" s="652">
        <f t="shared" si="64"/>
        <v>0</v>
      </c>
      <c r="Y142" s="652">
        <f t="shared" si="64"/>
        <v>0</v>
      </c>
      <c r="Z142" s="652">
        <f t="shared" si="64"/>
        <v>0</v>
      </c>
      <c r="AA142" s="652">
        <f t="shared" si="64"/>
        <v>0</v>
      </c>
      <c r="AB142" s="652">
        <f t="shared" si="64"/>
        <v>0</v>
      </c>
      <c r="AC142" s="652">
        <f t="shared" si="64"/>
        <v>0</v>
      </c>
      <c r="AD142" s="652">
        <f t="shared" si="64"/>
        <v>0</v>
      </c>
      <c r="AE142" s="652">
        <f t="shared" si="64"/>
        <v>0</v>
      </c>
      <c r="AF142" s="652">
        <f t="shared" si="64"/>
        <v>0</v>
      </c>
      <c r="AG142" s="652">
        <f t="shared" si="64"/>
        <v>0</v>
      </c>
    </row>
    <row r="143" spans="1:33">
      <c r="B143" s="2522" t="s">
        <v>793</v>
      </c>
      <c r="D143" s="652">
        <f t="shared" ref="D143:AG143" si="65">D62-D$136*D133</f>
        <v>0</v>
      </c>
      <c r="E143" s="652">
        <f t="shared" si="65"/>
        <v>0</v>
      </c>
      <c r="F143" s="652">
        <f t="shared" si="65"/>
        <v>0</v>
      </c>
      <c r="G143" s="652">
        <f t="shared" si="65"/>
        <v>0</v>
      </c>
      <c r="H143" s="652">
        <f t="shared" si="65"/>
        <v>0</v>
      </c>
      <c r="I143" s="652">
        <f t="shared" si="65"/>
        <v>0</v>
      </c>
      <c r="J143" s="652">
        <f t="shared" si="65"/>
        <v>0</v>
      </c>
      <c r="K143" s="652">
        <f t="shared" si="65"/>
        <v>0</v>
      </c>
      <c r="L143" s="652">
        <f t="shared" si="65"/>
        <v>0</v>
      </c>
      <c r="M143" s="652">
        <f t="shared" si="65"/>
        <v>0</v>
      </c>
      <c r="N143" s="652">
        <f t="shared" si="65"/>
        <v>0</v>
      </c>
      <c r="O143" s="652">
        <f t="shared" si="65"/>
        <v>0</v>
      </c>
      <c r="P143" s="652">
        <f t="shared" si="65"/>
        <v>0</v>
      </c>
      <c r="Q143" s="652">
        <f t="shared" si="65"/>
        <v>0</v>
      </c>
      <c r="R143" s="652">
        <f t="shared" si="65"/>
        <v>0</v>
      </c>
      <c r="S143" s="652">
        <f t="shared" si="65"/>
        <v>0</v>
      </c>
      <c r="T143" s="652">
        <f t="shared" si="65"/>
        <v>0</v>
      </c>
      <c r="U143" s="652">
        <f t="shared" si="65"/>
        <v>0</v>
      </c>
      <c r="V143" s="652">
        <f t="shared" si="65"/>
        <v>0</v>
      </c>
      <c r="W143" s="652">
        <f t="shared" si="65"/>
        <v>0</v>
      </c>
      <c r="X143" s="652">
        <f t="shared" si="65"/>
        <v>0</v>
      </c>
      <c r="Y143" s="652">
        <f t="shared" si="65"/>
        <v>0</v>
      </c>
      <c r="Z143" s="652">
        <f t="shared" si="65"/>
        <v>0</v>
      </c>
      <c r="AA143" s="652">
        <f t="shared" si="65"/>
        <v>0</v>
      </c>
      <c r="AB143" s="652">
        <f t="shared" si="65"/>
        <v>0</v>
      </c>
      <c r="AC143" s="652">
        <f t="shared" si="65"/>
        <v>0</v>
      </c>
      <c r="AD143" s="652">
        <f t="shared" si="65"/>
        <v>0</v>
      </c>
      <c r="AE143" s="652">
        <f t="shared" si="65"/>
        <v>0</v>
      </c>
      <c r="AF143" s="652">
        <f t="shared" si="65"/>
        <v>0</v>
      </c>
      <c r="AG143" s="652">
        <f t="shared" si="65"/>
        <v>0</v>
      </c>
    </row>
    <row r="144" spans="1:33">
      <c r="B144" s="2522" t="s">
        <v>8</v>
      </c>
      <c r="D144" s="652">
        <f t="shared" ref="D144:AG144" si="66">D63-D$136*D134</f>
        <v>0</v>
      </c>
      <c r="E144" s="652">
        <f t="shared" si="66"/>
        <v>0</v>
      </c>
      <c r="F144" s="652">
        <f t="shared" si="66"/>
        <v>0</v>
      </c>
      <c r="G144" s="652">
        <f t="shared" si="66"/>
        <v>0</v>
      </c>
      <c r="H144" s="652">
        <f t="shared" si="66"/>
        <v>0</v>
      </c>
      <c r="I144" s="652">
        <f t="shared" si="66"/>
        <v>0</v>
      </c>
      <c r="J144" s="652">
        <f t="shared" si="66"/>
        <v>0</v>
      </c>
      <c r="K144" s="652">
        <f t="shared" si="66"/>
        <v>0</v>
      </c>
      <c r="L144" s="652">
        <f t="shared" si="66"/>
        <v>0</v>
      </c>
      <c r="M144" s="652">
        <f t="shared" si="66"/>
        <v>0</v>
      </c>
      <c r="N144" s="652">
        <f t="shared" si="66"/>
        <v>0</v>
      </c>
      <c r="O144" s="652">
        <f t="shared" si="66"/>
        <v>0</v>
      </c>
      <c r="P144" s="652">
        <f t="shared" si="66"/>
        <v>0</v>
      </c>
      <c r="Q144" s="652">
        <f t="shared" si="66"/>
        <v>0</v>
      </c>
      <c r="R144" s="652">
        <f t="shared" si="66"/>
        <v>0</v>
      </c>
      <c r="S144" s="652">
        <f t="shared" si="66"/>
        <v>0</v>
      </c>
      <c r="T144" s="652">
        <f t="shared" si="66"/>
        <v>0</v>
      </c>
      <c r="U144" s="652">
        <f t="shared" si="66"/>
        <v>0</v>
      </c>
      <c r="V144" s="652">
        <f t="shared" si="66"/>
        <v>0</v>
      </c>
      <c r="W144" s="652">
        <f t="shared" si="66"/>
        <v>0</v>
      </c>
      <c r="X144" s="652">
        <f t="shared" si="66"/>
        <v>0</v>
      </c>
      <c r="Y144" s="652">
        <f t="shared" si="66"/>
        <v>0</v>
      </c>
      <c r="Z144" s="652">
        <f t="shared" si="66"/>
        <v>0</v>
      </c>
      <c r="AA144" s="652">
        <f t="shared" si="66"/>
        <v>0</v>
      </c>
      <c r="AB144" s="652">
        <f t="shared" si="66"/>
        <v>0</v>
      </c>
      <c r="AC144" s="652">
        <f t="shared" si="66"/>
        <v>0</v>
      </c>
      <c r="AD144" s="652">
        <f t="shared" si="66"/>
        <v>0</v>
      </c>
      <c r="AE144" s="652">
        <f t="shared" si="66"/>
        <v>0</v>
      </c>
      <c r="AF144" s="652">
        <f t="shared" si="66"/>
        <v>0</v>
      </c>
      <c r="AG144" s="652">
        <f t="shared" si="66"/>
        <v>0</v>
      </c>
    </row>
    <row r="149" spans="1:33" ht="15">
      <c r="A149" s="2530" t="s">
        <v>803</v>
      </c>
    </row>
    <row r="150" spans="1:33" ht="15">
      <c r="A150" s="2530"/>
      <c r="D150" s="95" t="s">
        <v>148</v>
      </c>
      <c r="E150" s="95" t="s">
        <v>147</v>
      </c>
      <c r="F150" s="95" t="s">
        <v>8</v>
      </c>
      <c r="G150" s="95" t="s">
        <v>148</v>
      </c>
      <c r="H150" s="95" t="s">
        <v>147</v>
      </c>
      <c r="I150" s="95" t="s">
        <v>8</v>
      </c>
      <c r="J150" s="95" t="s">
        <v>148</v>
      </c>
      <c r="K150" s="95" t="s">
        <v>147</v>
      </c>
      <c r="L150" s="95" t="s">
        <v>8</v>
      </c>
      <c r="M150" s="95" t="s">
        <v>148</v>
      </c>
      <c r="N150" s="95" t="s">
        <v>147</v>
      </c>
      <c r="O150" s="95" t="s">
        <v>8</v>
      </c>
      <c r="P150" s="95" t="s">
        <v>148</v>
      </c>
      <c r="Q150" s="95" t="s">
        <v>147</v>
      </c>
      <c r="R150" s="95" t="s">
        <v>8</v>
      </c>
      <c r="S150" s="95" t="s">
        <v>148</v>
      </c>
      <c r="T150" s="95" t="s">
        <v>147</v>
      </c>
      <c r="U150" s="95" t="s">
        <v>8</v>
      </c>
      <c r="V150" s="95" t="s">
        <v>148</v>
      </c>
      <c r="W150" s="95" t="s">
        <v>147</v>
      </c>
      <c r="X150" s="95" t="s">
        <v>8</v>
      </c>
      <c r="Y150" s="95" t="s">
        <v>148</v>
      </c>
      <c r="Z150" s="95" t="s">
        <v>147</v>
      </c>
      <c r="AA150" s="95" t="s">
        <v>8</v>
      </c>
      <c r="AB150" s="95" t="s">
        <v>148</v>
      </c>
      <c r="AC150" s="95" t="s">
        <v>147</v>
      </c>
      <c r="AD150" s="95" t="s">
        <v>8</v>
      </c>
      <c r="AE150" s="95" t="s">
        <v>148</v>
      </c>
      <c r="AF150" s="95" t="s">
        <v>147</v>
      </c>
      <c r="AG150" s="95" t="s">
        <v>8</v>
      </c>
    </row>
    <row r="151" spans="1:33" ht="15">
      <c r="A151" s="2529" t="s">
        <v>802</v>
      </c>
      <c r="D151" s="72">
        <f t="shared" ref="D151:AG151" si="67">D$5</f>
        <v>2012</v>
      </c>
      <c r="E151" s="72">
        <f t="shared" si="67"/>
        <v>2012</v>
      </c>
      <c r="F151" s="72">
        <f t="shared" si="67"/>
        <v>2012</v>
      </c>
      <c r="G151" s="72">
        <f t="shared" si="67"/>
        <v>2013</v>
      </c>
      <c r="H151" s="72">
        <f t="shared" si="67"/>
        <v>2013</v>
      </c>
      <c r="I151" s="72">
        <f t="shared" si="67"/>
        <v>2013</v>
      </c>
      <c r="J151" s="72">
        <f t="shared" si="67"/>
        <v>2014</v>
      </c>
      <c r="K151" s="72">
        <f t="shared" si="67"/>
        <v>2014</v>
      </c>
      <c r="L151" s="72">
        <f t="shared" si="67"/>
        <v>2014</v>
      </c>
      <c r="M151" s="72">
        <f t="shared" si="67"/>
        <v>2015</v>
      </c>
      <c r="N151" s="72">
        <f t="shared" si="67"/>
        <v>2015</v>
      </c>
      <c r="O151" s="72">
        <f t="shared" si="67"/>
        <v>2015</v>
      </c>
      <c r="P151" s="72">
        <f t="shared" si="67"/>
        <v>2016</v>
      </c>
      <c r="Q151" s="72">
        <f t="shared" si="67"/>
        <v>2016</v>
      </c>
      <c r="R151" s="72">
        <f t="shared" si="67"/>
        <v>2016</v>
      </c>
      <c r="S151" s="72">
        <f t="shared" si="67"/>
        <v>2017</v>
      </c>
      <c r="T151" s="72">
        <f t="shared" si="67"/>
        <v>2017</v>
      </c>
      <c r="U151" s="72">
        <f t="shared" si="67"/>
        <v>2017</v>
      </c>
      <c r="V151" s="72">
        <f t="shared" si="67"/>
        <v>2018</v>
      </c>
      <c r="W151" s="72">
        <f t="shared" si="67"/>
        <v>2018</v>
      </c>
      <c r="X151" s="72">
        <f t="shared" si="67"/>
        <v>2018</v>
      </c>
      <c r="Y151" s="72">
        <f t="shared" si="67"/>
        <v>2019</v>
      </c>
      <c r="Z151" s="72">
        <f t="shared" si="67"/>
        <v>2019</v>
      </c>
      <c r="AA151" s="72">
        <f t="shared" si="67"/>
        <v>2019</v>
      </c>
      <c r="AB151" s="72">
        <f t="shared" si="67"/>
        <v>2020</v>
      </c>
      <c r="AC151" s="72">
        <f t="shared" si="67"/>
        <v>2020</v>
      </c>
      <c r="AD151" s="72">
        <f t="shared" si="67"/>
        <v>2020</v>
      </c>
      <c r="AE151" s="72">
        <f t="shared" si="67"/>
        <v>2021</v>
      </c>
      <c r="AF151" s="72">
        <f t="shared" si="67"/>
        <v>2021</v>
      </c>
      <c r="AG151" s="72">
        <f t="shared" si="67"/>
        <v>2021</v>
      </c>
    </row>
    <row r="152" spans="1:33" ht="27.75" customHeight="1">
      <c r="A152" s="2532" t="s">
        <v>801</v>
      </c>
      <c r="C152" s="2531" t="s">
        <v>525</v>
      </c>
      <c r="D152" s="2525"/>
      <c r="E152" s="2525"/>
      <c r="F152" s="2525"/>
      <c r="G152" s="2525"/>
      <c r="H152" s="2525"/>
      <c r="I152" s="2525"/>
      <c r="J152" s="2525"/>
      <c r="K152" s="2525"/>
      <c r="L152" s="2525"/>
      <c r="M152" s="2525"/>
      <c r="N152" s="2525"/>
      <c r="O152" s="2525"/>
      <c r="P152" s="2525"/>
      <c r="Q152" s="2525"/>
      <c r="R152" s="2525"/>
      <c r="S152" s="2525"/>
      <c r="T152" s="2525"/>
      <c r="U152" s="2525"/>
      <c r="V152" s="2525"/>
      <c r="W152" s="2525"/>
      <c r="X152" s="2525"/>
      <c r="Y152" s="2525"/>
      <c r="Z152" s="2525"/>
      <c r="AA152" s="2525"/>
      <c r="AB152" s="2525"/>
      <c r="AC152" s="2525"/>
      <c r="AD152" s="2525"/>
      <c r="AE152" s="2525"/>
      <c r="AF152" s="2525"/>
      <c r="AG152" s="2525"/>
    </row>
    <row r="153" spans="1:33" ht="15.75" customHeight="1">
      <c r="A153" s="2532" t="s">
        <v>800</v>
      </c>
      <c r="C153" s="2531" t="s">
        <v>525</v>
      </c>
      <c r="D153" s="2525"/>
      <c r="E153" s="2525"/>
      <c r="F153" s="2525"/>
      <c r="G153" s="2525"/>
      <c r="H153" s="2525"/>
      <c r="I153" s="2525"/>
      <c r="J153" s="2525"/>
      <c r="K153" s="2525"/>
      <c r="L153" s="2525"/>
      <c r="M153" s="2525"/>
      <c r="N153" s="2525"/>
      <c r="O153" s="2525"/>
      <c r="P153" s="2525"/>
      <c r="Q153" s="2525"/>
      <c r="R153" s="2525"/>
      <c r="S153" s="2525"/>
      <c r="T153" s="2525"/>
      <c r="U153" s="2525"/>
      <c r="V153" s="2525"/>
      <c r="W153" s="2525"/>
      <c r="X153" s="2525"/>
      <c r="Y153" s="2525"/>
      <c r="Z153" s="2525"/>
      <c r="AA153" s="2525"/>
      <c r="AB153" s="2525"/>
      <c r="AC153" s="2525"/>
      <c r="AD153" s="2525"/>
      <c r="AE153" s="2525"/>
      <c r="AF153" s="2525"/>
      <c r="AG153" s="2525"/>
    </row>
    <row r="155" spans="1:33" ht="15">
      <c r="A155" s="2530" t="s">
        <v>799</v>
      </c>
    </row>
    <row r="156" spans="1:33" ht="15">
      <c r="A156" s="2530"/>
      <c r="D156" s="95" t="s">
        <v>148</v>
      </c>
      <c r="E156" s="95" t="s">
        <v>147</v>
      </c>
      <c r="F156" s="95" t="s">
        <v>8</v>
      </c>
      <c r="G156" s="95" t="s">
        <v>148</v>
      </c>
      <c r="H156" s="95" t="s">
        <v>147</v>
      </c>
      <c r="I156" s="95" t="s">
        <v>8</v>
      </c>
      <c r="J156" s="95" t="s">
        <v>148</v>
      </c>
      <c r="K156" s="95" t="s">
        <v>147</v>
      </c>
      <c r="L156" s="95" t="s">
        <v>8</v>
      </c>
      <c r="M156" s="95" t="s">
        <v>148</v>
      </c>
      <c r="N156" s="95" t="s">
        <v>147</v>
      </c>
      <c r="O156" s="95" t="s">
        <v>8</v>
      </c>
      <c r="P156" s="95" t="s">
        <v>148</v>
      </c>
      <c r="Q156" s="95" t="s">
        <v>147</v>
      </c>
      <c r="R156" s="95" t="s">
        <v>8</v>
      </c>
      <c r="S156" s="95" t="s">
        <v>148</v>
      </c>
      <c r="T156" s="95" t="s">
        <v>147</v>
      </c>
      <c r="U156" s="95" t="s">
        <v>8</v>
      </c>
      <c r="V156" s="95" t="s">
        <v>148</v>
      </c>
      <c r="W156" s="95" t="s">
        <v>147</v>
      </c>
      <c r="X156" s="95" t="s">
        <v>8</v>
      </c>
      <c r="Y156" s="95" t="s">
        <v>148</v>
      </c>
      <c r="Z156" s="95" t="s">
        <v>147</v>
      </c>
      <c r="AA156" s="95" t="s">
        <v>8</v>
      </c>
      <c r="AB156" s="95" t="s">
        <v>148</v>
      </c>
      <c r="AC156" s="95" t="s">
        <v>147</v>
      </c>
      <c r="AD156" s="95" t="s">
        <v>8</v>
      </c>
      <c r="AE156" s="95" t="s">
        <v>148</v>
      </c>
      <c r="AF156" s="95" t="s">
        <v>147</v>
      </c>
      <c r="AG156" s="95" t="s">
        <v>8</v>
      </c>
    </row>
    <row r="157" spans="1:33" ht="15">
      <c r="A157" s="2529" t="s">
        <v>93</v>
      </c>
      <c r="D157" s="650">
        <v>2012</v>
      </c>
      <c r="E157" s="650">
        <v>2012</v>
      </c>
      <c r="F157" s="650">
        <v>2012</v>
      </c>
      <c r="G157" s="72">
        <f t="shared" ref="G157:AG157" si="68">G$5</f>
        <v>2013</v>
      </c>
      <c r="H157" s="72">
        <f t="shared" si="68"/>
        <v>2013</v>
      </c>
      <c r="I157" s="72">
        <f t="shared" si="68"/>
        <v>2013</v>
      </c>
      <c r="J157" s="72">
        <f t="shared" si="68"/>
        <v>2014</v>
      </c>
      <c r="K157" s="72">
        <f t="shared" si="68"/>
        <v>2014</v>
      </c>
      <c r="L157" s="72">
        <f t="shared" si="68"/>
        <v>2014</v>
      </c>
      <c r="M157" s="72">
        <f t="shared" si="68"/>
        <v>2015</v>
      </c>
      <c r="N157" s="72">
        <f t="shared" si="68"/>
        <v>2015</v>
      </c>
      <c r="O157" s="72">
        <f t="shared" si="68"/>
        <v>2015</v>
      </c>
      <c r="P157" s="72">
        <f t="shared" si="68"/>
        <v>2016</v>
      </c>
      <c r="Q157" s="72">
        <f t="shared" si="68"/>
        <v>2016</v>
      </c>
      <c r="R157" s="72">
        <f t="shared" si="68"/>
        <v>2016</v>
      </c>
      <c r="S157" s="72">
        <f t="shared" si="68"/>
        <v>2017</v>
      </c>
      <c r="T157" s="72">
        <f t="shared" si="68"/>
        <v>2017</v>
      </c>
      <c r="U157" s="72">
        <f t="shared" si="68"/>
        <v>2017</v>
      </c>
      <c r="V157" s="72">
        <f t="shared" si="68"/>
        <v>2018</v>
      </c>
      <c r="W157" s="72">
        <f t="shared" si="68"/>
        <v>2018</v>
      </c>
      <c r="X157" s="72">
        <f t="shared" si="68"/>
        <v>2018</v>
      </c>
      <c r="Y157" s="72">
        <f t="shared" si="68"/>
        <v>2019</v>
      </c>
      <c r="Z157" s="72">
        <f t="shared" si="68"/>
        <v>2019</v>
      </c>
      <c r="AA157" s="72">
        <f t="shared" si="68"/>
        <v>2019</v>
      </c>
      <c r="AB157" s="72">
        <f t="shared" si="68"/>
        <v>2020</v>
      </c>
      <c r="AC157" s="72">
        <f t="shared" si="68"/>
        <v>2020</v>
      </c>
      <c r="AD157" s="72">
        <f t="shared" si="68"/>
        <v>2020</v>
      </c>
      <c r="AE157" s="72">
        <f t="shared" si="68"/>
        <v>2021</v>
      </c>
      <c r="AF157" s="72">
        <f t="shared" si="68"/>
        <v>2021</v>
      </c>
      <c r="AG157" s="72">
        <f t="shared" si="68"/>
        <v>2021</v>
      </c>
    </row>
    <row r="158" spans="1:33">
      <c r="A158" s="2522" t="s">
        <v>795</v>
      </c>
      <c r="C158" s="2528" t="s">
        <v>20</v>
      </c>
      <c r="D158" s="2525"/>
      <c r="E158" s="2525"/>
      <c r="F158" s="2525">
        <f>SUM(D158:E158)</f>
        <v>0</v>
      </c>
      <c r="G158" s="2525"/>
      <c r="H158" s="2525"/>
      <c r="I158" s="2525"/>
      <c r="J158" s="2525"/>
      <c r="K158" s="2525"/>
      <c r="L158" s="2525"/>
      <c r="M158" s="2525"/>
      <c r="N158" s="2525"/>
      <c r="O158" s="2525"/>
      <c r="P158" s="2525"/>
      <c r="Q158" s="2525"/>
      <c r="R158" s="2525"/>
      <c r="S158" s="2525"/>
      <c r="T158" s="2525"/>
      <c r="U158" s="2525"/>
      <c r="V158" s="2525"/>
      <c r="W158" s="2525"/>
      <c r="X158" s="2525"/>
      <c r="Y158" s="2525"/>
      <c r="Z158" s="2525"/>
      <c r="AA158" s="2525"/>
      <c r="AB158" s="2525"/>
      <c r="AC158" s="2525"/>
      <c r="AD158" s="2525"/>
      <c r="AE158" s="2525"/>
      <c r="AF158" s="2525"/>
      <c r="AG158" s="2525"/>
    </row>
    <row r="159" spans="1:33">
      <c r="A159" s="2522" t="s">
        <v>794</v>
      </c>
      <c r="C159" s="2521" t="s">
        <v>20</v>
      </c>
      <c r="D159" s="2525"/>
      <c r="E159" s="2525"/>
      <c r="F159" s="2525">
        <f>SUM(D159:E159)</f>
        <v>0</v>
      </c>
      <c r="G159" s="2525"/>
      <c r="H159" s="2525"/>
      <c r="I159" s="2525"/>
      <c r="J159" s="2525"/>
      <c r="K159" s="2525"/>
      <c r="L159" s="2525"/>
      <c r="M159" s="2525"/>
      <c r="N159" s="2525"/>
      <c r="O159" s="2525"/>
      <c r="P159" s="2525"/>
      <c r="Q159" s="2525"/>
      <c r="R159" s="2525"/>
      <c r="S159" s="2525"/>
      <c r="T159" s="2525"/>
      <c r="U159" s="2525"/>
      <c r="V159" s="2525"/>
      <c r="W159" s="2525"/>
      <c r="X159" s="2525"/>
      <c r="Y159" s="2525"/>
      <c r="Z159" s="2525"/>
      <c r="AA159" s="2525"/>
      <c r="AB159" s="2525"/>
      <c r="AC159" s="2525"/>
      <c r="AD159" s="2525"/>
      <c r="AE159" s="2525"/>
      <c r="AF159" s="2525"/>
      <c r="AG159" s="2525"/>
    </row>
    <row r="160" spans="1:33">
      <c r="A160" s="2522" t="s">
        <v>731</v>
      </c>
      <c r="C160" s="2521" t="s">
        <v>20</v>
      </c>
      <c r="D160" s="2525"/>
      <c r="E160" s="2525"/>
      <c r="F160" s="2525">
        <f>SUM(D160:E160)</f>
        <v>0</v>
      </c>
      <c r="G160" s="2525"/>
      <c r="H160" s="2525"/>
      <c r="I160" s="2525"/>
      <c r="J160" s="2525"/>
      <c r="K160" s="2525"/>
      <c r="L160" s="2525"/>
      <c r="M160" s="2525"/>
      <c r="N160" s="2525"/>
      <c r="O160" s="2525"/>
      <c r="P160" s="2525"/>
      <c r="Q160" s="2525"/>
      <c r="R160" s="2525"/>
      <c r="S160" s="2525"/>
      <c r="T160" s="2525"/>
      <c r="U160" s="2525"/>
      <c r="V160" s="2525"/>
      <c r="W160" s="2525"/>
      <c r="X160" s="2525"/>
      <c r="Y160" s="2525"/>
      <c r="Z160" s="2525"/>
      <c r="AA160" s="2525"/>
      <c r="AB160" s="2525"/>
      <c r="AC160" s="2525"/>
      <c r="AD160" s="2525"/>
      <c r="AE160" s="2525"/>
      <c r="AF160" s="2525"/>
      <c r="AG160" s="2525"/>
    </row>
    <row r="161" spans="1:33">
      <c r="A161" s="2522" t="s">
        <v>6</v>
      </c>
      <c r="C161" s="2521" t="s">
        <v>20</v>
      </c>
      <c r="D161" s="2525"/>
      <c r="E161" s="2525"/>
      <c r="F161" s="2525">
        <f>SUM(D161:E161)</f>
        <v>0</v>
      </c>
      <c r="G161" s="2525"/>
      <c r="H161" s="2525"/>
      <c r="I161" s="2525"/>
      <c r="J161" s="2525"/>
      <c r="K161" s="2525"/>
      <c r="L161" s="2525"/>
      <c r="M161" s="2525"/>
      <c r="N161" s="2525"/>
      <c r="O161" s="2525"/>
      <c r="P161" s="2525"/>
      <c r="Q161" s="2525"/>
      <c r="R161" s="2525"/>
      <c r="S161" s="2525"/>
      <c r="T161" s="2525"/>
      <c r="U161" s="2525"/>
      <c r="V161" s="2525"/>
      <c r="W161" s="2525"/>
      <c r="X161" s="2525"/>
      <c r="Y161" s="2525"/>
      <c r="Z161" s="2525"/>
      <c r="AA161" s="2525"/>
      <c r="AB161" s="2525"/>
      <c r="AC161" s="2525"/>
      <c r="AD161" s="2525"/>
      <c r="AE161" s="2525"/>
      <c r="AF161" s="2525"/>
      <c r="AG161" s="2525"/>
    </row>
    <row r="162" spans="1:33">
      <c r="A162" s="2522" t="s">
        <v>793</v>
      </c>
      <c r="C162" s="2521" t="s">
        <v>20</v>
      </c>
      <c r="D162" s="2525"/>
      <c r="E162" s="2525"/>
      <c r="F162" s="2525">
        <f>SUM(D162:E162)</f>
        <v>0</v>
      </c>
      <c r="G162" s="2525"/>
      <c r="H162" s="2525"/>
      <c r="I162" s="2525"/>
      <c r="J162" s="2525"/>
      <c r="K162" s="2525"/>
      <c r="L162" s="2525"/>
      <c r="M162" s="2525"/>
      <c r="N162" s="2525"/>
      <c r="O162" s="2525"/>
      <c r="P162" s="2525"/>
      <c r="Q162" s="2525"/>
      <c r="R162" s="2525"/>
      <c r="S162" s="2525"/>
      <c r="T162" s="2525"/>
      <c r="U162" s="2525"/>
      <c r="V162" s="2525"/>
      <c r="W162" s="2525"/>
      <c r="X162" s="2525"/>
      <c r="Y162" s="2525"/>
      <c r="Z162" s="2525"/>
      <c r="AA162" s="2525"/>
      <c r="AB162" s="2525"/>
      <c r="AC162" s="2525"/>
      <c r="AD162" s="2525"/>
      <c r="AE162" s="2525"/>
      <c r="AF162" s="2525"/>
      <c r="AG162" s="2525"/>
    </row>
    <row r="163" spans="1:33">
      <c r="A163" s="2522" t="s">
        <v>8</v>
      </c>
      <c r="D163" s="2523">
        <f t="shared" ref="D163:AG163" si="69">SUM(D158:D162)</f>
        <v>0</v>
      </c>
      <c r="E163" s="2523">
        <f t="shared" si="69"/>
        <v>0</v>
      </c>
      <c r="F163" s="2523">
        <f t="shared" si="69"/>
        <v>0</v>
      </c>
      <c r="G163" s="2523">
        <f t="shared" si="69"/>
        <v>0</v>
      </c>
      <c r="H163" s="2523">
        <f t="shared" si="69"/>
        <v>0</v>
      </c>
      <c r="I163" s="2523">
        <f t="shared" si="69"/>
        <v>0</v>
      </c>
      <c r="J163" s="2523">
        <f t="shared" si="69"/>
        <v>0</v>
      </c>
      <c r="K163" s="2523">
        <f t="shared" si="69"/>
        <v>0</v>
      </c>
      <c r="L163" s="2523">
        <f t="shared" si="69"/>
        <v>0</v>
      </c>
      <c r="M163" s="2523">
        <f t="shared" si="69"/>
        <v>0</v>
      </c>
      <c r="N163" s="2523">
        <f t="shared" si="69"/>
        <v>0</v>
      </c>
      <c r="O163" s="2523">
        <f t="shared" si="69"/>
        <v>0</v>
      </c>
      <c r="P163" s="2523">
        <f t="shared" si="69"/>
        <v>0</v>
      </c>
      <c r="Q163" s="2523">
        <f t="shared" si="69"/>
        <v>0</v>
      </c>
      <c r="R163" s="2523">
        <f t="shared" si="69"/>
        <v>0</v>
      </c>
      <c r="S163" s="2523">
        <f t="shared" si="69"/>
        <v>0</v>
      </c>
      <c r="T163" s="2523">
        <f t="shared" si="69"/>
        <v>0</v>
      </c>
      <c r="U163" s="2523">
        <f t="shared" si="69"/>
        <v>0</v>
      </c>
      <c r="V163" s="2523">
        <f t="shared" si="69"/>
        <v>0</v>
      </c>
      <c r="W163" s="2523">
        <f t="shared" si="69"/>
        <v>0</v>
      </c>
      <c r="X163" s="2523">
        <f t="shared" si="69"/>
        <v>0</v>
      </c>
      <c r="Y163" s="2523">
        <f t="shared" si="69"/>
        <v>0</v>
      </c>
      <c r="Z163" s="2523">
        <f t="shared" si="69"/>
        <v>0</v>
      </c>
      <c r="AA163" s="2523">
        <f t="shared" si="69"/>
        <v>0</v>
      </c>
      <c r="AB163" s="2523">
        <f t="shared" si="69"/>
        <v>0</v>
      </c>
      <c r="AC163" s="2523">
        <f t="shared" si="69"/>
        <v>0</v>
      </c>
      <c r="AD163" s="2523">
        <f t="shared" si="69"/>
        <v>0</v>
      </c>
      <c r="AE163" s="2523">
        <f t="shared" si="69"/>
        <v>0</v>
      </c>
      <c r="AF163" s="2523">
        <f t="shared" si="69"/>
        <v>0</v>
      </c>
      <c r="AG163" s="2523">
        <f t="shared" si="69"/>
        <v>0</v>
      </c>
    </row>
    <row r="164" spans="1:33">
      <c r="A164" s="2524" t="s">
        <v>797</v>
      </c>
      <c r="B164" s="2527"/>
      <c r="D164" s="2523"/>
      <c r="E164" s="2523"/>
      <c r="F164" s="2523" t="s">
        <v>88</v>
      </c>
      <c r="G164" s="2523"/>
      <c r="H164" s="2523"/>
      <c r="I164" s="2523"/>
      <c r="J164" s="2523"/>
      <c r="K164" s="2523"/>
      <c r="L164" s="2523"/>
      <c r="M164" s="2523"/>
      <c r="N164" s="2523"/>
      <c r="O164" s="2523"/>
      <c r="P164" s="2523"/>
      <c r="Q164" s="2523"/>
      <c r="R164" s="2523"/>
      <c r="S164" s="2523"/>
      <c r="T164" s="2523"/>
      <c r="U164" s="2523"/>
      <c r="V164" s="2523"/>
      <c r="W164" s="2523"/>
      <c r="X164" s="2523"/>
      <c r="Y164" s="2523"/>
      <c r="Z164" s="2523"/>
      <c r="AA164" s="2523"/>
      <c r="AB164" s="2523"/>
      <c r="AC164" s="2523"/>
      <c r="AD164" s="2523"/>
      <c r="AE164" s="2523"/>
      <c r="AF164" s="2523"/>
      <c r="AG164" s="2523"/>
    </row>
    <row r="165" spans="1:33">
      <c r="A165" s="2522" t="s">
        <v>746</v>
      </c>
      <c r="D165" s="649"/>
      <c r="E165" s="649"/>
      <c r="F165" s="649" t="e">
        <f>IF(ABS(F163-F164=0),"OK","ERROR")</f>
        <v>#VALUE!</v>
      </c>
      <c r="G165" s="649"/>
      <c r="H165" s="649"/>
      <c r="I165" s="649" t="str">
        <f>IF(ABS(I163-I164=0),"OK","ERROR")</f>
        <v>OK</v>
      </c>
      <c r="J165" s="649"/>
      <c r="K165" s="649"/>
      <c r="L165" s="649" t="str">
        <f>IF(ABS(L163-L164=0),"OK","ERROR")</f>
        <v>OK</v>
      </c>
      <c r="M165" s="649"/>
      <c r="N165" s="649"/>
      <c r="O165" s="649" t="str">
        <f>IF(ABS(O163-O164=0),"OK","ERROR")</f>
        <v>OK</v>
      </c>
      <c r="P165" s="649"/>
      <c r="Q165" s="649"/>
      <c r="R165" s="649" t="str">
        <f>IF(ABS(R163-R164=0),"OK","ERROR")</f>
        <v>OK</v>
      </c>
      <c r="S165" s="649"/>
      <c r="T165" s="649"/>
      <c r="U165" s="649" t="str">
        <f>IF(ABS(U163-U164=0),"OK","ERROR")</f>
        <v>OK</v>
      </c>
      <c r="V165" s="649"/>
      <c r="W165" s="649"/>
      <c r="X165" s="649" t="str">
        <f>IF(ABS(X163-X164=0),"OK","ERROR")</f>
        <v>OK</v>
      </c>
      <c r="Y165" s="649"/>
      <c r="Z165" s="649"/>
      <c r="AA165" s="649" t="str">
        <f>IF(ABS(AA163-AA164=0),"OK","ERROR")</f>
        <v>OK</v>
      </c>
      <c r="AB165" s="649"/>
      <c r="AC165" s="649"/>
      <c r="AD165" s="649" t="str">
        <f>IF(ABS(AD163-AD164=0),"OK","ERROR")</f>
        <v>OK</v>
      </c>
      <c r="AE165" s="649"/>
      <c r="AF165" s="649"/>
      <c r="AG165" s="649" t="str">
        <f>IF(ABS(AG163-AG164=0),"OK","ERROR")</f>
        <v>OK</v>
      </c>
    </row>
    <row r="166" spans="1:33">
      <c r="D166" s="95" t="s">
        <v>148</v>
      </c>
      <c r="E166" s="95" t="s">
        <v>147</v>
      </c>
      <c r="F166" s="95" t="s">
        <v>8</v>
      </c>
      <c r="G166" s="95" t="s">
        <v>148</v>
      </c>
      <c r="H166" s="95" t="s">
        <v>147</v>
      </c>
      <c r="I166" s="95" t="s">
        <v>8</v>
      </c>
      <c r="J166" s="95" t="s">
        <v>148</v>
      </c>
      <c r="K166" s="95" t="s">
        <v>147</v>
      </c>
      <c r="L166" s="95" t="s">
        <v>8</v>
      </c>
      <c r="M166" s="95" t="s">
        <v>148</v>
      </c>
      <c r="N166" s="95" t="s">
        <v>147</v>
      </c>
      <c r="O166" s="95" t="s">
        <v>8</v>
      </c>
      <c r="P166" s="95" t="s">
        <v>148</v>
      </c>
      <c r="Q166" s="95" t="s">
        <v>147</v>
      </c>
      <c r="R166" s="95" t="s">
        <v>8</v>
      </c>
      <c r="S166" s="95" t="s">
        <v>148</v>
      </c>
      <c r="T166" s="95" t="s">
        <v>147</v>
      </c>
      <c r="U166" s="95" t="s">
        <v>8</v>
      </c>
      <c r="V166" s="95" t="s">
        <v>148</v>
      </c>
      <c r="W166" s="95" t="s">
        <v>147</v>
      </c>
      <c r="X166" s="95" t="s">
        <v>8</v>
      </c>
      <c r="Y166" s="95" t="s">
        <v>148</v>
      </c>
      <c r="Z166" s="95" t="s">
        <v>147</v>
      </c>
      <c r="AA166" s="95" t="s">
        <v>8</v>
      </c>
      <c r="AB166" s="95" t="s">
        <v>148</v>
      </c>
      <c r="AC166" s="95" t="s">
        <v>147</v>
      </c>
      <c r="AD166" s="95" t="s">
        <v>8</v>
      </c>
      <c r="AE166" s="95" t="s">
        <v>148</v>
      </c>
      <c r="AF166" s="95" t="s">
        <v>147</v>
      </c>
      <c r="AG166" s="95" t="s">
        <v>8</v>
      </c>
    </row>
    <row r="167" spans="1:33">
      <c r="A167" s="651" t="s">
        <v>798</v>
      </c>
      <c r="D167" s="650">
        <v>2012</v>
      </c>
      <c r="E167" s="650">
        <v>2012</v>
      </c>
      <c r="F167" s="650">
        <v>2012</v>
      </c>
      <c r="G167" s="72">
        <f t="shared" ref="G167:AG167" si="70">G$5</f>
        <v>2013</v>
      </c>
      <c r="H167" s="72">
        <f t="shared" si="70"/>
        <v>2013</v>
      </c>
      <c r="I167" s="72">
        <f t="shared" si="70"/>
        <v>2013</v>
      </c>
      <c r="J167" s="72">
        <f t="shared" si="70"/>
        <v>2014</v>
      </c>
      <c r="K167" s="72">
        <f t="shared" si="70"/>
        <v>2014</v>
      </c>
      <c r="L167" s="72">
        <f t="shared" si="70"/>
        <v>2014</v>
      </c>
      <c r="M167" s="72">
        <f t="shared" si="70"/>
        <v>2015</v>
      </c>
      <c r="N167" s="72">
        <f t="shared" si="70"/>
        <v>2015</v>
      </c>
      <c r="O167" s="72">
        <f t="shared" si="70"/>
        <v>2015</v>
      </c>
      <c r="P167" s="72">
        <f t="shared" si="70"/>
        <v>2016</v>
      </c>
      <c r="Q167" s="72">
        <f t="shared" si="70"/>
        <v>2016</v>
      </c>
      <c r="R167" s="72">
        <f t="shared" si="70"/>
        <v>2016</v>
      </c>
      <c r="S167" s="72">
        <f t="shared" si="70"/>
        <v>2017</v>
      </c>
      <c r="T167" s="72">
        <f t="shared" si="70"/>
        <v>2017</v>
      </c>
      <c r="U167" s="72">
        <f t="shared" si="70"/>
        <v>2017</v>
      </c>
      <c r="V167" s="72">
        <f t="shared" si="70"/>
        <v>2018</v>
      </c>
      <c r="W167" s="72">
        <f t="shared" si="70"/>
        <v>2018</v>
      </c>
      <c r="X167" s="72">
        <f t="shared" si="70"/>
        <v>2018</v>
      </c>
      <c r="Y167" s="72">
        <f t="shared" si="70"/>
        <v>2019</v>
      </c>
      <c r="Z167" s="72">
        <f t="shared" si="70"/>
        <v>2019</v>
      </c>
      <c r="AA167" s="72">
        <f t="shared" si="70"/>
        <v>2019</v>
      </c>
      <c r="AB167" s="72">
        <f t="shared" si="70"/>
        <v>2020</v>
      </c>
      <c r="AC167" s="72">
        <f t="shared" si="70"/>
        <v>2020</v>
      </c>
      <c r="AD167" s="72">
        <f t="shared" si="70"/>
        <v>2020</v>
      </c>
      <c r="AE167" s="72">
        <f t="shared" si="70"/>
        <v>2021</v>
      </c>
      <c r="AF167" s="72">
        <f t="shared" si="70"/>
        <v>2021</v>
      </c>
      <c r="AG167" s="72">
        <f t="shared" si="70"/>
        <v>2021</v>
      </c>
    </row>
    <row r="168" spans="1:33">
      <c r="A168" s="2522" t="s">
        <v>795</v>
      </c>
      <c r="C168" s="2521" t="s">
        <v>20</v>
      </c>
      <c r="D168" s="2525"/>
      <c r="E168" s="2525"/>
      <c r="F168" s="2525">
        <f>SUM(D168:E168)</f>
        <v>0</v>
      </c>
      <c r="G168" s="2525"/>
      <c r="H168" s="2525"/>
      <c r="I168" s="2525"/>
      <c r="J168" s="2525"/>
      <c r="K168" s="2525"/>
      <c r="L168" s="2525"/>
      <c r="M168" s="2525"/>
      <c r="N168" s="2525"/>
      <c r="O168" s="2525"/>
      <c r="P168" s="2525"/>
      <c r="Q168" s="2525"/>
      <c r="R168" s="2525"/>
      <c r="S168" s="2525"/>
      <c r="T168" s="2525"/>
      <c r="U168" s="2525"/>
      <c r="V168" s="2525"/>
      <c r="W168" s="2525"/>
      <c r="X168" s="2525"/>
      <c r="Y168" s="2525"/>
      <c r="Z168" s="2525"/>
      <c r="AA168" s="2525"/>
      <c r="AB168" s="2525"/>
      <c r="AC168" s="2525"/>
      <c r="AD168" s="2525"/>
      <c r="AE168" s="2525"/>
      <c r="AF168" s="2525"/>
      <c r="AG168" s="2525"/>
    </row>
    <row r="169" spans="1:33">
      <c r="A169" s="2522" t="s">
        <v>794</v>
      </c>
      <c r="C169" s="2521" t="s">
        <v>20</v>
      </c>
      <c r="D169" s="2525"/>
      <c r="E169" s="2525"/>
      <c r="F169" s="2525">
        <f>SUM(D169:E169)</f>
        <v>0</v>
      </c>
      <c r="G169" s="2525"/>
      <c r="H169" s="2525"/>
      <c r="I169" s="2525"/>
      <c r="J169" s="2525"/>
      <c r="K169" s="2525"/>
      <c r="L169" s="2525"/>
      <c r="M169" s="2525"/>
      <c r="N169" s="2525"/>
      <c r="O169" s="2525"/>
      <c r="P169" s="2525"/>
      <c r="Q169" s="2525"/>
      <c r="R169" s="2525"/>
      <c r="S169" s="2525"/>
      <c r="T169" s="2525"/>
      <c r="U169" s="2525"/>
      <c r="V169" s="2525"/>
      <c r="W169" s="2525"/>
      <c r="X169" s="2525"/>
      <c r="Y169" s="2525"/>
      <c r="Z169" s="2525"/>
      <c r="AA169" s="2525"/>
      <c r="AB169" s="2525"/>
      <c r="AC169" s="2525"/>
      <c r="AD169" s="2525"/>
      <c r="AE169" s="2525"/>
      <c r="AF169" s="2525"/>
      <c r="AG169" s="2525"/>
    </row>
    <row r="170" spans="1:33">
      <c r="A170" s="2522" t="s">
        <v>731</v>
      </c>
      <c r="C170" s="2521" t="s">
        <v>20</v>
      </c>
      <c r="D170" s="2525"/>
      <c r="E170" s="2525"/>
      <c r="F170" s="2525">
        <f>SUM(D170:E170)</f>
        <v>0</v>
      </c>
      <c r="G170" s="2525"/>
      <c r="H170" s="2525"/>
      <c r="I170" s="2525"/>
      <c r="J170" s="2525"/>
      <c r="K170" s="2525"/>
      <c r="L170" s="2525"/>
      <c r="M170" s="2525"/>
      <c r="N170" s="2525"/>
      <c r="O170" s="2525"/>
      <c r="P170" s="2525"/>
      <c r="Q170" s="2525"/>
      <c r="R170" s="2525"/>
      <c r="S170" s="2525"/>
      <c r="T170" s="2525"/>
      <c r="U170" s="2525"/>
      <c r="V170" s="2525"/>
      <c r="W170" s="2525"/>
      <c r="X170" s="2525"/>
      <c r="Y170" s="2525"/>
      <c r="Z170" s="2525"/>
      <c r="AA170" s="2525"/>
      <c r="AB170" s="2525"/>
      <c r="AC170" s="2525"/>
      <c r="AD170" s="2525"/>
      <c r="AE170" s="2525"/>
      <c r="AF170" s="2525"/>
      <c r="AG170" s="2525"/>
    </row>
    <row r="171" spans="1:33">
      <c r="A171" s="2522" t="s">
        <v>6</v>
      </c>
      <c r="C171" s="2521" t="s">
        <v>20</v>
      </c>
      <c r="D171" s="2525"/>
      <c r="E171" s="2525"/>
      <c r="F171" s="2525">
        <f>SUM(D171:E171)</f>
        <v>0</v>
      </c>
      <c r="G171" s="2525"/>
      <c r="H171" s="2525"/>
      <c r="I171" s="2525"/>
      <c r="J171" s="2525"/>
      <c r="K171" s="2525"/>
      <c r="L171" s="2525"/>
      <c r="M171" s="2525"/>
      <c r="N171" s="2525"/>
      <c r="O171" s="2525"/>
      <c r="P171" s="2525"/>
      <c r="Q171" s="2525"/>
      <c r="R171" s="2525"/>
      <c r="S171" s="2525"/>
      <c r="T171" s="2525"/>
      <c r="U171" s="2525"/>
      <c r="V171" s="2525"/>
      <c r="W171" s="2525"/>
      <c r="X171" s="2525"/>
      <c r="Y171" s="2525"/>
      <c r="Z171" s="2525"/>
      <c r="AA171" s="2525"/>
      <c r="AB171" s="2525"/>
      <c r="AC171" s="2525"/>
      <c r="AD171" s="2525"/>
      <c r="AE171" s="2525"/>
      <c r="AF171" s="2525"/>
      <c r="AG171" s="2525"/>
    </row>
    <row r="172" spans="1:33">
      <c r="A172" s="2522" t="s">
        <v>793</v>
      </c>
      <c r="C172" s="2521" t="s">
        <v>20</v>
      </c>
      <c r="D172" s="2525"/>
      <c r="E172" s="2525"/>
      <c r="F172" s="2525">
        <f>SUM(D172:E172)</f>
        <v>0</v>
      </c>
      <c r="G172" s="2525"/>
      <c r="H172" s="2525"/>
      <c r="I172" s="2525"/>
      <c r="J172" s="2525"/>
      <c r="K172" s="2525"/>
      <c r="L172" s="2525"/>
      <c r="M172" s="2525"/>
      <c r="N172" s="2525"/>
      <c r="O172" s="2525"/>
      <c r="P172" s="2525"/>
      <c r="Q172" s="2525"/>
      <c r="R172" s="2525"/>
      <c r="S172" s="2525"/>
      <c r="T172" s="2525"/>
      <c r="U172" s="2525"/>
      <c r="V172" s="2525"/>
      <c r="W172" s="2525"/>
      <c r="X172" s="2525"/>
      <c r="Y172" s="2525"/>
      <c r="Z172" s="2525"/>
      <c r="AA172" s="2525"/>
      <c r="AB172" s="2525"/>
      <c r="AC172" s="2525"/>
      <c r="AD172" s="2525"/>
      <c r="AE172" s="2525"/>
      <c r="AF172" s="2525"/>
      <c r="AG172" s="2525"/>
    </row>
    <row r="173" spans="1:33">
      <c r="A173" s="2522" t="s">
        <v>8</v>
      </c>
      <c r="D173" s="2523">
        <f t="shared" ref="D173:AG173" si="71">SUM(D168:D172)</f>
        <v>0</v>
      </c>
      <c r="E173" s="2523">
        <f t="shared" si="71"/>
        <v>0</v>
      </c>
      <c r="F173" s="2523">
        <f t="shared" si="71"/>
        <v>0</v>
      </c>
      <c r="G173" s="2523">
        <f t="shared" si="71"/>
        <v>0</v>
      </c>
      <c r="H173" s="2523">
        <f t="shared" si="71"/>
        <v>0</v>
      </c>
      <c r="I173" s="2523">
        <f t="shared" si="71"/>
        <v>0</v>
      </c>
      <c r="J173" s="2523">
        <f t="shared" si="71"/>
        <v>0</v>
      </c>
      <c r="K173" s="2523">
        <f t="shared" si="71"/>
        <v>0</v>
      </c>
      <c r="L173" s="2523">
        <f t="shared" si="71"/>
        <v>0</v>
      </c>
      <c r="M173" s="2523">
        <f t="shared" si="71"/>
        <v>0</v>
      </c>
      <c r="N173" s="2523">
        <f t="shared" si="71"/>
        <v>0</v>
      </c>
      <c r="O173" s="2523">
        <f t="shared" si="71"/>
        <v>0</v>
      </c>
      <c r="P173" s="2523">
        <f t="shared" si="71"/>
        <v>0</v>
      </c>
      <c r="Q173" s="2523">
        <f t="shared" si="71"/>
        <v>0</v>
      </c>
      <c r="R173" s="2523">
        <f t="shared" si="71"/>
        <v>0</v>
      </c>
      <c r="S173" s="2523">
        <f t="shared" si="71"/>
        <v>0</v>
      </c>
      <c r="T173" s="2523">
        <f t="shared" si="71"/>
        <v>0</v>
      </c>
      <c r="U173" s="2523">
        <f t="shared" si="71"/>
        <v>0</v>
      </c>
      <c r="V173" s="2523">
        <f t="shared" si="71"/>
        <v>0</v>
      </c>
      <c r="W173" s="2523">
        <f t="shared" si="71"/>
        <v>0</v>
      </c>
      <c r="X173" s="2523">
        <f t="shared" si="71"/>
        <v>0</v>
      </c>
      <c r="Y173" s="2523">
        <f t="shared" si="71"/>
        <v>0</v>
      </c>
      <c r="Z173" s="2523">
        <f t="shared" si="71"/>
        <v>0</v>
      </c>
      <c r="AA173" s="2523">
        <f t="shared" si="71"/>
        <v>0</v>
      </c>
      <c r="AB173" s="2523">
        <f t="shared" si="71"/>
        <v>0</v>
      </c>
      <c r="AC173" s="2523">
        <f t="shared" si="71"/>
        <v>0</v>
      </c>
      <c r="AD173" s="2523">
        <f t="shared" si="71"/>
        <v>0</v>
      </c>
      <c r="AE173" s="2523">
        <f t="shared" si="71"/>
        <v>0</v>
      </c>
      <c r="AF173" s="2523">
        <f t="shared" si="71"/>
        <v>0</v>
      </c>
      <c r="AG173" s="2523">
        <f t="shared" si="71"/>
        <v>0</v>
      </c>
    </row>
    <row r="174" spans="1:33">
      <c r="A174" s="2524" t="s">
        <v>797</v>
      </c>
      <c r="B174" s="2526"/>
      <c r="D174" s="2523"/>
      <c r="E174" s="2523"/>
      <c r="F174" s="2523" t="s">
        <v>88</v>
      </c>
      <c r="G174" s="2523"/>
      <c r="H174" s="2523"/>
      <c r="I174" s="2523"/>
      <c r="J174" s="2523"/>
      <c r="K174" s="2523"/>
      <c r="L174" s="2523"/>
      <c r="M174" s="2523"/>
      <c r="N174" s="2523"/>
      <c r="O174" s="2523"/>
      <c r="P174" s="2523"/>
      <c r="Q174" s="2523"/>
      <c r="R174" s="2523"/>
      <c r="S174" s="2523"/>
      <c r="T174" s="2523"/>
      <c r="U174" s="2523"/>
      <c r="V174" s="2523"/>
      <c r="W174" s="2523"/>
      <c r="X174" s="2523"/>
      <c r="Y174" s="2523"/>
      <c r="Z174" s="2523"/>
      <c r="AA174" s="2523"/>
      <c r="AB174" s="2523"/>
      <c r="AC174" s="2523"/>
      <c r="AD174" s="2523"/>
      <c r="AE174" s="2523"/>
      <c r="AF174" s="2523"/>
      <c r="AG174" s="2523"/>
    </row>
    <row r="175" spans="1:33">
      <c r="A175" s="2522" t="s">
        <v>746</v>
      </c>
      <c r="D175" s="649"/>
      <c r="E175" s="649"/>
      <c r="F175" s="649" t="e">
        <f>IF(ABS(F173-F174=0),"OK","ERROR")</f>
        <v>#VALUE!</v>
      </c>
      <c r="G175" s="649"/>
      <c r="H175" s="649"/>
      <c r="I175" s="649" t="str">
        <f>IF(ABS(I173-I174=0),"OK","ERROR")</f>
        <v>OK</v>
      </c>
      <c r="J175" s="649"/>
      <c r="K175" s="649"/>
      <c r="L175" s="649" t="str">
        <f>IF(ABS(L173-L174=0),"OK","ERROR")</f>
        <v>OK</v>
      </c>
      <c r="M175" s="649"/>
      <c r="N175" s="649"/>
      <c r="O175" s="649" t="str">
        <f>IF(ABS(O173-O174=0),"OK","ERROR")</f>
        <v>OK</v>
      </c>
      <c r="P175" s="649"/>
      <c r="Q175" s="649"/>
      <c r="R175" s="649" t="str">
        <f>IF(ABS(R173-R174=0),"OK","ERROR")</f>
        <v>OK</v>
      </c>
      <c r="S175" s="649"/>
      <c r="T175" s="649"/>
      <c r="U175" s="649" t="str">
        <f>IF(ABS(U173-U174=0),"OK","ERROR")</f>
        <v>OK</v>
      </c>
      <c r="V175" s="649"/>
      <c r="W175" s="649"/>
      <c r="X175" s="649" t="str">
        <f>IF(ABS(X173-X174=0),"OK","ERROR")</f>
        <v>OK</v>
      </c>
      <c r="Y175" s="649"/>
      <c r="Z175" s="649"/>
      <c r="AA175" s="649" t="str">
        <f>IF(ABS(AA173-AA174=0),"OK","ERROR")</f>
        <v>OK</v>
      </c>
      <c r="AB175" s="649"/>
      <c r="AC175" s="649"/>
      <c r="AD175" s="649" t="str">
        <f>IF(ABS(AD173-AD174=0),"OK","ERROR")</f>
        <v>OK</v>
      </c>
      <c r="AE175" s="649"/>
      <c r="AF175" s="649"/>
      <c r="AG175" s="649" t="str">
        <f>IF(ABS(AG173-AG174=0),"OK","ERROR")</f>
        <v>OK</v>
      </c>
    </row>
    <row r="176" spans="1:33">
      <c r="D176" s="95" t="s">
        <v>148</v>
      </c>
      <c r="E176" s="95" t="s">
        <v>147</v>
      </c>
      <c r="F176" s="95" t="s">
        <v>8</v>
      </c>
      <c r="G176" s="95" t="s">
        <v>148</v>
      </c>
      <c r="H176" s="95" t="s">
        <v>147</v>
      </c>
      <c r="I176" s="95" t="s">
        <v>8</v>
      </c>
      <c r="J176" s="95" t="s">
        <v>148</v>
      </c>
      <c r="K176" s="95" t="s">
        <v>147</v>
      </c>
      <c r="L176" s="95" t="s">
        <v>8</v>
      </c>
      <c r="M176" s="95" t="s">
        <v>148</v>
      </c>
      <c r="N176" s="95" t="s">
        <v>147</v>
      </c>
      <c r="O176" s="95" t="s">
        <v>8</v>
      </c>
      <c r="P176" s="95" t="s">
        <v>148</v>
      </c>
      <c r="Q176" s="95" t="s">
        <v>147</v>
      </c>
      <c r="R176" s="95" t="s">
        <v>8</v>
      </c>
      <c r="S176" s="95" t="s">
        <v>148</v>
      </c>
      <c r="T176" s="95" t="s">
        <v>147</v>
      </c>
      <c r="U176" s="95" t="s">
        <v>8</v>
      </c>
      <c r="V176" s="95" t="s">
        <v>148</v>
      </c>
      <c r="W176" s="95" t="s">
        <v>147</v>
      </c>
      <c r="X176" s="95" t="s">
        <v>8</v>
      </c>
      <c r="Y176" s="95" t="s">
        <v>148</v>
      </c>
      <c r="Z176" s="95" t="s">
        <v>147</v>
      </c>
      <c r="AA176" s="95" t="s">
        <v>8</v>
      </c>
      <c r="AB176" s="95" t="s">
        <v>148</v>
      </c>
      <c r="AC176" s="95" t="s">
        <v>147</v>
      </c>
      <c r="AD176" s="95" t="s">
        <v>8</v>
      </c>
      <c r="AE176" s="95" t="s">
        <v>148</v>
      </c>
      <c r="AF176" s="95" t="s">
        <v>147</v>
      </c>
      <c r="AG176" s="95" t="s">
        <v>8</v>
      </c>
    </row>
    <row r="177" spans="1:33">
      <c r="A177" s="651" t="s">
        <v>796</v>
      </c>
      <c r="D177" s="650">
        <v>2012</v>
      </c>
      <c r="E177" s="650">
        <v>2012</v>
      </c>
      <c r="F177" s="650">
        <v>2012</v>
      </c>
      <c r="G177" s="650">
        <v>2011</v>
      </c>
      <c r="H177" s="72">
        <v>2011</v>
      </c>
      <c r="I177" s="650">
        <v>2011</v>
      </c>
      <c r="J177" s="650">
        <v>2011</v>
      </c>
      <c r="K177" s="72">
        <v>2011</v>
      </c>
      <c r="L177" s="650">
        <v>2011</v>
      </c>
      <c r="M177" s="650">
        <v>2011</v>
      </c>
      <c r="N177" s="72">
        <v>2011</v>
      </c>
      <c r="O177" s="650">
        <v>2011</v>
      </c>
      <c r="P177" s="650">
        <v>2011</v>
      </c>
      <c r="Q177" s="72">
        <v>2011</v>
      </c>
      <c r="R177" s="650">
        <v>2011</v>
      </c>
      <c r="S177" s="650">
        <v>2011</v>
      </c>
      <c r="T177" s="72">
        <v>2011</v>
      </c>
      <c r="U177" s="650">
        <v>2011</v>
      </c>
      <c r="V177" s="650">
        <v>2011</v>
      </c>
      <c r="W177" s="72">
        <v>2011</v>
      </c>
      <c r="X177" s="650">
        <v>2011</v>
      </c>
      <c r="Y177" s="650">
        <v>2011</v>
      </c>
      <c r="Z177" s="72">
        <v>2011</v>
      </c>
      <c r="AA177" s="650">
        <v>2011</v>
      </c>
      <c r="AB177" s="650">
        <v>2011</v>
      </c>
      <c r="AC177" s="72">
        <v>2011</v>
      </c>
      <c r="AD177" s="650">
        <v>2011</v>
      </c>
      <c r="AE177" s="650">
        <v>2011</v>
      </c>
      <c r="AF177" s="72">
        <v>2011</v>
      </c>
      <c r="AG177" s="650">
        <v>2011</v>
      </c>
    </row>
    <row r="178" spans="1:33">
      <c r="A178" s="2522" t="s">
        <v>795</v>
      </c>
      <c r="C178" s="2521" t="s">
        <v>20</v>
      </c>
      <c r="D178" s="2525"/>
      <c r="E178" s="2525"/>
      <c r="F178" s="2525">
        <f>SUM(D178:E178)</f>
        <v>0</v>
      </c>
      <c r="G178" s="2525"/>
      <c r="H178" s="2525"/>
      <c r="I178" s="2525"/>
      <c r="J178" s="2525"/>
      <c r="K178" s="2525"/>
      <c r="L178" s="2525"/>
      <c r="M178" s="2525"/>
      <c r="N178" s="2525"/>
      <c r="O178" s="2525"/>
      <c r="P178" s="2525"/>
      <c r="Q178" s="2525"/>
      <c r="R178" s="2525"/>
      <c r="S178" s="2525"/>
      <c r="T178" s="2525"/>
      <c r="U178" s="2525"/>
      <c r="V178" s="2525"/>
      <c r="W178" s="2525"/>
      <c r="X178" s="2525"/>
      <c r="Y178" s="2525"/>
      <c r="Z178" s="2525"/>
      <c r="AA178" s="2525"/>
      <c r="AB178" s="2525"/>
      <c r="AC178" s="2525"/>
      <c r="AD178" s="2525"/>
      <c r="AE178" s="2525"/>
      <c r="AF178" s="2525"/>
      <c r="AG178" s="2525"/>
    </row>
    <row r="179" spans="1:33">
      <c r="A179" s="2522" t="s">
        <v>794</v>
      </c>
      <c r="C179" s="2521" t="s">
        <v>20</v>
      </c>
      <c r="D179" s="2525"/>
      <c r="E179" s="2525"/>
      <c r="F179" s="2525">
        <f>SUM(D179:E179)</f>
        <v>0</v>
      </c>
      <c r="G179" s="2525"/>
      <c r="H179" s="2525"/>
      <c r="I179" s="2525"/>
      <c r="J179" s="2525"/>
      <c r="K179" s="2525"/>
      <c r="L179" s="2525"/>
      <c r="M179" s="2525"/>
      <c r="N179" s="2525"/>
      <c r="O179" s="2525"/>
      <c r="P179" s="2525"/>
      <c r="Q179" s="2525"/>
      <c r="R179" s="2525"/>
      <c r="S179" s="2525"/>
      <c r="T179" s="2525"/>
      <c r="U179" s="2525"/>
      <c r="V179" s="2525"/>
      <c r="W179" s="2525"/>
      <c r="X179" s="2525"/>
      <c r="Y179" s="2525"/>
      <c r="Z179" s="2525"/>
      <c r="AA179" s="2525"/>
      <c r="AB179" s="2525"/>
      <c r="AC179" s="2525"/>
      <c r="AD179" s="2525"/>
      <c r="AE179" s="2525"/>
      <c r="AF179" s="2525"/>
      <c r="AG179" s="2525"/>
    </row>
    <row r="180" spans="1:33">
      <c r="A180" s="2522" t="s">
        <v>731</v>
      </c>
      <c r="C180" s="2521" t="s">
        <v>20</v>
      </c>
      <c r="D180" s="2525"/>
      <c r="E180" s="2525"/>
      <c r="F180" s="2525">
        <f>SUM(D180:E180)</f>
        <v>0</v>
      </c>
      <c r="G180" s="2525"/>
      <c r="H180" s="2525"/>
      <c r="I180" s="2525"/>
      <c r="J180" s="2525"/>
      <c r="K180" s="2525"/>
      <c r="L180" s="2525"/>
      <c r="M180" s="2525"/>
      <c r="N180" s="2525"/>
      <c r="O180" s="2525"/>
      <c r="P180" s="2525"/>
      <c r="Q180" s="2525"/>
      <c r="R180" s="2525"/>
      <c r="S180" s="2525"/>
      <c r="T180" s="2525"/>
      <c r="U180" s="2525"/>
      <c r="V180" s="2525"/>
      <c r="W180" s="2525"/>
      <c r="X180" s="2525"/>
      <c r="Y180" s="2525"/>
      <c r="Z180" s="2525"/>
      <c r="AA180" s="2525"/>
      <c r="AB180" s="2525"/>
      <c r="AC180" s="2525"/>
      <c r="AD180" s="2525"/>
      <c r="AE180" s="2525"/>
      <c r="AF180" s="2525"/>
      <c r="AG180" s="2525"/>
    </row>
    <row r="181" spans="1:33">
      <c r="A181" s="2522" t="s">
        <v>6</v>
      </c>
      <c r="C181" s="2521" t="s">
        <v>20</v>
      </c>
      <c r="D181" s="2525"/>
      <c r="E181" s="2525"/>
      <c r="F181" s="2525">
        <f>SUM(D181:E181)</f>
        <v>0</v>
      </c>
      <c r="G181" s="2525"/>
      <c r="H181" s="2525"/>
      <c r="I181" s="2525"/>
      <c r="J181" s="2525"/>
      <c r="K181" s="2525"/>
      <c r="L181" s="2525"/>
      <c r="M181" s="2525"/>
      <c r="N181" s="2525"/>
      <c r="O181" s="2525"/>
      <c r="P181" s="2525"/>
      <c r="Q181" s="2525"/>
      <c r="R181" s="2525"/>
      <c r="S181" s="2525"/>
      <c r="T181" s="2525"/>
      <c r="U181" s="2525"/>
      <c r="V181" s="2525"/>
      <c r="W181" s="2525"/>
      <c r="X181" s="2525"/>
      <c r="Y181" s="2525"/>
      <c r="Z181" s="2525"/>
      <c r="AA181" s="2525"/>
      <c r="AB181" s="2525"/>
      <c r="AC181" s="2525"/>
      <c r="AD181" s="2525"/>
      <c r="AE181" s="2525"/>
      <c r="AF181" s="2525"/>
      <c r="AG181" s="2525"/>
    </row>
    <row r="182" spans="1:33">
      <c r="A182" s="2522" t="s">
        <v>793</v>
      </c>
      <c r="C182" s="2521" t="s">
        <v>20</v>
      </c>
      <c r="D182" s="2525"/>
      <c r="E182" s="2525"/>
      <c r="F182" s="2525">
        <f>SUM(D182:E182)</f>
        <v>0</v>
      </c>
      <c r="G182" s="2525"/>
      <c r="H182" s="2525"/>
      <c r="I182" s="2525"/>
      <c r="J182" s="2525"/>
      <c r="K182" s="2525"/>
      <c r="L182" s="2525"/>
      <c r="M182" s="2525"/>
      <c r="N182" s="2525"/>
      <c r="O182" s="2525"/>
      <c r="P182" s="2525"/>
      <c r="Q182" s="2525"/>
      <c r="R182" s="2525"/>
      <c r="S182" s="2525"/>
      <c r="T182" s="2525"/>
      <c r="U182" s="2525"/>
      <c r="V182" s="2525"/>
      <c r="W182" s="2525"/>
      <c r="X182" s="2525"/>
      <c r="Y182" s="2525"/>
      <c r="Z182" s="2525"/>
      <c r="AA182" s="2525"/>
      <c r="AB182" s="2525"/>
      <c r="AC182" s="2525"/>
      <c r="AD182" s="2525"/>
      <c r="AE182" s="2525"/>
      <c r="AF182" s="2525"/>
      <c r="AG182" s="2525"/>
    </row>
    <row r="183" spans="1:33">
      <c r="A183" s="2522" t="s">
        <v>8</v>
      </c>
      <c r="D183" s="2523">
        <f t="shared" ref="D183:AG183" si="72">SUM(D178:D182)</f>
        <v>0</v>
      </c>
      <c r="E183" s="2523">
        <f t="shared" si="72"/>
        <v>0</v>
      </c>
      <c r="F183" s="2523">
        <f t="shared" si="72"/>
        <v>0</v>
      </c>
      <c r="G183" s="2523">
        <f t="shared" si="72"/>
        <v>0</v>
      </c>
      <c r="H183" s="2523">
        <f t="shared" si="72"/>
        <v>0</v>
      </c>
      <c r="I183" s="2523">
        <f t="shared" si="72"/>
        <v>0</v>
      </c>
      <c r="J183" s="2523">
        <f t="shared" si="72"/>
        <v>0</v>
      </c>
      <c r="K183" s="2523">
        <f t="shared" si="72"/>
        <v>0</v>
      </c>
      <c r="L183" s="2523">
        <f t="shared" si="72"/>
        <v>0</v>
      </c>
      <c r="M183" s="2523">
        <f t="shared" si="72"/>
        <v>0</v>
      </c>
      <c r="N183" s="2523">
        <f t="shared" si="72"/>
        <v>0</v>
      </c>
      <c r="O183" s="2523">
        <f t="shared" si="72"/>
        <v>0</v>
      </c>
      <c r="P183" s="2523">
        <f t="shared" si="72"/>
        <v>0</v>
      </c>
      <c r="Q183" s="2523">
        <f t="shared" si="72"/>
        <v>0</v>
      </c>
      <c r="R183" s="2523">
        <f t="shared" si="72"/>
        <v>0</v>
      </c>
      <c r="S183" s="2523">
        <f t="shared" si="72"/>
        <v>0</v>
      </c>
      <c r="T183" s="2523">
        <f t="shared" si="72"/>
        <v>0</v>
      </c>
      <c r="U183" s="2523">
        <f t="shared" si="72"/>
        <v>0</v>
      </c>
      <c r="V183" s="2523">
        <f t="shared" si="72"/>
        <v>0</v>
      </c>
      <c r="W183" s="2523">
        <f t="shared" si="72"/>
        <v>0</v>
      </c>
      <c r="X183" s="2523">
        <f t="shared" si="72"/>
        <v>0</v>
      </c>
      <c r="Y183" s="2523">
        <f t="shared" si="72"/>
        <v>0</v>
      </c>
      <c r="Z183" s="2523">
        <f t="shared" si="72"/>
        <v>0</v>
      </c>
      <c r="AA183" s="2523">
        <f t="shared" si="72"/>
        <v>0</v>
      </c>
      <c r="AB183" s="2523">
        <f t="shared" si="72"/>
        <v>0</v>
      </c>
      <c r="AC183" s="2523">
        <f t="shared" si="72"/>
        <v>0</v>
      </c>
      <c r="AD183" s="2523">
        <f t="shared" si="72"/>
        <v>0</v>
      </c>
      <c r="AE183" s="2523">
        <f t="shared" si="72"/>
        <v>0</v>
      </c>
      <c r="AF183" s="2523">
        <f t="shared" si="72"/>
        <v>0</v>
      </c>
      <c r="AG183" s="2523">
        <f t="shared" si="72"/>
        <v>0</v>
      </c>
    </row>
    <row r="184" spans="1:33">
      <c r="A184" s="2524" t="s">
        <v>792</v>
      </c>
      <c r="D184" s="2523"/>
      <c r="E184" s="2523"/>
      <c r="F184" s="2523" t="s">
        <v>88</v>
      </c>
      <c r="G184" s="2523"/>
      <c r="H184" s="2523"/>
      <c r="I184" s="2523"/>
      <c r="J184" s="2523"/>
      <c r="K184" s="2523"/>
      <c r="L184" s="2523"/>
      <c r="M184" s="2523"/>
      <c r="N184" s="2523"/>
      <c r="O184" s="2523"/>
      <c r="P184" s="2523"/>
      <c r="Q184" s="2523"/>
      <c r="R184" s="2523"/>
      <c r="S184" s="2523"/>
      <c r="T184" s="2523"/>
      <c r="U184" s="2523"/>
      <c r="V184" s="2523"/>
      <c r="W184" s="2523"/>
      <c r="X184" s="2523"/>
      <c r="Y184" s="2523"/>
      <c r="Z184" s="2523"/>
      <c r="AA184" s="2523"/>
      <c r="AB184" s="2523"/>
      <c r="AC184" s="2523"/>
      <c r="AD184" s="2523"/>
      <c r="AE184" s="2523"/>
      <c r="AF184" s="2523"/>
      <c r="AG184" s="2523"/>
    </row>
    <row r="185" spans="1:33">
      <c r="A185" s="2522" t="s">
        <v>746</v>
      </c>
      <c r="D185" s="649"/>
      <c r="E185" s="649"/>
      <c r="F185" s="649" t="e">
        <f>IF(ABS(F183-F184=0),"OK","ERROR")</f>
        <v>#VALUE!</v>
      </c>
      <c r="G185" s="649"/>
      <c r="H185" s="649"/>
      <c r="I185" s="649" t="str">
        <f>IF(ABS(I183-I184=0),"OK","ERROR")</f>
        <v>OK</v>
      </c>
      <c r="J185" s="649"/>
      <c r="K185" s="649"/>
      <c r="L185" s="649" t="str">
        <f>IF(ABS(L183-L184=0),"OK","ERROR")</f>
        <v>OK</v>
      </c>
      <c r="M185" s="649"/>
      <c r="N185" s="649"/>
      <c r="O185" s="649" t="str">
        <f>IF(ABS(O183-O184=0),"OK","ERROR")</f>
        <v>OK</v>
      </c>
      <c r="P185" s="649"/>
      <c r="Q185" s="649"/>
      <c r="R185" s="649" t="str">
        <f>IF(ABS(R183-R184=0),"OK","ERROR")</f>
        <v>OK</v>
      </c>
      <c r="S185" s="649"/>
      <c r="T185" s="649"/>
      <c r="U185" s="649" t="str">
        <f>IF(ABS(U183-U184=0),"OK","ERROR")</f>
        <v>OK</v>
      </c>
      <c r="V185" s="649"/>
      <c r="W185" s="649"/>
      <c r="X185" s="649" t="str">
        <f>IF(ABS(X183-X184=0),"OK","ERROR")</f>
        <v>OK</v>
      </c>
      <c r="Y185" s="649"/>
      <c r="Z185" s="649"/>
      <c r="AA185" s="649" t="str">
        <f>IF(ABS(AA183-AA184=0),"OK","ERROR")</f>
        <v>OK</v>
      </c>
      <c r="AB185" s="649"/>
      <c r="AC185" s="649"/>
      <c r="AD185" s="649" t="str">
        <f>IF(ABS(AD183-AD184=0),"OK","ERROR")</f>
        <v>OK</v>
      </c>
      <c r="AE185" s="649"/>
      <c r="AF185" s="649"/>
      <c r="AG185" s="649" t="str">
        <f>IF(ABS(AG183-AG184=0),"OK","ERROR")</f>
        <v>OK</v>
      </c>
    </row>
  </sheetData>
  <pageMargins left="0.70866141732283472" right="0.70866141732283472" top="0.74803149606299213" bottom="0.74803149606299213" header="0.31496062992125984" footer="0.31496062992125984"/>
  <pageSetup paperSize="9" scale="10" fitToHeight="3" orientation="portrait" r:id="rId1"/>
</worksheet>
</file>

<file path=xl/worksheets/sheet15.xml><?xml version="1.0" encoding="utf-8"?>
<worksheet xmlns="http://schemas.openxmlformats.org/spreadsheetml/2006/main" xmlns:r="http://schemas.openxmlformats.org/officeDocument/2006/relationships">
  <sheetPr>
    <tabColor theme="5" tint="0.59999389629810485"/>
    <pageSetUpPr fitToPage="1"/>
  </sheetPr>
  <dimension ref="A1:HO186"/>
  <sheetViews>
    <sheetView topLeftCell="A142" zoomScale="75" workbookViewId="0">
      <selection activeCell="A178" sqref="A178:XFD178"/>
    </sheetView>
  </sheetViews>
  <sheetFormatPr defaultRowHeight="14.25"/>
  <cols>
    <col min="1" max="1" width="29.5" style="2552" customWidth="1"/>
    <col min="2" max="2" width="15.75" style="2552" bestFit="1" customWidth="1"/>
    <col min="3" max="3" width="9" style="2552"/>
    <col min="4" max="6" width="13.75" style="2552" customWidth="1"/>
    <col min="7" max="7" width="9" style="2552"/>
    <col min="8" max="8" width="13.5" style="2552" customWidth="1"/>
    <col min="9" max="16384" width="9" style="2552"/>
  </cols>
  <sheetData>
    <row r="1" spans="1:223" ht="24.75">
      <c r="A1" s="109" t="str">
        <f>'[3]1.5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row>
    <row r="2" spans="1:223" ht="24.75">
      <c r="A2" s="108" t="str">
        <f>'[3]1.5 Net Debt 1'!A2</f>
        <v xml:space="preserve">National Grid Gas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row>
    <row r="3" spans="1:223" ht="25.5" thickBot="1">
      <c r="A3" s="107" t="s">
        <v>246</v>
      </c>
      <c r="B3" s="107"/>
      <c r="C3" s="107"/>
      <c r="D3" s="106"/>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row>
    <row r="4" spans="1:223" ht="24.75" customHeight="1">
      <c r="A4" s="132" t="s">
        <v>2936</v>
      </c>
      <c r="B4" s="662"/>
      <c r="C4" s="662"/>
      <c r="D4" s="95" t="s">
        <v>148</v>
      </c>
      <c r="E4" s="95" t="s">
        <v>195</v>
      </c>
      <c r="F4" s="95" t="s">
        <v>701</v>
      </c>
      <c r="G4" s="95" t="s">
        <v>148</v>
      </c>
      <c r="H4" s="95" t="s">
        <v>195</v>
      </c>
      <c r="I4" s="95" t="s">
        <v>701</v>
      </c>
      <c r="J4" s="95" t="s">
        <v>148</v>
      </c>
      <c r="K4" s="95" t="s">
        <v>195</v>
      </c>
      <c r="L4" s="95" t="s">
        <v>701</v>
      </c>
      <c r="M4" s="95" t="s">
        <v>148</v>
      </c>
      <c r="N4" s="95" t="s">
        <v>195</v>
      </c>
      <c r="O4" s="95" t="s">
        <v>701</v>
      </c>
      <c r="P4" s="95" t="s">
        <v>148</v>
      </c>
      <c r="Q4" s="95" t="s">
        <v>195</v>
      </c>
      <c r="R4" s="95" t="s">
        <v>701</v>
      </c>
      <c r="S4" s="95" t="s">
        <v>148</v>
      </c>
      <c r="T4" s="95" t="s">
        <v>195</v>
      </c>
      <c r="U4" s="95" t="s">
        <v>701</v>
      </c>
      <c r="V4" s="95" t="s">
        <v>148</v>
      </c>
      <c r="W4" s="95" t="s">
        <v>195</v>
      </c>
      <c r="X4" s="95" t="s">
        <v>701</v>
      </c>
      <c r="Y4" s="95" t="s">
        <v>148</v>
      </c>
      <c r="Z4" s="95" t="s">
        <v>195</v>
      </c>
      <c r="AA4" s="95" t="s">
        <v>701</v>
      </c>
      <c r="AB4" s="95" t="s">
        <v>148</v>
      </c>
      <c r="AC4" s="95" t="s">
        <v>195</v>
      </c>
      <c r="AD4" s="95" t="s">
        <v>701</v>
      </c>
      <c r="AE4" s="95" t="s">
        <v>148</v>
      </c>
      <c r="AF4" s="95" t="s">
        <v>195</v>
      </c>
      <c r="AG4" s="95" t="s">
        <v>701</v>
      </c>
      <c r="AH4" s="95" t="s">
        <v>701</v>
      </c>
      <c r="AI4" s="95" t="s">
        <v>148</v>
      </c>
      <c r="AJ4" s="95" t="s">
        <v>195</v>
      </c>
      <c r="AK4" s="95" t="s">
        <v>701</v>
      </c>
    </row>
    <row r="5" spans="1:223" ht="15">
      <c r="A5" s="690" t="s">
        <v>825</v>
      </c>
      <c r="B5" s="689"/>
      <c r="C5" s="689"/>
      <c r="D5" s="95">
        <v>2011</v>
      </c>
      <c r="E5" s="95">
        <v>2011</v>
      </c>
      <c r="F5" s="95">
        <v>2011</v>
      </c>
      <c r="G5" s="95">
        <f t="shared" ref="G5:AK5" si="0">SUM(D5+1)</f>
        <v>2012</v>
      </c>
      <c r="H5" s="95">
        <f t="shared" si="0"/>
        <v>2012</v>
      </c>
      <c r="I5" s="95">
        <f t="shared" si="0"/>
        <v>2012</v>
      </c>
      <c r="J5" s="95">
        <f t="shared" si="0"/>
        <v>2013</v>
      </c>
      <c r="K5" s="95">
        <f t="shared" si="0"/>
        <v>2013</v>
      </c>
      <c r="L5" s="95">
        <f t="shared" si="0"/>
        <v>2013</v>
      </c>
      <c r="M5" s="95">
        <f t="shared" si="0"/>
        <v>2014</v>
      </c>
      <c r="N5" s="95">
        <f t="shared" si="0"/>
        <v>2014</v>
      </c>
      <c r="O5" s="95">
        <f t="shared" si="0"/>
        <v>2014</v>
      </c>
      <c r="P5" s="95">
        <f t="shared" si="0"/>
        <v>2015</v>
      </c>
      <c r="Q5" s="95">
        <f t="shared" si="0"/>
        <v>2015</v>
      </c>
      <c r="R5" s="95">
        <f t="shared" si="0"/>
        <v>2015</v>
      </c>
      <c r="S5" s="95">
        <f t="shared" si="0"/>
        <v>2016</v>
      </c>
      <c r="T5" s="95">
        <f t="shared" si="0"/>
        <v>2016</v>
      </c>
      <c r="U5" s="95">
        <f t="shared" si="0"/>
        <v>2016</v>
      </c>
      <c r="V5" s="95">
        <f t="shared" si="0"/>
        <v>2017</v>
      </c>
      <c r="W5" s="95">
        <f t="shared" si="0"/>
        <v>2017</v>
      </c>
      <c r="X5" s="95">
        <f t="shared" si="0"/>
        <v>2017</v>
      </c>
      <c r="Y5" s="95">
        <f t="shared" si="0"/>
        <v>2018</v>
      </c>
      <c r="Z5" s="95">
        <f t="shared" si="0"/>
        <v>2018</v>
      </c>
      <c r="AA5" s="95">
        <f t="shared" si="0"/>
        <v>2018</v>
      </c>
      <c r="AB5" s="95">
        <f t="shared" si="0"/>
        <v>2019</v>
      </c>
      <c r="AC5" s="95">
        <f t="shared" si="0"/>
        <v>2019</v>
      </c>
      <c r="AD5" s="95">
        <f t="shared" si="0"/>
        <v>2019</v>
      </c>
      <c r="AE5" s="95">
        <f t="shared" si="0"/>
        <v>2020</v>
      </c>
      <c r="AF5" s="95">
        <f t="shared" si="0"/>
        <v>2020</v>
      </c>
      <c r="AG5" s="95">
        <f t="shared" si="0"/>
        <v>2020</v>
      </c>
      <c r="AH5" s="95">
        <f t="shared" si="0"/>
        <v>2021</v>
      </c>
      <c r="AI5" s="95">
        <f t="shared" si="0"/>
        <v>2021</v>
      </c>
      <c r="AJ5" s="95">
        <f t="shared" si="0"/>
        <v>2021</v>
      </c>
      <c r="AK5" s="95">
        <f t="shared" si="0"/>
        <v>2022</v>
      </c>
    </row>
    <row r="6" spans="1:223">
      <c r="A6" s="667" t="s">
        <v>817</v>
      </c>
      <c r="B6" s="1"/>
      <c r="C6" s="1"/>
      <c r="D6" s="673"/>
      <c r="E6" s="2553"/>
      <c r="F6" s="2553"/>
      <c r="G6" s="673"/>
      <c r="H6" s="2553"/>
      <c r="I6" s="2553"/>
      <c r="J6" s="673"/>
      <c r="K6" s="2553"/>
      <c r="L6" s="2553"/>
      <c r="M6" s="673"/>
      <c r="N6" s="2553"/>
      <c r="O6" s="2553"/>
      <c r="P6" s="673"/>
      <c r="Q6" s="2553"/>
      <c r="R6" s="2553"/>
      <c r="S6" s="673"/>
      <c r="T6" s="2553"/>
      <c r="U6" s="2553"/>
      <c r="V6" s="673"/>
      <c r="W6" s="2553"/>
      <c r="X6" s="2553"/>
      <c r="Y6" s="673"/>
      <c r="Z6" s="2553"/>
      <c r="AA6" s="2553"/>
      <c r="AB6" s="673"/>
      <c r="AC6" s="2553"/>
      <c r="AD6" s="2553"/>
      <c r="AE6" s="673"/>
      <c r="AF6" s="2553"/>
      <c r="AG6" s="2553"/>
      <c r="AH6" s="2553"/>
      <c r="AI6" s="673"/>
      <c r="AJ6" s="2553"/>
      <c r="AK6" s="2553"/>
    </row>
    <row r="7" spans="1:223">
      <c r="A7" s="2542" t="s">
        <v>816</v>
      </c>
      <c r="B7" s="2522" t="s">
        <v>795</v>
      </c>
      <c r="C7" s="1"/>
      <c r="D7" s="685"/>
      <c r="E7" s="682"/>
      <c r="F7" s="656">
        <f>SUM(D7:E7)</f>
        <v>0</v>
      </c>
      <c r="G7" s="685"/>
      <c r="H7" s="682"/>
      <c r="I7" s="656">
        <f>SUM(G7:H7)</f>
        <v>0</v>
      </c>
      <c r="J7" s="685"/>
      <c r="K7" s="682"/>
      <c r="L7" s="656">
        <f>SUM(J7:K7)</f>
        <v>0</v>
      </c>
      <c r="M7" s="685"/>
      <c r="N7" s="682"/>
      <c r="O7" s="656">
        <f>SUM(M7:N7)</f>
        <v>0</v>
      </c>
      <c r="P7" s="685"/>
      <c r="Q7" s="682"/>
      <c r="R7" s="656">
        <f>SUM(P7:Q7)</f>
        <v>0</v>
      </c>
      <c r="S7" s="685"/>
      <c r="T7" s="682"/>
      <c r="U7" s="656">
        <f>SUM(S7:T7)</f>
        <v>0</v>
      </c>
      <c r="V7" s="685"/>
      <c r="W7" s="682"/>
      <c r="X7" s="656">
        <f>SUM(V7:W7)</f>
        <v>0</v>
      </c>
      <c r="Y7" s="685"/>
      <c r="Z7" s="682"/>
      <c r="AA7" s="656">
        <f>SUM(Y7:Z7)</f>
        <v>0</v>
      </c>
      <c r="AB7" s="685"/>
      <c r="AC7" s="682"/>
      <c r="AD7" s="656">
        <f>SUM(AB7:AC7)</f>
        <v>0</v>
      </c>
      <c r="AE7" s="685"/>
      <c r="AF7" s="682"/>
      <c r="AG7" s="656">
        <f t="shared" ref="AG7:AH11" si="1">SUM(AE7:AF7)</f>
        <v>0</v>
      </c>
      <c r="AH7" s="656">
        <f t="shared" si="1"/>
        <v>0</v>
      </c>
      <c r="AI7" s="685"/>
      <c r="AJ7" s="682"/>
      <c r="AK7" s="656">
        <f>SUM(AI7:AJ7)</f>
        <v>0</v>
      </c>
    </row>
    <row r="8" spans="1:223">
      <c r="A8" s="2542" t="s">
        <v>816</v>
      </c>
      <c r="B8" s="2522" t="s">
        <v>737</v>
      </c>
      <c r="C8" s="1"/>
      <c r="D8" s="685"/>
      <c r="E8" s="682"/>
      <c r="F8" s="656">
        <f>SUM(D8:E8)</f>
        <v>0</v>
      </c>
      <c r="G8" s="685"/>
      <c r="H8" s="682"/>
      <c r="I8" s="656">
        <f>SUM(G8:H8)</f>
        <v>0</v>
      </c>
      <c r="J8" s="685"/>
      <c r="K8" s="682"/>
      <c r="L8" s="656">
        <f>SUM(J8:K8)</f>
        <v>0</v>
      </c>
      <c r="M8" s="685"/>
      <c r="N8" s="682"/>
      <c r="O8" s="656">
        <f>SUM(M8:N8)</f>
        <v>0</v>
      </c>
      <c r="P8" s="685"/>
      <c r="Q8" s="682"/>
      <c r="R8" s="656">
        <f>SUM(P8:Q8)</f>
        <v>0</v>
      </c>
      <c r="S8" s="685"/>
      <c r="T8" s="682"/>
      <c r="U8" s="656">
        <f>SUM(S8:T8)</f>
        <v>0</v>
      </c>
      <c r="V8" s="685"/>
      <c r="W8" s="682"/>
      <c r="X8" s="656">
        <f>SUM(V8:W8)</f>
        <v>0</v>
      </c>
      <c r="Y8" s="685"/>
      <c r="Z8" s="682"/>
      <c r="AA8" s="656">
        <f>SUM(Y8:Z8)</f>
        <v>0</v>
      </c>
      <c r="AB8" s="685"/>
      <c r="AC8" s="682"/>
      <c r="AD8" s="656">
        <f>SUM(AB8:AC8)</f>
        <v>0</v>
      </c>
      <c r="AE8" s="685"/>
      <c r="AF8" s="682"/>
      <c r="AG8" s="656">
        <f t="shared" si="1"/>
        <v>0</v>
      </c>
      <c r="AH8" s="656">
        <f t="shared" si="1"/>
        <v>0</v>
      </c>
      <c r="AI8" s="685"/>
      <c r="AJ8" s="682"/>
      <c r="AK8" s="656">
        <f>SUM(AI8:AJ8)</f>
        <v>0</v>
      </c>
    </row>
    <row r="9" spans="1:223">
      <c r="A9" s="2542" t="s">
        <v>816</v>
      </c>
      <c r="B9" s="2522" t="s">
        <v>731</v>
      </c>
      <c r="C9" s="1"/>
      <c r="D9" s="685"/>
      <c r="E9" s="682"/>
      <c r="F9" s="656">
        <f>SUM(D9:E9)</f>
        <v>0</v>
      </c>
      <c r="G9" s="685"/>
      <c r="H9" s="682"/>
      <c r="I9" s="656">
        <f>SUM(G9:H9)</f>
        <v>0</v>
      </c>
      <c r="J9" s="685"/>
      <c r="K9" s="682"/>
      <c r="L9" s="656">
        <f>SUM(J9:K9)</f>
        <v>0</v>
      </c>
      <c r="M9" s="685"/>
      <c r="N9" s="682"/>
      <c r="O9" s="656">
        <f>SUM(M9:N9)</f>
        <v>0</v>
      </c>
      <c r="P9" s="685"/>
      <c r="Q9" s="682"/>
      <c r="R9" s="656">
        <f>SUM(P9:Q9)</f>
        <v>0</v>
      </c>
      <c r="S9" s="685"/>
      <c r="T9" s="682"/>
      <c r="U9" s="656">
        <f>SUM(S9:T9)</f>
        <v>0</v>
      </c>
      <c r="V9" s="685"/>
      <c r="W9" s="682"/>
      <c r="X9" s="656">
        <f>SUM(V9:W9)</f>
        <v>0</v>
      </c>
      <c r="Y9" s="685"/>
      <c r="Z9" s="682"/>
      <c r="AA9" s="656">
        <f>SUM(Y9:Z9)</f>
        <v>0</v>
      </c>
      <c r="AB9" s="685"/>
      <c r="AC9" s="682"/>
      <c r="AD9" s="656">
        <f>SUM(AB9:AC9)</f>
        <v>0</v>
      </c>
      <c r="AE9" s="685"/>
      <c r="AF9" s="682"/>
      <c r="AG9" s="656">
        <f t="shared" si="1"/>
        <v>0</v>
      </c>
      <c r="AH9" s="656">
        <f t="shared" si="1"/>
        <v>0</v>
      </c>
      <c r="AI9" s="685"/>
      <c r="AJ9" s="682"/>
      <c r="AK9" s="656">
        <f>SUM(AI9:AJ9)</f>
        <v>0</v>
      </c>
    </row>
    <row r="10" spans="1:223">
      <c r="A10" s="2542" t="s">
        <v>816</v>
      </c>
      <c r="B10" s="2522" t="s">
        <v>6</v>
      </c>
      <c r="C10" s="1"/>
      <c r="D10" s="685"/>
      <c r="E10" s="682"/>
      <c r="F10" s="656">
        <f>SUM(D10:E10)</f>
        <v>0</v>
      </c>
      <c r="G10" s="685"/>
      <c r="H10" s="682"/>
      <c r="I10" s="656">
        <f>SUM(G10:H10)</f>
        <v>0</v>
      </c>
      <c r="J10" s="685"/>
      <c r="K10" s="682"/>
      <c r="L10" s="656">
        <f>SUM(J10:K10)</f>
        <v>0</v>
      </c>
      <c r="M10" s="685"/>
      <c r="N10" s="682"/>
      <c r="O10" s="656">
        <f>SUM(M10:N10)</f>
        <v>0</v>
      </c>
      <c r="P10" s="685"/>
      <c r="Q10" s="682"/>
      <c r="R10" s="656">
        <f>SUM(P10:Q10)</f>
        <v>0</v>
      </c>
      <c r="S10" s="685"/>
      <c r="T10" s="682"/>
      <c r="U10" s="656">
        <f>SUM(S10:T10)</f>
        <v>0</v>
      </c>
      <c r="V10" s="685"/>
      <c r="W10" s="682"/>
      <c r="X10" s="656">
        <f>SUM(V10:W10)</f>
        <v>0</v>
      </c>
      <c r="Y10" s="685"/>
      <c r="Z10" s="682"/>
      <c r="AA10" s="656">
        <f>SUM(Y10:Z10)</f>
        <v>0</v>
      </c>
      <c r="AB10" s="685"/>
      <c r="AC10" s="682"/>
      <c r="AD10" s="656">
        <f>SUM(AB10:AC10)</f>
        <v>0</v>
      </c>
      <c r="AE10" s="685"/>
      <c r="AF10" s="682"/>
      <c r="AG10" s="656">
        <f t="shared" si="1"/>
        <v>0</v>
      </c>
      <c r="AH10" s="656">
        <f t="shared" si="1"/>
        <v>0</v>
      </c>
      <c r="AI10" s="685"/>
      <c r="AJ10" s="682"/>
      <c r="AK10" s="656">
        <f>SUM(AI10:AJ10)</f>
        <v>0</v>
      </c>
    </row>
    <row r="11" spans="1:223">
      <c r="A11" s="2542" t="s">
        <v>816</v>
      </c>
      <c r="B11" s="2522" t="s">
        <v>793</v>
      </c>
      <c r="C11" s="1"/>
      <c r="D11" s="685"/>
      <c r="E11" s="682"/>
      <c r="F11" s="656">
        <f>SUM(D11:E11)</f>
        <v>0</v>
      </c>
      <c r="G11" s="685"/>
      <c r="H11" s="682"/>
      <c r="I11" s="656">
        <f>SUM(G11:H11)</f>
        <v>0</v>
      </c>
      <c r="J11" s="685"/>
      <c r="K11" s="682"/>
      <c r="L11" s="656">
        <f>SUM(J11:K11)</f>
        <v>0</v>
      </c>
      <c r="M11" s="685"/>
      <c r="N11" s="682"/>
      <c r="O11" s="656">
        <f>SUM(M11:N11)</f>
        <v>0</v>
      </c>
      <c r="P11" s="685"/>
      <c r="Q11" s="682"/>
      <c r="R11" s="656">
        <f>SUM(P11:Q11)</f>
        <v>0</v>
      </c>
      <c r="S11" s="685"/>
      <c r="T11" s="682"/>
      <c r="U11" s="656">
        <f>SUM(S11:T11)</f>
        <v>0</v>
      </c>
      <c r="V11" s="685"/>
      <c r="W11" s="682"/>
      <c r="X11" s="656">
        <f>SUM(V11:W11)</f>
        <v>0</v>
      </c>
      <c r="Y11" s="685"/>
      <c r="Z11" s="682"/>
      <c r="AA11" s="656">
        <f>SUM(Y11:Z11)</f>
        <v>0</v>
      </c>
      <c r="AB11" s="685"/>
      <c r="AC11" s="682"/>
      <c r="AD11" s="656">
        <f>SUM(AB11:AC11)</f>
        <v>0</v>
      </c>
      <c r="AE11" s="685"/>
      <c r="AF11" s="682"/>
      <c r="AG11" s="656">
        <f t="shared" si="1"/>
        <v>0</v>
      </c>
      <c r="AH11" s="656">
        <f t="shared" si="1"/>
        <v>0</v>
      </c>
      <c r="AI11" s="685"/>
      <c r="AJ11" s="682"/>
      <c r="AK11" s="656">
        <f>SUM(AI11:AJ11)</f>
        <v>0</v>
      </c>
    </row>
    <row r="12" spans="1:223">
      <c r="A12" s="2542" t="s">
        <v>816</v>
      </c>
      <c r="B12" s="2522" t="s">
        <v>8</v>
      </c>
      <c r="C12" s="1"/>
      <c r="D12" s="656">
        <f t="shared" ref="D12:AK12" si="2">SUM(D7:D11)</f>
        <v>0</v>
      </c>
      <c r="E12" s="656">
        <f t="shared" si="2"/>
        <v>0</v>
      </c>
      <c r="F12" s="656">
        <f t="shared" si="2"/>
        <v>0</v>
      </c>
      <c r="G12" s="656">
        <f t="shared" si="2"/>
        <v>0</v>
      </c>
      <c r="H12" s="656">
        <f t="shared" si="2"/>
        <v>0</v>
      </c>
      <c r="I12" s="656">
        <f t="shared" si="2"/>
        <v>0</v>
      </c>
      <c r="J12" s="656">
        <f t="shared" si="2"/>
        <v>0</v>
      </c>
      <c r="K12" s="656">
        <f t="shared" si="2"/>
        <v>0</v>
      </c>
      <c r="L12" s="656">
        <f t="shared" si="2"/>
        <v>0</v>
      </c>
      <c r="M12" s="656">
        <f t="shared" si="2"/>
        <v>0</v>
      </c>
      <c r="N12" s="656">
        <f t="shared" si="2"/>
        <v>0</v>
      </c>
      <c r="O12" s="656">
        <f t="shared" si="2"/>
        <v>0</v>
      </c>
      <c r="P12" s="656">
        <f t="shared" si="2"/>
        <v>0</v>
      </c>
      <c r="Q12" s="656">
        <f t="shared" si="2"/>
        <v>0</v>
      </c>
      <c r="R12" s="656">
        <f t="shared" si="2"/>
        <v>0</v>
      </c>
      <c r="S12" s="656">
        <f t="shared" si="2"/>
        <v>0</v>
      </c>
      <c r="T12" s="656">
        <f t="shared" si="2"/>
        <v>0</v>
      </c>
      <c r="U12" s="656">
        <f t="shared" si="2"/>
        <v>0</v>
      </c>
      <c r="V12" s="656">
        <f t="shared" si="2"/>
        <v>0</v>
      </c>
      <c r="W12" s="656">
        <f t="shared" si="2"/>
        <v>0</v>
      </c>
      <c r="X12" s="656">
        <f t="shared" si="2"/>
        <v>0</v>
      </c>
      <c r="Y12" s="656">
        <f t="shared" si="2"/>
        <v>0</v>
      </c>
      <c r="Z12" s="656">
        <f t="shared" si="2"/>
        <v>0</v>
      </c>
      <c r="AA12" s="656">
        <f t="shared" si="2"/>
        <v>0</v>
      </c>
      <c r="AB12" s="656">
        <f t="shared" si="2"/>
        <v>0</v>
      </c>
      <c r="AC12" s="656">
        <f t="shared" si="2"/>
        <v>0</v>
      </c>
      <c r="AD12" s="656">
        <f t="shared" si="2"/>
        <v>0</v>
      </c>
      <c r="AE12" s="656">
        <f t="shared" si="2"/>
        <v>0</v>
      </c>
      <c r="AF12" s="656">
        <f t="shared" si="2"/>
        <v>0</v>
      </c>
      <c r="AG12" s="656">
        <f t="shared" si="2"/>
        <v>0</v>
      </c>
      <c r="AH12" s="656">
        <f t="shared" si="2"/>
        <v>0</v>
      </c>
      <c r="AI12" s="656">
        <f t="shared" si="2"/>
        <v>0</v>
      </c>
      <c r="AJ12" s="656">
        <f t="shared" si="2"/>
        <v>0</v>
      </c>
      <c r="AK12" s="656">
        <f t="shared" si="2"/>
        <v>0</v>
      </c>
    </row>
    <row r="13" spans="1:223">
      <c r="A13" s="19"/>
      <c r="B13" s="19"/>
      <c r="C13" s="1"/>
      <c r="D13" s="673"/>
      <c r="E13" s="673"/>
      <c r="F13" s="673"/>
      <c r="G13" s="673"/>
      <c r="H13" s="673"/>
      <c r="I13" s="673"/>
      <c r="J13" s="673"/>
      <c r="K13" s="673"/>
      <c r="L13" s="673"/>
      <c r="M13" s="673"/>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row>
    <row r="14" spans="1:223">
      <c r="A14" s="19"/>
      <c r="B14" s="19"/>
      <c r="C14" s="1"/>
      <c r="D14" s="673"/>
      <c r="E14" s="673"/>
      <c r="F14" s="673"/>
      <c r="G14" s="673"/>
      <c r="H14" s="673"/>
      <c r="I14" s="673"/>
      <c r="J14" s="673"/>
      <c r="K14" s="673"/>
      <c r="L14" s="673"/>
      <c r="M14" s="673"/>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row>
    <row r="15" spans="1:223">
      <c r="A15" s="34" t="s">
        <v>815</v>
      </c>
      <c r="B15" s="34" t="s">
        <v>795</v>
      </c>
      <c r="C15" s="1"/>
      <c r="D15" s="685"/>
      <c r="E15" s="682"/>
      <c r="F15" s="656">
        <f>SUM(D15:E15)</f>
        <v>0</v>
      </c>
      <c r="G15" s="685"/>
      <c r="H15" s="682"/>
      <c r="I15" s="656">
        <f>SUM(G15:H15)</f>
        <v>0</v>
      </c>
      <c r="J15" s="685"/>
      <c r="K15" s="682"/>
      <c r="L15" s="656">
        <f>SUM(J15:K15)</f>
        <v>0</v>
      </c>
      <c r="M15" s="685"/>
      <c r="N15" s="682"/>
      <c r="O15" s="656">
        <f>SUM(M15:N15)</f>
        <v>0</v>
      </c>
      <c r="P15" s="685"/>
      <c r="Q15" s="682"/>
      <c r="R15" s="656">
        <f>SUM(P15:Q15)</f>
        <v>0</v>
      </c>
      <c r="S15" s="685"/>
      <c r="T15" s="682"/>
      <c r="U15" s="656">
        <f>SUM(S15:T15)</f>
        <v>0</v>
      </c>
      <c r="V15" s="685"/>
      <c r="W15" s="682"/>
      <c r="X15" s="656">
        <f>SUM(V15:W15)</f>
        <v>0</v>
      </c>
      <c r="Y15" s="685"/>
      <c r="Z15" s="682"/>
      <c r="AA15" s="656">
        <f>SUM(Y15:Z15)</f>
        <v>0</v>
      </c>
      <c r="AB15" s="685"/>
      <c r="AC15" s="682"/>
      <c r="AD15" s="656">
        <f>SUM(AB15:AC15)</f>
        <v>0</v>
      </c>
      <c r="AE15" s="685"/>
      <c r="AF15" s="682"/>
      <c r="AG15" s="656">
        <f t="shared" ref="AG15:AH19" si="3">SUM(AE15:AF15)</f>
        <v>0</v>
      </c>
      <c r="AH15" s="656">
        <f t="shared" si="3"/>
        <v>0</v>
      </c>
      <c r="AI15" s="685"/>
      <c r="AJ15" s="682"/>
      <c r="AK15" s="656">
        <f>SUM(AI15:AJ15)</f>
        <v>0</v>
      </c>
    </row>
    <row r="16" spans="1:223">
      <c r="A16" s="34" t="s">
        <v>815</v>
      </c>
      <c r="B16" s="34" t="s">
        <v>794</v>
      </c>
      <c r="C16" s="1"/>
      <c r="D16" s="685"/>
      <c r="E16" s="682"/>
      <c r="F16" s="656">
        <f>SUM(D16:E16)</f>
        <v>0</v>
      </c>
      <c r="G16" s="685"/>
      <c r="H16" s="682"/>
      <c r="I16" s="656">
        <f>SUM(G16:H16)</f>
        <v>0</v>
      </c>
      <c r="J16" s="685"/>
      <c r="K16" s="682"/>
      <c r="L16" s="656">
        <f>SUM(J16:K16)</f>
        <v>0</v>
      </c>
      <c r="M16" s="685"/>
      <c r="N16" s="682"/>
      <c r="O16" s="656">
        <f>SUM(M16:N16)</f>
        <v>0</v>
      </c>
      <c r="P16" s="685"/>
      <c r="Q16" s="682"/>
      <c r="R16" s="656">
        <f>SUM(P16:Q16)</f>
        <v>0</v>
      </c>
      <c r="S16" s="685"/>
      <c r="T16" s="682"/>
      <c r="U16" s="656">
        <f>SUM(S16:T16)</f>
        <v>0</v>
      </c>
      <c r="V16" s="685"/>
      <c r="W16" s="682"/>
      <c r="X16" s="656">
        <f>SUM(V16:W16)</f>
        <v>0</v>
      </c>
      <c r="Y16" s="685"/>
      <c r="Z16" s="682"/>
      <c r="AA16" s="656">
        <f>SUM(Y16:Z16)</f>
        <v>0</v>
      </c>
      <c r="AB16" s="685"/>
      <c r="AC16" s="682"/>
      <c r="AD16" s="656">
        <f>SUM(AB16:AC16)</f>
        <v>0</v>
      </c>
      <c r="AE16" s="685"/>
      <c r="AF16" s="682"/>
      <c r="AG16" s="656">
        <f t="shared" si="3"/>
        <v>0</v>
      </c>
      <c r="AH16" s="656">
        <f t="shared" si="3"/>
        <v>0</v>
      </c>
      <c r="AI16" s="685"/>
      <c r="AJ16" s="682"/>
      <c r="AK16" s="656">
        <f>SUM(AI16:AJ16)</f>
        <v>0</v>
      </c>
    </row>
    <row r="17" spans="1:37">
      <c r="A17" s="34" t="s">
        <v>815</v>
      </c>
      <c r="B17" s="34" t="s">
        <v>731</v>
      </c>
      <c r="C17" s="1"/>
      <c r="D17" s="685"/>
      <c r="E17" s="682"/>
      <c r="F17" s="656">
        <f>SUM(D17:E17)</f>
        <v>0</v>
      </c>
      <c r="G17" s="685"/>
      <c r="H17" s="682"/>
      <c r="I17" s="656">
        <f>SUM(G17:H17)</f>
        <v>0</v>
      </c>
      <c r="J17" s="685"/>
      <c r="K17" s="682"/>
      <c r="L17" s="656">
        <f>SUM(J17:K17)</f>
        <v>0</v>
      </c>
      <c r="M17" s="685"/>
      <c r="N17" s="682"/>
      <c r="O17" s="656">
        <f>SUM(M17:N17)</f>
        <v>0</v>
      </c>
      <c r="P17" s="685"/>
      <c r="Q17" s="682"/>
      <c r="R17" s="656">
        <f>SUM(P17:Q17)</f>
        <v>0</v>
      </c>
      <c r="S17" s="685"/>
      <c r="T17" s="682"/>
      <c r="U17" s="656">
        <f>SUM(S17:T17)</f>
        <v>0</v>
      </c>
      <c r="V17" s="685"/>
      <c r="W17" s="682"/>
      <c r="X17" s="656">
        <f>SUM(V17:W17)</f>
        <v>0</v>
      </c>
      <c r="Y17" s="685"/>
      <c r="Z17" s="682"/>
      <c r="AA17" s="656">
        <f>SUM(Y17:Z17)</f>
        <v>0</v>
      </c>
      <c r="AB17" s="685"/>
      <c r="AC17" s="682"/>
      <c r="AD17" s="656">
        <f>SUM(AB17:AC17)</f>
        <v>0</v>
      </c>
      <c r="AE17" s="685"/>
      <c r="AF17" s="682"/>
      <c r="AG17" s="656">
        <f t="shared" si="3"/>
        <v>0</v>
      </c>
      <c r="AH17" s="656">
        <f t="shared" si="3"/>
        <v>0</v>
      </c>
      <c r="AI17" s="685"/>
      <c r="AJ17" s="682"/>
      <c r="AK17" s="656">
        <f>SUM(AI17:AJ17)</f>
        <v>0</v>
      </c>
    </row>
    <row r="18" spans="1:37">
      <c r="A18" s="34" t="s">
        <v>815</v>
      </c>
      <c r="B18" s="34" t="s">
        <v>6</v>
      </c>
      <c r="C18" s="1"/>
      <c r="D18" s="685"/>
      <c r="E18" s="682"/>
      <c r="F18" s="656">
        <f>SUM(D18:E18)</f>
        <v>0</v>
      </c>
      <c r="G18" s="685"/>
      <c r="H18" s="682"/>
      <c r="I18" s="656">
        <f>SUM(G18:H18)</f>
        <v>0</v>
      </c>
      <c r="J18" s="685"/>
      <c r="K18" s="682"/>
      <c r="L18" s="656">
        <f>SUM(J18:K18)</f>
        <v>0</v>
      </c>
      <c r="M18" s="685"/>
      <c r="N18" s="682"/>
      <c r="O18" s="656">
        <f>SUM(M18:N18)</f>
        <v>0</v>
      </c>
      <c r="P18" s="685"/>
      <c r="Q18" s="682"/>
      <c r="R18" s="656">
        <f>SUM(P18:Q18)</f>
        <v>0</v>
      </c>
      <c r="S18" s="685"/>
      <c r="T18" s="682"/>
      <c r="U18" s="656">
        <f>SUM(S18:T18)</f>
        <v>0</v>
      </c>
      <c r="V18" s="685"/>
      <c r="W18" s="682"/>
      <c r="X18" s="656">
        <f>SUM(V18:W18)</f>
        <v>0</v>
      </c>
      <c r="Y18" s="685"/>
      <c r="Z18" s="682"/>
      <c r="AA18" s="656">
        <f>SUM(Y18:Z18)</f>
        <v>0</v>
      </c>
      <c r="AB18" s="685"/>
      <c r="AC18" s="682"/>
      <c r="AD18" s="656">
        <f>SUM(AB18:AC18)</f>
        <v>0</v>
      </c>
      <c r="AE18" s="685"/>
      <c r="AF18" s="682"/>
      <c r="AG18" s="656">
        <f t="shared" si="3"/>
        <v>0</v>
      </c>
      <c r="AH18" s="656">
        <f t="shared" si="3"/>
        <v>0</v>
      </c>
      <c r="AI18" s="685"/>
      <c r="AJ18" s="682"/>
      <c r="AK18" s="656">
        <f>SUM(AI18:AJ18)</f>
        <v>0</v>
      </c>
    </row>
    <row r="19" spans="1:37">
      <c r="A19" s="34" t="s">
        <v>815</v>
      </c>
      <c r="B19" s="34" t="s">
        <v>793</v>
      </c>
      <c r="C19" s="1"/>
      <c r="D19" s="685"/>
      <c r="E19" s="682"/>
      <c r="F19" s="656">
        <f>SUM(D19:E19)</f>
        <v>0</v>
      </c>
      <c r="G19" s="685"/>
      <c r="H19" s="682"/>
      <c r="I19" s="656">
        <f>SUM(G19:H19)</f>
        <v>0</v>
      </c>
      <c r="J19" s="685"/>
      <c r="K19" s="682"/>
      <c r="L19" s="656">
        <f>SUM(J19:K19)</f>
        <v>0</v>
      </c>
      <c r="M19" s="685"/>
      <c r="N19" s="682"/>
      <c r="O19" s="656">
        <f>SUM(M19:N19)</f>
        <v>0</v>
      </c>
      <c r="P19" s="685"/>
      <c r="Q19" s="682"/>
      <c r="R19" s="656">
        <f>SUM(P19:Q19)</f>
        <v>0</v>
      </c>
      <c r="S19" s="685"/>
      <c r="T19" s="682"/>
      <c r="U19" s="656">
        <f>SUM(S19:T19)</f>
        <v>0</v>
      </c>
      <c r="V19" s="685"/>
      <c r="W19" s="682"/>
      <c r="X19" s="656">
        <f>SUM(V19:W19)</f>
        <v>0</v>
      </c>
      <c r="Y19" s="685"/>
      <c r="Z19" s="682"/>
      <c r="AA19" s="656">
        <f>SUM(Y19:Z19)</f>
        <v>0</v>
      </c>
      <c r="AB19" s="685"/>
      <c r="AC19" s="682"/>
      <c r="AD19" s="656">
        <f>SUM(AB19:AC19)</f>
        <v>0</v>
      </c>
      <c r="AE19" s="685"/>
      <c r="AF19" s="682"/>
      <c r="AG19" s="656">
        <f t="shared" si="3"/>
        <v>0</v>
      </c>
      <c r="AH19" s="656">
        <f t="shared" si="3"/>
        <v>0</v>
      </c>
      <c r="AI19" s="685"/>
      <c r="AJ19" s="682"/>
      <c r="AK19" s="656">
        <f>SUM(AI19:AJ19)</f>
        <v>0</v>
      </c>
    </row>
    <row r="20" spans="1:37">
      <c r="A20" s="34" t="s">
        <v>815</v>
      </c>
      <c r="B20" s="34" t="s">
        <v>8</v>
      </c>
      <c r="C20" s="1"/>
      <c r="D20" s="656">
        <f t="shared" ref="D20:AK20" si="4">SUM(D15:D19)</f>
        <v>0</v>
      </c>
      <c r="E20" s="656">
        <f t="shared" si="4"/>
        <v>0</v>
      </c>
      <c r="F20" s="656">
        <f t="shared" si="4"/>
        <v>0</v>
      </c>
      <c r="G20" s="656">
        <f t="shared" si="4"/>
        <v>0</v>
      </c>
      <c r="H20" s="656">
        <f t="shared" si="4"/>
        <v>0</v>
      </c>
      <c r="I20" s="656">
        <f t="shared" si="4"/>
        <v>0</v>
      </c>
      <c r="J20" s="656">
        <f t="shared" si="4"/>
        <v>0</v>
      </c>
      <c r="K20" s="656">
        <f t="shared" si="4"/>
        <v>0</v>
      </c>
      <c r="L20" s="656">
        <f t="shared" si="4"/>
        <v>0</v>
      </c>
      <c r="M20" s="656">
        <f t="shared" si="4"/>
        <v>0</v>
      </c>
      <c r="N20" s="656">
        <f t="shared" si="4"/>
        <v>0</v>
      </c>
      <c r="O20" s="656">
        <f t="shared" si="4"/>
        <v>0</v>
      </c>
      <c r="P20" s="656">
        <f t="shared" si="4"/>
        <v>0</v>
      </c>
      <c r="Q20" s="656">
        <f t="shared" si="4"/>
        <v>0</v>
      </c>
      <c r="R20" s="656">
        <f t="shared" si="4"/>
        <v>0</v>
      </c>
      <c r="S20" s="656">
        <f t="shared" si="4"/>
        <v>0</v>
      </c>
      <c r="T20" s="656">
        <f t="shared" si="4"/>
        <v>0</v>
      </c>
      <c r="U20" s="656">
        <f t="shared" si="4"/>
        <v>0</v>
      </c>
      <c r="V20" s="656">
        <f t="shared" si="4"/>
        <v>0</v>
      </c>
      <c r="W20" s="656">
        <f t="shared" si="4"/>
        <v>0</v>
      </c>
      <c r="X20" s="656">
        <f t="shared" si="4"/>
        <v>0</v>
      </c>
      <c r="Y20" s="656">
        <f t="shared" si="4"/>
        <v>0</v>
      </c>
      <c r="Z20" s="656">
        <f t="shared" si="4"/>
        <v>0</v>
      </c>
      <c r="AA20" s="656">
        <f t="shared" si="4"/>
        <v>0</v>
      </c>
      <c r="AB20" s="656">
        <f t="shared" si="4"/>
        <v>0</v>
      </c>
      <c r="AC20" s="656">
        <f t="shared" si="4"/>
        <v>0</v>
      </c>
      <c r="AD20" s="656">
        <f t="shared" si="4"/>
        <v>0</v>
      </c>
      <c r="AE20" s="656">
        <f t="shared" si="4"/>
        <v>0</v>
      </c>
      <c r="AF20" s="656">
        <f t="shared" si="4"/>
        <v>0</v>
      </c>
      <c r="AG20" s="656">
        <f t="shared" si="4"/>
        <v>0</v>
      </c>
      <c r="AH20" s="656">
        <f t="shared" si="4"/>
        <v>0</v>
      </c>
      <c r="AI20" s="656">
        <f t="shared" si="4"/>
        <v>0</v>
      </c>
      <c r="AJ20" s="656">
        <f t="shared" si="4"/>
        <v>0</v>
      </c>
      <c r="AK20" s="656">
        <f t="shared" si="4"/>
        <v>0</v>
      </c>
    </row>
    <row r="21" spans="1:37">
      <c r="A21" s="1"/>
      <c r="B21" s="1"/>
      <c r="C21" s="1"/>
      <c r="D21" s="673"/>
      <c r="E21" s="2553"/>
      <c r="F21" s="2553"/>
      <c r="G21" s="673"/>
      <c r="H21" s="2553"/>
      <c r="I21" s="2553"/>
      <c r="J21" s="673"/>
      <c r="K21" s="2553"/>
      <c r="L21" s="2553"/>
      <c r="M21" s="673"/>
      <c r="N21" s="2553"/>
      <c r="O21" s="2553"/>
      <c r="P21" s="673"/>
      <c r="Q21" s="2553"/>
      <c r="R21" s="2553"/>
      <c r="S21" s="673"/>
      <c r="T21" s="2553"/>
      <c r="U21" s="2553"/>
      <c r="V21" s="673"/>
      <c r="W21" s="2553"/>
      <c r="X21" s="2553"/>
      <c r="Y21" s="673"/>
      <c r="Z21" s="2553"/>
      <c r="AA21" s="2553"/>
      <c r="AB21" s="673"/>
      <c r="AC21" s="2553"/>
      <c r="AD21" s="2553"/>
      <c r="AE21" s="673"/>
      <c r="AF21" s="2553"/>
      <c r="AG21" s="2553"/>
      <c r="AH21" s="2553"/>
      <c r="AI21" s="673"/>
      <c r="AJ21" s="2553"/>
      <c r="AK21" s="2553"/>
    </row>
    <row r="22" spans="1:37">
      <c r="A22" s="663"/>
      <c r="B22" s="663"/>
      <c r="C22" s="1"/>
      <c r="D22" s="673"/>
      <c r="E22" s="2553"/>
      <c r="F22" s="2553"/>
      <c r="G22" s="673"/>
      <c r="H22" s="2553"/>
      <c r="I22" s="2553"/>
      <c r="J22" s="673"/>
      <c r="K22" s="2553"/>
      <c r="L22" s="2553"/>
      <c r="M22" s="673"/>
      <c r="N22" s="2553"/>
      <c r="O22" s="2553"/>
      <c r="P22" s="673"/>
      <c r="Q22" s="2553"/>
      <c r="R22" s="2553"/>
      <c r="S22" s="673"/>
      <c r="T22" s="2553"/>
      <c r="U22" s="2553"/>
      <c r="V22" s="673"/>
      <c r="W22" s="2553"/>
      <c r="X22" s="2553"/>
      <c r="Y22" s="673"/>
      <c r="Z22" s="2553"/>
      <c r="AA22" s="2553"/>
      <c r="AB22" s="673"/>
      <c r="AC22" s="2553"/>
      <c r="AD22" s="2553"/>
      <c r="AE22" s="673"/>
      <c r="AF22" s="2553"/>
      <c r="AG22" s="2553"/>
      <c r="AH22" s="2553"/>
      <c r="AI22" s="673"/>
      <c r="AJ22" s="2553"/>
      <c r="AK22" s="2553"/>
    </row>
    <row r="23" spans="1:37">
      <c r="A23" s="688" t="s">
        <v>813</v>
      </c>
      <c r="B23" s="663"/>
      <c r="C23" s="1"/>
      <c r="D23" s="673"/>
      <c r="E23" s="2553"/>
      <c r="F23" s="2553"/>
      <c r="G23" s="673"/>
      <c r="H23" s="2553"/>
      <c r="I23" s="2553"/>
      <c r="J23" s="673"/>
      <c r="K23" s="2553"/>
      <c r="L23" s="2553"/>
      <c r="M23" s="673"/>
      <c r="N23" s="2553"/>
      <c r="O23" s="2553"/>
      <c r="P23" s="673"/>
      <c r="Q23" s="2553"/>
      <c r="R23" s="2553"/>
      <c r="S23" s="673"/>
      <c r="T23" s="2553"/>
      <c r="U23" s="2553"/>
      <c r="V23" s="673"/>
      <c r="W23" s="2553"/>
      <c r="X23" s="2553"/>
      <c r="Y23" s="673"/>
      <c r="Z23" s="2553"/>
      <c r="AA23" s="2553"/>
      <c r="AB23" s="673"/>
      <c r="AC23" s="2553"/>
      <c r="AD23" s="2553"/>
      <c r="AE23" s="673"/>
      <c r="AF23" s="2553"/>
      <c r="AG23" s="2553"/>
      <c r="AH23" s="2553"/>
      <c r="AI23" s="673"/>
      <c r="AJ23" s="2553"/>
      <c r="AK23" s="2553"/>
    </row>
    <row r="24" spans="1:37">
      <c r="A24" s="666"/>
      <c r="B24" s="1"/>
      <c r="C24" s="1"/>
      <c r="D24" s="673"/>
      <c r="E24" s="2553"/>
      <c r="F24" s="2553"/>
      <c r="G24" s="673"/>
      <c r="H24" s="2553"/>
      <c r="I24" s="2553"/>
      <c r="J24" s="673"/>
      <c r="K24" s="2553"/>
      <c r="L24" s="2553"/>
      <c r="M24" s="673"/>
      <c r="N24" s="2553"/>
      <c r="O24" s="2553"/>
      <c r="P24" s="673"/>
      <c r="Q24" s="2553"/>
      <c r="R24" s="2553"/>
      <c r="S24" s="673"/>
      <c r="T24" s="2553"/>
      <c r="U24" s="2553"/>
      <c r="V24" s="673"/>
      <c r="W24" s="2553"/>
      <c r="X24" s="2553"/>
      <c r="Y24" s="673"/>
      <c r="Z24" s="2553"/>
      <c r="AA24" s="2553"/>
      <c r="AB24" s="673"/>
      <c r="AC24" s="2553"/>
      <c r="AD24" s="2553"/>
      <c r="AE24" s="673"/>
      <c r="AF24" s="2553"/>
      <c r="AG24" s="2553"/>
      <c r="AH24" s="2553"/>
      <c r="AI24" s="673"/>
      <c r="AJ24" s="2553"/>
      <c r="AK24" s="2553"/>
    </row>
    <row r="25" spans="1:37">
      <c r="A25" s="654" t="s">
        <v>811</v>
      </c>
      <c r="B25" s="2522" t="s">
        <v>795</v>
      </c>
      <c r="C25" s="1"/>
      <c r="D25" s="685"/>
      <c r="E25" s="682"/>
      <c r="F25" s="656">
        <f t="shared" ref="F25:F30" si="5">SUM(D25:E25)</f>
        <v>0</v>
      </c>
      <c r="G25" s="685"/>
      <c r="H25" s="682"/>
      <c r="I25" s="656">
        <f t="shared" ref="I25:I30" si="6">SUM(G25:H25)</f>
        <v>0</v>
      </c>
      <c r="J25" s="685"/>
      <c r="K25" s="682"/>
      <c r="L25" s="656">
        <f t="shared" ref="L25:L30" si="7">SUM(J25:K25)</f>
        <v>0</v>
      </c>
      <c r="M25" s="685"/>
      <c r="N25" s="682"/>
      <c r="O25" s="656">
        <f t="shared" ref="O25:O30" si="8">SUM(M25:N25)</f>
        <v>0</v>
      </c>
      <c r="P25" s="685"/>
      <c r="Q25" s="682"/>
      <c r="R25" s="656">
        <f t="shared" ref="R25:R30" si="9">SUM(P25:Q25)</f>
        <v>0</v>
      </c>
      <c r="S25" s="685"/>
      <c r="T25" s="682"/>
      <c r="U25" s="656">
        <f t="shared" ref="U25:U30" si="10">SUM(S25:T25)</f>
        <v>0</v>
      </c>
      <c r="V25" s="685"/>
      <c r="W25" s="682"/>
      <c r="X25" s="656">
        <f t="shared" ref="X25:X30" si="11">SUM(V25:W25)</f>
        <v>0</v>
      </c>
      <c r="Y25" s="685"/>
      <c r="Z25" s="682"/>
      <c r="AA25" s="656">
        <f t="shared" ref="AA25:AA30" si="12">SUM(Y25:Z25)</f>
        <v>0</v>
      </c>
      <c r="AB25" s="685"/>
      <c r="AC25" s="682"/>
      <c r="AD25" s="656">
        <f t="shared" ref="AD25:AD30" si="13">SUM(AB25:AC25)</f>
        <v>0</v>
      </c>
      <c r="AE25" s="685"/>
      <c r="AF25" s="682"/>
      <c r="AG25" s="656">
        <f t="shared" ref="AG25:AH30" si="14">SUM(AE25:AF25)</f>
        <v>0</v>
      </c>
      <c r="AH25" s="656">
        <f t="shared" si="14"/>
        <v>0</v>
      </c>
      <c r="AI25" s="685"/>
      <c r="AJ25" s="682"/>
      <c r="AK25" s="656">
        <f t="shared" ref="AK25:AK30" si="15">SUM(AI25:AJ25)</f>
        <v>0</v>
      </c>
    </row>
    <row r="26" spans="1:37">
      <c r="A26" s="654" t="s">
        <v>811</v>
      </c>
      <c r="B26" s="2522" t="s">
        <v>737</v>
      </c>
      <c r="C26" s="1"/>
      <c r="D26" s="685"/>
      <c r="E26" s="682"/>
      <c r="F26" s="656">
        <f t="shared" si="5"/>
        <v>0</v>
      </c>
      <c r="G26" s="685"/>
      <c r="H26" s="682"/>
      <c r="I26" s="656">
        <f t="shared" si="6"/>
        <v>0</v>
      </c>
      <c r="J26" s="685"/>
      <c r="K26" s="682"/>
      <c r="L26" s="656">
        <f t="shared" si="7"/>
        <v>0</v>
      </c>
      <c r="M26" s="685"/>
      <c r="N26" s="682"/>
      <c r="O26" s="656">
        <f t="shared" si="8"/>
        <v>0</v>
      </c>
      <c r="P26" s="685"/>
      <c r="Q26" s="682"/>
      <c r="R26" s="656">
        <f t="shared" si="9"/>
        <v>0</v>
      </c>
      <c r="S26" s="685"/>
      <c r="T26" s="682"/>
      <c r="U26" s="656">
        <f t="shared" si="10"/>
        <v>0</v>
      </c>
      <c r="V26" s="685"/>
      <c r="W26" s="682"/>
      <c r="X26" s="656">
        <f t="shared" si="11"/>
        <v>0</v>
      </c>
      <c r="Y26" s="685"/>
      <c r="Z26" s="682"/>
      <c r="AA26" s="656">
        <f t="shared" si="12"/>
        <v>0</v>
      </c>
      <c r="AB26" s="685"/>
      <c r="AC26" s="682"/>
      <c r="AD26" s="656">
        <f t="shared" si="13"/>
        <v>0</v>
      </c>
      <c r="AE26" s="685"/>
      <c r="AF26" s="682"/>
      <c r="AG26" s="656">
        <f t="shared" si="14"/>
        <v>0</v>
      </c>
      <c r="AH26" s="656">
        <f t="shared" si="14"/>
        <v>0</v>
      </c>
      <c r="AI26" s="685"/>
      <c r="AJ26" s="682"/>
      <c r="AK26" s="656">
        <f t="shared" si="15"/>
        <v>0</v>
      </c>
    </row>
    <row r="27" spans="1:37">
      <c r="A27" s="654" t="s">
        <v>811</v>
      </c>
      <c r="B27" s="2522" t="s">
        <v>731</v>
      </c>
      <c r="C27" s="1"/>
      <c r="D27" s="685"/>
      <c r="E27" s="682"/>
      <c r="F27" s="656">
        <f t="shared" si="5"/>
        <v>0</v>
      </c>
      <c r="G27" s="685"/>
      <c r="H27" s="682"/>
      <c r="I27" s="656">
        <f t="shared" si="6"/>
        <v>0</v>
      </c>
      <c r="J27" s="685"/>
      <c r="K27" s="682"/>
      <c r="L27" s="656">
        <f t="shared" si="7"/>
        <v>0</v>
      </c>
      <c r="M27" s="685"/>
      <c r="N27" s="682"/>
      <c r="O27" s="656">
        <f t="shared" si="8"/>
        <v>0</v>
      </c>
      <c r="P27" s="685"/>
      <c r="Q27" s="682"/>
      <c r="R27" s="656">
        <f t="shared" si="9"/>
        <v>0</v>
      </c>
      <c r="S27" s="685"/>
      <c r="T27" s="682"/>
      <c r="U27" s="656">
        <f t="shared" si="10"/>
        <v>0</v>
      </c>
      <c r="V27" s="685"/>
      <c r="W27" s="682"/>
      <c r="X27" s="656">
        <f t="shared" si="11"/>
        <v>0</v>
      </c>
      <c r="Y27" s="685"/>
      <c r="Z27" s="682"/>
      <c r="AA27" s="656">
        <f t="shared" si="12"/>
        <v>0</v>
      </c>
      <c r="AB27" s="685"/>
      <c r="AC27" s="682"/>
      <c r="AD27" s="656">
        <f t="shared" si="13"/>
        <v>0</v>
      </c>
      <c r="AE27" s="685"/>
      <c r="AF27" s="682"/>
      <c r="AG27" s="656">
        <f t="shared" si="14"/>
        <v>0</v>
      </c>
      <c r="AH27" s="656">
        <f t="shared" si="14"/>
        <v>0</v>
      </c>
      <c r="AI27" s="685"/>
      <c r="AJ27" s="682"/>
      <c r="AK27" s="656">
        <f t="shared" si="15"/>
        <v>0</v>
      </c>
    </row>
    <row r="28" spans="1:37">
      <c r="A28" s="654" t="s">
        <v>811</v>
      </c>
      <c r="B28" s="2522" t="s">
        <v>6</v>
      </c>
      <c r="C28" s="1"/>
      <c r="D28" s="685"/>
      <c r="E28" s="682"/>
      <c r="F28" s="656">
        <f t="shared" si="5"/>
        <v>0</v>
      </c>
      <c r="G28" s="685"/>
      <c r="H28" s="682"/>
      <c r="I28" s="656">
        <f t="shared" si="6"/>
        <v>0</v>
      </c>
      <c r="J28" s="685"/>
      <c r="K28" s="682"/>
      <c r="L28" s="656">
        <f t="shared" si="7"/>
        <v>0</v>
      </c>
      <c r="M28" s="685"/>
      <c r="N28" s="682"/>
      <c r="O28" s="656">
        <f t="shared" si="8"/>
        <v>0</v>
      </c>
      <c r="P28" s="685"/>
      <c r="Q28" s="682"/>
      <c r="R28" s="656">
        <f t="shared" si="9"/>
        <v>0</v>
      </c>
      <c r="S28" s="685"/>
      <c r="T28" s="682"/>
      <c r="U28" s="656">
        <f t="shared" si="10"/>
        <v>0</v>
      </c>
      <c r="V28" s="685"/>
      <c r="W28" s="682"/>
      <c r="X28" s="656">
        <f t="shared" si="11"/>
        <v>0</v>
      </c>
      <c r="Y28" s="685"/>
      <c r="Z28" s="682"/>
      <c r="AA28" s="656">
        <f t="shared" si="12"/>
        <v>0</v>
      </c>
      <c r="AB28" s="685"/>
      <c r="AC28" s="682"/>
      <c r="AD28" s="656">
        <f t="shared" si="13"/>
        <v>0</v>
      </c>
      <c r="AE28" s="685"/>
      <c r="AF28" s="682"/>
      <c r="AG28" s="656">
        <f t="shared" si="14"/>
        <v>0</v>
      </c>
      <c r="AH28" s="656">
        <f t="shared" si="14"/>
        <v>0</v>
      </c>
      <c r="AI28" s="685"/>
      <c r="AJ28" s="682"/>
      <c r="AK28" s="656">
        <f t="shared" si="15"/>
        <v>0</v>
      </c>
    </row>
    <row r="29" spans="1:37">
      <c r="A29" s="654" t="s">
        <v>811</v>
      </c>
      <c r="B29" s="2522" t="s">
        <v>793</v>
      </c>
      <c r="C29" s="1"/>
      <c r="D29" s="685"/>
      <c r="E29" s="682"/>
      <c r="F29" s="656">
        <f t="shared" si="5"/>
        <v>0</v>
      </c>
      <c r="G29" s="685"/>
      <c r="H29" s="682"/>
      <c r="I29" s="656">
        <f t="shared" si="6"/>
        <v>0</v>
      </c>
      <c r="J29" s="685"/>
      <c r="K29" s="682"/>
      <c r="L29" s="656">
        <f t="shared" si="7"/>
        <v>0</v>
      </c>
      <c r="M29" s="685"/>
      <c r="N29" s="682"/>
      <c r="O29" s="656">
        <f t="shared" si="8"/>
        <v>0</v>
      </c>
      <c r="P29" s="685"/>
      <c r="Q29" s="682"/>
      <c r="R29" s="656">
        <f t="shared" si="9"/>
        <v>0</v>
      </c>
      <c r="S29" s="685"/>
      <c r="T29" s="682"/>
      <c r="U29" s="656">
        <f t="shared" si="10"/>
        <v>0</v>
      </c>
      <c r="V29" s="685"/>
      <c r="W29" s="682"/>
      <c r="X29" s="656">
        <f t="shared" si="11"/>
        <v>0</v>
      </c>
      <c r="Y29" s="685"/>
      <c r="Z29" s="682"/>
      <c r="AA29" s="656">
        <f t="shared" si="12"/>
        <v>0</v>
      </c>
      <c r="AB29" s="685"/>
      <c r="AC29" s="682"/>
      <c r="AD29" s="656">
        <f t="shared" si="13"/>
        <v>0</v>
      </c>
      <c r="AE29" s="685"/>
      <c r="AF29" s="682"/>
      <c r="AG29" s="656">
        <f t="shared" si="14"/>
        <v>0</v>
      </c>
      <c r="AH29" s="656">
        <f t="shared" si="14"/>
        <v>0</v>
      </c>
      <c r="AI29" s="685"/>
      <c r="AJ29" s="682"/>
      <c r="AK29" s="656">
        <f t="shared" si="15"/>
        <v>0</v>
      </c>
    </row>
    <row r="30" spans="1:37">
      <c r="A30" s="654" t="s">
        <v>811</v>
      </c>
      <c r="B30" s="2522" t="s">
        <v>8</v>
      </c>
      <c r="C30" s="1"/>
      <c r="D30" s="656">
        <f>SUM(D25:D29)</f>
        <v>0</v>
      </c>
      <c r="E30" s="656">
        <f>SUM(E25:E29)</f>
        <v>0</v>
      </c>
      <c r="F30" s="656">
        <f t="shared" si="5"/>
        <v>0</v>
      </c>
      <c r="G30" s="656">
        <f>SUM(G25:G29)</f>
        <v>0</v>
      </c>
      <c r="H30" s="656">
        <f>SUM(H25:H29)</f>
        <v>0</v>
      </c>
      <c r="I30" s="656">
        <f t="shared" si="6"/>
        <v>0</v>
      </c>
      <c r="J30" s="656">
        <f>SUM(J25:J29)</f>
        <v>0</v>
      </c>
      <c r="K30" s="656">
        <f>SUM(K25:K29)</f>
        <v>0</v>
      </c>
      <c r="L30" s="656">
        <f t="shared" si="7"/>
        <v>0</v>
      </c>
      <c r="M30" s="656">
        <f>SUM(M25:M29)</f>
        <v>0</v>
      </c>
      <c r="N30" s="656">
        <f>SUM(N25:N29)</f>
        <v>0</v>
      </c>
      <c r="O30" s="656">
        <f t="shared" si="8"/>
        <v>0</v>
      </c>
      <c r="P30" s="656">
        <f>SUM(P25:P29)</f>
        <v>0</v>
      </c>
      <c r="Q30" s="656">
        <f>SUM(Q25:Q29)</f>
        <v>0</v>
      </c>
      <c r="R30" s="656">
        <f t="shared" si="9"/>
        <v>0</v>
      </c>
      <c r="S30" s="656">
        <f>SUM(S25:S29)</f>
        <v>0</v>
      </c>
      <c r="T30" s="656">
        <f>SUM(T25:T29)</f>
        <v>0</v>
      </c>
      <c r="U30" s="656">
        <f t="shared" si="10"/>
        <v>0</v>
      </c>
      <c r="V30" s="656">
        <f>SUM(V25:V29)</f>
        <v>0</v>
      </c>
      <c r="W30" s="656">
        <f>SUM(W25:W29)</f>
        <v>0</v>
      </c>
      <c r="X30" s="656">
        <f t="shared" si="11"/>
        <v>0</v>
      </c>
      <c r="Y30" s="656">
        <f>SUM(Y25:Y29)</f>
        <v>0</v>
      </c>
      <c r="Z30" s="656">
        <f>SUM(Z25:Z29)</f>
        <v>0</v>
      </c>
      <c r="AA30" s="656">
        <f t="shared" si="12"/>
        <v>0</v>
      </c>
      <c r="AB30" s="656">
        <f>SUM(AB25:AB29)</f>
        <v>0</v>
      </c>
      <c r="AC30" s="656">
        <f>SUM(AC25:AC29)</f>
        <v>0</v>
      </c>
      <c r="AD30" s="656">
        <f t="shared" si="13"/>
        <v>0</v>
      </c>
      <c r="AE30" s="656">
        <f>SUM(AE25:AE29)</f>
        <v>0</v>
      </c>
      <c r="AF30" s="656">
        <f>SUM(AF25:AF29)</f>
        <v>0</v>
      </c>
      <c r="AG30" s="656">
        <f t="shared" si="14"/>
        <v>0</v>
      </c>
      <c r="AH30" s="656">
        <f t="shared" si="14"/>
        <v>0</v>
      </c>
      <c r="AI30" s="656">
        <f>SUM(AI25:AI29)</f>
        <v>0</v>
      </c>
      <c r="AJ30" s="656">
        <f>SUM(AJ25:AJ29)</f>
        <v>0</v>
      </c>
      <c r="AK30" s="656">
        <f t="shared" si="15"/>
        <v>0</v>
      </c>
    </row>
    <row r="31" spans="1:37">
      <c r="A31" s="19"/>
      <c r="B31" s="19"/>
      <c r="C31" s="1"/>
      <c r="D31" s="673"/>
      <c r="E31" s="673"/>
      <c r="F31" s="673"/>
      <c r="G31" s="673"/>
      <c r="H31" s="673"/>
      <c r="I31" s="673"/>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K31" s="673"/>
    </row>
    <row r="32" spans="1:37">
      <c r="A32" s="1"/>
      <c r="B32" s="1"/>
      <c r="C32" s="1"/>
      <c r="D32" s="673"/>
      <c r="E32" s="673"/>
      <c r="F32" s="2553"/>
      <c r="G32" s="673"/>
      <c r="H32" s="673"/>
      <c r="I32" s="2553"/>
      <c r="J32" s="673"/>
      <c r="K32" s="673"/>
      <c r="L32" s="2553"/>
      <c r="M32" s="673"/>
      <c r="N32" s="673"/>
      <c r="O32" s="2553"/>
      <c r="P32" s="673"/>
      <c r="Q32" s="673"/>
      <c r="R32" s="2553"/>
      <c r="S32" s="673"/>
      <c r="T32" s="673"/>
      <c r="U32" s="2553"/>
      <c r="V32" s="673"/>
      <c r="W32" s="673"/>
      <c r="X32" s="2553"/>
      <c r="Y32" s="673"/>
      <c r="Z32" s="673"/>
      <c r="AA32" s="2553"/>
      <c r="AB32" s="673"/>
      <c r="AC32" s="673"/>
      <c r="AD32" s="2553"/>
      <c r="AE32" s="673"/>
      <c r="AF32" s="673"/>
      <c r="AG32" s="2553"/>
      <c r="AH32" s="2553"/>
      <c r="AI32" s="673"/>
      <c r="AJ32" s="673"/>
      <c r="AK32" s="2553"/>
    </row>
    <row r="33" spans="1:37">
      <c r="A33" s="665" t="s">
        <v>809</v>
      </c>
      <c r="B33" s="663"/>
      <c r="C33" s="1"/>
      <c r="D33" s="673"/>
      <c r="E33" s="673"/>
      <c r="F33" s="2553"/>
      <c r="G33" s="673"/>
      <c r="H33" s="673"/>
      <c r="I33" s="2553"/>
      <c r="J33" s="673"/>
      <c r="K33" s="673"/>
      <c r="L33" s="2553"/>
      <c r="M33" s="673"/>
      <c r="N33" s="673"/>
      <c r="O33" s="2553"/>
      <c r="P33" s="673"/>
      <c r="Q33" s="673"/>
      <c r="R33" s="2553"/>
      <c r="S33" s="673"/>
      <c r="T33" s="673"/>
      <c r="U33" s="2553"/>
      <c r="V33" s="673"/>
      <c r="W33" s="673"/>
      <c r="X33" s="2553"/>
      <c r="Y33" s="673"/>
      <c r="Z33" s="673"/>
      <c r="AA33" s="2553"/>
      <c r="AB33" s="673"/>
      <c r="AC33" s="673"/>
      <c r="AD33" s="2553"/>
      <c r="AE33" s="673"/>
      <c r="AF33" s="673"/>
      <c r="AG33" s="2553"/>
      <c r="AH33" s="2553"/>
      <c r="AI33" s="673"/>
      <c r="AJ33" s="673"/>
      <c r="AK33" s="2553"/>
    </row>
    <row r="34" spans="1:37">
      <c r="A34" s="2540" t="s">
        <v>824</v>
      </c>
      <c r="B34" s="2522" t="s">
        <v>795</v>
      </c>
      <c r="C34" s="1"/>
      <c r="D34" s="682"/>
      <c r="E34" s="682"/>
      <c r="F34" s="656">
        <f>SUM(D34:E34)</f>
        <v>0</v>
      </c>
      <c r="G34" s="682"/>
      <c r="H34" s="682"/>
      <c r="I34" s="656">
        <f>SUM(G34:H34)</f>
        <v>0</v>
      </c>
      <c r="J34" s="682"/>
      <c r="K34" s="682"/>
      <c r="L34" s="656">
        <f>SUM(J34:K34)</f>
        <v>0</v>
      </c>
      <c r="M34" s="682"/>
      <c r="N34" s="682"/>
      <c r="O34" s="656">
        <f>SUM(M34:N34)</f>
        <v>0</v>
      </c>
      <c r="P34" s="682"/>
      <c r="Q34" s="682"/>
      <c r="R34" s="656">
        <f>SUM(P34:Q34)</f>
        <v>0</v>
      </c>
      <c r="S34" s="682"/>
      <c r="T34" s="682"/>
      <c r="U34" s="656">
        <f>SUM(S34:T34)</f>
        <v>0</v>
      </c>
      <c r="V34" s="682"/>
      <c r="W34" s="682"/>
      <c r="X34" s="656">
        <f>SUM(V34:W34)</f>
        <v>0</v>
      </c>
      <c r="Y34" s="682"/>
      <c r="Z34" s="682"/>
      <c r="AA34" s="656">
        <f>SUM(Y34:Z34)</f>
        <v>0</v>
      </c>
      <c r="AB34" s="682"/>
      <c r="AC34" s="682"/>
      <c r="AD34" s="656">
        <f>SUM(AB34:AC34)</f>
        <v>0</v>
      </c>
      <c r="AE34" s="682"/>
      <c r="AF34" s="682"/>
      <c r="AG34" s="656">
        <f t="shared" ref="AG34:AH38" si="16">SUM(AE34:AF34)</f>
        <v>0</v>
      </c>
      <c r="AH34" s="656">
        <f t="shared" si="16"/>
        <v>0</v>
      </c>
      <c r="AI34" s="682"/>
      <c r="AJ34" s="682"/>
      <c r="AK34" s="656">
        <f>SUM(AI34:AJ34)</f>
        <v>0</v>
      </c>
    </row>
    <row r="35" spans="1:37">
      <c r="A35" s="2540" t="s">
        <v>824</v>
      </c>
      <c r="B35" s="2522" t="s">
        <v>737</v>
      </c>
      <c r="C35" s="1"/>
      <c r="D35" s="682"/>
      <c r="E35" s="682"/>
      <c r="F35" s="656">
        <f>SUM(D35:E35)</f>
        <v>0</v>
      </c>
      <c r="G35" s="682"/>
      <c r="H35" s="682"/>
      <c r="I35" s="656">
        <f>SUM(G35:H35)</f>
        <v>0</v>
      </c>
      <c r="J35" s="682"/>
      <c r="K35" s="682"/>
      <c r="L35" s="656">
        <f>SUM(J35:K35)</f>
        <v>0</v>
      </c>
      <c r="M35" s="682"/>
      <c r="N35" s="682"/>
      <c r="O35" s="656">
        <f>SUM(M35:N35)</f>
        <v>0</v>
      </c>
      <c r="P35" s="682"/>
      <c r="Q35" s="682"/>
      <c r="R35" s="656">
        <f>SUM(P35:Q35)</f>
        <v>0</v>
      </c>
      <c r="S35" s="682"/>
      <c r="T35" s="682"/>
      <c r="U35" s="656">
        <f>SUM(S35:T35)</f>
        <v>0</v>
      </c>
      <c r="V35" s="682"/>
      <c r="W35" s="682"/>
      <c r="X35" s="656">
        <f>SUM(V35:W35)</f>
        <v>0</v>
      </c>
      <c r="Y35" s="682"/>
      <c r="Z35" s="682"/>
      <c r="AA35" s="656">
        <f>SUM(Y35:Z35)</f>
        <v>0</v>
      </c>
      <c r="AB35" s="682"/>
      <c r="AC35" s="682"/>
      <c r="AD35" s="656">
        <f>SUM(AB35:AC35)</f>
        <v>0</v>
      </c>
      <c r="AE35" s="682"/>
      <c r="AF35" s="682"/>
      <c r="AG35" s="656">
        <f t="shared" si="16"/>
        <v>0</v>
      </c>
      <c r="AH35" s="656">
        <f t="shared" si="16"/>
        <v>0</v>
      </c>
      <c r="AI35" s="682"/>
      <c r="AJ35" s="682"/>
      <c r="AK35" s="656">
        <f>SUM(AI35:AJ35)</f>
        <v>0</v>
      </c>
    </row>
    <row r="36" spans="1:37">
      <c r="A36" s="2540" t="s">
        <v>824</v>
      </c>
      <c r="B36" s="2522" t="s">
        <v>731</v>
      </c>
      <c r="C36" s="1"/>
      <c r="D36" s="682"/>
      <c r="E36" s="682"/>
      <c r="F36" s="656">
        <f>SUM(D36:E36)</f>
        <v>0</v>
      </c>
      <c r="G36" s="682"/>
      <c r="H36" s="682"/>
      <c r="I36" s="656">
        <f>SUM(G36:H36)</f>
        <v>0</v>
      </c>
      <c r="J36" s="682"/>
      <c r="K36" s="682"/>
      <c r="L36" s="656">
        <f>SUM(J36:K36)</f>
        <v>0</v>
      </c>
      <c r="M36" s="682"/>
      <c r="N36" s="682"/>
      <c r="O36" s="656">
        <f>SUM(M36:N36)</f>
        <v>0</v>
      </c>
      <c r="P36" s="682"/>
      <c r="Q36" s="682"/>
      <c r="R36" s="656">
        <f>SUM(P36:Q36)</f>
        <v>0</v>
      </c>
      <c r="S36" s="682"/>
      <c r="T36" s="682"/>
      <c r="U36" s="656">
        <f>SUM(S36:T36)</f>
        <v>0</v>
      </c>
      <c r="V36" s="682"/>
      <c r="W36" s="682"/>
      <c r="X36" s="656">
        <f>SUM(V36:W36)</f>
        <v>0</v>
      </c>
      <c r="Y36" s="682"/>
      <c r="Z36" s="682"/>
      <c r="AA36" s="656">
        <f>SUM(Y36:Z36)</f>
        <v>0</v>
      </c>
      <c r="AB36" s="682"/>
      <c r="AC36" s="682"/>
      <c r="AD36" s="656">
        <f>SUM(AB36:AC36)</f>
        <v>0</v>
      </c>
      <c r="AE36" s="682"/>
      <c r="AF36" s="682"/>
      <c r="AG36" s="656">
        <f t="shared" si="16"/>
        <v>0</v>
      </c>
      <c r="AH36" s="656">
        <f t="shared" si="16"/>
        <v>0</v>
      </c>
      <c r="AI36" s="682"/>
      <c r="AJ36" s="682"/>
      <c r="AK36" s="656">
        <f>SUM(AI36:AJ36)</f>
        <v>0</v>
      </c>
    </row>
    <row r="37" spans="1:37">
      <c r="A37" s="2540" t="s">
        <v>824</v>
      </c>
      <c r="B37" s="2522" t="s">
        <v>6</v>
      </c>
      <c r="C37" s="1"/>
      <c r="D37" s="682"/>
      <c r="E37" s="682"/>
      <c r="F37" s="656">
        <f>SUM(D37:E37)</f>
        <v>0</v>
      </c>
      <c r="G37" s="682"/>
      <c r="H37" s="682"/>
      <c r="I37" s="656">
        <f>SUM(G37:H37)</f>
        <v>0</v>
      </c>
      <c r="J37" s="682"/>
      <c r="K37" s="682"/>
      <c r="L37" s="656">
        <f>SUM(J37:K37)</f>
        <v>0</v>
      </c>
      <c r="M37" s="682"/>
      <c r="N37" s="682"/>
      <c r="O37" s="656">
        <f>SUM(M37:N37)</f>
        <v>0</v>
      </c>
      <c r="P37" s="682"/>
      <c r="Q37" s="682"/>
      <c r="R37" s="656">
        <f>SUM(P37:Q37)</f>
        <v>0</v>
      </c>
      <c r="S37" s="682"/>
      <c r="T37" s="682"/>
      <c r="U37" s="656">
        <f>SUM(S37:T37)</f>
        <v>0</v>
      </c>
      <c r="V37" s="682"/>
      <c r="W37" s="682"/>
      <c r="X37" s="656">
        <f>SUM(V37:W37)</f>
        <v>0</v>
      </c>
      <c r="Y37" s="682"/>
      <c r="Z37" s="682"/>
      <c r="AA37" s="656">
        <f>SUM(Y37:Z37)</f>
        <v>0</v>
      </c>
      <c r="AB37" s="682"/>
      <c r="AC37" s="682"/>
      <c r="AD37" s="656">
        <f>SUM(AB37:AC37)</f>
        <v>0</v>
      </c>
      <c r="AE37" s="682"/>
      <c r="AF37" s="682"/>
      <c r="AG37" s="656">
        <f t="shared" si="16"/>
        <v>0</v>
      </c>
      <c r="AH37" s="656">
        <f t="shared" si="16"/>
        <v>0</v>
      </c>
      <c r="AI37" s="682"/>
      <c r="AJ37" s="682"/>
      <c r="AK37" s="656">
        <f>SUM(AI37:AJ37)</f>
        <v>0</v>
      </c>
    </row>
    <row r="38" spans="1:37">
      <c r="A38" s="2540" t="s">
        <v>824</v>
      </c>
      <c r="B38" s="2522" t="s">
        <v>793</v>
      </c>
      <c r="C38" s="1"/>
      <c r="D38" s="682"/>
      <c r="E38" s="682"/>
      <c r="F38" s="656">
        <f>SUM(D38:E38)</f>
        <v>0</v>
      </c>
      <c r="G38" s="682"/>
      <c r="H38" s="682"/>
      <c r="I38" s="656">
        <f>SUM(G38:H38)</f>
        <v>0</v>
      </c>
      <c r="J38" s="682"/>
      <c r="K38" s="682"/>
      <c r="L38" s="656">
        <f>SUM(J38:K38)</f>
        <v>0</v>
      </c>
      <c r="M38" s="682"/>
      <c r="N38" s="682"/>
      <c r="O38" s="656">
        <f>SUM(M38:N38)</f>
        <v>0</v>
      </c>
      <c r="P38" s="682"/>
      <c r="Q38" s="682"/>
      <c r="R38" s="656">
        <f>SUM(P38:Q38)</f>
        <v>0</v>
      </c>
      <c r="S38" s="682"/>
      <c r="T38" s="682"/>
      <c r="U38" s="656">
        <f>SUM(S38:T38)</f>
        <v>0</v>
      </c>
      <c r="V38" s="682"/>
      <c r="W38" s="682"/>
      <c r="X38" s="656">
        <f>SUM(V38:W38)</f>
        <v>0</v>
      </c>
      <c r="Y38" s="682"/>
      <c r="Z38" s="682"/>
      <c r="AA38" s="656">
        <f>SUM(Y38:Z38)</f>
        <v>0</v>
      </c>
      <c r="AB38" s="682"/>
      <c r="AC38" s="682"/>
      <c r="AD38" s="656">
        <f>SUM(AB38:AC38)</f>
        <v>0</v>
      </c>
      <c r="AE38" s="682"/>
      <c r="AF38" s="682"/>
      <c r="AG38" s="656">
        <f t="shared" si="16"/>
        <v>0</v>
      </c>
      <c r="AH38" s="656">
        <f t="shared" si="16"/>
        <v>0</v>
      </c>
      <c r="AI38" s="682"/>
      <c r="AJ38" s="682"/>
      <c r="AK38" s="656">
        <f>SUM(AI38:AJ38)</f>
        <v>0</v>
      </c>
    </row>
    <row r="39" spans="1:37">
      <c r="A39" s="2540" t="s">
        <v>824</v>
      </c>
      <c r="B39" s="2522" t="s">
        <v>8</v>
      </c>
      <c r="C39" s="1"/>
      <c r="D39" s="656">
        <f t="shared" ref="D39:AK39" si="17">SUM(D34:D38)</f>
        <v>0</v>
      </c>
      <c r="E39" s="656">
        <f t="shared" si="17"/>
        <v>0</v>
      </c>
      <c r="F39" s="656">
        <f t="shared" si="17"/>
        <v>0</v>
      </c>
      <c r="G39" s="656">
        <f t="shared" si="17"/>
        <v>0</v>
      </c>
      <c r="H39" s="656">
        <f t="shared" si="17"/>
        <v>0</v>
      </c>
      <c r="I39" s="656">
        <f t="shared" si="17"/>
        <v>0</v>
      </c>
      <c r="J39" s="656">
        <f t="shared" si="17"/>
        <v>0</v>
      </c>
      <c r="K39" s="656">
        <f t="shared" si="17"/>
        <v>0</v>
      </c>
      <c r="L39" s="656">
        <f t="shared" si="17"/>
        <v>0</v>
      </c>
      <c r="M39" s="656">
        <f t="shared" si="17"/>
        <v>0</v>
      </c>
      <c r="N39" s="656">
        <f t="shared" si="17"/>
        <v>0</v>
      </c>
      <c r="O39" s="656">
        <f t="shared" si="17"/>
        <v>0</v>
      </c>
      <c r="P39" s="656">
        <f t="shared" si="17"/>
        <v>0</v>
      </c>
      <c r="Q39" s="656">
        <f t="shared" si="17"/>
        <v>0</v>
      </c>
      <c r="R39" s="656">
        <f t="shared" si="17"/>
        <v>0</v>
      </c>
      <c r="S39" s="656">
        <f t="shared" si="17"/>
        <v>0</v>
      </c>
      <c r="T39" s="656">
        <f t="shared" si="17"/>
        <v>0</v>
      </c>
      <c r="U39" s="656">
        <f t="shared" si="17"/>
        <v>0</v>
      </c>
      <c r="V39" s="656">
        <f t="shared" si="17"/>
        <v>0</v>
      </c>
      <c r="W39" s="656">
        <f t="shared" si="17"/>
        <v>0</v>
      </c>
      <c r="X39" s="656">
        <f t="shared" si="17"/>
        <v>0</v>
      </c>
      <c r="Y39" s="656">
        <f t="shared" si="17"/>
        <v>0</v>
      </c>
      <c r="Z39" s="656">
        <f t="shared" si="17"/>
        <v>0</v>
      </c>
      <c r="AA39" s="656">
        <f t="shared" si="17"/>
        <v>0</v>
      </c>
      <c r="AB39" s="656">
        <f t="shared" si="17"/>
        <v>0</v>
      </c>
      <c r="AC39" s="656">
        <f t="shared" si="17"/>
        <v>0</v>
      </c>
      <c r="AD39" s="656">
        <f t="shared" si="17"/>
        <v>0</v>
      </c>
      <c r="AE39" s="656">
        <f t="shared" si="17"/>
        <v>0</v>
      </c>
      <c r="AF39" s="656">
        <f t="shared" si="17"/>
        <v>0</v>
      </c>
      <c r="AG39" s="656">
        <f t="shared" si="17"/>
        <v>0</v>
      </c>
      <c r="AH39" s="656">
        <f t="shared" si="17"/>
        <v>0</v>
      </c>
      <c r="AI39" s="656">
        <f t="shared" si="17"/>
        <v>0</v>
      </c>
      <c r="AJ39" s="656">
        <f t="shared" si="17"/>
        <v>0</v>
      </c>
      <c r="AK39" s="656">
        <f t="shared" si="17"/>
        <v>0</v>
      </c>
    </row>
    <row r="40" spans="1:37">
      <c r="A40" s="19"/>
      <c r="B40" s="19"/>
      <c r="C40" s="1"/>
      <c r="D40" s="673"/>
      <c r="E40" s="673"/>
      <c r="F40" s="2553"/>
      <c r="G40" s="673"/>
      <c r="H40" s="673"/>
      <c r="I40" s="2553"/>
      <c r="J40" s="673"/>
      <c r="K40" s="673"/>
      <c r="L40" s="2553"/>
      <c r="M40" s="673"/>
      <c r="N40" s="673"/>
      <c r="O40" s="2553"/>
      <c r="P40" s="673"/>
      <c r="Q40" s="673"/>
      <c r="R40" s="2553"/>
      <c r="S40" s="673"/>
      <c r="T40" s="673"/>
      <c r="U40" s="2553"/>
      <c r="V40" s="673"/>
      <c r="W40" s="673"/>
      <c r="X40" s="2553"/>
      <c r="Y40" s="673"/>
      <c r="Z40" s="673"/>
      <c r="AA40" s="2553"/>
      <c r="AB40" s="673"/>
      <c r="AC40" s="673"/>
      <c r="AD40" s="2553"/>
      <c r="AE40" s="673"/>
      <c r="AF40" s="673"/>
      <c r="AG40" s="2553"/>
      <c r="AH40" s="2553"/>
      <c r="AI40" s="673"/>
      <c r="AJ40" s="673"/>
      <c r="AK40" s="2553"/>
    </row>
    <row r="41" spans="1:37">
      <c r="A41" s="1"/>
      <c r="B41" s="1"/>
      <c r="C41" s="1"/>
      <c r="D41" s="673"/>
      <c r="E41" s="2553"/>
      <c r="F41" s="2553"/>
      <c r="G41" s="673"/>
      <c r="H41" s="2553"/>
      <c r="I41" s="2553"/>
      <c r="J41" s="673"/>
      <c r="K41" s="2553"/>
      <c r="L41" s="2553"/>
      <c r="M41" s="673"/>
      <c r="N41" s="2553"/>
      <c r="O41" s="2553"/>
      <c r="P41" s="673"/>
      <c r="Q41" s="2553"/>
      <c r="R41" s="2553"/>
      <c r="S41" s="673"/>
      <c r="T41" s="2553"/>
      <c r="U41" s="2553"/>
      <c r="V41" s="673"/>
      <c r="W41" s="2553"/>
      <c r="X41" s="2553"/>
      <c r="Y41" s="673"/>
      <c r="Z41" s="2553"/>
      <c r="AA41" s="2553"/>
      <c r="AB41" s="673"/>
      <c r="AC41" s="2553"/>
      <c r="AD41" s="2553"/>
      <c r="AE41" s="673"/>
      <c r="AF41" s="2553"/>
      <c r="AG41" s="2553"/>
      <c r="AH41" s="2553"/>
      <c r="AI41" s="673"/>
      <c r="AJ41" s="2553"/>
      <c r="AK41" s="2553"/>
    </row>
    <row r="42" spans="1:37">
      <c r="A42" s="679" t="s">
        <v>823</v>
      </c>
      <c r="B42" s="1"/>
      <c r="C42" s="1"/>
      <c r="D42" s="656">
        <f t="shared" ref="D42:AK42" si="18">SUM(D12,D20,D30,D39,)</f>
        <v>0</v>
      </c>
      <c r="E42" s="656">
        <f t="shared" si="18"/>
        <v>0</v>
      </c>
      <c r="F42" s="656">
        <f t="shared" si="18"/>
        <v>0</v>
      </c>
      <c r="G42" s="656">
        <f t="shared" si="18"/>
        <v>0</v>
      </c>
      <c r="H42" s="656">
        <f t="shared" si="18"/>
        <v>0</v>
      </c>
      <c r="I42" s="656">
        <f t="shared" si="18"/>
        <v>0</v>
      </c>
      <c r="J42" s="656">
        <f t="shared" si="18"/>
        <v>0</v>
      </c>
      <c r="K42" s="656">
        <f t="shared" si="18"/>
        <v>0</v>
      </c>
      <c r="L42" s="656">
        <f t="shared" si="18"/>
        <v>0</v>
      </c>
      <c r="M42" s="656">
        <f t="shared" si="18"/>
        <v>0</v>
      </c>
      <c r="N42" s="656">
        <f t="shared" si="18"/>
        <v>0</v>
      </c>
      <c r="O42" s="656">
        <f t="shared" si="18"/>
        <v>0</v>
      </c>
      <c r="P42" s="656">
        <f t="shared" si="18"/>
        <v>0</v>
      </c>
      <c r="Q42" s="656">
        <f t="shared" si="18"/>
        <v>0</v>
      </c>
      <c r="R42" s="656">
        <f t="shared" si="18"/>
        <v>0</v>
      </c>
      <c r="S42" s="656">
        <f t="shared" si="18"/>
        <v>0</v>
      </c>
      <c r="T42" s="656">
        <f t="shared" si="18"/>
        <v>0</v>
      </c>
      <c r="U42" s="656">
        <f t="shared" si="18"/>
        <v>0</v>
      </c>
      <c r="V42" s="656">
        <f t="shared" si="18"/>
        <v>0</v>
      </c>
      <c r="W42" s="656">
        <f t="shared" si="18"/>
        <v>0</v>
      </c>
      <c r="X42" s="656">
        <f t="shared" si="18"/>
        <v>0</v>
      </c>
      <c r="Y42" s="656">
        <f t="shared" si="18"/>
        <v>0</v>
      </c>
      <c r="Z42" s="656">
        <f t="shared" si="18"/>
        <v>0</v>
      </c>
      <c r="AA42" s="656">
        <f t="shared" si="18"/>
        <v>0</v>
      </c>
      <c r="AB42" s="656">
        <f t="shared" si="18"/>
        <v>0</v>
      </c>
      <c r="AC42" s="656">
        <f t="shared" si="18"/>
        <v>0</v>
      </c>
      <c r="AD42" s="656">
        <f t="shared" si="18"/>
        <v>0</v>
      </c>
      <c r="AE42" s="656">
        <f t="shared" si="18"/>
        <v>0</v>
      </c>
      <c r="AF42" s="656">
        <f t="shared" si="18"/>
        <v>0</v>
      </c>
      <c r="AG42" s="656">
        <f t="shared" si="18"/>
        <v>0</v>
      </c>
      <c r="AH42" s="656">
        <f t="shared" si="18"/>
        <v>0</v>
      </c>
      <c r="AI42" s="656">
        <f t="shared" si="18"/>
        <v>0</v>
      </c>
      <c r="AJ42" s="656">
        <f t="shared" si="18"/>
        <v>0</v>
      </c>
      <c r="AK42" s="656">
        <f t="shared" si="18"/>
        <v>0</v>
      </c>
    </row>
    <row r="43" spans="1:37">
      <c r="A43" s="679"/>
      <c r="B43" s="663"/>
      <c r="C43" s="1"/>
      <c r="D43" s="687"/>
      <c r="E43" s="687"/>
      <c r="F43" s="687"/>
      <c r="G43" s="687"/>
      <c r="H43" s="687"/>
      <c r="I43" s="687"/>
      <c r="J43" s="687"/>
      <c r="K43" s="687"/>
      <c r="L43" s="687"/>
      <c r="M43" s="687"/>
      <c r="N43" s="687"/>
      <c r="O43" s="687"/>
      <c r="P43" s="687"/>
      <c r="Q43" s="687"/>
      <c r="R43" s="687"/>
      <c r="S43" s="687"/>
      <c r="T43" s="687"/>
      <c r="U43" s="687"/>
      <c r="V43" s="687"/>
      <c r="W43" s="687"/>
      <c r="X43" s="687"/>
      <c r="Y43" s="687"/>
      <c r="Z43" s="687"/>
      <c r="AA43" s="687"/>
      <c r="AB43" s="687"/>
      <c r="AC43" s="687"/>
      <c r="AD43" s="687"/>
      <c r="AE43" s="687"/>
      <c r="AF43" s="687"/>
      <c r="AG43" s="687"/>
      <c r="AH43" s="687"/>
      <c r="AI43" s="687"/>
      <c r="AJ43" s="687"/>
      <c r="AK43" s="687"/>
    </row>
    <row r="44" spans="1:37" s="675" customFormat="1">
      <c r="A44" s="664" t="s">
        <v>849</v>
      </c>
      <c r="B44" s="520"/>
      <c r="C44" s="1"/>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row>
    <row r="45" spans="1:37" s="675" customFormat="1">
      <c r="A45" s="683"/>
      <c r="B45" s="683"/>
      <c r="C45" s="1"/>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6"/>
      <c r="AK45" s="676"/>
    </row>
    <row r="46" spans="1:37" s="675" customFormat="1">
      <c r="A46" s="674" t="s">
        <v>849</v>
      </c>
      <c r="B46" s="674" t="s">
        <v>795</v>
      </c>
      <c r="C46" s="1"/>
      <c r="D46" s="682"/>
      <c r="E46" s="682"/>
      <c r="F46" s="656">
        <f>SUM(D46:E46)</f>
        <v>0</v>
      </c>
      <c r="G46" s="682"/>
      <c r="H46" s="682"/>
      <c r="I46" s="656">
        <f>SUM(G46:H46)</f>
        <v>0</v>
      </c>
      <c r="J46" s="682"/>
      <c r="K46" s="682"/>
      <c r="L46" s="656">
        <f>SUM(J46:K46)</f>
        <v>0</v>
      </c>
      <c r="M46" s="682"/>
      <c r="N46" s="682"/>
      <c r="O46" s="656">
        <f>SUM(M46:N46)</f>
        <v>0</v>
      </c>
      <c r="P46" s="682"/>
      <c r="Q46" s="682"/>
      <c r="R46" s="656">
        <f>SUM(P46:Q46)</f>
        <v>0</v>
      </c>
      <c r="S46" s="682"/>
      <c r="T46" s="682"/>
      <c r="U46" s="656">
        <f>SUM(S46:T46)</f>
        <v>0</v>
      </c>
      <c r="V46" s="682"/>
      <c r="W46" s="682"/>
      <c r="X46" s="656">
        <f>SUM(V46:W46)</f>
        <v>0</v>
      </c>
      <c r="Y46" s="682"/>
      <c r="Z46" s="682"/>
      <c r="AA46" s="656">
        <f>SUM(Y46:Z46)</f>
        <v>0</v>
      </c>
      <c r="AB46" s="682"/>
      <c r="AC46" s="682"/>
      <c r="AD46" s="656">
        <f>SUM(AB46:AC46)</f>
        <v>0</v>
      </c>
      <c r="AE46" s="682"/>
      <c r="AF46" s="682"/>
      <c r="AG46" s="656">
        <f t="shared" ref="AG46:AH50" si="19">SUM(AE46:AF46)</f>
        <v>0</v>
      </c>
      <c r="AH46" s="656">
        <f t="shared" si="19"/>
        <v>0</v>
      </c>
      <c r="AI46" s="682"/>
      <c r="AJ46" s="682"/>
      <c r="AK46" s="656">
        <f>SUM(AI46:AJ46)</f>
        <v>0</v>
      </c>
    </row>
    <row r="47" spans="1:37" s="675" customFormat="1">
      <c r="A47" s="674" t="s">
        <v>849</v>
      </c>
      <c r="B47" s="674" t="s">
        <v>794</v>
      </c>
      <c r="C47" s="1"/>
      <c r="D47" s="682"/>
      <c r="E47" s="682"/>
      <c r="F47" s="656">
        <f>SUM(D47:E47)</f>
        <v>0</v>
      </c>
      <c r="G47" s="682"/>
      <c r="H47" s="682"/>
      <c r="I47" s="656">
        <f>SUM(G47:H47)</f>
        <v>0</v>
      </c>
      <c r="J47" s="682"/>
      <c r="K47" s="682"/>
      <c r="L47" s="656">
        <f>SUM(J47:K47)</f>
        <v>0</v>
      </c>
      <c r="M47" s="682"/>
      <c r="N47" s="682"/>
      <c r="O47" s="656">
        <f>SUM(M47:N47)</f>
        <v>0</v>
      </c>
      <c r="P47" s="682"/>
      <c r="Q47" s="682"/>
      <c r="R47" s="656">
        <f>SUM(P47:Q47)</f>
        <v>0</v>
      </c>
      <c r="S47" s="682"/>
      <c r="T47" s="682"/>
      <c r="U47" s="656">
        <f>SUM(S47:T47)</f>
        <v>0</v>
      </c>
      <c r="V47" s="682"/>
      <c r="W47" s="682"/>
      <c r="X47" s="656">
        <f>SUM(V47:W47)</f>
        <v>0</v>
      </c>
      <c r="Y47" s="682"/>
      <c r="Z47" s="682"/>
      <c r="AA47" s="656">
        <f>SUM(Y47:Z47)</f>
        <v>0</v>
      </c>
      <c r="AB47" s="682"/>
      <c r="AC47" s="682"/>
      <c r="AD47" s="656">
        <f>SUM(AB47:AC47)</f>
        <v>0</v>
      </c>
      <c r="AE47" s="682"/>
      <c r="AF47" s="682"/>
      <c r="AG47" s="656">
        <f t="shared" si="19"/>
        <v>0</v>
      </c>
      <c r="AH47" s="656">
        <f t="shared" si="19"/>
        <v>0</v>
      </c>
      <c r="AI47" s="682"/>
      <c r="AJ47" s="682"/>
      <c r="AK47" s="656">
        <f>SUM(AI47:AJ47)</f>
        <v>0</v>
      </c>
    </row>
    <row r="48" spans="1:37" s="675" customFormat="1">
      <c r="A48" s="674" t="s">
        <v>849</v>
      </c>
      <c r="B48" s="674" t="s">
        <v>731</v>
      </c>
      <c r="C48" s="1"/>
      <c r="D48" s="682"/>
      <c r="E48" s="682"/>
      <c r="F48" s="656">
        <f>SUM(D48:E48)</f>
        <v>0</v>
      </c>
      <c r="G48" s="682"/>
      <c r="H48" s="682"/>
      <c r="I48" s="656">
        <f>SUM(G48:H48)</f>
        <v>0</v>
      </c>
      <c r="J48" s="682"/>
      <c r="K48" s="682"/>
      <c r="L48" s="656">
        <f>SUM(J48:K48)</f>
        <v>0</v>
      </c>
      <c r="M48" s="682"/>
      <c r="N48" s="682"/>
      <c r="O48" s="656">
        <f>SUM(M48:N48)</f>
        <v>0</v>
      </c>
      <c r="P48" s="682"/>
      <c r="Q48" s="682"/>
      <c r="R48" s="656">
        <f>SUM(P48:Q48)</f>
        <v>0</v>
      </c>
      <c r="S48" s="682"/>
      <c r="T48" s="682"/>
      <c r="U48" s="656">
        <f>SUM(S48:T48)</f>
        <v>0</v>
      </c>
      <c r="V48" s="682"/>
      <c r="W48" s="682"/>
      <c r="X48" s="656">
        <f>SUM(V48:W48)</f>
        <v>0</v>
      </c>
      <c r="Y48" s="682"/>
      <c r="Z48" s="682"/>
      <c r="AA48" s="656">
        <f>SUM(Y48:Z48)</f>
        <v>0</v>
      </c>
      <c r="AB48" s="682"/>
      <c r="AC48" s="682"/>
      <c r="AD48" s="656">
        <f>SUM(AB48:AC48)</f>
        <v>0</v>
      </c>
      <c r="AE48" s="682"/>
      <c r="AF48" s="682"/>
      <c r="AG48" s="656">
        <f t="shared" si="19"/>
        <v>0</v>
      </c>
      <c r="AH48" s="656">
        <f t="shared" si="19"/>
        <v>0</v>
      </c>
      <c r="AI48" s="682"/>
      <c r="AJ48" s="682"/>
      <c r="AK48" s="656">
        <f>SUM(AI48:AJ48)</f>
        <v>0</v>
      </c>
    </row>
    <row r="49" spans="1:37" s="675" customFormat="1">
      <c r="A49" s="674" t="s">
        <v>849</v>
      </c>
      <c r="B49" s="674" t="s">
        <v>6</v>
      </c>
      <c r="C49" s="1"/>
      <c r="D49" s="682"/>
      <c r="E49" s="682"/>
      <c r="F49" s="656">
        <f>SUM(D49:E49)</f>
        <v>0</v>
      </c>
      <c r="G49" s="682"/>
      <c r="H49" s="682"/>
      <c r="I49" s="656">
        <f>SUM(G49:H49)</f>
        <v>0</v>
      </c>
      <c r="J49" s="682"/>
      <c r="K49" s="682"/>
      <c r="L49" s="656">
        <f>SUM(J49:K49)</f>
        <v>0</v>
      </c>
      <c r="M49" s="682"/>
      <c r="N49" s="682"/>
      <c r="O49" s="656">
        <f>SUM(M49:N49)</f>
        <v>0</v>
      </c>
      <c r="P49" s="682"/>
      <c r="Q49" s="682"/>
      <c r="R49" s="656">
        <f>SUM(P49:Q49)</f>
        <v>0</v>
      </c>
      <c r="S49" s="682"/>
      <c r="T49" s="682"/>
      <c r="U49" s="656">
        <f>SUM(S49:T49)</f>
        <v>0</v>
      </c>
      <c r="V49" s="682"/>
      <c r="W49" s="682"/>
      <c r="X49" s="656">
        <f>SUM(V49:W49)</f>
        <v>0</v>
      </c>
      <c r="Y49" s="682"/>
      <c r="Z49" s="682"/>
      <c r="AA49" s="656">
        <f>SUM(Y49:Z49)</f>
        <v>0</v>
      </c>
      <c r="AB49" s="682"/>
      <c r="AC49" s="682"/>
      <c r="AD49" s="656">
        <f>SUM(AB49:AC49)</f>
        <v>0</v>
      </c>
      <c r="AE49" s="682"/>
      <c r="AF49" s="682"/>
      <c r="AG49" s="656">
        <f t="shared" si="19"/>
        <v>0</v>
      </c>
      <c r="AH49" s="656">
        <f t="shared" si="19"/>
        <v>0</v>
      </c>
      <c r="AI49" s="682"/>
      <c r="AJ49" s="682"/>
      <c r="AK49" s="656">
        <f>SUM(AI49:AJ49)</f>
        <v>0</v>
      </c>
    </row>
    <row r="50" spans="1:37" s="675" customFormat="1">
      <c r="A50" s="674" t="s">
        <v>849</v>
      </c>
      <c r="B50" s="674" t="s">
        <v>793</v>
      </c>
      <c r="C50" s="1"/>
      <c r="D50" s="682"/>
      <c r="E50" s="682"/>
      <c r="F50" s="656">
        <f>SUM(D50:E50)</f>
        <v>0</v>
      </c>
      <c r="G50" s="682"/>
      <c r="H50" s="682"/>
      <c r="I50" s="656">
        <f>SUM(G50:H50)</f>
        <v>0</v>
      </c>
      <c r="J50" s="682"/>
      <c r="K50" s="682"/>
      <c r="L50" s="656">
        <f>SUM(J50:K50)</f>
        <v>0</v>
      </c>
      <c r="M50" s="682"/>
      <c r="N50" s="682"/>
      <c r="O50" s="656">
        <f>SUM(M50:N50)</f>
        <v>0</v>
      </c>
      <c r="P50" s="682"/>
      <c r="Q50" s="682"/>
      <c r="R50" s="656">
        <f>SUM(P50:Q50)</f>
        <v>0</v>
      </c>
      <c r="S50" s="682"/>
      <c r="T50" s="682"/>
      <c r="U50" s="656">
        <f>SUM(S50:T50)</f>
        <v>0</v>
      </c>
      <c r="V50" s="682"/>
      <c r="W50" s="682"/>
      <c r="X50" s="656">
        <f>SUM(V50:W50)</f>
        <v>0</v>
      </c>
      <c r="Y50" s="682"/>
      <c r="Z50" s="682"/>
      <c r="AA50" s="656">
        <f>SUM(Y50:Z50)</f>
        <v>0</v>
      </c>
      <c r="AB50" s="682"/>
      <c r="AC50" s="682"/>
      <c r="AD50" s="656">
        <f>SUM(AB50:AC50)</f>
        <v>0</v>
      </c>
      <c r="AE50" s="682"/>
      <c r="AF50" s="682"/>
      <c r="AG50" s="656">
        <f t="shared" si="19"/>
        <v>0</v>
      </c>
      <c r="AH50" s="656">
        <f t="shared" si="19"/>
        <v>0</v>
      </c>
      <c r="AI50" s="682"/>
      <c r="AJ50" s="682"/>
      <c r="AK50" s="656">
        <f>SUM(AI50:AJ50)</f>
        <v>0</v>
      </c>
    </row>
    <row r="51" spans="1:37" s="675" customFormat="1">
      <c r="A51" s="674" t="s">
        <v>849</v>
      </c>
      <c r="B51" s="674" t="s">
        <v>8</v>
      </c>
      <c r="C51" s="1"/>
      <c r="D51" s="656">
        <f t="shared" ref="D51:AK51" si="20">SUM(D46:D50)</f>
        <v>0</v>
      </c>
      <c r="E51" s="656">
        <f t="shared" si="20"/>
        <v>0</v>
      </c>
      <c r="F51" s="656">
        <f t="shared" si="20"/>
        <v>0</v>
      </c>
      <c r="G51" s="656">
        <f t="shared" si="20"/>
        <v>0</v>
      </c>
      <c r="H51" s="656">
        <f t="shared" si="20"/>
        <v>0</v>
      </c>
      <c r="I51" s="656">
        <f t="shared" si="20"/>
        <v>0</v>
      </c>
      <c r="J51" s="656">
        <f t="shared" si="20"/>
        <v>0</v>
      </c>
      <c r="K51" s="656">
        <f t="shared" si="20"/>
        <v>0</v>
      </c>
      <c r="L51" s="656">
        <f t="shared" si="20"/>
        <v>0</v>
      </c>
      <c r="M51" s="656">
        <f t="shared" si="20"/>
        <v>0</v>
      </c>
      <c r="N51" s="656">
        <f t="shared" si="20"/>
        <v>0</v>
      </c>
      <c r="O51" s="656">
        <f t="shared" si="20"/>
        <v>0</v>
      </c>
      <c r="P51" s="656">
        <f t="shared" si="20"/>
        <v>0</v>
      </c>
      <c r="Q51" s="656">
        <f t="shared" si="20"/>
        <v>0</v>
      </c>
      <c r="R51" s="656">
        <f t="shared" si="20"/>
        <v>0</v>
      </c>
      <c r="S51" s="656">
        <f t="shared" si="20"/>
        <v>0</v>
      </c>
      <c r="T51" s="656">
        <f t="shared" si="20"/>
        <v>0</v>
      </c>
      <c r="U51" s="656">
        <f t="shared" si="20"/>
        <v>0</v>
      </c>
      <c r="V51" s="656">
        <f t="shared" si="20"/>
        <v>0</v>
      </c>
      <c r="W51" s="656">
        <f t="shared" si="20"/>
        <v>0</v>
      </c>
      <c r="X51" s="656">
        <f t="shared" si="20"/>
        <v>0</v>
      </c>
      <c r="Y51" s="656">
        <f t="shared" si="20"/>
        <v>0</v>
      </c>
      <c r="Z51" s="656">
        <f t="shared" si="20"/>
        <v>0</v>
      </c>
      <c r="AA51" s="656">
        <f t="shared" si="20"/>
        <v>0</v>
      </c>
      <c r="AB51" s="656">
        <f t="shared" si="20"/>
        <v>0</v>
      </c>
      <c r="AC51" s="656">
        <f t="shared" si="20"/>
        <v>0</v>
      </c>
      <c r="AD51" s="656">
        <f t="shared" si="20"/>
        <v>0</v>
      </c>
      <c r="AE51" s="656">
        <f t="shared" si="20"/>
        <v>0</v>
      </c>
      <c r="AF51" s="656">
        <f t="shared" si="20"/>
        <v>0</v>
      </c>
      <c r="AG51" s="656">
        <f t="shared" si="20"/>
        <v>0</v>
      </c>
      <c r="AH51" s="656">
        <f t="shared" si="20"/>
        <v>0</v>
      </c>
      <c r="AI51" s="656">
        <f t="shared" si="20"/>
        <v>0</v>
      </c>
      <c r="AJ51" s="656">
        <f t="shared" si="20"/>
        <v>0</v>
      </c>
      <c r="AK51" s="656">
        <f t="shared" si="20"/>
        <v>0</v>
      </c>
    </row>
    <row r="52" spans="1:37" s="675" customFormat="1">
      <c r="A52" s="520"/>
      <c r="B52" s="520"/>
      <c r="C52" s="1"/>
      <c r="D52" s="676"/>
      <c r="E52" s="676"/>
      <c r="F52" s="676"/>
      <c r="G52" s="676"/>
      <c r="H52" s="676"/>
      <c r="I52" s="676"/>
      <c r="J52" s="676"/>
      <c r="K52" s="676"/>
      <c r="L52" s="676"/>
      <c r="M52" s="676"/>
      <c r="N52" s="676"/>
      <c r="O52" s="676"/>
      <c r="P52" s="676"/>
      <c r="Q52" s="676"/>
      <c r="R52" s="676"/>
      <c r="S52" s="676"/>
      <c r="T52" s="676"/>
      <c r="U52" s="676"/>
      <c r="V52" s="676"/>
      <c r="W52" s="676"/>
      <c r="X52" s="676"/>
      <c r="Y52" s="676"/>
      <c r="Z52" s="676"/>
      <c r="AA52" s="676"/>
      <c r="AB52" s="676"/>
      <c r="AC52" s="676"/>
      <c r="AD52" s="676"/>
      <c r="AE52" s="676"/>
      <c r="AF52" s="676"/>
      <c r="AG52" s="676"/>
      <c r="AH52" s="676"/>
      <c r="AI52" s="676"/>
      <c r="AJ52" s="676"/>
      <c r="AK52" s="676"/>
    </row>
    <row r="53" spans="1:37" s="675" customFormat="1">
      <c r="A53" s="520"/>
      <c r="B53" s="520"/>
      <c r="C53" s="1"/>
      <c r="D53" s="676"/>
      <c r="E53" s="676"/>
      <c r="F53" s="676"/>
      <c r="G53" s="676"/>
      <c r="H53" s="676"/>
      <c r="I53" s="676"/>
      <c r="J53" s="676"/>
      <c r="K53" s="676"/>
      <c r="L53" s="676"/>
      <c r="M53" s="676"/>
      <c r="N53" s="676"/>
      <c r="O53" s="676"/>
      <c r="P53" s="676"/>
      <c r="Q53" s="676"/>
      <c r="R53" s="676"/>
      <c r="S53" s="676"/>
      <c r="T53" s="676"/>
      <c r="U53" s="676"/>
      <c r="V53" s="676"/>
      <c r="W53" s="676"/>
      <c r="X53" s="676"/>
      <c r="Y53" s="676"/>
      <c r="Z53" s="676"/>
      <c r="AA53" s="676"/>
      <c r="AB53" s="676"/>
      <c r="AC53" s="676"/>
      <c r="AD53" s="676"/>
      <c r="AE53" s="676"/>
      <c r="AF53" s="676"/>
      <c r="AG53" s="676"/>
      <c r="AH53" s="676"/>
      <c r="AI53" s="676"/>
      <c r="AJ53" s="676"/>
      <c r="AK53" s="676"/>
    </row>
    <row r="54" spans="1:37" s="675" customFormat="1">
      <c r="A54" s="664" t="s">
        <v>848</v>
      </c>
      <c r="B54" s="520"/>
      <c r="C54" s="1"/>
      <c r="D54" s="676"/>
      <c r="E54" s="676"/>
      <c r="F54" s="676"/>
      <c r="G54" s="676"/>
      <c r="H54" s="676"/>
      <c r="I54" s="676"/>
      <c r="J54" s="676"/>
      <c r="K54" s="676"/>
      <c r="L54" s="676"/>
      <c r="M54" s="676"/>
      <c r="N54" s="676"/>
      <c r="O54" s="676"/>
      <c r="P54" s="676"/>
      <c r="Q54" s="676"/>
      <c r="R54" s="676"/>
      <c r="S54" s="676"/>
      <c r="T54" s="676"/>
      <c r="U54" s="676"/>
      <c r="V54" s="676"/>
      <c r="W54" s="676"/>
      <c r="X54" s="676"/>
      <c r="Y54" s="676"/>
      <c r="Z54" s="676"/>
      <c r="AA54" s="676"/>
      <c r="AB54" s="676"/>
      <c r="AC54" s="676"/>
      <c r="AD54" s="676"/>
      <c r="AE54" s="676"/>
      <c r="AF54" s="676"/>
      <c r="AG54" s="676"/>
      <c r="AH54" s="676"/>
      <c r="AI54" s="676"/>
      <c r="AJ54" s="676"/>
      <c r="AK54" s="676"/>
    </row>
    <row r="55" spans="1:37" s="675" customFormat="1">
      <c r="A55" s="683"/>
      <c r="B55" s="683"/>
      <c r="C55" s="1"/>
      <c r="D55" s="676"/>
      <c r="E55" s="676"/>
      <c r="F55" s="676"/>
      <c r="G55" s="676"/>
      <c r="H55" s="676"/>
      <c r="I55" s="676"/>
      <c r="J55" s="676"/>
      <c r="K55" s="676"/>
      <c r="L55" s="676"/>
      <c r="M55" s="676"/>
      <c r="N55" s="676"/>
      <c r="O55" s="676"/>
      <c r="P55" s="676"/>
      <c r="Q55" s="676"/>
      <c r="R55" s="676"/>
      <c r="S55" s="676"/>
      <c r="T55" s="676"/>
      <c r="U55" s="676"/>
      <c r="V55" s="676"/>
      <c r="W55" s="676"/>
      <c r="X55" s="676"/>
      <c r="Y55" s="676"/>
      <c r="Z55" s="676"/>
      <c r="AA55" s="676"/>
      <c r="AB55" s="676"/>
      <c r="AC55" s="676"/>
      <c r="AD55" s="676"/>
      <c r="AE55" s="676"/>
      <c r="AF55" s="676"/>
      <c r="AG55" s="676"/>
      <c r="AH55" s="676"/>
      <c r="AI55" s="676"/>
      <c r="AJ55" s="676"/>
      <c r="AK55" s="676"/>
    </row>
    <row r="56" spans="1:37" s="675" customFormat="1">
      <c r="A56" s="674" t="s">
        <v>848</v>
      </c>
      <c r="B56" s="674" t="s">
        <v>795</v>
      </c>
      <c r="C56" s="1"/>
      <c r="D56" s="682"/>
      <c r="E56" s="682"/>
      <c r="F56" s="656">
        <f>SUM(D56:E56)</f>
        <v>0</v>
      </c>
      <c r="G56" s="682"/>
      <c r="H56" s="682"/>
      <c r="I56" s="656">
        <f>SUM(G56:H56)</f>
        <v>0</v>
      </c>
      <c r="J56" s="682"/>
      <c r="K56" s="682"/>
      <c r="L56" s="656">
        <f>SUM(J56:K56)</f>
        <v>0</v>
      </c>
      <c r="M56" s="682"/>
      <c r="N56" s="682"/>
      <c r="O56" s="656">
        <f>SUM(M56:N56)</f>
        <v>0</v>
      </c>
      <c r="P56" s="682"/>
      <c r="Q56" s="682"/>
      <c r="R56" s="656">
        <f>SUM(P56:Q56)</f>
        <v>0</v>
      </c>
      <c r="S56" s="682"/>
      <c r="T56" s="682"/>
      <c r="U56" s="656">
        <f>SUM(S56:T56)</f>
        <v>0</v>
      </c>
      <c r="V56" s="682"/>
      <c r="W56" s="682"/>
      <c r="X56" s="656">
        <f>SUM(V56:W56)</f>
        <v>0</v>
      </c>
      <c r="Y56" s="682"/>
      <c r="Z56" s="682"/>
      <c r="AA56" s="656">
        <f>SUM(Y56:Z56)</f>
        <v>0</v>
      </c>
      <c r="AB56" s="682"/>
      <c r="AC56" s="682"/>
      <c r="AD56" s="656">
        <f>SUM(AB56:AC56)</f>
        <v>0</v>
      </c>
      <c r="AE56" s="682"/>
      <c r="AF56" s="682"/>
      <c r="AG56" s="656">
        <f t="shared" ref="AG56:AH60" si="21">SUM(AE56:AF56)</f>
        <v>0</v>
      </c>
      <c r="AH56" s="656">
        <f t="shared" si="21"/>
        <v>0</v>
      </c>
      <c r="AI56" s="682"/>
      <c r="AJ56" s="682"/>
      <c r="AK56" s="656">
        <f>SUM(AI56:AJ56)</f>
        <v>0</v>
      </c>
    </row>
    <row r="57" spans="1:37" s="675" customFormat="1">
      <c r="A57" s="674" t="s">
        <v>848</v>
      </c>
      <c r="B57" s="674" t="s">
        <v>794</v>
      </c>
      <c r="C57" s="1"/>
      <c r="D57" s="682"/>
      <c r="E57" s="682"/>
      <c r="F57" s="656">
        <f>SUM(D57:E57)</f>
        <v>0</v>
      </c>
      <c r="G57" s="682"/>
      <c r="H57" s="682"/>
      <c r="I57" s="656">
        <f>SUM(G57:H57)</f>
        <v>0</v>
      </c>
      <c r="J57" s="682"/>
      <c r="K57" s="682"/>
      <c r="L57" s="656">
        <f>SUM(J57:K57)</f>
        <v>0</v>
      </c>
      <c r="M57" s="682"/>
      <c r="N57" s="682"/>
      <c r="O57" s="656">
        <f>SUM(M57:N57)</f>
        <v>0</v>
      </c>
      <c r="P57" s="682"/>
      <c r="Q57" s="682"/>
      <c r="R57" s="656">
        <f>SUM(P57:Q57)</f>
        <v>0</v>
      </c>
      <c r="S57" s="682"/>
      <c r="T57" s="682"/>
      <c r="U57" s="656">
        <f>SUM(S57:T57)</f>
        <v>0</v>
      </c>
      <c r="V57" s="682"/>
      <c r="W57" s="682"/>
      <c r="X57" s="656">
        <f>SUM(V57:W57)</f>
        <v>0</v>
      </c>
      <c r="Y57" s="682"/>
      <c r="Z57" s="682"/>
      <c r="AA57" s="656">
        <f>SUM(Y57:Z57)</f>
        <v>0</v>
      </c>
      <c r="AB57" s="682"/>
      <c r="AC57" s="682"/>
      <c r="AD57" s="656">
        <f>SUM(AB57:AC57)</f>
        <v>0</v>
      </c>
      <c r="AE57" s="682"/>
      <c r="AF57" s="682"/>
      <c r="AG57" s="656">
        <f t="shared" si="21"/>
        <v>0</v>
      </c>
      <c r="AH57" s="656">
        <f t="shared" si="21"/>
        <v>0</v>
      </c>
      <c r="AI57" s="682"/>
      <c r="AJ57" s="682"/>
      <c r="AK57" s="656">
        <f>SUM(AI57:AJ57)</f>
        <v>0</v>
      </c>
    </row>
    <row r="58" spans="1:37" s="675" customFormat="1">
      <c r="A58" s="674" t="s">
        <v>848</v>
      </c>
      <c r="B58" s="674" t="s">
        <v>731</v>
      </c>
      <c r="C58" s="1"/>
      <c r="D58" s="682"/>
      <c r="E58" s="682"/>
      <c r="F58" s="656">
        <f>SUM(D58:E58)</f>
        <v>0</v>
      </c>
      <c r="G58" s="682"/>
      <c r="H58" s="682"/>
      <c r="I58" s="656">
        <f>SUM(G58:H58)</f>
        <v>0</v>
      </c>
      <c r="J58" s="682"/>
      <c r="K58" s="682"/>
      <c r="L58" s="656">
        <f>SUM(J58:K58)</f>
        <v>0</v>
      </c>
      <c r="M58" s="682"/>
      <c r="N58" s="682"/>
      <c r="O58" s="656">
        <f>SUM(M58:N58)</f>
        <v>0</v>
      </c>
      <c r="P58" s="682"/>
      <c r="Q58" s="682"/>
      <c r="R58" s="656">
        <f>SUM(P58:Q58)</f>
        <v>0</v>
      </c>
      <c r="S58" s="682"/>
      <c r="T58" s="682"/>
      <c r="U58" s="656">
        <f>SUM(S58:T58)</f>
        <v>0</v>
      </c>
      <c r="V58" s="682"/>
      <c r="W58" s="682"/>
      <c r="X58" s="656">
        <f>SUM(V58:W58)</f>
        <v>0</v>
      </c>
      <c r="Y58" s="682"/>
      <c r="Z58" s="682"/>
      <c r="AA58" s="656">
        <f>SUM(Y58:Z58)</f>
        <v>0</v>
      </c>
      <c r="AB58" s="682"/>
      <c r="AC58" s="682"/>
      <c r="AD58" s="656">
        <f>SUM(AB58:AC58)</f>
        <v>0</v>
      </c>
      <c r="AE58" s="682"/>
      <c r="AF58" s="682"/>
      <c r="AG58" s="656">
        <f t="shared" si="21"/>
        <v>0</v>
      </c>
      <c r="AH58" s="656">
        <f t="shared" si="21"/>
        <v>0</v>
      </c>
      <c r="AI58" s="682"/>
      <c r="AJ58" s="682"/>
      <c r="AK58" s="656">
        <f>SUM(AI58:AJ58)</f>
        <v>0</v>
      </c>
    </row>
    <row r="59" spans="1:37" s="675" customFormat="1">
      <c r="A59" s="674" t="s">
        <v>848</v>
      </c>
      <c r="B59" s="674" t="s">
        <v>6</v>
      </c>
      <c r="C59" s="1"/>
      <c r="D59" s="682"/>
      <c r="E59" s="682"/>
      <c r="F59" s="656">
        <f>SUM(D59:E59)</f>
        <v>0</v>
      </c>
      <c r="G59" s="682"/>
      <c r="H59" s="682"/>
      <c r="I59" s="656">
        <f>SUM(G59:H59)</f>
        <v>0</v>
      </c>
      <c r="J59" s="682"/>
      <c r="K59" s="682"/>
      <c r="L59" s="656">
        <f>SUM(J59:K59)</f>
        <v>0</v>
      </c>
      <c r="M59" s="682"/>
      <c r="N59" s="682"/>
      <c r="O59" s="656">
        <f>SUM(M59:N59)</f>
        <v>0</v>
      </c>
      <c r="P59" s="682"/>
      <c r="Q59" s="682"/>
      <c r="R59" s="656">
        <f>SUM(P59:Q59)</f>
        <v>0</v>
      </c>
      <c r="S59" s="682"/>
      <c r="T59" s="682"/>
      <c r="U59" s="656">
        <f>SUM(S59:T59)</f>
        <v>0</v>
      </c>
      <c r="V59" s="682"/>
      <c r="W59" s="682"/>
      <c r="X59" s="656">
        <f>SUM(V59:W59)</f>
        <v>0</v>
      </c>
      <c r="Y59" s="682"/>
      <c r="Z59" s="682"/>
      <c r="AA59" s="656">
        <f>SUM(Y59:Z59)</f>
        <v>0</v>
      </c>
      <c r="AB59" s="682"/>
      <c r="AC59" s="682"/>
      <c r="AD59" s="656">
        <f>SUM(AB59:AC59)</f>
        <v>0</v>
      </c>
      <c r="AE59" s="682"/>
      <c r="AF59" s="682"/>
      <c r="AG59" s="656">
        <f t="shared" si="21"/>
        <v>0</v>
      </c>
      <c r="AH59" s="656">
        <f t="shared" si="21"/>
        <v>0</v>
      </c>
      <c r="AI59" s="682"/>
      <c r="AJ59" s="682"/>
      <c r="AK59" s="656">
        <f>SUM(AI59:AJ59)</f>
        <v>0</v>
      </c>
    </row>
    <row r="60" spans="1:37" s="675" customFormat="1">
      <c r="A60" s="674" t="s">
        <v>848</v>
      </c>
      <c r="B60" s="674" t="s">
        <v>793</v>
      </c>
      <c r="C60" s="1"/>
      <c r="D60" s="682"/>
      <c r="E60" s="682"/>
      <c r="F60" s="656">
        <f>SUM(D60:E60)</f>
        <v>0</v>
      </c>
      <c r="G60" s="682"/>
      <c r="H60" s="682"/>
      <c r="I60" s="656">
        <f>SUM(G60:H60)</f>
        <v>0</v>
      </c>
      <c r="J60" s="682"/>
      <c r="K60" s="682"/>
      <c r="L60" s="656">
        <f>SUM(J60:K60)</f>
        <v>0</v>
      </c>
      <c r="M60" s="682"/>
      <c r="N60" s="682"/>
      <c r="O60" s="656">
        <f>SUM(M60:N60)</f>
        <v>0</v>
      </c>
      <c r="P60" s="682"/>
      <c r="Q60" s="682"/>
      <c r="R60" s="656">
        <f>SUM(P60:Q60)</f>
        <v>0</v>
      </c>
      <c r="S60" s="682"/>
      <c r="T60" s="682"/>
      <c r="U60" s="656">
        <f>SUM(S60:T60)</f>
        <v>0</v>
      </c>
      <c r="V60" s="682"/>
      <c r="W60" s="682"/>
      <c r="X60" s="656">
        <f>SUM(V60:W60)</f>
        <v>0</v>
      </c>
      <c r="Y60" s="682"/>
      <c r="Z60" s="682"/>
      <c r="AA60" s="656">
        <f>SUM(Y60:Z60)</f>
        <v>0</v>
      </c>
      <c r="AB60" s="682"/>
      <c r="AC60" s="682"/>
      <c r="AD60" s="656">
        <f>SUM(AB60:AC60)</f>
        <v>0</v>
      </c>
      <c r="AE60" s="682"/>
      <c r="AF60" s="682"/>
      <c r="AG60" s="656">
        <f t="shared" si="21"/>
        <v>0</v>
      </c>
      <c r="AH60" s="656">
        <f t="shared" si="21"/>
        <v>0</v>
      </c>
      <c r="AI60" s="682"/>
      <c r="AJ60" s="682"/>
      <c r="AK60" s="656">
        <f>SUM(AI60:AJ60)</f>
        <v>0</v>
      </c>
    </row>
    <row r="61" spans="1:37" s="675" customFormat="1">
      <c r="A61" s="674" t="s">
        <v>848</v>
      </c>
      <c r="B61" s="674" t="s">
        <v>8</v>
      </c>
      <c r="C61" s="1"/>
      <c r="D61" s="656">
        <f t="shared" ref="D61:AK61" si="22">SUM(D56:D60)</f>
        <v>0</v>
      </c>
      <c r="E61" s="656">
        <f t="shared" si="22"/>
        <v>0</v>
      </c>
      <c r="F61" s="656">
        <f t="shared" si="22"/>
        <v>0</v>
      </c>
      <c r="G61" s="656">
        <f t="shared" si="22"/>
        <v>0</v>
      </c>
      <c r="H61" s="656">
        <f t="shared" si="22"/>
        <v>0</v>
      </c>
      <c r="I61" s="656">
        <f t="shared" si="22"/>
        <v>0</v>
      </c>
      <c r="J61" s="656">
        <f t="shared" si="22"/>
        <v>0</v>
      </c>
      <c r="K61" s="656">
        <f t="shared" si="22"/>
        <v>0</v>
      </c>
      <c r="L61" s="656">
        <f t="shared" si="22"/>
        <v>0</v>
      </c>
      <c r="M61" s="656">
        <f t="shared" si="22"/>
        <v>0</v>
      </c>
      <c r="N61" s="656">
        <f t="shared" si="22"/>
        <v>0</v>
      </c>
      <c r="O61" s="656">
        <f t="shared" si="22"/>
        <v>0</v>
      </c>
      <c r="P61" s="656">
        <f t="shared" si="22"/>
        <v>0</v>
      </c>
      <c r="Q61" s="656">
        <f t="shared" si="22"/>
        <v>0</v>
      </c>
      <c r="R61" s="656">
        <f t="shared" si="22"/>
        <v>0</v>
      </c>
      <c r="S61" s="656">
        <f t="shared" si="22"/>
        <v>0</v>
      </c>
      <c r="T61" s="656">
        <f t="shared" si="22"/>
        <v>0</v>
      </c>
      <c r="U61" s="656">
        <f t="shared" si="22"/>
        <v>0</v>
      </c>
      <c r="V61" s="656">
        <f t="shared" si="22"/>
        <v>0</v>
      </c>
      <c r="W61" s="656">
        <f t="shared" si="22"/>
        <v>0</v>
      </c>
      <c r="X61" s="656">
        <f t="shared" si="22"/>
        <v>0</v>
      </c>
      <c r="Y61" s="656">
        <f t="shared" si="22"/>
        <v>0</v>
      </c>
      <c r="Z61" s="656">
        <f t="shared" si="22"/>
        <v>0</v>
      </c>
      <c r="AA61" s="656">
        <f t="shared" si="22"/>
        <v>0</v>
      </c>
      <c r="AB61" s="656">
        <f t="shared" si="22"/>
        <v>0</v>
      </c>
      <c r="AC61" s="656">
        <f t="shared" si="22"/>
        <v>0</v>
      </c>
      <c r="AD61" s="656">
        <f t="shared" si="22"/>
        <v>0</v>
      </c>
      <c r="AE61" s="656">
        <f t="shared" si="22"/>
        <v>0</v>
      </c>
      <c r="AF61" s="656">
        <f t="shared" si="22"/>
        <v>0</v>
      </c>
      <c r="AG61" s="656">
        <f t="shared" si="22"/>
        <v>0</v>
      </c>
      <c r="AH61" s="656">
        <f t="shared" si="22"/>
        <v>0</v>
      </c>
      <c r="AI61" s="656">
        <f t="shared" si="22"/>
        <v>0</v>
      </c>
      <c r="AJ61" s="656">
        <f t="shared" si="22"/>
        <v>0</v>
      </c>
      <c r="AK61" s="656">
        <f t="shared" si="22"/>
        <v>0</v>
      </c>
    </row>
    <row r="62" spans="1:37" s="675" customFormat="1">
      <c r="A62" s="520"/>
      <c r="B62" s="520"/>
      <c r="C62" s="1"/>
      <c r="D62" s="676"/>
      <c r="E62" s="676"/>
      <c r="F62" s="676"/>
      <c r="G62" s="676"/>
      <c r="H62" s="676"/>
      <c r="I62" s="676"/>
      <c r="J62" s="676"/>
      <c r="K62" s="676"/>
      <c r="L62" s="676"/>
      <c r="M62" s="676"/>
      <c r="N62" s="676"/>
      <c r="O62" s="676"/>
      <c r="P62" s="676"/>
      <c r="Q62" s="676"/>
      <c r="R62" s="676"/>
      <c r="S62" s="676"/>
      <c r="T62" s="676"/>
      <c r="U62" s="676"/>
      <c r="V62" s="676"/>
      <c r="W62" s="676"/>
      <c r="X62" s="676"/>
      <c r="Y62" s="676"/>
      <c r="Z62" s="676"/>
      <c r="AA62" s="676"/>
      <c r="AB62" s="676"/>
      <c r="AC62" s="676"/>
      <c r="AD62" s="676"/>
      <c r="AE62" s="676"/>
      <c r="AF62" s="676"/>
      <c r="AG62" s="676"/>
      <c r="AH62" s="676"/>
      <c r="AI62" s="676"/>
      <c r="AJ62" s="676"/>
      <c r="AK62" s="676"/>
    </row>
    <row r="63" spans="1:37" s="675" customFormat="1">
      <c r="A63" s="664" t="s">
        <v>93</v>
      </c>
      <c r="B63" s="520"/>
      <c r="C63" s="1"/>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row>
    <row r="64" spans="1:37" s="675" customFormat="1">
      <c r="A64" s="683"/>
      <c r="B64" s="683"/>
      <c r="C64" s="1"/>
      <c r="D64" s="676"/>
      <c r="E64" s="676"/>
      <c r="F64" s="676"/>
      <c r="G64" s="676"/>
      <c r="H64" s="676"/>
      <c r="I64" s="676"/>
      <c r="J64" s="676"/>
      <c r="K64" s="676"/>
      <c r="L64" s="676"/>
      <c r="M64" s="676"/>
      <c r="N64" s="676"/>
      <c r="O64" s="676"/>
      <c r="P64" s="676"/>
      <c r="Q64" s="676"/>
      <c r="R64" s="676"/>
      <c r="S64" s="676"/>
      <c r="T64" s="676"/>
      <c r="U64" s="676"/>
      <c r="V64" s="676"/>
      <c r="W64" s="676"/>
      <c r="X64" s="676"/>
      <c r="Y64" s="676"/>
      <c r="Z64" s="676"/>
      <c r="AA64" s="676"/>
      <c r="AB64" s="676"/>
      <c r="AC64" s="676"/>
      <c r="AD64" s="676"/>
      <c r="AE64" s="676"/>
      <c r="AF64" s="676"/>
      <c r="AG64" s="676"/>
      <c r="AH64" s="676"/>
      <c r="AI64" s="676"/>
      <c r="AJ64" s="676"/>
      <c r="AK64" s="676"/>
    </row>
    <row r="65" spans="1:37" s="675" customFormat="1">
      <c r="A65" s="674" t="s">
        <v>93</v>
      </c>
      <c r="B65" s="674" t="s">
        <v>795</v>
      </c>
      <c r="C65" s="1"/>
      <c r="D65" s="682"/>
      <c r="E65" s="682"/>
      <c r="F65" s="656">
        <f>SUM(D65:E65)</f>
        <v>0</v>
      </c>
      <c r="G65" s="682"/>
      <c r="H65" s="682"/>
      <c r="I65" s="656">
        <f>SUM(G65:H65)</f>
        <v>0</v>
      </c>
      <c r="J65" s="682"/>
      <c r="K65" s="682"/>
      <c r="L65" s="656">
        <f>SUM(J65:K65)</f>
        <v>0</v>
      </c>
      <c r="M65" s="682"/>
      <c r="N65" s="682"/>
      <c r="O65" s="656">
        <f>SUM(M65:N65)</f>
        <v>0</v>
      </c>
      <c r="P65" s="682"/>
      <c r="Q65" s="682"/>
      <c r="R65" s="656">
        <f>SUM(P65:Q65)</f>
        <v>0</v>
      </c>
      <c r="S65" s="682"/>
      <c r="T65" s="682"/>
      <c r="U65" s="656">
        <f>SUM(S65:T65)</f>
        <v>0</v>
      </c>
      <c r="V65" s="682"/>
      <c r="W65" s="682"/>
      <c r="X65" s="656">
        <f>SUM(V65:W65)</f>
        <v>0</v>
      </c>
      <c r="Y65" s="682"/>
      <c r="Z65" s="682"/>
      <c r="AA65" s="656">
        <f>SUM(Y65:Z65)</f>
        <v>0</v>
      </c>
      <c r="AB65" s="682"/>
      <c r="AC65" s="682"/>
      <c r="AD65" s="656">
        <f>SUM(AB65:AC65)</f>
        <v>0</v>
      </c>
      <c r="AE65" s="682"/>
      <c r="AF65" s="682"/>
      <c r="AG65" s="656">
        <f t="shared" ref="AG65:AH69" si="23">SUM(AE65:AF65)</f>
        <v>0</v>
      </c>
      <c r="AH65" s="656">
        <f t="shared" si="23"/>
        <v>0</v>
      </c>
      <c r="AI65" s="682"/>
      <c r="AJ65" s="682"/>
      <c r="AK65" s="656">
        <f>SUM(AI65:AJ65)</f>
        <v>0</v>
      </c>
    </row>
    <row r="66" spans="1:37" s="675" customFormat="1">
      <c r="A66" s="674" t="s">
        <v>93</v>
      </c>
      <c r="B66" s="674" t="s">
        <v>794</v>
      </c>
      <c r="C66" s="1"/>
      <c r="D66" s="682"/>
      <c r="E66" s="682"/>
      <c r="F66" s="656">
        <f>SUM(D66:E66)</f>
        <v>0</v>
      </c>
      <c r="G66" s="682"/>
      <c r="H66" s="682"/>
      <c r="I66" s="656">
        <f>SUM(G66:H66)</f>
        <v>0</v>
      </c>
      <c r="J66" s="682"/>
      <c r="K66" s="682"/>
      <c r="L66" s="656">
        <f>SUM(J66:K66)</f>
        <v>0</v>
      </c>
      <c r="M66" s="682"/>
      <c r="N66" s="682"/>
      <c r="O66" s="656">
        <f>SUM(M66:N66)</f>
        <v>0</v>
      </c>
      <c r="P66" s="682"/>
      <c r="Q66" s="682"/>
      <c r="R66" s="656">
        <f>SUM(P66:Q66)</f>
        <v>0</v>
      </c>
      <c r="S66" s="682"/>
      <c r="T66" s="682"/>
      <c r="U66" s="656">
        <f>SUM(S66:T66)</f>
        <v>0</v>
      </c>
      <c r="V66" s="682"/>
      <c r="W66" s="682"/>
      <c r="X66" s="656">
        <f>SUM(V66:W66)</f>
        <v>0</v>
      </c>
      <c r="Y66" s="682"/>
      <c r="Z66" s="682"/>
      <c r="AA66" s="656">
        <f>SUM(Y66:Z66)</f>
        <v>0</v>
      </c>
      <c r="AB66" s="682"/>
      <c r="AC66" s="682"/>
      <c r="AD66" s="656">
        <f>SUM(AB66:AC66)</f>
        <v>0</v>
      </c>
      <c r="AE66" s="682"/>
      <c r="AF66" s="682"/>
      <c r="AG66" s="656">
        <f t="shared" si="23"/>
        <v>0</v>
      </c>
      <c r="AH66" s="656">
        <f t="shared" si="23"/>
        <v>0</v>
      </c>
      <c r="AI66" s="682"/>
      <c r="AJ66" s="682"/>
      <c r="AK66" s="656">
        <f>SUM(AI66:AJ66)</f>
        <v>0</v>
      </c>
    </row>
    <row r="67" spans="1:37" s="675" customFormat="1">
      <c r="A67" s="674" t="s">
        <v>93</v>
      </c>
      <c r="B67" s="674" t="s">
        <v>731</v>
      </c>
      <c r="C67" s="1"/>
      <c r="D67" s="682"/>
      <c r="E67" s="682"/>
      <c r="F67" s="656">
        <f>SUM(D67:E67)</f>
        <v>0</v>
      </c>
      <c r="G67" s="682"/>
      <c r="H67" s="682"/>
      <c r="I67" s="656">
        <f>SUM(G67:H67)</f>
        <v>0</v>
      </c>
      <c r="J67" s="682"/>
      <c r="K67" s="682"/>
      <c r="L67" s="656">
        <f>SUM(J67:K67)</f>
        <v>0</v>
      </c>
      <c r="M67" s="682"/>
      <c r="N67" s="682"/>
      <c r="O67" s="656">
        <f>SUM(M67:N67)</f>
        <v>0</v>
      </c>
      <c r="P67" s="682"/>
      <c r="Q67" s="682"/>
      <c r="R67" s="656">
        <f>SUM(P67:Q67)</f>
        <v>0</v>
      </c>
      <c r="S67" s="682"/>
      <c r="T67" s="682"/>
      <c r="U67" s="656">
        <f>SUM(S67:T67)</f>
        <v>0</v>
      </c>
      <c r="V67" s="682"/>
      <c r="W67" s="682"/>
      <c r="X67" s="656">
        <f>SUM(V67:W67)</f>
        <v>0</v>
      </c>
      <c r="Y67" s="682"/>
      <c r="Z67" s="682"/>
      <c r="AA67" s="656">
        <f>SUM(Y67:Z67)</f>
        <v>0</v>
      </c>
      <c r="AB67" s="682"/>
      <c r="AC67" s="682"/>
      <c r="AD67" s="656">
        <f>SUM(AB67:AC67)</f>
        <v>0</v>
      </c>
      <c r="AE67" s="682"/>
      <c r="AF67" s="682"/>
      <c r="AG67" s="656">
        <f t="shared" si="23"/>
        <v>0</v>
      </c>
      <c r="AH67" s="656">
        <f t="shared" si="23"/>
        <v>0</v>
      </c>
      <c r="AI67" s="682"/>
      <c r="AJ67" s="682"/>
      <c r="AK67" s="656">
        <f>SUM(AI67:AJ67)</f>
        <v>0</v>
      </c>
    </row>
    <row r="68" spans="1:37" s="675" customFormat="1">
      <c r="A68" s="674" t="s">
        <v>93</v>
      </c>
      <c r="B68" s="674" t="s">
        <v>6</v>
      </c>
      <c r="C68" s="1"/>
      <c r="D68" s="682"/>
      <c r="E68" s="682"/>
      <c r="F68" s="656">
        <f>SUM(D68:E68)</f>
        <v>0</v>
      </c>
      <c r="G68" s="682"/>
      <c r="H68" s="682"/>
      <c r="I68" s="656">
        <f>SUM(G68:H68)</f>
        <v>0</v>
      </c>
      <c r="J68" s="682"/>
      <c r="K68" s="682"/>
      <c r="L68" s="656">
        <f>SUM(J68:K68)</f>
        <v>0</v>
      </c>
      <c r="M68" s="682"/>
      <c r="N68" s="682"/>
      <c r="O68" s="656">
        <f>SUM(M68:N68)</f>
        <v>0</v>
      </c>
      <c r="P68" s="682"/>
      <c r="Q68" s="682"/>
      <c r="R68" s="656">
        <f>SUM(P68:Q68)</f>
        <v>0</v>
      </c>
      <c r="S68" s="682"/>
      <c r="T68" s="682"/>
      <c r="U68" s="656">
        <f>SUM(S68:T68)</f>
        <v>0</v>
      </c>
      <c r="V68" s="682"/>
      <c r="W68" s="682"/>
      <c r="X68" s="656">
        <f>SUM(V68:W68)</f>
        <v>0</v>
      </c>
      <c r="Y68" s="682"/>
      <c r="Z68" s="682"/>
      <c r="AA68" s="656">
        <f>SUM(Y68:Z68)</f>
        <v>0</v>
      </c>
      <c r="AB68" s="682"/>
      <c r="AC68" s="682"/>
      <c r="AD68" s="656">
        <f>SUM(AB68:AC68)</f>
        <v>0</v>
      </c>
      <c r="AE68" s="682"/>
      <c r="AF68" s="682"/>
      <c r="AG68" s="656">
        <f t="shared" si="23"/>
        <v>0</v>
      </c>
      <c r="AH68" s="656">
        <f t="shared" si="23"/>
        <v>0</v>
      </c>
      <c r="AI68" s="682"/>
      <c r="AJ68" s="682"/>
      <c r="AK68" s="656">
        <f>SUM(AI68:AJ68)</f>
        <v>0</v>
      </c>
    </row>
    <row r="69" spans="1:37" s="675" customFormat="1">
      <c r="A69" s="674" t="s">
        <v>93</v>
      </c>
      <c r="B69" s="674" t="s">
        <v>793</v>
      </c>
      <c r="C69" s="1"/>
      <c r="D69" s="682"/>
      <c r="E69" s="682"/>
      <c r="F69" s="656">
        <f>SUM(D69:E69)</f>
        <v>0</v>
      </c>
      <c r="G69" s="682"/>
      <c r="H69" s="682"/>
      <c r="I69" s="656">
        <f>SUM(G69:H69)</f>
        <v>0</v>
      </c>
      <c r="J69" s="682"/>
      <c r="K69" s="682"/>
      <c r="L69" s="656">
        <f>SUM(J69:K69)</f>
        <v>0</v>
      </c>
      <c r="M69" s="682"/>
      <c r="N69" s="682"/>
      <c r="O69" s="656">
        <f>SUM(M69:N69)</f>
        <v>0</v>
      </c>
      <c r="P69" s="682"/>
      <c r="Q69" s="682"/>
      <c r="R69" s="656">
        <f>SUM(P69:Q69)</f>
        <v>0</v>
      </c>
      <c r="S69" s="682"/>
      <c r="T69" s="682"/>
      <c r="U69" s="656">
        <f>SUM(S69:T69)</f>
        <v>0</v>
      </c>
      <c r="V69" s="682"/>
      <c r="W69" s="682"/>
      <c r="X69" s="656">
        <f>SUM(V69:W69)</f>
        <v>0</v>
      </c>
      <c r="Y69" s="682"/>
      <c r="Z69" s="682"/>
      <c r="AA69" s="656">
        <f>SUM(Y69:Z69)</f>
        <v>0</v>
      </c>
      <c r="AB69" s="682"/>
      <c r="AC69" s="682"/>
      <c r="AD69" s="656">
        <f>SUM(AB69:AC69)</f>
        <v>0</v>
      </c>
      <c r="AE69" s="682"/>
      <c r="AF69" s="682"/>
      <c r="AG69" s="656">
        <f t="shared" si="23"/>
        <v>0</v>
      </c>
      <c r="AH69" s="656">
        <f t="shared" si="23"/>
        <v>0</v>
      </c>
      <c r="AI69" s="682"/>
      <c r="AJ69" s="682"/>
      <c r="AK69" s="656">
        <f>SUM(AI69:AJ69)</f>
        <v>0</v>
      </c>
    </row>
    <row r="70" spans="1:37" s="675" customFormat="1">
      <c r="A70" s="674" t="s">
        <v>93</v>
      </c>
      <c r="B70" s="674" t="s">
        <v>8</v>
      </c>
      <c r="C70" s="1"/>
      <c r="D70" s="656">
        <f t="shared" ref="D70:AK70" si="24">SUM(D65:D69)</f>
        <v>0</v>
      </c>
      <c r="E70" s="656">
        <f t="shared" si="24"/>
        <v>0</v>
      </c>
      <c r="F70" s="656">
        <f t="shared" si="24"/>
        <v>0</v>
      </c>
      <c r="G70" s="656">
        <f t="shared" si="24"/>
        <v>0</v>
      </c>
      <c r="H70" s="656">
        <f t="shared" si="24"/>
        <v>0</v>
      </c>
      <c r="I70" s="656">
        <f t="shared" si="24"/>
        <v>0</v>
      </c>
      <c r="J70" s="656">
        <f t="shared" si="24"/>
        <v>0</v>
      </c>
      <c r="K70" s="656">
        <f t="shared" si="24"/>
        <v>0</v>
      </c>
      <c r="L70" s="656">
        <f t="shared" si="24"/>
        <v>0</v>
      </c>
      <c r="M70" s="656">
        <f t="shared" si="24"/>
        <v>0</v>
      </c>
      <c r="N70" s="656">
        <f t="shared" si="24"/>
        <v>0</v>
      </c>
      <c r="O70" s="656">
        <f t="shared" si="24"/>
        <v>0</v>
      </c>
      <c r="P70" s="656">
        <f t="shared" si="24"/>
        <v>0</v>
      </c>
      <c r="Q70" s="656">
        <f t="shared" si="24"/>
        <v>0</v>
      </c>
      <c r="R70" s="656">
        <f t="shared" si="24"/>
        <v>0</v>
      </c>
      <c r="S70" s="656">
        <f t="shared" si="24"/>
        <v>0</v>
      </c>
      <c r="T70" s="656">
        <f t="shared" si="24"/>
        <v>0</v>
      </c>
      <c r="U70" s="656">
        <f t="shared" si="24"/>
        <v>0</v>
      </c>
      <c r="V70" s="656">
        <f t="shared" si="24"/>
        <v>0</v>
      </c>
      <c r="W70" s="656">
        <f t="shared" si="24"/>
        <v>0</v>
      </c>
      <c r="X70" s="656">
        <f t="shared" si="24"/>
        <v>0</v>
      </c>
      <c r="Y70" s="656">
        <f t="shared" si="24"/>
        <v>0</v>
      </c>
      <c r="Z70" s="656">
        <f t="shared" si="24"/>
        <v>0</v>
      </c>
      <c r="AA70" s="656">
        <f t="shared" si="24"/>
        <v>0</v>
      </c>
      <c r="AB70" s="656">
        <f t="shared" si="24"/>
        <v>0</v>
      </c>
      <c r="AC70" s="656">
        <f t="shared" si="24"/>
        <v>0</v>
      </c>
      <c r="AD70" s="656">
        <f t="shared" si="24"/>
        <v>0</v>
      </c>
      <c r="AE70" s="656">
        <f t="shared" si="24"/>
        <v>0</v>
      </c>
      <c r="AF70" s="656">
        <f t="shared" si="24"/>
        <v>0</v>
      </c>
      <c r="AG70" s="656">
        <f t="shared" si="24"/>
        <v>0</v>
      </c>
      <c r="AH70" s="656">
        <f t="shared" si="24"/>
        <v>0</v>
      </c>
      <c r="AI70" s="656">
        <f t="shared" si="24"/>
        <v>0</v>
      </c>
      <c r="AJ70" s="656">
        <f t="shared" si="24"/>
        <v>0</v>
      </c>
      <c r="AK70" s="656">
        <f t="shared" si="24"/>
        <v>0</v>
      </c>
    </row>
    <row r="71" spans="1:37" s="675" customFormat="1">
      <c r="A71" s="520"/>
      <c r="B71" s="520"/>
      <c r="C71" s="1"/>
      <c r="D71" s="676"/>
      <c r="E71" s="676"/>
      <c r="F71" s="676"/>
      <c r="G71" s="676"/>
      <c r="H71" s="676"/>
      <c r="I71" s="676"/>
      <c r="J71" s="676"/>
      <c r="K71" s="676"/>
      <c r="L71" s="676"/>
      <c r="M71" s="676"/>
      <c r="N71" s="676"/>
      <c r="O71" s="676"/>
      <c r="P71" s="676"/>
      <c r="Q71" s="676"/>
      <c r="R71" s="676"/>
      <c r="S71" s="676"/>
      <c r="T71" s="676"/>
      <c r="U71" s="676"/>
      <c r="V71" s="676"/>
      <c r="W71" s="676"/>
      <c r="X71" s="676"/>
      <c r="Y71" s="676"/>
      <c r="Z71" s="676"/>
      <c r="AA71" s="676"/>
      <c r="AB71" s="676"/>
      <c r="AC71" s="676"/>
      <c r="AD71" s="676"/>
      <c r="AE71" s="676"/>
      <c r="AF71" s="676"/>
      <c r="AG71" s="676"/>
      <c r="AH71" s="676"/>
      <c r="AI71" s="676"/>
      <c r="AJ71" s="676"/>
      <c r="AK71" s="676"/>
    </row>
    <row r="72" spans="1:37" s="675" customFormat="1">
      <c r="A72" s="664" t="s">
        <v>836</v>
      </c>
      <c r="B72" s="520"/>
      <c r="C72" s="1"/>
      <c r="D72" s="676"/>
      <c r="E72" s="676"/>
      <c r="F72" s="676"/>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76"/>
      <c r="AI72" s="676"/>
      <c r="AJ72" s="676"/>
      <c r="AK72" s="676"/>
    </row>
    <row r="73" spans="1:37" s="675" customFormat="1">
      <c r="A73" s="683"/>
      <c r="B73" s="683"/>
      <c r="C73" s="1"/>
      <c r="D73" s="676"/>
      <c r="E73" s="686" t="s">
        <v>847</v>
      </c>
      <c r="F73" s="676"/>
      <c r="G73" s="676"/>
      <c r="H73" s="686" t="s">
        <v>846</v>
      </c>
      <c r="I73" s="676"/>
      <c r="J73" s="676"/>
      <c r="K73" s="686" t="s">
        <v>845</v>
      </c>
      <c r="L73" s="676"/>
      <c r="M73" s="676"/>
      <c r="N73" s="686" t="s">
        <v>844</v>
      </c>
      <c r="O73" s="676"/>
      <c r="P73" s="676"/>
      <c r="Q73" s="686" t="s">
        <v>843</v>
      </c>
      <c r="R73" s="676"/>
      <c r="S73" s="676"/>
      <c r="T73" s="686" t="s">
        <v>842</v>
      </c>
      <c r="U73" s="676"/>
      <c r="V73" s="676"/>
      <c r="W73" s="686" t="s">
        <v>841</v>
      </c>
      <c r="X73" s="676"/>
      <c r="Y73" s="676"/>
      <c r="Z73" s="686" t="s">
        <v>840</v>
      </c>
      <c r="AA73" s="676"/>
      <c r="AB73" s="676"/>
      <c r="AC73" s="686" t="s">
        <v>839</v>
      </c>
      <c r="AD73" s="676"/>
      <c r="AE73" s="676"/>
      <c r="AF73" s="686" t="s">
        <v>838</v>
      </c>
      <c r="AG73" s="676"/>
      <c r="AH73" s="676"/>
      <c r="AI73" s="676"/>
      <c r="AJ73" s="686" t="s">
        <v>837</v>
      </c>
      <c r="AK73" s="676"/>
    </row>
    <row r="74" spans="1:37" s="675" customFormat="1">
      <c r="A74" s="674" t="s">
        <v>836</v>
      </c>
      <c r="B74" s="674" t="s">
        <v>795</v>
      </c>
      <c r="C74" s="1"/>
      <c r="D74" s="684"/>
      <c r="E74" s="682"/>
      <c r="F74" s="656">
        <f>SUM(D74:E74)</f>
        <v>0</v>
      </c>
      <c r="G74" s="684"/>
      <c r="H74" s="685"/>
      <c r="I74" s="656">
        <f>SUM(G74:H74)</f>
        <v>0</v>
      </c>
      <c r="J74" s="684"/>
      <c r="K74" s="685"/>
      <c r="L74" s="656">
        <f>SUM(J74:K74)</f>
        <v>0</v>
      </c>
      <c r="M74" s="684"/>
      <c r="N74" s="685"/>
      <c r="O74" s="656">
        <f>SUM(M74:N74)</f>
        <v>0</v>
      </c>
      <c r="P74" s="684"/>
      <c r="Q74" s="685"/>
      <c r="R74" s="656">
        <f>SUM(P74:Q74)</f>
        <v>0</v>
      </c>
      <c r="S74" s="684"/>
      <c r="T74" s="685"/>
      <c r="U74" s="656">
        <f>SUM(S74:T74)</f>
        <v>0</v>
      </c>
      <c r="V74" s="684"/>
      <c r="W74" s="685"/>
      <c r="X74" s="656">
        <f>SUM(V74:W74)</f>
        <v>0</v>
      </c>
      <c r="Y74" s="684"/>
      <c r="Z74" s="685"/>
      <c r="AA74" s="656">
        <f>SUM(Y74:Z74)</f>
        <v>0</v>
      </c>
      <c r="AB74" s="684"/>
      <c r="AC74" s="685"/>
      <c r="AD74" s="656">
        <f>SUM(AB74:AC74)</f>
        <v>0</v>
      </c>
      <c r="AE74" s="684"/>
      <c r="AF74" s="685"/>
      <c r="AG74" s="656">
        <f t="shared" ref="AG74:AH78" si="25">SUM(AE74:AF74)</f>
        <v>0</v>
      </c>
      <c r="AH74" s="656">
        <f t="shared" si="25"/>
        <v>0</v>
      </c>
      <c r="AI74" s="684"/>
      <c r="AJ74" s="685"/>
      <c r="AK74" s="656">
        <f>SUM(AI74:AJ74)</f>
        <v>0</v>
      </c>
    </row>
    <row r="75" spans="1:37" s="675" customFormat="1">
      <c r="A75" s="674" t="s">
        <v>836</v>
      </c>
      <c r="B75" s="674" t="s">
        <v>794</v>
      </c>
      <c r="C75" s="1"/>
      <c r="D75" s="684"/>
      <c r="E75" s="682"/>
      <c r="F75" s="656">
        <f>SUM(D75:E75)</f>
        <v>0</v>
      </c>
      <c r="G75" s="684"/>
      <c r="H75" s="685"/>
      <c r="I75" s="656">
        <f>SUM(G75:H75)</f>
        <v>0</v>
      </c>
      <c r="J75" s="684"/>
      <c r="K75" s="685"/>
      <c r="L75" s="656">
        <f>SUM(J75:K75)</f>
        <v>0</v>
      </c>
      <c r="M75" s="684"/>
      <c r="N75" s="685"/>
      <c r="O75" s="656">
        <f>SUM(M75:N75)</f>
        <v>0</v>
      </c>
      <c r="P75" s="684"/>
      <c r="Q75" s="685"/>
      <c r="R75" s="656">
        <f>SUM(P75:Q75)</f>
        <v>0</v>
      </c>
      <c r="S75" s="684"/>
      <c r="T75" s="685"/>
      <c r="U75" s="656">
        <f>SUM(S75:T75)</f>
        <v>0</v>
      </c>
      <c r="V75" s="684"/>
      <c r="W75" s="685"/>
      <c r="X75" s="656">
        <f>SUM(V75:W75)</f>
        <v>0</v>
      </c>
      <c r="Y75" s="684"/>
      <c r="Z75" s="685"/>
      <c r="AA75" s="656">
        <f>SUM(Y75:Z75)</f>
        <v>0</v>
      </c>
      <c r="AB75" s="684"/>
      <c r="AC75" s="685"/>
      <c r="AD75" s="656">
        <f>SUM(AB75:AC75)</f>
        <v>0</v>
      </c>
      <c r="AE75" s="684"/>
      <c r="AF75" s="685"/>
      <c r="AG75" s="656">
        <f t="shared" si="25"/>
        <v>0</v>
      </c>
      <c r="AH75" s="656">
        <f t="shared" si="25"/>
        <v>0</v>
      </c>
      <c r="AI75" s="684"/>
      <c r="AJ75" s="685"/>
      <c r="AK75" s="656">
        <f>SUM(AI75:AJ75)</f>
        <v>0</v>
      </c>
    </row>
    <row r="76" spans="1:37" s="675" customFormat="1">
      <c r="A76" s="674" t="s">
        <v>836</v>
      </c>
      <c r="B76" s="674" t="s">
        <v>731</v>
      </c>
      <c r="C76" s="1"/>
      <c r="D76" s="684"/>
      <c r="E76" s="682"/>
      <c r="F76" s="656">
        <f>SUM(D76:E76)</f>
        <v>0</v>
      </c>
      <c r="G76" s="684"/>
      <c r="H76" s="685"/>
      <c r="I76" s="656">
        <f>SUM(G76:H76)</f>
        <v>0</v>
      </c>
      <c r="J76" s="684"/>
      <c r="K76" s="685"/>
      <c r="L76" s="656">
        <f>SUM(J76:K76)</f>
        <v>0</v>
      </c>
      <c r="M76" s="684"/>
      <c r="N76" s="685"/>
      <c r="O76" s="656">
        <f>SUM(M76:N76)</f>
        <v>0</v>
      </c>
      <c r="P76" s="684"/>
      <c r="Q76" s="685"/>
      <c r="R76" s="656">
        <f>SUM(P76:Q76)</f>
        <v>0</v>
      </c>
      <c r="S76" s="684"/>
      <c r="T76" s="685"/>
      <c r="U76" s="656">
        <f>SUM(S76:T76)</f>
        <v>0</v>
      </c>
      <c r="V76" s="684"/>
      <c r="W76" s="685"/>
      <c r="X76" s="656">
        <f>SUM(V76:W76)</f>
        <v>0</v>
      </c>
      <c r="Y76" s="684"/>
      <c r="Z76" s="685"/>
      <c r="AA76" s="656">
        <f>SUM(Y76:Z76)</f>
        <v>0</v>
      </c>
      <c r="AB76" s="684"/>
      <c r="AC76" s="685"/>
      <c r="AD76" s="656">
        <f>SUM(AB76:AC76)</f>
        <v>0</v>
      </c>
      <c r="AE76" s="684"/>
      <c r="AF76" s="685"/>
      <c r="AG76" s="656">
        <f t="shared" si="25"/>
        <v>0</v>
      </c>
      <c r="AH76" s="656">
        <f t="shared" si="25"/>
        <v>0</v>
      </c>
      <c r="AI76" s="684"/>
      <c r="AJ76" s="685"/>
      <c r="AK76" s="656">
        <f>SUM(AI76:AJ76)</f>
        <v>0</v>
      </c>
    </row>
    <row r="77" spans="1:37" s="675" customFormat="1">
      <c r="A77" s="674" t="s">
        <v>836</v>
      </c>
      <c r="B77" s="674" t="s">
        <v>6</v>
      </c>
      <c r="C77" s="1"/>
      <c r="D77" s="684"/>
      <c r="E77" s="682"/>
      <c r="F77" s="656">
        <f>SUM(D77:E77)</f>
        <v>0</v>
      </c>
      <c r="G77" s="684"/>
      <c r="H77" s="685"/>
      <c r="I77" s="656">
        <f>SUM(G77:H77)</f>
        <v>0</v>
      </c>
      <c r="J77" s="684"/>
      <c r="K77" s="685"/>
      <c r="L77" s="656">
        <f>SUM(J77:K77)</f>
        <v>0</v>
      </c>
      <c r="M77" s="684"/>
      <c r="N77" s="685"/>
      <c r="O77" s="656">
        <f>SUM(M77:N77)</f>
        <v>0</v>
      </c>
      <c r="P77" s="684"/>
      <c r="Q77" s="685"/>
      <c r="R77" s="656">
        <f>SUM(P77:Q77)</f>
        <v>0</v>
      </c>
      <c r="S77" s="684"/>
      <c r="T77" s="685"/>
      <c r="U77" s="656">
        <f>SUM(S77:T77)</f>
        <v>0</v>
      </c>
      <c r="V77" s="684"/>
      <c r="W77" s="685"/>
      <c r="X77" s="656">
        <f>SUM(V77:W77)</f>
        <v>0</v>
      </c>
      <c r="Y77" s="684"/>
      <c r="Z77" s="685"/>
      <c r="AA77" s="656">
        <f>SUM(Y77:Z77)</f>
        <v>0</v>
      </c>
      <c r="AB77" s="684"/>
      <c r="AC77" s="685"/>
      <c r="AD77" s="656">
        <f>SUM(AB77:AC77)</f>
        <v>0</v>
      </c>
      <c r="AE77" s="684"/>
      <c r="AF77" s="685"/>
      <c r="AG77" s="656">
        <f t="shared" si="25"/>
        <v>0</v>
      </c>
      <c r="AH77" s="656">
        <f t="shared" si="25"/>
        <v>0</v>
      </c>
      <c r="AI77" s="684"/>
      <c r="AJ77" s="685"/>
      <c r="AK77" s="656">
        <f>SUM(AI77:AJ77)</f>
        <v>0</v>
      </c>
    </row>
    <row r="78" spans="1:37" s="675" customFormat="1">
      <c r="A78" s="674" t="s">
        <v>836</v>
      </c>
      <c r="B78" s="674" t="s">
        <v>793</v>
      </c>
      <c r="C78" s="1"/>
      <c r="D78" s="684"/>
      <c r="E78" s="682"/>
      <c r="F78" s="656">
        <f>SUM(D78:E78)</f>
        <v>0</v>
      </c>
      <c r="G78" s="684"/>
      <c r="H78" s="685"/>
      <c r="I78" s="656">
        <f>SUM(G78:H78)</f>
        <v>0</v>
      </c>
      <c r="J78" s="684"/>
      <c r="K78" s="685"/>
      <c r="L78" s="656">
        <f>SUM(J78:K78)</f>
        <v>0</v>
      </c>
      <c r="M78" s="684"/>
      <c r="N78" s="685"/>
      <c r="O78" s="656">
        <f>SUM(M78:N78)</f>
        <v>0</v>
      </c>
      <c r="P78" s="684"/>
      <c r="Q78" s="685"/>
      <c r="R78" s="656">
        <f>SUM(P78:Q78)</f>
        <v>0</v>
      </c>
      <c r="S78" s="684"/>
      <c r="T78" s="685"/>
      <c r="U78" s="656">
        <f>SUM(S78:T78)</f>
        <v>0</v>
      </c>
      <c r="V78" s="684"/>
      <c r="W78" s="685"/>
      <c r="X78" s="656">
        <f>SUM(V78:W78)</f>
        <v>0</v>
      </c>
      <c r="Y78" s="684"/>
      <c r="Z78" s="685"/>
      <c r="AA78" s="656">
        <f>SUM(Y78:Z78)</f>
        <v>0</v>
      </c>
      <c r="AB78" s="684"/>
      <c r="AC78" s="685"/>
      <c r="AD78" s="656">
        <f>SUM(AB78:AC78)</f>
        <v>0</v>
      </c>
      <c r="AE78" s="684"/>
      <c r="AF78" s="685"/>
      <c r="AG78" s="656">
        <f t="shared" si="25"/>
        <v>0</v>
      </c>
      <c r="AH78" s="656">
        <f t="shared" si="25"/>
        <v>0</v>
      </c>
      <c r="AI78" s="684"/>
      <c r="AJ78" s="685"/>
      <c r="AK78" s="656">
        <f>SUM(AI78:AJ78)</f>
        <v>0</v>
      </c>
    </row>
    <row r="79" spans="1:37" s="675" customFormat="1">
      <c r="A79" s="674" t="s">
        <v>836</v>
      </c>
      <c r="B79" s="674" t="s">
        <v>8</v>
      </c>
      <c r="C79" s="1"/>
      <c r="D79" s="684"/>
      <c r="E79" s="656">
        <f>SUM(E74:E78)</f>
        <v>0</v>
      </c>
      <c r="F79" s="656">
        <f>SUM(F74:F78)</f>
        <v>0</v>
      </c>
      <c r="G79" s="684"/>
      <c r="H79" s="656">
        <f>SUM(H74:H78)</f>
        <v>0</v>
      </c>
      <c r="I79" s="656">
        <f>SUM(I74:I78)</f>
        <v>0</v>
      </c>
      <c r="J79" s="684"/>
      <c r="K79" s="656">
        <f>SUM(K74:K78)</f>
        <v>0</v>
      </c>
      <c r="L79" s="656">
        <f>SUM(L74:L78)</f>
        <v>0</v>
      </c>
      <c r="M79" s="684"/>
      <c r="N79" s="656">
        <f>SUM(N74:N78)</f>
        <v>0</v>
      </c>
      <c r="O79" s="656">
        <f>SUM(O74:O78)</f>
        <v>0</v>
      </c>
      <c r="P79" s="684"/>
      <c r="Q79" s="656">
        <f>SUM(Q74:Q78)</f>
        <v>0</v>
      </c>
      <c r="R79" s="656">
        <f>SUM(R74:R78)</f>
        <v>0</v>
      </c>
      <c r="S79" s="684"/>
      <c r="T79" s="656">
        <f>SUM(T74:T78)</f>
        <v>0</v>
      </c>
      <c r="U79" s="656">
        <f>SUM(U74:U78)</f>
        <v>0</v>
      </c>
      <c r="V79" s="684"/>
      <c r="W79" s="656">
        <f>SUM(W74:W78)</f>
        <v>0</v>
      </c>
      <c r="X79" s="656">
        <f>SUM(X74:X78)</f>
        <v>0</v>
      </c>
      <c r="Y79" s="684"/>
      <c r="Z79" s="656">
        <f>SUM(Z74:Z78)</f>
        <v>0</v>
      </c>
      <c r="AA79" s="656">
        <f>SUM(AA74:AA78)</f>
        <v>0</v>
      </c>
      <c r="AB79" s="684"/>
      <c r="AC79" s="656">
        <f>SUM(AC74:AC78)</f>
        <v>0</v>
      </c>
      <c r="AD79" s="656">
        <f>SUM(AD74:AD78)</f>
        <v>0</v>
      </c>
      <c r="AE79" s="684"/>
      <c r="AF79" s="656">
        <f>SUM(AF74:AF78)</f>
        <v>0</v>
      </c>
      <c r="AG79" s="656">
        <f>SUM(AG74:AG78)</f>
        <v>0</v>
      </c>
      <c r="AH79" s="656">
        <f>SUM(AH74:AH78)</f>
        <v>0</v>
      </c>
      <c r="AI79" s="684"/>
      <c r="AJ79" s="656">
        <f>SUM(AJ74:AJ78)</f>
        <v>0</v>
      </c>
      <c r="AK79" s="656">
        <f>SUM(AK74:AK78)</f>
        <v>0</v>
      </c>
    </row>
    <row r="80" spans="1:37">
      <c r="A80" s="520"/>
      <c r="B80" s="520"/>
      <c r="C80" s="1"/>
      <c r="D80" s="673"/>
      <c r="E80" s="2553"/>
      <c r="F80" s="2553"/>
      <c r="G80" s="673"/>
      <c r="H80" s="2553"/>
      <c r="I80" s="2553"/>
      <c r="J80" s="673"/>
      <c r="K80" s="2553"/>
      <c r="L80" s="2553"/>
      <c r="M80" s="673"/>
      <c r="N80" s="2553"/>
      <c r="O80" s="2553"/>
      <c r="P80" s="673"/>
      <c r="Q80" s="2553"/>
      <c r="R80" s="2553"/>
      <c r="S80" s="673"/>
      <c r="T80" s="2553"/>
      <c r="U80" s="2553"/>
      <c r="V80" s="673"/>
      <c r="W80" s="2553"/>
      <c r="X80" s="2553"/>
      <c r="Y80" s="673"/>
      <c r="Z80" s="2553"/>
      <c r="AA80" s="2553"/>
      <c r="AB80" s="673"/>
      <c r="AC80" s="2553"/>
      <c r="AD80" s="2553"/>
      <c r="AE80" s="673"/>
      <c r="AF80" s="2553"/>
      <c r="AG80" s="2553"/>
      <c r="AH80" s="2553"/>
      <c r="AI80" s="673"/>
      <c r="AJ80" s="2553"/>
      <c r="AK80" s="2553"/>
    </row>
    <row r="81" spans="1:37">
      <c r="A81" s="664" t="s">
        <v>807</v>
      </c>
      <c r="B81" s="663"/>
      <c r="C81" s="1"/>
      <c r="D81" s="673"/>
      <c r="E81" s="2553"/>
      <c r="F81" s="2553"/>
      <c r="G81" s="673"/>
      <c r="H81" s="2553"/>
      <c r="I81" s="2553"/>
      <c r="J81" s="673"/>
      <c r="K81" s="2553"/>
      <c r="L81" s="2553"/>
      <c r="M81" s="673"/>
      <c r="N81" s="2553"/>
      <c r="O81" s="2553"/>
      <c r="P81" s="673"/>
      <c r="Q81" s="2553"/>
      <c r="R81" s="2553"/>
      <c r="S81" s="673"/>
      <c r="T81" s="2553"/>
      <c r="U81" s="2553"/>
      <c r="V81" s="673"/>
      <c r="W81" s="2553"/>
      <c r="X81" s="2553"/>
      <c r="Y81" s="673"/>
      <c r="Z81" s="2553"/>
      <c r="AA81" s="2553"/>
      <c r="AB81" s="673"/>
      <c r="AC81" s="2553"/>
      <c r="AD81" s="2553"/>
      <c r="AE81" s="673"/>
      <c r="AF81" s="2553"/>
      <c r="AG81" s="2553"/>
      <c r="AH81" s="2553"/>
      <c r="AI81" s="673"/>
      <c r="AJ81" s="2553"/>
      <c r="AK81" s="2553"/>
    </row>
    <row r="82" spans="1:37">
      <c r="A82" s="1"/>
      <c r="B82" s="1"/>
      <c r="C82" s="1"/>
      <c r="D82" s="673"/>
      <c r="E82" s="2553"/>
      <c r="F82" s="2553"/>
      <c r="G82" s="673"/>
      <c r="H82" s="2553"/>
      <c r="I82" s="2553"/>
      <c r="J82" s="673"/>
      <c r="K82" s="2553"/>
      <c r="L82" s="2553"/>
      <c r="M82" s="673"/>
      <c r="N82" s="2553"/>
      <c r="O82" s="2553"/>
      <c r="P82" s="673"/>
      <c r="Q82" s="2553"/>
      <c r="R82" s="2553"/>
      <c r="S82" s="673"/>
      <c r="T82" s="2553"/>
      <c r="U82" s="2553"/>
      <c r="V82" s="673"/>
      <c r="W82" s="2553"/>
      <c r="X82" s="2553"/>
      <c r="Y82" s="673"/>
      <c r="Z82" s="2553"/>
      <c r="AA82" s="2553"/>
      <c r="AB82" s="673"/>
      <c r="AC82" s="2553"/>
      <c r="AD82" s="2553"/>
      <c r="AE82" s="673"/>
      <c r="AF82" s="2553"/>
      <c r="AG82" s="2553"/>
      <c r="AH82" s="2553"/>
      <c r="AI82" s="673"/>
      <c r="AJ82" s="2553"/>
      <c r="AK82" s="2553"/>
    </row>
    <row r="83" spans="1:37">
      <c r="A83" s="34" t="s">
        <v>807</v>
      </c>
      <c r="B83" s="34" t="s">
        <v>795</v>
      </c>
      <c r="C83" s="1"/>
      <c r="D83" s="682"/>
      <c r="E83" s="682"/>
      <c r="F83" s="656">
        <f>SUM(D83:E83)</f>
        <v>0</v>
      </c>
      <c r="G83" s="682"/>
      <c r="H83" s="682"/>
      <c r="I83" s="656">
        <f>SUM(G83:H83)</f>
        <v>0</v>
      </c>
      <c r="J83" s="682"/>
      <c r="K83" s="682"/>
      <c r="L83" s="656">
        <f>SUM(J83:K83)</f>
        <v>0</v>
      </c>
      <c r="M83" s="682"/>
      <c r="N83" s="682"/>
      <c r="O83" s="656">
        <f>SUM(M83:N83)</f>
        <v>0</v>
      </c>
      <c r="P83" s="682"/>
      <c r="Q83" s="682"/>
      <c r="R83" s="656">
        <f>SUM(P83:Q83)</f>
        <v>0</v>
      </c>
      <c r="S83" s="682"/>
      <c r="T83" s="682"/>
      <c r="U83" s="656">
        <f>SUM(S83:T83)</f>
        <v>0</v>
      </c>
      <c r="V83" s="682"/>
      <c r="W83" s="682"/>
      <c r="X83" s="656">
        <f>SUM(V83:W83)</f>
        <v>0</v>
      </c>
      <c r="Y83" s="682"/>
      <c r="Z83" s="682"/>
      <c r="AA83" s="656">
        <f>SUM(Y83:Z83)</f>
        <v>0</v>
      </c>
      <c r="AB83" s="682"/>
      <c r="AC83" s="682"/>
      <c r="AD83" s="656">
        <f>SUM(AB83:AC83)</f>
        <v>0</v>
      </c>
      <c r="AE83" s="682"/>
      <c r="AF83" s="682"/>
      <c r="AG83" s="656">
        <f t="shared" ref="AG83:AH87" si="26">SUM(AE83:AF83)</f>
        <v>0</v>
      </c>
      <c r="AH83" s="656">
        <f t="shared" si="26"/>
        <v>0</v>
      </c>
      <c r="AI83" s="682"/>
      <c r="AJ83" s="682"/>
      <c r="AK83" s="656">
        <f>SUM(AI83:AJ83)</f>
        <v>0</v>
      </c>
    </row>
    <row r="84" spans="1:37">
      <c r="A84" s="34" t="s">
        <v>807</v>
      </c>
      <c r="B84" s="34" t="s">
        <v>794</v>
      </c>
      <c r="C84" s="1"/>
      <c r="D84" s="682"/>
      <c r="E84" s="682"/>
      <c r="F84" s="656">
        <f>SUM(D84:E84)</f>
        <v>0</v>
      </c>
      <c r="G84" s="682"/>
      <c r="H84" s="682"/>
      <c r="I84" s="656">
        <f>SUM(G84:H84)</f>
        <v>0</v>
      </c>
      <c r="J84" s="682"/>
      <c r="K84" s="682"/>
      <c r="L84" s="656">
        <f>SUM(J84:K84)</f>
        <v>0</v>
      </c>
      <c r="M84" s="682"/>
      <c r="N84" s="682"/>
      <c r="O84" s="656">
        <f>SUM(M84:N84)</f>
        <v>0</v>
      </c>
      <c r="P84" s="682"/>
      <c r="Q84" s="682"/>
      <c r="R84" s="656">
        <f>SUM(P84:Q84)</f>
        <v>0</v>
      </c>
      <c r="S84" s="682"/>
      <c r="T84" s="682"/>
      <c r="U84" s="656">
        <f>SUM(S84:T84)</f>
        <v>0</v>
      </c>
      <c r="V84" s="682"/>
      <c r="W84" s="682"/>
      <c r="X84" s="656">
        <f>SUM(V84:W84)</f>
        <v>0</v>
      </c>
      <c r="Y84" s="682"/>
      <c r="Z84" s="682"/>
      <c r="AA84" s="656">
        <f>SUM(Y84:Z84)</f>
        <v>0</v>
      </c>
      <c r="AB84" s="682"/>
      <c r="AC84" s="682"/>
      <c r="AD84" s="656">
        <f>SUM(AB84:AC84)</f>
        <v>0</v>
      </c>
      <c r="AE84" s="682"/>
      <c r="AF84" s="682"/>
      <c r="AG84" s="656">
        <f t="shared" si="26"/>
        <v>0</v>
      </c>
      <c r="AH84" s="656">
        <f t="shared" si="26"/>
        <v>0</v>
      </c>
      <c r="AI84" s="682"/>
      <c r="AJ84" s="682"/>
      <c r="AK84" s="656">
        <f>SUM(AI84:AJ84)</f>
        <v>0</v>
      </c>
    </row>
    <row r="85" spans="1:37">
      <c r="A85" s="34" t="s">
        <v>807</v>
      </c>
      <c r="B85" s="34" t="s">
        <v>731</v>
      </c>
      <c r="C85" s="1"/>
      <c r="D85" s="682"/>
      <c r="E85" s="682"/>
      <c r="F85" s="656">
        <f>SUM(D85:E85)</f>
        <v>0</v>
      </c>
      <c r="G85" s="682"/>
      <c r="H85" s="682"/>
      <c r="I85" s="656">
        <f>SUM(G85:H85)</f>
        <v>0</v>
      </c>
      <c r="J85" s="682"/>
      <c r="K85" s="682"/>
      <c r="L85" s="656">
        <f>SUM(J85:K85)</f>
        <v>0</v>
      </c>
      <c r="M85" s="682"/>
      <c r="N85" s="682"/>
      <c r="O85" s="656">
        <f>SUM(M85:N85)</f>
        <v>0</v>
      </c>
      <c r="P85" s="682"/>
      <c r="Q85" s="682"/>
      <c r="R85" s="656">
        <f>SUM(P85:Q85)</f>
        <v>0</v>
      </c>
      <c r="S85" s="682"/>
      <c r="T85" s="682"/>
      <c r="U85" s="656">
        <f>SUM(S85:T85)</f>
        <v>0</v>
      </c>
      <c r="V85" s="682"/>
      <c r="W85" s="682"/>
      <c r="X85" s="656">
        <f>SUM(V85:W85)</f>
        <v>0</v>
      </c>
      <c r="Y85" s="682"/>
      <c r="Z85" s="682"/>
      <c r="AA85" s="656">
        <f>SUM(Y85:Z85)</f>
        <v>0</v>
      </c>
      <c r="AB85" s="682"/>
      <c r="AC85" s="682"/>
      <c r="AD85" s="656">
        <f>SUM(AB85:AC85)</f>
        <v>0</v>
      </c>
      <c r="AE85" s="682"/>
      <c r="AF85" s="682"/>
      <c r="AG85" s="656">
        <f t="shared" si="26"/>
        <v>0</v>
      </c>
      <c r="AH85" s="656">
        <f t="shared" si="26"/>
        <v>0</v>
      </c>
      <c r="AI85" s="682"/>
      <c r="AJ85" s="682"/>
      <c r="AK85" s="656">
        <f>SUM(AI85:AJ85)</f>
        <v>0</v>
      </c>
    </row>
    <row r="86" spans="1:37">
      <c r="A86" s="34" t="s">
        <v>807</v>
      </c>
      <c r="B86" s="34" t="s">
        <v>6</v>
      </c>
      <c r="C86" s="1"/>
      <c r="D86" s="682"/>
      <c r="E86" s="682"/>
      <c r="F86" s="656">
        <f>SUM(D86:E86)</f>
        <v>0</v>
      </c>
      <c r="G86" s="682"/>
      <c r="H86" s="682"/>
      <c r="I86" s="656">
        <f>SUM(G86:H86)</f>
        <v>0</v>
      </c>
      <c r="J86" s="682"/>
      <c r="K86" s="682"/>
      <c r="L86" s="656">
        <f>SUM(J86:K86)</f>
        <v>0</v>
      </c>
      <c r="M86" s="682"/>
      <c r="N86" s="682"/>
      <c r="O86" s="656">
        <f>SUM(M86:N86)</f>
        <v>0</v>
      </c>
      <c r="P86" s="682"/>
      <c r="Q86" s="682"/>
      <c r="R86" s="656">
        <f>SUM(P86:Q86)</f>
        <v>0</v>
      </c>
      <c r="S86" s="682"/>
      <c r="T86" s="682"/>
      <c r="U86" s="656">
        <f>SUM(S86:T86)</f>
        <v>0</v>
      </c>
      <c r="V86" s="682"/>
      <c r="W86" s="682"/>
      <c r="X86" s="656">
        <f>SUM(V86:W86)</f>
        <v>0</v>
      </c>
      <c r="Y86" s="682"/>
      <c r="Z86" s="682"/>
      <c r="AA86" s="656">
        <f>SUM(Y86:Z86)</f>
        <v>0</v>
      </c>
      <c r="AB86" s="682"/>
      <c r="AC86" s="682"/>
      <c r="AD86" s="656">
        <f>SUM(AB86:AC86)</f>
        <v>0</v>
      </c>
      <c r="AE86" s="682"/>
      <c r="AF86" s="682"/>
      <c r="AG86" s="656">
        <f t="shared" si="26"/>
        <v>0</v>
      </c>
      <c r="AH86" s="656">
        <f t="shared" si="26"/>
        <v>0</v>
      </c>
      <c r="AI86" s="682"/>
      <c r="AJ86" s="682"/>
      <c r="AK86" s="656">
        <f>SUM(AI86:AJ86)</f>
        <v>0</v>
      </c>
    </row>
    <row r="87" spans="1:37">
      <c r="A87" s="34" t="s">
        <v>807</v>
      </c>
      <c r="B87" s="34" t="s">
        <v>793</v>
      </c>
      <c r="C87" s="1"/>
      <c r="D87" s="682"/>
      <c r="E87" s="682"/>
      <c r="F87" s="656">
        <f>SUM(D87:E87)</f>
        <v>0</v>
      </c>
      <c r="G87" s="682"/>
      <c r="H87" s="682"/>
      <c r="I87" s="656">
        <f>SUM(G87:H87)</f>
        <v>0</v>
      </c>
      <c r="J87" s="682"/>
      <c r="K87" s="682"/>
      <c r="L87" s="656">
        <f>SUM(J87:K87)</f>
        <v>0</v>
      </c>
      <c r="M87" s="682"/>
      <c r="N87" s="682"/>
      <c r="O87" s="656">
        <f>SUM(M87:N87)</f>
        <v>0</v>
      </c>
      <c r="P87" s="682"/>
      <c r="Q87" s="682"/>
      <c r="R87" s="656">
        <f>SUM(P87:Q87)</f>
        <v>0</v>
      </c>
      <c r="S87" s="682"/>
      <c r="T87" s="682"/>
      <c r="U87" s="656">
        <f>SUM(S87:T87)</f>
        <v>0</v>
      </c>
      <c r="V87" s="682"/>
      <c r="W87" s="682"/>
      <c r="X87" s="656">
        <f>SUM(V87:W87)</f>
        <v>0</v>
      </c>
      <c r="Y87" s="682"/>
      <c r="Z87" s="682"/>
      <c r="AA87" s="656">
        <f>SUM(Y87:Z87)</f>
        <v>0</v>
      </c>
      <c r="AB87" s="682"/>
      <c r="AC87" s="682"/>
      <c r="AD87" s="656">
        <f>SUM(AB87:AC87)</f>
        <v>0</v>
      </c>
      <c r="AE87" s="682"/>
      <c r="AF87" s="682"/>
      <c r="AG87" s="656">
        <f t="shared" si="26"/>
        <v>0</v>
      </c>
      <c r="AH87" s="656">
        <f t="shared" si="26"/>
        <v>0</v>
      </c>
      <c r="AI87" s="682"/>
      <c r="AJ87" s="682"/>
      <c r="AK87" s="656">
        <f>SUM(AI87:AJ87)</f>
        <v>0</v>
      </c>
    </row>
    <row r="88" spans="1:37">
      <c r="A88" s="34" t="s">
        <v>807</v>
      </c>
      <c r="B88" s="34" t="s">
        <v>8</v>
      </c>
      <c r="C88" s="1"/>
      <c r="D88" s="656">
        <f t="shared" ref="D88:AK88" si="27">SUM(D83:D87)</f>
        <v>0</v>
      </c>
      <c r="E88" s="656">
        <f t="shared" si="27"/>
        <v>0</v>
      </c>
      <c r="F88" s="656">
        <f t="shared" si="27"/>
        <v>0</v>
      </c>
      <c r="G88" s="656">
        <f t="shared" si="27"/>
        <v>0</v>
      </c>
      <c r="H88" s="656">
        <f t="shared" si="27"/>
        <v>0</v>
      </c>
      <c r="I88" s="656">
        <f t="shared" si="27"/>
        <v>0</v>
      </c>
      <c r="J88" s="656">
        <f t="shared" si="27"/>
        <v>0</v>
      </c>
      <c r="K88" s="656">
        <f t="shared" si="27"/>
        <v>0</v>
      </c>
      <c r="L88" s="656">
        <f t="shared" si="27"/>
        <v>0</v>
      </c>
      <c r="M88" s="656">
        <f t="shared" si="27"/>
        <v>0</v>
      </c>
      <c r="N88" s="656">
        <f t="shared" si="27"/>
        <v>0</v>
      </c>
      <c r="O88" s="656">
        <f t="shared" si="27"/>
        <v>0</v>
      </c>
      <c r="P88" s="656">
        <f t="shared" si="27"/>
        <v>0</v>
      </c>
      <c r="Q88" s="656">
        <f t="shared" si="27"/>
        <v>0</v>
      </c>
      <c r="R88" s="656">
        <f t="shared" si="27"/>
        <v>0</v>
      </c>
      <c r="S88" s="656">
        <f t="shared" si="27"/>
        <v>0</v>
      </c>
      <c r="T88" s="656">
        <f t="shared" si="27"/>
        <v>0</v>
      </c>
      <c r="U88" s="656">
        <f t="shared" si="27"/>
        <v>0</v>
      </c>
      <c r="V88" s="656">
        <f t="shared" si="27"/>
        <v>0</v>
      </c>
      <c r="W88" s="656">
        <f t="shared" si="27"/>
        <v>0</v>
      </c>
      <c r="X88" s="656">
        <f t="shared" si="27"/>
        <v>0</v>
      </c>
      <c r="Y88" s="656">
        <f t="shared" si="27"/>
        <v>0</v>
      </c>
      <c r="Z88" s="656">
        <f t="shared" si="27"/>
        <v>0</v>
      </c>
      <c r="AA88" s="656">
        <f t="shared" si="27"/>
        <v>0</v>
      </c>
      <c r="AB88" s="656">
        <f t="shared" si="27"/>
        <v>0</v>
      </c>
      <c r="AC88" s="656">
        <f t="shared" si="27"/>
        <v>0</v>
      </c>
      <c r="AD88" s="656">
        <f t="shared" si="27"/>
        <v>0</v>
      </c>
      <c r="AE88" s="656">
        <f t="shared" si="27"/>
        <v>0</v>
      </c>
      <c r="AF88" s="656">
        <f t="shared" si="27"/>
        <v>0</v>
      </c>
      <c r="AG88" s="656">
        <f t="shared" si="27"/>
        <v>0</v>
      </c>
      <c r="AH88" s="656">
        <f t="shared" si="27"/>
        <v>0</v>
      </c>
      <c r="AI88" s="656">
        <f t="shared" si="27"/>
        <v>0</v>
      </c>
      <c r="AJ88" s="656">
        <f t="shared" si="27"/>
        <v>0</v>
      </c>
      <c r="AK88" s="656">
        <f t="shared" si="27"/>
        <v>0</v>
      </c>
    </row>
    <row r="89" spans="1:37">
      <c r="A89" s="683"/>
      <c r="B89" s="683"/>
      <c r="C89" s="1"/>
      <c r="D89" s="673"/>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row>
    <row r="90" spans="1:37">
      <c r="A90" s="520"/>
      <c r="B90" s="520"/>
      <c r="C90" s="1"/>
      <c r="D90" s="673"/>
      <c r="E90" s="673"/>
      <c r="F90" s="673"/>
      <c r="G90" s="673"/>
      <c r="H90" s="673"/>
      <c r="I90" s="673"/>
      <c r="J90" s="673"/>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K90" s="673"/>
    </row>
    <row r="91" spans="1:37">
      <c r="A91" s="664" t="s">
        <v>835</v>
      </c>
      <c r="B91" s="520"/>
      <c r="C91" s="1"/>
      <c r="D91" s="673"/>
      <c r="E91" s="673"/>
      <c r="F91" s="673"/>
      <c r="G91" s="673"/>
      <c r="H91" s="673"/>
      <c r="I91" s="673"/>
      <c r="J91" s="673"/>
      <c r="K91" s="673"/>
      <c r="L91" s="673"/>
      <c r="M91" s="673"/>
      <c r="N91" s="673"/>
      <c r="O91" s="673"/>
      <c r="P91" s="673"/>
      <c r="Q91" s="673"/>
      <c r="R91" s="673"/>
      <c r="S91" s="673"/>
      <c r="T91" s="673"/>
      <c r="U91" s="673"/>
      <c r="V91" s="673"/>
      <c r="W91" s="673"/>
      <c r="X91" s="673"/>
      <c r="Y91" s="673"/>
      <c r="Z91" s="673"/>
      <c r="AA91" s="673"/>
      <c r="AB91" s="673"/>
      <c r="AC91" s="673"/>
      <c r="AD91" s="673"/>
      <c r="AE91" s="673"/>
      <c r="AF91" s="673"/>
      <c r="AG91" s="673"/>
      <c r="AH91" s="673"/>
      <c r="AI91" s="673"/>
      <c r="AJ91" s="673"/>
      <c r="AK91" s="673"/>
    </row>
    <row r="92" spans="1:37">
      <c r="A92" s="674" t="s">
        <v>808</v>
      </c>
      <c r="B92" s="679"/>
      <c r="C92" s="1"/>
      <c r="D92" s="682"/>
      <c r="E92" s="682"/>
      <c r="F92" s="656">
        <f>SUM(D92:E92)</f>
        <v>0</v>
      </c>
      <c r="G92" s="682"/>
      <c r="H92" s="682"/>
      <c r="I92" s="656">
        <f>SUM(G92:H92)</f>
        <v>0</v>
      </c>
      <c r="J92" s="682"/>
      <c r="K92" s="682"/>
      <c r="L92" s="656">
        <f>SUM(J92:K92)</f>
        <v>0</v>
      </c>
      <c r="M92" s="682"/>
      <c r="N92" s="682"/>
      <c r="O92" s="656">
        <f>SUM(M92:N92)</f>
        <v>0</v>
      </c>
      <c r="P92" s="682"/>
      <c r="Q92" s="682"/>
      <c r="R92" s="656">
        <f>SUM(P92:Q92)</f>
        <v>0</v>
      </c>
      <c r="S92" s="682"/>
      <c r="T92" s="682"/>
      <c r="U92" s="656">
        <f>SUM(S92:T92)</f>
        <v>0</v>
      </c>
      <c r="V92" s="682"/>
      <c r="W92" s="682"/>
      <c r="X92" s="656">
        <f>SUM(V92:W92)</f>
        <v>0</v>
      </c>
      <c r="Y92" s="682"/>
      <c r="Z92" s="682"/>
      <c r="AA92" s="656">
        <f>SUM(Y92:Z92)</f>
        <v>0</v>
      </c>
      <c r="AB92" s="682"/>
      <c r="AC92" s="682"/>
      <c r="AD92" s="656">
        <f>SUM(AB92:AC92)</f>
        <v>0</v>
      </c>
      <c r="AE92" s="682"/>
      <c r="AF92" s="682"/>
      <c r="AG92" s="656">
        <f>SUM(AE92:AF92)</f>
        <v>0</v>
      </c>
      <c r="AH92" s="656">
        <f>SUM(AF92:AG92)</f>
        <v>0</v>
      </c>
      <c r="AI92" s="682"/>
      <c r="AJ92" s="682"/>
      <c r="AK92" s="656">
        <f>SUM(AI92:AJ92)</f>
        <v>0</v>
      </c>
    </row>
    <row r="93" spans="1:37">
      <c r="A93" s="674" t="s">
        <v>834</v>
      </c>
      <c r="B93" s="679"/>
      <c r="C93" s="1"/>
      <c r="D93" s="671"/>
      <c r="E93" s="671"/>
      <c r="F93" s="656">
        <f>SUM(D93:E93)</f>
        <v>0</v>
      </c>
      <c r="G93" s="671"/>
      <c r="H93" s="671"/>
      <c r="I93" s="656">
        <f>SUM(G93:H93)</f>
        <v>0</v>
      </c>
      <c r="J93" s="671"/>
      <c r="K93" s="671"/>
      <c r="L93" s="656">
        <f>SUM(J93:K93)</f>
        <v>0</v>
      </c>
      <c r="M93" s="671"/>
      <c r="N93" s="671"/>
      <c r="O93" s="656">
        <f>SUM(M93:N93)</f>
        <v>0</v>
      </c>
      <c r="P93" s="671"/>
      <c r="Q93" s="671"/>
      <c r="R93" s="656">
        <f>SUM(P93:Q93)</f>
        <v>0</v>
      </c>
      <c r="S93" s="671"/>
      <c r="T93" s="671"/>
      <c r="U93" s="656">
        <f>SUM(S93:T93)</f>
        <v>0</v>
      </c>
      <c r="V93" s="671"/>
      <c r="W93" s="671"/>
      <c r="X93" s="656">
        <f>SUM(V93:W93)</f>
        <v>0</v>
      </c>
      <c r="Y93" s="671"/>
      <c r="Z93" s="671"/>
      <c r="AA93" s="656">
        <f>SUM(Y93:Z93)</f>
        <v>0</v>
      </c>
      <c r="AB93" s="671"/>
      <c r="AC93" s="671"/>
      <c r="AD93" s="656">
        <f>SUM(AB93:AC93)</f>
        <v>0</v>
      </c>
      <c r="AE93" s="671"/>
      <c r="AF93" s="671"/>
      <c r="AG93" s="656">
        <f>SUM(AE93:AF93)</f>
        <v>0</v>
      </c>
      <c r="AH93" s="656">
        <f>SUM(AF93:AG93)</f>
        <v>0</v>
      </c>
      <c r="AI93" s="671"/>
      <c r="AJ93" s="671"/>
      <c r="AK93" s="656">
        <f>SUM(AI93:AJ93)</f>
        <v>0</v>
      </c>
    </row>
    <row r="94" spans="1:37">
      <c r="A94" s="681"/>
      <c r="B94" s="678"/>
      <c r="C94" s="1"/>
      <c r="D94" s="673"/>
      <c r="E94" s="673"/>
      <c r="F94" s="673"/>
      <c r="G94" s="673"/>
      <c r="H94" s="673"/>
      <c r="I94" s="673"/>
      <c r="J94" s="673"/>
      <c r="K94" s="673"/>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K94" s="673"/>
    </row>
    <row r="95" spans="1:37" s="675" customFormat="1">
      <c r="A95" s="664" t="s">
        <v>833</v>
      </c>
      <c r="B95" s="678"/>
      <c r="C95" s="1"/>
      <c r="D95" s="671"/>
      <c r="E95" s="671"/>
      <c r="F95" s="680">
        <f>SUM(D95:E95)</f>
        <v>0</v>
      </c>
      <c r="G95" s="671"/>
      <c r="H95" s="671"/>
      <c r="I95" s="680">
        <f>SUM(G95:H95)</f>
        <v>0</v>
      </c>
      <c r="J95" s="671"/>
      <c r="K95" s="671"/>
      <c r="L95" s="680">
        <f>SUM(J95:K95)</f>
        <v>0</v>
      </c>
      <c r="M95" s="671"/>
      <c r="N95" s="671"/>
      <c r="O95" s="680">
        <f>SUM(M95:N95)</f>
        <v>0</v>
      </c>
      <c r="P95" s="671"/>
      <c r="Q95" s="671"/>
      <c r="R95" s="680">
        <f>SUM(P95:Q95)</f>
        <v>0</v>
      </c>
      <c r="S95" s="671"/>
      <c r="T95" s="671"/>
      <c r="U95" s="680">
        <f>SUM(S95:T95)</f>
        <v>0</v>
      </c>
      <c r="V95" s="671"/>
      <c r="W95" s="671"/>
      <c r="X95" s="680">
        <f>SUM(V95:W95)</f>
        <v>0</v>
      </c>
      <c r="Y95" s="671"/>
      <c r="Z95" s="671"/>
      <c r="AA95" s="680">
        <f>SUM(Y95:Z95)</f>
        <v>0</v>
      </c>
      <c r="AB95" s="671"/>
      <c r="AC95" s="671"/>
      <c r="AD95" s="680">
        <f>SUM(AB95:AC95)</f>
        <v>0</v>
      </c>
      <c r="AE95" s="671"/>
      <c r="AF95" s="671"/>
      <c r="AG95" s="680">
        <f>SUM(AE95:AF95)</f>
        <v>0</v>
      </c>
      <c r="AH95" s="680">
        <f>SUM(AF95:AG95)</f>
        <v>0</v>
      </c>
      <c r="AI95" s="671"/>
      <c r="AJ95" s="671"/>
      <c r="AK95" s="680">
        <f>SUM(AI95:AJ95)</f>
        <v>0</v>
      </c>
    </row>
    <row r="96" spans="1:37" s="675" customFormat="1">
      <c r="A96" s="679"/>
      <c r="B96" s="678"/>
      <c r="C96" s="1"/>
      <c r="D96" s="677"/>
      <c r="E96" s="677"/>
      <c r="F96" s="676"/>
      <c r="G96" s="677"/>
      <c r="H96" s="677"/>
      <c r="I96" s="676"/>
      <c r="J96" s="677"/>
      <c r="K96" s="677"/>
      <c r="L96" s="676"/>
      <c r="M96" s="677"/>
      <c r="N96" s="677"/>
      <c r="O96" s="676"/>
      <c r="P96" s="677"/>
      <c r="Q96" s="677"/>
      <c r="R96" s="676"/>
      <c r="S96" s="677"/>
      <c r="T96" s="677"/>
      <c r="U96" s="676"/>
      <c r="V96" s="677"/>
      <c r="W96" s="677"/>
      <c r="X96" s="676"/>
      <c r="Y96" s="677"/>
      <c r="Z96" s="677"/>
      <c r="AA96" s="676"/>
      <c r="AB96" s="677"/>
      <c r="AC96" s="677"/>
      <c r="AD96" s="676"/>
      <c r="AE96" s="677"/>
      <c r="AF96" s="677"/>
      <c r="AG96" s="676"/>
      <c r="AH96" s="676"/>
      <c r="AI96" s="677"/>
      <c r="AJ96" s="677"/>
      <c r="AK96" s="676"/>
    </row>
    <row r="97" spans="1:37">
      <c r="A97" s="2554"/>
      <c r="B97" s="2554"/>
      <c r="D97" s="2553"/>
      <c r="E97" s="2553"/>
      <c r="F97" s="2553"/>
      <c r="G97" s="2553"/>
      <c r="H97" s="2553"/>
      <c r="I97" s="2553"/>
      <c r="J97" s="2553"/>
      <c r="K97" s="2553"/>
      <c r="L97" s="2553"/>
      <c r="M97" s="2553"/>
      <c r="N97" s="2553"/>
      <c r="O97" s="2553"/>
      <c r="P97" s="2553"/>
      <c r="Q97" s="2553"/>
      <c r="R97" s="2553"/>
      <c r="S97" s="2553"/>
      <c r="T97" s="2553"/>
      <c r="U97" s="2553"/>
      <c r="V97" s="2553"/>
      <c r="W97" s="2553"/>
      <c r="X97" s="2553"/>
      <c r="Y97" s="2553"/>
      <c r="Z97" s="2553"/>
      <c r="AA97" s="2553"/>
      <c r="AB97" s="2553"/>
      <c r="AC97" s="2553"/>
      <c r="AD97" s="2553"/>
      <c r="AE97" s="2553"/>
      <c r="AF97" s="2553"/>
      <c r="AG97" s="2553"/>
      <c r="AH97" s="2553"/>
      <c r="AI97" s="2553"/>
      <c r="AJ97" s="2553"/>
      <c r="AK97" s="2553"/>
    </row>
    <row r="98" spans="1:37">
      <c r="A98" s="2554"/>
      <c r="B98" s="2554"/>
      <c r="D98" s="2553"/>
      <c r="E98" s="2553"/>
      <c r="F98" s="2553"/>
      <c r="G98" s="2553"/>
      <c r="H98" s="2553"/>
      <c r="I98" s="2553"/>
      <c r="J98" s="2553"/>
      <c r="K98" s="2553"/>
      <c r="L98" s="2553"/>
      <c r="M98" s="2553"/>
      <c r="N98" s="2553"/>
      <c r="O98" s="2553"/>
      <c r="P98" s="2553"/>
      <c r="Q98" s="2553"/>
      <c r="R98" s="2553"/>
      <c r="S98" s="2553"/>
      <c r="T98" s="2553"/>
      <c r="U98" s="2553"/>
      <c r="V98" s="2553"/>
      <c r="W98" s="2553"/>
      <c r="X98" s="2553"/>
      <c r="Y98" s="2553"/>
      <c r="Z98" s="2553"/>
      <c r="AA98" s="2553"/>
      <c r="AB98" s="2553"/>
      <c r="AC98" s="2553"/>
      <c r="AD98" s="2553"/>
      <c r="AE98" s="2553"/>
      <c r="AF98" s="2553"/>
      <c r="AG98" s="2553"/>
      <c r="AH98" s="2553"/>
      <c r="AI98" s="2553"/>
      <c r="AJ98" s="2553"/>
      <c r="AK98" s="2553"/>
    </row>
    <row r="99" spans="1:37">
      <c r="A99" s="2540" t="s">
        <v>824</v>
      </c>
      <c r="B99" s="674" t="s">
        <v>795</v>
      </c>
      <c r="C99" s="1"/>
      <c r="D99" s="656" t="e">
        <f t="shared" ref="D99:AK99" si="28">D$89*D139</f>
        <v>#DIV/0!</v>
      </c>
      <c r="E99" s="656">
        <f t="shared" si="28"/>
        <v>0</v>
      </c>
      <c r="F99" s="656" t="e">
        <f t="shared" si="28"/>
        <v>#DIV/0!</v>
      </c>
      <c r="G99" s="656" t="e">
        <f t="shared" si="28"/>
        <v>#DIV/0!</v>
      </c>
      <c r="H99" s="656">
        <f t="shared" si="28"/>
        <v>0</v>
      </c>
      <c r="I99" s="656" t="e">
        <f t="shared" si="28"/>
        <v>#DIV/0!</v>
      </c>
      <c r="J99" s="656" t="e">
        <f t="shared" si="28"/>
        <v>#DIV/0!</v>
      </c>
      <c r="K99" s="656">
        <f t="shared" si="28"/>
        <v>0</v>
      </c>
      <c r="L99" s="656" t="e">
        <f t="shared" si="28"/>
        <v>#DIV/0!</v>
      </c>
      <c r="M99" s="656" t="e">
        <f t="shared" si="28"/>
        <v>#DIV/0!</v>
      </c>
      <c r="N99" s="656">
        <f t="shared" si="28"/>
        <v>0</v>
      </c>
      <c r="O99" s="656" t="e">
        <f t="shared" si="28"/>
        <v>#DIV/0!</v>
      </c>
      <c r="P99" s="656" t="e">
        <f t="shared" si="28"/>
        <v>#DIV/0!</v>
      </c>
      <c r="Q99" s="656">
        <f t="shared" si="28"/>
        <v>0</v>
      </c>
      <c r="R99" s="656" t="e">
        <f t="shared" si="28"/>
        <v>#DIV/0!</v>
      </c>
      <c r="S99" s="656" t="e">
        <f t="shared" si="28"/>
        <v>#DIV/0!</v>
      </c>
      <c r="T99" s="656">
        <f t="shared" si="28"/>
        <v>0</v>
      </c>
      <c r="U99" s="656" t="e">
        <f t="shared" si="28"/>
        <v>#DIV/0!</v>
      </c>
      <c r="V99" s="656" t="e">
        <f t="shared" si="28"/>
        <v>#DIV/0!</v>
      </c>
      <c r="W99" s="656">
        <f t="shared" si="28"/>
        <v>0</v>
      </c>
      <c r="X99" s="656" t="e">
        <f t="shared" si="28"/>
        <v>#DIV/0!</v>
      </c>
      <c r="Y99" s="656" t="e">
        <f t="shared" si="28"/>
        <v>#DIV/0!</v>
      </c>
      <c r="Z99" s="656">
        <f t="shared" si="28"/>
        <v>0</v>
      </c>
      <c r="AA99" s="656" t="e">
        <f t="shared" si="28"/>
        <v>#DIV/0!</v>
      </c>
      <c r="AB99" s="656" t="e">
        <f t="shared" si="28"/>
        <v>#DIV/0!</v>
      </c>
      <c r="AC99" s="656">
        <f t="shared" si="28"/>
        <v>0</v>
      </c>
      <c r="AD99" s="656" t="e">
        <f t="shared" si="28"/>
        <v>#DIV/0!</v>
      </c>
      <c r="AE99" s="656" t="e">
        <f t="shared" si="28"/>
        <v>#DIV/0!</v>
      </c>
      <c r="AF99" s="656">
        <f t="shared" si="28"/>
        <v>0</v>
      </c>
      <c r="AG99" s="656" t="e">
        <f t="shared" si="28"/>
        <v>#DIV/0!</v>
      </c>
      <c r="AH99" s="656" t="e">
        <f t="shared" si="28"/>
        <v>#DIV/0!</v>
      </c>
      <c r="AI99" s="656" t="e">
        <f t="shared" si="28"/>
        <v>#DIV/0!</v>
      </c>
      <c r="AJ99" s="656">
        <f t="shared" si="28"/>
        <v>0</v>
      </c>
      <c r="AK99" s="656" t="e">
        <f t="shared" si="28"/>
        <v>#DIV/0!</v>
      </c>
    </row>
    <row r="100" spans="1:37">
      <c r="A100" s="2540" t="s">
        <v>824</v>
      </c>
      <c r="B100" s="674" t="s">
        <v>794</v>
      </c>
      <c r="C100" s="1"/>
      <c r="D100" s="656" t="e">
        <f t="shared" ref="D100:AK100" si="29">D$89*D140</f>
        <v>#DIV/0!</v>
      </c>
      <c r="E100" s="656">
        <f t="shared" si="29"/>
        <v>0</v>
      </c>
      <c r="F100" s="656" t="e">
        <f t="shared" si="29"/>
        <v>#DIV/0!</v>
      </c>
      <c r="G100" s="656" t="e">
        <f t="shared" si="29"/>
        <v>#DIV/0!</v>
      </c>
      <c r="H100" s="656">
        <f t="shared" si="29"/>
        <v>0</v>
      </c>
      <c r="I100" s="656" t="e">
        <f t="shared" si="29"/>
        <v>#DIV/0!</v>
      </c>
      <c r="J100" s="656" t="e">
        <f t="shared" si="29"/>
        <v>#DIV/0!</v>
      </c>
      <c r="K100" s="656">
        <f t="shared" si="29"/>
        <v>0</v>
      </c>
      <c r="L100" s="656" t="e">
        <f t="shared" si="29"/>
        <v>#DIV/0!</v>
      </c>
      <c r="M100" s="656" t="e">
        <f t="shared" si="29"/>
        <v>#DIV/0!</v>
      </c>
      <c r="N100" s="656">
        <f t="shared" si="29"/>
        <v>0</v>
      </c>
      <c r="O100" s="656" t="e">
        <f t="shared" si="29"/>
        <v>#DIV/0!</v>
      </c>
      <c r="P100" s="656" t="e">
        <f t="shared" si="29"/>
        <v>#DIV/0!</v>
      </c>
      <c r="Q100" s="656">
        <f t="shared" si="29"/>
        <v>0</v>
      </c>
      <c r="R100" s="656" t="e">
        <f t="shared" si="29"/>
        <v>#DIV/0!</v>
      </c>
      <c r="S100" s="656" t="e">
        <f t="shared" si="29"/>
        <v>#DIV/0!</v>
      </c>
      <c r="T100" s="656">
        <f t="shared" si="29"/>
        <v>0</v>
      </c>
      <c r="U100" s="656" t="e">
        <f t="shared" si="29"/>
        <v>#DIV/0!</v>
      </c>
      <c r="V100" s="656" t="e">
        <f t="shared" si="29"/>
        <v>#DIV/0!</v>
      </c>
      <c r="W100" s="656">
        <f t="shared" si="29"/>
        <v>0</v>
      </c>
      <c r="X100" s="656" t="e">
        <f t="shared" si="29"/>
        <v>#DIV/0!</v>
      </c>
      <c r="Y100" s="656" t="e">
        <f t="shared" si="29"/>
        <v>#DIV/0!</v>
      </c>
      <c r="Z100" s="656">
        <f t="shared" si="29"/>
        <v>0</v>
      </c>
      <c r="AA100" s="656" t="e">
        <f t="shared" si="29"/>
        <v>#DIV/0!</v>
      </c>
      <c r="AB100" s="656" t="e">
        <f t="shared" si="29"/>
        <v>#DIV/0!</v>
      </c>
      <c r="AC100" s="656">
        <f t="shared" si="29"/>
        <v>0</v>
      </c>
      <c r="AD100" s="656" t="e">
        <f t="shared" si="29"/>
        <v>#DIV/0!</v>
      </c>
      <c r="AE100" s="656" t="e">
        <f t="shared" si="29"/>
        <v>#DIV/0!</v>
      </c>
      <c r="AF100" s="656">
        <f t="shared" si="29"/>
        <v>0</v>
      </c>
      <c r="AG100" s="656" t="e">
        <f t="shared" si="29"/>
        <v>#DIV/0!</v>
      </c>
      <c r="AH100" s="656" t="e">
        <f t="shared" si="29"/>
        <v>#DIV/0!</v>
      </c>
      <c r="AI100" s="656" t="e">
        <f t="shared" si="29"/>
        <v>#DIV/0!</v>
      </c>
      <c r="AJ100" s="656">
        <f t="shared" si="29"/>
        <v>0</v>
      </c>
      <c r="AK100" s="656" t="e">
        <f t="shared" si="29"/>
        <v>#DIV/0!</v>
      </c>
    </row>
    <row r="101" spans="1:37">
      <c r="A101" s="2540" t="s">
        <v>824</v>
      </c>
      <c r="B101" s="34" t="s">
        <v>731</v>
      </c>
      <c r="C101" s="1"/>
      <c r="D101" s="656" t="e">
        <f t="shared" ref="D101:AK101" si="30">D$89*D141</f>
        <v>#DIV/0!</v>
      </c>
      <c r="E101" s="656">
        <f t="shared" si="30"/>
        <v>0</v>
      </c>
      <c r="F101" s="656" t="e">
        <f t="shared" si="30"/>
        <v>#DIV/0!</v>
      </c>
      <c r="G101" s="656" t="e">
        <f t="shared" si="30"/>
        <v>#DIV/0!</v>
      </c>
      <c r="H101" s="656">
        <f t="shared" si="30"/>
        <v>0</v>
      </c>
      <c r="I101" s="656" t="e">
        <f t="shared" si="30"/>
        <v>#DIV/0!</v>
      </c>
      <c r="J101" s="656" t="e">
        <f t="shared" si="30"/>
        <v>#DIV/0!</v>
      </c>
      <c r="K101" s="656">
        <f t="shared" si="30"/>
        <v>0</v>
      </c>
      <c r="L101" s="656" t="e">
        <f t="shared" si="30"/>
        <v>#DIV/0!</v>
      </c>
      <c r="M101" s="656" t="e">
        <f t="shared" si="30"/>
        <v>#DIV/0!</v>
      </c>
      <c r="N101" s="656">
        <f t="shared" si="30"/>
        <v>0</v>
      </c>
      <c r="O101" s="656" t="e">
        <f t="shared" si="30"/>
        <v>#DIV/0!</v>
      </c>
      <c r="P101" s="656" t="e">
        <f t="shared" si="30"/>
        <v>#DIV/0!</v>
      </c>
      <c r="Q101" s="656">
        <f t="shared" si="30"/>
        <v>0</v>
      </c>
      <c r="R101" s="656" t="e">
        <f t="shared" si="30"/>
        <v>#DIV/0!</v>
      </c>
      <c r="S101" s="656" t="e">
        <f t="shared" si="30"/>
        <v>#DIV/0!</v>
      </c>
      <c r="T101" s="656">
        <f t="shared" si="30"/>
        <v>0</v>
      </c>
      <c r="U101" s="656" t="e">
        <f t="shared" si="30"/>
        <v>#DIV/0!</v>
      </c>
      <c r="V101" s="656" t="e">
        <f t="shared" si="30"/>
        <v>#DIV/0!</v>
      </c>
      <c r="W101" s="656">
        <f t="shared" si="30"/>
        <v>0</v>
      </c>
      <c r="X101" s="656" t="e">
        <f t="shared" si="30"/>
        <v>#DIV/0!</v>
      </c>
      <c r="Y101" s="656" t="e">
        <f t="shared" si="30"/>
        <v>#DIV/0!</v>
      </c>
      <c r="Z101" s="656">
        <f t="shared" si="30"/>
        <v>0</v>
      </c>
      <c r="AA101" s="656" t="e">
        <f t="shared" si="30"/>
        <v>#DIV/0!</v>
      </c>
      <c r="AB101" s="656" t="e">
        <f t="shared" si="30"/>
        <v>#DIV/0!</v>
      </c>
      <c r="AC101" s="656">
        <f t="shared" si="30"/>
        <v>0</v>
      </c>
      <c r="AD101" s="656" t="e">
        <f t="shared" si="30"/>
        <v>#DIV/0!</v>
      </c>
      <c r="AE101" s="656" t="e">
        <f t="shared" si="30"/>
        <v>#DIV/0!</v>
      </c>
      <c r="AF101" s="656">
        <f t="shared" si="30"/>
        <v>0</v>
      </c>
      <c r="AG101" s="656" t="e">
        <f t="shared" si="30"/>
        <v>#DIV/0!</v>
      </c>
      <c r="AH101" s="656" t="e">
        <f t="shared" si="30"/>
        <v>#DIV/0!</v>
      </c>
      <c r="AI101" s="656" t="e">
        <f t="shared" si="30"/>
        <v>#DIV/0!</v>
      </c>
      <c r="AJ101" s="656">
        <f t="shared" si="30"/>
        <v>0</v>
      </c>
      <c r="AK101" s="656" t="e">
        <f t="shared" si="30"/>
        <v>#DIV/0!</v>
      </c>
    </row>
    <row r="102" spans="1:37">
      <c r="A102" s="2540" t="s">
        <v>824</v>
      </c>
      <c r="B102" s="34" t="s">
        <v>6</v>
      </c>
      <c r="C102" s="1"/>
      <c r="D102" s="656" t="e">
        <f t="shared" ref="D102:AK102" si="31">D$89*D142</f>
        <v>#DIV/0!</v>
      </c>
      <c r="E102" s="656">
        <f t="shared" si="31"/>
        <v>0</v>
      </c>
      <c r="F102" s="656" t="e">
        <f t="shared" si="31"/>
        <v>#DIV/0!</v>
      </c>
      <c r="G102" s="656" t="e">
        <f t="shared" si="31"/>
        <v>#DIV/0!</v>
      </c>
      <c r="H102" s="656">
        <f t="shared" si="31"/>
        <v>0</v>
      </c>
      <c r="I102" s="656" t="e">
        <f t="shared" si="31"/>
        <v>#DIV/0!</v>
      </c>
      <c r="J102" s="656" t="e">
        <f t="shared" si="31"/>
        <v>#DIV/0!</v>
      </c>
      <c r="K102" s="656">
        <f t="shared" si="31"/>
        <v>0</v>
      </c>
      <c r="L102" s="656" t="e">
        <f t="shared" si="31"/>
        <v>#DIV/0!</v>
      </c>
      <c r="M102" s="656" t="e">
        <f t="shared" si="31"/>
        <v>#DIV/0!</v>
      </c>
      <c r="N102" s="656">
        <f t="shared" si="31"/>
        <v>0</v>
      </c>
      <c r="O102" s="656" t="e">
        <f t="shared" si="31"/>
        <v>#DIV/0!</v>
      </c>
      <c r="P102" s="656" t="e">
        <f t="shared" si="31"/>
        <v>#DIV/0!</v>
      </c>
      <c r="Q102" s="656">
        <f t="shared" si="31"/>
        <v>0</v>
      </c>
      <c r="R102" s="656" t="e">
        <f t="shared" si="31"/>
        <v>#DIV/0!</v>
      </c>
      <c r="S102" s="656" t="e">
        <f t="shared" si="31"/>
        <v>#DIV/0!</v>
      </c>
      <c r="T102" s="656">
        <f t="shared" si="31"/>
        <v>0</v>
      </c>
      <c r="U102" s="656" t="e">
        <f t="shared" si="31"/>
        <v>#DIV/0!</v>
      </c>
      <c r="V102" s="656" t="e">
        <f t="shared" si="31"/>
        <v>#DIV/0!</v>
      </c>
      <c r="W102" s="656">
        <f t="shared" si="31"/>
        <v>0</v>
      </c>
      <c r="X102" s="656" t="e">
        <f t="shared" si="31"/>
        <v>#DIV/0!</v>
      </c>
      <c r="Y102" s="656" t="e">
        <f t="shared" si="31"/>
        <v>#DIV/0!</v>
      </c>
      <c r="Z102" s="656">
        <f t="shared" si="31"/>
        <v>0</v>
      </c>
      <c r="AA102" s="656" t="e">
        <f t="shared" si="31"/>
        <v>#DIV/0!</v>
      </c>
      <c r="AB102" s="656" t="e">
        <f t="shared" si="31"/>
        <v>#DIV/0!</v>
      </c>
      <c r="AC102" s="656">
        <f t="shared" si="31"/>
        <v>0</v>
      </c>
      <c r="AD102" s="656" t="e">
        <f t="shared" si="31"/>
        <v>#DIV/0!</v>
      </c>
      <c r="AE102" s="656" t="e">
        <f t="shared" si="31"/>
        <v>#DIV/0!</v>
      </c>
      <c r="AF102" s="656">
        <f t="shared" si="31"/>
        <v>0</v>
      </c>
      <c r="AG102" s="656" t="e">
        <f t="shared" si="31"/>
        <v>#DIV/0!</v>
      </c>
      <c r="AH102" s="656" t="e">
        <f t="shared" si="31"/>
        <v>#DIV/0!</v>
      </c>
      <c r="AI102" s="656" t="e">
        <f t="shared" si="31"/>
        <v>#DIV/0!</v>
      </c>
      <c r="AJ102" s="656">
        <f t="shared" si="31"/>
        <v>0</v>
      </c>
      <c r="AK102" s="656" t="e">
        <f t="shared" si="31"/>
        <v>#DIV/0!</v>
      </c>
    </row>
    <row r="103" spans="1:37">
      <c r="A103" s="2540" t="s">
        <v>824</v>
      </c>
      <c r="B103" s="34" t="s">
        <v>793</v>
      </c>
      <c r="C103" s="1"/>
      <c r="D103" s="656" t="e">
        <f t="shared" ref="D103:AK103" si="32">D$89*D143</f>
        <v>#DIV/0!</v>
      </c>
      <c r="E103" s="656">
        <f t="shared" si="32"/>
        <v>0</v>
      </c>
      <c r="F103" s="656" t="e">
        <f t="shared" si="32"/>
        <v>#DIV/0!</v>
      </c>
      <c r="G103" s="656" t="e">
        <f t="shared" si="32"/>
        <v>#DIV/0!</v>
      </c>
      <c r="H103" s="656">
        <f t="shared" si="32"/>
        <v>0</v>
      </c>
      <c r="I103" s="656" t="e">
        <f t="shared" si="32"/>
        <v>#DIV/0!</v>
      </c>
      <c r="J103" s="656" t="e">
        <f t="shared" si="32"/>
        <v>#DIV/0!</v>
      </c>
      <c r="K103" s="656">
        <f t="shared" si="32"/>
        <v>0</v>
      </c>
      <c r="L103" s="656" t="e">
        <f t="shared" si="32"/>
        <v>#DIV/0!</v>
      </c>
      <c r="M103" s="656" t="e">
        <f t="shared" si="32"/>
        <v>#DIV/0!</v>
      </c>
      <c r="N103" s="656">
        <f t="shared" si="32"/>
        <v>0</v>
      </c>
      <c r="O103" s="656" t="e">
        <f t="shared" si="32"/>
        <v>#DIV/0!</v>
      </c>
      <c r="P103" s="656" t="e">
        <f t="shared" si="32"/>
        <v>#DIV/0!</v>
      </c>
      <c r="Q103" s="656">
        <f t="shared" si="32"/>
        <v>0</v>
      </c>
      <c r="R103" s="656" t="e">
        <f t="shared" si="32"/>
        <v>#DIV/0!</v>
      </c>
      <c r="S103" s="656" t="e">
        <f t="shared" si="32"/>
        <v>#DIV/0!</v>
      </c>
      <c r="T103" s="656">
        <f t="shared" si="32"/>
        <v>0</v>
      </c>
      <c r="U103" s="656" t="e">
        <f t="shared" si="32"/>
        <v>#DIV/0!</v>
      </c>
      <c r="V103" s="656" t="e">
        <f t="shared" si="32"/>
        <v>#DIV/0!</v>
      </c>
      <c r="W103" s="656">
        <f t="shared" si="32"/>
        <v>0</v>
      </c>
      <c r="X103" s="656" t="e">
        <f t="shared" si="32"/>
        <v>#DIV/0!</v>
      </c>
      <c r="Y103" s="656" t="e">
        <f t="shared" si="32"/>
        <v>#DIV/0!</v>
      </c>
      <c r="Z103" s="656">
        <f t="shared" si="32"/>
        <v>0</v>
      </c>
      <c r="AA103" s="656" t="e">
        <f t="shared" si="32"/>
        <v>#DIV/0!</v>
      </c>
      <c r="AB103" s="656" t="e">
        <f t="shared" si="32"/>
        <v>#DIV/0!</v>
      </c>
      <c r="AC103" s="656">
        <f t="shared" si="32"/>
        <v>0</v>
      </c>
      <c r="AD103" s="656" t="e">
        <f t="shared" si="32"/>
        <v>#DIV/0!</v>
      </c>
      <c r="AE103" s="656" t="e">
        <f t="shared" si="32"/>
        <v>#DIV/0!</v>
      </c>
      <c r="AF103" s="656">
        <f t="shared" si="32"/>
        <v>0</v>
      </c>
      <c r="AG103" s="656" t="e">
        <f t="shared" si="32"/>
        <v>#DIV/0!</v>
      </c>
      <c r="AH103" s="656" t="e">
        <f t="shared" si="32"/>
        <v>#DIV/0!</v>
      </c>
      <c r="AI103" s="656" t="e">
        <f t="shared" si="32"/>
        <v>#DIV/0!</v>
      </c>
      <c r="AJ103" s="656">
        <f t="shared" si="32"/>
        <v>0</v>
      </c>
      <c r="AK103" s="656" t="e">
        <f t="shared" si="32"/>
        <v>#DIV/0!</v>
      </c>
    </row>
    <row r="104" spans="1:37">
      <c r="A104" s="2540" t="s">
        <v>824</v>
      </c>
      <c r="B104" s="34" t="s">
        <v>8</v>
      </c>
      <c r="C104" s="1"/>
      <c r="D104" s="656" t="e">
        <f t="shared" ref="D104:AK104" si="33">SUM(D99:D103)</f>
        <v>#DIV/0!</v>
      </c>
      <c r="E104" s="656">
        <f t="shared" si="33"/>
        <v>0</v>
      </c>
      <c r="F104" s="656" t="e">
        <f t="shared" si="33"/>
        <v>#DIV/0!</v>
      </c>
      <c r="G104" s="656" t="e">
        <f t="shared" si="33"/>
        <v>#DIV/0!</v>
      </c>
      <c r="H104" s="656">
        <f t="shared" si="33"/>
        <v>0</v>
      </c>
      <c r="I104" s="656" t="e">
        <f t="shared" si="33"/>
        <v>#DIV/0!</v>
      </c>
      <c r="J104" s="656" t="e">
        <f t="shared" si="33"/>
        <v>#DIV/0!</v>
      </c>
      <c r="K104" s="656">
        <f t="shared" si="33"/>
        <v>0</v>
      </c>
      <c r="L104" s="656" t="e">
        <f t="shared" si="33"/>
        <v>#DIV/0!</v>
      </c>
      <c r="M104" s="656" t="e">
        <f t="shared" si="33"/>
        <v>#DIV/0!</v>
      </c>
      <c r="N104" s="656">
        <f t="shared" si="33"/>
        <v>0</v>
      </c>
      <c r="O104" s="656" t="e">
        <f t="shared" si="33"/>
        <v>#DIV/0!</v>
      </c>
      <c r="P104" s="656" t="e">
        <f t="shared" si="33"/>
        <v>#DIV/0!</v>
      </c>
      <c r="Q104" s="656">
        <f t="shared" si="33"/>
        <v>0</v>
      </c>
      <c r="R104" s="656" t="e">
        <f t="shared" si="33"/>
        <v>#DIV/0!</v>
      </c>
      <c r="S104" s="656" t="e">
        <f t="shared" si="33"/>
        <v>#DIV/0!</v>
      </c>
      <c r="T104" s="656">
        <f t="shared" si="33"/>
        <v>0</v>
      </c>
      <c r="U104" s="656" t="e">
        <f t="shared" si="33"/>
        <v>#DIV/0!</v>
      </c>
      <c r="V104" s="656" t="e">
        <f t="shared" si="33"/>
        <v>#DIV/0!</v>
      </c>
      <c r="W104" s="656">
        <f t="shared" si="33"/>
        <v>0</v>
      </c>
      <c r="X104" s="656" t="e">
        <f t="shared" si="33"/>
        <v>#DIV/0!</v>
      </c>
      <c r="Y104" s="656" t="e">
        <f t="shared" si="33"/>
        <v>#DIV/0!</v>
      </c>
      <c r="Z104" s="656">
        <f t="shared" si="33"/>
        <v>0</v>
      </c>
      <c r="AA104" s="656" t="e">
        <f t="shared" si="33"/>
        <v>#DIV/0!</v>
      </c>
      <c r="AB104" s="656" t="e">
        <f t="shared" si="33"/>
        <v>#DIV/0!</v>
      </c>
      <c r="AC104" s="656">
        <f t="shared" si="33"/>
        <v>0</v>
      </c>
      <c r="AD104" s="656" t="e">
        <f t="shared" si="33"/>
        <v>#DIV/0!</v>
      </c>
      <c r="AE104" s="656" t="e">
        <f t="shared" si="33"/>
        <v>#DIV/0!</v>
      </c>
      <c r="AF104" s="656">
        <f t="shared" si="33"/>
        <v>0</v>
      </c>
      <c r="AG104" s="656" t="e">
        <f t="shared" si="33"/>
        <v>#DIV/0!</v>
      </c>
      <c r="AH104" s="656" t="e">
        <f t="shared" si="33"/>
        <v>#DIV/0!</v>
      </c>
      <c r="AI104" s="656" t="e">
        <f t="shared" si="33"/>
        <v>#DIV/0!</v>
      </c>
      <c r="AJ104" s="656">
        <f t="shared" si="33"/>
        <v>0</v>
      </c>
      <c r="AK104" s="656" t="e">
        <f t="shared" si="33"/>
        <v>#DIV/0!</v>
      </c>
    </row>
    <row r="105" spans="1:37">
      <c r="A105" s="19"/>
      <c r="B105" s="19"/>
      <c r="C105" s="1"/>
      <c r="D105" s="673"/>
      <c r="E105" s="673"/>
      <c r="F105" s="673"/>
      <c r="G105" s="673"/>
      <c r="H105" s="673"/>
      <c r="I105" s="673"/>
      <c r="J105" s="673"/>
      <c r="K105" s="673"/>
      <c r="L105" s="673"/>
      <c r="M105" s="673"/>
      <c r="N105" s="673"/>
      <c r="O105" s="673"/>
      <c r="P105" s="673"/>
      <c r="Q105" s="673"/>
      <c r="R105" s="673"/>
      <c r="S105" s="673"/>
      <c r="T105" s="673"/>
      <c r="U105" s="673"/>
      <c r="V105" s="673"/>
      <c r="W105" s="673"/>
      <c r="X105" s="673"/>
      <c r="Y105" s="673"/>
      <c r="Z105" s="673"/>
      <c r="AA105" s="673"/>
      <c r="AB105" s="673"/>
      <c r="AC105" s="673"/>
      <c r="AD105" s="673"/>
      <c r="AE105" s="673"/>
      <c r="AF105" s="673"/>
      <c r="AG105" s="673"/>
      <c r="AH105" s="673"/>
      <c r="AI105" s="673"/>
      <c r="AJ105" s="673"/>
      <c r="AK105" s="673"/>
    </row>
    <row r="106" spans="1:37">
      <c r="A106" s="19"/>
      <c r="B106" s="19"/>
      <c r="C106" s="1"/>
      <c r="D106" s="673"/>
      <c r="E106" s="673"/>
      <c r="F106" s="673"/>
      <c r="G106" s="673"/>
      <c r="H106" s="673"/>
      <c r="I106" s="673"/>
      <c r="J106" s="673"/>
      <c r="K106" s="673"/>
      <c r="L106" s="673"/>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K106" s="673"/>
    </row>
    <row r="107" spans="1:37">
      <c r="A107" s="16" t="s">
        <v>819</v>
      </c>
      <c r="B107" s="1"/>
      <c r="C107" s="1"/>
      <c r="D107" s="673"/>
      <c r="E107" s="673"/>
      <c r="F107" s="673"/>
      <c r="G107" s="673"/>
      <c r="H107" s="673"/>
      <c r="I107" s="673"/>
      <c r="J107" s="673"/>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row>
    <row r="108" spans="1:37">
      <c r="A108" s="1"/>
      <c r="B108" s="1"/>
      <c r="C108" s="1"/>
      <c r="D108" s="673"/>
      <c r="E108" s="673"/>
      <c r="F108" s="673"/>
      <c r="G108" s="673"/>
      <c r="H108" s="673"/>
      <c r="I108" s="673"/>
      <c r="J108" s="673"/>
      <c r="K108" s="673"/>
      <c r="L108" s="673"/>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673"/>
      <c r="AK108" s="673"/>
    </row>
    <row r="109" spans="1:37">
      <c r="A109" s="19" t="s">
        <v>819</v>
      </c>
      <c r="B109" s="34" t="s">
        <v>795</v>
      </c>
      <c r="C109" s="1"/>
      <c r="D109" s="656">
        <f t="shared" ref="D109:D114" si="34">D7+D15+D25+D34+D46+D56+D65+D83</f>
        <v>0</v>
      </c>
      <c r="E109" s="656">
        <f t="shared" ref="E109:F114" si="35">E7+E15+E25+E34+E46+E56+E65+E74+E83</f>
        <v>0</v>
      </c>
      <c r="F109" s="656">
        <f t="shared" si="35"/>
        <v>0</v>
      </c>
      <c r="G109" s="656">
        <f t="shared" ref="G109:G114" si="36">G7+G15+G25+G34+G46+G56+G65+G83</f>
        <v>0</v>
      </c>
      <c r="H109" s="656">
        <f t="shared" ref="H109:I114" si="37">H7+H15+H25+H34+H46+H56+H65+H74+H83</f>
        <v>0</v>
      </c>
      <c r="I109" s="656">
        <f t="shared" si="37"/>
        <v>0</v>
      </c>
      <c r="J109" s="656">
        <f t="shared" ref="J109:J114" si="38">J7+J15+J25+J34+J46+J56+J65+J83</f>
        <v>0</v>
      </c>
      <c r="K109" s="656">
        <f t="shared" ref="K109:L114" si="39">K7+K15+K25+K34+K46+K56+K65+K74+K83</f>
        <v>0</v>
      </c>
      <c r="L109" s="656">
        <f t="shared" si="39"/>
        <v>0</v>
      </c>
      <c r="M109" s="656">
        <f t="shared" ref="M109:M114" si="40">M7+M15+M25+M34+M46+M56+M65+M83</f>
        <v>0</v>
      </c>
      <c r="N109" s="656">
        <f t="shared" ref="N109:O114" si="41">N7+N15+N25+N34+N46+N56+N65+N74+N83</f>
        <v>0</v>
      </c>
      <c r="O109" s="656">
        <f t="shared" si="41"/>
        <v>0</v>
      </c>
      <c r="P109" s="656">
        <f t="shared" ref="P109:P114" si="42">P7+P15+P25+P34+P46+P56+P65+P83</f>
        <v>0</v>
      </c>
      <c r="Q109" s="656">
        <f t="shared" ref="Q109:R114" si="43">Q7+Q15+Q25+Q34+Q46+Q56+Q65+Q74+Q83</f>
        <v>0</v>
      </c>
      <c r="R109" s="656">
        <f t="shared" si="43"/>
        <v>0</v>
      </c>
      <c r="S109" s="656">
        <f t="shared" ref="S109:S114" si="44">S7+S15+S25+S34+S46+S56+S65+S83</f>
        <v>0</v>
      </c>
      <c r="T109" s="656">
        <f t="shared" ref="T109:U114" si="45">T7+T15+T25+T34+T46+T56+T65+T74+T83</f>
        <v>0</v>
      </c>
      <c r="U109" s="656">
        <f t="shared" si="45"/>
        <v>0</v>
      </c>
      <c r="V109" s="656">
        <f t="shared" ref="V109:V114" si="46">V7+V15+V25+V34+V46+V56+V65+V83</f>
        <v>0</v>
      </c>
      <c r="W109" s="656">
        <f t="shared" ref="W109:X114" si="47">W7+W15+W25+W34+W46+W56+W65+W74+W83</f>
        <v>0</v>
      </c>
      <c r="X109" s="656">
        <f t="shared" si="47"/>
        <v>0</v>
      </c>
      <c r="Y109" s="656">
        <f t="shared" ref="Y109:Y114" si="48">Y7+Y15+Y25+Y34+Y46+Y56+Y65+Y83</f>
        <v>0</v>
      </c>
      <c r="Z109" s="656">
        <f t="shared" ref="Z109:AA114" si="49">Z7+Z15+Z25+Z34+Z46+Z56+Z65+Z74+Z83</f>
        <v>0</v>
      </c>
      <c r="AA109" s="656">
        <f t="shared" si="49"/>
        <v>0</v>
      </c>
      <c r="AB109" s="656">
        <f t="shared" ref="AB109:AB114" si="50">AB7+AB15+AB25+AB34+AB46+AB56+AB65+AB83</f>
        <v>0</v>
      </c>
      <c r="AC109" s="656">
        <f t="shared" ref="AC109:AD114" si="51">AC7+AC15+AC25+AC34+AC46+AC56+AC65+AC74+AC83</f>
        <v>0</v>
      </c>
      <c r="AD109" s="656">
        <f t="shared" si="51"/>
        <v>0</v>
      </c>
      <c r="AE109" s="656">
        <f t="shared" ref="AE109:AE114" si="52">AE7+AE15+AE25+AE34+AE46+AE56+AE65+AE83</f>
        <v>0</v>
      </c>
      <c r="AF109" s="656">
        <f t="shared" ref="AF109:AH114" si="53">AF7+AF15+AF25+AF34+AF46+AF56+AF65+AF74+AF83</f>
        <v>0</v>
      </c>
      <c r="AG109" s="656">
        <f t="shared" si="53"/>
        <v>0</v>
      </c>
      <c r="AH109" s="656">
        <f t="shared" si="53"/>
        <v>0</v>
      </c>
      <c r="AI109" s="656">
        <f t="shared" ref="AI109:AI114" si="54">AI7+AI15+AI25+AI34+AI46+AI56+AI65+AI83</f>
        <v>0</v>
      </c>
      <c r="AJ109" s="656">
        <f t="shared" ref="AJ109:AK114" si="55">AJ7+AJ15+AJ25+AJ34+AJ46+AJ56+AJ65+AJ74+AJ83</f>
        <v>0</v>
      </c>
      <c r="AK109" s="656">
        <f t="shared" si="55"/>
        <v>0</v>
      </c>
    </row>
    <row r="110" spans="1:37">
      <c r="A110" s="19"/>
      <c r="B110" s="34" t="s">
        <v>794</v>
      </c>
      <c r="C110" s="1"/>
      <c r="D110" s="656">
        <f t="shared" si="34"/>
        <v>0</v>
      </c>
      <c r="E110" s="656">
        <f t="shared" si="35"/>
        <v>0</v>
      </c>
      <c r="F110" s="656">
        <f t="shared" si="35"/>
        <v>0</v>
      </c>
      <c r="G110" s="656">
        <f t="shared" si="36"/>
        <v>0</v>
      </c>
      <c r="H110" s="656">
        <f t="shared" si="37"/>
        <v>0</v>
      </c>
      <c r="I110" s="656">
        <f t="shared" si="37"/>
        <v>0</v>
      </c>
      <c r="J110" s="656">
        <f t="shared" si="38"/>
        <v>0</v>
      </c>
      <c r="K110" s="656">
        <f t="shared" si="39"/>
        <v>0</v>
      </c>
      <c r="L110" s="656">
        <f t="shared" si="39"/>
        <v>0</v>
      </c>
      <c r="M110" s="656">
        <f t="shared" si="40"/>
        <v>0</v>
      </c>
      <c r="N110" s="656">
        <f t="shared" si="41"/>
        <v>0</v>
      </c>
      <c r="O110" s="656">
        <f t="shared" si="41"/>
        <v>0</v>
      </c>
      <c r="P110" s="656">
        <f t="shared" si="42"/>
        <v>0</v>
      </c>
      <c r="Q110" s="656">
        <f t="shared" si="43"/>
        <v>0</v>
      </c>
      <c r="R110" s="656">
        <f t="shared" si="43"/>
        <v>0</v>
      </c>
      <c r="S110" s="656">
        <f t="shared" si="44"/>
        <v>0</v>
      </c>
      <c r="T110" s="656">
        <f t="shared" si="45"/>
        <v>0</v>
      </c>
      <c r="U110" s="656">
        <f t="shared" si="45"/>
        <v>0</v>
      </c>
      <c r="V110" s="656">
        <f t="shared" si="46"/>
        <v>0</v>
      </c>
      <c r="W110" s="656">
        <f t="shared" si="47"/>
        <v>0</v>
      </c>
      <c r="X110" s="656">
        <f t="shared" si="47"/>
        <v>0</v>
      </c>
      <c r="Y110" s="656">
        <f t="shared" si="48"/>
        <v>0</v>
      </c>
      <c r="Z110" s="656">
        <f t="shared" si="49"/>
        <v>0</v>
      </c>
      <c r="AA110" s="656">
        <f t="shared" si="49"/>
        <v>0</v>
      </c>
      <c r="AB110" s="656">
        <f t="shared" si="50"/>
        <v>0</v>
      </c>
      <c r="AC110" s="656">
        <f t="shared" si="51"/>
        <v>0</v>
      </c>
      <c r="AD110" s="656">
        <f t="shared" si="51"/>
        <v>0</v>
      </c>
      <c r="AE110" s="656">
        <f t="shared" si="52"/>
        <v>0</v>
      </c>
      <c r="AF110" s="656">
        <f t="shared" si="53"/>
        <v>0</v>
      </c>
      <c r="AG110" s="656">
        <f t="shared" si="53"/>
        <v>0</v>
      </c>
      <c r="AH110" s="656">
        <f t="shared" si="53"/>
        <v>0</v>
      </c>
      <c r="AI110" s="656">
        <f t="shared" si="54"/>
        <v>0</v>
      </c>
      <c r="AJ110" s="656">
        <f t="shared" si="55"/>
        <v>0</v>
      </c>
      <c r="AK110" s="656">
        <f t="shared" si="55"/>
        <v>0</v>
      </c>
    </row>
    <row r="111" spans="1:37">
      <c r="A111" s="19"/>
      <c r="B111" s="34" t="s">
        <v>731</v>
      </c>
      <c r="C111" s="1"/>
      <c r="D111" s="656">
        <f t="shared" si="34"/>
        <v>0</v>
      </c>
      <c r="E111" s="656">
        <f t="shared" si="35"/>
        <v>0</v>
      </c>
      <c r="F111" s="656">
        <f t="shared" si="35"/>
        <v>0</v>
      </c>
      <c r="G111" s="656">
        <f t="shared" si="36"/>
        <v>0</v>
      </c>
      <c r="H111" s="656">
        <f t="shared" si="37"/>
        <v>0</v>
      </c>
      <c r="I111" s="656">
        <f t="shared" si="37"/>
        <v>0</v>
      </c>
      <c r="J111" s="656">
        <f t="shared" si="38"/>
        <v>0</v>
      </c>
      <c r="K111" s="656">
        <f t="shared" si="39"/>
        <v>0</v>
      </c>
      <c r="L111" s="656">
        <f t="shared" si="39"/>
        <v>0</v>
      </c>
      <c r="M111" s="656">
        <f t="shared" si="40"/>
        <v>0</v>
      </c>
      <c r="N111" s="656">
        <f t="shared" si="41"/>
        <v>0</v>
      </c>
      <c r="O111" s="656">
        <f t="shared" si="41"/>
        <v>0</v>
      </c>
      <c r="P111" s="656">
        <f t="shared" si="42"/>
        <v>0</v>
      </c>
      <c r="Q111" s="656">
        <f t="shared" si="43"/>
        <v>0</v>
      </c>
      <c r="R111" s="656">
        <f t="shared" si="43"/>
        <v>0</v>
      </c>
      <c r="S111" s="656">
        <f t="shared" si="44"/>
        <v>0</v>
      </c>
      <c r="T111" s="656">
        <f t="shared" si="45"/>
        <v>0</v>
      </c>
      <c r="U111" s="656">
        <f t="shared" si="45"/>
        <v>0</v>
      </c>
      <c r="V111" s="656">
        <f t="shared" si="46"/>
        <v>0</v>
      </c>
      <c r="W111" s="656">
        <f t="shared" si="47"/>
        <v>0</v>
      </c>
      <c r="X111" s="656">
        <f t="shared" si="47"/>
        <v>0</v>
      </c>
      <c r="Y111" s="656">
        <f t="shared" si="48"/>
        <v>0</v>
      </c>
      <c r="Z111" s="656">
        <f t="shared" si="49"/>
        <v>0</v>
      </c>
      <c r="AA111" s="656">
        <f t="shared" si="49"/>
        <v>0</v>
      </c>
      <c r="AB111" s="656">
        <f t="shared" si="50"/>
        <v>0</v>
      </c>
      <c r="AC111" s="656">
        <f t="shared" si="51"/>
        <v>0</v>
      </c>
      <c r="AD111" s="656">
        <f t="shared" si="51"/>
        <v>0</v>
      </c>
      <c r="AE111" s="656">
        <f t="shared" si="52"/>
        <v>0</v>
      </c>
      <c r="AF111" s="656">
        <f t="shared" si="53"/>
        <v>0</v>
      </c>
      <c r="AG111" s="656">
        <f t="shared" si="53"/>
        <v>0</v>
      </c>
      <c r="AH111" s="656">
        <f t="shared" si="53"/>
        <v>0</v>
      </c>
      <c r="AI111" s="656">
        <f t="shared" si="54"/>
        <v>0</v>
      </c>
      <c r="AJ111" s="656">
        <f t="shared" si="55"/>
        <v>0</v>
      </c>
      <c r="AK111" s="656">
        <f t="shared" si="55"/>
        <v>0</v>
      </c>
    </row>
    <row r="112" spans="1:37">
      <c r="A112" s="19"/>
      <c r="B112" s="34" t="s">
        <v>6</v>
      </c>
      <c r="C112" s="1"/>
      <c r="D112" s="656">
        <f t="shared" si="34"/>
        <v>0</v>
      </c>
      <c r="E112" s="656">
        <f t="shared" si="35"/>
        <v>0</v>
      </c>
      <c r="F112" s="656">
        <f t="shared" si="35"/>
        <v>0</v>
      </c>
      <c r="G112" s="656">
        <f t="shared" si="36"/>
        <v>0</v>
      </c>
      <c r="H112" s="656">
        <f t="shared" si="37"/>
        <v>0</v>
      </c>
      <c r="I112" s="656">
        <f t="shared" si="37"/>
        <v>0</v>
      </c>
      <c r="J112" s="656">
        <f t="shared" si="38"/>
        <v>0</v>
      </c>
      <c r="K112" s="656">
        <f t="shared" si="39"/>
        <v>0</v>
      </c>
      <c r="L112" s="656">
        <f t="shared" si="39"/>
        <v>0</v>
      </c>
      <c r="M112" s="656">
        <f t="shared" si="40"/>
        <v>0</v>
      </c>
      <c r="N112" s="656">
        <f t="shared" si="41"/>
        <v>0</v>
      </c>
      <c r="O112" s="656">
        <f t="shared" si="41"/>
        <v>0</v>
      </c>
      <c r="P112" s="656">
        <f t="shared" si="42"/>
        <v>0</v>
      </c>
      <c r="Q112" s="656">
        <f t="shared" si="43"/>
        <v>0</v>
      </c>
      <c r="R112" s="656">
        <f t="shared" si="43"/>
        <v>0</v>
      </c>
      <c r="S112" s="656">
        <f t="shared" si="44"/>
        <v>0</v>
      </c>
      <c r="T112" s="656">
        <f t="shared" si="45"/>
        <v>0</v>
      </c>
      <c r="U112" s="656">
        <f t="shared" si="45"/>
        <v>0</v>
      </c>
      <c r="V112" s="656">
        <f t="shared" si="46"/>
        <v>0</v>
      </c>
      <c r="W112" s="656">
        <f t="shared" si="47"/>
        <v>0</v>
      </c>
      <c r="X112" s="656">
        <f t="shared" si="47"/>
        <v>0</v>
      </c>
      <c r="Y112" s="656">
        <f t="shared" si="48"/>
        <v>0</v>
      </c>
      <c r="Z112" s="656">
        <f t="shared" si="49"/>
        <v>0</v>
      </c>
      <c r="AA112" s="656">
        <f t="shared" si="49"/>
        <v>0</v>
      </c>
      <c r="AB112" s="656">
        <f t="shared" si="50"/>
        <v>0</v>
      </c>
      <c r="AC112" s="656">
        <f t="shared" si="51"/>
        <v>0</v>
      </c>
      <c r="AD112" s="656">
        <f t="shared" si="51"/>
        <v>0</v>
      </c>
      <c r="AE112" s="656">
        <f t="shared" si="52"/>
        <v>0</v>
      </c>
      <c r="AF112" s="656">
        <f t="shared" si="53"/>
        <v>0</v>
      </c>
      <c r="AG112" s="656">
        <f t="shared" si="53"/>
        <v>0</v>
      </c>
      <c r="AH112" s="656">
        <f t="shared" si="53"/>
        <v>0</v>
      </c>
      <c r="AI112" s="656">
        <f t="shared" si="54"/>
        <v>0</v>
      </c>
      <c r="AJ112" s="656">
        <f t="shared" si="55"/>
        <v>0</v>
      </c>
      <c r="AK112" s="656">
        <f t="shared" si="55"/>
        <v>0</v>
      </c>
    </row>
    <row r="113" spans="1:37">
      <c r="A113" s="19"/>
      <c r="B113" s="34" t="s">
        <v>793</v>
      </c>
      <c r="C113" s="1"/>
      <c r="D113" s="656">
        <f t="shared" si="34"/>
        <v>0</v>
      </c>
      <c r="E113" s="656">
        <f t="shared" si="35"/>
        <v>0</v>
      </c>
      <c r="F113" s="656">
        <f t="shared" si="35"/>
        <v>0</v>
      </c>
      <c r="G113" s="656">
        <f t="shared" si="36"/>
        <v>0</v>
      </c>
      <c r="H113" s="656">
        <f t="shared" si="37"/>
        <v>0</v>
      </c>
      <c r="I113" s="656">
        <f t="shared" si="37"/>
        <v>0</v>
      </c>
      <c r="J113" s="656">
        <f t="shared" si="38"/>
        <v>0</v>
      </c>
      <c r="K113" s="656">
        <f t="shared" si="39"/>
        <v>0</v>
      </c>
      <c r="L113" s="656">
        <f t="shared" si="39"/>
        <v>0</v>
      </c>
      <c r="M113" s="656">
        <f t="shared" si="40"/>
        <v>0</v>
      </c>
      <c r="N113" s="656">
        <f t="shared" si="41"/>
        <v>0</v>
      </c>
      <c r="O113" s="656">
        <f t="shared" si="41"/>
        <v>0</v>
      </c>
      <c r="P113" s="656">
        <f t="shared" si="42"/>
        <v>0</v>
      </c>
      <c r="Q113" s="656">
        <f t="shared" si="43"/>
        <v>0</v>
      </c>
      <c r="R113" s="656">
        <f t="shared" si="43"/>
        <v>0</v>
      </c>
      <c r="S113" s="656">
        <f t="shared" si="44"/>
        <v>0</v>
      </c>
      <c r="T113" s="656">
        <f t="shared" si="45"/>
        <v>0</v>
      </c>
      <c r="U113" s="656">
        <f t="shared" si="45"/>
        <v>0</v>
      </c>
      <c r="V113" s="656">
        <f t="shared" si="46"/>
        <v>0</v>
      </c>
      <c r="W113" s="656">
        <f t="shared" si="47"/>
        <v>0</v>
      </c>
      <c r="X113" s="656">
        <f t="shared" si="47"/>
        <v>0</v>
      </c>
      <c r="Y113" s="656">
        <f t="shared" si="48"/>
        <v>0</v>
      </c>
      <c r="Z113" s="656">
        <f t="shared" si="49"/>
        <v>0</v>
      </c>
      <c r="AA113" s="656">
        <f t="shared" si="49"/>
        <v>0</v>
      </c>
      <c r="AB113" s="656">
        <f t="shared" si="50"/>
        <v>0</v>
      </c>
      <c r="AC113" s="656">
        <f t="shared" si="51"/>
        <v>0</v>
      </c>
      <c r="AD113" s="656">
        <f t="shared" si="51"/>
        <v>0</v>
      </c>
      <c r="AE113" s="656">
        <f t="shared" si="52"/>
        <v>0</v>
      </c>
      <c r="AF113" s="656">
        <f t="shared" si="53"/>
        <v>0</v>
      </c>
      <c r="AG113" s="656">
        <f t="shared" si="53"/>
        <v>0</v>
      </c>
      <c r="AH113" s="656">
        <f t="shared" si="53"/>
        <v>0</v>
      </c>
      <c r="AI113" s="656">
        <f t="shared" si="54"/>
        <v>0</v>
      </c>
      <c r="AJ113" s="656">
        <f t="shared" si="55"/>
        <v>0</v>
      </c>
      <c r="AK113" s="656">
        <f t="shared" si="55"/>
        <v>0</v>
      </c>
    </row>
    <row r="114" spans="1:37">
      <c r="A114" s="19"/>
      <c r="B114" s="34" t="s">
        <v>8</v>
      </c>
      <c r="C114" s="1"/>
      <c r="D114" s="656">
        <f t="shared" si="34"/>
        <v>0</v>
      </c>
      <c r="E114" s="656">
        <f t="shared" si="35"/>
        <v>0</v>
      </c>
      <c r="F114" s="656">
        <f t="shared" si="35"/>
        <v>0</v>
      </c>
      <c r="G114" s="656">
        <f t="shared" si="36"/>
        <v>0</v>
      </c>
      <c r="H114" s="656">
        <f t="shared" si="37"/>
        <v>0</v>
      </c>
      <c r="I114" s="656">
        <f t="shared" si="37"/>
        <v>0</v>
      </c>
      <c r="J114" s="656">
        <f t="shared" si="38"/>
        <v>0</v>
      </c>
      <c r="K114" s="656">
        <f t="shared" si="39"/>
        <v>0</v>
      </c>
      <c r="L114" s="656">
        <f t="shared" si="39"/>
        <v>0</v>
      </c>
      <c r="M114" s="656">
        <f t="shared" si="40"/>
        <v>0</v>
      </c>
      <c r="N114" s="656">
        <f t="shared" si="41"/>
        <v>0</v>
      </c>
      <c r="O114" s="656">
        <f t="shared" si="41"/>
        <v>0</v>
      </c>
      <c r="P114" s="656">
        <f t="shared" si="42"/>
        <v>0</v>
      </c>
      <c r="Q114" s="656">
        <f t="shared" si="43"/>
        <v>0</v>
      </c>
      <c r="R114" s="656">
        <f t="shared" si="43"/>
        <v>0</v>
      </c>
      <c r="S114" s="656">
        <f t="shared" si="44"/>
        <v>0</v>
      </c>
      <c r="T114" s="656">
        <f t="shared" si="45"/>
        <v>0</v>
      </c>
      <c r="U114" s="656">
        <f t="shared" si="45"/>
        <v>0</v>
      </c>
      <c r="V114" s="656">
        <f t="shared" si="46"/>
        <v>0</v>
      </c>
      <c r="W114" s="656">
        <f t="shared" si="47"/>
        <v>0</v>
      </c>
      <c r="X114" s="656">
        <f t="shared" si="47"/>
        <v>0</v>
      </c>
      <c r="Y114" s="656">
        <f t="shared" si="48"/>
        <v>0</v>
      </c>
      <c r="Z114" s="656">
        <f t="shared" si="49"/>
        <v>0</v>
      </c>
      <c r="AA114" s="656">
        <f t="shared" si="49"/>
        <v>0</v>
      </c>
      <c r="AB114" s="656">
        <f t="shared" si="50"/>
        <v>0</v>
      </c>
      <c r="AC114" s="656">
        <f t="shared" si="51"/>
        <v>0</v>
      </c>
      <c r="AD114" s="656">
        <f t="shared" si="51"/>
        <v>0</v>
      </c>
      <c r="AE114" s="656">
        <f t="shared" si="52"/>
        <v>0</v>
      </c>
      <c r="AF114" s="656">
        <f t="shared" si="53"/>
        <v>0</v>
      </c>
      <c r="AG114" s="656">
        <f t="shared" si="53"/>
        <v>0</v>
      </c>
      <c r="AH114" s="656">
        <f t="shared" si="53"/>
        <v>0</v>
      </c>
      <c r="AI114" s="656">
        <f t="shared" si="54"/>
        <v>0</v>
      </c>
      <c r="AJ114" s="656">
        <f t="shared" si="55"/>
        <v>0</v>
      </c>
      <c r="AK114" s="656">
        <f t="shared" si="55"/>
        <v>0</v>
      </c>
    </row>
    <row r="115" spans="1:37">
      <c r="A115" s="1"/>
      <c r="B115" s="1"/>
      <c r="C115" s="1"/>
      <c r="D115" s="673"/>
      <c r="E115" s="673"/>
      <c r="F115" s="673"/>
      <c r="G115" s="673"/>
      <c r="H115" s="673"/>
      <c r="I115" s="673"/>
      <c r="J115" s="673"/>
      <c r="K115" s="673"/>
      <c r="L115" s="673"/>
      <c r="M115" s="673"/>
      <c r="N115" s="673"/>
      <c r="O115" s="673"/>
      <c r="P115" s="673"/>
      <c r="Q115" s="673"/>
      <c r="R115" s="673"/>
      <c r="S115" s="673"/>
      <c r="T115" s="673"/>
      <c r="U115" s="673"/>
      <c r="V115" s="673"/>
      <c r="W115" s="673"/>
      <c r="X115" s="673"/>
      <c r="Y115" s="673"/>
      <c r="Z115" s="673"/>
      <c r="AA115" s="673"/>
      <c r="AB115" s="673"/>
      <c r="AC115" s="673"/>
      <c r="AD115" s="673"/>
      <c r="AE115" s="673"/>
      <c r="AF115" s="673"/>
      <c r="AG115" s="673"/>
      <c r="AH115" s="673"/>
      <c r="AI115" s="673"/>
      <c r="AJ115" s="673"/>
      <c r="AK115" s="673"/>
    </row>
    <row r="116" spans="1:37" s="1" customFormat="1">
      <c r="A116" s="16" t="s">
        <v>832</v>
      </c>
      <c r="D116" s="673"/>
      <c r="E116" s="673"/>
      <c r="F116" s="673"/>
      <c r="G116" s="673"/>
      <c r="H116" s="673"/>
      <c r="I116" s="673"/>
      <c r="J116" s="673"/>
      <c r="K116" s="673"/>
      <c r="L116" s="673"/>
      <c r="M116" s="673"/>
      <c r="N116" s="673"/>
      <c r="O116" s="673"/>
      <c r="P116" s="673"/>
      <c r="Q116" s="673"/>
      <c r="R116" s="673"/>
      <c r="S116" s="673"/>
      <c r="T116" s="673"/>
      <c r="U116" s="673"/>
      <c r="V116" s="673"/>
      <c r="W116" s="673"/>
      <c r="X116" s="673"/>
      <c r="Y116" s="673"/>
      <c r="Z116" s="673"/>
      <c r="AA116" s="673"/>
      <c r="AB116" s="673"/>
      <c r="AC116" s="673"/>
      <c r="AD116" s="673"/>
      <c r="AE116" s="673"/>
      <c r="AF116" s="673"/>
      <c r="AG116" s="673"/>
      <c r="AH116" s="673"/>
      <c r="AI116" s="673"/>
      <c r="AJ116" s="673"/>
      <c r="AK116" s="673"/>
    </row>
    <row r="117" spans="1:37" s="19" customFormat="1" ht="12.75">
      <c r="A117" s="19" t="s">
        <v>831</v>
      </c>
      <c r="D117" s="672"/>
      <c r="E117" s="672"/>
      <c r="F117" s="672">
        <f>F114</f>
        <v>0</v>
      </c>
      <c r="G117" s="672"/>
      <c r="H117" s="672"/>
      <c r="I117" s="672">
        <f>I114</f>
        <v>0</v>
      </c>
      <c r="J117" s="672"/>
      <c r="K117" s="672"/>
      <c r="L117" s="672">
        <f>L114</f>
        <v>0</v>
      </c>
      <c r="M117" s="672"/>
      <c r="N117" s="672"/>
      <c r="O117" s="672">
        <f>O114</f>
        <v>0</v>
      </c>
      <c r="P117" s="672"/>
      <c r="Q117" s="672"/>
      <c r="R117" s="672">
        <f>R114</f>
        <v>0</v>
      </c>
      <c r="S117" s="672"/>
      <c r="T117" s="672"/>
      <c r="U117" s="672">
        <f>U114</f>
        <v>0</v>
      </c>
      <c r="V117" s="672"/>
      <c r="W117" s="672"/>
      <c r="X117" s="672">
        <f>X114</f>
        <v>0</v>
      </c>
      <c r="Y117" s="672"/>
      <c r="Z117" s="672"/>
      <c r="AA117" s="672">
        <f>AA114</f>
        <v>0</v>
      </c>
      <c r="AB117" s="672"/>
      <c r="AC117" s="672"/>
      <c r="AD117" s="672">
        <f>AD114</f>
        <v>0</v>
      </c>
      <c r="AE117" s="672"/>
      <c r="AF117" s="672"/>
      <c r="AG117" s="672">
        <f>AG114</f>
        <v>0</v>
      </c>
      <c r="AH117" s="672">
        <f>AH114</f>
        <v>0</v>
      </c>
      <c r="AI117" s="672"/>
      <c r="AJ117" s="672"/>
      <c r="AK117" s="672">
        <f>AK114</f>
        <v>0</v>
      </c>
    </row>
    <row r="118" spans="1:37" s="19" customFormat="1" ht="12.75">
      <c r="A118" s="19" t="s">
        <v>830</v>
      </c>
      <c r="D118" s="672"/>
      <c r="E118" s="672"/>
      <c r="F118" s="671"/>
      <c r="G118" s="672"/>
      <c r="H118" s="672"/>
      <c r="I118" s="671"/>
      <c r="J118" s="672"/>
      <c r="K118" s="672"/>
      <c r="L118" s="671"/>
      <c r="M118" s="672"/>
      <c r="N118" s="672"/>
      <c r="O118" s="671"/>
      <c r="P118" s="672"/>
      <c r="Q118" s="672"/>
      <c r="R118" s="671"/>
      <c r="S118" s="672"/>
      <c r="T118" s="672"/>
      <c r="U118" s="671"/>
      <c r="V118" s="672"/>
      <c r="W118" s="672"/>
      <c r="X118" s="671"/>
      <c r="Y118" s="672"/>
      <c r="Z118" s="672"/>
      <c r="AA118" s="671"/>
      <c r="AB118" s="672"/>
      <c r="AC118" s="672"/>
      <c r="AD118" s="671"/>
      <c r="AE118" s="672"/>
      <c r="AF118" s="672"/>
      <c r="AG118" s="671"/>
      <c r="AH118" s="671"/>
      <c r="AI118" s="672"/>
      <c r="AJ118" s="672"/>
      <c r="AK118" s="671"/>
    </row>
    <row r="119" spans="1:37" s="1" customFormat="1" ht="15" thickBot="1">
      <c r="A119" s="16" t="s">
        <v>829</v>
      </c>
      <c r="B119" s="16"/>
      <c r="C119" s="16"/>
      <c r="D119" s="670"/>
      <c r="E119" s="670"/>
      <c r="F119" s="669">
        <f>SUM(F117:F118)</f>
        <v>0</v>
      </c>
      <c r="G119" s="670"/>
      <c r="H119" s="670"/>
      <c r="I119" s="669">
        <f>SUM(I117:I118)</f>
        <v>0</v>
      </c>
      <c r="J119" s="670"/>
      <c r="K119" s="670"/>
      <c r="L119" s="669">
        <f>SUM(L117:L118)</f>
        <v>0</v>
      </c>
      <c r="M119" s="670"/>
      <c r="N119" s="670"/>
      <c r="O119" s="669">
        <f>SUM(O117:O118)</f>
        <v>0</v>
      </c>
      <c r="P119" s="670"/>
      <c r="Q119" s="670"/>
      <c r="R119" s="669">
        <f>SUM(R117:R118)</f>
        <v>0</v>
      </c>
      <c r="S119" s="670"/>
      <c r="T119" s="670"/>
      <c r="U119" s="669">
        <f>SUM(U117:U118)</f>
        <v>0</v>
      </c>
      <c r="V119" s="670"/>
      <c r="W119" s="670"/>
      <c r="X119" s="669">
        <f>SUM(X117:X118)</f>
        <v>0</v>
      </c>
      <c r="Y119" s="670"/>
      <c r="Z119" s="670"/>
      <c r="AA119" s="669">
        <f>SUM(AA117:AA118)</f>
        <v>0</v>
      </c>
      <c r="AB119" s="670"/>
      <c r="AC119" s="670"/>
      <c r="AD119" s="669">
        <f>SUM(AD117:AD118)</f>
        <v>0</v>
      </c>
      <c r="AE119" s="670"/>
      <c r="AF119" s="670"/>
      <c r="AG119" s="669">
        <f>SUM(AG117:AG118)</f>
        <v>0</v>
      </c>
      <c r="AH119" s="669">
        <f>SUM(AH117:AH118)</f>
        <v>0</v>
      </c>
      <c r="AI119" s="670"/>
      <c r="AJ119" s="670"/>
      <c r="AK119" s="669">
        <f>SUM(AK117:AK118)</f>
        <v>0</v>
      </c>
    </row>
    <row r="120" spans="1:37" ht="15" thickTop="1">
      <c r="A120" s="1"/>
      <c r="B120" s="1"/>
      <c r="C120" s="1"/>
      <c r="D120" s="1"/>
      <c r="E120" s="1"/>
      <c r="F120" s="1"/>
      <c r="G120" s="1"/>
      <c r="H120" s="668" t="s">
        <v>828</v>
      </c>
      <c r="I120" s="668">
        <f>G95</f>
        <v>0</v>
      </c>
      <c r="J120" s="1"/>
      <c r="K120" s="668" t="s">
        <v>828</v>
      </c>
      <c r="L120" s="668">
        <f>J95</f>
        <v>0</v>
      </c>
      <c r="M120" s="1"/>
      <c r="N120" s="668" t="s">
        <v>828</v>
      </c>
      <c r="O120" s="668">
        <f>M95</f>
        <v>0</v>
      </c>
      <c r="P120" s="1"/>
      <c r="Q120" s="668" t="s">
        <v>828</v>
      </c>
      <c r="R120" s="668">
        <f>P95</f>
        <v>0</v>
      </c>
      <c r="S120" s="1"/>
      <c r="T120" s="668" t="s">
        <v>828</v>
      </c>
      <c r="U120" s="668">
        <f>S95</f>
        <v>0</v>
      </c>
      <c r="V120" s="1"/>
      <c r="W120" s="668" t="s">
        <v>828</v>
      </c>
      <c r="X120" s="668">
        <f>V95</f>
        <v>0</v>
      </c>
      <c r="Y120" s="1"/>
      <c r="Z120" s="668" t="s">
        <v>828</v>
      </c>
      <c r="AA120" s="668">
        <f>Y95</f>
        <v>0</v>
      </c>
      <c r="AB120" s="1"/>
      <c r="AC120" s="668" t="s">
        <v>828</v>
      </c>
      <c r="AD120" s="668">
        <f>AB95</f>
        <v>0</v>
      </c>
      <c r="AE120" s="1"/>
      <c r="AF120" s="668" t="s">
        <v>828</v>
      </c>
      <c r="AG120" s="668">
        <f>AE95</f>
        <v>0</v>
      </c>
      <c r="AH120" s="668">
        <f>AF95</f>
        <v>0</v>
      </c>
      <c r="AI120" s="1"/>
      <c r="AJ120" s="668" t="s">
        <v>828</v>
      </c>
      <c r="AK120" s="668">
        <f>AI95</f>
        <v>0</v>
      </c>
    </row>
    <row r="121" spans="1:37">
      <c r="A121" s="16" t="s">
        <v>818</v>
      </c>
      <c r="B121" s="1"/>
      <c r="C121" s="1"/>
      <c r="D121" s="1"/>
      <c r="E121" s="1"/>
      <c r="F121" s="1"/>
      <c r="G121" s="1"/>
      <c r="H121" s="668" t="s">
        <v>827</v>
      </c>
      <c r="I121" s="668">
        <f>SUM(I119:I120)</f>
        <v>0</v>
      </c>
      <c r="J121" s="1"/>
      <c r="K121" s="668" t="s">
        <v>827</v>
      </c>
      <c r="L121" s="668">
        <f>SUM(L119:L120)</f>
        <v>0</v>
      </c>
      <c r="M121" s="1"/>
      <c r="N121" s="668" t="s">
        <v>827</v>
      </c>
      <c r="O121" s="668">
        <f>SUM(O119:O120)</f>
        <v>0</v>
      </c>
      <c r="P121" s="1"/>
      <c r="Q121" s="668" t="s">
        <v>827</v>
      </c>
      <c r="R121" s="668">
        <f>SUM(R119:R120)</f>
        <v>0</v>
      </c>
      <c r="S121" s="1"/>
      <c r="T121" s="668" t="s">
        <v>827</v>
      </c>
      <c r="U121" s="668">
        <f>SUM(U119:U120)</f>
        <v>0</v>
      </c>
      <c r="V121" s="1"/>
      <c r="W121" s="668" t="s">
        <v>827</v>
      </c>
      <c r="X121" s="668">
        <f>SUM(X119:X120)</f>
        <v>0</v>
      </c>
      <c r="Y121" s="1"/>
      <c r="Z121" s="668" t="s">
        <v>827</v>
      </c>
      <c r="AA121" s="668">
        <f>SUM(AA119:AA120)</f>
        <v>0</v>
      </c>
      <c r="AB121" s="1"/>
      <c r="AC121" s="668" t="s">
        <v>827</v>
      </c>
      <c r="AD121" s="668">
        <f>SUM(AD119:AD120)</f>
        <v>0</v>
      </c>
      <c r="AE121" s="1"/>
      <c r="AF121" s="668" t="s">
        <v>827</v>
      </c>
      <c r="AG121" s="668">
        <f>SUM(AG119:AG120)</f>
        <v>0</v>
      </c>
      <c r="AH121" s="668">
        <f>SUM(AH119:AH120)</f>
        <v>0</v>
      </c>
      <c r="AI121" s="1"/>
      <c r="AJ121" s="668" t="s">
        <v>827</v>
      </c>
      <c r="AK121" s="668">
        <f>SUM(AK119:AK120)</f>
        <v>0</v>
      </c>
    </row>
    <row r="122" spans="1:37">
      <c r="A122" s="667" t="s">
        <v>817</v>
      </c>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c r="A123" s="2542" t="s">
        <v>816</v>
      </c>
      <c r="B123" s="34" t="s">
        <v>795</v>
      </c>
      <c r="C123" s="1"/>
      <c r="D123" s="2535">
        <f t="shared" ref="D123:E127" si="56">IF(D$12&gt;0,D7/D$12,0)</f>
        <v>0</v>
      </c>
      <c r="E123" s="2535">
        <f t="shared" si="56"/>
        <v>0</v>
      </c>
      <c r="F123" s="2535">
        <f>SUM(D123:E123)</f>
        <v>0</v>
      </c>
      <c r="G123" s="2535">
        <f t="shared" ref="G123:H127" si="57">IF(G$12&gt;0,G7/G$12,0)</f>
        <v>0</v>
      </c>
      <c r="H123" s="2535">
        <f t="shared" si="57"/>
        <v>0</v>
      </c>
      <c r="I123" s="2535">
        <f>SUM(G123:H123)</f>
        <v>0</v>
      </c>
      <c r="J123" s="2535">
        <f t="shared" ref="J123:K127" si="58">IF(J$12&gt;0,J7/J$12,0)</f>
        <v>0</v>
      </c>
      <c r="K123" s="2535">
        <f t="shared" si="58"/>
        <v>0</v>
      </c>
      <c r="L123" s="2535">
        <f>SUM(J123:K123)</f>
        <v>0</v>
      </c>
      <c r="M123" s="2535">
        <f t="shared" ref="M123:N127" si="59">IF(M$12&gt;0,M7/M$12,0)</f>
        <v>0</v>
      </c>
      <c r="N123" s="2535">
        <f t="shared" si="59"/>
        <v>0</v>
      </c>
      <c r="O123" s="2535">
        <f>SUM(M123:N123)</f>
        <v>0</v>
      </c>
      <c r="P123" s="2535">
        <f t="shared" ref="P123:Q127" si="60">IF(P$12&gt;0,P7/P$12,0)</f>
        <v>0</v>
      </c>
      <c r="Q123" s="2535">
        <f t="shared" si="60"/>
        <v>0</v>
      </c>
      <c r="R123" s="2535">
        <f>SUM(P123:Q123)</f>
        <v>0</v>
      </c>
      <c r="S123" s="2535">
        <f t="shared" ref="S123:T127" si="61">IF(S$12&gt;0,S7/S$12,0)</f>
        <v>0</v>
      </c>
      <c r="T123" s="2535">
        <f t="shared" si="61"/>
        <v>0</v>
      </c>
      <c r="U123" s="2535">
        <f>SUM(S123:T123)</f>
        <v>0</v>
      </c>
      <c r="V123" s="2535">
        <f t="shared" ref="V123:W127" si="62">IF(V$12&gt;0,V7/V$12,0)</f>
        <v>0</v>
      </c>
      <c r="W123" s="2535">
        <f t="shared" si="62"/>
        <v>0</v>
      </c>
      <c r="X123" s="2535">
        <f>SUM(V123:W123)</f>
        <v>0</v>
      </c>
      <c r="Y123" s="2535">
        <f t="shared" ref="Y123:Z127" si="63">IF(Y$12&gt;0,Y7/Y$12,0)</f>
        <v>0</v>
      </c>
      <c r="Z123" s="2535">
        <f t="shared" si="63"/>
        <v>0</v>
      </c>
      <c r="AA123" s="2535">
        <f>SUM(Y123:Z123)</f>
        <v>0</v>
      </c>
      <c r="AB123" s="2535">
        <f t="shared" ref="AB123:AC127" si="64">IF(AB$12&gt;0,AB7/AB$12,0)</f>
        <v>0</v>
      </c>
      <c r="AC123" s="2535">
        <f t="shared" si="64"/>
        <v>0</v>
      </c>
      <c r="AD123" s="2535">
        <f>SUM(AB123:AC123)</f>
        <v>0</v>
      </c>
      <c r="AE123" s="2535">
        <f t="shared" ref="AE123:AF127" si="65">IF(AE$12&gt;0,AE7/AE$12,0)</f>
        <v>0</v>
      </c>
      <c r="AF123" s="2535">
        <f t="shared" si="65"/>
        <v>0</v>
      </c>
      <c r="AG123" s="2535">
        <f t="shared" ref="AG123:AH125" si="66">SUM(AE123:AF123)</f>
        <v>0</v>
      </c>
      <c r="AH123" s="2535">
        <f t="shared" si="66"/>
        <v>0</v>
      </c>
      <c r="AI123" s="2535">
        <f t="shared" ref="AI123:AJ127" si="67">IF(AI$12&gt;0,AI7/AI$12,0)</f>
        <v>0</v>
      </c>
      <c r="AJ123" s="2535">
        <f t="shared" si="67"/>
        <v>0</v>
      </c>
      <c r="AK123" s="2535">
        <f>SUM(AI123:AJ123)</f>
        <v>0</v>
      </c>
    </row>
    <row r="124" spans="1:37">
      <c r="A124" s="2542" t="s">
        <v>816</v>
      </c>
      <c r="B124" s="34" t="s">
        <v>794</v>
      </c>
      <c r="C124" s="1"/>
      <c r="D124" s="2535">
        <f t="shared" si="56"/>
        <v>0</v>
      </c>
      <c r="E124" s="2535">
        <f t="shared" si="56"/>
        <v>0</v>
      </c>
      <c r="F124" s="2535">
        <f>SUM(D124:E124)</f>
        <v>0</v>
      </c>
      <c r="G124" s="2535">
        <f t="shared" si="57"/>
        <v>0</v>
      </c>
      <c r="H124" s="2535">
        <f t="shared" si="57"/>
        <v>0</v>
      </c>
      <c r="I124" s="2535">
        <f>SUM(G124:H124)</f>
        <v>0</v>
      </c>
      <c r="J124" s="2535">
        <f t="shared" si="58"/>
        <v>0</v>
      </c>
      <c r="K124" s="2535">
        <f t="shared" si="58"/>
        <v>0</v>
      </c>
      <c r="L124" s="2535">
        <f>SUM(J124:K124)</f>
        <v>0</v>
      </c>
      <c r="M124" s="2535">
        <f t="shared" si="59"/>
        <v>0</v>
      </c>
      <c r="N124" s="2535">
        <f t="shared" si="59"/>
        <v>0</v>
      </c>
      <c r="O124" s="2535">
        <f>SUM(M124:N124)</f>
        <v>0</v>
      </c>
      <c r="P124" s="2535">
        <f t="shared" si="60"/>
        <v>0</v>
      </c>
      <c r="Q124" s="2535">
        <f t="shared" si="60"/>
        <v>0</v>
      </c>
      <c r="R124" s="2535">
        <f>SUM(P124:Q124)</f>
        <v>0</v>
      </c>
      <c r="S124" s="2535">
        <f t="shared" si="61"/>
        <v>0</v>
      </c>
      <c r="T124" s="2535">
        <f t="shared" si="61"/>
        <v>0</v>
      </c>
      <c r="U124" s="2535">
        <f>SUM(S124:T124)</f>
        <v>0</v>
      </c>
      <c r="V124" s="2535">
        <f t="shared" si="62"/>
        <v>0</v>
      </c>
      <c r="W124" s="2535">
        <f t="shared" si="62"/>
        <v>0</v>
      </c>
      <c r="X124" s="2535">
        <f>SUM(V124:W124)</f>
        <v>0</v>
      </c>
      <c r="Y124" s="2535">
        <f t="shared" si="63"/>
        <v>0</v>
      </c>
      <c r="Z124" s="2535">
        <f t="shared" si="63"/>
        <v>0</v>
      </c>
      <c r="AA124" s="2535">
        <f>SUM(Y124:Z124)</f>
        <v>0</v>
      </c>
      <c r="AB124" s="2535">
        <f t="shared" si="64"/>
        <v>0</v>
      </c>
      <c r="AC124" s="2535">
        <f t="shared" si="64"/>
        <v>0</v>
      </c>
      <c r="AD124" s="2535">
        <f>SUM(AB124:AC124)</f>
        <v>0</v>
      </c>
      <c r="AE124" s="2535">
        <f t="shared" si="65"/>
        <v>0</v>
      </c>
      <c r="AF124" s="2535">
        <f t="shared" si="65"/>
        <v>0</v>
      </c>
      <c r="AG124" s="2535">
        <f t="shared" si="66"/>
        <v>0</v>
      </c>
      <c r="AH124" s="2535">
        <f t="shared" si="66"/>
        <v>0</v>
      </c>
      <c r="AI124" s="2535">
        <f t="shared" si="67"/>
        <v>0</v>
      </c>
      <c r="AJ124" s="2535">
        <f t="shared" si="67"/>
        <v>0</v>
      </c>
      <c r="AK124" s="2535">
        <f>SUM(AI124:AJ124)</f>
        <v>0</v>
      </c>
    </row>
    <row r="125" spans="1:37">
      <c r="A125" s="2542" t="s">
        <v>816</v>
      </c>
      <c r="B125" s="34" t="s">
        <v>731</v>
      </c>
      <c r="C125" s="1"/>
      <c r="D125" s="2535">
        <f t="shared" si="56"/>
        <v>0</v>
      </c>
      <c r="E125" s="2535">
        <f t="shared" si="56"/>
        <v>0</v>
      </c>
      <c r="F125" s="2535">
        <f>SUM(D125:E125)</f>
        <v>0</v>
      </c>
      <c r="G125" s="2535">
        <f t="shared" si="57"/>
        <v>0</v>
      </c>
      <c r="H125" s="2535">
        <f t="shared" si="57"/>
        <v>0</v>
      </c>
      <c r="I125" s="2535">
        <f>SUM(G125:H125)</f>
        <v>0</v>
      </c>
      <c r="J125" s="2535">
        <f t="shared" si="58"/>
        <v>0</v>
      </c>
      <c r="K125" s="2535">
        <f t="shared" si="58"/>
        <v>0</v>
      </c>
      <c r="L125" s="2535">
        <f>SUM(J125:K125)</f>
        <v>0</v>
      </c>
      <c r="M125" s="2535">
        <f t="shared" si="59"/>
        <v>0</v>
      </c>
      <c r="N125" s="2535">
        <f t="shared" si="59"/>
        <v>0</v>
      </c>
      <c r="O125" s="2535">
        <f>SUM(M125:N125)</f>
        <v>0</v>
      </c>
      <c r="P125" s="2535">
        <f t="shared" si="60"/>
        <v>0</v>
      </c>
      <c r="Q125" s="2535">
        <f t="shared" si="60"/>
        <v>0</v>
      </c>
      <c r="R125" s="2535">
        <f>SUM(P125:Q125)</f>
        <v>0</v>
      </c>
      <c r="S125" s="2535">
        <f t="shared" si="61"/>
        <v>0</v>
      </c>
      <c r="T125" s="2535">
        <f t="shared" si="61"/>
        <v>0</v>
      </c>
      <c r="U125" s="2535">
        <f>SUM(S125:T125)</f>
        <v>0</v>
      </c>
      <c r="V125" s="2535">
        <f t="shared" si="62"/>
        <v>0</v>
      </c>
      <c r="W125" s="2535">
        <f t="shared" si="62"/>
        <v>0</v>
      </c>
      <c r="X125" s="2535">
        <f>SUM(V125:W125)</f>
        <v>0</v>
      </c>
      <c r="Y125" s="2535">
        <f t="shared" si="63"/>
        <v>0</v>
      </c>
      <c r="Z125" s="2535">
        <f t="shared" si="63"/>
        <v>0</v>
      </c>
      <c r="AA125" s="2535">
        <f>SUM(Y125:Z125)</f>
        <v>0</v>
      </c>
      <c r="AB125" s="2535">
        <f t="shared" si="64"/>
        <v>0</v>
      </c>
      <c r="AC125" s="2535">
        <f t="shared" si="64"/>
        <v>0</v>
      </c>
      <c r="AD125" s="2535">
        <f>SUM(AB125:AC125)</f>
        <v>0</v>
      </c>
      <c r="AE125" s="2535">
        <f t="shared" si="65"/>
        <v>0</v>
      </c>
      <c r="AF125" s="2535">
        <f t="shared" si="65"/>
        <v>0</v>
      </c>
      <c r="AG125" s="2535">
        <f t="shared" si="66"/>
        <v>0</v>
      </c>
      <c r="AH125" s="2535">
        <f t="shared" si="66"/>
        <v>0</v>
      </c>
      <c r="AI125" s="2535">
        <f t="shared" si="67"/>
        <v>0</v>
      </c>
      <c r="AJ125" s="2535">
        <f t="shared" si="67"/>
        <v>0</v>
      </c>
      <c r="AK125" s="2535">
        <f>SUM(AI125:AJ125)</f>
        <v>0</v>
      </c>
    </row>
    <row r="126" spans="1:37">
      <c r="A126" s="2542" t="s">
        <v>816</v>
      </c>
      <c r="B126" s="34" t="s">
        <v>6</v>
      </c>
      <c r="C126" s="1"/>
      <c r="D126" s="2535">
        <f t="shared" si="56"/>
        <v>0</v>
      </c>
      <c r="E126" s="2535">
        <f t="shared" si="56"/>
        <v>0</v>
      </c>
      <c r="F126" s="2535">
        <f>IF(F$9&gt;0,F10/F$12,0)</f>
        <v>0</v>
      </c>
      <c r="G126" s="2535">
        <f t="shared" si="57"/>
        <v>0</v>
      </c>
      <c r="H126" s="2535">
        <f t="shared" si="57"/>
        <v>0</v>
      </c>
      <c r="I126" s="2535">
        <f>IF(I$9&gt;0,I10/I$12,0)</f>
        <v>0</v>
      </c>
      <c r="J126" s="2535">
        <f t="shared" si="58"/>
        <v>0</v>
      </c>
      <c r="K126" s="2535">
        <f t="shared" si="58"/>
        <v>0</v>
      </c>
      <c r="L126" s="2535">
        <f>IF(L$9&gt;0,L10/L$12,0)</f>
        <v>0</v>
      </c>
      <c r="M126" s="2535">
        <f t="shared" si="59"/>
        <v>0</v>
      </c>
      <c r="N126" s="2535">
        <f t="shared" si="59"/>
        <v>0</v>
      </c>
      <c r="O126" s="2535">
        <f>IF(O$9&gt;0,O10/O$12,0)</f>
        <v>0</v>
      </c>
      <c r="P126" s="2535">
        <f t="shared" si="60"/>
        <v>0</v>
      </c>
      <c r="Q126" s="2535">
        <f t="shared" si="60"/>
        <v>0</v>
      </c>
      <c r="R126" s="2535">
        <f>IF(R$9&gt;0,R10/R$12,0)</f>
        <v>0</v>
      </c>
      <c r="S126" s="2535">
        <f t="shared" si="61"/>
        <v>0</v>
      </c>
      <c r="T126" s="2535">
        <f t="shared" si="61"/>
        <v>0</v>
      </c>
      <c r="U126" s="2535">
        <f>IF(U$9&gt;0,U10/U$12,0)</f>
        <v>0</v>
      </c>
      <c r="V126" s="2535">
        <f t="shared" si="62"/>
        <v>0</v>
      </c>
      <c r="W126" s="2535">
        <f t="shared" si="62"/>
        <v>0</v>
      </c>
      <c r="X126" s="2535">
        <f>IF(X$9&gt;0,X10/X$12,0)</f>
        <v>0</v>
      </c>
      <c r="Y126" s="2535">
        <f t="shared" si="63"/>
        <v>0</v>
      </c>
      <c r="Z126" s="2535">
        <f t="shared" si="63"/>
        <v>0</v>
      </c>
      <c r="AA126" s="2535">
        <f>IF(AA$9&gt;0,AA10/AA$12,0)</f>
        <v>0</v>
      </c>
      <c r="AB126" s="2535">
        <f t="shared" si="64"/>
        <v>0</v>
      </c>
      <c r="AC126" s="2535">
        <f t="shared" si="64"/>
        <v>0</v>
      </c>
      <c r="AD126" s="2535">
        <f>IF(AD$9&gt;0,AD10/AD$12,0)</f>
        <v>0</v>
      </c>
      <c r="AE126" s="2535">
        <f t="shared" si="65"/>
        <v>0</v>
      </c>
      <c r="AF126" s="2535">
        <f t="shared" si="65"/>
        <v>0</v>
      </c>
      <c r="AG126" s="2535">
        <f>IF(AG$9&gt;0,AG10/AG$12,0)</f>
        <v>0</v>
      </c>
      <c r="AH126" s="2535">
        <f>IF(AH$9&gt;0,AH10/AH$12,0)</f>
        <v>0</v>
      </c>
      <c r="AI126" s="2535">
        <f t="shared" si="67"/>
        <v>0</v>
      </c>
      <c r="AJ126" s="2535">
        <f t="shared" si="67"/>
        <v>0</v>
      </c>
      <c r="AK126" s="2535">
        <f>IF(AK$9&gt;0,AK10/AK$12,0)</f>
        <v>0</v>
      </c>
    </row>
    <row r="127" spans="1:37">
      <c r="A127" s="2542" t="s">
        <v>816</v>
      </c>
      <c r="B127" s="34" t="s">
        <v>793</v>
      </c>
      <c r="C127" s="1"/>
      <c r="D127" s="2535">
        <f t="shared" si="56"/>
        <v>0</v>
      </c>
      <c r="E127" s="2535">
        <f t="shared" si="56"/>
        <v>0</v>
      </c>
      <c r="F127" s="2535">
        <f>IF(F$9&gt;0,F11/F$12,0)</f>
        <v>0</v>
      </c>
      <c r="G127" s="2535">
        <f t="shared" si="57"/>
        <v>0</v>
      </c>
      <c r="H127" s="2535">
        <f t="shared" si="57"/>
        <v>0</v>
      </c>
      <c r="I127" s="2535">
        <f>IF(I$9&gt;0,I11/I$12,0)</f>
        <v>0</v>
      </c>
      <c r="J127" s="2535">
        <f t="shared" si="58"/>
        <v>0</v>
      </c>
      <c r="K127" s="2535">
        <f t="shared" si="58"/>
        <v>0</v>
      </c>
      <c r="L127" s="2535">
        <f>IF(L$9&gt;0,L11/L$12,0)</f>
        <v>0</v>
      </c>
      <c r="M127" s="2535">
        <f t="shared" si="59"/>
        <v>0</v>
      </c>
      <c r="N127" s="2535">
        <f t="shared" si="59"/>
        <v>0</v>
      </c>
      <c r="O127" s="2535">
        <f>IF(O$9&gt;0,O11/O$12,0)</f>
        <v>0</v>
      </c>
      <c r="P127" s="2535">
        <f t="shared" si="60"/>
        <v>0</v>
      </c>
      <c r="Q127" s="2535">
        <f t="shared" si="60"/>
        <v>0</v>
      </c>
      <c r="R127" s="2535">
        <f>IF(R$9&gt;0,R11/R$12,0)</f>
        <v>0</v>
      </c>
      <c r="S127" s="2535">
        <f t="shared" si="61"/>
        <v>0</v>
      </c>
      <c r="T127" s="2535">
        <f t="shared" si="61"/>
        <v>0</v>
      </c>
      <c r="U127" s="2535">
        <f>IF(U$9&gt;0,U11/U$12,0)</f>
        <v>0</v>
      </c>
      <c r="V127" s="2535">
        <f t="shared" si="62"/>
        <v>0</v>
      </c>
      <c r="W127" s="2535">
        <f t="shared" si="62"/>
        <v>0</v>
      </c>
      <c r="X127" s="2535">
        <f>IF(X$9&gt;0,X11/X$12,0)</f>
        <v>0</v>
      </c>
      <c r="Y127" s="2535">
        <f t="shared" si="63"/>
        <v>0</v>
      </c>
      <c r="Z127" s="2535">
        <f t="shared" si="63"/>
        <v>0</v>
      </c>
      <c r="AA127" s="2535">
        <f>IF(AA$9&gt;0,AA11/AA$12,0)</f>
        <v>0</v>
      </c>
      <c r="AB127" s="2535">
        <f t="shared" si="64"/>
        <v>0</v>
      </c>
      <c r="AC127" s="2535">
        <f t="shared" si="64"/>
        <v>0</v>
      </c>
      <c r="AD127" s="2535">
        <f>IF(AD$9&gt;0,AD11/AD$12,0)</f>
        <v>0</v>
      </c>
      <c r="AE127" s="2535">
        <f t="shared" si="65"/>
        <v>0</v>
      </c>
      <c r="AF127" s="2535">
        <f t="shared" si="65"/>
        <v>0</v>
      </c>
      <c r="AG127" s="2535">
        <f>IF(AG$9&gt;0,AG11/AG$12,0)</f>
        <v>0</v>
      </c>
      <c r="AH127" s="2535">
        <f>IF(AH$9&gt;0,AH11/AH$12,0)</f>
        <v>0</v>
      </c>
      <c r="AI127" s="2535">
        <f t="shared" si="67"/>
        <v>0</v>
      </c>
      <c r="AJ127" s="2535">
        <f t="shared" si="67"/>
        <v>0</v>
      </c>
      <c r="AK127" s="2535">
        <f>IF(AK$9&gt;0,AK11/AK$12,0)</f>
        <v>0</v>
      </c>
    </row>
    <row r="128" spans="1:37">
      <c r="A128" s="2542" t="s">
        <v>816</v>
      </c>
      <c r="B128" s="34" t="s">
        <v>8</v>
      </c>
      <c r="C128" s="1"/>
      <c r="D128" s="2535">
        <f t="shared" ref="D128:AK128" si="68">SUM(D123:D127)</f>
        <v>0</v>
      </c>
      <c r="E128" s="2535">
        <f t="shared" si="68"/>
        <v>0</v>
      </c>
      <c r="F128" s="2535">
        <f t="shared" si="68"/>
        <v>0</v>
      </c>
      <c r="G128" s="2535">
        <f t="shared" si="68"/>
        <v>0</v>
      </c>
      <c r="H128" s="2535">
        <f t="shared" si="68"/>
        <v>0</v>
      </c>
      <c r="I128" s="2535">
        <f t="shared" si="68"/>
        <v>0</v>
      </c>
      <c r="J128" s="2535">
        <f t="shared" si="68"/>
        <v>0</v>
      </c>
      <c r="K128" s="2535">
        <f t="shared" si="68"/>
        <v>0</v>
      </c>
      <c r="L128" s="2535">
        <f t="shared" si="68"/>
        <v>0</v>
      </c>
      <c r="M128" s="2535">
        <f t="shared" si="68"/>
        <v>0</v>
      </c>
      <c r="N128" s="2535">
        <f t="shared" si="68"/>
        <v>0</v>
      </c>
      <c r="O128" s="2535">
        <f t="shared" si="68"/>
        <v>0</v>
      </c>
      <c r="P128" s="2535">
        <f t="shared" si="68"/>
        <v>0</v>
      </c>
      <c r="Q128" s="2535">
        <f t="shared" si="68"/>
        <v>0</v>
      </c>
      <c r="R128" s="2535">
        <f t="shared" si="68"/>
        <v>0</v>
      </c>
      <c r="S128" s="2535">
        <f t="shared" si="68"/>
        <v>0</v>
      </c>
      <c r="T128" s="2535">
        <f t="shared" si="68"/>
        <v>0</v>
      </c>
      <c r="U128" s="2535">
        <f t="shared" si="68"/>
        <v>0</v>
      </c>
      <c r="V128" s="2535">
        <f t="shared" si="68"/>
        <v>0</v>
      </c>
      <c r="W128" s="2535">
        <f t="shared" si="68"/>
        <v>0</v>
      </c>
      <c r="X128" s="2535">
        <f t="shared" si="68"/>
        <v>0</v>
      </c>
      <c r="Y128" s="2535">
        <f t="shared" si="68"/>
        <v>0</v>
      </c>
      <c r="Z128" s="2535">
        <f t="shared" si="68"/>
        <v>0</v>
      </c>
      <c r="AA128" s="2535">
        <f t="shared" si="68"/>
        <v>0</v>
      </c>
      <c r="AB128" s="2535">
        <f t="shared" si="68"/>
        <v>0</v>
      </c>
      <c r="AC128" s="2535">
        <f t="shared" si="68"/>
        <v>0</v>
      </c>
      <c r="AD128" s="2535">
        <f t="shared" si="68"/>
        <v>0</v>
      </c>
      <c r="AE128" s="2535">
        <f t="shared" si="68"/>
        <v>0</v>
      </c>
      <c r="AF128" s="2535">
        <f t="shared" si="68"/>
        <v>0</v>
      </c>
      <c r="AG128" s="2535">
        <f t="shared" si="68"/>
        <v>0</v>
      </c>
      <c r="AH128" s="2535">
        <f t="shared" si="68"/>
        <v>0</v>
      </c>
      <c r="AI128" s="2535">
        <f t="shared" si="68"/>
        <v>0</v>
      </c>
      <c r="AJ128" s="2535">
        <f t="shared" si="68"/>
        <v>0</v>
      </c>
      <c r="AK128" s="2535">
        <f t="shared" si="68"/>
        <v>0</v>
      </c>
    </row>
    <row r="129" spans="1:37">
      <c r="A129" s="19"/>
      <c r="B129" s="19"/>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c r="A130" s="19"/>
      <c r="B130" s="19"/>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c r="A131" s="34" t="s">
        <v>826</v>
      </c>
      <c r="B131" s="34" t="s">
        <v>795</v>
      </c>
      <c r="C131" s="1"/>
      <c r="D131" s="2535">
        <f t="shared" ref="D131:E135" si="69">IF(D$15&gt;0,D15/D$20,0)</f>
        <v>0</v>
      </c>
      <c r="E131" s="2535">
        <f t="shared" si="69"/>
        <v>0</v>
      </c>
      <c r="F131" s="2535">
        <f>IF(F$17&gt;0,F15/F$20,0)</f>
        <v>0</v>
      </c>
      <c r="G131" s="2535">
        <f t="shared" ref="G131:H135" si="70">IF(G$15&gt;0,G15/G$20,0)</f>
        <v>0</v>
      </c>
      <c r="H131" s="2535">
        <f t="shared" si="70"/>
        <v>0</v>
      </c>
      <c r="I131" s="2535">
        <f>IF(I$17&gt;0,I15/I$20,0)</f>
        <v>0</v>
      </c>
      <c r="J131" s="2535">
        <f t="shared" ref="J131:K135" si="71">IF(J$15&gt;0,J15/J$20,0)</f>
        <v>0</v>
      </c>
      <c r="K131" s="2535">
        <f t="shared" si="71"/>
        <v>0</v>
      </c>
      <c r="L131" s="2535">
        <f>IF(L$17&gt;0,L15/L$20,0)</f>
        <v>0</v>
      </c>
      <c r="M131" s="2535">
        <f t="shared" ref="M131:N135" si="72">IF(M$15&gt;0,M15/M$20,0)</f>
        <v>0</v>
      </c>
      <c r="N131" s="2535">
        <f t="shared" si="72"/>
        <v>0</v>
      </c>
      <c r="O131" s="2535">
        <f>IF(O$17&gt;0,O15/O$20,0)</f>
        <v>0</v>
      </c>
      <c r="P131" s="2535">
        <f t="shared" ref="P131:Q135" si="73">IF(P$15&gt;0,P15/P$20,0)</f>
        <v>0</v>
      </c>
      <c r="Q131" s="2535">
        <f t="shared" si="73"/>
        <v>0</v>
      </c>
      <c r="R131" s="2535">
        <f>IF(R$17&gt;0,R15/R$20,0)</f>
        <v>0</v>
      </c>
      <c r="S131" s="2535">
        <f t="shared" ref="S131:T135" si="74">IF(S$15&gt;0,S15/S$20,0)</f>
        <v>0</v>
      </c>
      <c r="T131" s="2535">
        <f t="shared" si="74"/>
        <v>0</v>
      </c>
      <c r="U131" s="2535">
        <f>IF(U$17&gt;0,U15/U$20,0)</f>
        <v>0</v>
      </c>
      <c r="V131" s="2535">
        <f t="shared" ref="V131:W135" si="75">IF(V$15&gt;0,V15/V$20,0)</f>
        <v>0</v>
      </c>
      <c r="W131" s="2535">
        <f t="shared" si="75"/>
        <v>0</v>
      </c>
      <c r="X131" s="2535">
        <f>IF(X$17&gt;0,X15/X$20,0)</f>
        <v>0</v>
      </c>
      <c r="Y131" s="2535">
        <f t="shared" ref="Y131:Z135" si="76">IF(Y$15&gt;0,Y15/Y$20,0)</f>
        <v>0</v>
      </c>
      <c r="Z131" s="2535">
        <f t="shared" si="76"/>
        <v>0</v>
      </c>
      <c r="AA131" s="2535">
        <f>IF(AA$17&gt;0,AA15/AA$20,0)</f>
        <v>0</v>
      </c>
      <c r="AB131" s="2535">
        <f t="shared" ref="AB131:AC135" si="77">IF(AB$15&gt;0,AB15/AB$20,0)</f>
        <v>0</v>
      </c>
      <c r="AC131" s="2535">
        <f t="shared" si="77"/>
        <v>0</v>
      </c>
      <c r="AD131" s="2535">
        <f>IF(AD$17&gt;0,AD15/AD$20,0)</f>
        <v>0</v>
      </c>
      <c r="AE131" s="2535">
        <f t="shared" ref="AE131:AF135" si="78">IF(AE$15&gt;0,AE15/AE$20,0)</f>
        <v>0</v>
      </c>
      <c r="AF131" s="2535">
        <f t="shared" si="78"/>
        <v>0</v>
      </c>
      <c r="AG131" s="2535">
        <f t="shared" ref="AG131:AH135" si="79">IF(AG$17&gt;0,AG15/AG$20,0)</f>
        <v>0</v>
      </c>
      <c r="AH131" s="2535">
        <f t="shared" si="79"/>
        <v>0</v>
      </c>
      <c r="AI131" s="2535">
        <f t="shared" ref="AI131:AJ135" si="80">IF(AI$15&gt;0,AI15/AI$20,0)</f>
        <v>0</v>
      </c>
      <c r="AJ131" s="2535">
        <f t="shared" si="80"/>
        <v>0</v>
      </c>
      <c r="AK131" s="2535">
        <f>IF(AK$17&gt;0,AK15/AK$20,0)</f>
        <v>0</v>
      </c>
    </row>
    <row r="132" spans="1:37">
      <c r="A132" s="34" t="s">
        <v>826</v>
      </c>
      <c r="B132" s="34" t="s">
        <v>794</v>
      </c>
      <c r="C132" s="1"/>
      <c r="D132" s="2535">
        <f t="shared" si="69"/>
        <v>0</v>
      </c>
      <c r="E132" s="2535">
        <f t="shared" si="69"/>
        <v>0</v>
      </c>
      <c r="F132" s="2535">
        <f>IF(F$17&gt;0,F16/F$20,0)</f>
        <v>0</v>
      </c>
      <c r="G132" s="2535">
        <f t="shared" si="70"/>
        <v>0</v>
      </c>
      <c r="H132" s="2535">
        <f t="shared" si="70"/>
        <v>0</v>
      </c>
      <c r="I132" s="2535">
        <f>IF(I$17&gt;0,I16/I$20,0)</f>
        <v>0</v>
      </c>
      <c r="J132" s="2535">
        <f t="shared" si="71"/>
        <v>0</v>
      </c>
      <c r="K132" s="2535">
        <f t="shared" si="71"/>
        <v>0</v>
      </c>
      <c r="L132" s="2535">
        <f>IF(L$17&gt;0,L16/L$20,0)</f>
        <v>0</v>
      </c>
      <c r="M132" s="2535">
        <f t="shared" si="72"/>
        <v>0</v>
      </c>
      <c r="N132" s="2535">
        <f t="shared" si="72"/>
        <v>0</v>
      </c>
      <c r="O132" s="2535">
        <f>IF(O$17&gt;0,O16/O$20,0)</f>
        <v>0</v>
      </c>
      <c r="P132" s="2535">
        <f t="shared" si="73"/>
        <v>0</v>
      </c>
      <c r="Q132" s="2535">
        <f t="shared" si="73"/>
        <v>0</v>
      </c>
      <c r="R132" s="2535">
        <f>IF(R$17&gt;0,R16/R$20,0)</f>
        <v>0</v>
      </c>
      <c r="S132" s="2535">
        <f t="shared" si="74"/>
        <v>0</v>
      </c>
      <c r="T132" s="2535">
        <f t="shared" si="74"/>
        <v>0</v>
      </c>
      <c r="U132" s="2535">
        <f>IF(U$17&gt;0,U16/U$20,0)</f>
        <v>0</v>
      </c>
      <c r="V132" s="2535">
        <f t="shared" si="75"/>
        <v>0</v>
      </c>
      <c r="W132" s="2535">
        <f t="shared" si="75"/>
        <v>0</v>
      </c>
      <c r="X132" s="2535">
        <f>IF(X$17&gt;0,X16/X$20,0)</f>
        <v>0</v>
      </c>
      <c r="Y132" s="2535">
        <f t="shared" si="76"/>
        <v>0</v>
      </c>
      <c r="Z132" s="2535">
        <f t="shared" si="76"/>
        <v>0</v>
      </c>
      <c r="AA132" s="2535">
        <f>IF(AA$17&gt;0,AA16/AA$20,0)</f>
        <v>0</v>
      </c>
      <c r="AB132" s="2535">
        <f t="shared" si="77"/>
        <v>0</v>
      </c>
      <c r="AC132" s="2535">
        <f t="shared" si="77"/>
        <v>0</v>
      </c>
      <c r="AD132" s="2535">
        <f>IF(AD$17&gt;0,AD16/AD$20,0)</f>
        <v>0</v>
      </c>
      <c r="AE132" s="2535">
        <f t="shared" si="78"/>
        <v>0</v>
      </c>
      <c r="AF132" s="2535">
        <f t="shared" si="78"/>
        <v>0</v>
      </c>
      <c r="AG132" s="2535">
        <f t="shared" si="79"/>
        <v>0</v>
      </c>
      <c r="AH132" s="2535">
        <f t="shared" si="79"/>
        <v>0</v>
      </c>
      <c r="AI132" s="2535">
        <f t="shared" si="80"/>
        <v>0</v>
      </c>
      <c r="AJ132" s="2535">
        <f t="shared" si="80"/>
        <v>0</v>
      </c>
      <c r="AK132" s="2535">
        <f>IF(AK$17&gt;0,AK16/AK$20,0)</f>
        <v>0</v>
      </c>
    </row>
    <row r="133" spans="1:37">
      <c r="A133" s="34" t="s">
        <v>826</v>
      </c>
      <c r="B133" s="34" t="s">
        <v>731</v>
      </c>
      <c r="C133" s="1"/>
      <c r="D133" s="2535">
        <f t="shared" si="69"/>
        <v>0</v>
      </c>
      <c r="E133" s="2535">
        <f t="shared" si="69"/>
        <v>0</v>
      </c>
      <c r="F133" s="2535">
        <f>IF(F$17&gt;0,F17/F$20,0)</f>
        <v>0</v>
      </c>
      <c r="G133" s="2535">
        <f t="shared" si="70"/>
        <v>0</v>
      </c>
      <c r="H133" s="2535">
        <f t="shared" si="70"/>
        <v>0</v>
      </c>
      <c r="I133" s="2535">
        <f>IF(I$17&gt;0,I17/I$20,0)</f>
        <v>0</v>
      </c>
      <c r="J133" s="2535">
        <f t="shared" si="71"/>
        <v>0</v>
      </c>
      <c r="K133" s="2535">
        <f t="shared" si="71"/>
        <v>0</v>
      </c>
      <c r="L133" s="2535">
        <f>IF(L$17&gt;0,L17/L$20,0)</f>
        <v>0</v>
      </c>
      <c r="M133" s="2535">
        <f t="shared" si="72"/>
        <v>0</v>
      </c>
      <c r="N133" s="2535">
        <f t="shared" si="72"/>
        <v>0</v>
      </c>
      <c r="O133" s="2535">
        <f>IF(O$17&gt;0,O17/O$20,0)</f>
        <v>0</v>
      </c>
      <c r="P133" s="2535">
        <f t="shared" si="73"/>
        <v>0</v>
      </c>
      <c r="Q133" s="2535">
        <f t="shared" si="73"/>
        <v>0</v>
      </c>
      <c r="R133" s="2535">
        <f>IF(R$17&gt;0,R17/R$20,0)</f>
        <v>0</v>
      </c>
      <c r="S133" s="2535">
        <f t="shared" si="74"/>
        <v>0</v>
      </c>
      <c r="T133" s="2535">
        <f t="shared" si="74"/>
        <v>0</v>
      </c>
      <c r="U133" s="2535">
        <f>IF(U$17&gt;0,U17/U$20,0)</f>
        <v>0</v>
      </c>
      <c r="V133" s="2535">
        <f t="shared" si="75"/>
        <v>0</v>
      </c>
      <c r="W133" s="2535">
        <f t="shared" si="75"/>
        <v>0</v>
      </c>
      <c r="X133" s="2535">
        <f>IF(X$17&gt;0,X17/X$20,0)</f>
        <v>0</v>
      </c>
      <c r="Y133" s="2535">
        <f t="shared" si="76"/>
        <v>0</v>
      </c>
      <c r="Z133" s="2535">
        <f t="shared" si="76"/>
        <v>0</v>
      </c>
      <c r="AA133" s="2535">
        <f>IF(AA$17&gt;0,AA17/AA$20,0)</f>
        <v>0</v>
      </c>
      <c r="AB133" s="2535">
        <f t="shared" si="77"/>
        <v>0</v>
      </c>
      <c r="AC133" s="2535">
        <f t="shared" si="77"/>
        <v>0</v>
      </c>
      <c r="AD133" s="2535">
        <f>IF(AD$17&gt;0,AD17/AD$20,0)</f>
        <v>0</v>
      </c>
      <c r="AE133" s="2535">
        <f t="shared" si="78"/>
        <v>0</v>
      </c>
      <c r="AF133" s="2535">
        <f t="shared" si="78"/>
        <v>0</v>
      </c>
      <c r="AG133" s="2535">
        <f t="shared" si="79"/>
        <v>0</v>
      </c>
      <c r="AH133" s="2535">
        <f t="shared" si="79"/>
        <v>0</v>
      </c>
      <c r="AI133" s="2535">
        <f t="shared" si="80"/>
        <v>0</v>
      </c>
      <c r="AJ133" s="2535">
        <f t="shared" si="80"/>
        <v>0</v>
      </c>
      <c r="AK133" s="2535">
        <f>IF(AK$17&gt;0,AK17/AK$20,0)</f>
        <v>0</v>
      </c>
    </row>
    <row r="134" spans="1:37">
      <c r="A134" s="34" t="s">
        <v>826</v>
      </c>
      <c r="B134" s="34" t="s">
        <v>6</v>
      </c>
      <c r="C134" s="1"/>
      <c r="D134" s="2535">
        <f t="shared" si="69"/>
        <v>0</v>
      </c>
      <c r="E134" s="2535">
        <f t="shared" si="69"/>
        <v>0</v>
      </c>
      <c r="F134" s="2535">
        <f>IF(F$17&gt;0,F18/F$20,0)</f>
        <v>0</v>
      </c>
      <c r="G134" s="2535">
        <f t="shared" si="70"/>
        <v>0</v>
      </c>
      <c r="H134" s="2535">
        <f t="shared" si="70"/>
        <v>0</v>
      </c>
      <c r="I134" s="2535">
        <f>IF(I$17&gt;0,I18/I$20,0)</f>
        <v>0</v>
      </c>
      <c r="J134" s="2535">
        <f t="shared" si="71"/>
        <v>0</v>
      </c>
      <c r="K134" s="2535">
        <f t="shared" si="71"/>
        <v>0</v>
      </c>
      <c r="L134" s="2535">
        <f>IF(L$17&gt;0,L18/L$20,0)</f>
        <v>0</v>
      </c>
      <c r="M134" s="2535">
        <f t="shared" si="72"/>
        <v>0</v>
      </c>
      <c r="N134" s="2535">
        <f t="shared" si="72"/>
        <v>0</v>
      </c>
      <c r="O134" s="2535">
        <f>IF(O$17&gt;0,O18/O$20,0)</f>
        <v>0</v>
      </c>
      <c r="P134" s="2535">
        <f t="shared" si="73"/>
        <v>0</v>
      </c>
      <c r="Q134" s="2535">
        <f t="shared" si="73"/>
        <v>0</v>
      </c>
      <c r="R134" s="2535">
        <f>IF(R$17&gt;0,R18/R$20,0)</f>
        <v>0</v>
      </c>
      <c r="S134" s="2535">
        <f t="shared" si="74"/>
        <v>0</v>
      </c>
      <c r="T134" s="2535">
        <f t="shared" si="74"/>
        <v>0</v>
      </c>
      <c r="U134" s="2535">
        <f>IF(U$17&gt;0,U18/U$20,0)</f>
        <v>0</v>
      </c>
      <c r="V134" s="2535">
        <f t="shared" si="75"/>
        <v>0</v>
      </c>
      <c r="W134" s="2535">
        <f t="shared" si="75"/>
        <v>0</v>
      </c>
      <c r="X134" s="2535">
        <f>IF(X$17&gt;0,X18/X$20,0)</f>
        <v>0</v>
      </c>
      <c r="Y134" s="2535">
        <f t="shared" si="76"/>
        <v>0</v>
      </c>
      <c r="Z134" s="2535">
        <f t="shared" si="76"/>
        <v>0</v>
      </c>
      <c r="AA134" s="2535">
        <f>IF(AA$17&gt;0,AA18/AA$20,0)</f>
        <v>0</v>
      </c>
      <c r="AB134" s="2535">
        <f t="shared" si="77"/>
        <v>0</v>
      </c>
      <c r="AC134" s="2535">
        <f t="shared" si="77"/>
        <v>0</v>
      </c>
      <c r="AD134" s="2535">
        <f>IF(AD$17&gt;0,AD18/AD$20,0)</f>
        <v>0</v>
      </c>
      <c r="AE134" s="2535">
        <f t="shared" si="78"/>
        <v>0</v>
      </c>
      <c r="AF134" s="2535">
        <f t="shared" si="78"/>
        <v>0</v>
      </c>
      <c r="AG134" s="2535">
        <f t="shared" si="79"/>
        <v>0</v>
      </c>
      <c r="AH134" s="2535">
        <f t="shared" si="79"/>
        <v>0</v>
      </c>
      <c r="AI134" s="2535">
        <f t="shared" si="80"/>
        <v>0</v>
      </c>
      <c r="AJ134" s="2535">
        <f t="shared" si="80"/>
        <v>0</v>
      </c>
      <c r="AK134" s="2535">
        <f>IF(AK$17&gt;0,AK18/AK$20,0)</f>
        <v>0</v>
      </c>
    </row>
    <row r="135" spans="1:37">
      <c r="A135" s="34" t="s">
        <v>826</v>
      </c>
      <c r="B135" s="34" t="s">
        <v>793</v>
      </c>
      <c r="C135" s="1"/>
      <c r="D135" s="2535">
        <f t="shared" si="69"/>
        <v>0</v>
      </c>
      <c r="E135" s="2535">
        <f t="shared" si="69"/>
        <v>0</v>
      </c>
      <c r="F135" s="2535">
        <f>IF(F$17&gt;0,F19/F$20,0)</f>
        <v>0</v>
      </c>
      <c r="G135" s="2535">
        <f t="shared" si="70"/>
        <v>0</v>
      </c>
      <c r="H135" s="2535">
        <f t="shared" si="70"/>
        <v>0</v>
      </c>
      <c r="I135" s="2535">
        <f>IF(I$17&gt;0,I19/I$20,0)</f>
        <v>0</v>
      </c>
      <c r="J135" s="2535">
        <f t="shared" si="71"/>
        <v>0</v>
      </c>
      <c r="K135" s="2535">
        <f t="shared" si="71"/>
        <v>0</v>
      </c>
      <c r="L135" s="2535">
        <f>IF(L$17&gt;0,L19/L$20,0)</f>
        <v>0</v>
      </c>
      <c r="M135" s="2535">
        <f t="shared" si="72"/>
        <v>0</v>
      </c>
      <c r="N135" s="2535">
        <f t="shared" si="72"/>
        <v>0</v>
      </c>
      <c r="O135" s="2535">
        <f>IF(O$17&gt;0,O19/O$20,0)</f>
        <v>0</v>
      </c>
      <c r="P135" s="2535">
        <f t="shared" si="73"/>
        <v>0</v>
      </c>
      <c r="Q135" s="2535">
        <f t="shared" si="73"/>
        <v>0</v>
      </c>
      <c r="R135" s="2535">
        <f>IF(R$17&gt;0,R19/R$20,0)</f>
        <v>0</v>
      </c>
      <c r="S135" s="2535">
        <f t="shared" si="74"/>
        <v>0</v>
      </c>
      <c r="T135" s="2535">
        <f t="shared" si="74"/>
        <v>0</v>
      </c>
      <c r="U135" s="2535">
        <f>IF(U$17&gt;0,U19/U$20,0)</f>
        <v>0</v>
      </c>
      <c r="V135" s="2535">
        <f t="shared" si="75"/>
        <v>0</v>
      </c>
      <c r="W135" s="2535">
        <f t="shared" si="75"/>
        <v>0</v>
      </c>
      <c r="X135" s="2535">
        <f>IF(X$17&gt;0,X19/X$20,0)</f>
        <v>0</v>
      </c>
      <c r="Y135" s="2535">
        <f t="shared" si="76"/>
        <v>0</v>
      </c>
      <c r="Z135" s="2535">
        <f t="shared" si="76"/>
        <v>0</v>
      </c>
      <c r="AA135" s="2535">
        <f>IF(AA$17&gt;0,AA19/AA$20,0)</f>
        <v>0</v>
      </c>
      <c r="AB135" s="2535">
        <f t="shared" si="77"/>
        <v>0</v>
      </c>
      <c r="AC135" s="2535">
        <f t="shared" si="77"/>
        <v>0</v>
      </c>
      <c r="AD135" s="2535">
        <f>IF(AD$17&gt;0,AD19/AD$20,0)</f>
        <v>0</v>
      </c>
      <c r="AE135" s="2535">
        <f t="shared" si="78"/>
        <v>0</v>
      </c>
      <c r="AF135" s="2535">
        <f t="shared" si="78"/>
        <v>0</v>
      </c>
      <c r="AG135" s="2535">
        <f t="shared" si="79"/>
        <v>0</v>
      </c>
      <c r="AH135" s="2535">
        <f t="shared" si="79"/>
        <v>0</v>
      </c>
      <c r="AI135" s="2535">
        <f t="shared" si="80"/>
        <v>0</v>
      </c>
      <c r="AJ135" s="2535">
        <f t="shared" si="80"/>
        <v>0</v>
      </c>
      <c r="AK135" s="2535">
        <f>IF(AK$17&gt;0,AK19/AK$20,0)</f>
        <v>0</v>
      </c>
    </row>
    <row r="136" spans="1:37">
      <c r="A136" s="34" t="s">
        <v>826</v>
      </c>
      <c r="B136" s="34" t="s">
        <v>8</v>
      </c>
      <c r="C136" s="1"/>
      <c r="D136" s="2535">
        <f t="shared" ref="D136:AK136" si="81">SUM(D131:D135)</f>
        <v>0</v>
      </c>
      <c r="E136" s="2535">
        <f t="shared" si="81"/>
        <v>0</v>
      </c>
      <c r="F136" s="2535">
        <f t="shared" si="81"/>
        <v>0</v>
      </c>
      <c r="G136" s="2535">
        <f t="shared" si="81"/>
        <v>0</v>
      </c>
      <c r="H136" s="2535">
        <f t="shared" si="81"/>
        <v>0</v>
      </c>
      <c r="I136" s="2535">
        <f t="shared" si="81"/>
        <v>0</v>
      </c>
      <c r="J136" s="2535">
        <f t="shared" si="81"/>
        <v>0</v>
      </c>
      <c r="K136" s="2535">
        <f t="shared" si="81"/>
        <v>0</v>
      </c>
      <c r="L136" s="2535">
        <f t="shared" si="81"/>
        <v>0</v>
      </c>
      <c r="M136" s="2535">
        <f t="shared" si="81"/>
        <v>0</v>
      </c>
      <c r="N136" s="2535">
        <f t="shared" si="81"/>
        <v>0</v>
      </c>
      <c r="O136" s="2535">
        <f t="shared" si="81"/>
        <v>0</v>
      </c>
      <c r="P136" s="2535">
        <f t="shared" si="81"/>
        <v>0</v>
      </c>
      <c r="Q136" s="2535">
        <f t="shared" si="81"/>
        <v>0</v>
      </c>
      <c r="R136" s="2535">
        <f t="shared" si="81"/>
        <v>0</v>
      </c>
      <c r="S136" s="2535">
        <f t="shared" si="81"/>
        <v>0</v>
      </c>
      <c r="T136" s="2535">
        <f t="shared" si="81"/>
        <v>0</v>
      </c>
      <c r="U136" s="2535">
        <f t="shared" si="81"/>
        <v>0</v>
      </c>
      <c r="V136" s="2535">
        <f t="shared" si="81"/>
        <v>0</v>
      </c>
      <c r="W136" s="2535">
        <f t="shared" si="81"/>
        <v>0</v>
      </c>
      <c r="X136" s="2535">
        <f t="shared" si="81"/>
        <v>0</v>
      </c>
      <c r="Y136" s="2535">
        <f t="shared" si="81"/>
        <v>0</v>
      </c>
      <c r="Z136" s="2535">
        <f t="shared" si="81"/>
        <v>0</v>
      </c>
      <c r="AA136" s="2535">
        <f t="shared" si="81"/>
        <v>0</v>
      </c>
      <c r="AB136" s="2535">
        <f t="shared" si="81"/>
        <v>0</v>
      </c>
      <c r="AC136" s="2535">
        <f t="shared" si="81"/>
        <v>0</v>
      </c>
      <c r="AD136" s="2535">
        <f t="shared" si="81"/>
        <v>0</v>
      </c>
      <c r="AE136" s="2535">
        <f t="shared" si="81"/>
        <v>0</v>
      </c>
      <c r="AF136" s="2535">
        <f t="shared" si="81"/>
        <v>0</v>
      </c>
      <c r="AG136" s="2535">
        <f t="shared" si="81"/>
        <v>0</v>
      </c>
      <c r="AH136" s="2535">
        <f t="shared" si="81"/>
        <v>0</v>
      </c>
      <c r="AI136" s="2535">
        <f t="shared" si="81"/>
        <v>0</v>
      </c>
      <c r="AJ136" s="2535">
        <f t="shared" si="81"/>
        <v>0</v>
      </c>
      <c r="AK136" s="2535">
        <f t="shared" si="81"/>
        <v>0</v>
      </c>
    </row>
    <row r="137" spans="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c r="A138" s="16" t="s">
        <v>814</v>
      </c>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c r="A139" s="1"/>
      <c r="B139" s="34" t="s">
        <v>795</v>
      </c>
      <c r="C139" s="1"/>
      <c r="D139" s="2535" t="e">
        <f>(D7+D15)/(D$12+D$20)</f>
        <v>#DIV/0!</v>
      </c>
      <c r="E139" s="2535"/>
      <c r="F139" s="2535" t="e">
        <f t="shared" ref="F139:G143" si="82">(F7+F15)/(F$12+F$20)</f>
        <v>#DIV/0!</v>
      </c>
      <c r="G139" s="2535" t="e">
        <f t="shared" si="82"/>
        <v>#DIV/0!</v>
      </c>
      <c r="H139" s="2535"/>
      <c r="I139" s="2535" t="e">
        <f t="shared" ref="I139:J143" si="83">(I7+I15)/(I$12+I$20)</f>
        <v>#DIV/0!</v>
      </c>
      <c r="J139" s="2535" t="e">
        <f t="shared" si="83"/>
        <v>#DIV/0!</v>
      </c>
      <c r="K139" s="2535"/>
      <c r="L139" s="2535" t="e">
        <f t="shared" ref="L139:M143" si="84">(L7+L15)/(L$12+L$20)</f>
        <v>#DIV/0!</v>
      </c>
      <c r="M139" s="2535" t="e">
        <f t="shared" si="84"/>
        <v>#DIV/0!</v>
      </c>
      <c r="N139" s="2535"/>
      <c r="O139" s="2535" t="e">
        <f t="shared" ref="O139:P143" si="85">(O7+O15)/(O$12+O$20)</f>
        <v>#DIV/0!</v>
      </c>
      <c r="P139" s="2535" t="e">
        <f t="shared" si="85"/>
        <v>#DIV/0!</v>
      </c>
      <c r="Q139" s="2535"/>
      <c r="R139" s="2535" t="e">
        <f t="shared" ref="R139:S143" si="86">(R7+R15)/(R$12+R$20)</f>
        <v>#DIV/0!</v>
      </c>
      <c r="S139" s="2535" t="e">
        <f t="shared" si="86"/>
        <v>#DIV/0!</v>
      </c>
      <c r="T139" s="2535"/>
      <c r="U139" s="2535" t="e">
        <f t="shared" ref="U139:V143" si="87">(U7+U15)/(U$12+U$20)</f>
        <v>#DIV/0!</v>
      </c>
      <c r="V139" s="2535" t="e">
        <f t="shared" si="87"/>
        <v>#DIV/0!</v>
      </c>
      <c r="W139" s="2535"/>
      <c r="X139" s="2535" t="e">
        <f t="shared" ref="X139:Y143" si="88">(X7+X15)/(X$12+X$20)</f>
        <v>#DIV/0!</v>
      </c>
      <c r="Y139" s="2535" t="e">
        <f t="shared" si="88"/>
        <v>#DIV/0!</v>
      </c>
      <c r="Z139" s="2535"/>
      <c r="AA139" s="2535" t="e">
        <f t="shared" ref="AA139:AB143" si="89">(AA7+AA15)/(AA$12+AA$20)</f>
        <v>#DIV/0!</v>
      </c>
      <c r="AB139" s="2535" t="e">
        <f t="shared" si="89"/>
        <v>#DIV/0!</v>
      </c>
      <c r="AC139" s="2535"/>
      <c r="AD139" s="2535" t="e">
        <f t="shared" ref="AD139:AE143" si="90">(AD7+AD15)/(AD$12+AD$20)</f>
        <v>#DIV/0!</v>
      </c>
      <c r="AE139" s="2535" t="e">
        <f t="shared" si="90"/>
        <v>#DIV/0!</v>
      </c>
      <c r="AF139" s="2535"/>
      <c r="AG139" s="2535" t="e">
        <f t="shared" ref="AG139:AI143" si="91">(AG7+AG15)/(AG$12+AG$20)</f>
        <v>#DIV/0!</v>
      </c>
      <c r="AH139" s="2535" t="e">
        <f t="shared" si="91"/>
        <v>#DIV/0!</v>
      </c>
      <c r="AI139" s="2535" t="e">
        <f t="shared" si="91"/>
        <v>#DIV/0!</v>
      </c>
      <c r="AJ139" s="2535"/>
      <c r="AK139" s="2535" t="e">
        <f>(AK7+AK15)/(AK$12+AK$20)</f>
        <v>#DIV/0!</v>
      </c>
    </row>
    <row r="140" spans="1:37">
      <c r="A140" s="1"/>
      <c r="B140" s="34" t="s">
        <v>794</v>
      </c>
      <c r="C140" s="1"/>
      <c r="D140" s="2535" t="e">
        <f>(D8+D16)/(D$12+D$20)</f>
        <v>#DIV/0!</v>
      </c>
      <c r="E140" s="2535"/>
      <c r="F140" s="2535" t="e">
        <f t="shared" si="82"/>
        <v>#DIV/0!</v>
      </c>
      <c r="G140" s="2535" t="e">
        <f t="shared" si="82"/>
        <v>#DIV/0!</v>
      </c>
      <c r="H140" s="2535"/>
      <c r="I140" s="2535" t="e">
        <f t="shared" si="83"/>
        <v>#DIV/0!</v>
      </c>
      <c r="J140" s="2535" t="e">
        <f t="shared" si="83"/>
        <v>#DIV/0!</v>
      </c>
      <c r="K140" s="2535"/>
      <c r="L140" s="2535" t="e">
        <f t="shared" si="84"/>
        <v>#DIV/0!</v>
      </c>
      <c r="M140" s="2535" t="e">
        <f t="shared" si="84"/>
        <v>#DIV/0!</v>
      </c>
      <c r="N140" s="2535"/>
      <c r="O140" s="2535" t="e">
        <f t="shared" si="85"/>
        <v>#DIV/0!</v>
      </c>
      <c r="P140" s="2535" t="e">
        <f t="shared" si="85"/>
        <v>#DIV/0!</v>
      </c>
      <c r="Q140" s="2535"/>
      <c r="R140" s="2535" t="e">
        <f t="shared" si="86"/>
        <v>#DIV/0!</v>
      </c>
      <c r="S140" s="2535" t="e">
        <f t="shared" si="86"/>
        <v>#DIV/0!</v>
      </c>
      <c r="T140" s="2535"/>
      <c r="U140" s="2535" t="e">
        <f t="shared" si="87"/>
        <v>#DIV/0!</v>
      </c>
      <c r="V140" s="2535" t="e">
        <f t="shared" si="87"/>
        <v>#DIV/0!</v>
      </c>
      <c r="W140" s="2535"/>
      <c r="X140" s="2535" t="e">
        <f t="shared" si="88"/>
        <v>#DIV/0!</v>
      </c>
      <c r="Y140" s="2535" t="e">
        <f t="shared" si="88"/>
        <v>#DIV/0!</v>
      </c>
      <c r="Z140" s="2535"/>
      <c r="AA140" s="2535" t="e">
        <f t="shared" si="89"/>
        <v>#DIV/0!</v>
      </c>
      <c r="AB140" s="2535" t="e">
        <f t="shared" si="89"/>
        <v>#DIV/0!</v>
      </c>
      <c r="AC140" s="2535"/>
      <c r="AD140" s="2535" t="e">
        <f t="shared" si="90"/>
        <v>#DIV/0!</v>
      </c>
      <c r="AE140" s="2535" t="e">
        <f t="shared" si="90"/>
        <v>#DIV/0!</v>
      </c>
      <c r="AF140" s="2535"/>
      <c r="AG140" s="2535" t="e">
        <f t="shared" si="91"/>
        <v>#DIV/0!</v>
      </c>
      <c r="AH140" s="2535" t="e">
        <f t="shared" si="91"/>
        <v>#DIV/0!</v>
      </c>
      <c r="AI140" s="2535" t="e">
        <f t="shared" si="91"/>
        <v>#DIV/0!</v>
      </c>
      <c r="AJ140" s="2535"/>
      <c r="AK140" s="2535" t="e">
        <f>(AK8+AK16)/(AK$12+AK$20)</f>
        <v>#DIV/0!</v>
      </c>
    </row>
    <row r="141" spans="1:37">
      <c r="A141" s="1"/>
      <c r="B141" s="34" t="s">
        <v>731</v>
      </c>
      <c r="C141" s="1"/>
      <c r="D141" s="2535" t="e">
        <f>(D9+D17)/(D$12+D$20)</f>
        <v>#DIV/0!</v>
      </c>
      <c r="E141" s="2535"/>
      <c r="F141" s="2535" t="e">
        <f t="shared" si="82"/>
        <v>#DIV/0!</v>
      </c>
      <c r="G141" s="2535" t="e">
        <f t="shared" si="82"/>
        <v>#DIV/0!</v>
      </c>
      <c r="H141" s="2535"/>
      <c r="I141" s="2535" t="e">
        <f t="shared" si="83"/>
        <v>#DIV/0!</v>
      </c>
      <c r="J141" s="2535" t="e">
        <f t="shared" si="83"/>
        <v>#DIV/0!</v>
      </c>
      <c r="K141" s="2535"/>
      <c r="L141" s="2535" t="e">
        <f t="shared" si="84"/>
        <v>#DIV/0!</v>
      </c>
      <c r="M141" s="2535" t="e">
        <f t="shared" si="84"/>
        <v>#DIV/0!</v>
      </c>
      <c r="N141" s="2535"/>
      <c r="O141" s="2535" t="e">
        <f t="shared" si="85"/>
        <v>#DIV/0!</v>
      </c>
      <c r="P141" s="2535" t="e">
        <f t="shared" si="85"/>
        <v>#DIV/0!</v>
      </c>
      <c r="Q141" s="2535"/>
      <c r="R141" s="2535" t="e">
        <f t="shared" si="86"/>
        <v>#DIV/0!</v>
      </c>
      <c r="S141" s="2535" t="e">
        <f t="shared" si="86"/>
        <v>#DIV/0!</v>
      </c>
      <c r="T141" s="2535"/>
      <c r="U141" s="2535" t="e">
        <f t="shared" si="87"/>
        <v>#DIV/0!</v>
      </c>
      <c r="V141" s="2535" t="e">
        <f t="shared" si="87"/>
        <v>#DIV/0!</v>
      </c>
      <c r="W141" s="2535"/>
      <c r="X141" s="2535" t="e">
        <f t="shared" si="88"/>
        <v>#DIV/0!</v>
      </c>
      <c r="Y141" s="2535" t="e">
        <f t="shared" si="88"/>
        <v>#DIV/0!</v>
      </c>
      <c r="Z141" s="2535"/>
      <c r="AA141" s="2535" t="e">
        <f t="shared" si="89"/>
        <v>#DIV/0!</v>
      </c>
      <c r="AB141" s="2535" t="e">
        <f t="shared" si="89"/>
        <v>#DIV/0!</v>
      </c>
      <c r="AC141" s="2535"/>
      <c r="AD141" s="2535" t="e">
        <f t="shared" si="90"/>
        <v>#DIV/0!</v>
      </c>
      <c r="AE141" s="2535" t="e">
        <f t="shared" si="90"/>
        <v>#DIV/0!</v>
      </c>
      <c r="AF141" s="2535"/>
      <c r="AG141" s="2535" t="e">
        <f t="shared" si="91"/>
        <v>#DIV/0!</v>
      </c>
      <c r="AH141" s="2535" t="e">
        <f t="shared" si="91"/>
        <v>#DIV/0!</v>
      </c>
      <c r="AI141" s="2535" t="e">
        <f t="shared" si="91"/>
        <v>#DIV/0!</v>
      </c>
      <c r="AJ141" s="2535"/>
      <c r="AK141" s="2535" t="e">
        <f>(AK9+AK17)/(AK$12+AK$20)</f>
        <v>#DIV/0!</v>
      </c>
    </row>
    <row r="142" spans="1:37">
      <c r="A142" s="1"/>
      <c r="B142" s="34" t="s">
        <v>6</v>
      </c>
      <c r="C142" s="1"/>
      <c r="D142" s="2535" t="e">
        <f>(D10+D18)/(D$12+D$20)</f>
        <v>#DIV/0!</v>
      </c>
      <c r="E142" s="2535"/>
      <c r="F142" s="2535" t="e">
        <f t="shared" si="82"/>
        <v>#DIV/0!</v>
      </c>
      <c r="G142" s="2535" t="e">
        <f t="shared" si="82"/>
        <v>#DIV/0!</v>
      </c>
      <c r="H142" s="2535"/>
      <c r="I142" s="2535" t="e">
        <f t="shared" si="83"/>
        <v>#DIV/0!</v>
      </c>
      <c r="J142" s="2535" t="e">
        <f t="shared" si="83"/>
        <v>#DIV/0!</v>
      </c>
      <c r="K142" s="2535"/>
      <c r="L142" s="2535" t="e">
        <f t="shared" si="84"/>
        <v>#DIV/0!</v>
      </c>
      <c r="M142" s="2535" t="e">
        <f t="shared" si="84"/>
        <v>#DIV/0!</v>
      </c>
      <c r="N142" s="2535"/>
      <c r="O142" s="2535" t="e">
        <f t="shared" si="85"/>
        <v>#DIV/0!</v>
      </c>
      <c r="P142" s="2535" t="e">
        <f t="shared" si="85"/>
        <v>#DIV/0!</v>
      </c>
      <c r="Q142" s="2535"/>
      <c r="R142" s="2535" t="e">
        <f t="shared" si="86"/>
        <v>#DIV/0!</v>
      </c>
      <c r="S142" s="2535" t="e">
        <f t="shared" si="86"/>
        <v>#DIV/0!</v>
      </c>
      <c r="T142" s="2535"/>
      <c r="U142" s="2535" t="e">
        <f t="shared" si="87"/>
        <v>#DIV/0!</v>
      </c>
      <c r="V142" s="2535" t="e">
        <f t="shared" si="87"/>
        <v>#DIV/0!</v>
      </c>
      <c r="W142" s="2535"/>
      <c r="X142" s="2535" t="e">
        <f t="shared" si="88"/>
        <v>#DIV/0!</v>
      </c>
      <c r="Y142" s="2535" t="e">
        <f t="shared" si="88"/>
        <v>#DIV/0!</v>
      </c>
      <c r="Z142" s="2535"/>
      <c r="AA142" s="2535" t="e">
        <f t="shared" si="89"/>
        <v>#DIV/0!</v>
      </c>
      <c r="AB142" s="2535" t="e">
        <f t="shared" si="89"/>
        <v>#DIV/0!</v>
      </c>
      <c r="AC142" s="2535"/>
      <c r="AD142" s="2535" t="e">
        <f t="shared" si="90"/>
        <v>#DIV/0!</v>
      </c>
      <c r="AE142" s="2535" t="e">
        <f t="shared" si="90"/>
        <v>#DIV/0!</v>
      </c>
      <c r="AF142" s="2535"/>
      <c r="AG142" s="2535" t="e">
        <f t="shared" si="91"/>
        <v>#DIV/0!</v>
      </c>
      <c r="AH142" s="2535" t="e">
        <f t="shared" si="91"/>
        <v>#DIV/0!</v>
      </c>
      <c r="AI142" s="2535" t="e">
        <f t="shared" si="91"/>
        <v>#DIV/0!</v>
      </c>
      <c r="AJ142" s="2535"/>
      <c r="AK142" s="2535" t="e">
        <f>(AK10+AK18)/(AK$12+AK$20)</f>
        <v>#DIV/0!</v>
      </c>
    </row>
    <row r="143" spans="1:37">
      <c r="A143" s="1"/>
      <c r="B143" s="34" t="s">
        <v>793</v>
      </c>
      <c r="C143" s="1"/>
      <c r="D143" s="2535" t="e">
        <f>(D11+D19)/(D$12+D$20)</f>
        <v>#DIV/0!</v>
      </c>
      <c r="E143" s="2535"/>
      <c r="F143" s="2535" t="e">
        <f t="shared" si="82"/>
        <v>#DIV/0!</v>
      </c>
      <c r="G143" s="2535" t="e">
        <f t="shared" si="82"/>
        <v>#DIV/0!</v>
      </c>
      <c r="H143" s="2535"/>
      <c r="I143" s="2535" t="e">
        <f t="shared" si="83"/>
        <v>#DIV/0!</v>
      </c>
      <c r="J143" s="2535" t="e">
        <f t="shared" si="83"/>
        <v>#DIV/0!</v>
      </c>
      <c r="K143" s="2535"/>
      <c r="L143" s="2535" t="e">
        <f t="shared" si="84"/>
        <v>#DIV/0!</v>
      </c>
      <c r="M143" s="2535" t="e">
        <f t="shared" si="84"/>
        <v>#DIV/0!</v>
      </c>
      <c r="N143" s="2535"/>
      <c r="O143" s="2535" t="e">
        <f t="shared" si="85"/>
        <v>#DIV/0!</v>
      </c>
      <c r="P143" s="2535" t="e">
        <f t="shared" si="85"/>
        <v>#DIV/0!</v>
      </c>
      <c r="Q143" s="2535"/>
      <c r="R143" s="2535" t="e">
        <f t="shared" si="86"/>
        <v>#DIV/0!</v>
      </c>
      <c r="S143" s="2535" t="e">
        <f t="shared" si="86"/>
        <v>#DIV/0!</v>
      </c>
      <c r="T143" s="2535"/>
      <c r="U143" s="2535" t="e">
        <f t="shared" si="87"/>
        <v>#DIV/0!</v>
      </c>
      <c r="V143" s="2535" t="e">
        <f t="shared" si="87"/>
        <v>#DIV/0!</v>
      </c>
      <c r="W143" s="2535"/>
      <c r="X143" s="2535" t="e">
        <f t="shared" si="88"/>
        <v>#DIV/0!</v>
      </c>
      <c r="Y143" s="2535" t="e">
        <f t="shared" si="88"/>
        <v>#DIV/0!</v>
      </c>
      <c r="Z143" s="2535"/>
      <c r="AA143" s="2535" t="e">
        <f t="shared" si="89"/>
        <v>#DIV/0!</v>
      </c>
      <c r="AB143" s="2535" t="e">
        <f t="shared" si="89"/>
        <v>#DIV/0!</v>
      </c>
      <c r="AC143" s="2535"/>
      <c r="AD143" s="2535" t="e">
        <f t="shared" si="90"/>
        <v>#DIV/0!</v>
      </c>
      <c r="AE143" s="2535" t="e">
        <f t="shared" si="90"/>
        <v>#DIV/0!</v>
      </c>
      <c r="AF143" s="2535"/>
      <c r="AG143" s="2535" t="e">
        <f t="shared" si="91"/>
        <v>#DIV/0!</v>
      </c>
      <c r="AH143" s="2535" t="e">
        <f t="shared" si="91"/>
        <v>#DIV/0!</v>
      </c>
      <c r="AI143" s="2535" t="e">
        <f t="shared" si="91"/>
        <v>#DIV/0!</v>
      </c>
      <c r="AJ143" s="2535"/>
      <c r="AK143" s="2535" t="e">
        <f>(AK11+AK19)/(AK$12+AK$20)</f>
        <v>#DIV/0!</v>
      </c>
    </row>
    <row r="144" spans="1:37">
      <c r="A144" s="1"/>
      <c r="B144" s="34" t="s">
        <v>8</v>
      </c>
      <c r="C144" s="1"/>
      <c r="D144" s="2535" t="e">
        <f t="shared" ref="D144:AK144" si="92">SUM(D139:D143)</f>
        <v>#DIV/0!</v>
      </c>
      <c r="E144" s="2535">
        <f t="shared" si="92"/>
        <v>0</v>
      </c>
      <c r="F144" s="2535" t="e">
        <f t="shared" si="92"/>
        <v>#DIV/0!</v>
      </c>
      <c r="G144" s="2535" t="e">
        <f t="shared" si="92"/>
        <v>#DIV/0!</v>
      </c>
      <c r="H144" s="2535">
        <f t="shared" si="92"/>
        <v>0</v>
      </c>
      <c r="I144" s="2535" t="e">
        <f t="shared" si="92"/>
        <v>#DIV/0!</v>
      </c>
      <c r="J144" s="2535" t="e">
        <f t="shared" si="92"/>
        <v>#DIV/0!</v>
      </c>
      <c r="K144" s="2535">
        <f t="shared" si="92"/>
        <v>0</v>
      </c>
      <c r="L144" s="2535" t="e">
        <f t="shared" si="92"/>
        <v>#DIV/0!</v>
      </c>
      <c r="M144" s="2535" t="e">
        <f t="shared" si="92"/>
        <v>#DIV/0!</v>
      </c>
      <c r="N144" s="2535">
        <f t="shared" si="92"/>
        <v>0</v>
      </c>
      <c r="O144" s="2535" t="e">
        <f t="shared" si="92"/>
        <v>#DIV/0!</v>
      </c>
      <c r="P144" s="2535" t="e">
        <f t="shared" si="92"/>
        <v>#DIV/0!</v>
      </c>
      <c r="Q144" s="2535">
        <f t="shared" si="92"/>
        <v>0</v>
      </c>
      <c r="R144" s="2535" t="e">
        <f t="shared" si="92"/>
        <v>#DIV/0!</v>
      </c>
      <c r="S144" s="2535" t="e">
        <f t="shared" si="92"/>
        <v>#DIV/0!</v>
      </c>
      <c r="T144" s="2535">
        <f t="shared" si="92"/>
        <v>0</v>
      </c>
      <c r="U144" s="2535" t="e">
        <f t="shared" si="92"/>
        <v>#DIV/0!</v>
      </c>
      <c r="V144" s="2535" t="e">
        <f t="shared" si="92"/>
        <v>#DIV/0!</v>
      </c>
      <c r="W144" s="2535">
        <f t="shared" si="92"/>
        <v>0</v>
      </c>
      <c r="X144" s="2535" t="e">
        <f t="shared" si="92"/>
        <v>#DIV/0!</v>
      </c>
      <c r="Y144" s="2535" t="e">
        <f t="shared" si="92"/>
        <v>#DIV/0!</v>
      </c>
      <c r="Z144" s="2535">
        <f t="shared" si="92"/>
        <v>0</v>
      </c>
      <c r="AA144" s="2535" t="e">
        <f t="shared" si="92"/>
        <v>#DIV/0!</v>
      </c>
      <c r="AB144" s="2535" t="e">
        <f t="shared" si="92"/>
        <v>#DIV/0!</v>
      </c>
      <c r="AC144" s="2535">
        <f t="shared" si="92"/>
        <v>0</v>
      </c>
      <c r="AD144" s="2535" t="e">
        <f t="shared" si="92"/>
        <v>#DIV/0!</v>
      </c>
      <c r="AE144" s="2535" t="e">
        <f t="shared" si="92"/>
        <v>#DIV/0!</v>
      </c>
      <c r="AF144" s="2535">
        <f t="shared" si="92"/>
        <v>0</v>
      </c>
      <c r="AG144" s="2535" t="e">
        <f t="shared" si="92"/>
        <v>#DIV/0!</v>
      </c>
      <c r="AH144" s="2535" t="e">
        <f t="shared" si="92"/>
        <v>#DIV/0!</v>
      </c>
      <c r="AI144" s="2535" t="e">
        <f t="shared" si="92"/>
        <v>#DIV/0!</v>
      </c>
      <c r="AJ144" s="2535">
        <f t="shared" si="92"/>
        <v>0</v>
      </c>
      <c r="AK144" s="2535" t="e">
        <f t="shared" si="92"/>
        <v>#DIV/0!</v>
      </c>
    </row>
    <row r="145" spans="1:3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c r="A146" s="663"/>
      <c r="B146" s="6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c r="A147" s="16" t="s">
        <v>813</v>
      </c>
      <c r="B147" s="6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c r="A148" s="666" t="s">
        <v>812</v>
      </c>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c r="A149" s="654" t="s">
        <v>811</v>
      </c>
      <c r="B149" s="34" t="s">
        <v>795</v>
      </c>
      <c r="C149" s="1"/>
      <c r="D149" s="2535" t="e">
        <f>(D25/D$30)</f>
        <v>#DIV/0!</v>
      </c>
      <c r="E149" s="2535"/>
      <c r="F149" s="2535" t="e">
        <f t="shared" ref="F149:G153" si="93">(F25/F$30)</f>
        <v>#DIV/0!</v>
      </c>
      <c r="G149" s="2535" t="e">
        <f t="shared" si="93"/>
        <v>#DIV/0!</v>
      </c>
      <c r="H149" s="2535"/>
      <c r="I149" s="2535" t="e">
        <f t="shared" ref="I149:J153" si="94">(I25/I$30)</f>
        <v>#DIV/0!</v>
      </c>
      <c r="J149" s="2535" t="e">
        <f t="shared" si="94"/>
        <v>#DIV/0!</v>
      </c>
      <c r="K149" s="2535"/>
      <c r="L149" s="2535" t="e">
        <f t="shared" ref="L149:M153" si="95">(L25/L$30)</f>
        <v>#DIV/0!</v>
      </c>
      <c r="M149" s="2535" t="e">
        <f t="shared" si="95"/>
        <v>#DIV/0!</v>
      </c>
      <c r="N149" s="2535"/>
      <c r="O149" s="2535" t="e">
        <f t="shared" ref="O149:P153" si="96">(O25/O$30)</f>
        <v>#DIV/0!</v>
      </c>
      <c r="P149" s="2535" t="e">
        <f t="shared" si="96"/>
        <v>#DIV/0!</v>
      </c>
      <c r="Q149" s="2535"/>
      <c r="R149" s="2535" t="e">
        <f t="shared" ref="R149:S153" si="97">(R25/R$30)</f>
        <v>#DIV/0!</v>
      </c>
      <c r="S149" s="2535" t="e">
        <f t="shared" si="97"/>
        <v>#DIV/0!</v>
      </c>
      <c r="T149" s="2535"/>
      <c r="U149" s="2535" t="e">
        <f t="shared" ref="U149:V153" si="98">(U25/U$30)</f>
        <v>#DIV/0!</v>
      </c>
      <c r="V149" s="2535" t="e">
        <f t="shared" si="98"/>
        <v>#DIV/0!</v>
      </c>
      <c r="W149" s="2535"/>
      <c r="X149" s="2535" t="e">
        <f t="shared" ref="X149:Y153" si="99">(X25/X$30)</f>
        <v>#DIV/0!</v>
      </c>
      <c r="Y149" s="2535" t="e">
        <f t="shared" si="99"/>
        <v>#DIV/0!</v>
      </c>
      <c r="Z149" s="2535"/>
      <c r="AA149" s="2535" t="e">
        <f t="shared" ref="AA149:AB153" si="100">(AA25/AA$30)</f>
        <v>#DIV/0!</v>
      </c>
      <c r="AB149" s="2535" t="e">
        <f t="shared" si="100"/>
        <v>#DIV/0!</v>
      </c>
      <c r="AC149" s="2535"/>
      <c r="AD149" s="2535" t="e">
        <f t="shared" ref="AD149:AE153" si="101">(AD25/AD$30)</f>
        <v>#DIV/0!</v>
      </c>
      <c r="AE149" s="2535" t="e">
        <f t="shared" si="101"/>
        <v>#DIV/0!</v>
      </c>
      <c r="AF149" s="2535"/>
      <c r="AG149" s="2535" t="e">
        <f t="shared" ref="AG149:AI153" si="102">(AG25/AG$30)</f>
        <v>#DIV/0!</v>
      </c>
      <c r="AH149" s="2535" t="e">
        <f t="shared" si="102"/>
        <v>#DIV/0!</v>
      </c>
      <c r="AI149" s="2535" t="e">
        <f t="shared" si="102"/>
        <v>#DIV/0!</v>
      </c>
      <c r="AJ149" s="2535"/>
      <c r="AK149" s="2535" t="e">
        <f>(AK25/AK$30)</f>
        <v>#DIV/0!</v>
      </c>
    </row>
    <row r="150" spans="1:37">
      <c r="A150" s="654" t="s">
        <v>811</v>
      </c>
      <c r="B150" s="34" t="s">
        <v>794</v>
      </c>
      <c r="C150" s="1"/>
      <c r="D150" s="2535" t="e">
        <f>(D26/D$30)</f>
        <v>#DIV/0!</v>
      </c>
      <c r="E150" s="2535"/>
      <c r="F150" s="2535" t="e">
        <f t="shared" si="93"/>
        <v>#DIV/0!</v>
      </c>
      <c r="G150" s="2535" t="e">
        <f t="shared" si="93"/>
        <v>#DIV/0!</v>
      </c>
      <c r="H150" s="2535"/>
      <c r="I150" s="2535" t="e">
        <f t="shared" si="94"/>
        <v>#DIV/0!</v>
      </c>
      <c r="J150" s="2535" t="e">
        <f t="shared" si="94"/>
        <v>#DIV/0!</v>
      </c>
      <c r="K150" s="2535"/>
      <c r="L150" s="2535" t="e">
        <f t="shared" si="95"/>
        <v>#DIV/0!</v>
      </c>
      <c r="M150" s="2535" t="e">
        <f t="shared" si="95"/>
        <v>#DIV/0!</v>
      </c>
      <c r="N150" s="2535"/>
      <c r="O150" s="2535" t="e">
        <f t="shared" si="96"/>
        <v>#DIV/0!</v>
      </c>
      <c r="P150" s="2535" t="e">
        <f t="shared" si="96"/>
        <v>#DIV/0!</v>
      </c>
      <c r="Q150" s="2535"/>
      <c r="R150" s="2535" t="e">
        <f t="shared" si="97"/>
        <v>#DIV/0!</v>
      </c>
      <c r="S150" s="2535" t="e">
        <f t="shared" si="97"/>
        <v>#DIV/0!</v>
      </c>
      <c r="T150" s="2535"/>
      <c r="U150" s="2535" t="e">
        <f t="shared" si="98"/>
        <v>#DIV/0!</v>
      </c>
      <c r="V150" s="2535" t="e">
        <f t="shared" si="98"/>
        <v>#DIV/0!</v>
      </c>
      <c r="W150" s="2535"/>
      <c r="X150" s="2535" t="e">
        <f t="shared" si="99"/>
        <v>#DIV/0!</v>
      </c>
      <c r="Y150" s="2535" t="e">
        <f t="shared" si="99"/>
        <v>#DIV/0!</v>
      </c>
      <c r="Z150" s="2535"/>
      <c r="AA150" s="2535" t="e">
        <f t="shared" si="100"/>
        <v>#DIV/0!</v>
      </c>
      <c r="AB150" s="2535" t="e">
        <f t="shared" si="100"/>
        <v>#DIV/0!</v>
      </c>
      <c r="AC150" s="2535"/>
      <c r="AD150" s="2535" t="e">
        <f t="shared" si="101"/>
        <v>#DIV/0!</v>
      </c>
      <c r="AE150" s="2535" t="e">
        <f t="shared" si="101"/>
        <v>#DIV/0!</v>
      </c>
      <c r="AF150" s="2535"/>
      <c r="AG150" s="2535" t="e">
        <f t="shared" si="102"/>
        <v>#DIV/0!</v>
      </c>
      <c r="AH150" s="2535" t="e">
        <f t="shared" si="102"/>
        <v>#DIV/0!</v>
      </c>
      <c r="AI150" s="2535" t="e">
        <f t="shared" si="102"/>
        <v>#DIV/0!</v>
      </c>
      <c r="AJ150" s="2535"/>
      <c r="AK150" s="2535" t="e">
        <f>(AK26/AK$30)</f>
        <v>#DIV/0!</v>
      </c>
    </row>
    <row r="151" spans="1:37">
      <c r="A151" s="654" t="s">
        <v>811</v>
      </c>
      <c r="B151" s="34" t="s">
        <v>731</v>
      </c>
      <c r="C151" s="1"/>
      <c r="D151" s="2535" t="e">
        <f>(D27/D$30)</f>
        <v>#DIV/0!</v>
      </c>
      <c r="E151" s="2535"/>
      <c r="F151" s="2535" t="e">
        <f t="shared" si="93"/>
        <v>#DIV/0!</v>
      </c>
      <c r="G151" s="2535" t="e">
        <f t="shared" si="93"/>
        <v>#DIV/0!</v>
      </c>
      <c r="H151" s="2535"/>
      <c r="I151" s="2535" t="e">
        <f t="shared" si="94"/>
        <v>#DIV/0!</v>
      </c>
      <c r="J151" s="2535" t="e">
        <f t="shared" si="94"/>
        <v>#DIV/0!</v>
      </c>
      <c r="K151" s="2535"/>
      <c r="L151" s="2535" t="e">
        <f t="shared" si="95"/>
        <v>#DIV/0!</v>
      </c>
      <c r="M151" s="2535" t="e">
        <f t="shared" si="95"/>
        <v>#DIV/0!</v>
      </c>
      <c r="N151" s="2535"/>
      <c r="O151" s="2535" t="e">
        <f t="shared" si="96"/>
        <v>#DIV/0!</v>
      </c>
      <c r="P151" s="2535" t="e">
        <f t="shared" si="96"/>
        <v>#DIV/0!</v>
      </c>
      <c r="Q151" s="2535"/>
      <c r="R151" s="2535" t="e">
        <f t="shared" si="97"/>
        <v>#DIV/0!</v>
      </c>
      <c r="S151" s="2535" t="e">
        <f t="shared" si="97"/>
        <v>#DIV/0!</v>
      </c>
      <c r="T151" s="2535"/>
      <c r="U151" s="2535" t="e">
        <f t="shared" si="98"/>
        <v>#DIV/0!</v>
      </c>
      <c r="V151" s="2535" t="e">
        <f t="shared" si="98"/>
        <v>#DIV/0!</v>
      </c>
      <c r="W151" s="2535"/>
      <c r="X151" s="2535" t="e">
        <f t="shared" si="99"/>
        <v>#DIV/0!</v>
      </c>
      <c r="Y151" s="2535" t="e">
        <f t="shared" si="99"/>
        <v>#DIV/0!</v>
      </c>
      <c r="Z151" s="2535"/>
      <c r="AA151" s="2535" t="e">
        <f t="shared" si="100"/>
        <v>#DIV/0!</v>
      </c>
      <c r="AB151" s="2535" t="e">
        <f t="shared" si="100"/>
        <v>#DIV/0!</v>
      </c>
      <c r="AC151" s="2535"/>
      <c r="AD151" s="2535" t="e">
        <f t="shared" si="101"/>
        <v>#DIV/0!</v>
      </c>
      <c r="AE151" s="2535" t="e">
        <f t="shared" si="101"/>
        <v>#DIV/0!</v>
      </c>
      <c r="AF151" s="2535"/>
      <c r="AG151" s="2535" t="e">
        <f t="shared" si="102"/>
        <v>#DIV/0!</v>
      </c>
      <c r="AH151" s="2535" t="e">
        <f t="shared" si="102"/>
        <v>#DIV/0!</v>
      </c>
      <c r="AI151" s="2535" t="e">
        <f t="shared" si="102"/>
        <v>#DIV/0!</v>
      </c>
      <c r="AJ151" s="2535"/>
      <c r="AK151" s="2535" t="e">
        <f>(AK27/AK$30)</f>
        <v>#DIV/0!</v>
      </c>
    </row>
    <row r="152" spans="1:37">
      <c r="A152" s="654" t="s">
        <v>811</v>
      </c>
      <c r="B152" s="34" t="s">
        <v>6</v>
      </c>
      <c r="C152" s="1"/>
      <c r="D152" s="2535" t="e">
        <f>(D28/D$30)</f>
        <v>#DIV/0!</v>
      </c>
      <c r="E152" s="2535"/>
      <c r="F152" s="2535" t="e">
        <f t="shared" si="93"/>
        <v>#DIV/0!</v>
      </c>
      <c r="G152" s="2535" t="e">
        <f t="shared" si="93"/>
        <v>#DIV/0!</v>
      </c>
      <c r="H152" s="2535"/>
      <c r="I152" s="2535" t="e">
        <f t="shared" si="94"/>
        <v>#DIV/0!</v>
      </c>
      <c r="J152" s="2535" t="e">
        <f t="shared" si="94"/>
        <v>#DIV/0!</v>
      </c>
      <c r="K152" s="2535"/>
      <c r="L152" s="2535" t="e">
        <f t="shared" si="95"/>
        <v>#DIV/0!</v>
      </c>
      <c r="M152" s="2535" t="e">
        <f t="shared" si="95"/>
        <v>#DIV/0!</v>
      </c>
      <c r="N152" s="2535"/>
      <c r="O152" s="2535" t="e">
        <f t="shared" si="96"/>
        <v>#DIV/0!</v>
      </c>
      <c r="P152" s="2535" t="e">
        <f t="shared" si="96"/>
        <v>#DIV/0!</v>
      </c>
      <c r="Q152" s="2535"/>
      <c r="R152" s="2535" t="e">
        <f t="shared" si="97"/>
        <v>#DIV/0!</v>
      </c>
      <c r="S152" s="2535" t="e">
        <f t="shared" si="97"/>
        <v>#DIV/0!</v>
      </c>
      <c r="T152" s="2535"/>
      <c r="U152" s="2535" t="e">
        <f t="shared" si="98"/>
        <v>#DIV/0!</v>
      </c>
      <c r="V152" s="2535" t="e">
        <f t="shared" si="98"/>
        <v>#DIV/0!</v>
      </c>
      <c r="W152" s="2535"/>
      <c r="X152" s="2535" t="e">
        <f t="shared" si="99"/>
        <v>#DIV/0!</v>
      </c>
      <c r="Y152" s="2535" t="e">
        <f t="shared" si="99"/>
        <v>#DIV/0!</v>
      </c>
      <c r="Z152" s="2535"/>
      <c r="AA152" s="2535" t="e">
        <f t="shared" si="100"/>
        <v>#DIV/0!</v>
      </c>
      <c r="AB152" s="2535" t="e">
        <f t="shared" si="100"/>
        <v>#DIV/0!</v>
      </c>
      <c r="AC152" s="2535"/>
      <c r="AD152" s="2535" t="e">
        <f t="shared" si="101"/>
        <v>#DIV/0!</v>
      </c>
      <c r="AE152" s="2535" t="e">
        <f t="shared" si="101"/>
        <v>#DIV/0!</v>
      </c>
      <c r="AF152" s="2535"/>
      <c r="AG152" s="2535" t="e">
        <f t="shared" si="102"/>
        <v>#DIV/0!</v>
      </c>
      <c r="AH152" s="2535" t="e">
        <f t="shared" si="102"/>
        <v>#DIV/0!</v>
      </c>
      <c r="AI152" s="2535" t="e">
        <f t="shared" si="102"/>
        <v>#DIV/0!</v>
      </c>
      <c r="AJ152" s="2535"/>
      <c r="AK152" s="2535" t="e">
        <f>(AK28/AK$30)</f>
        <v>#DIV/0!</v>
      </c>
    </row>
    <row r="153" spans="1:37">
      <c r="A153" s="654" t="s">
        <v>811</v>
      </c>
      <c r="B153" s="34" t="s">
        <v>793</v>
      </c>
      <c r="C153" s="1"/>
      <c r="D153" s="2535" t="e">
        <f>(D29/D$30)</f>
        <v>#DIV/0!</v>
      </c>
      <c r="E153" s="2535"/>
      <c r="F153" s="2535" t="e">
        <f t="shared" si="93"/>
        <v>#DIV/0!</v>
      </c>
      <c r="G153" s="2535" t="e">
        <f t="shared" si="93"/>
        <v>#DIV/0!</v>
      </c>
      <c r="H153" s="2535"/>
      <c r="I153" s="2535" t="e">
        <f t="shared" si="94"/>
        <v>#DIV/0!</v>
      </c>
      <c r="J153" s="2535" t="e">
        <f t="shared" si="94"/>
        <v>#DIV/0!</v>
      </c>
      <c r="K153" s="2535"/>
      <c r="L153" s="2535" t="e">
        <f t="shared" si="95"/>
        <v>#DIV/0!</v>
      </c>
      <c r="M153" s="2535" t="e">
        <f t="shared" si="95"/>
        <v>#DIV/0!</v>
      </c>
      <c r="N153" s="2535"/>
      <c r="O153" s="2535" t="e">
        <f t="shared" si="96"/>
        <v>#DIV/0!</v>
      </c>
      <c r="P153" s="2535" t="e">
        <f t="shared" si="96"/>
        <v>#DIV/0!</v>
      </c>
      <c r="Q153" s="2535"/>
      <c r="R153" s="2535" t="e">
        <f t="shared" si="97"/>
        <v>#DIV/0!</v>
      </c>
      <c r="S153" s="2535" t="e">
        <f t="shared" si="97"/>
        <v>#DIV/0!</v>
      </c>
      <c r="T153" s="2535"/>
      <c r="U153" s="2535" t="e">
        <f t="shared" si="98"/>
        <v>#DIV/0!</v>
      </c>
      <c r="V153" s="2535" t="e">
        <f t="shared" si="98"/>
        <v>#DIV/0!</v>
      </c>
      <c r="W153" s="2535"/>
      <c r="X153" s="2535" t="e">
        <f t="shared" si="99"/>
        <v>#DIV/0!</v>
      </c>
      <c r="Y153" s="2535" t="e">
        <f t="shared" si="99"/>
        <v>#DIV/0!</v>
      </c>
      <c r="Z153" s="2535"/>
      <c r="AA153" s="2535" t="e">
        <f t="shared" si="100"/>
        <v>#DIV/0!</v>
      </c>
      <c r="AB153" s="2535" t="e">
        <f t="shared" si="100"/>
        <v>#DIV/0!</v>
      </c>
      <c r="AC153" s="2535"/>
      <c r="AD153" s="2535" t="e">
        <f t="shared" si="101"/>
        <v>#DIV/0!</v>
      </c>
      <c r="AE153" s="2535" t="e">
        <f t="shared" si="101"/>
        <v>#DIV/0!</v>
      </c>
      <c r="AF153" s="2535"/>
      <c r="AG153" s="2535" t="e">
        <f t="shared" si="102"/>
        <v>#DIV/0!</v>
      </c>
      <c r="AH153" s="2535" t="e">
        <f t="shared" si="102"/>
        <v>#DIV/0!</v>
      </c>
      <c r="AI153" s="2535" t="e">
        <f t="shared" si="102"/>
        <v>#DIV/0!</v>
      </c>
      <c r="AJ153" s="2535"/>
      <c r="AK153" s="2535" t="e">
        <f>(AK29/AK$30)</f>
        <v>#DIV/0!</v>
      </c>
    </row>
    <row r="154" spans="1:37">
      <c r="A154" s="654" t="s">
        <v>811</v>
      </c>
      <c r="B154" s="34" t="s">
        <v>8</v>
      </c>
      <c r="C154" s="1"/>
      <c r="D154" s="2535" t="e">
        <f t="shared" ref="D154:AK154" si="103">SUM(D149:D153)</f>
        <v>#DIV/0!</v>
      </c>
      <c r="E154" s="2535">
        <f t="shared" si="103"/>
        <v>0</v>
      </c>
      <c r="F154" s="2535" t="e">
        <f t="shared" si="103"/>
        <v>#DIV/0!</v>
      </c>
      <c r="G154" s="2535" t="e">
        <f t="shared" si="103"/>
        <v>#DIV/0!</v>
      </c>
      <c r="H154" s="2535">
        <f t="shared" si="103"/>
        <v>0</v>
      </c>
      <c r="I154" s="2535" t="e">
        <f t="shared" si="103"/>
        <v>#DIV/0!</v>
      </c>
      <c r="J154" s="2535" t="e">
        <f t="shared" si="103"/>
        <v>#DIV/0!</v>
      </c>
      <c r="K154" s="2535">
        <f t="shared" si="103"/>
        <v>0</v>
      </c>
      <c r="L154" s="2535" t="e">
        <f t="shared" si="103"/>
        <v>#DIV/0!</v>
      </c>
      <c r="M154" s="2535" t="e">
        <f t="shared" si="103"/>
        <v>#DIV/0!</v>
      </c>
      <c r="N154" s="2535">
        <f t="shared" si="103"/>
        <v>0</v>
      </c>
      <c r="O154" s="2535" t="e">
        <f t="shared" si="103"/>
        <v>#DIV/0!</v>
      </c>
      <c r="P154" s="2535" t="e">
        <f t="shared" si="103"/>
        <v>#DIV/0!</v>
      </c>
      <c r="Q154" s="2535">
        <f t="shared" si="103"/>
        <v>0</v>
      </c>
      <c r="R154" s="2535" t="e">
        <f t="shared" si="103"/>
        <v>#DIV/0!</v>
      </c>
      <c r="S154" s="2535" t="e">
        <f t="shared" si="103"/>
        <v>#DIV/0!</v>
      </c>
      <c r="T154" s="2535">
        <f t="shared" si="103"/>
        <v>0</v>
      </c>
      <c r="U154" s="2535" t="e">
        <f t="shared" si="103"/>
        <v>#DIV/0!</v>
      </c>
      <c r="V154" s="2535" t="e">
        <f t="shared" si="103"/>
        <v>#DIV/0!</v>
      </c>
      <c r="W154" s="2535">
        <f t="shared" si="103"/>
        <v>0</v>
      </c>
      <c r="X154" s="2535" t="e">
        <f t="shared" si="103"/>
        <v>#DIV/0!</v>
      </c>
      <c r="Y154" s="2535" t="e">
        <f t="shared" si="103"/>
        <v>#DIV/0!</v>
      </c>
      <c r="Z154" s="2535">
        <f t="shared" si="103"/>
        <v>0</v>
      </c>
      <c r="AA154" s="2535" t="e">
        <f t="shared" si="103"/>
        <v>#DIV/0!</v>
      </c>
      <c r="AB154" s="2535" t="e">
        <f t="shared" si="103"/>
        <v>#DIV/0!</v>
      </c>
      <c r="AC154" s="2535">
        <f t="shared" si="103"/>
        <v>0</v>
      </c>
      <c r="AD154" s="2535" t="e">
        <f t="shared" si="103"/>
        <v>#DIV/0!</v>
      </c>
      <c r="AE154" s="2535" t="e">
        <f t="shared" si="103"/>
        <v>#DIV/0!</v>
      </c>
      <c r="AF154" s="2535">
        <f t="shared" si="103"/>
        <v>0</v>
      </c>
      <c r="AG154" s="2535" t="e">
        <f t="shared" si="103"/>
        <v>#DIV/0!</v>
      </c>
      <c r="AH154" s="2535" t="e">
        <f t="shared" si="103"/>
        <v>#DIV/0!</v>
      </c>
      <c r="AI154" s="2535" t="e">
        <f t="shared" si="103"/>
        <v>#DIV/0!</v>
      </c>
      <c r="AJ154" s="2535">
        <f t="shared" si="103"/>
        <v>0</v>
      </c>
      <c r="AK154" s="2535" t="e">
        <f t="shared" si="103"/>
        <v>#DIV/0!</v>
      </c>
    </row>
    <row r="155" spans="1:3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c r="A156" s="16" t="s">
        <v>810</v>
      </c>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c r="A157" s="1"/>
      <c r="B157" s="34" t="s">
        <v>795</v>
      </c>
      <c r="C157" s="1"/>
      <c r="D157" s="2535" t="e">
        <f>(D25)/(D$30)</f>
        <v>#DIV/0!</v>
      </c>
      <c r="E157" s="2535"/>
      <c r="F157" s="2535" t="e">
        <f t="shared" ref="F157:G161" si="104">(F25)/(F$30)</f>
        <v>#DIV/0!</v>
      </c>
      <c r="G157" s="2535" t="e">
        <f t="shared" si="104"/>
        <v>#DIV/0!</v>
      </c>
      <c r="H157" s="2535"/>
      <c r="I157" s="2535" t="e">
        <f t="shared" ref="I157:J161" si="105">(I25)/(I$30)</f>
        <v>#DIV/0!</v>
      </c>
      <c r="J157" s="2535" t="e">
        <f t="shared" si="105"/>
        <v>#DIV/0!</v>
      </c>
      <c r="K157" s="2535"/>
      <c r="L157" s="2535" t="e">
        <f t="shared" ref="L157:M161" si="106">(L25)/(L$30)</f>
        <v>#DIV/0!</v>
      </c>
      <c r="M157" s="2535" t="e">
        <f t="shared" si="106"/>
        <v>#DIV/0!</v>
      </c>
      <c r="N157" s="2535"/>
      <c r="O157" s="2535" t="e">
        <f t="shared" ref="O157:P161" si="107">(O25)/(O$30)</f>
        <v>#DIV/0!</v>
      </c>
      <c r="P157" s="2535" t="e">
        <f t="shared" si="107"/>
        <v>#DIV/0!</v>
      </c>
      <c r="Q157" s="2535"/>
      <c r="R157" s="2535" t="e">
        <f t="shared" ref="R157:S161" si="108">(R25)/(R$30)</f>
        <v>#DIV/0!</v>
      </c>
      <c r="S157" s="2535" t="e">
        <f t="shared" si="108"/>
        <v>#DIV/0!</v>
      </c>
      <c r="T157" s="2535"/>
      <c r="U157" s="2535" t="e">
        <f t="shared" ref="U157:V161" si="109">(U25)/(U$30)</f>
        <v>#DIV/0!</v>
      </c>
      <c r="V157" s="2535" t="e">
        <f t="shared" si="109"/>
        <v>#DIV/0!</v>
      </c>
      <c r="W157" s="2535"/>
      <c r="X157" s="2535" t="e">
        <f t="shared" ref="X157:Y161" si="110">(X25)/(X$30)</f>
        <v>#DIV/0!</v>
      </c>
      <c r="Y157" s="2535" t="e">
        <f t="shared" si="110"/>
        <v>#DIV/0!</v>
      </c>
      <c r="Z157" s="2535"/>
      <c r="AA157" s="2535" t="e">
        <f t="shared" ref="AA157:AB161" si="111">(AA25)/(AA$30)</f>
        <v>#DIV/0!</v>
      </c>
      <c r="AB157" s="2535" t="e">
        <f t="shared" si="111"/>
        <v>#DIV/0!</v>
      </c>
      <c r="AC157" s="2535"/>
      <c r="AD157" s="2535" t="e">
        <f t="shared" ref="AD157:AE161" si="112">(AD25)/(AD$30)</f>
        <v>#DIV/0!</v>
      </c>
      <c r="AE157" s="2535" t="e">
        <f t="shared" si="112"/>
        <v>#DIV/0!</v>
      </c>
      <c r="AF157" s="2535"/>
      <c r="AG157" s="2535" t="e">
        <f t="shared" ref="AG157:AI161" si="113">(AG25)/(AG$30)</f>
        <v>#DIV/0!</v>
      </c>
      <c r="AH157" s="2535" t="e">
        <f t="shared" si="113"/>
        <v>#DIV/0!</v>
      </c>
      <c r="AI157" s="2535" t="e">
        <f t="shared" si="113"/>
        <v>#DIV/0!</v>
      </c>
      <c r="AJ157" s="2535"/>
      <c r="AK157" s="2535" t="e">
        <f>(AK25)/(AK$30)</f>
        <v>#DIV/0!</v>
      </c>
    </row>
    <row r="158" spans="1:37">
      <c r="A158" s="1"/>
      <c r="B158" s="34" t="s">
        <v>794</v>
      </c>
      <c r="C158" s="1"/>
      <c r="D158" s="2535" t="e">
        <f>(D26)/(D$30)</f>
        <v>#DIV/0!</v>
      </c>
      <c r="E158" s="2535"/>
      <c r="F158" s="2535" t="e">
        <f t="shared" si="104"/>
        <v>#DIV/0!</v>
      </c>
      <c r="G158" s="2535" t="e">
        <f t="shared" si="104"/>
        <v>#DIV/0!</v>
      </c>
      <c r="H158" s="2535"/>
      <c r="I158" s="2535" t="e">
        <f t="shared" si="105"/>
        <v>#DIV/0!</v>
      </c>
      <c r="J158" s="2535" t="e">
        <f t="shared" si="105"/>
        <v>#DIV/0!</v>
      </c>
      <c r="K158" s="2535"/>
      <c r="L158" s="2535" t="e">
        <f t="shared" si="106"/>
        <v>#DIV/0!</v>
      </c>
      <c r="M158" s="2535" t="e">
        <f t="shared" si="106"/>
        <v>#DIV/0!</v>
      </c>
      <c r="N158" s="2535"/>
      <c r="O158" s="2535" t="e">
        <f t="shared" si="107"/>
        <v>#DIV/0!</v>
      </c>
      <c r="P158" s="2535" t="e">
        <f t="shared" si="107"/>
        <v>#DIV/0!</v>
      </c>
      <c r="Q158" s="2535"/>
      <c r="R158" s="2535" t="e">
        <f t="shared" si="108"/>
        <v>#DIV/0!</v>
      </c>
      <c r="S158" s="2535" t="e">
        <f t="shared" si="108"/>
        <v>#DIV/0!</v>
      </c>
      <c r="T158" s="2535"/>
      <c r="U158" s="2535" t="e">
        <f t="shared" si="109"/>
        <v>#DIV/0!</v>
      </c>
      <c r="V158" s="2535" t="e">
        <f t="shared" si="109"/>
        <v>#DIV/0!</v>
      </c>
      <c r="W158" s="2535"/>
      <c r="X158" s="2535" t="e">
        <f t="shared" si="110"/>
        <v>#DIV/0!</v>
      </c>
      <c r="Y158" s="2535" t="e">
        <f t="shared" si="110"/>
        <v>#DIV/0!</v>
      </c>
      <c r="Z158" s="2535"/>
      <c r="AA158" s="2535" t="e">
        <f t="shared" si="111"/>
        <v>#DIV/0!</v>
      </c>
      <c r="AB158" s="2535" t="e">
        <f t="shared" si="111"/>
        <v>#DIV/0!</v>
      </c>
      <c r="AC158" s="2535"/>
      <c r="AD158" s="2535" t="e">
        <f t="shared" si="112"/>
        <v>#DIV/0!</v>
      </c>
      <c r="AE158" s="2535" t="e">
        <f t="shared" si="112"/>
        <v>#DIV/0!</v>
      </c>
      <c r="AF158" s="2535"/>
      <c r="AG158" s="2535" t="e">
        <f t="shared" si="113"/>
        <v>#DIV/0!</v>
      </c>
      <c r="AH158" s="2535" t="e">
        <f t="shared" si="113"/>
        <v>#DIV/0!</v>
      </c>
      <c r="AI158" s="2535" t="e">
        <f t="shared" si="113"/>
        <v>#DIV/0!</v>
      </c>
      <c r="AJ158" s="2535"/>
      <c r="AK158" s="2535" t="e">
        <f>(AK26)/(AK$30)</f>
        <v>#DIV/0!</v>
      </c>
    </row>
    <row r="159" spans="1:37">
      <c r="A159" s="1"/>
      <c r="B159" s="34" t="s">
        <v>731</v>
      </c>
      <c r="C159" s="1"/>
      <c r="D159" s="2535" t="e">
        <f>(D27)/(D$30)</f>
        <v>#DIV/0!</v>
      </c>
      <c r="E159" s="2535"/>
      <c r="F159" s="2535" t="e">
        <f t="shared" si="104"/>
        <v>#DIV/0!</v>
      </c>
      <c r="G159" s="2535" t="e">
        <f t="shared" si="104"/>
        <v>#DIV/0!</v>
      </c>
      <c r="H159" s="2535"/>
      <c r="I159" s="2535" t="e">
        <f t="shared" si="105"/>
        <v>#DIV/0!</v>
      </c>
      <c r="J159" s="2535" t="e">
        <f t="shared" si="105"/>
        <v>#DIV/0!</v>
      </c>
      <c r="K159" s="2535"/>
      <c r="L159" s="2535" t="e">
        <f t="shared" si="106"/>
        <v>#DIV/0!</v>
      </c>
      <c r="M159" s="2535" t="e">
        <f t="shared" si="106"/>
        <v>#DIV/0!</v>
      </c>
      <c r="N159" s="2535"/>
      <c r="O159" s="2535" t="e">
        <f t="shared" si="107"/>
        <v>#DIV/0!</v>
      </c>
      <c r="P159" s="2535" t="e">
        <f t="shared" si="107"/>
        <v>#DIV/0!</v>
      </c>
      <c r="Q159" s="2535"/>
      <c r="R159" s="2535" t="e">
        <f t="shared" si="108"/>
        <v>#DIV/0!</v>
      </c>
      <c r="S159" s="2535" t="e">
        <f t="shared" si="108"/>
        <v>#DIV/0!</v>
      </c>
      <c r="T159" s="2535"/>
      <c r="U159" s="2535" t="e">
        <f t="shared" si="109"/>
        <v>#DIV/0!</v>
      </c>
      <c r="V159" s="2535" t="e">
        <f t="shared" si="109"/>
        <v>#DIV/0!</v>
      </c>
      <c r="W159" s="2535"/>
      <c r="X159" s="2535" t="e">
        <f t="shared" si="110"/>
        <v>#DIV/0!</v>
      </c>
      <c r="Y159" s="2535" t="e">
        <f t="shared" si="110"/>
        <v>#DIV/0!</v>
      </c>
      <c r="Z159" s="2535"/>
      <c r="AA159" s="2535" t="e">
        <f t="shared" si="111"/>
        <v>#DIV/0!</v>
      </c>
      <c r="AB159" s="2535" t="e">
        <f t="shared" si="111"/>
        <v>#DIV/0!</v>
      </c>
      <c r="AC159" s="2535"/>
      <c r="AD159" s="2535" t="e">
        <f t="shared" si="112"/>
        <v>#DIV/0!</v>
      </c>
      <c r="AE159" s="2535" t="e">
        <f t="shared" si="112"/>
        <v>#DIV/0!</v>
      </c>
      <c r="AF159" s="2535"/>
      <c r="AG159" s="2535" t="e">
        <f t="shared" si="113"/>
        <v>#DIV/0!</v>
      </c>
      <c r="AH159" s="2535" t="e">
        <f t="shared" si="113"/>
        <v>#DIV/0!</v>
      </c>
      <c r="AI159" s="2535" t="e">
        <f t="shared" si="113"/>
        <v>#DIV/0!</v>
      </c>
      <c r="AJ159" s="2535"/>
      <c r="AK159" s="2535" t="e">
        <f>(AK27)/(AK$30)</f>
        <v>#DIV/0!</v>
      </c>
    </row>
    <row r="160" spans="1:37">
      <c r="A160" s="1"/>
      <c r="B160" s="34" t="s">
        <v>6</v>
      </c>
      <c r="C160" s="1"/>
      <c r="D160" s="2535" t="e">
        <f>(D28)/(D$30)</f>
        <v>#DIV/0!</v>
      </c>
      <c r="E160" s="2535"/>
      <c r="F160" s="2535" t="e">
        <f t="shared" si="104"/>
        <v>#DIV/0!</v>
      </c>
      <c r="G160" s="2535" t="e">
        <f t="shared" si="104"/>
        <v>#DIV/0!</v>
      </c>
      <c r="H160" s="2535"/>
      <c r="I160" s="2535" t="e">
        <f t="shared" si="105"/>
        <v>#DIV/0!</v>
      </c>
      <c r="J160" s="2535" t="e">
        <f t="shared" si="105"/>
        <v>#DIV/0!</v>
      </c>
      <c r="K160" s="2535"/>
      <c r="L160" s="2535" t="e">
        <f t="shared" si="106"/>
        <v>#DIV/0!</v>
      </c>
      <c r="M160" s="2535" t="e">
        <f t="shared" si="106"/>
        <v>#DIV/0!</v>
      </c>
      <c r="N160" s="2535"/>
      <c r="O160" s="2535" t="e">
        <f t="shared" si="107"/>
        <v>#DIV/0!</v>
      </c>
      <c r="P160" s="2535" t="e">
        <f t="shared" si="107"/>
        <v>#DIV/0!</v>
      </c>
      <c r="Q160" s="2535"/>
      <c r="R160" s="2535" t="e">
        <f t="shared" si="108"/>
        <v>#DIV/0!</v>
      </c>
      <c r="S160" s="2535" t="e">
        <f t="shared" si="108"/>
        <v>#DIV/0!</v>
      </c>
      <c r="T160" s="2535"/>
      <c r="U160" s="2535" t="e">
        <f t="shared" si="109"/>
        <v>#DIV/0!</v>
      </c>
      <c r="V160" s="2535" t="e">
        <f t="shared" si="109"/>
        <v>#DIV/0!</v>
      </c>
      <c r="W160" s="2535"/>
      <c r="X160" s="2535" t="e">
        <f t="shared" si="110"/>
        <v>#DIV/0!</v>
      </c>
      <c r="Y160" s="2535" t="e">
        <f t="shared" si="110"/>
        <v>#DIV/0!</v>
      </c>
      <c r="Z160" s="2535"/>
      <c r="AA160" s="2535" t="e">
        <f t="shared" si="111"/>
        <v>#DIV/0!</v>
      </c>
      <c r="AB160" s="2535" t="e">
        <f t="shared" si="111"/>
        <v>#DIV/0!</v>
      </c>
      <c r="AC160" s="2535"/>
      <c r="AD160" s="2535" t="e">
        <f t="shared" si="112"/>
        <v>#DIV/0!</v>
      </c>
      <c r="AE160" s="2535" t="e">
        <f t="shared" si="112"/>
        <v>#DIV/0!</v>
      </c>
      <c r="AF160" s="2535"/>
      <c r="AG160" s="2535" t="e">
        <f t="shared" si="113"/>
        <v>#DIV/0!</v>
      </c>
      <c r="AH160" s="2535" t="e">
        <f t="shared" si="113"/>
        <v>#DIV/0!</v>
      </c>
      <c r="AI160" s="2535" t="e">
        <f t="shared" si="113"/>
        <v>#DIV/0!</v>
      </c>
      <c r="AJ160" s="2535"/>
      <c r="AK160" s="2535" t="e">
        <f>(AK28)/(AK$30)</f>
        <v>#DIV/0!</v>
      </c>
    </row>
    <row r="161" spans="1:37">
      <c r="A161" s="1"/>
      <c r="B161" s="34" t="s">
        <v>793</v>
      </c>
      <c r="C161" s="1"/>
      <c r="D161" s="2535" t="e">
        <f>(D29)/(D$30)</f>
        <v>#DIV/0!</v>
      </c>
      <c r="E161" s="2535"/>
      <c r="F161" s="2535" t="e">
        <f t="shared" si="104"/>
        <v>#DIV/0!</v>
      </c>
      <c r="G161" s="2535" t="e">
        <f t="shared" si="104"/>
        <v>#DIV/0!</v>
      </c>
      <c r="H161" s="2535"/>
      <c r="I161" s="2535" t="e">
        <f t="shared" si="105"/>
        <v>#DIV/0!</v>
      </c>
      <c r="J161" s="2535" t="e">
        <f t="shared" si="105"/>
        <v>#DIV/0!</v>
      </c>
      <c r="K161" s="2535"/>
      <c r="L161" s="2535" t="e">
        <f t="shared" si="106"/>
        <v>#DIV/0!</v>
      </c>
      <c r="M161" s="2535" t="e">
        <f t="shared" si="106"/>
        <v>#DIV/0!</v>
      </c>
      <c r="N161" s="2535"/>
      <c r="O161" s="2535" t="e">
        <f t="shared" si="107"/>
        <v>#DIV/0!</v>
      </c>
      <c r="P161" s="2535" t="e">
        <f t="shared" si="107"/>
        <v>#DIV/0!</v>
      </c>
      <c r="Q161" s="2535"/>
      <c r="R161" s="2535" t="e">
        <f t="shared" si="108"/>
        <v>#DIV/0!</v>
      </c>
      <c r="S161" s="2535" t="e">
        <f t="shared" si="108"/>
        <v>#DIV/0!</v>
      </c>
      <c r="T161" s="2535"/>
      <c r="U161" s="2535" t="e">
        <f t="shared" si="109"/>
        <v>#DIV/0!</v>
      </c>
      <c r="V161" s="2535" t="e">
        <f t="shared" si="109"/>
        <v>#DIV/0!</v>
      </c>
      <c r="W161" s="2535"/>
      <c r="X161" s="2535" t="e">
        <f t="shared" si="110"/>
        <v>#DIV/0!</v>
      </c>
      <c r="Y161" s="2535" t="e">
        <f t="shared" si="110"/>
        <v>#DIV/0!</v>
      </c>
      <c r="Z161" s="2535"/>
      <c r="AA161" s="2535" t="e">
        <f t="shared" si="111"/>
        <v>#DIV/0!</v>
      </c>
      <c r="AB161" s="2535" t="e">
        <f t="shared" si="111"/>
        <v>#DIV/0!</v>
      </c>
      <c r="AC161" s="2535"/>
      <c r="AD161" s="2535" t="e">
        <f t="shared" si="112"/>
        <v>#DIV/0!</v>
      </c>
      <c r="AE161" s="2535" t="e">
        <f t="shared" si="112"/>
        <v>#DIV/0!</v>
      </c>
      <c r="AF161" s="2535"/>
      <c r="AG161" s="2535" t="e">
        <f t="shared" si="113"/>
        <v>#DIV/0!</v>
      </c>
      <c r="AH161" s="2535" t="e">
        <f t="shared" si="113"/>
        <v>#DIV/0!</v>
      </c>
      <c r="AI161" s="2535" t="e">
        <f t="shared" si="113"/>
        <v>#DIV/0!</v>
      </c>
      <c r="AJ161" s="2535"/>
      <c r="AK161" s="2535" t="e">
        <f>(AK29)/(AK$30)</f>
        <v>#DIV/0!</v>
      </c>
    </row>
    <row r="162" spans="1:37">
      <c r="A162" s="1"/>
      <c r="B162" s="34" t="s">
        <v>8</v>
      </c>
      <c r="C162" s="1"/>
      <c r="D162" s="2535" t="e">
        <f t="shared" ref="D162:AK162" si="114">SUM(D157:D161)</f>
        <v>#DIV/0!</v>
      </c>
      <c r="E162" s="2535">
        <f t="shared" si="114"/>
        <v>0</v>
      </c>
      <c r="F162" s="2535" t="e">
        <f t="shared" si="114"/>
        <v>#DIV/0!</v>
      </c>
      <c r="G162" s="2535" t="e">
        <f t="shared" si="114"/>
        <v>#DIV/0!</v>
      </c>
      <c r="H162" s="2535">
        <f t="shared" si="114"/>
        <v>0</v>
      </c>
      <c r="I162" s="2535" t="e">
        <f t="shared" si="114"/>
        <v>#DIV/0!</v>
      </c>
      <c r="J162" s="2535" t="e">
        <f t="shared" si="114"/>
        <v>#DIV/0!</v>
      </c>
      <c r="K162" s="2535">
        <f t="shared" si="114"/>
        <v>0</v>
      </c>
      <c r="L162" s="2535" t="e">
        <f t="shared" si="114"/>
        <v>#DIV/0!</v>
      </c>
      <c r="M162" s="2535" t="e">
        <f t="shared" si="114"/>
        <v>#DIV/0!</v>
      </c>
      <c r="N162" s="2535">
        <f t="shared" si="114"/>
        <v>0</v>
      </c>
      <c r="O162" s="2535" t="e">
        <f t="shared" si="114"/>
        <v>#DIV/0!</v>
      </c>
      <c r="P162" s="2535" t="e">
        <f t="shared" si="114"/>
        <v>#DIV/0!</v>
      </c>
      <c r="Q162" s="2535">
        <f t="shared" si="114"/>
        <v>0</v>
      </c>
      <c r="R162" s="2535" t="e">
        <f t="shared" si="114"/>
        <v>#DIV/0!</v>
      </c>
      <c r="S162" s="2535" t="e">
        <f t="shared" si="114"/>
        <v>#DIV/0!</v>
      </c>
      <c r="T162" s="2535">
        <f t="shared" si="114"/>
        <v>0</v>
      </c>
      <c r="U162" s="2535" t="e">
        <f t="shared" si="114"/>
        <v>#DIV/0!</v>
      </c>
      <c r="V162" s="2535" t="e">
        <f t="shared" si="114"/>
        <v>#DIV/0!</v>
      </c>
      <c r="W162" s="2535">
        <f t="shared" si="114"/>
        <v>0</v>
      </c>
      <c r="X162" s="2535" t="e">
        <f t="shared" si="114"/>
        <v>#DIV/0!</v>
      </c>
      <c r="Y162" s="2535" t="e">
        <f t="shared" si="114"/>
        <v>#DIV/0!</v>
      </c>
      <c r="Z162" s="2535">
        <f t="shared" si="114"/>
        <v>0</v>
      </c>
      <c r="AA162" s="2535" t="e">
        <f t="shared" si="114"/>
        <v>#DIV/0!</v>
      </c>
      <c r="AB162" s="2535" t="e">
        <f t="shared" si="114"/>
        <v>#DIV/0!</v>
      </c>
      <c r="AC162" s="2535">
        <f t="shared" si="114"/>
        <v>0</v>
      </c>
      <c r="AD162" s="2535" t="e">
        <f t="shared" si="114"/>
        <v>#DIV/0!</v>
      </c>
      <c r="AE162" s="2535" t="e">
        <f t="shared" si="114"/>
        <v>#DIV/0!</v>
      </c>
      <c r="AF162" s="2535">
        <f t="shared" si="114"/>
        <v>0</v>
      </c>
      <c r="AG162" s="2535" t="e">
        <f t="shared" si="114"/>
        <v>#DIV/0!</v>
      </c>
      <c r="AH162" s="2535" t="e">
        <f t="shared" si="114"/>
        <v>#DIV/0!</v>
      </c>
      <c r="AI162" s="2535" t="e">
        <f t="shared" si="114"/>
        <v>#DIV/0!</v>
      </c>
      <c r="AJ162" s="2535">
        <f t="shared" si="114"/>
        <v>0</v>
      </c>
      <c r="AK162" s="2535" t="e">
        <f t="shared" si="114"/>
        <v>#DIV/0!</v>
      </c>
    </row>
    <row r="163" spans="1:3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c r="A165" s="665" t="s">
        <v>809</v>
      </c>
      <c r="B165" s="6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c r="A166" s="2540" t="s">
        <v>824</v>
      </c>
      <c r="B166" s="34" t="s">
        <v>795</v>
      </c>
      <c r="C166" s="1"/>
      <c r="D166" s="2535" t="e">
        <f>(D34/D$39)</f>
        <v>#DIV/0!</v>
      </c>
      <c r="E166" s="2535"/>
      <c r="F166" s="2535" t="e">
        <f t="shared" ref="F166:G170" si="115">(F34/F$39)</f>
        <v>#DIV/0!</v>
      </c>
      <c r="G166" s="2535" t="e">
        <f t="shared" si="115"/>
        <v>#DIV/0!</v>
      </c>
      <c r="H166" s="2535"/>
      <c r="I166" s="2535" t="e">
        <f t="shared" ref="I166:J170" si="116">(I34/I$39)</f>
        <v>#DIV/0!</v>
      </c>
      <c r="J166" s="2535" t="e">
        <f t="shared" si="116"/>
        <v>#DIV/0!</v>
      </c>
      <c r="K166" s="2535"/>
      <c r="L166" s="2535" t="e">
        <f t="shared" ref="L166:M170" si="117">(L34/L$39)</f>
        <v>#DIV/0!</v>
      </c>
      <c r="M166" s="2535" t="e">
        <f t="shared" si="117"/>
        <v>#DIV/0!</v>
      </c>
      <c r="N166" s="2535"/>
      <c r="O166" s="2535" t="e">
        <f t="shared" ref="O166:P170" si="118">(O34/O$39)</f>
        <v>#DIV/0!</v>
      </c>
      <c r="P166" s="2535" t="e">
        <f t="shared" si="118"/>
        <v>#DIV/0!</v>
      </c>
      <c r="Q166" s="2535"/>
      <c r="R166" s="2535" t="e">
        <f t="shared" ref="R166:S170" si="119">(R34/R$39)</f>
        <v>#DIV/0!</v>
      </c>
      <c r="S166" s="2535" t="e">
        <f t="shared" si="119"/>
        <v>#DIV/0!</v>
      </c>
      <c r="T166" s="2535"/>
      <c r="U166" s="2535" t="e">
        <f t="shared" ref="U166:V170" si="120">(U34/U$39)</f>
        <v>#DIV/0!</v>
      </c>
      <c r="V166" s="2535" t="e">
        <f t="shared" si="120"/>
        <v>#DIV/0!</v>
      </c>
      <c r="W166" s="2535"/>
      <c r="X166" s="2535" t="e">
        <f t="shared" ref="X166:Y170" si="121">(X34/X$39)</f>
        <v>#DIV/0!</v>
      </c>
      <c r="Y166" s="2535" t="e">
        <f t="shared" si="121"/>
        <v>#DIV/0!</v>
      </c>
      <c r="Z166" s="2535"/>
      <c r="AA166" s="2535" t="e">
        <f t="shared" ref="AA166:AB170" si="122">(AA34/AA$39)</f>
        <v>#DIV/0!</v>
      </c>
      <c r="AB166" s="2535" t="e">
        <f t="shared" si="122"/>
        <v>#DIV/0!</v>
      </c>
      <c r="AC166" s="2535"/>
      <c r="AD166" s="2535" t="e">
        <f t="shared" ref="AD166:AE170" si="123">(AD34/AD$39)</f>
        <v>#DIV/0!</v>
      </c>
      <c r="AE166" s="2535" t="e">
        <f t="shared" si="123"/>
        <v>#DIV/0!</v>
      </c>
      <c r="AF166" s="2535"/>
      <c r="AG166" s="2535" t="e">
        <f t="shared" ref="AG166:AI170" si="124">(AG34/AG$39)</f>
        <v>#DIV/0!</v>
      </c>
      <c r="AH166" s="2535" t="e">
        <f t="shared" si="124"/>
        <v>#DIV/0!</v>
      </c>
      <c r="AI166" s="2535" t="e">
        <f t="shared" si="124"/>
        <v>#DIV/0!</v>
      </c>
      <c r="AJ166" s="2535"/>
      <c r="AK166" s="2535" t="e">
        <f>(AK34/AK$39)</f>
        <v>#DIV/0!</v>
      </c>
    </row>
    <row r="167" spans="1:37">
      <c r="A167" s="2540" t="s">
        <v>824</v>
      </c>
      <c r="B167" s="34" t="s">
        <v>794</v>
      </c>
      <c r="C167" s="1"/>
      <c r="D167" s="2535" t="e">
        <f>(D35/D$39)</f>
        <v>#DIV/0!</v>
      </c>
      <c r="E167" s="2535"/>
      <c r="F167" s="2535" t="e">
        <f t="shared" si="115"/>
        <v>#DIV/0!</v>
      </c>
      <c r="G167" s="2535" t="e">
        <f t="shared" si="115"/>
        <v>#DIV/0!</v>
      </c>
      <c r="H167" s="2535"/>
      <c r="I167" s="2535" t="e">
        <f t="shared" si="116"/>
        <v>#DIV/0!</v>
      </c>
      <c r="J167" s="2535" t="e">
        <f t="shared" si="116"/>
        <v>#DIV/0!</v>
      </c>
      <c r="K167" s="2535"/>
      <c r="L167" s="2535" t="e">
        <f t="shared" si="117"/>
        <v>#DIV/0!</v>
      </c>
      <c r="M167" s="2535" t="e">
        <f t="shared" si="117"/>
        <v>#DIV/0!</v>
      </c>
      <c r="N167" s="2535"/>
      <c r="O167" s="2535" t="e">
        <f t="shared" si="118"/>
        <v>#DIV/0!</v>
      </c>
      <c r="P167" s="2535" t="e">
        <f t="shared" si="118"/>
        <v>#DIV/0!</v>
      </c>
      <c r="Q167" s="2535"/>
      <c r="R167" s="2535" t="e">
        <f t="shared" si="119"/>
        <v>#DIV/0!</v>
      </c>
      <c r="S167" s="2535" t="e">
        <f t="shared" si="119"/>
        <v>#DIV/0!</v>
      </c>
      <c r="T167" s="2535"/>
      <c r="U167" s="2535" t="e">
        <f t="shared" si="120"/>
        <v>#DIV/0!</v>
      </c>
      <c r="V167" s="2535" t="e">
        <f t="shared" si="120"/>
        <v>#DIV/0!</v>
      </c>
      <c r="W167" s="2535"/>
      <c r="X167" s="2535" t="e">
        <f t="shared" si="121"/>
        <v>#DIV/0!</v>
      </c>
      <c r="Y167" s="2535" t="e">
        <f t="shared" si="121"/>
        <v>#DIV/0!</v>
      </c>
      <c r="Z167" s="2535"/>
      <c r="AA167" s="2535" t="e">
        <f t="shared" si="122"/>
        <v>#DIV/0!</v>
      </c>
      <c r="AB167" s="2535" t="e">
        <f t="shared" si="122"/>
        <v>#DIV/0!</v>
      </c>
      <c r="AC167" s="2535"/>
      <c r="AD167" s="2535" t="e">
        <f t="shared" si="123"/>
        <v>#DIV/0!</v>
      </c>
      <c r="AE167" s="2535" t="e">
        <f t="shared" si="123"/>
        <v>#DIV/0!</v>
      </c>
      <c r="AF167" s="2535"/>
      <c r="AG167" s="2535" t="e">
        <f t="shared" si="124"/>
        <v>#DIV/0!</v>
      </c>
      <c r="AH167" s="2535" t="e">
        <f t="shared" si="124"/>
        <v>#DIV/0!</v>
      </c>
      <c r="AI167" s="2535" t="e">
        <f t="shared" si="124"/>
        <v>#DIV/0!</v>
      </c>
      <c r="AJ167" s="2535"/>
      <c r="AK167" s="2535" t="e">
        <f>(AK35/AK$39)</f>
        <v>#DIV/0!</v>
      </c>
    </row>
    <row r="168" spans="1:37">
      <c r="A168" s="2540" t="s">
        <v>824</v>
      </c>
      <c r="B168" s="34" t="s">
        <v>731</v>
      </c>
      <c r="C168" s="1"/>
      <c r="D168" s="2535" t="e">
        <f>(D36/D$39)</f>
        <v>#DIV/0!</v>
      </c>
      <c r="E168" s="2535"/>
      <c r="F168" s="2535" t="e">
        <f t="shared" si="115"/>
        <v>#DIV/0!</v>
      </c>
      <c r="G168" s="2535" t="e">
        <f t="shared" si="115"/>
        <v>#DIV/0!</v>
      </c>
      <c r="H168" s="2535"/>
      <c r="I168" s="2535" t="e">
        <f t="shared" si="116"/>
        <v>#DIV/0!</v>
      </c>
      <c r="J168" s="2535" t="e">
        <f t="shared" si="116"/>
        <v>#DIV/0!</v>
      </c>
      <c r="K168" s="2535"/>
      <c r="L168" s="2535" t="e">
        <f t="shared" si="117"/>
        <v>#DIV/0!</v>
      </c>
      <c r="M168" s="2535" t="e">
        <f t="shared" si="117"/>
        <v>#DIV/0!</v>
      </c>
      <c r="N168" s="2535"/>
      <c r="O168" s="2535" t="e">
        <f t="shared" si="118"/>
        <v>#DIV/0!</v>
      </c>
      <c r="P168" s="2535" t="e">
        <f t="shared" si="118"/>
        <v>#DIV/0!</v>
      </c>
      <c r="Q168" s="2535"/>
      <c r="R168" s="2535" t="e">
        <f t="shared" si="119"/>
        <v>#DIV/0!</v>
      </c>
      <c r="S168" s="2535" t="e">
        <f t="shared" si="119"/>
        <v>#DIV/0!</v>
      </c>
      <c r="T168" s="2535"/>
      <c r="U168" s="2535" t="e">
        <f t="shared" si="120"/>
        <v>#DIV/0!</v>
      </c>
      <c r="V168" s="2535" t="e">
        <f t="shared" si="120"/>
        <v>#DIV/0!</v>
      </c>
      <c r="W168" s="2535"/>
      <c r="X168" s="2535" t="e">
        <f t="shared" si="121"/>
        <v>#DIV/0!</v>
      </c>
      <c r="Y168" s="2535" t="e">
        <f t="shared" si="121"/>
        <v>#DIV/0!</v>
      </c>
      <c r="Z168" s="2535"/>
      <c r="AA168" s="2535" t="e">
        <f t="shared" si="122"/>
        <v>#DIV/0!</v>
      </c>
      <c r="AB168" s="2535" t="e">
        <f t="shared" si="122"/>
        <v>#DIV/0!</v>
      </c>
      <c r="AC168" s="2535"/>
      <c r="AD168" s="2535" t="e">
        <f t="shared" si="123"/>
        <v>#DIV/0!</v>
      </c>
      <c r="AE168" s="2535" t="e">
        <f t="shared" si="123"/>
        <v>#DIV/0!</v>
      </c>
      <c r="AF168" s="2535"/>
      <c r="AG168" s="2535" t="e">
        <f t="shared" si="124"/>
        <v>#DIV/0!</v>
      </c>
      <c r="AH168" s="2535" t="e">
        <f t="shared" si="124"/>
        <v>#DIV/0!</v>
      </c>
      <c r="AI168" s="2535" t="e">
        <f t="shared" si="124"/>
        <v>#DIV/0!</v>
      </c>
      <c r="AJ168" s="2535"/>
      <c r="AK168" s="2535" t="e">
        <f>(AK36/AK$39)</f>
        <v>#DIV/0!</v>
      </c>
    </row>
    <row r="169" spans="1:37">
      <c r="A169" s="2540" t="s">
        <v>824</v>
      </c>
      <c r="B169" s="34" t="s">
        <v>6</v>
      </c>
      <c r="C169" s="1"/>
      <c r="D169" s="2535" t="e">
        <f>(D37/D$39)</f>
        <v>#DIV/0!</v>
      </c>
      <c r="E169" s="2535"/>
      <c r="F169" s="2535" t="e">
        <f t="shared" si="115"/>
        <v>#DIV/0!</v>
      </c>
      <c r="G169" s="2535" t="e">
        <f t="shared" si="115"/>
        <v>#DIV/0!</v>
      </c>
      <c r="H169" s="2535"/>
      <c r="I169" s="2535" t="e">
        <f t="shared" si="116"/>
        <v>#DIV/0!</v>
      </c>
      <c r="J169" s="2535" t="e">
        <f t="shared" si="116"/>
        <v>#DIV/0!</v>
      </c>
      <c r="K169" s="2535"/>
      <c r="L169" s="2535" t="e">
        <f t="shared" si="117"/>
        <v>#DIV/0!</v>
      </c>
      <c r="M169" s="2535" t="e">
        <f t="shared" si="117"/>
        <v>#DIV/0!</v>
      </c>
      <c r="N169" s="2535"/>
      <c r="O169" s="2535" t="e">
        <f t="shared" si="118"/>
        <v>#DIV/0!</v>
      </c>
      <c r="P169" s="2535" t="e">
        <f t="shared" si="118"/>
        <v>#DIV/0!</v>
      </c>
      <c r="Q169" s="2535"/>
      <c r="R169" s="2535" t="e">
        <f t="shared" si="119"/>
        <v>#DIV/0!</v>
      </c>
      <c r="S169" s="2535" t="e">
        <f t="shared" si="119"/>
        <v>#DIV/0!</v>
      </c>
      <c r="T169" s="2535"/>
      <c r="U169" s="2535" t="e">
        <f t="shared" si="120"/>
        <v>#DIV/0!</v>
      </c>
      <c r="V169" s="2535" t="e">
        <f t="shared" si="120"/>
        <v>#DIV/0!</v>
      </c>
      <c r="W169" s="2535"/>
      <c r="X169" s="2535" t="e">
        <f t="shared" si="121"/>
        <v>#DIV/0!</v>
      </c>
      <c r="Y169" s="2535" t="e">
        <f t="shared" si="121"/>
        <v>#DIV/0!</v>
      </c>
      <c r="Z169" s="2535"/>
      <c r="AA169" s="2535" t="e">
        <f t="shared" si="122"/>
        <v>#DIV/0!</v>
      </c>
      <c r="AB169" s="2535" t="e">
        <f t="shared" si="122"/>
        <v>#DIV/0!</v>
      </c>
      <c r="AC169" s="2535"/>
      <c r="AD169" s="2535" t="e">
        <f t="shared" si="123"/>
        <v>#DIV/0!</v>
      </c>
      <c r="AE169" s="2535" t="e">
        <f t="shared" si="123"/>
        <v>#DIV/0!</v>
      </c>
      <c r="AF169" s="2535"/>
      <c r="AG169" s="2535" t="e">
        <f t="shared" si="124"/>
        <v>#DIV/0!</v>
      </c>
      <c r="AH169" s="2535" t="e">
        <f t="shared" si="124"/>
        <v>#DIV/0!</v>
      </c>
      <c r="AI169" s="2535" t="e">
        <f t="shared" si="124"/>
        <v>#DIV/0!</v>
      </c>
      <c r="AJ169" s="2535"/>
      <c r="AK169" s="2535" t="e">
        <f>(AK37/AK$39)</f>
        <v>#DIV/0!</v>
      </c>
    </row>
    <row r="170" spans="1:37">
      <c r="A170" s="2540" t="s">
        <v>824</v>
      </c>
      <c r="B170" s="34" t="s">
        <v>793</v>
      </c>
      <c r="C170" s="1"/>
      <c r="D170" s="2535" t="e">
        <f>(D38/D$39)</f>
        <v>#DIV/0!</v>
      </c>
      <c r="E170" s="2535"/>
      <c r="F170" s="2535" t="e">
        <f t="shared" si="115"/>
        <v>#DIV/0!</v>
      </c>
      <c r="G170" s="2535" t="e">
        <f t="shared" si="115"/>
        <v>#DIV/0!</v>
      </c>
      <c r="H170" s="2535"/>
      <c r="I170" s="2535" t="e">
        <f t="shared" si="116"/>
        <v>#DIV/0!</v>
      </c>
      <c r="J170" s="2535" t="e">
        <f t="shared" si="116"/>
        <v>#DIV/0!</v>
      </c>
      <c r="K170" s="2535"/>
      <c r="L170" s="2535" t="e">
        <f t="shared" si="117"/>
        <v>#DIV/0!</v>
      </c>
      <c r="M170" s="2535" t="e">
        <f t="shared" si="117"/>
        <v>#DIV/0!</v>
      </c>
      <c r="N170" s="2535"/>
      <c r="O170" s="2535" t="e">
        <f t="shared" si="118"/>
        <v>#DIV/0!</v>
      </c>
      <c r="P170" s="2535" t="e">
        <f t="shared" si="118"/>
        <v>#DIV/0!</v>
      </c>
      <c r="Q170" s="2535"/>
      <c r="R170" s="2535" t="e">
        <f t="shared" si="119"/>
        <v>#DIV/0!</v>
      </c>
      <c r="S170" s="2535" t="e">
        <f t="shared" si="119"/>
        <v>#DIV/0!</v>
      </c>
      <c r="T170" s="2535"/>
      <c r="U170" s="2535" t="e">
        <f t="shared" si="120"/>
        <v>#DIV/0!</v>
      </c>
      <c r="V170" s="2535" t="e">
        <f t="shared" si="120"/>
        <v>#DIV/0!</v>
      </c>
      <c r="W170" s="2535"/>
      <c r="X170" s="2535" t="e">
        <f t="shared" si="121"/>
        <v>#DIV/0!</v>
      </c>
      <c r="Y170" s="2535" t="e">
        <f t="shared" si="121"/>
        <v>#DIV/0!</v>
      </c>
      <c r="Z170" s="2535"/>
      <c r="AA170" s="2535" t="e">
        <f t="shared" si="122"/>
        <v>#DIV/0!</v>
      </c>
      <c r="AB170" s="2535" t="e">
        <f t="shared" si="122"/>
        <v>#DIV/0!</v>
      </c>
      <c r="AC170" s="2535"/>
      <c r="AD170" s="2535" t="e">
        <f t="shared" si="123"/>
        <v>#DIV/0!</v>
      </c>
      <c r="AE170" s="2535" t="e">
        <f t="shared" si="123"/>
        <v>#DIV/0!</v>
      </c>
      <c r="AF170" s="2535"/>
      <c r="AG170" s="2535" t="e">
        <f t="shared" si="124"/>
        <v>#DIV/0!</v>
      </c>
      <c r="AH170" s="2535" t="e">
        <f t="shared" si="124"/>
        <v>#DIV/0!</v>
      </c>
      <c r="AI170" s="2535" t="e">
        <f t="shared" si="124"/>
        <v>#DIV/0!</v>
      </c>
      <c r="AJ170" s="2535"/>
      <c r="AK170" s="2535" t="e">
        <f>(AK38/AK$39)</f>
        <v>#DIV/0!</v>
      </c>
    </row>
    <row r="171" spans="1:37">
      <c r="A171" s="2540" t="s">
        <v>824</v>
      </c>
      <c r="B171" s="34" t="s">
        <v>8</v>
      </c>
      <c r="C171" s="1"/>
      <c r="D171" s="2535" t="e">
        <f t="shared" ref="D171:AK171" si="125">SUM(D166:D170)</f>
        <v>#DIV/0!</v>
      </c>
      <c r="E171" s="2535">
        <f t="shared" si="125"/>
        <v>0</v>
      </c>
      <c r="F171" s="2535" t="e">
        <f t="shared" si="125"/>
        <v>#DIV/0!</v>
      </c>
      <c r="G171" s="2535" t="e">
        <f t="shared" si="125"/>
        <v>#DIV/0!</v>
      </c>
      <c r="H171" s="2535">
        <f t="shared" si="125"/>
        <v>0</v>
      </c>
      <c r="I171" s="2535" t="e">
        <f t="shared" si="125"/>
        <v>#DIV/0!</v>
      </c>
      <c r="J171" s="2535" t="e">
        <f t="shared" si="125"/>
        <v>#DIV/0!</v>
      </c>
      <c r="K171" s="2535">
        <f t="shared" si="125"/>
        <v>0</v>
      </c>
      <c r="L171" s="2535" t="e">
        <f t="shared" si="125"/>
        <v>#DIV/0!</v>
      </c>
      <c r="M171" s="2535" t="e">
        <f t="shared" si="125"/>
        <v>#DIV/0!</v>
      </c>
      <c r="N171" s="2535">
        <f t="shared" si="125"/>
        <v>0</v>
      </c>
      <c r="O171" s="2535" t="e">
        <f t="shared" si="125"/>
        <v>#DIV/0!</v>
      </c>
      <c r="P171" s="2535" t="e">
        <f t="shared" si="125"/>
        <v>#DIV/0!</v>
      </c>
      <c r="Q171" s="2535">
        <f t="shared" si="125"/>
        <v>0</v>
      </c>
      <c r="R171" s="2535" t="e">
        <f t="shared" si="125"/>
        <v>#DIV/0!</v>
      </c>
      <c r="S171" s="2535" t="e">
        <f t="shared" si="125"/>
        <v>#DIV/0!</v>
      </c>
      <c r="T171" s="2535">
        <f t="shared" si="125"/>
        <v>0</v>
      </c>
      <c r="U171" s="2535" t="e">
        <f t="shared" si="125"/>
        <v>#DIV/0!</v>
      </c>
      <c r="V171" s="2535" t="e">
        <f t="shared" si="125"/>
        <v>#DIV/0!</v>
      </c>
      <c r="W171" s="2535">
        <f t="shared" si="125"/>
        <v>0</v>
      </c>
      <c r="X171" s="2535" t="e">
        <f t="shared" si="125"/>
        <v>#DIV/0!</v>
      </c>
      <c r="Y171" s="2535" t="e">
        <f t="shared" si="125"/>
        <v>#DIV/0!</v>
      </c>
      <c r="Z171" s="2535">
        <f t="shared" si="125"/>
        <v>0</v>
      </c>
      <c r="AA171" s="2535" t="e">
        <f t="shared" si="125"/>
        <v>#DIV/0!</v>
      </c>
      <c r="AB171" s="2535" t="e">
        <f t="shared" si="125"/>
        <v>#DIV/0!</v>
      </c>
      <c r="AC171" s="2535">
        <f t="shared" si="125"/>
        <v>0</v>
      </c>
      <c r="AD171" s="2535" t="e">
        <f t="shared" si="125"/>
        <v>#DIV/0!</v>
      </c>
      <c r="AE171" s="2535" t="e">
        <f t="shared" si="125"/>
        <v>#DIV/0!</v>
      </c>
      <c r="AF171" s="2535">
        <f t="shared" si="125"/>
        <v>0</v>
      </c>
      <c r="AG171" s="2535" t="e">
        <f t="shared" si="125"/>
        <v>#DIV/0!</v>
      </c>
      <c r="AH171" s="2535" t="e">
        <f t="shared" si="125"/>
        <v>#DIV/0!</v>
      </c>
      <c r="AI171" s="2535" t="e">
        <f t="shared" si="125"/>
        <v>#DIV/0!</v>
      </c>
      <c r="AJ171" s="2535">
        <f t="shared" si="125"/>
        <v>0</v>
      </c>
      <c r="AK171" s="2535" t="e">
        <f t="shared" si="125"/>
        <v>#DIV/0!</v>
      </c>
    </row>
    <row r="172" spans="1:3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c r="A173" s="520"/>
      <c r="B173" s="6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c r="A174" s="664" t="s">
        <v>807</v>
      </c>
      <c r="B174" s="6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c r="A176" s="34" t="s">
        <v>807</v>
      </c>
      <c r="B176" s="34" t="s">
        <v>795</v>
      </c>
      <c r="C176" s="1"/>
      <c r="D176" s="2535" t="e">
        <f>D83/D$88</f>
        <v>#DIV/0!</v>
      </c>
      <c r="E176" s="2535"/>
      <c r="F176" s="2535" t="e">
        <f t="shared" ref="F176:G180" si="126">F83/F$88</f>
        <v>#DIV/0!</v>
      </c>
      <c r="G176" s="2535" t="e">
        <f t="shared" si="126"/>
        <v>#DIV/0!</v>
      </c>
      <c r="H176" s="2535"/>
      <c r="I176" s="2535" t="e">
        <f t="shared" ref="I176:J180" si="127">I83/I$88</f>
        <v>#DIV/0!</v>
      </c>
      <c r="J176" s="2535" t="e">
        <f t="shared" si="127"/>
        <v>#DIV/0!</v>
      </c>
      <c r="K176" s="2535"/>
      <c r="L176" s="2535" t="e">
        <f t="shared" ref="L176:M180" si="128">L83/L$88</f>
        <v>#DIV/0!</v>
      </c>
      <c r="M176" s="2535" t="e">
        <f t="shared" si="128"/>
        <v>#DIV/0!</v>
      </c>
      <c r="N176" s="2535"/>
      <c r="O176" s="2535" t="e">
        <f t="shared" ref="O176:P180" si="129">O83/O$88</f>
        <v>#DIV/0!</v>
      </c>
      <c r="P176" s="2535" t="e">
        <f t="shared" si="129"/>
        <v>#DIV/0!</v>
      </c>
      <c r="Q176" s="2535"/>
      <c r="R176" s="2535" t="e">
        <f t="shared" ref="R176:S180" si="130">R83/R$88</f>
        <v>#DIV/0!</v>
      </c>
      <c r="S176" s="2535" t="e">
        <f t="shared" si="130"/>
        <v>#DIV/0!</v>
      </c>
      <c r="T176" s="2535"/>
      <c r="U176" s="2535" t="e">
        <f t="shared" ref="U176:V180" si="131">U83/U$88</f>
        <v>#DIV/0!</v>
      </c>
      <c r="V176" s="2535" t="e">
        <f t="shared" si="131"/>
        <v>#DIV/0!</v>
      </c>
      <c r="W176" s="2535"/>
      <c r="X176" s="2535" t="e">
        <f t="shared" ref="X176:Y180" si="132">X83/X$88</f>
        <v>#DIV/0!</v>
      </c>
      <c r="Y176" s="2535" t="e">
        <f t="shared" si="132"/>
        <v>#DIV/0!</v>
      </c>
      <c r="Z176" s="2535"/>
      <c r="AA176" s="2535" t="e">
        <f t="shared" ref="AA176:AB180" si="133">AA83/AA$88</f>
        <v>#DIV/0!</v>
      </c>
      <c r="AB176" s="2535" t="e">
        <f t="shared" si="133"/>
        <v>#DIV/0!</v>
      </c>
      <c r="AC176" s="2535"/>
      <c r="AD176" s="2535" t="e">
        <f t="shared" ref="AD176:AE180" si="134">AD83/AD$88</f>
        <v>#DIV/0!</v>
      </c>
      <c r="AE176" s="2535" t="e">
        <f t="shared" si="134"/>
        <v>#DIV/0!</v>
      </c>
      <c r="AF176" s="2535"/>
      <c r="AG176" s="2535" t="e">
        <f t="shared" ref="AG176:AI180" si="135">AG83/AG$88</f>
        <v>#DIV/0!</v>
      </c>
      <c r="AH176" s="2535" t="e">
        <f t="shared" si="135"/>
        <v>#DIV/0!</v>
      </c>
      <c r="AI176" s="2535" t="e">
        <f t="shared" si="135"/>
        <v>#DIV/0!</v>
      </c>
      <c r="AJ176" s="2535"/>
      <c r="AK176" s="2535" t="e">
        <f>AK83/AK$88</f>
        <v>#DIV/0!</v>
      </c>
    </row>
    <row r="177" spans="1:37">
      <c r="A177" s="34" t="s">
        <v>807</v>
      </c>
      <c r="B177" s="34" t="s">
        <v>794</v>
      </c>
      <c r="C177" s="1"/>
      <c r="D177" s="2535" t="e">
        <f>D84/D$88</f>
        <v>#DIV/0!</v>
      </c>
      <c r="E177" s="2535"/>
      <c r="F177" s="2535" t="e">
        <f t="shared" si="126"/>
        <v>#DIV/0!</v>
      </c>
      <c r="G177" s="2535" t="e">
        <f t="shared" si="126"/>
        <v>#DIV/0!</v>
      </c>
      <c r="H177" s="2535"/>
      <c r="I177" s="2535" t="e">
        <f t="shared" si="127"/>
        <v>#DIV/0!</v>
      </c>
      <c r="J177" s="2535" t="e">
        <f t="shared" si="127"/>
        <v>#DIV/0!</v>
      </c>
      <c r="K177" s="2535"/>
      <c r="L177" s="2535" t="e">
        <f t="shared" si="128"/>
        <v>#DIV/0!</v>
      </c>
      <c r="M177" s="2535" t="e">
        <f t="shared" si="128"/>
        <v>#DIV/0!</v>
      </c>
      <c r="N177" s="2535"/>
      <c r="O177" s="2535" t="e">
        <f t="shared" si="129"/>
        <v>#DIV/0!</v>
      </c>
      <c r="P177" s="2535" t="e">
        <f t="shared" si="129"/>
        <v>#DIV/0!</v>
      </c>
      <c r="Q177" s="2535"/>
      <c r="R177" s="2535" t="e">
        <f t="shared" si="130"/>
        <v>#DIV/0!</v>
      </c>
      <c r="S177" s="2535" t="e">
        <f t="shared" si="130"/>
        <v>#DIV/0!</v>
      </c>
      <c r="T177" s="2535"/>
      <c r="U177" s="2535" t="e">
        <f t="shared" si="131"/>
        <v>#DIV/0!</v>
      </c>
      <c r="V177" s="2535" t="e">
        <f t="shared" si="131"/>
        <v>#DIV/0!</v>
      </c>
      <c r="W177" s="2535"/>
      <c r="X177" s="2535" t="e">
        <f t="shared" si="132"/>
        <v>#DIV/0!</v>
      </c>
      <c r="Y177" s="2535" t="e">
        <f t="shared" si="132"/>
        <v>#DIV/0!</v>
      </c>
      <c r="Z177" s="2535"/>
      <c r="AA177" s="2535" t="e">
        <f t="shared" si="133"/>
        <v>#DIV/0!</v>
      </c>
      <c r="AB177" s="2535" t="e">
        <f t="shared" si="133"/>
        <v>#DIV/0!</v>
      </c>
      <c r="AC177" s="2535"/>
      <c r="AD177" s="2535" t="e">
        <f t="shared" si="134"/>
        <v>#DIV/0!</v>
      </c>
      <c r="AE177" s="2535" t="e">
        <f t="shared" si="134"/>
        <v>#DIV/0!</v>
      </c>
      <c r="AF177" s="2535"/>
      <c r="AG177" s="2535" t="e">
        <f t="shared" si="135"/>
        <v>#DIV/0!</v>
      </c>
      <c r="AH177" s="2535" t="e">
        <f t="shared" si="135"/>
        <v>#DIV/0!</v>
      </c>
      <c r="AI177" s="2535" t="e">
        <f t="shared" si="135"/>
        <v>#DIV/0!</v>
      </c>
      <c r="AJ177" s="2535"/>
      <c r="AK177" s="2535" t="e">
        <f>AK84/AK$88</f>
        <v>#DIV/0!</v>
      </c>
    </row>
    <row r="178" spans="1:37">
      <c r="A178" s="34" t="s">
        <v>807</v>
      </c>
      <c r="B178" s="34" t="s">
        <v>731</v>
      </c>
      <c r="C178" s="1"/>
      <c r="D178" s="2535" t="e">
        <f>D85/D$88</f>
        <v>#DIV/0!</v>
      </c>
      <c r="E178" s="2535"/>
      <c r="F178" s="2535" t="e">
        <f t="shared" si="126"/>
        <v>#DIV/0!</v>
      </c>
      <c r="G178" s="2535" t="e">
        <f t="shared" si="126"/>
        <v>#DIV/0!</v>
      </c>
      <c r="H178" s="2535"/>
      <c r="I178" s="2535" t="e">
        <f t="shared" si="127"/>
        <v>#DIV/0!</v>
      </c>
      <c r="J178" s="2535" t="e">
        <f t="shared" si="127"/>
        <v>#DIV/0!</v>
      </c>
      <c r="K178" s="2535"/>
      <c r="L178" s="2535" t="e">
        <f t="shared" si="128"/>
        <v>#DIV/0!</v>
      </c>
      <c r="M178" s="2535" t="e">
        <f t="shared" si="128"/>
        <v>#DIV/0!</v>
      </c>
      <c r="N178" s="2535"/>
      <c r="O178" s="2535" t="e">
        <f t="shared" si="129"/>
        <v>#DIV/0!</v>
      </c>
      <c r="P178" s="2535" t="e">
        <f t="shared" si="129"/>
        <v>#DIV/0!</v>
      </c>
      <c r="Q178" s="2535"/>
      <c r="R178" s="2535" t="e">
        <f t="shared" si="130"/>
        <v>#DIV/0!</v>
      </c>
      <c r="S178" s="2535" t="e">
        <f t="shared" si="130"/>
        <v>#DIV/0!</v>
      </c>
      <c r="T178" s="2535"/>
      <c r="U178" s="2535" t="e">
        <f t="shared" si="131"/>
        <v>#DIV/0!</v>
      </c>
      <c r="V178" s="2535" t="e">
        <f t="shared" si="131"/>
        <v>#DIV/0!</v>
      </c>
      <c r="W178" s="2535"/>
      <c r="X178" s="2535" t="e">
        <f t="shared" si="132"/>
        <v>#DIV/0!</v>
      </c>
      <c r="Y178" s="2535" t="e">
        <f t="shared" si="132"/>
        <v>#DIV/0!</v>
      </c>
      <c r="Z178" s="2535"/>
      <c r="AA178" s="2535" t="e">
        <f t="shared" si="133"/>
        <v>#DIV/0!</v>
      </c>
      <c r="AB178" s="2535" t="e">
        <f t="shared" si="133"/>
        <v>#DIV/0!</v>
      </c>
      <c r="AC178" s="2535"/>
      <c r="AD178" s="2535" t="e">
        <f t="shared" si="134"/>
        <v>#DIV/0!</v>
      </c>
      <c r="AE178" s="2535" t="e">
        <f t="shared" si="134"/>
        <v>#DIV/0!</v>
      </c>
      <c r="AF178" s="2535"/>
      <c r="AG178" s="2535" t="e">
        <f t="shared" si="135"/>
        <v>#DIV/0!</v>
      </c>
      <c r="AH178" s="2535" t="e">
        <f t="shared" si="135"/>
        <v>#DIV/0!</v>
      </c>
      <c r="AI178" s="2535" t="e">
        <f t="shared" si="135"/>
        <v>#DIV/0!</v>
      </c>
      <c r="AJ178" s="2535"/>
      <c r="AK178" s="2535" t="e">
        <f>AK85/AK$88</f>
        <v>#DIV/0!</v>
      </c>
    </row>
    <row r="179" spans="1:37">
      <c r="A179" s="34" t="s">
        <v>807</v>
      </c>
      <c r="B179" s="34" t="s">
        <v>6</v>
      </c>
      <c r="C179" s="1"/>
      <c r="D179" s="2535" t="e">
        <f>D86/D$88</f>
        <v>#DIV/0!</v>
      </c>
      <c r="E179" s="2535"/>
      <c r="F179" s="2535" t="e">
        <f t="shared" si="126"/>
        <v>#DIV/0!</v>
      </c>
      <c r="G179" s="2535" t="e">
        <f t="shared" si="126"/>
        <v>#DIV/0!</v>
      </c>
      <c r="H179" s="2535"/>
      <c r="I179" s="2535" t="e">
        <f t="shared" si="127"/>
        <v>#DIV/0!</v>
      </c>
      <c r="J179" s="2535" t="e">
        <f t="shared" si="127"/>
        <v>#DIV/0!</v>
      </c>
      <c r="K179" s="2535"/>
      <c r="L179" s="2535" t="e">
        <f t="shared" si="128"/>
        <v>#DIV/0!</v>
      </c>
      <c r="M179" s="2535" t="e">
        <f t="shared" si="128"/>
        <v>#DIV/0!</v>
      </c>
      <c r="N179" s="2535"/>
      <c r="O179" s="2535" t="e">
        <f t="shared" si="129"/>
        <v>#DIV/0!</v>
      </c>
      <c r="P179" s="2535" t="e">
        <f t="shared" si="129"/>
        <v>#DIV/0!</v>
      </c>
      <c r="Q179" s="2535"/>
      <c r="R179" s="2535" t="e">
        <f t="shared" si="130"/>
        <v>#DIV/0!</v>
      </c>
      <c r="S179" s="2535" t="e">
        <f t="shared" si="130"/>
        <v>#DIV/0!</v>
      </c>
      <c r="T179" s="2535"/>
      <c r="U179" s="2535" t="e">
        <f t="shared" si="131"/>
        <v>#DIV/0!</v>
      </c>
      <c r="V179" s="2535" t="e">
        <f t="shared" si="131"/>
        <v>#DIV/0!</v>
      </c>
      <c r="W179" s="2535"/>
      <c r="X179" s="2535" t="e">
        <f t="shared" si="132"/>
        <v>#DIV/0!</v>
      </c>
      <c r="Y179" s="2535" t="e">
        <f t="shared" si="132"/>
        <v>#DIV/0!</v>
      </c>
      <c r="Z179" s="2535"/>
      <c r="AA179" s="2535" t="e">
        <f t="shared" si="133"/>
        <v>#DIV/0!</v>
      </c>
      <c r="AB179" s="2535" t="e">
        <f t="shared" si="133"/>
        <v>#DIV/0!</v>
      </c>
      <c r="AC179" s="2535"/>
      <c r="AD179" s="2535" t="e">
        <f t="shared" si="134"/>
        <v>#DIV/0!</v>
      </c>
      <c r="AE179" s="2535" t="e">
        <f t="shared" si="134"/>
        <v>#DIV/0!</v>
      </c>
      <c r="AF179" s="2535"/>
      <c r="AG179" s="2535" t="e">
        <f t="shared" si="135"/>
        <v>#DIV/0!</v>
      </c>
      <c r="AH179" s="2535" t="e">
        <f t="shared" si="135"/>
        <v>#DIV/0!</v>
      </c>
      <c r="AI179" s="2535" t="e">
        <f t="shared" si="135"/>
        <v>#DIV/0!</v>
      </c>
      <c r="AJ179" s="2535"/>
      <c r="AK179" s="2535" t="e">
        <f>AK86/AK$88</f>
        <v>#DIV/0!</v>
      </c>
    </row>
    <row r="180" spans="1:37">
      <c r="A180" s="34" t="s">
        <v>807</v>
      </c>
      <c r="B180" s="34" t="s">
        <v>793</v>
      </c>
      <c r="C180" s="1"/>
      <c r="D180" s="2535" t="e">
        <f>D87/D$88</f>
        <v>#DIV/0!</v>
      </c>
      <c r="E180" s="2535"/>
      <c r="F180" s="2535" t="e">
        <f t="shared" si="126"/>
        <v>#DIV/0!</v>
      </c>
      <c r="G180" s="2535" t="e">
        <f t="shared" si="126"/>
        <v>#DIV/0!</v>
      </c>
      <c r="H180" s="2535"/>
      <c r="I180" s="2535" t="e">
        <f t="shared" si="127"/>
        <v>#DIV/0!</v>
      </c>
      <c r="J180" s="2535" t="e">
        <f t="shared" si="127"/>
        <v>#DIV/0!</v>
      </c>
      <c r="K180" s="2535"/>
      <c r="L180" s="2535" t="e">
        <f t="shared" si="128"/>
        <v>#DIV/0!</v>
      </c>
      <c r="M180" s="2535" t="e">
        <f t="shared" si="128"/>
        <v>#DIV/0!</v>
      </c>
      <c r="N180" s="2535"/>
      <c r="O180" s="2535" t="e">
        <f t="shared" si="129"/>
        <v>#DIV/0!</v>
      </c>
      <c r="P180" s="2535" t="e">
        <f t="shared" si="129"/>
        <v>#DIV/0!</v>
      </c>
      <c r="Q180" s="2535"/>
      <c r="R180" s="2535" t="e">
        <f t="shared" si="130"/>
        <v>#DIV/0!</v>
      </c>
      <c r="S180" s="2535" t="e">
        <f t="shared" si="130"/>
        <v>#DIV/0!</v>
      </c>
      <c r="T180" s="2535"/>
      <c r="U180" s="2535" t="e">
        <f t="shared" si="131"/>
        <v>#DIV/0!</v>
      </c>
      <c r="V180" s="2535" t="e">
        <f t="shared" si="131"/>
        <v>#DIV/0!</v>
      </c>
      <c r="W180" s="2535"/>
      <c r="X180" s="2535" t="e">
        <f t="shared" si="132"/>
        <v>#DIV/0!</v>
      </c>
      <c r="Y180" s="2535" t="e">
        <f t="shared" si="132"/>
        <v>#DIV/0!</v>
      </c>
      <c r="Z180" s="2535"/>
      <c r="AA180" s="2535" t="e">
        <f t="shared" si="133"/>
        <v>#DIV/0!</v>
      </c>
      <c r="AB180" s="2535" t="e">
        <f t="shared" si="133"/>
        <v>#DIV/0!</v>
      </c>
      <c r="AC180" s="2535"/>
      <c r="AD180" s="2535" t="e">
        <f t="shared" si="134"/>
        <v>#DIV/0!</v>
      </c>
      <c r="AE180" s="2535" t="e">
        <f t="shared" si="134"/>
        <v>#DIV/0!</v>
      </c>
      <c r="AF180" s="2535"/>
      <c r="AG180" s="2535" t="e">
        <f t="shared" si="135"/>
        <v>#DIV/0!</v>
      </c>
      <c r="AH180" s="2535" t="e">
        <f t="shared" si="135"/>
        <v>#DIV/0!</v>
      </c>
      <c r="AI180" s="2535" t="e">
        <f t="shared" si="135"/>
        <v>#DIV/0!</v>
      </c>
      <c r="AJ180" s="2535"/>
      <c r="AK180" s="2535" t="e">
        <f>AK87/AK$88</f>
        <v>#DIV/0!</v>
      </c>
    </row>
    <row r="181" spans="1:37">
      <c r="A181" s="34" t="s">
        <v>807</v>
      </c>
      <c r="B181" s="34" t="s">
        <v>8</v>
      </c>
      <c r="C181" s="1"/>
      <c r="D181" s="2535" t="e">
        <f t="shared" ref="D181:AK181" si="136">SUM(D176:D180)</f>
        <v>#DIV/0!</v>
      </c>
      <c r="E181" s="2535">
        <f t="shared" si="136"/>
        <v>0</v>
      </c>
      <c r="F181" s="2535" t="e">
        <f t="shared" si="136"/>
        <v>#DIV/0!</v>
      </c>
      <c r="G181" s="2535" t="e">
        <f t="shared" si="136"/>
        <v>#DIV/0!</v>
      </c>
      <c r="H181" s="2535">
        <f t="shared" si="136"/>
        <v>0</v>
      </c>
      <c r="I181" s="2535" t="e">
        <f t="shared" si="136"/>
        <v>#DIV/0!</v>
      </c>
      <c r="J181" s="2535" t="e">
        <f t="shared" si="136"/>
        <v>#DIV/0!</v>
      </c>
      <c r="K181" s="2535">
        <f t="shared" si="136"/>
        <v>0</v>
      </c>
      <c r="L181" s="2535" t="e">
        <f t="shared" si="136"/>
        <v>#DIV/0!</v>
      </c>
      <c r="M181" s="2535" t="e">
        <f t="shared" si="136"/>
        <v>#DIV/0!</v>
      </c>
      <c r="N181" s="2535">
        <f t="shared" si="136"/>
        <v>0</v>
      </c>
      <c r="O181" s="2535" t="e">
        <f t="shared" si="136"/>
        <v>#DIV/0!</v>
      </c>
      <c r="P181" s="2535" t="e">
        <f t="shared" si="136"/>
        <v>#DIV/0!</v>
      </c>
      <c r="Q181" s="2535">
        <f t="shared" si="136"/>
        <v>0</v>
      </c>
      <c r="R181" s="2535" t="e">
        <f t="shared" si="136"/>
        <v>#DIV/0!</v>
      </c>
      <c r="S181" s="2535" t="e">
        <f t="shared" si="136"/>
        <v>#DIV/0!</v>
      </c>
      <c r="T181" s="2535">
        <f t="shared" si="136"/>
        <v>0</v>
      </c>
      <c r="U181" s="2535" t="e">
        <f t="shared" si="136"/>
        <v>#DIV/0!</v>
      </c>
      <c r="V181" s="2535" t="e">
        <f t="shared" si="136"/>
        <v>#DIV/0!</v>
      </c>
      <c r="W181" s="2535">
        <f t="shared" si="136"/>
        <v>0</v>
      </c>
      <c r="X181" s="2535" t="e">
        <f t="shared" si="136"/>
        <v>#DIV/0!</v>
      </c>
      <c r="Y181" s="2535" t="e">
        <f t="shared" si="136"/>
        <v>#DIV/0!</v>
      </c>
      <c r="Z181" s="2535">
        <f t="shared" si="136"/>
        <v>0</v>
      </c>
      <c r="AA181" s="2535" t="e">
        <f t="shared" si="136"/>
        <v>#DIV/0!</v>
      </c>
      <c r="AB181" s="2535" t="e">
        <f t="shared" si="136"/>
        <v>#DIV/0!</v>
      </c>
      <c r="AC181" s="2535">
        <f t="shared" si="136"/>
        <v>0</v>
      </c>
      <c r="AD181" s="2535" t="e">
        <f t="shared" si="136"/>
        <v>#DIV/0!</v>
      </c>
      <c r="AE181" s="2535" t="e">
        <f t="shared" si="136"/>
        <v>#DIV/0!</v>
      </c>
      <c r="AF181" s="2535">
        <f t="shared" si="136"/>
        <v>0</v>
      </c>
      <c r="AG181" s="2535" t="e">
        <f t="shared" si="136"/>
        <v>#DIV/0!</v>
      </c>
      <c r="AH181" s="2535" t="e">
        <f t="shared" si="136"/>
        <v>#DIV/0!</v>
      </c>
      <c r="AI181" s="2535" t="e">
        <f t="shared" si="136"/>
        <v>#DIV/0!</v>
      </c>
      <c r="AJ181" s="2535">
        <f t="shared" si="136"/>
        <v>0</v>
      </c>
      <c r="AK181" s="2535" t="e">
        <f t="shared" si="136"/>
        <v>#DIV/0!</v>
      </c>
    </row>
    <row r="182" spans="1:37">
      <c r="A182" s="1"/>
      <c r="B182" s="1"/>
      <c r="C182" s="1"/>
      <c r="D182" s="1"/>
      <c r="E182" s="1"/>
      <c r="F182" s="1"/>
    </row>
    <row r="183" spans="1:37">
      <c r="A183" s="1"/>
      <c r="B183" s="1"/>
      <c r="C183" s="1"/>
      <c r="D183" s="1"/>
      <c r="E183" s="1"/>
      <c r="F183" s="1"/>
    </row>
    <row r="184" spans="1:37">
      <c r="A184" s="1"/>
      <c r="B184" s="1"/>
      <c r="C184" s="1"/>
      <c r="D184" s="1"/>
    </row>
    <row r="185" spans="1:37">
      <c r="A185" s="1"/>
      <c r="B185" s="1"/>
      <c r="C185" s="1"/>
      <c r="D185" s="1"/>
    </row>
    <row r="186" spans="1:37">
      <c r="A186" s="1"/>
      <c r="B186" s="1"/>
      <c r="C186" s="1"/>
      <c r="D186" s="1"/>
    </row>
  </sheetData>
  <pageMargins left="0.23622047244094491" right="0.19685039370078741" top="0.31496062992125984" bottom="0.43307086614173229" header="0.15748031496062992" footer="0.15748031496062992"/>
  <pageSetup paperSize="9" scale="10" fitToHeight="6" orientation="portrait" r:id="rId1"/>
  <headerFooter>
    <oddFooter>&amp;L&amp;D&amp;T&amp;C&amp;F&amp;R&amp;A</oddFooter>
  </headerFooter>
  <legacyDrawing r:id="rId2"/>
</worksheet>
</file>

<file path=xl/worksheets/sheet16.xml><?xml version="1.0" encoding="utf-8"?>
<worksheet xmlns="http://schemas.openxmlformats.org/spreadsheetml/2006/main" xmlns:r="http://schemas.openxmlformats.org/officeDocument/2006/relationships">
  <sheetPr>
    <tabColor theme="5" tint="0.59999389629810485"/>
  </sheetPr>
  <dimension ref="A1:Q38"/>
  <sheetViews>
    <sheetView topLeftCell="A7" workbookViewId="0">
      <selection activeCell="H45" sqref="H45"/>
    </sheetView>
  </sheetViews>
  <sheetFormatPr defaultRowHeight="12.75"/>
  <cols>
    <col min="1" max="1" width="2" style="2343" customWidth="1"/>
    <col min="2" max="2" width="25.875" style="2343" hidden="1" customWidth="1"/>
    <col min="3" max="3" width="50.75" style="2343" hidden="1" customWidth="1"/>
    <col min="4" max="4" width="42.875" style="2343" customWidth="1"/>
    <col min="5" max="5" width="9.5" style="2343" customWidth="1"/>
    <col min="6" max="6" width="6" style="2344" customWidth="1"/>
    <col min="7" max="7" width="8.75" style="2343" customWidth="1"/>
    <col min="8" max="17" width="11.25" style="2343" customWidth="1"/>
    <col min="18" max="16384" width="9" style="2343"/>
  </cols>
  <sheetData>
    <row r="1" spans="1:17" s="2323" customFormat="1" ht="26.25">
      <c r="A1" s="2323" t="str">
        <f>'[4]Fixed Data'!A1</f>
        <v>Business Plan Data Template</v>
      </c>
    </row>
    <row r="2" spans="1:17" s="2382" customFormat="1" ht="26.25">
      <c r="A2" s="2323" t="str">
        <f>'[4]Fixed Data'!A2</f>
        <v>Master</v>
      </c>
    </row>
    <row r="3" spans="1:17" s="2381" customFormat="1" ht="27" thickBot="1">
      <c r="A3" s="2326" t="s">
        <v>246</v>
      </c>
    </row>
    <row r="4" spans="1:17">
      <c r="B4" s="2375"/>
      <c r="C4" s="2375"/>
      <c r="D4" s="2375"/>
      <c r="E4" s="2375"/>
      <c r="F4" s="2380"/>
      <c r="G4" s="2375"/>
      <c r="H4" s="2375"/>
      <c r="I4" s="2375"/>
      <c r="J4" s="2375"/>
      <c r="K4" s="2375"/>
      <c r="L4" s="2375"/>
      <c r="M4" s="2375"/>
      <c r="N4" s="2375"/>
      <c r="O4" s="2375"/>
      <c r="P4" s="2375"/>
      <c r="Q4" s="2375"/>
    </row>
    <row r="5" spans="1:17">
      <c r="A5" s="2375"/>
      <c r="B5" s="2375"/>
      <c r="C5" s="2375"/>
    </row>
    <row r="6" spans="1:17" ht="18">
      <c r="A6" s="2379" t="str">
        <f ca="1">MID(CELL("Filename",A3),FIND("]",CELL("Filename",A3))+1,255)</f>
        <v>Tax Clawback</v>
      </c>
      <c r="B6" s="2375"/>
      <c r="C6" s="2375"/>
    </row>
    <row r="7" spans="1:17" ht="15">
      <c r="A7" s="2375"/>
      <c r="B7" s="2375"/>
      <c r="C7" s="2375"/>
      <c r="H7" s="2377" t="s">
        <v>152</v>
      </c>
      <c r="I7" s="2378"/>
      <c r="J7" s="2377" t="s">
        <v>151</v>
      </c>
      <c r="K7" s="2376"/>
      <c r="L7" s="2376"/>
      <c r="M7" s="2376"/>
      <c r="N7" s="2376"/>
      <c r="O7" s="2376"/>
      <c r="P7" s="2376"/>
      <c r="Q7" s="2376"/>
    </row>
    <row r="8" spans="1:17" s="2372" customFormat="1" ht="15">
      <c r="A8" s="2375"/>
      <c r="B8" s="2348" t="s">
        <v>244</v>
      </c>
      <c r="C8" s="2348" t="s">
        <v>243</v>
      </c>
      <c r="D8" s="2348" t="s">
        <v>242</v>
      </c>
      <c r="E8" s="2348" t="s">
        <v>241</v>
      </c>
      <c r="F8" s="2347" t="s">
        <v>240</v>
      </c>
      <c r="G8" s="2374" t="s">
        <v>2731</v>
      </c>
      <c r="H8" s="2373">
        <v>2012</v>
      </c>
      <c r="I8" s="2373">
        <v>2013</v>
      </c>
      <c r="J8" s="2373">
        <v>2014</v>
      </c>
      <c r="K8" s="2373">
        <v>2015</v>
      </c>
      <c r="L8" s="2373">
        <v>2016</v>
      </c>
      <c r="M8" s="2373">
        <v>2017</v>
      </c>
      <c r="N8" s="2373">
        <v>2018</v>
      </c>
      <c r="O8" s="2373">
        <v>2019</v>
      </c>
      <c r="P8" s="2373">
        <v>2020</v>
      </c>
      <c r="Q8" s="2373">
        <v>2021</v>
      </c>
    </row>
    <row r="9" spans="1:17" s="2368" customFormat="1" ht="15">
      <c r="B9" s="2371"/>
      <c r="C9" s="2353"/>
      <c r="D9" s="2353"/>
      <c r="E9" s="2353"/>
      <c r="F9" s="2352"/>
      <c r="G9" s="2370"/>
      <c r="H9" s="2369"/>
      <c r="I9" s="2369"/>
      <c r="J9" s="2369"/>
      <c r="K9" s="2369"/>
      <c r="L9" s="2369"/>
      <c r="M9" s="2369"/>
      <c r="N9" s="2369"/>
      <c r="O9" s="2369"/>
      <c r="P9" s="2369"/>
      <c r="Q9" s="2369"/>
    </row>
    <row r="10" spans="1:17">
      <c r="B10" s="2367" t="s">
        <v>2730</v>
      </c>
      <c r="C10" s="2363" t="s">
        <v>2729</v>
      </c>
      <c r="D10" s="2363" t="s">
        <v>2728</v>
      </c>
      <c r="E10" s="2348"/>
      <c r="F10" s="2347" t="s">
        <v>20</v>
      </c>
      <c r="G10" s="2346"/>
      <c r="H10" s="2356">
        <f>'[4]1.5.1 Net_Debt_Summary'!G117</f>
        <v>0</v>
      </c>
      <c r="I10" s="2356">
        <f>'[4]1.5.1 Net_Debt_Summary'!I117</f>
        <v>0</v>
      </c>
      <c r="J10" s="2356">
        <f>'[4]1.5.1 Net_Debt_Summary'!K117</f>
        <v>0</v>
      </c>
      <c r="K10" s="2356">
        <f>'[4]1.5.1 Net_Debt_Summary'!M117</f>
        <v>0</v>
      </c>
      <c r="L10" s="2356">
        <f>'[4]1.5.1 Net_Debt_Summary'!O117</f>
        <v>0</v>
      </c>
      <c r="M10" s="2356">
        <f>'[4]1.5.1 Net_Debt_Summary'!Q117</f>
        <v>0</v>
      </c>
      <c r="N10" s="2356">
        <f>'[4]1.5.1 Net_Debt_Summary'!S117</f>
        <v>0</v>
      </c>
      <c r="O10" s="2356">
        <f>'[4]1.5.1 Net_Debt_Summary'!U117</f>
        <v>0</v>
      </c>
      <c r="P10" s="2356">
        <f>'[4]1.5.1 Net_Debt_Summary'!W117</f>
        <v>0</v>
      </c>
      <c r="Q10" s="2356">
        <f>'[4]1.5.1 Net_Debt_Summary'!Y117</f>
        <v>0</v>
      </c>
    </row>
    <row r="11" spans="1:17" s="2351" customFormat="1">
      <c r="B11" s="2355"/>
      <c r="C11" s="2357" t="s">
        <v>2727</v>
      </c>
      <c r="D11" s="2357" t="s">
        <v>2727</v>
      </c>
      <c r="E11" s="2353"/>
      <c r="F11" s="2352"/>
      <c r="G11" s="2346"/>
      <c r="H11" s="2346"/>
      <c r="I11" s="2346"/>
      <c r="J11" s="2346"/>
      <c r="K11" s="2346"/>
      <c r="L11" s="2346"/>
      <c r="M11" s="2346"/>
      <c r="N11" s="2346"/>
      <c r="O11" s="2346"/>
      <c r="P11" s="2346"/>
      <c r="Q11" s="2346"/>
    </row>
    <row r="12" spans="1:17">
      <c r="B12" s="2350" t="s">
        <v>2706</v>
      </c>
      <c r="C12" s="2348" t="s">
        <v>2720</v>
      </c>
      <c r="D12" s="2348" t="s">
        <v>2726</v>
      </c>
      <c r="E12" s="2348"/>
      <c r="F12" s="2347" t="s">
        <v>20</v>
      </c>
      <c r="G12" s="2358"/>
      <c r="H12" s="2345"/>
      <c r="I12" s="2345"/>
      <c r="J12" s="2345"/>
      <c r="K12" s="2345"/>
      <c r="L12" s="2345"/>
      <c r="M12" s="2345"/>
      <c r="N12" s="2345"/>
      <c r="O12" s="2345"/>
      <c r="P12" s="2345"/>
      <c r="Q12" s="2345"/>
    </row>
    <row r="13" spans="1:17">
      <c r="B13" s="2350" t="s">
        <v>2706</v>
      </c>
      <c r="C13" s="2348" t="s">
        <v>2720</v>
      </c>
      <c r="D13" s="2348" t="s">
        <v>2725</v>
      </c>
      <c r="E13" s="2348"/>
      <c r="F13" s="2347" t="s">
        <v>20</v>
      </c>
      <c r="G13" s="2358"/>
      <c r="H13" s="2345"/>
      <c r="I13" s="2345"/>
      <c r="J13" s="2345"/>
      <c r="K13" s="2345"/>
      <c r="L13" s="2345"/>
      <c r="M13" s="2345"/>
      <c r="N13" s="2345"/>
      <c r="O13" s="2345"/>
      <c r="P13" s="2345"/>
      <c r="Q13" s="2345"/>
    </row>
    <row r="14" spans="1:17">
      <c r="B14" s="2350" t="s">
        <v>2706</v>
      </c>
      <c r="C14" s="2348" t="s">
        <v>2720</v>
      </c>
      <c r="D14" s="2359" t="s">
        <v>2724</v>
      </c>
      <c r="E14" s="2348"/>
      <c r="F14" s="2347" t="s">
        <v>20</v>
      </c>
      <c r="G14" s="2358"/>
      <c r="H14" s="2345"/>
      <c r="I14" s="2345"/>
      <c r="J14" s="2345"/>
      <c r="K14" s="2345"/>
      <c r="L14" s="2345"/>
      <c r="M14" s="2345"/>
      <c r="N14" s="2345"/>
      <c r="O14" s="2345"/>
      <c r="P14" s="2345"/>
      <c r="Q14" s="2345"/>
    </row>
    <row r="15" spans="1:17">
      <c r="B15" s="2350" t="s">
        <v>2706</v>
      </c>
      <c r="C15" s="2348" t="s">
        <v>2720</v>
      </c>
      <c r="D15" s="2361" t="s">
        <v>2723</v>
      </c>
      <c r="E15" s="2348"/>
      <c r="F15" s="2347" t="s">
        <v>20</v>
      </c>
      <c r="G15" s="2358"/>
      <c r="H15" s="2345"/>
      <c r="I15" s="2345"/>
      <c r="J15" s="2345"/>
      <c r="K15" s="2345"/>
      <c r="L15" s="2345"/>
      <c r="M15" s="2345"/>
      <c r="N15" s="2345"/>
      <c r="O15" s="2345"/>
      <c r="P15" s="2345"/>
      <c r="Q15" s="2345"/>
    </row>
    <row r="16" spans="1:17">
      <c r="B16" s="2350" t="s">
        <v>2706</v>
      </c>
      <c r="C16" s="2348" t="s">
        <v>2720</v>
      </c>
      <c r="D16" s="2359" t="s">
        <v>2722</v>
      </c>
      <c r="E16" s="2348"/>
      <c r="F16" s="2347" t="s">
        <v>20</v>
      </c>
      <c r="G16" s="2358"/>
      <c r="H16" s="2345"/>
      <c r="I16" s="2345"/>
      <c r="J16" s="2345"/>
      <c r="K16" s="2345"/>
      <c r="L16" s="2345"/>
      <c r="M16" s="2345"/>
      <c r="N16" s="2345"/>
      <c r="O16" s="2345"/>
      <c r="P16" s="2345"/>
      <c r="Q16" s="2345"/>
    </row>
    <row r="17" spans="2:17">
      <c r="B17" s="2350" t="s">
        <v>2706</v>
      </c>
      <c r="C17" s="2348" t="s">
        <v>2720</v>
      </c>
      <c r="D17" s="2359" t="s">
        <v>2721</v>
      </c>
      <c r="E17" s="2348"/>
      <c r="F17" s="2347" t="s">
        <v>20</v>
      </c>
      <c r="G17" s="2358"/>
      <c r="H17" s="2345"/>
      <c r="I17" s="2345"/>
      <c r="J17" s="2345"/>
      <c r="K17" s="2345"/>
      <c r="L17" s="2345"/>
      <c r="M17" s="2345"/>
      <c r="N17" s="2345"/>
      <c r="O17" s="2345"/>
      <c r="P17" s="2345"/>
      <c r="Q17" s="2345"/>
    </row>
    <row r="18" spans="2:17">
      <c r="B18" s="2350" t="s">
        <v>2706</v>
      </c>
      <c r="C18" s="2348" t="s">
        <v>2720</v>
      </c>
      <c r="D18" s="2359" t="s">
        <v>2709</v>
      </c>
      <c r="E18" s="2348"/>
      <c r="F18" s="2347" t="s">
        <v>20</v>
      </c>
      <c r="G18" s="2358"/>
      <c r="H18" s="2345"/>
      <c r="I18" s="2345"/>
      <c r="J18" s="2345"/>
      <c r="K18" s="2345"/>
      <c r="L18" s="2345"/>
      <c r="M18" s="2345"/>
      <c r="N18" s="2345"/>
      <c r="O18" s="2345"/>
      <c r="P18" s="2345"/>
      <c r="Q18" s="2345"/>
    </row>
    <row r="19" spans="2:17">
      <c r="B19" s="2350" t="s">
        <v>2706</v>
      </c>
      <c r="C19" s="2348" t="s">
        <v>2720</v>
      </c>
      <c r="D19" s="2359" t="s">
        <v>2709</v>
      </c>
      <c r="E19" s="2348"/>
      <c r="F19" s="2347" t="s">
        <v>20</v>
      </c>
      <c r="G19" s="2358"/>
      <c r="H19" s="2345"/>
      <c r="I19" s="2345"/>
      <c r="J19" s="2345"/>
      <c r="K19" s="2345"/>
      <c r="L19" s="2345"/>
      <c r="M19" s="2345"/>
      <c r="N19" s="2345"/>
      <c r="O19" s="2345"/>
      <c r="P19" s="2345"/>
      <c r="Q19" s="2345"/>
    </row>
    <row r="20" spans="2:17">
      <c r="B20" s="2350" t="s">
        <v>2706</v>
      </c>
      <c r="C20" s="2348" t="s">
        <v>2720</v>
      </c>
      <c r="D20" s="2359" t="s">
        <v>2709</v>
      </c>
      <c r="E20" s="2348"/>
      <c r="F20" s="2347" t="s">
        <v>20</v>
      </c>
      <c r="G20" s="2358"/>
      <c r="H20" s="2345"/>
      <c r="I20" s="2345"/>
      <c r="J20" s="2345"/>
      <c r="K20" s="2345"/>
      <c r="L20" s="2345"/>
      <c r="M20" s="2345"/>
      <c r="N20" s="2345"/>
      <c r="O20" s="2345"/>
      <c r="P20" s="2345"/>
      <c r="Q20" s="2345"/>
    </row>
    <row r="21" spans="2:17">
      <c r="B21" s="2350" t="s">
        <v>2706</v>
      </c>
      <c r="C21" s="2348" t="s">
        <v>2720</v>
      </c>
      <c r="D21" s="2359" t="s">
        <v>2709</v>
      </c>
      <c r="E21" s="2348"/>
      <c r="F21" s="2347" t="s">
        <v>20</v>
      </c>
      <c r="G21" s="2358"/>
      <c r="H21" s="2345"/>
      <c r="I21" s="2345"/>
      <c r="J21" s="2345"/>
      <c r="K21" s="2345"/>
      <c r="L21" s="2345"/>
      <c r="M21" s="2345"/>
      <c r="N21" s="2345"/>
      <c r="O21" s="2345"/>
      <c r="P21" s="2345"/>
      <c r="Q21" s="2345"/>
    </row>
    <row r="22" spans="2:17">
      <c r="B22" s="2350" t="s">
        <v>2706</v>
      </c>
      <c r="C22" s="2357" t="s">
        <v>2719</v>
      </c>
      <c r="D22" s="2357" t="s">
        <v>2718</v>
      </c>
      <c r="E22" s="2348"/>
      <c r="F22" s="2347" t="s">
        <v>20</v>
      </c>
      <c r="G22" s="2346"/>
      <c r="H22" s="2356">
        <f t="shared" ref="H22:Q22" si="0">H10-SUM(H12:H21)</f>
        <v>0</v>
      </c>
      <c r="I22" s="2356">
        <f t="shared" si="0"/>
        <v>0</v>
      </c>
      <c r="J22" s="2356">
        <f t="shared" si="0"/>
        <v>0</v>
      </c>
      <c r="K22" s="2356">
        <f t="shared" si="0"/>
        <v>0</v>
      </c>
      <c r="L22" s="2356">
        <f t="shared" si="0"/>
        <v>0</v>
      </c>
      <c r="M22" s="2356">
        <f t="shared" si="0"/>
        <v>0</v>
      </c>
      <c r="N22" s="2356">
        <f t="shared" si="0"/>
        <v>0</v>
      </c>
      <c r="O22" s="2356">
        <f t="shared" si="0"/>
        <v>0</v>
      </c>
      <c r="P22" s="2356">
        <f t="shared" si="0"/>
        <v>0</v>
      </c>
      <c r="Q22" s="2356">
        <f t="shared" si="0"/>
        <v>0</v>
      </c>
    </row>
    <row r="23" spans="2:17" s="2351" customFormat="1">
      <c r="B23" s="2355"/>
      <c r="C23" s="2353"/>
      <c r="D23" s="2353"/>
      <c r="E23" s="2353"/>
      <c r="F23" s="2352"/>
      <c r="G23" s="2346"/>
      <c r="H23" s="2346"/>
      <c r="I23" s="2346"/>
      <c r="J23" s="2346"/>
      <c r="K23" s="2346"/>
      <c r="L23" s="2346"/>
      <c r="M23" s="2346"/>
      <c r="N23" s="2346"/>
      <c r="O23" s="2346"/>
      <c r="P23" s="2346"/>
      <c r="Q23" s="2346"/>
    </row>
    <row r="24" spans="2:17" s="2351" customFormat="1">
      <c r="B24" s="2355"/>
      <c r="C24" s="2366" t="s">
        <v>828</v>
      </c>
      <c r="D24" s="2353"/>
      <c r="E24" s="2353"/>
      <c r="F24" s="2352"/>
      <c r="G24" s="2365"/>
      <c r="H24" s="2364"/>
      <c r="I24" s="2364"/>
      <c r="J24" s="2364"/>
      <c r="K24" s="2364"/>
      <c r="L24" s="2364"/>
      <c r="M24" s="2364"/>
      <c r="N24" s="2364"/>
      <c r="O24" s="2364"/>
      <c r="P24" s="2364"/>
      <c r="Q24" s="2364"/>
    </row>
    <row r="25" spans="2:17">
      <c r="B25" s="2350" t="s">
        <v>2706</v>
      </c>
      <c r="C25" s="2348" t="s">
        <v>2717</v>
      </c>
      <c r="D25" s="2363" t="s">
        <v>2716</v>
      </c>
      <c r="E25" s="2348"/>
      <c r="F25" s="2347" t="s">
        <v>20</v>
      </c>
      <c r="G25" s="2346"/>
      <c r="H25" s="2356"/>
      <c r="I25" s="2356"/>
      <c r="J25" s="2356"/>
      <c r="K25" s="2356"/>
      <c r="L25" s="2356"/>
      <c r="M25" s="2356"/>
      <c r="N25" s="2356"/>
      <c r="O25" s="2356"/>
      <c r="P25" s="2356"/>
      <c r="Q25" s="2356"/>
    </row>
    <row r="26" spans="2:17">
      <c r="B26" s="2350"/>
      <c r="C26" s="2362" t="s">
        <v>2710</v>
      </c>
      <c r="D26" s="2362" t="s">
        <v>2710</v>
      </c>
      <c r="E26" s="2348"/>
      <c r="F26" s="2347"/>
      <c r="G26" s="2346"/>
      <c r="H26" s="2346"/>
      <c r="I26" s="2346"/>
      <c r="J26" s="2346"/>
      <c r="K26" s="2346"/>
      <c r="L26" s="2346"/>
      <c r="M26" s="2346"/>
      <c r="N26" s="2346"/>
      <c r="O26" s="2346"/>
      <c r="P26" s="2346"/>
      <c r="Q26" s="2346"/>
    </row>
    <row r="27" spans="2:17">
      <c r="B27" s="2350" t="s">
        <v>2706</v>
      </c>
      <c r="C27" s="2361" t="s">
        <v>2710</v>
      </c>
      <c r="D27" s="2359" t="s">
        <v>2715</v>
      </c>
      <c r="E27" s="2348"/>
      <c r="F27" s="2347" t="s">
        <v>20</v>
      </c>
      <c r="G27" s="2358"/>
      <c r="H27" s="2345"/>
      <c r="I27" s="2345"/>
      <c r="J27" s="2345"/>
      <c r="K27" s="2345"/>
      <c r="L27" s="2345"/>
      <c r="M27" s="2345"/>
      <c r="N27" s="2345"/>
      <c r="O27" s="2345"/>
      <c r="P27" s="2345"/>
      <c r="Q27" s="2345"/>
    </row>
    <row r="28" spans="2:17">
      <c r="B28" s="2350" t="s">
        <v>2706</v>
      </c>
      <c r="C28" s="2361" t="s">
        <v>2710</v>
      </c>
      <c r="D28" s="2359" t="s">
        <v>2714</v>
      </c>
      <c r="E28" s="2348"/>
      <c r="F28" s="2347" t="s">
        <v>20</v>
      </c>
      <c r="G28" s="2358"/>
      <c r="H28" s="2345"/>
      <c r="I28" s="2345"/>
      <c r="J28" s="2345"/>
      <c r="K28" s="2345"/>
      <c r="L28" s="2345"/>
      <c r="M28" s="2345"/>
      <c r="N28" s="2345"/>
      <c r="O28" s="2345"/>
      <c r="P28" s="2345"/>
      <c r="Q28" s="2345"/>
    </row>
    <row r="29" spans="2:17">
      <c r="B29" s="2350" t="s">
        <v>2706</v>
      </c>
      <c r="C29" s="2361" t="s">
        <v>2710</v>
      </c>
      <c r="D29" s="2361" t="s">
        <v>2713</v>
      </c>
      <c r="E29" s="2348"/>
      <c r="F29" s="2347" t="s">
        <v>20</v>
      </c>
      <c r="G29" s="2358"/>
      <c r="H29" s="2345"/>
      <c r="I29" s="2345"/>
      <c r="J29" s="2345"/>
      <c r="K29" s="2345"/>
      <c r="L29" s="2345"/>
      <c r="M29" s="2345"/>
      <c r="N29" s="2345"/>
      <c r="O29" s="2345"/>
      <c r="P29" s="2345"/>
      <c r="Q29" s="2345"/>
    </row>
    <row r="30" spans="2:17">
      <c r="B30" s="2350" t="s">
        <v>2706</v>
      </c>
      <c r="C30" s="2361" t="s">
        <v>2710</v>
      </c>
      <c r="D30" s="2359" t="s">
        <v>2712</v>
      </c>
      <c r="E30" s="2348"/>
      <c r="F30" s="2347" t="s">
        <v>20</v>
      </c>
      <c r="G30" s="2358"/>
      <c r="H30" s="2345"/>
      <c r="I30" s="2345"/>
      <c r="J30" s="2345"/>
      <c r="K30" s="2345"/>
      <c r="L30" s="2345"/>
      <c r="M30" s="2345"/>
      <c r="N30" s="2345"/>
      <c r="O30" s="2345"/>
      <c r="P30" s="2345"/>
      <c r="Q30" s="2345"/>
    </row>
    <row r="31" spans="2:17">
      <c r="B31" s="2350" t="s">
        <v>2706</v>
      </c>
      <c r="C31" s="2361" t="s">
        <v>2710</v>
      </c>
      <c r="D31" s="2361" t="s">
        <v>2711</v>
      </c>
      <c r="E31" s="2348"/>
      <c r="F31" s="2347" t="s">
        <v>20</v>
      </c>
      <c r="G31" s="2358"/>
      <c r="H31" s="2345"/>
      <c r="I31" s="2345"/>
      <c r="J31" s="2345"/>
      <c r="K31" s="2345"/>
      <c r="L31" s="2345"/>
      <c r="M31" s="2345"/>
      <c r="N31" s="2345"/>
      <c r="O31" s="2345"/>
      <c r="P31" s="2345"/>
      <c r="Q31" s="2345"/>
    </row>
    <row r="32" spans="2:17">
      <c r="B32" s="2350" t="s">
        <v>2706</v>
      </c>
      <c r="C32" s="2360" t="s">
        <v>2710</v>
      </c>
      <c r="D32" s="2359" t="s">
        <v>2709</v>
      </c>
      <c r="E32" s="2348"/>
      <c r="F32" s="2347" t="s">
        <v>20</v>
      </c>
      <c r="G32" s="2358"/>
      <c r="H32" s="2345"/>
      <c r="I32" s="2345"/>
      <c r="J32" s="2345"/>
      <c r="K32" s="2345"/>
      <c r="L32" s="2345"/>
      <c r="M32" s="2345"/>
      <c r="N32" s="2345"/>
      <c r="O32" s="2345"/>
      <c r="P32" s="2345"/>
      <c r="Q32" s="2345"/>
    </row>
    <row r="33" spans="2:17">
      <c r="B33" s="2350" t="s">
        <v>2706</v>
      </c>
      <c r="C33" s="2360" t="s">
        <v>2710</v>
      </c>
      <c r="D33" s="2359" t="s">
        <v>2709</v>
      </c>
      <c r="E33" s="2348"/>
      <c r="F33" s="2347" t="s">
        <v>20</v>
      </c>
      <c r="G33" s="2358"/>
      <c r="H33" s="2345"/>
      <c r="I33" s="2345"/>
      <c r="J33" s="2345"/>
      <c r="K33" s="2345"/>
      <c r="L33" s="2345"/>
      <c r="M33" s="2345"/>
      <c r="N33" s="2345"/>
      <c r="O33" s="2345"/>
      <c r="P33" s="2345"/>
      <c r="Q33" s="2345"/>
    </row>
    <row r="34" spans="2:17">
      <c r="B34" s="2350" t="s">
        <v>2706</v>
      </c>
      <c r="C34" s="2360" t="s">
        <v>2710</v>
      </c>
      <c r="D34" s="2359" t="s">
        <v>2709</v>
      </c>
      <c r="E34" s="2348"/>
      <c r="F34" s="2347" t="s">
        <v>20</v>
      </c>
      <c r="G34" s="2358"/>
      <c r="H34" s="2345"/>
      <c r="I34" s="2345"/>
      <c r="J34" s="2345"/>
      <c r="K34" s="2345"/>
      <c r="L34" s="2345"/>
      <c r="M34" s="2345"/>
      <c r="N34" s="2345"/>
      <c r="O34" s="2345"/>
      <c r="P34" s="2345"/>
      <c r="Q34" s="2345"/>
    </row>
    <row r="35" spans="2:17">
      <c r="B35" s="2350" t="s">
        <v>2706</v>
      </c>
      <c r="C35" s="2360" t="s">
        <v>2710</v>
      </c>
      <c r="D35" s="2359" t="s">
        <v>2709</v>
      </c>
      <c r="E35" s="2348"/>
      <c r="F35" s="2347" t="s">
        <v>20</v>
      </c>
      <c r="G35" s="2358"/>
      <c r="H35" s="2345"/>
      <c r="I35" s="2345"/>
      <c r="J35" s="2345"/>
      <c r="K35" s="2345"/>
      <c r="L35" s="2345"/>
      <c r="M35" s="2345"/>
      <c r="N35" s="2345"/>
      <c r="O35" s="2345"/>
      <c r="P35" s="2345"/>
      <c r="Q35" s="2345"/>
    </row>
    <row r="36" spans="2:17">
      <c r="B36" s="2350" t="s">
        <v>2706</v>
      </c>
      <c r="C36" s="2357" t="s">
        <v>2708</v>
      </c>
      <c r="D36" s="2357" t="s">
        <v>2707</v>
      </c>
      <c r="E36" s="2348"/>
      <c r="F36" s="2347" t="s">
        <v>20</v>
      </c>
      <c r="G36" s="2346"/>
      <c r="H36" s="2356">
        <f t="shared" ref="H36:Q36" si="1">+H25-SUM(H27:H35)</f>
        <v>0</v>
      </c>
      <c r="I36" s="2356">
        <f t="shared" si="1"/>
        <v>0</v>
      </c>
      <c r="J36" s="2356">
        <f t="shared" si="1"/>
        <v>0</v>
      </c>
      <c r="K36" s="2356">
        <f t="shared" si="1"/>
        <v>0</v>
      </c>
      <c r="L36" s="2356">
        <f t="shared" si="1"/>
        <v>0</v>
      </c>
      <c r="M36" s="2356">
        <f t="shared" si="1"/>
        <v>0</v>
      </c>
      <c r="N36" s="2356">
        <f t="shared" si="1"/>
        <v>0</v>
      </c>
      <c r="O36" s="2356">
        <f t="shared" si="1"/>
        <v>0</v>
      </c>
      <c r="P36" s="2356">
        <f t="shared" si="1"/>
        <v>0</v>
      </c>
      <c r="Q36" s="2356">
        <f t="shared" si="1"/>
        <v>0</v>
      </c>
    </row>
    <row r="37" spans="2:17" s="2351" customFormat="1">
      <c r="B37" s="2355"/>
      <c r="C37" s="2354"/>
      <c r="D37" s="2354"/>
      <c r="E37" s="2353"/>
      <c r="F37" s="2352"/>
      <c r="G37" s="2346"/>
      <c r="H37" s="2346"/>
      <c r="I37" s="2346"/>
      <c r="J37" s="2346"/>
      <c r="K37" s="2346"/>
      <c r="L37" s="2346"/>
      <c r="M37" s="2346"/>
      <c r="N37" s="2346"/>
      <c r="O37" s="2346"/>
      <c r="P37" s="2346"/>
      <c r="Q37" s="2346"/>
    </row>
    <row r="38" spans="2:17">
      <c r="B38" s="2350" t="s">
        <v>2706</v>
      </c>
      <c r="C38" s="2349" t="s">
        <v>2705</v>
      </c>
      <c r="D38" s="2349" t="s">
        <v>2705</v>
      </c>
      <c r="E38" s="2348"/>
      <c r="F38" s="2347" t="s">
        <v>20</v>
      </c>
      <c r="G38" s="2346"/>
      <c r="H38" s="2345"/>
      <c r="I38" s="2345"/>
      <c r="J38" s="2345"/>
      <c r="K38" s="2345"/>
      <c r="L38" s="2345"/>
      <c r="M38" s="2345"/>
      <c r="N38" s="2345"/>
      <c r="O38" s="2345"/>
      <c r="P38" s="2345"/>
      <c r="Q38" s="2345"/>
    </row>
  </sheetData>
  <dataValidations count="2">
    <dataValidation type="list" allowBlank="1" showInputMessage="1" showErrorMessage="1" sqref="A1">
      <formula1>$A$999970:$A$999975</formula1>
    </dataValidation>
    <dataValidation type="list" allowBlank="1" showInputMessage="1" showErrorMessage="1" sqref="A6 B1">
      <formula1>$B$999968:$B$999973</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sheetPr codeName="Sheet12">
    <tabColor theme="5" tint="0.59999389629810485"/>
    <pageSetUpPr fitToPage="1"/>
  </sheetPr>
  <dimension ref="A1:HV39"/>
  <sheetViews>
    <sheetView zoomScaleNormal="75" workbookViewId="0">
      <selection activeCell="A4" sqref="A4"/>
    </sheetView>
  </sheetViews>
  <sheetFormatPr defaultRowHeight="14.25"/>
  <cols>
    <col min="1" max="1" width="59.25" style="67" customWidth="1"/>
    <col min="2" max="2" width="3.375" style="67" customWidth="1"/>
    <col min="3" max="3" width="4" style="67" customWidth="1"/>
    <col min="4" max="4" width="9.125" style="67" customWidth="1"/>
    <col min="5" max="5" width="9" style="67"/>
    <col min="6" max="6" width="3.625" style="67" customWidth="1"/>
    <col min="7" max="16384" width="9" style="67"/>
  </cols>
  <sheetData>
    <row r="1" spans="1:230" ht="24.75">
      <c r="A1" s="70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row>
    <row r="2" spans="1:230" ht="24.75">
      <c r="A2" s="108" t="str">
        <f>'1.5 Net Debt 1'!A2</f>
        <v xml:space="preserve">National Grid Gas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row>
    <row r="3" spans="1:230" ht="25.5" thickBot="1">
      <c r="A3" s="107" t="s">
        <v>246</v>
      </c>
      <c r="B3" s="107"/>
      <c r="C3" s="107"/>
      <c r="D3" s="106"/>
      <c r="E3" s="106"/>
      <c r="F3" s="106"/>
      <c r="G3" s="140"/>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row>
    <row r="4" spans="1:230" ht="26.25">
      <c r="A4" s="701" t="s">
        <v>2795</v>
      </c>
      <c r="B4" s="135"/>
      <c r="C4" s="133"/>
      <c r="D4" s="700">
        <v>2014</v>
      </c>
      <c r="E4" s="700">
        <v>2015</v>
      </c>
      <c r="F4" s="100"/>
    </row>
    <row r="5" spans="1:230">
      <c r="A5" s="694" t="s">
        <v>871</v>
      </c>
      <c r="B5" s="692"/>
      <c r="C5" s="692"/>
      <c r="D5" s="692"/>
      <c r="E5" s="692"/>
    </row>
    <row r="6" spans="1:230">
      <c r="A6" s="693" t="s">
        <v>870</v>
      </c>
      <c r="B6" s="692"/>
      <c r="C6" s="692"/>
      <c r="D6" s="122"/>
      <c r="E6" s="122"/>
    </row>
    <row r="7" spans="1:230">
      <c r="A7" s="693" t="s">
        <v>869</v>
      </c>
      <c r="B7" s="692"/>
      <c r="C7" s="692"/>
      <c r="D7" s="695"/>
      <c r="E7" s="695"/>
    </row>
    <row r="8" spans="1:230">
      <c r="A8" s="693" t="s">
        <v>868</v>
      </c>
      <c r="B8" s="692"/>
      <c r="C8" s="692"/>
      <c r="D8" s="121"/>
      <c r="E8" s="121"/>
    </row>
    <row r="9" spans="1:230">
      <c r="A9" s="699" t="s">
        <v>867</v>
      </c>
      <c r="B9" s="692"/>
      <c r="C9" s="692"/>
      <c r="D9" s="75">
        <f>SUM(D6:D8)</f>
        <v>0</v>
      </c>
      <c r="E9" s="75">
        <f>SUM(E6:E8)</f>
        <v>0</v>
      </c>
    </row>
    <row r="10" spans="1:230">
      <c r="A10" s="693" t="s">
        <v>866</v>
      </c>
      <c r="B10" s="692"/>
      <c r="C10" s="692"/>
      <c r="D10" s="695"/>
      <c r="E10" s="695"/>
    </row>
    <row r="11" spans="1:230">
      <c r="A11" s="699" t="s">
        <v>865</v>
      </c>
      <c r="B11" s="692"/>
      <c r="C11" s="692"/>
      <c r="D11" s="75">
        <f>SUM(D9:D10)</f>
        <v>0</v>
      </c>
      <c r="E11" s="75">
        <f>SUM(E9:E10)</f>
        <v>0</v>
      </c>
    </row>
    <row r="12" spans="1:230">
      <c r="A12" s="693" t="s">
        <v>864</v>
      </c>
      <c r="B12" s="692"/>
      <c r="C12" s="692"/>
      <c r="D12" s="695"/>
      <c r="E12" s="695"/>
    </row>
    <row r="13" spans="1:230">
      <c r="A13" s="694" t="s">
        <v>863</v>
      </c>
      <c r="B13" s="694"/>
      <c r="C13" s="694"/>
      <c r="D13" s="75">
        <f>SUM(D11:D12)</f>
        <v>0</v>
      </c>
      <c r="E13" s="75">
        <f>SUM(E11:E12)</f>
        <v>0</v>
      </c>
    </row>
    <row r="14" spans="1:230">
      <c r="A14" s="693" t="s">
        <v>862</v>
      </c>
      <c r="B14" s="692"/>
      <c r="C14" s="692"/>
      <c r="D14" s="695"/>
      <c r="E14" s="695"/>
    </row>
    <row r="15" spans="1:230">
      <c r="A15" s="693" t="s">
        <v>861</v>
      </c>
      <c r="B15" s="692"/>
      <c r="C15" s="692"/>
      <c r="D15" s="75">
        <f>D26</f>
        <v>0</v>
      </c>
      <c r="E15" s="75">
        <f>E26</f>
        <v>0</v>
      </c>
    </row>
    <row r="16" spans="1:230">
      <c r="A16" s="694" t="s">
        <v>860</v>
      </c>
      <c r="B16" s="694"/>
      <c r="C16" s="694"/>
      <c r="D16" s="75">
        <f>SUM(D13:D15)</f>
        <v>0</v>
      </c>
      <c r="E16" s="75">
        <f>SUM(E13:E15)</f>
        <v>0</v>
      </c>
    </row>
    <row r="17" spans="1:6">
      <c r="A17" s="692"/>
      <c r="B17" s="692"/>
      <c r="C17" s="692"/>
      <c r="D17" s="691"/>
      <c r="E17" s="691"/>
    </row>
    <row r="18" spans="1:6">
      <c r="A18" s="692"/>
      <c r="B18" s="692"/>
      <c r="C18" s="692"/>
      <c r="D18" s="691"/>
      <c r="E18" s="691"/>
    </row>
    <row r="19" spans="1:6">
      <c r="A19" s="698" t="s">
        <v>859</v>
      </c>
      <c r="B19" s="692"/>
      <c r="C19" s="692"/>
      <c r="D19" s="697"/>
      <c r="E19" s="697"/>
    </row>
    <row r="20" spans="1:6">
      <c r="A20" s="693" t="s">
        <v>214</v>
      </c>
      <c r="B20" s="692"/>
      <c r="C20" s="692"/>
      <c r="D20" s="122"/>
      <c r="E20" s="122"/>
      <c r="F20" s="100"/>
    </row>
    <row r="21" spans="1:6">
      <c r="A21" s="693" t="s">
        <v>858</v>
      </c>
      <c r="B21" s="692"/>
      <c r="C21" s="692"/>
      <c r="D21" s="121"/>
      <c r="E21" s="121"/>
      <c r="F21" s="100"/>
    </row>
    <row r="22" spans="1:6">
      <c r="A22" s="693" t="s">
        <v>857</v>
      </c>
      <c r="B22" s="692"/>
      <c r="C22" s="692"/>
      <c r="D22" s="121"/>
      <c r="E22" s="121"/>
      <c r="F22" s="100"/>
    </row>
    <row r="23" spans="1:6">
      <c r="A23" s="693" t="s">
        <v>856</v>
      </c>
      <c r="B23" s="692"/>
      <c r="C23" s="692"/>
      <c r="D23" s="121"/>
      <c r="E23" s="121"/>
      <c r="F23" s="100"/>
    </row>
    <row r="24" spans="1:6">
      <c r="A24" s="69" t="s">
        <v>855</v>
      </c>
      <c r="B24" s="692"/>
      <c r="C24" s="692"/>
      <c r="D24" s="121"/>
      <c r="E24" s="121"/>
      <c r="F24" s="100"/>
    </row>
    <row r="25" spans="1:6">
      <c r="A25" s="69" t="s">
        <v>854</v>
      </c>
      <c r="B25" s="692"/>
      <c r="C25" s="692"/>
      <c r="D25" s="121"/>
      <c r="E25" s="121"/>
      <c r="F25" s="100"/>
    </row>
    <row r="26" spans="1:6">
      <c r="A26" s="694"/>
      <c r="B26" s="694"/>
      <c r="C26" s="694"/>
      <c r="D26" s="75">
        <f>SUM(D20:D25)</f>
        <v>0</v>
      </c>
      <c r="E26" s="75">
        <f>SUM(E20:E25)</f>
        <v>0</v>
      </c>
    </row>
    <row r="27" spans="1:6">
      <c r="A27" s="692"/>
      <c r="B27" s="692"/>
      <c r="C27" s="692"/>
      <c r="D27" s="691"/>
      <c r="E27" s="691"/>
    </row>
    <row r="28" spans="1:6">
      <c r="A28" s="692"/>
      <c r="B28" s="692"/>
      <c r="C28" s="692"/>
      <c r="D28" s="691"/>
      <c r="E28" s="691"/>
    </row>
    <row r="29" spans="1:6">
      <c r="A29" s="696" t="s">
        <v>853</v>
      </c>
      <c r="B29" s="692"/>
      <c r="C29" s="692"/>
      <c r="D29" s="695"/>
      <c r="E29" s="695"/>
    </row>
    <row r="30" spans="1:6">
      <c r="A30" s="692"/>
      <c r="B30" s="692"/>
      <c r="C30" s="692"/>
      <c r="D30" s="691"/>
      <c r="E30" s="691"/>
    </row>
    <row r="31" spans="1:6">
      <c r="A31" s="692"/>
      <c r="B31" s="692"/>
      <c r="C31" s="692"/>
      <c r="D31" s="691"/>
      <c r="E31" s="691"/>
    </row>
    <row r="32" spans="1:6">
      <c r="A32" s="694" t="s">
        <v>852</v>
      </c>
      <c r="B32" s="692"/>
      <c r="C32" s="692"/>
      <c r="D32" s="691"/>
      <c r="E32" s="691"/>
    </row>
    <row r="33" spans="1:5">
      <c r="A33" s="693" t="s">
        <v>541</v>
      </c>
      <c r="B33" s="692"/>
      <c r="C33" s="692"/>
      <c r="D33" s="122"/>
      <c r="E33" s="122"/>
    </row>
    <row r="34" spans="1:5">
      <c r="A34" s="693" t="s">
        <v>540</v>
      </c>
      <c r="B34" s="692"/>
      <c r="C34" s="692"/>
      <c r="D34" s="121"/>
      <c r="E34" s="121"/>
    </row>
    <row r="35" spans="1:5">
      <c r="A35" s="693" t="s">
        <v>851</v>
      </c>
      <c r="B35" s="692"/>
      <c r="C35" s="692"/>
      <c r="D35" s="121"/>
      <c r="E35" s="121"/>
    </row>
    <row r="36" spans="1:5">
      <c r="A36" s="693" t="s">
        <v>850</v>
      </c>
      <c r="B36" s="692"/>
      <c r="C36" s="692"/>
      <c r="D36" s="121"/>
      <c r="E36" s="121"/>
    </row>
    <row r="37" spans="1:5">
      <c r="A37" s="693" t="s">
        <v>8</v>
      </c>
      <c r="B37" s="692"/>
      <c r="C37" s="692"/>
      <c r="D37" s="75">
        <f>SUM(D33:D36)</f>
        <v>0</v>
      </c>
      <c r="E37" s="75">
        <f>SUM(E33:E36)</f>
        <v>0</v>
      </c>
    </row>
    <row r="38" spans="1:5">
      <c r="A38" s="692"/>
      <c r="B38" s="692"/>
      <c r="C38" s="692"/>
      <c r="D38" s="691"/>
      <c r="E38" s="691"/>
    </row>
    <row r="39" spans="1:5">
      <c r="A39" s="692"/>
      <c r="B39" s="692"/>
      <c r="C39" s="692"/>
      <c r="D39" s="691"/>
      <c r="E39" s="691"/>
    </row>
  </sheetData>
  <pageMargins left="0.19685039370078741" right="0.23622047244094491" top="0.43307086614173229" bottom="0.55118110236220474" header="0.23622047244094491" footer="0.23622047244094491"/>
  <pageSetup paperSize="9" scale="10" orientation="portrait" r:id="rId1"/>
  <headerFooter>
    <oddFooter>&amp;L&amp;D&amp;T&amp;C&amp;F&amp;R&amp;A</oddFooter>
  </headerFooter>
  <legacyDrawing r:id="rId2"/>
</worksheet>
</file>

<file path=xl/worksheets/sheet18.xml><?xml version="1.0" encoding="utf-8"?>
<worksheet xmlns="http://schemas.openxmlformats.org/spreadsheetml/2006/main" xmlns:r="http://schemas.openxmlformats.org/officeDocument/2006/relationships">
  <sheetPr codeName="Sheet19">
    <tabColor theme="5" tint="0.59999389629810485"/>
  </sheetPr>
  <dimension ref="A1:HR116"/>
  <sheetViews>
    <sheetView workbookViewId="0">
      <selection activeCell="A4" sqref="A4"/>
    </sheetView>
  </sheetViews>
  <sheetFormatPr defaultRowHeight="14.25"/>
  <cols>
    <col min="1" max="1" width="69.625" style="703" customWidth="1"/>
    <col min="2" max="2" width="0" style="703" hidden="1" customWidth="1"/>
    <col min="3" max="3" width="0.25" style="703" customWidth="1"/>
    <col min="4" max="4" width="11.5" style="703" customWidth="1"/>
    <col min="5" max="16384" width="9" style="703"/>
  </cols>
  <sheetData>
    <row r="1" spans="1:226" s="67" customFormat="1" ht="24.75">
      <c r="A1" s="70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row>
    <row r="2" spans="1:226" s="67" customFormat="1" ht="24.75">
      <c r="A2" s="108" t="str">
        <f>'1.5 Net Debt 1'!A2</f>
        <v xml:space="preserve">National Grid Gas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row>
    <row r="3" spans="1:226" s="67" customFormat="1" ht="25.5" thickBot="1">
      <c r="A3" s="107" t="s">
        <v>246</v>
      </c>
      <c r="B3" s="107"/>
      <c r="C3" s="107"/>
      <c r="D3" s="106"/>
      <c r="E3" s="106"/>
      <c r="F3" s="106"/>
      <c r="G3" s="106"/>
      <c r="H3" s="106"/>
      <c r="I3" s="106"/>
      <c r="J3" s="106"/>
      <c r="K3" s="106"/>
      <c r="L3" s="106"/>
      <c r="M3" s="106"/>
      <c r="N3" s="106"/>
      <c r="O3" s="106"/>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row>
    <row r="4" spans="1:226" ht="18">
      <c r="A4" s="763" t="str">
        <f ca="1">MID(CELL("Filename",A1),FIND("]",CELL("Filename",A1))+1,255)</f>
        <v>1.10.1 Pension DB Deficit</v>
      </c>
      <c r="B4" s="762"/>
      <c r="C4" s="761"/>
      <c r="D4" s="730"/>
      <c r="E4" s="760"/>
      <c r="F4" s="759"/>
    </row>
    <row r="5" spans="1:226" ht="15">
      <c r="A5" s="132"/>
      <c r="B5" s="762"/>
      <c r="C5" s="761"/>
      <c r="D5" s="730"/>
      <c r="E5" s="760"/>
      <c r="F5" s="759"/>
    </row>
    <row r="6" spans="1:226">
      <c r="A6" s="732" t="s">
        <v>941</v>
      </c>
      <c r="B6" s="758"/>
      <c r="C6" s="757"/>
      <c r="E6" s="756"/>
      <c r="F6" s="72">
        <v>2012</v>
      </c>
      <c r="G6" s="72">
        <v>2013</v>
      </c>
      <c r="H6" s="72">
        <v>2014</v>
      </c>
      <c r="I6" s="72">
        <v>2015</v>
      </c>
      <c r="J6" s="72">
        <v>2016</v>
      </c>
      <c r="K6" s="72">
        <v>2017</v>
      </c>
      <c r="L6" s="72">
        <v>2018</v>
      </c>
      <c r="M6" s="72">
        <v>2019</v>
      </c>
      <c r="N6" s="72">
        <v>2020</v>
      </c>
      <c r="O6" s="72">
        <v>2021</v>
      </c>
    </row>
    <row r="7" spans="1:226">
      <c r="A7" s="755" t="s">
        <v>940</v>
      </c>
      <c r="B7" s="705"/>
      <c r="C7" s="739"/>
      <c r="D7" s="705"/>
      <c r="E7" s="728" t="s">
        <v>934</v>
      </c>
      <c r="F7" s="713"/>
      <c r="G7" s="713"/>
      <c r="H7" s="713"/>
      <c r="I7" s="713"/>
      <c r="J7" s="713"/>
      <c r="K7" s="713"/>
      <c r="L7" s="713"/>
      <c r="M7" s="713"/>
      <c r="N7" s="713"/>
      <c r="O7" s="713"/>
    </row>
    <row r="8" spans="1:226">
      <c r="A8" s="753" t="s">
        <v>939</v>
      </c>
      <c r="B8" s="739"/>
      <c r="C8" s="739"/>
      <c r="D8" s="739"/>
      <c r="E8" s="728" t="s">
        <v>934</v>
      </c>
      <c r="F8" s="713"/>
      <c r="G8" s="713"/>
      <c r="H8" s="713"/>
      <c r="I8" s="713"/>
      <c r="J8" s="713"/>
      <c r="K8" s="713"/>
      <c r="L8" s="713"/>
      <c r="M8" s="713"/>
      <c r="N8" s="713"/>
      <c r="O8" s="713"/>
    </row>
    <row r="9" spans="1:226">
      <c r="A9" s="753" t="s">
        <v>938</v>
      </c>
      <c r="B9" s="739"/>
      <c r="C9" s="739"/>
      <c r="D9" s="739"/>
      <c r="E9" s="728" t="s">
        <v>934</v>
      </c>
      <c r="F9" s="713"/>
      <c r="G9" s="713"/>
      <c r="H9" s="713"/>
      <c r="I9" s="713"/>
      <c r="J9" s="713"/>
      <c r="K9" s="713"/>
      <c r="L9" s="713"/>
      <c r="M9" s="713"/>
      <c r="N9" s="713"/>
      <c r="O9" s="713"/>
    </row>
    <row r="10" spans="1:226">
      <c r="A10" s="753" t="s">
        <v>937</v>
      </c>
      <c r="B10" s="739"/>
      <c r="C10" s="739"/>
      <c r="D10" s="739"/>
      <c r="E10" s="728" t="s">
        <v>934</v>
      </c>
      <c r="F10" s="713"/>
      <c r="G10" s="713"/>
      <c r="H10" s="713"/>
      <c r="I10" s="713"/>
      <c r="J10" s="713"/>
      <c r="K10" s="713"/>
      <c r="L10" s="713"/>
      <c r="M10" s="713"/>
      <c r="N10" s="713"/>
      <c r="O10" s="713"/>
    </row>
    <row r="11" spans="1:226">
      <c r="A11" s="754" t="s">
        <v>936</v>
      </c>
      <c r="B11" s="739"/>
      <c r="C11" s="739"/>
      <c r="D11" s="739"/>
      <c r="E11" s="728" t="s">
        <v>934</v>
      </c>
      <c r="F11" s="706">
        <f t="shared" ref="F11:O11" si="0">SUM(F7:F10)</f>
        <v>0</v>
      </c>
      <c r="G11" s="706">
        <f t="shared" si="0"/>
        <v>0</v>
      </c>
      <c r="H11" s="706">
        <f t="shared" si="0"/>
        <v>0</v>
      </c>
      <c r="I11" s="706">
        <f t="shared" si="0"/>
        <v>0</v>
      </c>
      <c r="J11" s="706">
        <f t="shared" si="0"/>
        <v>0</v>
      </c>
      <c r="K11" s="706">
        <f t="shared" si="0"/>
        <v>0</v>
      </c>
      <c r="L11" s="706">
        <f t="shared" si="0"/>
        <v>0</v>
      </c>
      <c r="M11" s="706">
        <f t="shared" si="0"/>
        <v>0</v>
      </c>
      <c r="N11" s="706">
        <f t="shared" si="0"/>
        <v>0</v>
      </c>
      <c r="O11" s="706">
        <f t="shared" si="0"/>
        <v>0</v>
      </c>
    </row>
    <row r="12" spans="1:226" s="742" customFormat="1">
      <c r="A12" s="747"/>
      <c r="B12" s="746"/>
      <c r="C12" s="745"/>
      <c r="E12" s="744"/>
      <c r="F12" s="743"/>
      <c r="G12" s="743"/>
      <c r="H12" s="743"/>
      <c r="I12" s="743"/>
      <c r="J12" s="743"/>
      <c r="K12" s="743"/>
      <c r="L12" s="743"/>
      <c r="M12" s="743"/>
      <c r="N12" s="743"/>
      <c r="O12" s="743"/>
    </row>
    <row r="13" spans="1:226" s="742" customFormat="1">
      <c r="A13" s="753" t="s">
        <v>935</v>
      </c>
      <c r="B13" s="746"/>
      <c r="C13" s="745"/>
      <c r="E13" s="728" t="s">
        <v>934</v>
      </c>
      <c r="F13" s="713"/>
      <c r="G13" s="713"/>
      <c r="H13" s="713"/>
      <c r="I13" s="713"/>
      <c r="J13" s="713"/>
      <c r="K13" s="713"/>
      <c r="L13" s="713"/>
      <c r="M13" s="713"/>
      <c r="N13" s="713"/>
      <c r="O13" s="713"/>
    </row>
    <row r="14" spans="1:226" s="742" customFormat="1">
      <c r="A14" s="747"/>
      <c r="B14" s="746"/>
      <c r="C14" s="745"/>
      <c r="E14" s="744"/>
      <c r="F14" s="743"/>
      <c r="G14" s="743"/>
      <c r="H14" s="743"/>
      <c r="I14" s="743"/>
      <c r="J14" s="743"/>
      <c r="K14" s="743"/>
      <c r="L14" s="743"/>
      <c r="M14" s="743"/>
      <c r="N14" s="743"/>
      <c r="O14" s="743"/>
    </row>
    <row r="15" spans="1:226" s="742" customFormat="1">
      <c r="A15" s="747"/>
      <c r="B15" s="746"/>
      <c r="C15" s="745"/>
      <c r="E15" s="744"/>
      <c r="F15" s="743"/>
      <c r="G15" s="743"/>
      <c r="H15" s="743"/>
      <c r="I15" s="743"/>
      <c r="J15" s="743"/>
      <c r="K15" s="743"/>
      <c r="L15" s="743"/>
      <c r="M15" s="743"/>
      <c r="N15" s="743"/>
      <c r="O15" s="743"/>
    </row>
    <row r="16" spans="1:226" s="742" customFormat="1">
      <c r="A16" s="732" t="s">
        <v>933</v>
      </c>
      <c r="B16" s="746"/>
      <c r="C16" s="745"/>
      <c r="E16" s="744"/>
      <c r="F16" s="743"/>
      <c r="G16" s="743"/>
      <c r="H16" s="743"/>
      <c r="I16" s="743"/>
      <c r="J16" s="743"/>
      <c r="K16" s="743"/>
      <c r="L16" s="743"/>
      <c r="M16" s="743"/>
      <c r="N16" s="743"/>
      <c r="O16" s="743"/>
    </row>
    <row r="17" spans="1:18" s="742" customFormat="1">
      <c r="A17" s="747"/>
      <c r="B17" s="746"/>
      <c r="C17" s="745"/>
      <c r="E17" s="744"/>
      <c r="F17" s="743"/>
      <c r="G17" s="743"/>
      <c r="H17" s="743"/>
      <c r="I17" s="743"/>
      <c r="J17" s="743"/>
      <c r="K17" s="743"/>
      <c r="L17" s="743"/>
      <c r="M17" s="743"/>
      <c r="N17" s="743"/>
      <c r="O17" s="743"/>
    </row>
    <row r="18" spans="1:18" s="742" customFormat="1">
      <c r="A18" s="749" t="s">
        <v>932</v>
      </c>
      <c r="B18" s="746"/>
      <c r="C18" s="745"/>
      <c r="E18" s="744" t="s">
        <v>20</v>
      </c>
      <c r="F18" s="713"/>
      <c r="G18" s="706">
        <f t="shared" ref="G18:O18" si="1">F40</f>
        <v>0</v>
      </c>
      <c r="H18" s="706">
        <f t="shared" si="1"/>
        <v>0</v>
      </c>
      <c r="I18" s="706">
        <f t="shared" si="1"/>
        <v>0</v>
      </c>
      <c r="J18" s="706">
        <f t="shared" si="1"/>
        <v>0</v>
      </c>
      <c r="K18" s="706">
        <f t="shared" si="1"/>
        <v>0</v>
      </c>
      <c r="L18" s="706">
        <f t="shared" si="1"/>
        <v>0</v>
      </c>
      <c r="M18" s="706">
        <f t="shared" si="1"/>
        <v>0</v>
      </c>
      <c r="N18" s="706">
        <f t="shared" si="1"/>
        <v>0</v>
      </c>
      <c r="O18" s="706">
        <f t="shared" si="1"/>
        <v>0</v>
      </c>
      <c r="P18" s="703"/>
      <c r="Q18" s="703"/>
      <c r="R18" s="703"/>
    </row>
    <row r="19" spans="1:18" s="742" customFormat="1">
      <c r="A19" s="747"/>
      <c r="B19" s="746"/>
      <c r="C19" s="745"/>
      <c r="E19" s="744"/>
      <c r="F19" s="743"/>
      <c r="G19" s="743"/>
      <c r="H19" s="743"/>
      <c r="I19" s="743"/>
      <c r="J19" s="743"/>
      <c r="K19" s="743"/>
      <c r="L19" s="743"/>
      <c r="M19" s="743"/>
      <c r="N19" s="743"/>
      <c r="O19" s="743"/>
      <c r="P19" s="703"/>
      <c r="Q19" s="703"/>
      <c r="R19" s="703"/>
    </row>
    <row r="20" spans="1:18" s="742" customFormat="1">
      <c r="A20" s="749" t="s">
        <v>931</v>
      </c>
      <c r="B20" s="746"/>
      <c r="C20" s="745"/>
      <c r="E20" s="744"/>
      <c r="F20" s="743"/>
      <c r="G20" s="743"/>
      <c r="H20" s="743"/>
      <c r="I20" s="743"/>
      <c r="J20" s="743"/>
      <c r="K20" s="743"/>
      <c r="L20" s="743"/>
      <c r="M20" s="743"/>
      <c r="N20" s="743"/>
      <c r="O20" s="743"/>
      <c r="P20" s="703"/>
      <c r="Q20" s="703"/>
      <c r="R20" s="703"/>
    </row>
    <row r="21" spans="1:18" s="742" customFormat="1">
      <c r="A21" s="748" t="s">
        <v>930</v>
      </c>
      <c r="B21" s="746"/>
      <c r="C21" s="745"/>
      <c r="E21" s="707" t="s">
        <v>20</v>
      </c>
      <c r="F21" s="706"/>
      <c r="G21" s="706"/>
      <c r="H21" s="706"/>
      <c r="I21" s="706"/>
      <c r="J21" s="706"/>
      <c r="K21" s="706"/>
      <c r="L21" s="706"/>
      <c r="M21" s="706"/>
      <c r="N21" s="706"/>
      <c r="O21" s="706"/>
      <c r="P21" s="703"/>
      <c r="Q21" s="703"/>
      <c r="R21" s="703"/>
    </row>
    <row r="22" spans="1:18">
      <c r="A22" s="709" t="s">
        <v>929</v>
      </c>
      <c r="B22" s="751"/>
      <c r="C22" s="751"/>
      <c r="D22" s="722"/>
      <c r="E22" s="707" t="s">
        <v>20</v>
      </c>
      <c r="F22" s="706"/>
      <c r="G22" s="706"/>
      <c r="H22" s="706"/>
      <c r="I22" s="706"/>
      <c r="J22" s="706"/>
      <c r="K22" s="706"/>
      <c r="L22" s="706"/>
      <c r="M22" s="706"/>
      <c r="N22" s="706"/>
      <c r="O22" s="706"/>
    </row>
    <row r="23" spans="1:18">
      <c r="A23" s="709" t="s">
        <v>928</v>
      </c>
      <c r="B23" s="751"/>
      <c r="C23" s="751"/>
      <c r="D23" s="751"/>
      <c r="E23" s="707" t="s">
        <v>20</v>
      </c>
      <c r="F23" s="706"/>
      <c r="G23" s="706"/>
      <c r="H23" s="706"/>
      <c r="I23" s="706"/>
      <c r="J23" s="706"/>
      <c r="K23" s="706"/>
      <c r="L23" s="706"/>
      <c r="M23" s="706"/>
      <c r="N23" s="706"/>
      <c r="O23" s="706"/>
    </row>
    <row r="24" spans="1:18">
      <c r="A24" s="752" t="s">
        <v>927</v>
      </c>
      <c r="B24" s="751"/>
      <c r="C24" s="751"/>
      <c r="D24" s="751"/>
      <c r="F24" s="706">
        <f t="shared" ref="F24:O24" si="2">SUM(F21:F23)</f>
        <v>0</v>
      </c>
      <c r="G24" s="706">
        <f t="shared" si="2"/>
        <v>0</v>
      </c>
      <c r="H24" s="706">
        <f t="shared" si="2"/>
        <v>0</v>
      </c>
      <c r="I24" s="706">
        <f t="shared" si="2"/>
        <v>0</v>
      </c>
      <c r="J24" s="706">
        <f t="shared" si="2"/>
        <v>0</v>
      </c>
      <c r="K24" s="706">
        <f t="shared" si="2"/>
        <v>0</v>
      </c>
      <c r="L24" s="706">
        <f t="shared" si="2"/>
        <v>0</v>
      </c>
      <c r="M24" s="706">
        <f t="shared" si="2"/>
        <v>0</v>
      </c>
      <c r="N24" s="706">
        <f t="shared" si="2"/>
        <v>0</v>
      </c>
      <c r="O24" s="706">
        <f t="shared" si="2"/>
        <v>0</v>
      </c>
    </row>
    <row r="25" spans="1:18">
      <c r="A25" s="752"/>
      <c r="B25" s="751"/>
      <c r="C25" s="751"/>
      <c r="D25" s="751"/>
      <c r="F25" s="750"/>
      <c r="G25" s="750"/>
      <c r="H25" s="750"/>
      <c r="I25" s="750"/>
      <c r="J25" s="750"/>
      <c r="K25" s="750"/>
      <c r="L25" s="750"/>
      <c r="M25" s="750"/>
      <c r="N25" s="750"/>
      <c r="O25" s="750"/>
    </row>
    <row r="26" spans="1:18">
      <c r="A26" s="749" t="s">
        <v>926</v>
      </c>
      <c r="B26" s="751"/>
      <c r="C26" s="751"/>
      <c r="D26" s="751"/>
      <c r="E26" s="707"/>
      <c r="F26" s="750"/>
      <c r="G26" s="750"/>
      <c r="H26" s="750"/>
      <c r="I26" s="750"/>
      <c r="J26" s="750"/>
      <c r="K26" s="750"/>
      <c r="L26" s="750"/>
      <c r="M26" s="750"/>
      <c r="N26" s="750"/>
      <c r="O26" s="750"/>
    </row>
    <row r="27" spans="1:18">
      <c r="A27" s="712" t="s">
        <v>925</v>
      </c>
      <c r="B27" s="705"/>
      <c r="C27" s="729"/>
      <c r="D27" s="705"/>
      <c r="E27" s="728" t="s">
        <v>20</v>
      </c>
      <c r="F27" s="713"/>
      <c r="G27" s="713"/>
      <c r="H27" s="713"/>
      <c r="I27" s="713"/>
      <c r="J27" s="713"/>
      <c r="K27" s="713"/>
      <c r="L27" s="713"/>
      <c r="M27" s="713"/>
      <c r="N27" s="713"/>
      <c r="O27" s="713"/>
    </row>
    <row r="28" spans="1:18">
      <c r="A28" s="724" t="s">
        <v>924</v>
      </c>
      <c r="B28" s="751"/>
      <c r="C28" s="751"/>
      <c r="D28" s="722"/>
      <c r="E28" s="707" t="s">
        <v>20</v>
      </c>
      <c r="F28" s="706"/>
      <c r="G28" s="706"/>
      <c r="H28" s="706"/>
      <c r="I28" s="706"/>
      <c r="J28" s="706"/>
      <c r="K28" s="706"/>
      <c r="L28" s="706"/>
      <c r="M28" s="706"/>
      <c r="N28" s="706"/>
      <c r="O28" s="706"/>
    </row>
    <row r="29" spans="1:18">
      <c r="A29" s="709" t="s">
        <v>923</v>
      </c>
      <c r="B29" s="751"/>
      <c r="C29" s="751"/>
      <c r="D29" s="751"/>
      <c r="E29" s="707" t="s">
        <v>20</v>
      </c>
      <c r="F29" s="706"/>
      <c r="G29" s="706"/>
      <c r="H29" s="706"/>
      <c r="I29" s="706"/>
      <c r="J29" s="706"/>
      <c r="K29" s="706"/>
      <c r="L29" s="706"/>
      <c r="M29" s="706"/>
      <c r="N29" s="706"/>
      <c r="O29" s="706"/>
    </row>
    <row r="30" spans="1:18">
      <c r="A30" s="752"/>
      <c r="B30" s="751"/>
      <c r="C30" s="751"/>
      <c r="D30" s="751"/>
      <c r="E30" s="707"/>
      <c r="F30" s="750"/>
      <c r="G30" s="750"/>
      <c r="H30" s="750"/>
      <c r="I30" s="750"/>
      <c r="J30" s="750"/>
      <c r="K30" s="750"/>
      <c r="L30" s="750"/>
      <c r="M30" s="750"/>
      <c r="N30" s="750"/>
      <c r="O30" s="750"/>
    </row>
    <row r="31" spans="1:18">
      <c r="A31" s="752" t="s">
        <v>922</v>
      </c>
      <c r="B31" s="751"/>
      <c r="C31" s="751"/>
      <c r="D31" s="751"/>
      <c r="E31" s="707"/>
      <c r="F31" s="750"/>
      <c r="G31" s="750"/>
      <c r="H31" s="750"/>
      <c r="I31" s="750"/>
      <c r="J31" s="750"/>
      <c r="K31" s="750"/>
      <c r="L31" s="750"/>
      <c r="M31" s="750"/>
      <c r="N31" s="750"/>
      <c r="O31" s="750"/>
    </row>
    <row r="32" spans="1:18" s="742" customFormat="1">
      <c r="A32" s="709" t="s">
        <v>921</v>
      </c>
      <c r="B32" s="746"/>
      <c r="C32" s="745"/>
      <c r="E32" s="728" t="s">
        <v>20</v>
      </c>
      <c r="F32" s="713"/>
      <c r="G32" s="713"/>
      <c r="H32" s="713"/>
      <c r="I32" s="713"/>
      <c r="J32" s="713"/>
      <c r="K32" s="713"/>
      <c r="L32" s="713"/>
      <c r="M32" s="713"/>
      <c r="N32" s="713"/>
      <c r="O32" s="713"/>
      <c r="P32" s="703"/>
      <c r="Q32" s="703"/>
      <c r="R32" s="703"/>
    </row>
    <row r="33" spans="1:18" s="742" customFormat="1">
      <c r="A33" s="709" t="s">
        <v>920</v>
      </c>
      <c r="B33" s="746"/>
      <c r="C33" s="745"/>
      <c r="E33" s="728" t="s">
        <v>20</v>
      </c>
      <c r="F33" s="713"/>
      <c r="G33" s="713"/>
      <c r="H33" s="713"/>
      <c r="I33" s="713"/>
      <c r="J33" s="713"/>
      <c r="K33" s="713"/>
      <c r="L33" s="713"/>
      <c r="M33" s="713"/>
      <c r="N33" s="713"/>
      <c r="O33" s="713"/>
      <c r="P33" s="703"/>
      <c r="Q33" s="703"/>
      <c r="R33" s="703"/>
    </row>
    <row r="34" spans="1:18" s="742" customFormat="1">
      <c r="A34" s="724"/>
      <c r="B34" s="746"/>
      <c r="C34" s="745"/>
      <c r="E34" s="744"/>
      <c r="F34" s="743"/>
      <c r="G34" s="743"/>
      <c r="H34" s="743"/>
      <c r="I34" s="743"/>
      <c r="J34" s="743"/>
      <c r="K34" s="743"/>
      <c r="L34" s="743"/>
      <c r="M34" s="743"/>
      <c r="N34" s="743"/>
      <c r="O34" s="743"/>
      <c r="P34" s="703"/>
      <c r="Q34" s="703"/>
      <c r="R34" s="703"/>
    </row>
    <row r="35" spans="1:18" s="742" customFormat="1">
      <c r="A35" s="749" t="s">
        <v>919</v>
      </c>
      <c r="B35" s="746"/>
      <c r="C35" s="745"/>
      <c r="E35" s="744"/>
      <c r="F35" s="743"/>
      <c r="G35" s="743"/>
      <c r="H35" s="743"/>
      <c r="I35" s="743"/>
      <c r="J35" s="743"/>
      <c r="K35" s="743"/>
      <c r="L35" s="743"/>
      <c r="M35" s="743"/>
      <c r="N35" s="743"/>
      <c r="O35" s="743"/>
      <c r="P35" s="703"/>
      <c r="Q35" s="703"/>
      <c r="R35" s="703"/>
    </row>
    <row r="36" spans="1:18">
      <c r="A36" s="712" t="s">
        <v>918</v>
      </c>
      <c r="B36" s="705"/>
      <c r="C36" s="739"/>
      <c r="D36" s="705"/>
      <c r="E36" s="728" t="s">
        <v>20</v>
      </c>
      <c r="F36" s="713"/>
      <c r="G36" s="713"/>
      <c r="H36" s="713"/>
      <c r="I36" s="713"/>
      <c r="J36" s="713"/>
      <c r="K36" s="713"/>
      <c r="L36" s="713"/>
      <c r="M36" s="713"/>
      <c r="N36" s="713"/>
      <c r="O36" s="713"/>
    </row>
    <row r="37" spans="1:18">
      <c r="A37" s="712" t="s">
        <v>917</v>
      </c>
      <c r="B37" s="705"/>
      <c r="C37" s="739"/>
      <c r="D37" s="705"/>
      <c r="E37" s="728" t="s">
        <v>20</v>
      </c>
      <c r="F37" s="713"/>
      <c r="G37" s="713"/>
      <c r="H37" s="713"/>
      <c r="I37" s="713"/>
      <c r="J37" s="713"/>
      <c r="K37" s="713"/>
      <c r="L37" s="713"/>
      <c r="M37" s="713"/>
      <c r="N37" s="713"/>
      <c r="O37" s="713"/>
    </row>
    <row r="38" spans="1:18">
      <c r="A38" s="712" t="s">
        <v>916</v>
      </c>
      <c r="B38" s="705"/>
      <c r="C38" s="739"/>
      <c r="D38" s="705"/>
      <c r="E38" s="728" t="s">
        <v>20</v>
      </c>
      <c r="F38" s="713"/>
      <c r="G38" s="713"/>
      <c r="H38" s="713"/>
      <c r="I38" s="713"/>
      <c r="J38" s="713"/>
      <c r="K38" s="713"/>
      <c r="L38" s="713"/>
      <c r="M38" s="713"/>
      <c r="N38" s="713"/>
      <c r="O38" s="713"/>
    </row>
    <row r="40" spans="1:18">
      <c r="A40" s="749" t="s">
        <v>915</v>
      </c>
      <c r="F40" s="706">
        <f t="shared" ref="F40:O40" si="3">SUM(F18:F38)</f>
        <v>0</v>
      </c>
      <c r="G40" s="706">
        <f t="shared" si="3"/>
        <v>0</v>
      </c>
      <c r="H40" s="706">
        <f t="shared" si="3"/>
        <v>0</v>
      </c>
      <c r="I40" s="706">
        <f t="shared" si="3"/>
        <v>0</v>
      </c>
      <c r="J40" s="706">
        <f t="shared" si="3"/>
        <v>0</v>
      </c>
      <c r="K40" s="706">
        <f t="shared" si="3"/>
        <v>0</v>
      </c>
      <c r="L40" s="706">
        <f t="shared" si="3"/>
        <v>0</v>
      </c>
      <c r="M40" s="706">
        <f t="shared" si="3"/>
        <v>0</v>
      </c>
      <c r="N40" s="706">
        <f t="shared" si="3"/>
        <v>0</v>
      </c>
      <c r="O40" s="706">
        <f t="shared" si="3"/>
        <v>0</v>
      </c>
    </row>
    <row r="41" spans="1:18" s="742" customFormat="1">
      <c r="A41" s="747"/>
      <c r="B41" s="746"/>
      <c r="C41" s="745"/>
      <c r="E41" s="744"/>
      <c r="F41" s="743"/>
      <c r="G41" s="743"/>
      <c r="H41" s="743"/>
      <c r="I41" s="743"/>
      <c r="J41" s="743"/>
      <c r="K41" s="743"/>
      <c r="L41" s="743"/>
      <c r="M41" s="743"/>
      <c r="N41" s="743"/>
      <c r="O41" s="743"/>
      <c r="P41" s="703"/>
      <c r="Q41" s="703"/>
      <c r="R41" s="703"/>
    </row>
    <row r="42" spans="1:18" s="742" customFormat="1">
      <c r="A42" s="749" t="s">
        <v>914</v>
      </c>
      <c r="B42" s="746"/>
      <c r="C42" s="745"/>
      <c r="E42" s="744"/>
      <c r="F42" s="743"/>
      <c r="G42" s="743"/>
      <c r="H42" s="743"/>
      <c r="I42" s="743"/>
      <c r="J42" s="743"/>
      <c r="K42" s="743"/>
      <c r="L42" s="743"/>
      <c r="M42" s="743"/>
      <c r="N42" s="743"/>
      <c r="O42" s="743"/>
      <c r="P42" s="703"/>
      <c r="Q42" s="703"/>
      <c r="R42" s="703"/>
    </row>
    <row r="43" spans="1:18" s="742" customFormat="1">
      <c r="A43" s="748" t="s">
        <v>913</v>
      </c>
      <c r="B43" s="746"/>
      <c r="C43" s="745"/>
      <c r="E43" s="744" t="s">
        <v>525</v>
      </c>
      <c r="F43" s="713"/>
      <c r="G43" s="713"/>
      <c r="H43" s="713"/>
      <c r="I43" s="713"/>
      <c r="J43" s="713"/>
      <c r="K43" s="713"/>
      <c r="L43" s="713"/>
      <c r="M43" s="713"/>
      <c r="N43" s="713"/>
      <c r="O43" s="713"/>
      <c r="P43" s="703"/>
      <c r="Q43" s="703"/>
      <c r="R43" s="703"/>
    </row>
    <row r="44" spans="1:18" s="742" customFormat="1">
      <c r="A44" s="748" t="s">
        <v>912</v>
      </c>
      <c r="B44" s="746"/>
      <c r="C44" s="745"/>
      <c r="E44" s="744" t="s">
        <v>525</v>
      </c>
      <c r="F44" s="713"/>
      <c r="G44" s="713"/>
      <c r="H44" s="713"/>
      <c r="I44" s="713"/>
      <c r="J44" s="713"/>
      <c r="K44" s="713"/>
      <c r="L44" s="713"/>
      <c r="M44" s="713"/>
      <c r="N44" s="713"/>
      <c r="O44" s="713"/>
      <c r="P44" s="703"/>
      <c r="Q44" s="703"/>
      <c r="R44" s="703"/>
    </row>
    <row r="45" spans="1:18" s="742" customFormat="1">
      <c r="A45" s="748" t="s">
        <v>911</v>
      </c>
      <c r="B45" s="746"/>
      <c r="C45" s="745"/>
      <c r="E45" s="744" t="s">
        <v>525</v>
      </c>
      <c r="F45" s="713"/>
      <c r="G45" s="713"/>
      <c r="H45" s="713"/>
      <c r="I45" s="713"/>
      <c r="J45" s="713"/>
      <c r="K45" s="713"/>
      <c r="L45" s="713"/>
      <c r="M45" s="713"/>
      <c r="N45" s="713"/>
      <c r="O45" s="713"/>
      <c r="P45" s="703"/>
      <c r="Q45" s="703"/>
      <c r="R45" s="703"/>
    </row>
    <row r="46" spans="1:18" s="742" customFormat="1">
      <c r="A46" s="747"/>
      <c r="B46" s="746"/>
      <c r="C46" s="745"/>
      <c r="E46" s="744"/>
      <c r="F46" s="743"/>
      <c r="G46" s="743"/>
      <c r="H46" s="743"/>
      <c r="I46" s="743"/>
      <c r="J46" s="743"/>
      <c r="K46" s="743"/>
      <c r="L46" s="743"/>
      <c r="M46" s="743"/>
      <c r="N46" s="743"/>
      <c r="O46" s="743"/>
      <c r="P46" s="703"/>
      <c r="Q46" s="703"/>
      <c r="R46" s="703"/>
    </row>
    <row r="47" spans="1:18">
      <c r="A47" s="736" t="s">
        <v>910</v>
      </c>
      <c r="B47" s="739"/>
      <c r="C47" s="739"/>
      <c r="D47" s="739"/>
      <c r="E47" s="728"/>
      <c r="F47" s="741"/>
      <c r="G47" s="741"/>
      <c r="H47" s="741"/>
      <c r="I47" s="741"/>
      <c r="J47" s="741"/>
      <c r="K47" s="741"/>
      <c r="L47" s="741"/>
      <c r="M47" s="741"/>
      <c r="N47" s="741"/>
      <c r="O47" s="741"/>
    </row>
    <row r="48" spans="1:18">
      <c r="A48" s="712" t="s">
        <v>909</v>
      </c>
      <c r="B48" s="739"/>
      <c r="C48" s="739"/>
      <c r="D48" s="739"/>
      <c r="E48" s="728" t="s">
        <v>20</v>
      </c>
      <c r="F48" s="713"/>
      <c r="G48" s="713"/>
      <c r="H48" s="713"/>
      <c r="I48" s="713"/>
      <c r="J48" s="713"/>
      <c r="K48" s="713"/>
      <c r="L48" s="713"/>
      <c r="M48" s="713"/>
      <c r="N48" s="713"/>
      <c r="O48" s="713"/>
    </row>
    <row r="49" spans="1:15">
      <c r="A49" s="712" t="s">
        <v>908</v>
      </c>
      <c r="B49" s="739"/>
      <c r="C49" s="739"/>
      <c r="D49" s="739"/>
      <c r="E49" s="728" t="s">
        <v>20</v>
      </c>
      <c r="F49" s="713"/>
      <c r="G49" s="713"/>
      <c r="H49" s="713"/>
      <c r="I49" s="713"/>
      <c r="J49" s="713"/>
      <c r="K49" s="713"/>
      <c r="L49" s="713"/>
      <c r="M49" s="713"/>
      <c r="N49" s="713"/>
      <c r="O49" s="713"/>
    </row>
    <row r="50" spans="1:15">
      <c r="A50" s="712" t="s">
        <v>907</v>
      </c>
      <c r="B50" s="739"/>
      <c r="C50" s="739"/>
      <c r="D50" s="739"/>
      <c r="E50" s="728" t="s">
        <v>20</v>
      </c>
      <c r="F50" s="713"/>
      <c r="G50" s="713"/>
      <c r="H50" s="713"/>
      <c r="I50" s="713"/>
      <c r="J50" s="713"/>
      <c r="K50" s="713"/>
      <c r="L50" s="713"/>
      <c r="M50" s="713"/>
      <c r="N50" s="713"/>
      <c r="O50" s="713"/>
    </row>
    <row r="51" spans="1:15">
      <c r="A51" s="712" t="s">
        <v>906</v>
      </c>
      <c r="B51" s="739"/>
      <c r="C51" s="739"/>
      <c r="D51" s="739"/>
      <c r="E51" s="728" t="s">
        <v>20</v>
      </c>
      <c r="F51" s="713"/>
      <c r="G51" s="713"/>
      <c r="H51" s="713"/>
      <c r="I51" s="713"/>
      <c r="J51" s="713"/>
      <c r="K51" s="713"/>
      <c r="L51" s="713"/>
      <c r="M51" s="713"/>
      <c r="N51" s="713"/>
      <c r="O51" s="713"/>
    </row>
    <row r="52" spans="1:15">
      <c r="A52" s="712" t="s">
        <v>905</v>
      </c>
      <c r="B52" s="739"/>
      <c r="C52" s="739"/>
      <c r="D52" s="739"/>
      <c r="E52" s="728" t="s">
        <v>20</v>
      </c>
      <c r="F52" s="713"/>
      <c r="G52" s="713"/>
      <c r="H52" s="713"/>
      <c r="I52" s="713"/>
      <c r="J52" s="713"/>
      <c r="K52" s="713"/>
      <c r="L52" s="713"/>
      <c r="M52" s="713"/>
      <c r="N52" s="713"/>
      <c r="O52" s="713"/>
    </row>
    <row r="53" spans="1:15">
      <c r="A53" s="712" t="s">
        <v>904</v>
      </c>
      <c r="B53" s="739"/>
      <c r="C53" s="739"/>
      <c r="D53" s="739"/>
      <c r="E53" s="728" t="s">
        <v>20</v>
      </c>
      <c r="F53" s="713"/>
      <c r="G53" s="713"/>
      <c r="H53" s="713"/>
      <c r="I53" s="713"/>
      <c r="J53" s="713"/>
      <c r="K53" s="713"/>
      <c r="L53" s="713"/>
      <c r="M53" s="713"/>
      <c r="N53" s="713"/>
      <c r="O53" s="713"/>
    </row>
    <row r="54" spans="1:15">
      <c r="A54" s="712" t="s">
        <v>903</v>
      </c>
      <c r="B54" s="739"/>
      <c r="C54" s="739"/>
      <c r="D54" s="739"/>
      <c r="E54" s="728" t="s">
        <v>20</v>
      </c>
      <c r="F54" s="713"/>
      <c r="G54" s="713"/>
      <c r="H54" s="713"/>
      <c r="I54" s="713"/>
      <c r="J54" s="713"/>
      <c r="K54" s="713"/>
      <c r="L54" s="713"/>
      <c r="M54" s="713"/>
      <c r="N54" s="713"/>
      <c r="O54" s="713"/>
    </row>
    <row r="55" spans="1:15">
      <c r="A55" s="712" t="s">
        <v>902</v>
      </c>
      <c r="B55" s="739"/>
      <c r="C55" s="739"/>
      <c r="D55" s="739"/>
      <c r="E55" s="728" t="s">
        <v>20</v>
      </c>
      <c r="F55" s="713"/>
      <c r="G55" s="713"/>
      <c r="H55" s="713"/>
      <c r="I55" s="713"/>
      <c r="J55" s="713"/>
      <c r="K55" s="713"/>
      <c r="L55" s="713"/>
      <c r="M55" s="713"/>
      <c r="N55" s="713"/>
      <c r="O55" s="713"/>
    </row>
    <row r="56" spans="1:15">
      <c r="A56" s="712" t="s">
        <v>901</v>
      </c>
      <c r="B56" s="739"/>
      <c r="C56" s="739"/>
      <c r="D56" s="739"/>
      <c r="E56" s="728" t="s">
        <v>20</v>
      </c>
      <c r="F56" s="713"/>
      <c r="G56" s="713"/>
      <c r="H56" s="713"/>
      <c r="I56" s="713"/>
      <c r="J56" s="713"/>
      <c r="K56" s="713"/>
      <c r="L56" s="713"/>
      <c r="M56" s="713"/>
      <c r="N56" s="713"/>
      <c r="O56" s="713"/>
    </row>
    <row r="57" spans="1:15">
      <c r="A57" s="712" t="s">
        <v>900</v>
      </c>
      <c r="B57" s="739"/>
      <c r="C57" s="739"/>
      <c r="D57" s="739"/>
      <c r="E57" s="728" t="s">
        <v>20</v>
      </c>
      <c r="F57" s="713"/>
      <c r="G57" s="713"/>
      <c r="H57" s="713"/>
      <c r="I57" s="713"/>
      <c r="J57" s="713"/>
      <c r="K57" s="713"/>
      <c r="L57" s="713"/>
      <c r="M57" s="713"/>
      <c r="N57" s="713"/>
      <c r="O57" s="713"/>
    </row>
    <row r="58" spans="1:15">
      <c r="A58" s="712" t="s">
        <v>899</v>
      </c>
      <c r="B58" s="739"/>
      <c r="C58" s="739"/>
      <c r="D58" s="739"/>
      <c r="E58" s="728" t="s">
        <v>20</v>
      </c>
      <c r="F58" s="713"/>
      <c r="G58" s="713"/>
      <c r="H58" s="713"/>
      <c r="I58" s="713"/>
      <c r="J58" s="713"/>
      <c r="K58" s="713"/>
      <c r="L58" s="713"/>
      <c r="M58" s="713"/>
      <c r="N58" s="713"/>
      <c r="O58" s="713"/>
    </row>
    <row r="59" spans="1:15">
      <c r="A59" s="712" t="s">
        <v>898</v>
      </c>
      <c r="B59" s="739"/>
      <c r="C59" s="739"/>
      <c r="D59" s="739"/>
      <c r="E59" s="728" t="s">
        <v>20</v>
      </c>
      <c r="F59" s="713"/>
      <c r="G59" s="713"/>
      <c r="H59" s="713"/>
      <c r="I59" s="713"/>
      <c r="J59" s="713"/>
      <c r="K59" s="713"/>
      <c r="L59" s="713"/>
      <c r="M59" s="713"/>
      <c r="N59" s="713"/>
      <c r="O59" s="713"/>
    </row>
    <row r="60" spans="1:15">
      <c r="A60" s="740" t="s">
        <v>826</v>
      </c>
      <c r="B60" s="739"/>
      <c r="C60" s="739"/>
      <c r="D60" s="739"/>
      <c r="E60" s="728" t="s">
        <v>20</v>
      </c>
      <c r="F60" s="713"/>
      <c r="G60" s="713"/>
      <c r="H60" s="713"/>
      <c r="I60" s="713"/>
      <c r="J60" s="713"/>
      <c r="K60" s="713"/>
      <c r="L60" s="713"/>
      <c r="M60" s="713"/>
      <c r="N60" s="713"/>
      <c r="O60" s="713"/>
    </row>
    <row r="61" spans="1:15">
      <c r="A61" s="712" t="s">
        <v>897</v>
      </c>
      <c r="B61" s="739"/>
      <c r="C61" s="739"/>
      <c r="D61" s="739"/>
      <c r="E61" s="728" t="s">
        <v>20</v>
      </c>
      <c r="F61" s="713"/>
      <c r="G61" s="713"/>
      <c r="H61" s="713"/>
      <c r="I61" s="713"/>
      <c r="J61" s="713"/>
      <c r="K61" s="713"/>
      <c r="L61" s="713"/>
      <c r="M61" s="713"/>
      <c r="N61" s="713"/>
      <c r="O61" s="713"/>
    </row>
    <row r="62" spans="1:15">
      <c r="A62" s="712" t="s">
        <v>896</v>
      </c>
      <c r="B62" s="739"/>
      <c r="C62" s="739"/>
      <c r="D62" s="739"/>
      <c r="E62" s="728" t="s">
        <v>20</v>
      </c>
      <c r="F62" s="713"/>
      <c r="G62" s="713"/>
      <c r="H62" s="713"/>
      <c r="I62" s="713"/>
      <c r="J62" s="713"/>
      <c r="K62" s="713"/>
      <c r="L62" s="713"/>
      <c r="M62" s="713"/>
      <c r="N62" s="713"/>
      <c r="O62" s="713"/>
    </row>
    <row r="63" spans="1:15">
      <c r="A63" s="712" t="s">
        <v>895</v>
      </c>
      <c r="B63" s="739"/>
      <c r="C63" s="739"/>
      <c r="D63" s="739"/>
      <c r="E63" s="728" t="s">
        <v>20</v>
      </c>
      <c r="F63" s="713"/>
      <c r="G63" s="713"/>
      <c r="H63" s="713"/>
      <c r="I63" s="713"/>
      <c r="J63" s="713"/>
      <c r="K63" s="713"/>
      <c r="L63" s="713"/>
      <c r="M63" s="713"/>
      <c r="N63" s="713"/>
      <c r="O63" s="713"/>
    </row>
    <row r="64" spans="1:15">
      <c r="A64" s="713" t="s">
        <v>886</v>
      </c>
      <c r="B64" s="739"/>
      <c r="C64" s="739"/>
      <c r="D64" s="739"/>
      <c r="E64" s="728" t="s">
        <v>20</v>
      </c>
      <c r="F64" s="713"/>
      <c r="G64" s="713"/>
      <c r="H64" s="713"/>
      <c r="I64" s="713"/>
      <c r="J64" s="713"/>
      <c r="K64" s="713"/>
      <c r="L64" s="713"/>
      <c r="M64" s="713"/>
      <c r="N64" s="713"/>
      <c r="O64" s="713"/>
    </row>
    <row r="65" spans="1:15">
      <c r="A65" s="713" t="s">
        <v>886</v>
      </c>
      <c r="B65" s="739"/>
      <c r="C65" s="739"/>
      <c r="D65" s="739"/>
      <c r="E65" s="728" t="s">
        <v>20</v>
      </c>
      <c r="F65" s="713"/>
      <c r="G65" s="713"/>
      <c r="H65" s="713"/>
      <c r="I65" s="713"/>
      <c r="J65" s="713"/>
      <c r="K65" s="713"/>
      <c r="L65" s="713"/>
      <c r="M65" s="713"/>
      <c r="N65" s="713"/>
      <c r="O65" s="713"/>
    </row>
    <row r="66" spans="1:15">
      <c r="A66" s="713" t="s">
        <v>886</v>
      </c>
      <c r="B66" s="739"/>
      <c r="C66" s="739"/>
      <c r="D66" s="739"/>
      <c r="E66" s="728" t="s">
        <v>20</v>
      </c>
      <c r="F66" s="713"/>
      <c r="G66" s="713"/>
      <c r="H66" s="713"/>
      <c r="I66" s="713"/>
      <c r="J66" s="713"/>
      <c r="K66" s="713"/>
      <c r="L66" s="713"/>
      <c r="M66" s="713"/>
      <c r="N66" s="713"/>
      <c r="O66" s="713"/>
    </row>
    <row r="67" spans="1:15">
      <c r="A67" s="713" t="s">
        <v>886</v>
      </c>
      <c r="B67" s="739"/>
      <c r="C67" s="739"/>
      <c r="D67" s="739"/>
      <c r="E67" s="728" t="s">
        <v>20</v>
      </c>
      <c r="F67" s="713"/>
      <c r="G67" s="713"/>
      <c r="H67" s="713"/>
      <c r="I67" s="713"/>
      <c r="J67" s="713"/>
      <c r="K67" s="713"/>
      <c r="L67" s="713"/>
      <c r="M67" s="713"/>
      <c r="N67" s="713"/>
      <c r="O67" s="713"/>
    </row>
    <row r="68" spans="1:15">
      <c r="A68" s="713" t="s">
        <v>886</v>
      </c>
      <c r="B68" s="739"/>
      <c r="C68" s="739"/>
      <c r="D68" s="739"/>
      <c r="E68" s="728" t="s">
        <v>20</v>
      </c>
      <c r="F68" s="713"/>
      <c r="G68" s="713"/>
      <c r="H68" s="713"/>
      <c r="I68" s="713"/>
      <c r="J68" s="713"/>
      <c r="K68" s="713"/>
      <c r="L68" s="713"/>
      <c r="M68" s="713"/>
      <c r="N68" s="713"/>
      <c r="O68" s="713"/>
    </row>
    <row r="69" spans="1:15">
      <c r="A69" s="713" t="s">
        <v>886</v>
      </c>
      <c r="B69" s="739"/>
      <c r="C69" s="739"/>
      <c r="D69" s="739"/>
      <c r="E69" s="728" t="s">
        <v>20</v>
      </c>
      <c r="F69" s="713"/>
      <c r="G69" s="713"/>
      <c r="H69" s="713"/>
      <c r="I69" s="713"/>
      <c r="J69" s="713"/>
      <c r="K69" s="713"/>
      <c r="L69" s="713"/>
      <c r="M69" s="713"/>
      <c r="N69" s="713"/>
      <c r="O69" s="713"/>
    </row>
    <row r="70" spans="1:15">
      <c r="A70" s="713" t="s">
        <v>886</v>
      </c>
      <c r="B70" s="705"/>
      <c r="C70" s="705"/>
      <c r="D70" s="705"/>
      <c r="E70" s="728" t="s">
        <v>20</v>
      </c>
      <c r="F70" s="713"/>
      <c r="G70" s="713"/>
      <c r="H70" s="713"/>
      <c r="I70" s="713"/>
      <c r="J70" s="713"/>
      <c r="K70" s="713"/>
      <c r="L70" s="713"/>
      <c r="M70" s="713"/>
      <c r="N70" s="713"/>
      <c r="O70" s="713"/>
    </row>
    <row r="71" spans="1:15">
      <c r="A71" s="713" t="s">
        <v>886</v>
      </c>
      <c r="B71" s="705"/>
      <c r="C71" s="705"/>
      <c r="D71" s="705"/>
      <c r="F71" s="713"/>
      <c r="G71" s="713"/>
      <c r="H71" s="713"/>
      <c r="I71" s="713"/>
      <c r="J71" s="713"/>
      <c r="K71" s="713"/>
      <c r="L71" s="713"/>
      <c r="M71" s="713"/>
      <c r="N71" s="713"/>
      <c r="O71" s="713"/>
    </row>
    <row r="72" spans="1:15">
      <c r="E72" s="728" t="s">
        <v>20</v>
      </c>
      <c r="F72" s="706">
        <f t="shared" ref="F72:O72" si="4">SUM(F48:F71)</f>
        <v>0</v>
      </c>
      <c r="G72" s="706">
        <f t="shared" si="4"/>
        <v>0</v>
      </c>
      <c r="H72" s="706">
        <f t="shared" si="4"/>
        <v>0</v>
      </c>
      <c r="I72" s="706">
        <f t="shared" si="4"/>
        <v>0</v>
      </c>
      <c r="J72" s="706">
        <f t="shared" si="4"/>
        <v>0</v>
      </c>
      <c r="K72" s="706">
        <f t="shared" si="4"/>
        <v>0</v>
      </c>
      <c r="L72" s="706">
        <f t="shared" si="4"/>
        <v>0</v>
      </c>
      <c r="M72" s="706">
        <f t="shared" si="4"/>
        <v>0</v>
      </c>
      <c r="N72" s="706">
        <f t="shared" si="4"/>
        <v>0</v>
      </c>
      <c r="O72" s="706">
        <f t="shared" si="4"/>
        <v>0</v>
      </c>
    </row>
    <row r="74" spans="1:15">
      <c r="A74" s="732" t="s">
        <v>894</v>
      </c>
    </row>
    <row r="76" spans="1:15">
      <c r="A76" s="712" t="s">
        <v>893</v>
      </c>
      <c r="B76" s="705"/>
      <c r="C76" s="729"/>
      <c r="D76" s="705"/>
      <c r="E76" s="728" t="s">
        <v>20</v>
      </c>
      <c r="F76" s="713"/>
      <c r="G76" s="706">
        <f t="shared" ref="G76:O76" si="5">F86</f>
        <v>0</v>
      </c>
      <c r="H76" s="706">
        <f t="shared" si="5"/>
        <v>0</v>
      </c>
      <c r="I76" s="706">
        <f t="shared" si="5"/>
        <v>0</v>
      </c>
      <c r="J76" s="706">
        <f t="shared" si="5"/>
        <v>0</v>
      </c>
      <c r="K76" s="706">
        <f t="shared" si="5"/>
        <v>0</v>
      </c>
      <c r="L76" s="706">
        <f t="shared" si="5"/>
        <v>0</v>
      </c>
      <c r="M76" s="706">
        <f t="shared" si="5"/>
        <v>0</v>
      </c>
      <c r="N76" s="706">
        <f t="shared" si="5"/>
        <v>0</v>
      </c>
      <c r="O76" s="706">
        <f t="shared" si="5"/>
        <v>0</v>
      </c>
    </row>
    <row r="77" spans="1:15">
      <c r="A77" s="712" t="s">
        <v>892</v>
      </c>
      <c r="B77" s="705"/>
      <c r="C77" s="739"/>
      <c r="D77" s="705"/>
      <c r="E77" s="728" t="s">
        <v>20</v>
      </c>
      <c r="F77" s="713"/>
      <c r="G77" s="713"/>
      <c r="H77" s="713"/>
      <c r="I77" s="713"/>
      <c r="J77" s="713"/>
      <c r="K77" s="713"/>
      <c r="L77" s="713"/>
      <c r="M77" s="713"/>
      <c r="N77" s="713"/>
      <c r="O77" s="713"/>
    </row>
    <row r="78" spans="1:15">
      <c r="A78" s="712" t="s">
        <v>891</v>
      </c>
      <c r="B78" s="705"/>
      <c r="C78" s="739"/>
      <c r="D78" s="705"/>
      <c r="E78" s="728"/>
      <c r="F78" s="713"/>
      <c r="G78" s="713"/>
      <c r="H78" s="713"/>
      <c r="I78" s="713"/>
      <c r="J78" s="713"/>
      <c r="K78" s="713"/>
      <c r="L78" s="713"/>
      <c r="M78" s="713"/>
      <c r="N78" s="713"/>
      <c r="O78" s="713"/>
    </row>
    <row r="79" spans="1:15">
      <c r="A79" s="712" t="s">
        <v>890</v>
      </c>
      <c r="B79" s="705"/>
      <c r="C79" s="739"/>
      <c r="D79" s="705"/>
      <c r="E79" s="728"/>
      <c r="F79" s="706">
        <f t="shared" ref="F79:O79" si="6">F27</f>
        <v>0</v>
      </c>
      <c r="G79" s="706">
        <f t="shared" si="6"/>
        <v>0</v>
      </c>
      <c r="H79" s="706">
        <f t="shared" si="6"/>
        <v>0</v>
      </c>
      <c r="I79" s="706">
        <f t="shared" si="6"/>
        <v>0</v>
      </c>
      <c r="J79" s="706">
        <f t="shared" si="6"/>
        <v>0</v>
      </c>
      <c r="K79" s="706">
        <f t="shared" si="6"/>
        <v>0</v>
      </c>
      <c r="L79" s="706">
        <f t="shared" si="6"/>
        <v>0</v>
      </c>
      <c r="M79" s="706">
        <f t="shared" si="6"/>
        <v>0</v>
      </c>
      <c r="N79" s="706">
        <f t="shared" si="6"/>
        <v>0</v>
      </c>
      <c r="O79" s="706">
        <f t="shared" si="6"/>
        <v>0</v>
      </c>
    </row>
    <row r="80" spans="1:15">
      <c r="A80" s="738" t="s">
        <v>889</v>
      </c>
      <c r="B80" s="705"/>
      <c r="C80" s="729"/>
      <c r="D80" s="705"/>
      <c r="E80" s="728" t="s">
        <v>20</v>
      </c>
      <c r="F80" s="713"/>
      <c r="G80" s="713"/>
      <c r="H80" s="713"/>
      <c r="I80" s="713"/>
      <c r="J80" s="713"/>
      <c r="K80" s="713"/>
      <c r="L80" s="713"/>
      <c r="M80" s="713"/>
      <c r="N80" s="713"/>
      <c r="O80" s="713"/>
    </row>
    <row r="81" spans="1:15">
      <c r="A81" s="737" t="s">
        <v>888</v>
      </c>
      <c r="B81" s="705"/>
      <c r="C81" s="729"/>
      <c r="D81" s="705"/>
      <c r="E81" s="728" t="s">
        <v>20</v>
      </c>
      <c r="F81" s="713"/>
      <c r="G81" s="713"/>
      <c r="H81" s="713"/>
      <c r="I81" s="713"/>
      <c r="J81" s="713"/>
      <c r="K81" s="713"/>
      <c r="L81" s="713"/>
      <c r="M81" s="713"/>
      <c r="N81" s="713"/>
      <c r="O81" s="713"/>
    </row>
    <row r="82" spans="1:15">
      <c r="A82" s="737" t="s">
        <v>887</v>
      </c>
      <c r="B82" s="705"/>
      <c r="C82" s="729"/>
      <c r="D82" s="705"/>
      <c r="E82" s="728" t="s">
        <v>20</v>
      </c>
      <c r="F82" s="713"/>
      <c r="G82" s="713"/>
      <c r="H82" s="713"/>
      <c r="I82" s="713"/>
      <c r="J82" s="713"/>
      <c r="K82" s="713"/>
      <c r="L82" s="713"/>
      <c r="M82" s="713"/>
      <c r="N82" s="713"/>
      <c r="O82" s="713"/>
    </row>
    <row r="83" spans="1:15">
      <c r="A83" s="713" t="s">
        <v>886</v>
      </c>
      <c r="B83" s="705"/>
      <c r="C83" s="705"/>
      <c r="D83" s="705"/>
      <c r="E83" s="728" t="s">
        <v>20</v>
      </c>
      <c r="F83" s="713"/>
      <c r="G83" s="713"/>
      <c r="H83" s="713"/>
      <c r="I83" s="713"/>
      <c r="J83" s="713"/>
      <c r="K83" s="713"/>
      <c r="L83" s="713"/>
      <c r="M83" s="713"/>
      <c r="N83" s="713"/>
      <c r="O83" s="713"/>
    </row>
    <row r="84" spans="1:15">
      <c r="A84" s="713" t="s">
        <v>886</v>
      </c>
      <c r="B84" s="705"/>
      <c r="C84" s="705"/>
      <c r="D84" s="705"/>
      <c r="E84" s="735" t="s">
        <v>20</v>
      </c>
      <c r="F84" s="713"/>
      <c r="G84" s="713"/>
      <c r="H84" s="713"/>
      <c r="I84" s="713"/>
      <c r="J84" s="713"/>
      <c r="K84" s="713"/>
      <c r="L84" s="713"/>
      <c r="M84" s="713"/>
      <c r="N84" s="713"/>
      <c r="O84" s="713"/>
    </row>
    <row r="85" spans="1:15">
      <c r="A85" s="713" t="s">
        <v>886</v>
      </c>
      <c r="B85" s="705"/>
      <c r="C85" s="705"/>
      <c r="D85" s="705"/>
      <c r="E85" s="735" t="s">
        <v>20</v>
      </c>
      <c r="F85" s="713"/>
      <c r="G85" s="713"/>
      <c r="H85" s="713"/>
      <c r="I85" s="713"/>
      <c r="J85" s="713"/>
      <c r="K85" s="713"/>
      <c r="L85" s="713"/>
      <c r="M85" s="713"/>
      <c r="N85" s="713"/>
      <c r="O85" s="713"/>
    </row>
    <row r="86" spans="1:15">
      <c r="A86" s="736" t="s">
        <v>885</v>
      </c>
      <c r="B86" s="705"/>
      <c r="C86" s="705"/>
      <c r="D86" s="705"/>
      <c r="E86" s="735"/>
      <c r="F86" s="706">
        <f>SUM(F76:F85)</f>
        <v>0</v>
      </c>
      <c r="G86" s="706">
        <f t="shared" ref="G86:O86" si="7">SUM(G72:G85)</f>
        <v>0</v>
      </c>
      <c r="H86" s="706">
        <f t="shared" si="7"/>
        <v>0</v>
      </c>
      <c r="I86" s="706">
        <f t="shared" si="7"/>
        <v>0</v>
      </c>
      <c r="J86" s="706">
        <f t="shared" si="7"/>
        <v>0</v>
      </c>
      <c r="K86" s="706">
        <f t="shared" si="7"/>
        <v>0</v>
      </c>
      <c r="L86" s="706">
        <f t="shared" si="7"/>
        <v>0</v>
      </c>
      <c r="M86" s="706">
        <f t="shared" si="7"/>
        <v>0</v>
      </c>
      <c r="N86" s="706">
        <f t="shared" si="7"/>
        <v>0</v>
      </c>
      <c r="O86" s="706">
        <f t="shared" si="7"/>
        <v>0</v>
      </c>
    </row>
    <row r="87" spans="1:15">
      <c r="A87" s="734"/>
      <c r="B87" s="705"/>
      <c r="C87" s="729"/>
      <c r="D87" s="705"/>
      <c r="E87" s="728"/>
    </row>
    <row r="88" spans="1:15">
      <c r="A88" s="733"/>
    </row>
    <row r="89" spans="1:15">
      <c r="A89" s="732" t="s">
        <v>884</v>
      </c>
    </row>
    <row r="90" spans="1:15">
      <c r="A90" s="709" t="s">
        <v>883</v>
      </c>
      <c r="B90" s="705"/>
      <c r="C90" s="729"/>
      <c r="D90" s="705"/>
      <c r="E90" s="728" t="s">
        <v>20</v>
      </c>
      <c r="F90" s="706">
        <f t="shared" ref="F90:O90" si="8">F40-F86</f>
        <v>0</v>
      </c>
      <c r="G90" s="706">
        <f t="shared" si="8"/>
        <v>0</v>
      </c>
      <c r="H90" s="706">
        <f t="shared" si="8"/>
        <v>0</v>
      </c>
      <c r="I90" s="706">
        <f t="shared" si="8"/>
        <v>0</v>
      </c>
      <c r="J90" s="706">
        <f t="shared" si="8"/>
        <v>0</v>
      </c>
      <c r="K90" s="706">
        <f t="shared" si="8"/>
        <v>0</v>
      </c>
      <c r="L90" s="706">
        <f t="shared" si="8"/>
        <v>0</v>
      </c>
      <c r="M90" s="706">
        <f t="shared" si="8"/>
        <v>0</v>
      </c>
      <c r="N90" s="706">
        <f t="shared" si="8"/>
        <v>0</v>
      </c>
      <c r="O90" s="706">
        <f t="shared" si="8"/>
        <v>0</v>
      </c>
    </row>
    <row r="91" spans="1:15">
      <c r="A91" s="709" t="s">
        <v>882</v>
      </c>
      <c r="B91" s="705"/>
      <c r="C91" s="729"/>
      <c r="D91" s="705"/>
      <c r="E91" s="728" t="s">
        <v>525</v>
      </c>
      <c r="F91" s="731">
        <f t="shared" ref="F91:O91" si="9">IFERROR(F40/(F86),0)</f>
        <v>0</v>
      </c>
      <c r="G91" s="731">
        <f t="shared" si="9"/>
        <v>0</v>
      </c>
      <c r="H91" s="731">
        <f t="shared" si="9"/>
        <v>0</v>
      </c>
      <c r="I91" s="731">
        <f t="shared" si="9"/>
        <v>0</v>
      </c>
      <c r="J91" s="731">
        <f t="shared" si="9"/>
        <v>0</v>
      </c>
      <c r="K91" s="731">
        <f t="shared" si="9"/>
        <v>0</v>
      </c>
      <c r="L91" s="731">
        <f t="shared" si="9"/>
        <v>0</v>
      </c>
      <c r="M91" s="731">
        <f t="shared" si="9"/>
        <v>0</v>
      </c>
      <c r="N91" s="731">
        <f t="shared" si="9"/>
        <v>0</v>
      </c>
      <c r="O91" s="731">
        <f t="shared" si="9"/>
        <v>0</v>
      </c>
    </row>
    <row r="92" spans="1:15">
      <c r="A92" s="709" t="s">
        <v>881</v>
      </c>
      <c r="B92" s="722"/>
      <c r="C92" s="722"/>
      <c r="D92" s="722"/>
      <c r="E92" s="707" t="s">
        <v>20</v>
      </c>
      <c r="F92" s="713"/>
      <c r="G92" s="713"/>
      <c r="H92" s="713"/>
      <c r="I92" s="713"/>
      <c r="J92" s="713"/>
      <c r="K92" s="713"/>
      <c r="L92" s="713"/>
      <c r="M92" s="713"/>
      <c r="N92" s="713"/>
      <c r="O92" s="713"/>
    </row>
    <row r="93" spans="1:15">
      <c r="A93" s="709" t="s">
        <v>880</v>
      </c>
      <c r="B93" s="722"/>
      <c r="C93" s="722"/>
      <c r="D93" s="722"/>
      <c r="E93" s="707"/>
      <c r="F93" s="706">
        <f>F92+F108</f>
        <v>0</v>
      </c>
      <c r="G93" s="706">
        <f t="shared" ref="G93:O93" si="10">G92+(G101*G102)</f>
        <v>0</v>
      </c>
      <c r="H93" s="706">
        <f t="shared" si="10"/>
        <v>0</v>
      </c>
      <c r="I93" s="706">
        <f t="shared" si="10"/>
        <v>0</v>
      </c>
      <c r="J93" s="706">
        <f t="shared" si="10"/>
        <v>0</v>
      </c>
      <c r="K93" s="706">
        <f t="shared" si="10"/>
        <v>0</v>
      </c>
      <c r="L93" s="706">
        <f t="shared" si="10"/>
        <v>0</v>
      </c>
      <c r="M93" s="706">
        <f t="shared" si="10"/>
        <v>0</v>
      </c>
      <c r="N93" s="706">
        <f t="shared" si="10"/>
        <v>0</v>
      </c>
      <c r="O93" s="706">
        <f t="shared" si="10"/>
        <v>0</v>
      </c>
    </row>
    <row r="94" spans="1:15">
      <c r="A94" s="709" t="s">
        <v>879</v>
      </c>
      <c r="B94" s="722"/>
      <c r="C94" s="722"/>
      <c r="D94" s="722"/>
      <c r="E94" s="707" t="s">
        <v>20</v>
      </c>
      <c r="F94" s="713"/>
      <c r="G94" s="713"/>
      <c r="H94" s="713"/>
      <c r="I94" s="713"/>
      <c r="J94" s="713"/>
      <c r="K94" s="713"/>
      <c r="L94" s="713"/>
      <c r="M94" s="713"/>
      <c r="N94" s="713"/>
      <c r="O94" s="713"/>
    </row>
    <row r="95" spans="1:15">
      <c r="A95" s="730"/>
      <c r="B95" s="705"/>
      <c r="C95" s="729"/>
      <c r="D95" s="705"/>
      <c r="E95" s="728"/>
    </row>
    <row r="96" spans="1:15">
      <c r="A96" s="721" t="s">
        <v>878</v>
      </c>
      <c r="B96" s="722"/>
      <c r="C96" s="722"/>
      <c r="D96" s="722"/>
      <c r="E96" s="707"/>
      <c r="F96" s="727"/>
      <c r="G96" s="727"/>
      <c r="H96" s="727"/>
      <c r="I96" s="727"/>
      <c r="J96" s="727"/>
      <c r="K96" s="727"/>
      <c r="L96" s="727"/>
      <c r="M96" s="727"/>
      <c r="N96" s="727"/>
      <c r="O96" s="727"/>
    </row>
    <row r="97" spans="1:25">
      <c r="A97" s="718" t="s">
        <v>875</v>
      </c>
      <c r="B97" s="722"/>
      <c r="C97" s="725"/>
      <c r="D97" s="722"/>
      <c r="E97" s="707" t="s">
        <v>20</v>
      </c>
      <c r="F97" s="713"/>
      <c r="G97" s="713"/>
      <c r="H97" s="713"/>
      <c r="I97" s="713"/>
      <c r="J97" s="713"/>
      <c r="K97" s="713"/>
      <c r="L97" s="713"/>
      <c r="M97" s="713"/>
      <c r="N97" s="713"/>
      <c r="O97" s="713"/>
    </row>
    <row r="98" spans="1:25">
      <c r="A98" s="717" t="s">
        <v>874</v>
      </c>
      <c r="B98" s="722"/>
      <c r="C98" s="725"/>
      <c r="D98" s="722"/>
      <c r="E98" s="707"/>
      <c r="F98" s="727"/>
      <c r="G98" s="727"/>
      <c r="H98" s="727"/>
      <c r="I98" s="727"/>
      <c r="J98" s="727"/>
      <c r="K98" s="727"/>
      <c r="L98" s="727"/>
      <c r="M98" s="727"/>
      <c r="N98" s="727"/>
      <c r="O98" s="727"/>
    </row>
    <row r="99" spans="1:25">
      <c r="A99" s="715" t="str">
        <f>+A2</f>
        <v xml:space="preserve">National Grid Gas Transmission </v>
      </c>
      <c r="B99" s="722"/>
      <c r="C99" s="725"/>
      <c r="D99" s="722"/>
      <c r="E99" s="707" t="s">
        <v>20</v>
      </c>
      <c r="F99" s="713"/>
      <c r="G99" s="713"/>
      <c r="H99" s="713"/>
      <c r="I99" s="713"/>
      <c r="J99" s="713"/>
      <c r="K99" s="713"/>
      <c r="L99" s="713"/>
      <c r="M99" s="713"/>
      <c r="N99" s="713"/>
      <c r="O99" s="713"/>
    </row>
    <row r="100" spans="1:25">
      <c r="A100" s="713" t="s">
        <v>873</v>
      </c>
      <c r="B100" s="722"/>
      <c r="C100" s="726"/>
      <c r="D100" s="722"/>
      <c r="E100" s="707" t="s">
        <v>20</v>
      </c>
      <c r="F100" s="713"/>
      <c r="G100" s="713"/>
      <c r="H100" s="713"/>
      <c r="I100" s="713"/>
      <c r="J100" s="713"/>
      <c r="K100" s="713"/>
      <c r="L100" s="713"/>
      <c r="M100" s="713"/>
      <c r="N100" s="713"/>
      <c r="O100" s="713"/>
    </row>
    <row r="101" spans="1:25">
      <c r="A101" s="713" t="s">
        <v>873</v>
      </c>
      <c r="B101" s="722"/>
      <c r="C101" s="726"/>
      <c r="D101" s="722"/>
      <c r="E101" s="707" t="s">
        <v>20</v>
      </c>
      <c r="F101" s="713"/>
      <c r="G101" s="713"/>
      <c r="H101" s="713"/>
      <c r="I101" s="713"/>
      <c r="J101" s="713"/>
      <c r="K101" s="713"/>
      <c r="L101" s="713"/>
      <c r="M101" s="713"/>
      <c r="N101" s="713"/>
      <c r="O101" s="713"/>
    </row>
    <row r="102" spans="1:25">
      <c r="A102" s="712" t="s">
        <v>166</v>
      </c>
      <c r="B102" s="722"/>
      <c r="C102" s="725"/>
      <c r="D102" s="722"/>
      <c r="E102" s="707" t="s">
        <v>20</v>
      </c>
      <c r="F102" s="710">
        <f t="shared" ref="F102:O102" si="11">F103-SUM(F97:F101)</f>
        <v>0</v>
      </c>
      <c r="G102" s="710">
        <f t="shared" si="11"/>
        <v>0</v>
      </c>
      <c r="H102" s="710">
        <f t="shared" si="11"/>
        <v>0</v>
      </c>
      <c r="I102" s="710">
        <f t="shared" si="11"/>
        <v>0</v>
      </c>
      <c r="J102" s="710">
        <f t="shared" si="11"/>
        <v>0</v>
      </c>
      <c r="K102" s="710">
        <f t="shared" si="11"/>
        <v>0</v>
      </c>
      <c r="L102" s="710">
        <f t="shared" si="11"/>
        <v>0</v>
      </c>
      <c r="M102" s="710">
        <f t="shared" si="11"/>
        <v>0</v>
      </c>
      <c r="N102" s="710">
        <f t="shared" si="11"/>
        <v>0</v>
      </c>
      <c r="O102" s="710">
        <f t="shared" si="11"/>
        <v>0</v>
      </c>
    </row>
    <row r="103" spans="1:25">
      <c r="A103" s="709" t="s">
        <v>877</v>
      </c>
      <c r="B103" s="722"/>
      <c r="C103" s="723"/>
      <c r="D103" s="722"/>
      <c r="E103" s="707" t="s">
        <v>20</v>
      </c>
      <c r="F103" s="706">
        <f t="shared" ref="F103:O103" si="12">F92</f>
        <v>0</v>
      </c>
      <c r="G103" s="706">
        <f t="shared" si="12"/>
        <v>0</v>
      </c>
      <c r="H103" s="706">
        <f t="shared" si="12"/>
        <v>0</v>
      </c>
      <c r="I103" s="706">
        <f t="shared" si="12"/>
        <v>0</v>
      </c>
      <c r="J103" s="706">
        <f t="shared" si="12"/>
        <v>0</v>
      </c>
      <c r="K103" s="706">
        <f t="shared" si="12"/>
        <v>0</v>
      </c>
      <c r="L103" s="706">
        <f t="shared" si="12"/>
        <v>0</v>
      </c>
      <c r="M103" s="706">
        <f t="shared" si="12"/>
        <v>0</v>
      </c>
      <c r="N103" s="706">
        <f t="shared" si="12"/>
        <v>0</v>
      </c>
      <c r="O103" s="706">
        <f t="shared" si="12"/>
        <v>0</v>
      </c>
    </row>
    <row r="104" spans="1:25">
      <c r="A104" s="724"/>
      <c r="B104" s="722"/>
      <c r="C104" s="723"/>
      <c r="D104" s="722"/>
      <c r="E104" s="722"/>
      <c r="F104" s="722"/>
      <c r="G104" s="722"/>
      <c r="H104" s="722"/>
      <c r="I104" s="722"/>
      <c r="J104" s="722"/>
      <c r="K104" s="722"/>
      <c r="L104" s="722"/>
      <c r="M104" s="722"/>
      <c r="N104" s="722"/>
      <c r="O104" s="722"/>
    </row>
    <row r="105" spans="1:25" s="704" customFormat="1">
      <c r="A105" s="721" t="s">
        <v>876</v>
      </c>
      <c r="B105" s="720"/>
      <c r="C105" s="720"/>
      <c r="D105" s="720"/>
      <c r="E105" s="720"/>
      <c r="F105" s="720"/>
      <c r="G105" s="720"/>
      <c r="H105" s="720"/>
      <c r="I105" s="720"/>
      <c r="J105" s="720"/>
      <c r="K105" s="720"/>
      <c r="L105" s="720"/>
      <c r="M105" s="720"/>
      <c r="N105" s="720"/>
      <c r="O105" s="720"/>
      <c r="P105" s="719"/>
      <c r="Q105" s="719"/>
      <c r="R105" s="719"/>
      <c r="S105" s="719"/>
      <c r="T105" s="719"/>
      <c r="U105" s="719"/>
      <c r="V105" s="719"/>
      <c r="W105" s="719"/>
      <c r="X105" s="719"/>
    </row>
    <row r="106" spans="1:25" s="705" customFormat="1">
      <c r="A106" s="718" t="s">
        <v>875</v>
      </c>
      <c r="C106" s="711"/>
      <c r="E106" s="707" t="s">
        <v>20</v>
      </c>
      <c r="F106" s="713"/>
      <c r="G106" s="713"/>
      <c r="H106" s="713"/>
      <c r="I106" s="713"/>
      <c r="J106" s="713"/>
      <c r="K106" s="713"/>
      <c r="L106" s="713"/>
      <c r="M106" s="713"/>
      <c r="N106" s="713"/>
      <c r="O106" s="713"/>
      <c r="P106" s="703"/>
      <c r="Q106" s="703"/>
      <c r="R106" s="703"/>
      <c r="S106" s="703"/>
      <c r="T106" s="703"/>
      <c r="U106" s="703"/>
      <c r="V106" s="703"/>
      <c r="W106" s="703"/>
      <c r="X106" s="703"/>
      <c r="Y106" s="703"/>
    </row>
    <row r="107" spans="1:25" s="705" customFormat="1">
      <c r="A107" s="717" t="s">
        <v>874</v>
      </c>
      <c r="C107" s="711"/>
      <c r="E107" s="707"/>
      <c r="F107" s="716"/>
      <c r="G107" s="716"/>
      <c r="H107" s="716"/>
      <c r="I107" s="716"/>
      <c r="J107" s="716"/>
      <c r="K107" s="716"/>
      <c r="L107" s="716"/>
      <c r="M107" s="716"/>
      <c r="N107" s="716"/>
      <c r="O107" s="716"/>
      <c r="P107" s="703"/>
      <c r="Q107" s="703"/>
      <c r="R107" s="703"/>
      <c r="S107" s="703"/>
      <c r="T107" s="703"/>
      <c r="U107" s="703"/>
      <c r="V107" s="703"/>
      <c r="W107" s="703"/>
      <c r="X107" s="703"/>
      <c r="Y107" s="703"/>
    </row>
    <row r="108" spans="1:25" s="705" customFormat="1">
      <c r="A108" s="715" t="str">
        <f>+A2</f>
        <v xml:space="preserve">National Grid Gas Transmission </v>
      </c>
      <c r="C108" s="711"/>
      <c r="E108" s="707" t="s">
        <v>20</v>
      </c>
      <c r="F108" s="713"/>
      <c r="G108" s="713"/>
      <c r="H108" s="713"/>
      <c r="I108" s="713"/>
      <c r="J108" s="713"/>
      <c r="K108" s="713"/>
      <c r="L108" s="713"/>
      <c r="M108" s="713"/>
      <c r="N108" s="713"/>
      <c r="O108" s="713"/>
      <c r="P108" s="703"/>
      <c r="Q108" s="703"/>
      <c r="R108" s="703"/>
      <c r="S108" s="703"/>
      <c r="T108" s="703"/>
      <c r="U108" s="703"/>
      <c r="V108" s="703"/>
      <c r="W108" s="703"/>
      <c r="X108" s="703"/>
      <c r="Y108" s="703"/>
    </row>
    <row r="109" spans="1:25" s="705" customFormat="1">
      <c r="A109" s="713" t="s">
        <v>873</v>
      </c>
      <c r="C109" s="714"/>
      <c r="E109" s="707" t="s">
        <v>20</v>
      </c>
      <c r="F109" s="713"/>
      <c r="G109" s="713"/>
      <c r="H109" s="713"/>
      <c r="I109" s="713"/>
      <c r="J109" s="713"/>
      <c r="K109" s="713"/>
      <c r="L109" s="713"/>
      <c r="M109" s="713"/>
      <c r="N109" s="713"/>
      <c r="O109" s="713"/>
      <c r="P109" s="703"/>
      <c r="Q109" s="703"/>
      <c r="R109" s="703"/>
      <c r="S109" s="703"/>
      <c r="T109" s="703"/>
      <c r="U109" s="703"/>
      <c r="V109" s="703"/>
      <c r="W109" s="703"/>
      <c r="X109" s="703"/>
      <c r="Y109" s="703"/>
    </row>
    <row r="110" spans="1:25" s="705" customFormat="1">
      <c r="A110" s="713" t="s">
        <v>873</v>
      </c>
      <c r="C110" s="714"/>
      <c r="E110" s="707" t="s">
        <v>20</v>
      </c>
      <c r="F110" s="713"/>
      <c r="G110" s="713"/>
      <c r="H110" s="713"/>
      <c r="I110" s="713"/>
      <c r="J110" s="713"/>
      <c r="K110" s="713"/>
      <c r="L110" s="713"/>
      <c r="M110" s="713"/>
      <c r="N110" s="713"/>
      <c r="O110" s="713"/>
      <c r="P110" s="703"/>
      <c r="Q110" s="703"/>
      <c r="R110" s="703"/>
      <c r="S110" s="703"/>
      <c r="T110" s="703"/>
      <c r="U110" s="703"/>
      <c r="V110" s="703"/>
      <c r="W110" s="703"/>
      <c r="X110" s="703"/>
      <c r="Y110" s="703"/>
    </row>
    <row r="111" spans="1:25" s="705" customFormat="1">
      <c r="A111" s="712" t="s">
        <v>166</v>
      </c>
      <c r="C111" s="711"/>
      <c r="E111" s="707" t="s">
        <v>20</v>
      </c>
      <c r="F111" s="710"/>
      <c r="G111" s="710"/>
      <c r="H111" s="710"/>
      <c r="I111" s="710"/>
      <c r="J111" s="710"/>
      <c r="K111" s="710"/>
      <c r="L111" s="710"/>
      <c r="M111" s="710"/>
      <c r="N111" s="710"/>
      <c r="O111" s="710"/>
      <c r="P111" s="703"/>
      <c r="Q111" s="703"/>
      <c r="R111" s="703"/>
      <c r="S111" s="703"/>
      <c r="T111" s="703"/>
      <c r="U111" s="703"/>
      <c r="V111" s="703"/>
      <c r="W111" s="703"/>
      <c r="X111" s="703"/>
      <c r="Y111" s="703"/>
    </row>
    <row r="112" spans="1:25" s="705" customFormat="1">
      <c r="A112" s="709" t="s">
        <v>872</v>
      </c>
      <c r="C112" s="708"/>
      <c r="E112" s="707" t="s">
        <v>20</v>
      </c>
      <c r="F112" s="706">
        <f t="shared" ref="F112:O112" si="13">SUM(F106:F111)</f>
        <v>0</v>
      </c>
      <c r="G112" s="706">
        <f t="shared" si="13"/>
        <v>0</v>
      </c>
      <c r="H112" s="706">
        <f t="shared" si="13"/>
        <v>0</v>
      </c>
      <c r="I112" s="706">
        <f t="shared" si="13"/>
        <v>0</v>
      </c>
      <c r="J112" s="706">
        <f t="shared" si="13"/>
        <v>0</v>
      </c>
      <c r="K112" s="706">
        <f t="shared" si="13"/>
        <v>0</v>
      </c>
      <c r="L112" s="706">
        <f t="shared" si="13"/>
        <v>0</v>
      </c>
      <c r="M112" s="706">
        <f t="shared" si="13"/>
        <v>0</v>
      </c>
      <c r="N112" s="706">
        <f t="shared" si="13"/>
        <v>0</v>
      </c>
      <c r="O112" s="706">
        <f t="shared" si="13"/>
        <v>0</v>
      </c>
      <c r="P112" s="703"/>
      <c r="Q112" s="703"/>
      <c r="R112" s="703"/>
      <c r="S112" s="703"/>
      <c r="T112" s="703"/>
      <c r="U112" s="703"/>
      <c r="V112" s="703"/>
      <c r="W112" s="703"/>
      <c r="X112" s="703"/>
      <c r="Y112" s="703"/>
    </row>
    <row r="113" spans="1:1">
      <c r="A113" s="704"/>
    </row>
    <row r="114" spans="1:1">
      <c r="A114" s="704"/>
    </row>
    <row r="115" spans="1:1">
      <c r="A115" s="704"/>
    </row>
    <row r="116" spans="1:1">
      <c r="A116" s="704"/>
    </row>
  </sheetData>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sheetPr codeName="Sheet14">
    <tabColor theme="5" tint="0.59999389629810485"/>
  </sheetPr>
  <dimension ref="A1:HR58"/>
  <sheetViews>
    <sheetView workbookViewId="0">
      <selection activeCell="B36" sqref="B36"/>
    </sheetView>
  </sheetViews>
  <sheetFormatPr defaultRowHeight="14.25"/>
  <cols>
    <col min="1" max="1" width="66.875" style="703" customWidth="1"/>
    <col min="2" max="2" width="1.25" style="703" customWidth="1"/>
    <col min="3" max="3" width="3" style="703" hidden="1" customWidth="1"/>
    <col min="4" max="4" width="2.875" style="703" hidden="1" customWidth="1"/>
    <col min="5" max="5" width="3.5" style="703" customWidth="1"/>
    <col min="6" max="16384" width="9" style="703"/>
  </cols>
  <sheetData>
    <row r="1" spans="1:226" s="67" customFormat="1" ht="24.75">
      <c r="A1" s="70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row>
    <row r="2" spans="1:226" s="67" customFormat="1" ht="24.75">
      <c r="A2" s="108" t="str">
        <f>'1.5 Net Debt 1'!A2</f>
        <v xml:space="preserve">National Grid Gas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row>
    <row r="3" spans="1:226" s="67" customFormat="1" ht="25.5" thickBot="1">
      <c r="A3" s="107" t="s">
        <v>246</v>
      </c>
      <c r="B3" s="107"/>
      <c r="C3" s="107"/>
      <c r="D3" s="106"/>
      <c r="E3" s="106"/>
      <c r="F3" s="106"/>
      <c r="G3" s="106"/>
      <c r="H3" s="106"/>
      <c r="I3" s="106"/>
      <c r="J3" s="106"/>
      <c r="K3" s="106"/>
      <c r="L3" s="106"/>
      <c r="M3" s="106"/>
      <c r="N3" s="106"/>
      <c r="O3" s="106"/>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row>
    <row r="4" spans="1:226" ht="15">
      <c r="A4" s="792" t="s">
        <v>2796</v>
      </c>
      <c r="B4" s="739"/>
      <c r="C4" s="739"/>
      <c r="D4" s="739"/>
      <c r="E4" s="739"/>
    </row>
    <row r="5" spans="1:226" ht="15">
      <c r="A5" s="792"/>
      <c r="B5" s="739"/>
      <c r="C5" s="739"/>
      <c r="D5" s="739"/>
      <c r="E5" s="739"/>
      <c r="F5" s="743"/>
    </row>
    <row r="6" spans="1:226">
      <c r="A6" s="747" t="s">
        <v>970</v>
      </c>
    </row>
    <row r="7" spans="1:226">
      <c r="A7" s="747"/>
    </row>
    <row r="8" spans="1:226">
      <c r="A8" s="749" t="s">
        <v>969</v>
      </c>
      <c r="F8" s="72">
        <v>2012</v>
      </c>
      <c r="G8" s="72">
        <v>2013</v>
      </c>
      <c r="H8" s="72">
        <v>2014</v>
      </c>
      <c r="I8" s="72">
        <v>2015</v>
      </c>
      <c r="J8" s="72">
        <v>2016</v>
      </c>
      <c r="K8" s="72">
        <v>2017</v>
      </c>
      <c r="L8" s="72">
        <v>2018</v>
      </c>
      <c r="M8" s="72">
        <v>2019</v>
      </c>
      <c r="N8" s="72">
        <v>2020</v>
      </c>
      <c r="O8" s="72">
        <v>2021</v>
      </c>
    </row>
    <row r="9" spans="1:226">
      <c r="A9" s="748" t="s">
        <v>968</v>
      </c>
      <c r="B9" s="758"/>
      <c r="C9" s="757"/>
      <c r="D9" s="722"/>
      <c r="E9" s="777" t="s">
        <v>20</v>
      </c>
      <c r="F9" s="770"/>
      <c r="G9" s="770"/>
      <c r="H9" s="770"/>
      <c r="I9" s="770"/>
      <c r="J9" s="770"/>
      <c r="K9" s="770"/>
      <c r="L9" s="770"/>
      <c r="M9" s="770"/>
      <c r="N9" s="770"/>
      <c r="O9" s="770"/>
    </row>
    <row r="10" spans="1:226">
      <c r="A10" s="748" t="s">
        <v>967</v>
      </c>
      <c r="B10" s="791"/>
      <c r="C10" s="790"/>
      <c r="D10" s="722"/>
      <c r="E10" s="777" t="s">
        <v>20</v>
      </c>
      <c r="F10" s="770"/>
      <c r="G10" s="770"/>
      <c r="H10" s="770"/>
      <c r="I10" s="770"/>
      <c r="J10" s="770"/>
      <c r="K10" s="770"/>
      <c r="L10" s="770"/>
      <c r="M10" s="770"/>
      <c r="N10" s="770"/>
      <c r="O10" s="770"/>
    </row>
    <row r="11" spans="1:226">
      <c r="A11" s="722"/>
      <c r="B11" s="791"/>
      <c r="C11" s="790"/>
      <c r="D11" s="722"/>
      <c r="E11" s="766"/>
      <c r="F11" s="789"/>
      <c r="G11" s="789"/>
      <c r="H11" s="789"/>
      <c r="I11" s="789"/>
      <c r="J11" s="789"/>
      <c r="K11" s="789"/>
      <c r="L11" s="789"/>
      <c r="M11" s="789"/>
      <c r="N11" s="789"/>
      <c r="O11" s="789"/>
    </row>
    <row r="12" spans="1:226">
      <c r="A12" s="749" t="s">
        <v>966</v>
      </c>
      <c r="B12" s="791"/>
      <c r="C12" s="790"/>
      <c r="D12" s="722"/>
      <c r="E12" s="766"/>
      <c r="F12" s="789"/>
      <c r="G12" s="789"/>
      <c r="H12" s="789"/>
      <c r="I12" s="789"/>
      <c r="J12" s="789"/>
      <c r="K12" s="789"/>
      <c r="L12" s="789"/>
      <c r="M12" s="789"/>
      <c r="N12" s="789"/>
      <c r="O12" s="789"/>
    </row>
    <row r="13" spans="1:226">
      <c r="A13" s="709" t="s">
        <v>965</v>
      </c>
      <c r="B13" s="758"/>
      <c r="C13" s="778"/>
      <c r="D13" s="722"/>
      <c r="E13" s="777" t="s">
        <v>525</v>
      </c>
      <c r="F13" s="780"/>
      <c r="G13" s="780"/>
      <c r="H13" s="780"/>
      <c r="I13" s="780"/>
      <c r="J13" s="780"/>
      <c r="K13" s="780"/>
      <c r="L13" s="780"/>
      <c r="M13" s="780"/>
      <c r="N13" s="780"/>
      <c r="O13" s="780"/>
    </row>
    <row r="14" spans="1:226">
      <c r="A14" s="709" t="s">
        <v>964</v>
      </c>
      <c r="B14" s="758"/>
      <c r="C14" s="778"/>
      <c r="D14" s="722"/>
      <c r="E14" s="777" t="s">
        <v>20</v>
      </c>
      <c r="F14" s="770"/>
      <c r="G14" s="770"/>
      <c r="H14" s="770"/>
      <c r="I14" s="770"/>
      <c r="J14" s="770"/>
      <c r="K14" s="770"/>
      <c r="L14" s="770"/>
      <c r="M14" s="770"/>
      <c r="N14" s="770"/>
      <c r="O14" s="770"/>
    </row>
    <row r="15" spans="1:226">
      <c r="A15" s="709" t="s">
        <v>963</v>
      </c>
      <c r="B15" s="758"/>
      <c r="C15" s="778"/>
      <c r="D15" s="722"/>
      <c r="E15" s="777"/>
      <c r="F15" s="731">
        <f t="shared" ref="F15:O15" si="0">IFERROR(F14/F9,0)</f>
        <v>0</v>
      </c>
      <c r="G15" s="731">
        <f t="shared" si="0"/>
        <v>0</v>
      </c>
      <c r="H15" s="731">
        <f t="shared" si="0"/>
        <v>0</v>
      </c>
      <c r="I15" s="731">
        <f t="shared" si="0"/>
        <v>0</v>
      </c>
      <c r="J15" s="731">
        <f t="shared" si="0"/>
        <v>0</v>
      </c>
      <c r="K15" s="731">
        <f t="shared" si="0"/>
        <v>0</v>
      </c>
      <c r="L15" s="731">
        <f t="shared" si="0"/>
        <v>0</v>
      </c>
      <c r="M15" s="731">
        <f t="shared" si="0"/>
        <v>0</v>
      </c>
      <c r="N15" s="731">
        <f t="shared" si="0"/>
        <v>0</v>
      </c>
      <c r="O15" s="731">
        <f t="shared" si="0"/>
        <v>0</v>
      </c>
    </row>
    <row r="16" spans="1:226">
      <c r="A16" s="704"/>
    </row>
    <row r="17" spans="1:15">
      <c r="A17" s="749" t="s">
        <v>962</v>
      </c>
    </row>
    <row r="18" spans="1:15">
      <c r="A18" s="709" t="s">
        <v>961</v>
      </c>
      <c r="B18" s="758"/>
      <c r="C18" s="778"/>
      <c r="D18" s="722"/>
      <c r="E18" s="777" t="s">
        <v>525</v>
      </c>
      <c r="F18" s="780"/>
      <c r="G18" s="780"/>
      <c r="H18" s="780"/>
      <c r="I18" s="780"/>
      <c r="J18" s="780"/>
      <c r="K18" s="780"/>
      <c r="L18" s="780"/>
      <c r="M18" s="780"/>
      <c r="N18" s="780"/>
      <c r="O18" s="780"/>
    </row>
    <row r="19" spans="1:15">
      <c r="A19" s="709" t="s">
        <v>960</v>
      </c>
      <c r="B19" s="779"/>
      <c r="C19" s="779"/>
      <c r="D19" s="722"/>
      <c r="E19" s="777" t="s">
        <v>525</v>
      </c>
      <c r="F19" s="780"/>
      <c r="G19" s="780"/>
      <c r="H19" s="780"/>
      <c r="I19" s="780"/>
      <c r="J19" s="780"/>
      <c r="K19" s="780"/>
      <c r="L19" s="780"/>
      <c r="M19" s="780"/>
      <c r="N19" s="780"/>
      <c r="O19" s="780"/>
    </row>
    <row r="20" spans="1:15">
      <c r="A20" s="709" t="s">
        <v>959</v>
      </c>
      <c r="B20" s="779"/>
      <c r="C20" s="779"/>
      <c r="D20" s="722"/>
      <c r="E20" s="777" t="s">
        <v>525</v>
      </c>
      <c r="F20" s="780"/>
      <c r="G20" s="780"/>
      <c r="H20" s="780"/>
      <c r="I20" s="780"/>
      <c r="J20" s="780"/>
      <c r="K20" s="780"/>
      <c r="L20" s="780"/>
      <c r="M20" s="780"/>
      <c r="N20" s="780"/>
      <c r="O20" s="780"/>
    </row>
    <row r="21" spans="1:15">
      <c r="A21" s="709" t="s">
        <v>958</v>
      </c>
      <c r="B21" s="779"/>
      <c r="C21" s="779"/>
      <c r="D21" s="722"/>
      <c r="E21" s="777" t="s">
        <v>525</v>
      </c>
      <c r="F21" s="780"/>
      <c r="G21" s="780"/>
      <c r="H21" s="780"/>
      <c r="I21" s="780"/>
      <c r="J21" s="780"/>
      <c r="K21" s="780"/>
      <c r="L21" s="780"/>
      <c r="M21" s="780"/>
      <c r="N21" s="780"/>
      <c r="O21" s="780"/>
    </row>
    <row r="22" spans="1:15">
      <c r="A22" s="709"/>
      <c r="B22" s="779"/>
      <c r="C22" s="779"/>
      <c r="D22" s="722"/>
      <c r="E22" s="788"/>
      <c r="F22" s="776" t="str">
        <f t="shared" ref="F22:O22" si="1">IF(ABS(F18-SUM(F19:F21))&gt;0.1%,"ERROR","OK")</f>
        <v>OK</v>
      </c>
      <c r="G22" s="776" t="str">
        <f t="shared" si="1"/>
        <v>OK</v>
      </c>
      <c r="H22" s="776" t="str">
        <f t="shared" si="1"/>
        <v>OK</v>
      </c>
      <c r="I22" s="776" t="str">
        <f t="shared" si="1"/>
        <v>OK</v>
      </c>
      <c r="J22" s="776" t="str">
        <f t="shared" si="1"/>
        <v>OK</v>
      </c>
      <c r="K22" s="776" t="str">
        <f t="shared" si="1"/>
        <v>OK</v>
      </c>
      <c r="L22" s="776" t="str">
        <f t="shared" si="1"/>
        <v>OK</v>
      </c>
      <c r="M22" s="776" t="str">
        <f t="shared" si="1"/>
        <v>OK</v>
      </c>
      <c r="N22" s="776" t="str">
        <f t="shared" si="1"/>
        <v>OK</v>
      </c>
      <c r="O22" s="776" t="str">
        <f t="shared" si="1"/>
        <v>OK</v>
      </c>
    </row>
    <row r="23" spans="1:15">
      <c r="A23" s="709" t="s">
        <v>957</v>
      </c>
      <c r="B23" s="765"/>
      <c r="C23" s="722"/>
      <c r="D23" s="764"/>
      <c r="E23" s="707" t="s">
        <v>20</v>
      </c>
      <c r="F23" s="770"/>
      <c r="G23" s="770"/>
      <c r="H23" s="770"/>
      <c r="I23" s="770"/>
      <c r="J23" s="770"/>
      <c r="K23" s="770"/>
      <c r="L23" s="770"/>
      <c r="M23" s="770"/>
      <c r="N23" s="770"/>
      <c r="O23" s="770"/>
    </row>
    <row r="24" spans="1:15">
      <c r="A24" s="709" t="s">
        <v>956</v>
      </c>
      <c r="B24" s="765"/>
      <c r="C24" s="722"/>
      <c r="D24" s="764"/>
      <c r="E24" s="707"/>
      <c r="F24" s="787">
        <f t="shared" ref="F24:O24" si="2">IFERROR(F23/F9,0)</f>
        <v>0</v>
      </c>
      <c r="G24" s="787">
        <f t="shared" si="2"/>
        <v>0</v>
      </c>
      <c r="H24" s="787">
        <f t="shared" si="2"/>
        <v>0</v>
      </c>
      <c r="I24" s="787">
        <f t="shared" si="2"/>
        <v>0</v>
      </c>
      <c r="J24" s="787">
        <f t="shared" si="2"/>
        <v>0</v>
      </c>
      <c r="K24" s="787">
        <f t="shared" si="2"/>
        <v>0</v>
      </c>
      <c r="L24" s="787">
        <f t="shared" si="2"/>
        <v>0</v>
      </c>
      <c r="M24" s="787">
        <f t="shared" si="2"/>
        <v>0</v>
      </c>
      <c r="N24" s="787">
        <f t="shared" si="2"/>
        <v>0</v>
      </c>
      <c r="O24" s="787">
        <f t="shared" si="2"/>
        <v>0</v>
      </c>
    </row>
    <row r="25" spans="1:15">
      <c r="A25" s="724"/>
      <c r="B25" s="765"/>
      <c r="C25" s="722"/>
      <c r="D25" s="764"/>
      <c r="E25" s="707"/>
      <c r="F25" s="782"/>
      <c r="G25" s="782"/>
      <c r="H25" s="782"/>
      <c r="I25" s="782"/>
      <c r="J25" s="782"/>
      <c r="K25" s="782"/>
      <c r="L25" s="782"/>
      <c r="M25" s="782"/>
      <c r="N25" s="782"/>
      <c r="O25" s="782"/>
    </row>
    <row r="26" spans="1:15">
      <c r="A26" s="752" t="s">
        <v>955</v>
      </c>
      <c r="B26" s="722"/>
      <c r="C26" s="722"/>
      <c r="D26" s="722"/>
      <c r="E26" s="786"/>
      <c r="F26" s="785"/>
      <c r="G26" s="785"/>
      <c r="H26" s="785"/>
      <c r="I26" s="785"/>
      <c r="J26" s="785"/>
      <c r="K26" s="785"/>
      <c r="L26" s="785"/>
      <c r="M26" s="785"/>
      <c r="N26" s="785"/>
      <c r="O26" s="785"/>
    </row>
    <row r="27" spans="1:15" ht="15.75" customHeight="1">
      <c r="A27" s="772" t="s">
        <v>947</v>
      </c>
      <c r="B27" s="722"/>
      <c r="C27" s="722"/>
      <c r="D27" s="722"/>
      <c r="E27" s="707" t="s">
        <v>20</v>
      </c>
      <c r="F27" s="710">
        <f t="shared" ref="F27:O27" si="3">F11-SUM(F28:F31)</f>
        <v>0</v>
      </c>
      <c r="G27" s="710">
        <f t="shared" si="3"/>
        <v>0</v>
      </c>
      <c r="H27" s="710">
        <f t="shared" si="3"/>
        <v>0</v>
      </c>
      <c r="I27" s="710">
        <f t="shared" si="3"/>
        <v>0</v>
      </c>
      <c r="J27" s="710">
        <f t="shared" si="3"/>
        <v>0</v>
      </c>
      <c r="K27" s="710">
        <f t="shared" si="3"/>
        <v>0</v>
      </c>
      <c r="L27" s="710">
        <f t="shared" si="3"/>
        <v>0</v>
      </c>
      <c r="M27" s="710">
        <f t="shared" si="3"/>
        <v>0</v>
      </c>
      <c r="N27" s="710">
        <f t="shared" si="3"/>
        <v>0</v>
      </c>
      <c r="O27" s="710">
        <f t="shared" si="3"/>
        <v>0</v>
      </c>
    </row>
    <row r="28" spans="1:15">
      <c r="A28" s="772" t="s">
        <v>36</v>
      </c>
      <c r="B28" s="722"/>
      <c r="C28" s="722"/>
      <c r="D28" s="722"/>
      <c r="E28" s="707" t="s">
        <v>20</v>
      </c>
      <c r="F28" s="713"/>
      <c r="G28" s="713"/>
      <c r="H28" s="713"/>
      <c r="I28" s="713"/>
      <c r="J28" s="713"/>
      <c r="K28" s="713"/>
      <c r="L28" s="713"/>
      <c r="M28" s="713"/>
      <c r="N28" s="713"/>
      <c r="O28" s="713"/>
    </row>
    <row r="29" spans="1:15" hidden="1">
      <c r="A29" s="784"/>
      <c r="B29" s="722"/>
      <c r="C29" s="722"/>
      <c r="D29" s="722"/>
      <c r="E29" s="707" t="s">
        <v>20</v>
      </c>
      <c r="F29" s="713"/>
      <c r="G29" s="713"/>
      <c r="H29" s="713"/>
      <c r="I29" s="713"/>
      <c r="J29" s="713"/>
      <c r="K29" s="713"/>
      <c r="L29" s="713"/>
      <c r="M29" s="713"/>
      <c r="N29" s="713"/>
      <c r="O29" s="713"/>
    </row>
    <row r="30" spans="1:15">
      <c r="A30" s="783" t="s">
        <v>946</v>
      </c>
      <c r="B30" s="722"/>
      <c r="C30" s="722"/>
      <c r="D30" s="722"/>
      <c r="E30" s="707" t="s">
        <v>20</v>
      </c>
      <c r="F30" s="713"/>
      <c r="G30" s="713"/>
      <c r="H30" s="713"/>
      <c r="I30" s="713"/>
      <c r="J30" s="713"/>
      <c r="K30" s="713"/>
      <c r="L30" s="713"/>
      <c r="M30" s="713"/>
      <c r="N30" s="713"/>
      <c r="O30" s="713"/>
    </row>
    <row r="31" spans="1:15">
      <c r="A31" s="783" t="s">
        <v>945</v>
      </c>
      <c r="B31" s="722"/>
      <c r="C31" s="722"/>
      <c r="D31" s="722"/>
      <c r="E31" s="707" t="s">
        <v>20</v>
      </c>
      <c r="F31" s="713"/>
      <c r="G31" s="713"/>
      <c r="H31" s="713"/>
      <c r="I31" s="713"/>
      <c r="J31" s="713"/>
      <c r="K31" s="713"/>
      <c r="L31" s="713"/>
      <c r="M31" s="713"/>
      <c r="N31" s="713"/>
      <c r="O31" s="713"/>
    </row>
    <row r="32" spans="1:15">
      <c r="A32" s="709" t="s">
        <v>8</v>
      </c>
      <c r="B32" s="722"/>
      <c r="C32" s="722"/>
      <c r="D32" s="722"/>
      <c r="E32" s="707" t="s">
        <v>20</v>
      </c>
      <c r="F32" s="768">
        <f t="shared" ref="F32:O32" si="4">SUM(F27:F31)</f>
        <v>0</v>
      </c>
      <c r="G32" s="768">
        <f t="shared" si="4"/>
        <v>0</v>
      </c>
      <c r="H32" s="768">
        <f t="shared" si="4"/>
        <v>0</v>
      </c>
      <c r="I32" s="768">
        <f t="shared" si="4"/>
        <v>0</v>
      </c>
      <c r="J32" s="768">
        <f t="shared" si="4"/>
        <v>0</v>
      </c>
      <c r="K32" s="768">
        <f t="shared" si="4"/>
        <v>0</v>
      </c>
      <c r="L32" s="768">
        <f t="shared" si="4"/>
        <v>0</v>
      </c>
      <c r="M32" s="768">
        <f t="shared" si="4"/>
        <v>0</v>
      </c>
      <c r="N32" s="768">
        <f t="shared" si="4"/>
        <v>0</v>
      </c>
      <c r="O32" s="768">
        <f t="shared" si="4"/>
        <v>0</v>
      </c>
    </row>
    <row r="33" spans="1:15">
      <c r="A33" s="724"/>
      <c r="B33" s="722"/>
      <c r="C33" s="722"/>
      <c r="D33" s="722"/>
      <c r="E33" s="707"/>
    </row>
    <row r="34" spans="1:15">
      <c r="A34" s="724"/>
      <c r="B34" s="722"/>
      <c r="C34" s="722"/>
      <c r="D34" s="722"/>
      <c r="E34" s="707"/>
    </row>
    <row r="35" spans="1:15">
      <c r="A35" s="724"/>
      <c r="B35" s="765"/>
      <c r="C35" s="722"/>
      <c r="D35" s="764"/>
      <c r="E35" s="707"/>
      <c r="F35" s="782"/>
      <c r="G35" s="782"/>
      <c r="H35" s="782"/>
      <c r="I35" s="782"/>
      <c r="J35" s="782"/>
      <c r="K35" s="782"/>
      <c r="L35" s="782"/>
      <c r="M35" s="782"/>
      <c r="N35" s="782"/>
      <c r="O35" s="782"/>
    </row>
    <row r="36" spans="1:15">
      <c r="A36" s="747" t="s">
        <v>954</v>
      </c>
      <c r="B36" s="765"/>
      <c r="C36" s="722"/>
      <c r="D36" s="764"/>
      <c r="E36" s="707"/>
      <c r="F36" s="72">
        <f t="shared" ref="F36:O36" si="5">F8</f>
        <v>2012</v>
      </c>
      <c r="G36" s="72">
        <f t="shared" si="5"/>
        <v>2013</v>
      </c>
      <c r="H36" s="72">
        <f t="shared" si="5"/>
        <v>2014</v>
      </c>
      <c r="I36" s="72">
        <f t="shared" si="5"/>
        <v>2015</v>
      </c>
      <c r="J36" s="72">
        <f t="shared" si="5"/>
        <v>2016</v>
      </c>
      <c r="K36" s="72">
        <f t="shared" si="5"/>
        <v>2017</v>
      </c>
      <c r="L36" s="72">
        <f t="shared" si="5"/>
        <v>2018</v>
      </c>
      <c r="M36" s="72">
        <f t="shared" si="5"/>
        <v>2019</v>
      </c>
      <c r="N36" s="72">
        <f t="shared" si="5"/>
        <v>2020</v>
      </c>
      <c r="O36" s="72">
        <f t="shared" si="5"/>
        <v>2021</v>
      </c>
    </row>
    <row r="37" spans="1:15">
      <c r="A37" s="781" t="s">
        <v>953</v>
      </c>
      <c r="B37" s="758"/>
      <c r="C37" s="757"/>
      <c r="D37" s="722"/>
      <c r="E37" s="756"/>
      <c r="F37" s="770"/>
      <c r="G37" s="770"/>
      <c r="H37" s="770"/>
      <c r="I37" s="770"/>
      <c r="J37" s="770"/>
      <c r="K37" s="770"/>
      <c r="L37" s="770"/>
      <c r="M37" s="770"/>
      <c r="N37" s="770"/>
      <c r="O37" s="770"/>
    </row>
    <row r="38" spans="1:15">
      <c r="A38" s="781" t="s">
        <v>952</v>
      </c>
      <c r="B38" s="758"/>
      <c r="C38" s="757"/>
      <c r="D38" s="722"/>
      <c r="E38" s="756"/>
      <c r="F38" s="770"/>
      <c r="G38" s="770"/>
      <c r="H38" s="770"/>
      <c r="I38" s="770"/>
      <c r="J38" s="770"/>
      <c r="K38" s="770"/>
      <c r="L38" s="770"/>
      <c r="M38" s="770"/>
      <c r="N38" s="770"/>
      <c r="O38" s="770"/>
    </row>
    <row r="39" spans="1:15">
      <c r="A39" s="781" t="s">
        <v>951</v>
      </c>
      <c r="B39" s="722"/>
      <c r="C39" s="725"/>
      <c r="D39" s="722"/>
      <c r="E39" s="756"/>
      <c r="F39" s="770"/>
      <c r="G39" s="770"/>
      <c r="H39" s="770"/>
      <c r="I39" s="770"/>
      <c r="J39" s="770"/>
      <c r="K39" s="770"/>
      <c r="L39" s="770"/>
      <c r="M39" s="770"/>
      <c r="N39" s="770"/>
      <c r="O39" s="770"/>
    </row>
    <row r="40" spans="1:15">
      <c r="A40" s="779"/>
      <c r="B40" s="722"/>
      <c r="C40" s="725"/>
      <c r="D40" s="722"/>
      <c r="E40" s="756"/>
      <c r="F40" s="706">
        <f t="shared" ref="F40:O40" si="6">SUM(F37:F39)</f>
        <v>0</v>
      </c>
      <c r="G40" s="706">
        <f t="shared" si="6"/>
        <v>0</v>
      </c>
      <c r="H40" s="706">
        <f t="shared" si="6"/>
        <v>0</v>
      </c>
      <c r="I40" s="706">
        <f t="shared" si="6"/>
        <v>0</v>
      </c>
      <c r="J40" s="706">
        <f t="shared" si="6"/>
        <v>0</v>
      </c>
      <c r="K40" s="706">
        <f t="shared" si="6"/>
        <v>0</v>
      </c>
      <c r="L40" s="706">
        <f t="shared" si="6"/>
        <v>0</v>
      </c>
      <c r="M40" s="706">
        <f t="shared" si="6"/>
        <v>0</v>
      </c>
      <c r="N40" s="706">
        <f t="shared" si="6"/>
        <v>0</v>
      </c>
      <c r="O40" s="706">
        <f t="shared" si="6"/>
        <v>0</v>
      </c>
    </row>
    <row r="41" spans="1:15">
      <c r="A41" s="774"/>
      <c r="B41" s="722"/>
      <c r="C41" s="722"/>
      <c r="D41" s="722"/>
      <c r="E41" s="766"/>
      <c r="F41" s="775"/>
      <c r="G41" s="775"/>
      <c r="H41" s="775"/>
      <c r="I41" s="775"/>
      <c r="J41" s="775"/>
      <c r="K41" s="775"/>
      <c r="L41" s="775"/>
      <c r="M41" s="775"/>
      <c r="N41" s="775"/>
      <c r="O41" s="775"/>
    </row>
    <row r="42" spans="1:15">
      <c r="A42" s="781" t="s">
        <v>950</v>
      </c>
      <c r="B42" s="722"/>
      <c r="C42" s="722"/>
      <c r="D42" s="722"/>
      <c r="E42" s="766"/>
      <c r="F42" s="780"/>
      <c r="G42" s="780"/>
      <c r="H42" s="780"/>
      <c r="I42" s="780"/>
      <c r="J42" s="780"/>
      <c r="K42" s="780"/>
      <c r="L42" s="780"/>
      <c r="M42" s="780"/>
      <c r="N42" s="780"/>
      <c r="O42" s="780"/>
    </row>
    <row r="43" spans="1:15">
      <c r="A43" s="781" t="s">
        <v>949</v>
      </c>
      <c r="B43" s="758"/>
      <c r="C43" s="778"/>
      <c r="D43" s="722"/>
      <c r="E43" s="777"/>
      <c r="F43" s="780"/>
      <c r="G43" s="780"/>
      <c r="H43" s="780"/>
      <c r="I43" s="780"/>
      <c r="J43" s="780"/>
      <c r="K43" s="780"/>
      <c r="L43" s="780"/>
      <c r="M43" s="780"/>
      <c r="N43" s="780"/>
      <c r="O43" s="780"/>
    </row>
    <row r="44" spans="1:15">
      <c r="A44" s="779"/>
      <c r="B44" s="758"/>
      <c r="C44" s="778"/>
      <c r="D44" s="722"/>
      <c r="E44" s="777"/>
      <c r="F44" s="776" t="str">
        <f t="shared" ref="F44:O44" si="7">IF(ABS(F37-SUM(F9*F43))&gt;0.1%,"ERROR","OK")</f>
        <v>OK</v>
      </c>
      <c r="G44" s="776" t="str">
        <f t="shared" si="7"/>
        <v>OK</v>
      </c>
      <c r="H44" s="776" t="str">
        <f t="shared" si="7"/>
        <v>OK</v>
      </c>
      <c r="I44" s="776" t="str">
        <f t="shared" si="7"/>
        <v>OK</v>
      </c>
      <c r="J44" s="776" t="str">
        <f t="shared" si="7"/>
        <v>OK</v>
      </c>
      <c r="K44" s="776" t="str">
        <f t="shared" si="7"/>
        <v>OK</v>
      </c>
      <c r="L44" s="776" t="str">
        <f t="shared" si="7"/>
        <v>OK</v>
      </c>
      <c r="M44" s="776" t="str">
        <f t="shared" si="7"/>
        <v>OK</v>
      </c>
      <c r="N44" s="776" t="str">
        <f t="shared" si="7"/>
        <v>OK</v>
      </c>
      <c r="O44" s="776" t="str">
        <f t="shared" si="7"/>
        <v>OK</v>
      </c>
    </row>
    <row r="45" spans="1:15">
      <c r="A45" s="774"/>
      <c r="B45" s="722"/>
      <c r="C45" s="722"/>
      <c r="D45" s="722"/>
      <c r="E45" s="766"/>
      <c r="F45" s="775"/>
      <c r="G45" s="775"/>
      <c r="H45" s="775"/>
      <c r="I45" s="775"/>
      <c r="J45" s="775"/>
      <c r="K45" s="775"/>
      <c r="L45" s="775"/>
      <c r="M45" s="775"/>
      <c r="N45" s="775"/>
      <c r="O45" s="775"/>
    </row>
    <row r="46" spans="1:15">
      <c r="A46" s="774" t="s">
        <v>948</v>
      </c>
      <c r="B46" s="722"/>
      <c r="C46" s="722"/>
      <c r="D46" s="722"/>
      <c r="E46" s="766"/>
      <c r="F46" s="773"/>
      <c r="G46" s="773"/>
      <c r="H46" s="773"/>
      <c r="I46" s="773"/>
      <c r="J46" s="773"/>
      <c r="K46" s="773"/>
      <c r="L46" s="773"/>
      <c r="M46" s="773"/>
      <c r="N46" s="773"/>
      <c r="O46" s="773"/>
    </row>
    <row r="47" spans="1:15">
      <c r="A47" s="772" t="s">
        <v>947</v>
      </c>
      <c r="B47" s="722"/>
      <c r="C47" s="722"/>
      <c r="D47" s="722"/>
      <c r="E47" s="766"/>
      <c r="F47" s="770"/>
      <c r="G47" s="770"/>
      <c r="H47" s="770"/>
      <c r="I47" s="770"/>
      <c r="J47" s="770"/>
      <c r="K47" s="770"/>
      <c r="L47" s="770"/>
      <c r="M47" s="770"/>
      <c r="N47" s="770"/>
      <c r="O47" s="770"/>
    </row>
    <row r="48" spans="1:15">
      <c r="A48" s="771" t="s">
        <v>36</v>
      </c>
      <c r="B48" s="722"/>
      <c r="C48" s="722"/>
      <c r="D48" s="722"/>
      <c r="E48" s="766"/>
      <c r="F48" s="770"/>
      <c r="G48" s="770"/>
      <c r="H48" s="770"/>
      <c r="I48" s="770"/>
      <c r="J48" s="770"/>
      <c r="K48" s="770"/>
      <c r="L48" s="770"/>
      <c r="M48" s="770"/>
      <c r="N48" s="770"/>
      <c r="O48" s="770"/>
    </row>
    <row r="49" spans="1:15">
      <c r="A49" s="769" t="s">
        <v>946</v>
      </c>
      <c r="B49" s="722"/>
      <c r="C49" s="722"/>
      <c r="D49" s="722"/>
      <c r="E49" s="766"/>
      <c r="F49" s="770"/>
      <c r="G49" s="770"/>
      <c r="H49" s="770"/>
      <c r="I49" s="770"/>
      <c r="J49" s="770"/>
      <c r="K49" s="770"/>
      <c r="L49" s="770"/>
      <c r="M49" s="770"/>
      <c r="N49" s="770"/>
      <c r="O49" s="770"/>
    </row>
    <row r="50" spans="1:15">
      <c r="A50" s="769" t="s">
        <v>945</v>
      </c>
      <c r="B50" s="722"/>
      <c r="C50" s="722"/>
      <c r="D50" s="722"/>
      <c r="E50" s="766"/>
      <c r="F50" s="770"/>
      <c r="G50" s="770"/>
      <c r="H50" s="770"/>
      <c r="I50" s="770"/>
      <c r="J50" s="770"/>
      <c r="K50" s="770"/>
      <c r="L50" s="770"/>
      <c r="M50" s="770"/>
      <c r="N50" s="770"/>
      <c r="O50" s="770"/>
    </row>
    <row r="51" spans="1:15">
      <c r="A51" s="769" t="s">
        <v>944</v>
      </c>
      <c r="B51" s="722"/>
      <c r="C51" s="722"/>
      <c r="D51" s="722"/>
      <c r="E51" s="766"/>
      <c r="F51" s="768">
        <f t="shared" ref="F51:O51" si="8">F40-SUM(F47:F50)</f>
        <v>0</v>
      </c>
      <c r="G51" s="768">
        <f t="shared" si="8"/>
        <v>0</v>
      </c>
      <c r="H51" s="768">
        <f t="shared" si="8"/>
        <v>0</v>
      </c>
      <c r="I51" s="768">
        <f t="shared" si="8"/>
        <v>0</v>
      </c>
      <c r="J51" s="768">
        <f t="shared" si="8"/>
        <v>0</v>
      </c>
      <c r="K51" s="768">
        <f t="shared" si="8"/>
        <v>0</v>
      </c>
      <c r="L51" s="768">
        <f t="shared" si="8"/>
        <v>0</v>
      </c>
      <c r="M51" s="768">
        <f t="shared" si="8"/>
        <v>0</v>
      </c>
      <c r="N51" s="768">
        <f t="shared" si="8"/>
        <v>0</v>
      </c>
      <c r="O51" s="768">
        <f t="shared" si="8"/>
        <v>0</v>
      </c>
    </row>
    <row r="52" spans="1:15">
      <c r="A52" s="767" t="s">
        <v>8</v>
      </c>
      <c r="B52" s="722"/>
      <c r="C52" s="722"/>
      <c r="D52" s="722"/>
      <c r="E52" s="766"/>
      <c r="F52" s="706">
        <f t="shared" ref="F52:O52" si="9">SUM(F47:F51)</f>
        <v>0</v>
      </c>
      <c r="G52" s="706">
        <f t="shared" si="9"/>
        <v>0</v>
      </c>
      <c r="H52" s="706">
        <f t="shared" si="9"/>
        <v>0</v>
      </c>
      <c r="I52" s="706">
        <f t="shared" si="9"/>
        <v>0</v>
      </c>
      <c r="J52" s="706">
        <f t="shared" si="9"/>
        <v>0</v>
      </c>
      <c r="K52" s="706">
        <f t="shared" si="9"/>
        <v>0</v>
      </c>
      <c r="L52" s="706">
        <f t="shared" si="9"/>
        <v>0</v>
      </c>
      <c r="M52" s="706">
        <f t="shared" si="9"/>
        <v>0</v>
      </c>
      <c r="N52" s="706">
        <f t="shared" si="9"/>
        <v>0</v>
      </c>
      <c r="O52" s="706">
        <f t="shared" si="9"/>
        <v>0</v>
      </c>
    </row>
    <row r="53" spans="1:15">
      <c r="A53" s="739"/>
      <c r="B53" s="739"/>
      <c r="C53" s="739"/>
      <c r="D53" s="739"/>
      <c r="E53" s="739"/>
      <c r="F53" s="739"/>
    </row>
    <row r="54" spans="1:15">
      <c r="A54" s="739"/>
      <c r="B54" s="739"/>
      <c r="C54" s="739"/>
      <c r="D54" s="739"/>
      <c r="E54" s="739"/>
      <c r="F54" s="739"/>
    </row>
    <row r="56" spans="1:15">
      <c r="A56" s="747" t="s">
        <v>943</v>
      </c>
      <c r="B56" s="765"/>
      <c r="C56" s="722"/>
      <c r="D56" s="764"/>
      <c r="E56" s="707"/>
      <c r="F56" s="72">
        <f t="shared" ref="F56:O56" si="10">F36</f>
        <v>2012</v>
      </c>
      <c r="G56" s="72">
        <f t="shared" si="10"/>
        <v>2013</v>
      </c>
      <c r="H56" s="72">
        <f t="shared" si="10"/>
        <v>2014</v>
      </c>
      <c r="I56" s="72">
        <f t="shared" si="10"/>
        <v>2015</v>
      </c>
      <c r="J56" s="72">
        <f t="shared" si="10"/>
        <v>2016</v>
      </c>
      <c r="K56" s="72">
        <f t="shared" si="10"/>
        <v>2017</v>
      </c>
      <c r="L56" s="72">
        <f t="shared" si="10"/>
        <v>2018</v>
      </c>
      <c r="M56" s="72">
        <f t="shared" si="10"/>
        <v>2019</v>
      </c>
      <c r="N56" s="72">
        <f t="shared" si="10"/>
        <v>2020</v>
      </c>
      <c r="O56" s="72">
        <f t="shared" si="10"/>
        <v>2021</v>
      </c>
    </row>
    <row r="58" spans="1:15">
      <c r="A58" s="703" t="s">
        <v>942</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sheetPr codeName="Sheet30">
    <pageSetUpPr fitToPage="1"/>
  </sheetPr>
  <dimension ref="A1:O101"/>
  <sheetViews>
    <sheetView zoomScale="70" zoomScaleNormal="70" workbookViewId="0">
      <selection activeCell="A3" sqref="A3"/>
    </sheetView>
  </sheetViews>
  <sheetFormatPr defaultRowHeight="14.25"/>
  <cols>
    <col min="1" max="1" width="12.25" style="1" customWidth="1"/>
    <col min="2" max="2" width="59.625" style="1" bestFit="1" customWidth="1"/>
    <col min="3" max="3" width="46.125" style="1" customWidth="1"/>
    <col min="4" max="16384" width="9" style="1"/>
  </cols>
  <sheetData>
    <row r="1" spans="1:9" s="4" customFormat="1" ht="24.75">
      <c r="A1" s="48" t="s">
        <v>68</v>
      </c>
      <c r="B1" s="47"/>
      <c r="C1" s="46"/>
      <c r="D1" s="46"/>
      <c r="E1" s="46"/>
      <c r="F1" s="46"/>
      <c r="G1" s="46"/>
      <c r="H1" s="46"/>
      <c r="I1" s="46"/>
    </row>
    <row r="2" spans="1:9" s="4" customFormat="1" ht="24.75">
      <c r="A2" s="45" t="e">
        <f>Compname</f>
        <v>#NAME?</v>
      </c>
      <c r="B2" s="44"/>
    </row>
    <row r="3" spans="1:9" s="41" customFormat="1" ht="25.5" thickBot="1">
      <c r="A3" s="43" t="e">
        <f>Repyear</f>
        <v>#NAME?</v>
      </c>
      <c r="B3" s="42"/>
    </row>
    <row r="5" spans="1:9" ht="19.5">
      <c r="B5" s="40" t="s">
        <v>67</v>
      </c>
    </row>
    <row r="6" spans="1:9" s="19" customFormat="1" ht="12.75"/>
    <row r="7" spans="1:9" s="19" customFormat="1" ht="12.75"/>
    <row r="8" spans="1:9" s="19" customFormat="1" ht="12.75">
      <c r="B8" s="34" t="s">
        <v>66</v>
      </c>
      <c r="C8" s="38" t="s">
        <v>65</v>
      </c>
    </row>
    <row r="9" spans="1:9" s="19" customFormat="1" ht="12.75">
      <c r="B9" s="34" t="s">
        <v>64</v>
      </c>
      <c r="C9" s="39" t="s">
        <v>63</v>
      </c>
    </row>
    <row r="10" spans="1:9" s="19" customFormat="1" ht="12.75">
      <c r="B10" s="34" t="s">
        <v>62</v>
      </c>
      <c r="C10" s="38">
        <v>2013</v>
      </c>
    </row>
    <row r="11" spans="1:9" s="19" customFormat="1" ht="12.75">
      <c r="B11" s="34" t="s">
        <v>61</v>
      </c>
      <c r="C11" s="37">
        <v>1</v>
      </c>
    </row>
    <row r="12" spans="1:9" s="19" customFormat="1" ht="12.75">
      <c r="B12" s="34" t="s">
        <v>60</v>
      </c>
      <c r="C12" s="36">
        <v>41121</v>
      </c>
    </row>
    <row r="13" spans="1:9" s="19" customFormat="1" ht="12.75"/>
    <row r="14" spans="1:9" s="19" customFormat="1" ht="12.75"/>
    <row r="15" spans="1:9" s="19" customFormat="1" ht="12.75">
      <c r="B15" s="34" t="s">
        <v>59</v>
      </c>
      <c r="C15" s="33" t="str">
        <f>$C$10-6&amp;"/"&amp;RIGHT($C$10-5,2)</f>
        <v>2007/08</v>
      </c>
    </row>
    <row r="16" spans="1:9" s="19" customFormat="1" ht="12.75">
      <c r="B16" s="34" t="s">
        <v>58</v>
      </c>
      <c r="C16" s="33" t="str">
        <f>$C$10-6&amp;"/"&amp;RIGHT($C$10-5,2)</f>
        <v>2007/08</v>
      </c>
    </row>
    <row r="17" spans="2:4" s="19" customFormat="1" ht="12.75">
      <c r="B17" s="34" t="s">
        <v>57</v>
      </c>
      <c r="C17" s="33" t="str">
        <f>$C$10-5&amp;"/"&amp;RIGHT($C$10-4,2)</f>
        <v>2008/09</v>
      </c>
    </row>
    <row r="18" spans="2:4" s="19" customFormat="1" ht="12.75">
      <c r="B18" s="34" t="s">
        <v>56</v>
      </c>
      <c r="C18" s="33" t="str">
        <f>$C$10-4&amp;"/"&amp;RIGHT($C$10-3,2)</f>
        <v>2009/10</v>
      </c>
    </row>
    <row r="19" spans="2:4" s="19" customFormat="1" ht="12.75">
      <c r="B19" s="34" t="s">
        <v>55</v>
      </c>
      <c r="C19" s="33" t="str">
        <f>$C$10-3&amp;"/"&amp;RIGHT($C$10-2,2)</f>
        <v>2010/11</v>
      </c>
    </row>
    <row r="20" spans="2:4" s="19" customFormat="1" ht="12.75">
      <c r="B20" s="34" t="s">
        <v>54</v>
      </c>
      <c r="C20" s="33" t="str">
        <f>$C$10-2&amp;"/"&amp;RIGHT($C$10-1,2)</f>
        <v>2011/12</v>
      </c>
    </row>
    <row r="21" spans="2:4" s="19" customFormat="1" ht="12.75">
      <c r="B21" s="35" t="s">
        <v>53</v>
      </c>
      <c r="C21" s="33" t="str">
        <f>$C$10-1&amp;"/"&amp;RIGHT($C$10,2)</f>
        <v>2012/13</v>
      </c>
    </row>
    <row r="22" spans="2:4" s="19" customFormat="1" ht="12.75">
      <c r="B22" s="34" t="s">
        <v>52</v>
      </c>
      <c r="C22" s="33" t="str">
        <f>$C$10&amp;"/"&amp;RIGHT($C$10+1,2)</f>
        <v>2013/14</v>
      </c>
    </row>
    <row r="23" spans="2:4" s="19" customFormat="1" ht="12.75">
      <c r="B23" s="34" t="s">
        <v>51</v>
      </c>
      <c r="C23" s="33" t="str">
        <f>$C$10+1&amp;"/"&amp;RIGHT($C$10+2,2)</f>
        <v>2014/15</v>
      </c>
    </row>
    <row r="24" spans="2:4" s="19" customFormat="1" ht="12.75">
      <c r="B24" s="34" t="s">
        <v>50</v>
      </c>
      <c r="C24" s="33" t="str">
        <f>$C$10+2&amp;"/"&amp;RIGHT($C$10+3,2)</f>
        <v>2015/16</v>
      </c>
    </row>
    <row r="25" spans="2:4" s="19" customFormat="1" ht="12.75">
      <c r="B25" s="34" t="s">
        <v>49</v>
      </c>
      <c r="C25" s="33" t="str">
        <f>$C$10+3&amp;"/"&amp;RIGHT($C$10+4,2)</f>
        <v>2016/17</v>
      </c>
    </row>
    <row r="26" spans="2:4" s="19" customFormat="1" ht="12.75">
      <c r="B26" s="34" t="s">
        <v>48</v>
      </c>
      <c r="C26" s="33" t="str">
        <f>$C$10+4&amp;"/"&amp;RIGHT($C$10+5,2)</f>
        <v>2017/18</v>
      </c>
    </row>
    <row r="27" spans="2:4" s="19" customFormat="1" ht="12.75"/>
    <row r="28" spans="2:4" s="19" customFormat="1" ht="12.75"/>
    <row r="29" spans="2:4" s="19" customFormat="1" ht="12.75">
      <c r="B29" s="19" t="s">
        <v>47</v>
      </c>
      <c r="C29" s="32">
        <v>0.2</v>
      </c>
    </row>
    <row r="30" spans="2:4" s="19" customFormat="1" ht="12.75"/>
    <row r="31" spans="2:4" s="19" customFormat="1" ht="12.75">
      <c r="B31" s="25" t="s">
        <v>46</v>
      </c>
      <c r="C31" s="31" t="s">
        <v>45</v>
      </c>
      <c r="D31" s="30" t="s">
        <v>44</v>
      </c>
    </row>
    <row r="32" spans="2:4" s="19" customFormat="1" ht="12.75">
      <c r="B32" s="28" t="s">
        <v>43</v>
      </c>
      <c r="C32" s="27">
        <v>182.47499999999999</v>
      </c>
      <c r="D32" s="30"/>
    </row>
    <row r="33" spans="2:8" s="19" customFormat="1" ht="12.75">
      <c r="B33" s="28" t="s">
        <v>42</v>
      </c>
      <c r="C33" s="27">
        <v>188.15</v>
      </c>
      <c r="D33" s="30"/>
      <c r="E33" s="29"/>
      <c r="F33" s="29"/>
    </row>
    <row r="34" spans="2:8" s="19" customFormat="1" ht="12.75">
      <c r="B34" s="28" t="s">
        <v>41</v>
      </c>
      <c r="C34" s="27">
        <v>193.10830000000001</v>
      </c>
      <c r="D34" s="30"/>
      <c r="E34" s="29"/>
      <c r="F34" s="29"/>
    </row>
    <row r="35" spans="2:8" s="19" customFormat="1" ht="12.75">
      <c r="B35" s="28" t="s">
        <v>40</v>
      </c>
      <c r="C35" s="27">
        <v>200.3167</v>
      </c>
      <c r="D35" s="30"/>
      <c r="E35" s="29"/>
      <c r="F35" s="29"/>
    </row>
    <row r="36" spans="2:8" s="19" customFormat="1" ht="12.75">
      <c r="B36" s="28" t="s">
        <v>25</v>
      </c>
      <c r="C36" s="27">
        <v>208.5917</v>
      </c>
      <c r="D36" s="26">
        <v>212.1</v>
      </c>
      <c r="E36" s="29"/>
      <c r="F36" s="29"/>
    </row>
    <row r="37" spans="2:8" s="19" customFormat="1" ht="12.75">
      <c r="B37" s="28" t="s">
        <v>24</v>
      </c>
      <c r="C37" s="27">
        <v>214.7833</v>
      </c>
      <c r="D37" s="26">
        <v>211.3</v>
      </c>
      <c r="E37" s="29"/>
      <c r="F37" s="29"/>
    </row>
    <row r="38" spans="2:8" s="19" customFormat="1" ht="12.75">
      <c r="B38" s="28" t="s">
        <v>23</v>
      </c>
      <c r="C38" s="27">
        <v>215.76669999999999</v>
      </c>
      <c r="D38" s="26">
        <v>220.7</v>
      </c>
      <c r="E38" s="29"/>
      <c r="F38" s="29"/>
    </row>
    <row r="39" spans="2:8" s="19" customFormat="1" ht="12.75">
      <c r="B39" s="28" t="s">
        <v>22</v>
      </c>
      <c r="C39" s="27">
        <v>226.47499999999999</v>
      </c>
      <c r="D39" s="26">
        <v>232.5</v>
      </c>
      <c r="E39" s="29"/>
      <c r="F39" s="29"/>
    </row>
    <row r="40" spans="2:8" s="19" customFormat="1" ht="12.75">
      <c r="B40" s="28" t="s">
        <v>21</v>
      </c>
      <c r="C40" s="27">
        <v>237.3417</v>
      </c>
      <c r="D40" s="26">
        <v>240.8</v>
      </c>
    </row>
    <row r="41" spans="2:8" s="19" customFormat="1" ht="12.75"/>
    <row r="42" spans="2:8" s="19" customFormat="1" ht="12.75">
      <c r="B42" s="25" t="s">
        <v>39</v>
      </c>
      <c r="C42" s="24">
        <v>5.0500000000000003E-2</v>
      </c>
    </row>
    <row r="43" spans="2:8" s="19" customFormat="1" ht="12.75"/>
    <row r="44" spans="2:8" s="19" customFormat="1" ht="12.75"/>
    <row r="45" spans="2:8" s="19" customFormat="1" ht="12.75">
      <c r="B45" s="9" t="s">
        <v>38</v>
      </c>
      <c r="C45" s="13" t="s">
        <v>25</v>
      </c>
      <c r="D45" s="13" t="s">
        <v>24</v>
      </c>
      <c r="E45" s="13" t="s">
        <v>23</v>
      </c>
      <c r="F45" s="13" t="s">
        <v>22</v>
      </c>
      <c r="G45" s="13" t="s">
        <v>21</v>
      </c>
      <c r="H45" s="13" t="s">
        <v>8</v>
      </c>
    </row>
    <row r="46" spans="2:8" s="19" customFormat="1" ht="12.75">
      <c r="B46" s="6"/>
      <c r="C46" s="12" t="s">
        <v>20</v>
      </c>
      <c r="D46" s="12" t="s">
        <v>20</v>
      </c>
      <c r="E46" s="12" t="s">
        <v>20</v>
      </c>
      <c r="F46" s="12" t="s">
        <v>20</v>
      </c>
      <c r="G46" s="12" t="s">
        <v>20</v>
      </c>
      <c r="H46" s="12" t="s">
        <v>20</v>
      </c>
    </row>
    <row r="47" spans="2:8" s="19" customFormat="1" ht="12.75">
      <c r="B47" s="6"/>
      <c r="C47" s="23"/>
      <c r="D47" s="23"/>
      <c r="E47" s="23"/>
      <c r="F47" s="23"/>
      <c r="G47" s="23"/>
      <c r="H47" s="23"/>
    </row>
    <row r="48" spans="2:8" s="19" customFormat="1" ht="12.75">
      <c r="B48" s="9" t="s">
        <v>6</v>
      </c>
      <c r="C48" s="7"/>
      <c r="D48" s="23"/>
      <c r="E48" s="23"/>
      <c r="F48" s="23"/>
      <c r="G48" s="23"/>
      <c r="H48" s="23"/>
    </row>
    <row r="49" spans="2:15" s="19" customFormat="1" ht="12.75">
      <c r="B49" s="6" t="s">
        <v>37</v>
      </c>
      <c r="C49" s="21"/>
      <c r="D49" s="22"/>
      <c r="E49" s="22"/>
      <c r="F49" s="22"/>
      <c r="G49" s="22"/>
      <c r="H49" s="21">
        <f>SUM(C49:G49)</f>
        <v>0</v>
      </c>
    </row>
    <row r="50" spans="2:15" s="19" customFormat="1" ht="12.75">
      <c r="B50" s="6" t="s">
        <v>36</v>
      </c>
      <c r="C50" s="21"/>
      <c r="D50" s="22"/>
      <c r="E50" s="22"/>
      <c r="F50" s="22"/>
      <c r="G50" s="22"/>
      <c r="H50" s="21">
        <f>SUM(C50:G50)</f>
        <v>0</v>
      </c>
    </row>
    <row r="51" spans="2:15" s="19" customFormat="1" ht="13.5" thickBot="1">
      <c r="B51" s="6" t="s">
        <v>8</v>
      </c>
      <c r="C51" s="5">
        <f t="shared" ref="C51:H51" si="0">SUM(C49:C50)</f>
        <v>0</v>
      </c>
      <c r="D51" s="5">
        <f t="shared" si="0"/>
        <v>0</v>
      </c>
      <c r="E51" s="5">
        <f t="shared" si="0"/>
        <v>0</v>
      </c>
      <c r="F51" s="5">
        <f t="shared" si="0"/>
        <v>0</v>
      </c>
      <c r="G51" s="5">
        <f t="shared" si="0"/>
        <v>0</v>
      </c>
      <c r="H51" s="5">
        <f t="shared" si="0"/>
        <v>0</v>
      </c>
    </row>
    <row r="52" spans="2:15" s="19" customFormat="1" ht="13.5" thickTop="1">
      <c r="B52" s="9" t="s">
        <v>18</v>
      </c>
      <c r="C52" s="7"/>
      <c r="D52" s="7"/>
      <c r="E52" s="7"/>
      <c r="F52" s="7"/>
      <c r="G52" s="7"/>
      <c r="H52" s="7"/>
    </row>
    <row r="53" spans="2:15" s="19" customFormat="1" ht="12.75">
      <c r="B53" s="6" t="s">
        <v>35</v>
      </c>
      <c r="C53" s="7"/>
      <c r="D53" s="7"/>
      <c r="E53" s="7"/>
      <c r="F53" s="7"/>
      <c r="G53" s="7"/>
      <c r="H53" s="7">
        <f>SUM(C53:G53)</f>
        <v>0</v>
      </c>
      <c r="K53" s="20"/>
      <c r="L53" s="20"/>
      <c r="M53" s="20"/>
      <c r="N53" s="20"/>
      <c r="O53" s="20"/>
    </row>
    <row r="54" spans="2:15">
      <c r="B54" s="6" t="s">
        <v>34</v>
      </c>
      <c r="C54" s="7"/>
      <c r="D54" s="7"/>
      <c r="E54" s="7"/>
      <c r="F54" s="7"/>
      <c r="G54" s="7"/>
      <c r="H54" s="7">
        <f>SUM(C54:G54)</f>
        <v>0</v>
      </c>
    </row>
    <row r="55" spans="2:15">
      <c r="B55" s="6" t="s">
        <v>33</v>
      </c>
      <c r="C55" s="7"/>
      <c r="D55" s="7"/>
      <c r="E55" s="7"/>
      <c r="F55" s="7"/>
      <c r="G55" s="7"/>
      <c r="H55" s="7">
        <f>SUM(C55:G55)</f>
        <v>0</v>
      </c>
      <c r="K55" s="18"/>
      <c r="L55" s="18"/>
      <c r="M55" s="18"/>
      <c r="N55" s="18"/>
      <c r="O55" s="18"/>
    </row>
    <row r="56" spans="2:15" ht="15" thickBot="1">
      <c r="B56" s="6" t="s">
        <v>32</v>
      </c>
      <c r="C56" s="5">
        <f t="shared" ref="C56:H56" si="1">SUM(C53:C55)</f>
        <v>0</v>
      </c>
      <c r="D56" s="5">
        <f t="shared" si="1"/>
        <v>0</v>
      </c>
      <c r="E56" s="5">
        <f t="shared" si="1"/>
        <v>0</v>
      </c>
      <c r="F56" s="5">
        <f t="shared" si="1"/>
        <v>0</v>
      </c>
      <c r="G56" s="5">
        <f t="shared" si="1"/>
        <v>0</v>
      </c>
      <c r="H56" s="5">
        <f t="shared" si="1"/>
        <v>0</v>
      </c>
    </row>
    <row r="57" spans="2:15" ht="15" thickTop="1">
      <c r="B57" s="6" t="s">
        <v>31</v>
      </c>
      <c r="C57" s="7"/>
      <c r="D57" s="7"/>
      <c r="E57" s="7"/>
      <c r="F57" s="7"/>
      <c r="G57" s="7"/>
      <c r="H57" s="7">
        <f>SUM(C57:G57)</f>
        <v>0</v>
      </c>
    </row>
    <row r="58" spans="2:15">
      <c r="B58" s="6" t="s">
        <v>30</v>
      </c>
      <c r="C58" s="7"/>
      <c r="D58" s="7"/>
      <c r="E58" s="7"/>
      <c r="F58" s="7"/>
      <c r="G58" s="7"/>
      <c r="H58" s="7">
        <f>SUM(C58:G58)</f>
        <v>0</v>
      </c>
    </row>
    <row r="59" spans="2:15">
      <c r="B59" s="6" t="s">
        <v>29</v>
      </c>
      <c r="C59" s="7"/>
      <c r="D59" s="7"/>
      <c r="E59" s="7"/>
      <c r="F59" s="7"/>
      <c r="G59" s="7"/>
      <c r="H59" s="7">
        <f>SUM(C59:G59)</f>
        <v>0</v>
      </c>
    </row>
    <row r="60" spans="2:15" s="16" customFormat="1">
      <c r="B60" s="9" t="s">
        <v>28</v>
      </c>
      <c r="C60" s="17">
        <f>SUM(C56:C59)</f>
        <v>0</v>
      </c>
      <c r="D60" s="17">
        <f>SUM(D56:D59)</f>
        <v>0</v>
      </c>
      <c r="E60" s="17">
        <f>SUM(E56:E59)</f>
        <v>0</v>
      </c>
      <c r="F60" s="17">
        <f>SUM(F56:F59)</f>
        <v>0</v>
      </c>
      <c r="G60" s="17">
        <f>SUM(G56:G59)</f>
        <v>0</v>
      </c>
      <c r="H60" s="7">
        <f>SUM(C60:G60)</f>
        <v>0</v>
      </c>
    </row>
    <row r="61" spans="2:15">
      <c r="B61" s="9" t="s">
        <v>2</v>
      </c>
      <c r="C61" s="7"/>
      <c r="D61" s="7"/>
      <c r="E61" s="7"/>
      <c r="F61" s="7"/>
      <c r="G61" s="7"/>
      <c r="H61" s="7"/>
    </row>
    <row r="62" spans="2:15">
      <c r="B62" s="6" t="s">
        <v>17</v>
      </c>
      <c r="C62" s="7"/>
      <c r="D62" s="7"/>
      <c r="E62" s="7"/>
      <c r="F62" s="7"/>
      <c r="G62" s="7"/>
      <c r="H62" s="7">
        <f>SUM(C62:G62)</f>
        <v>0</v>
      </c>
    </row>
    <row r="63" spans="2:15">
      <c r="B63" s="6" t="s">
        <v>16</v>
      </c>
      <c r="C63" s="7"/>
      <c r="D63" s="7"/>
      <c r="E63" s="7"/>
      <c r="F63" s="7"/>
      <c r="G63" s="7"/>
      <c r="H63" s="7">
        <f>SUM(C63:G63)</f>
        <v>0</v>
      </c>
    </row>
    <row r="64" spans="2:15" ht="15" thickBot="1">
      <c r="B64" s="10" t="s">
        <v>15</v>
      </c>
      <c r="C64" s="5">
        <f t="shared" ref="C64:H64" si="2">SUM(C62:C63)</f>
        <v>0</v>
      </c>
      <c r="D64" s="5">
        <f t="shared" si="2"/>
        <v>0</v>
      </c>
      <c r="E64" s="5">
        <f t="shared" si="2"/>
        <v>0</v>
      </c>
      <c r="F64" s="5">
        <f t="shared" si="2"/>
        <v>0</v>
      </c>
      <c r="G64" s="5">
        <f t="shared" si="2"/>
        <v>0</v>
      </c>
      <c r="H64" s="5">
        <f t="shared" si="2"/>
        <v>0</v>
      </c>
    </row>
    <row r="65" spans="2:8" ht="15" thickTop="1">
      <c r="B65" s="9" t="s">
        <v>14</v>
      </c>
      <c r="C65" s="8"/>
      <c r="D65" s="8"/>
      <c r="E65" s="8"/>
      <c r="F65" s="8"/>
      <c r="G65" s="8"/>
      <c r="H65" s="8"/>
    </row>
    <row r="66" spans="2:8">
      <c r="B66" s="6" t="s">
        <v>27</v>
      </c>
      <c r="C66" s="15"/>
      <c r="D66" s="15"/>
      <c r="E66" s="15"/>
      <c r="F66" s="15"/>
      <c r="G66" s="15"/>
      <c r="H66" s="7">
        <f>SUM(C66:G66)</f>
        <v>0</v>
      </c>
    </row>
    <row r="67" spans="2:8">
      <c r="B67" s="6" t="s">
        <v>26</v>
      </c>
      <c r="C67" s="15"/>
      <c r="D67" s="15"/>
      <c r="E67" s="15"/>
      <c r="F67" s="15"/>
      <c r="G67" s="15"/>
      <c r="H67" s="7">
        <f>SUM(C67:G67)</f>
        <v>0</v>
      </c>
    </row>
    <row r="68" spans="2:8" ht="15" thickBot="1">
      <c r="B68" s="6" t="s">
        <v>8</v>
      </c>
      <c r="C68" s="5">
        <f t="shared" ref="C68:H68" si="3">SUM(C66:C67)</f>
        <v>0</v>
      </c>
      <c r="D68" s="5">
        <f t="shared" si="3"/>
        <v>0</v>
      </c>
      <c r="E68" s="5">
        <f t="shared" si="3"/>
        <v>0</v>
      </c>
      <c r="F68" s="5">
        <f t="shared" si="3"/>
        <v>0</v>
      </c>
      <c r="G68" s="5">
        <f t="shared" si="3"/>
        <v>0</v>
      </c>
      <c r="H68" s="5">
        <f t="shared" si="3"/>
        <v>0</v>
      </c>
    </row>
    <row r="69" spans="2:8" ht="15" thickTop="1">
      <c r="B69" s="9" t="s">
        <v>12</v>
      </c>
      <c r="C69" s="7">
        <v>101.1</v>
      </c>
      <c r="D69" s="7">
        <v>105.6</v>
      </c>
      <c r="E69" s="7">
        <v>110.4</v>
      </c>
      <c r="F69" s="7">
        <v>110.2</v>
      </c>
      <c r="G69" s="7">
        <v>108.1</v>
      </c>
      <c r="H69" s="7">
        <f>SUM(C69:G69)</f>
        <v>535.4</v>
      </c>
    </row>
    <row r="70" spans="2:8">
      <c r="B70" s="9" t="s">
        <v>11</v>
      </c>
      <c r="C70" s="8"/>
      <c r="D70" s="8"/>
      <c r="E70" s="8"/>
      <c r="F70" s="8"/>
      <c r="G70" s="8"/>
      <c r="H70" s="7"/>
    </row>
    <row r="71" spans="2:8">
      <c r="B71" s="6" t="s">
        <v>10</v>
      </c>
      <c r="C71" s="8"/>
      <c r="D71" s="8"/>
      <c r="E71" s="8"/>
      <c r="F71" s="8"/>
      <c r="G71" s="8"/>
      <c r="H71" s="7"/>
    </row>
    <row r="72" spans="2:8">
      <c r="B72" s="6" t="s">
        <v>2</v>
      </c>
      <c r="C72" s="7"/>
      <c r="D72" s="7"/>
      <c r="E72" s="7"/>
      <c r="F72" s="7"/>
      <c r="G72" s="7"/>
      <c r="H72" s="7">
        <f>SUM(C72:G72)</f>
        <v>0</v>
      </c>
    </row>
    <row r="73" spans="2:8">
      <c r="B73" s="6" t="s">
        <v>3</v>
      </c>
      <c r="C73" s="7"/>
      <c r="D73" s="7"/>
      <c r="E73" s="7"/>
      <c r="F73" s="7"/>
      <c r="G73" s="7"/>
      <c r="H73" s="7">
        <f>SUM(C73:G73)</f>
        <v>0</v>
      </c>
    </row>
    <row r="74" spans="2:8">
      <c r="B74" s="6" t="s">
        <v>9</v>
      </c>
      <c r="C74" s="7"/>
      <c r="D74" s="7"/>
      <c r="E74" s="7"/>
      <c r="F74" s="7"/>
      <c r="G74" s="7"/>
      <c r="H74" s="7"/>
    </row>
    <row r="75" spans="2:8">
      <c r="B75" s="6" t="s">
        <v>2</v>
      </c>
      <c r="C75" s="7"/>
      <c r="D75" s="7"/>
      <c r="E75" s="7"/>
      <c r="F75" s="7"/>
      <c r="G75" s="7"/>
      <c r="H75" s="7">
        <f>SUM(C75:G75)</f>
        <v>0</v>
      </c>
    </row>
    <row r="76" spans="2:8">
      <c r="B76" s="6" t="s">
        <v>3</v>
      </c>
      <c r="C76" s="7"/>
      <c r="D76" s="7"/>
      <c r="E76" s="7"/>
      <c r="F76" s="7"/>
      <c r="G76" s="7"/>
      <c r="H76" s="7">
        <f>SUM(C76:G76)</f>
        <v>0</v>
      </c>
    </row>
    <row r="77" spans="2:8" ht="15" thickBot="1">
      <c r="B77" s="6" t="s">
        <v>8</v>
      </c>
      <c r="C77" s="5">
        <f t="shared" ref="C77:H77" si="4">SUM(C70:C76)</f>
        <v>0</v>
      </c>
      <c r="D77" s="5">
        <f t="shared" si="4"/>
        <v>0</v>
      </c>
      <c r="E77" s="5">
        <f t="shared" si="4"/>
        <v>0</v>
      </c>
      <c r="F77" s="5">
        <f t="shared" si="4"/>
        <v>0</v>
      </c>
      <c r="G77" s="5">
        <f t="shared" si="4"/>
        <v>0</v>
      </c>
      <c r="H77" s="5">
        <f t="shared" si="4"/>
        <v>0</v>
      </c>
    </row>
    <row r="78" spans="2:8" ht="15" thickTop="1">
      <c r="B78" s="6"/>
      <c r="C78" s="8"/>
      <c r="D78" s="8"/>
      <c r="E78" s="8"/>
      <c r="F78" s="8"/>
      <c r="G78" s="8"/>
      <c r="H78" s="8"/>
    </row>
    <row r="79" spans="2:8">
      <c r="B79" s="6"/>
      <c r="C79" s="14"/>
      <c r="D79" s="14"/>
      <c r="E79" s="14"/>
      <c r="F79" s="14"/>
      <c r="G79" s="14"/>
      <c r="H79" s="14"/>
    </row>
    <row r="80" spans="2:8">
      <c r="B80" s="6" t="s">
        <v>7</v>
      </c>
      <c r="C80" s="13" t="s">
        <v>25</v>
      </c>
      <c r="D80" s="13" t="s">
        <v>24</v>
      </c>
      <c r="E80" s="13" t="s">
        <v>23</v>
      </c>
      <c r="F80" s="13" t="s">
        <v>22</v>
      </c>
      <c r="G80" s="13" t="s">
        <v>21</v>
      </c>
      <c r="H80" s="13" t="s">
        <v>8</v>
      </c>
    </row>
    <row r="81" spans="2:8">
      <c r="B81" s="2"/>
      <c r="C81" s="12" t="s">
        <v>20</v>
      </c>
      <c r="D81" s="12" t="s">
        <v>20</v>
      </c>
      <c r="E81" s="12" t="s">
        <v>20</v>
      </c>
      <c r="F81" s="12" t="s">
        <v>20</v>
      </c>
      <c r="G81" s="12" t="s">
        <v>20</v>
      </c>
      <c r="H81" s="12" t="s">
        <v>20</v>
      </c>
    </row>
    <row r="82" spans="2:8">
      <c r="B82" s="9" t="s">
        <v>19</v>
      </c>
      <c r="C82" s="11"/>
      <c r="D82" s="11"/>
      <c r="E82" s="11"/>
      <c r="F82" s="11"/>
      <c r="G82" s="11"/>
      <c r="H82" s="11"/>
    </row>
    <row r="83" spans="2:8">
      <c r="B83" s="6"/>
      <c r="C83" s="7"/>
      <c r="D83" s="7"/>
      <c r="E83" s="7"/>
      <c r="F83" s="7"/>
      <c r="G83" s="7"/>
      <c r="H83" s="7">
        <f>SUM(C83:G83)</f>
        <v>0</v>
      </c>
    </row>
    <row r="84" spans="2:8">
      <c r="B84" s="9" t="s">
        <v>18</v>
      </c>
      <c r="C84" s="7"/>
      <c r="D84" s="7"/>
      <c r="E84" s="7"/>
      <c r="F84" s="7"/>
      <c r="G84" s="7"/>
      <c r="H84" s="7"/>
    </row>
    <row r="85" spans="2:8">
      <c r="B85" s="9" t="s">
        <v>2</v>
      </c>
      <c r="C85" s="7"/>
      <c r="D85" s="7"/>
      <c r="E85" s="7"/>
      <c r="F85" s="7"/>
      <c r="G85" s="7"/>
      <c r="H85" s="7">
        <f>SUM(C85:G85)</f>
        <v>0</v>
      </c>
    </row>
    <row r="86" spans="2:8">
      <c r="B86" s="6" t="s">
        <v>17</v>
      </c>
      <c r="C86" s="7"/>
      <c r="D86" s="7"/>
      <c r="E86" s="7"/>
      <c r="F86" s="7"/>
      <c r="G86" s="7"/>
      <c r="H86" s="7">
        <f>SUM(C86:G86)</f>
        <v>0</v>
      </c>
    </row>
    <row r="87" spans="2:8" ht="15" thickBot="1">
      <c r="B87" s="6" t="s">
        <v>16</v>
      </c>
      <c r="C87" s="5">
        <f t="shared" ref="C87:H87" si="5">SUM(C85:C86)</f>
        <v>0</v>
      </c>
      <c r="D87" s="5">
        <f t="shared" si="5"/>
        <v>0</v>
      </c>
      <c r="E87" s="5">
        <f t="shared" si="5"/>
        <v>0</v>
      </c>
      <c r="F87" s="5">
        <f t="shared" si="5"/>
        <v>0</v>
      </c>
      <c r="G87" s="5">
        <f t="shared" si="5"/>
        <v>0</v>
      </c>
      <c r="H87" s="5">
        <f t="shared" si="5"/>
        <v>0</v>
      </c>
    </row>
    <row r="88" spans="2:8" ht="15" thickTop="1">
      <c r="B88" s="10" t="s">
        <v>15</v>
      </c>
      <c r="C88" s="7"/>
      <c r="D88" s="7"/>
      <c r="E88" s="7"/>
      <c r="F88" s="7"/>
      <c r="G88" s="7"/>
      <c r="H88" s="7"/>
    </row>
    <row r="89" spans="2:8">
      <c r="B89" s="9" t="s">
        <v>14</v>
      </c>
      <c r="C89" s="7"/>
      <c r="D89" s="7"/>
      <c r="E89" s="7"/>
      <c r="F89" s="7"/>
      <c r="G89" s="7"/>
      <c r="H89" s="7">
        <f>SUM(C89:G89)</f>
        <v>0</v>
      </c>
    </row>
    <row r="90" spans="2:8">
      <c r="B90" s="6" t="s">
        <v>13</v>
      </c>
      <c r="C90" s="8"/>
      <c r="D90" s="8"/>
      <c r="E90" s="8"/>
      <c r="F90" s="8"/>
      <c r="G90" s="8"/>
      <c r="H90" s="8"/>
    </row>
    <row r="91" spans="2:8">
      <c r="B91" s="9" t="s">
        <v>12</v>
      </c>
      <c r="C91" s="8"/>
      <c r="D91" s="8"/>
      <c r="E91" s="8"/>
      <c r="F91" s="8"/>
      <c r="G91" s="8"/>
      <c r="H91" s="7">
        <f>SUM(C91:G91)</f>
        <v>0</v>
      </c>
    </row>
    <row r="92" spans="2:8">
      <c r="B92" s="9" t="s">
        <v>11</v>
      </c>
      <c r="C92" s="8"/>
      <c r="D92" s="8"/>
      <c r="E92" s="8"/>
      <c r="F92" s="8"/>
      <c r="G92" s="8"/>
      <c r="H92" s="7"/>
    </row>
    <row r="93" spans="2:8">
      <c r="B93" s="6" t="s">
        <v>10</v>
      </c>
      <c r="C93" s="8"/>
      <c r="D93" s="8"/>
      <c r="E93" s="8"/>
      <c r="F93" s="8"/>
      <c r="G93" s="8"/>
      <c r="H93" s="7"/>
    </row>
    <row r="94" spans="2:8">
      <c r="B94" s="6" t="s">
        <v>2</v>
      </c>
      <c r="C94" s="8"/>
      <c r="D94" s="8"/>
      <c r="E94" s="8"/>
      <c r="F94" s="8"/>
      <c r="G94" s="8"/>
      <c r="H94" s="7">
        <f>SUM(C94:G94)</f>
        <v>0</v>
      </c>
    </row>
    <row r="95" spans="2:8">
      <c r="B95" s="6" t="s">
        <v>3</v>
      </c>
      <c r="C95" s="7"/>
      <c r="D95" s="7"/>
      <c r="E95" s="7"/>
      <c r="F95" s="7"/>
      <c r="G95" s="7"/>
      <c r="H95" s="7">
        <f>SUM(C95:G95)</f>
        <v>0</v>
      </c>
    </row>
    <row r="96" spans="2:8">
      <c r="B96" s="6" t="s">
        <v>9</v>
      </c>
      <c r="C96" s="7"/>
      <c r="D96" s="7"/>
      <c r="E96" s="7"/>
      <c r="F96" s="7"/>
      <c r="G96" s="7"/>
      <c r="H96" s="7"/>
    </row>
    <row r="97" spans="2:8">
      <c r="B97" s="6" t="s">
        <v>2</v>
      </c>
      <c r="C97" s="7"/>
      <c r="D97" s="7"/>
      <c r="E97" s="7"/>
      <c r="F97" s="7"/>
      <c r="G97" s="7"/>
      <c r="H97" s="7">
        <f>SUM(C97:G97)</f>
        <v>0</v>
      </c>
    </row>
    <row r="98" spans="2:8">
      <c r="B98" s="6" t="s">
        <v>3</v>
      </c>
      <c r="C98" s="7"/>
      <c r="D98" s="7"/>
      <c r="E98" s="7"/>
      <c r="F98" s="7"/>
      <c r="G98" s="7"/>
      <c r="H98" s="7">
        <f>SUM(C98:G98)</f>
        <v>0</v>
      </c>
    </row>
    <row r="99" spans="2:8" ht="15" thickBot="1">
      <c r="B99" s="6" t="s">
        <v>8</v>
      </c>
      <c r="C99" s="5">
        <f t="shared" ref="C99:H99" si="6">SUM(C92:C98)</f>
        <v>0</v>
      </c>
      <c r="D99" s="5">
        <f t="shared" si="6"/>
        <v>0</v>
      </c>
      <c r="E99" s="5">
        <f t="shared" si="6"/>
        <v>0</v>
      </c>
      <c r="F99" s="5">
        <f t="shared" si="6"/>
        <v>0</v>
      </c>
      <c r="G99" s="5">
        <f t="shared" si="6"/>
        <v>0</v>
      </c>
      <c r="H99" s="5">
        <f t="shared" si="6"/>
        <v>0</v>
      </c>
    </row>
    <row r="100" spans="2:8" ht="15" thickTop="1">
      <c r="B100" s="3"/>
      <c r="C100" s="4"/>
      <c r="D100" s="4"/>
      <c r="E100" s="4"/>
      <c r="F100" s="4"/>
      <c r="G100" s="4"/>
      <c r="H100" s="4"/>
    </row>
    <row r="101" spans="2:8">
      <c r="B101" s="3" t="s">
        <v>7</v>
      </c>
      <c r="C101" s="2"/>
      <c r="D101" s="2"/>
      <c r="E101" s="2"/>
      <c r="F101" s="2"/>
      <c r="G101" s="2"/>
      <c r="H101" s="2"/>
    </row>
  </sheetData>
  <pageMargins left="0.75" right="0.75" top="1" bottom="1" header="0.5" footer="0.5"/>
  <pageSetup paperSize="9" scale="45" orientation="portrait" r:id="rId1"/>
  <headerFooter alignWithMargins="0"/>
  <colBreaks count="1" manualBreakCount="1">
    <brk id="6" max="1048575" man="1"/>
  </colBreaks>
  <legacyDrawing r:id="rId2"/>
</worksheet>
</file>

<file path=xl/worksheets/sheet20.xml><?xml version="1.0" encoding="utf-8"?>
<worksheet xmlns="http://schemas.openxmlformats.org/spreadsheetml/2006/main" xmlns:r="http://schemas.openxmlformats.org/officeDocument/2006/relationships">
  <sheetPr codeName="Sheet15">
    <tabColor theme="5" tint="0.59999389629810485"/>
  </sheetPr>
  <dimension ref="A1:HR71"/>
  <sheetViews>
    <sheetView workbookViewId="0">
      <selection activeCell="A4" sqref="A4"/>
    </sheetView>
  </sheetViews>
  <sheetFormatPr defaultRowHeight="14.25"/>
  <cols>
    <col min="1" max="1" width="56.75" style="703" customWidth="1"/>
    <col min="2" max="2" width="14" style="703" customWidth="1"/>
    <col min="3" max="3" width="0" style="703" hidden="1" customWidth="1"/>
    <col min="4" max="4" width="4" style="703" customWidth="1"/>
    <col min="5" max="5" width="9" style="703"/>
    <col min="6" max="15" width="9.375" style="703" customWidth="1"/>
    <col min="16" max="16384" width="9" style="703"/>
  </cols>
  <sheetData>
    <row r="1" spans="1:226" s="67" customFormat="1" ht="24.75">
      <c r="A1" s="70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row>
    <row r="2" spans="1:226" s="67" customFormat="1" ht="24.75">
      <c r="A2" s="108" t="str">
        <f>'1.5 Net Debt 1'!A2</f>
        <v xml:space="preserve">National Grid Gas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row>
    <row r="3" spans="1:226" s="67" customFormat="1" ht="25.5" thickBot="1">
      <c r="A3" s="107" t="s">
        <v>246</v>
      </c>
      <c r="B3" s="107"/>
      <c r="C3" s="107"/>
      <c r="D3" s="106"/>
      <c r="E3" s="106"/>
      <c r="F3" s="106"/>
      <c r="G3" s="106"/>
      <c r="H3" s="106"/>
      <c r="I3" s="106"/>
      <c r="J3" s="106"/>
      <c r="K3" s="106"/>
      <c r="L3" s="106"/>
      <c r="M3" s="106"/>
      <c r="N3" s="106"/>
      <c r="O3" s="106"/>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row>
    <row r="4" spans="1:226" ht="15">
      <c r="A4" s="792" t="s">
        <v>2797</v>
      </c>
      <c r="B4" s="722"/>
      <c r="C4" s="817"/>
      <c r="D4" s="722"/>
      <c r="E4" s="766"/>
    </row>
    <row r="5" spans="1:226" ht="15">
      <c r="A5" s="816"/>
      <c r="B5" s="722"/>
      <c r="C5" s="722"/>
      <c r="D5" s="722"/>
      <c r="E5" s="722"/>
      <c r="F5" s="722"/>
      <c r="G5" s="722"/>
      <c r="H5" s="722"/>
      <c r="I5" s="722"/>
      <c r="J5" s="722"/>
      <c r="K5" s="722"/>
      <c r="L5" s="722"/>
      <c r="M5" s="722"/>
      <c r="N5" s="722"/>
      <c r="O5" s="722"/>
    </row>
    <row r="6" spans="1:226" ht="15" customHeight="1">
      <c r="A6" s="807" t="s">
        <v>992</v>
      </c>
      <c r="B6" s="793"/>
      <c r="C6" s="793"/>
      <c r="D6" s="793"/>
      <c r="E6" s="793"/>
      <c r="F6" s="72">
        <v>2012</v>
      </c>
      <c r="G6" s="72">
        <v>2013</v>
      </c>
      <c r="H6" s="72">
        <v>2014</v>
      </c>
      <c r="I6" s="72">
        <v>2015</v>
      </c>
      <c r="J6" s="72">
        <v>2016</v>
      </c>
      <c r="K6" s="72">
        <v>2017</v>
      </c>
      <c r="L6" s="72">
        <v>2018</v>
      </c>
      <c r="M6" s="72">
        <v>2019</v>
      </c>
      <c r="N6" s="72">
        <v>2020</v>
      </c>
      <c r="O6" s="72">
        <v>2021</v>
      </c>
    </row>
    <row r="7" spans="1:226" ht="15" customHeight="1">
      <c r="A7" s="806" t="s">
        <v>991</v>
      </c>
      <c r="B7" s="793"/>
      <c r="C7" s="793"/>
      <c r="D7" s="793"/>
      <c r="E7" s="793"/>
      <c r="F7" s="770"/>
      <c r="G7" s="770"/>
      <c r="H7" s="770"/>
      <c r="I7" s="770"/>
      <c r="J7" s="770"/>
      <c r="K7" s="770"/>
      <c r="L7" s="770"/>
      <c r="M7" s="770"/>
      <c r="N7" s="770"/>
      <c r="O7" s="770"/>
    </row>
    <row r="8" spans="1:226" ht="15" customHeight="1">
      <c r="A8" s="807"/>
      <c r="B8" s="793"/>
      <c r="C8" s="793"/>
      <c r="D8" s="793"/>
      <c r="E8" s="793"/>
    </row>
    <row r="9" spans="1:226">
      <c r="A9" s="806" t="s">
        <v>990</v>
      </c>
      <c r="B9" s="793"/>
      <c r="C9" s="793"/>
      <c r="D9" s="793"/>
      <c r="E9" s="793"/>
      <c r="F9" s="793"/>
      <c r="G9" s="793"/>
      <c r="H9" s="793"/>
      <c r="I9" s="793"/>
      <c r="J9" s="793"/>
      <c r="K9" s="793"/>
      <c r="L9" s="793"/>
      <c r="M9" s="793"/>
      <c r="N9" s="793"/>
      <c r="O9" s="793"/>
    </row>
    <row r="10" spans="1:226">
      <c r="A10" s="804" t="s">
        <v>875</v>
      </c>
      <c r="B10" s="722"/>
      <c r="C10" s="814"/>
      <c r="D10" s="722"/>
      <c r="E10" s="796" t="s">
        <v>20</v>
      </c>
      <c r="F10" s="770"/>
      <c r="G10" s="770"/>
      <c r="H10" s="770"/>
      <c r="I10" s="770"/>
      <c r="J10" s="770"/>
      <c r="K10" s="770"/>
      <c r="L10" s="770"/>
      <c r="M10" s="770"/>
      <c r="N10" s="770"/>
      <c r="O10" s="770"/>
    </row>
    <row r="11" spans="1:226">
      <c r="A11" s="803" t="s">
        <v>874</v>
      </c>
      <c r="B11" s="722"/>
      <c r="C11" s="814"/>
      <c r="D11" s="722"/>
      <c r="E11" s="796"/>
      <c r="F11" s="802"/>
      <c r="G11" s="802"/>
      <c r="H11" s="802"/>
      <c r="I11" s="802"/>
      <c r="J11" s="802"/>
      <c r="K11" s="802"/>
      <c r="L11" s="802"/>
      <c r="M11" s="802"/>
      <c r="N11" s="802"/>
      <c r="O11" s="802"/>
    </row>
    <row r="12" spans="1:226">
      <c r="A12" s="801" t="str">
        <f>$A$2</f>
        <v xml:space="preserve">National Grid Gas Transmission </v>
      </c>
      <c r="B12" s="722"/>
      <c r="C12" s="814"/>
      <c r="D12" s="722"/>
      <c r="E12" s="796" t="s">
        <v>20</v>
      </c>
      <c r="F12" s="770"/>
      <c r="G12" s="770"/>
      <c r="H12" s="770"/>
      <c r="I12" s="770"/>
      <c r="J12" s="770"/>
      <c r="K12" s="770"/>
      <c r="L12" s="770"/>
      <c r="M12" s="770"/>
      <c r="N12" s="770"/>
      <c r="O12" s="770"/>
    </row>
    <row r="13" spans="1:226">
      <c r="A13" s="713" t="s">
        <v>873</v>
      </c>
      <c r="B13" s="722"/>
      <c r="C13" s="799"/>
      <c r="D13" s="722"/>
      <c r="E13" s="796" t="s">
        <v>20</v>
      </c>
      <c r="F13" s="770"/>
      <c r="G13" s="770"/>
      <c r="H13" s="770"/>
      <c r="I13" s="770"/>
      <c r="J13" s="770"/>
      <c r="K13" s="770"/>
      <c r="L13" s="770"/>
      <c r="M13" s="770"/>
      <c r="N13" s="770"/>
      <c r="O13" s="770"/>
    </row>
    <row r="14" spans="1:226">
      <c r="A14" s="713" t="s">
        <v>873</v>
      </c>
      <c r="B14" s="722"/>
      <c r="C14" s="799"/>
      <c r="D14" s="722"/>
      <c r="E14" s="796" t="s">
        <v>20</v>
      </c>
      <c r="F14" s="770"/>
      <c r="G14" s="770"/>
      <c r="H14" s="770"/>
      <c r="I14" s="770"/>
      <c r="J14" s="770"/>
      <c r="K14" s="770"/>
      <c r="L14" s="770"/>
      <c r="M14" s="770"/>
      <c r="N14" s="770"/>
      <c r="O14" s="770"/>
    </row>
    <row r="15" spans="1:226">
      <c r="A15" s="800" t="s">
        <v>989</v>
      </c>
      <c r="B15" s="722"/>
      <c r="C15" s="799"/>
      <c r="D15" s="722"/>
      <c r="E15" s="796"/>
      <c r="F15" s="706">
        <f t="shared" ref="F15:O15" si="0">SUM(F10:F14)</f>
        <v>0</v>
      </c>
      <c r="G15" s="706">
        <f t="shared" si="0"/>
        <v>0</v>
      </c>
      <c r="H15" s="706">
        <f t="shared" si="0"/>
        <v>0</v>
      </c>
      <c r="I15" s="706">
        <f t="shared" si="0"/>
        <v>0</v>
      </c>
      <c r="J15" s="706">
        <f t="shared" si="0"/>
        <v>0</v>
      </c>
      <c r="K15" s="706">
        <f t="shared" si="0"/>
        <v>0</v>
      </c>
      <c r="L15" s="706">
        <f t="shared" si="0"/>
        <v>0</v>
      </c>
      <c r="M15" s="706">
        <f t="shared" si="0"/>
        <v>0</v>
      </c>
      <c r="N15" s="706">
        <f t="shared" si="0"/>
        <v>0</v>
      </c>
      <c r="O15" s="706">
        <f t="shared" si="0"/>
        <v>0</v>
      </c>
    </row>
    <row r="17" spans="1:15">
      <c r="A17" s="815" t="s">
        <v>988</v>
      </c>
      <c r="B17" s="793"/>
      <c r="C17" s="793"/>
      <c r="D17" s="793"/>
      <c r="E17" s="793"/>
      <c r="F17" s="793"/>
      <c r="G17" s="793"/>
      <c r="H17" s="793"/>
      <c r="I17" s="793"/>
      <c r="J17" s="793"/>
      <c r="K17" s="793"/>
      <c r="L17" s="793"/>
      <c r="M17" s="793"/>
      <c r="N17" s="793"/>
      <c r="O17" s="793"/>
    </row>
    <row r="18" spans="1:15">
      <c r="A18" s="804" t="s">
        <v>875</v>
      </c>
      <c r="B18" s="722"/>
      <c r="C18" s="814"/>
      <c r="D18" s="722"/>
      <c r="E18" s="796" t="s">
        <v>20</v>
      </c>
      <c r="F18" s="770"/>
      <c r="G18" s="770"/>
      <c r="H18" s="770"/>
      <c r="I18" s="770"/>
      <c r="J18" s="770"/>
      <c r="K18" s="770"/>
      <c r="L18" s="770"/>
      <c r="M18" s="770"/>
      <c r="N18" s="770"/>
      <c r="O18" s="770"/>
    </row>
    <row r="19" spans="1:15">
      <c r="A19" s="803" t="s">
        <v>874</v>
      </c>
      <c r="B19" s="722"/>
      <c r="C19" s="814"/>
      <c r="D19" s="722"/>
      <c r="E19" s="796"/>
      <c r="F19" s="802"/>
      <c r="G19" s="802"/>
      <c r="H19" s="802"/>
      <c r="I19" s="802"/>
      <c r="J19" s="802"/>
      <c r="K19" s="802"/>
      <c r="L19" s="802"/>
      <c r="M19" s="802"/>
      <c r="N19" s="802"/>
      <c r="O19" s="802"/>
    </row>
    <row r="20" spans="1:15">
      <c r="A20" s="801" t="str">
        <f>$A$2</f>
        <v xml:space="preserve">National Grid Gas Transmission </v>
      </c>
      <c r="B20" s="722"/>
      <c r="C20" s="814"/>
      <c r="D20" s="722"/>
      <c r="E20" s="796" t="s">
        <v>20</v>
      </c>
      <c r="F20" s="770"/>
      <c r="G20" s="770"/>
      <c r="H20" s="770"/>
      <c r="I20" s="770"/>
      <c r="J20" s="770"/>
      <c r="K20" s="770"/>
      <c r="L20" s="770"/>
      <c r="M20" s="770"/>
      <c r="N20" s="770"/>
      <c r="O20" s="770"/>
    </row>
    <row r="21" spans="1:15">
      <c r="A21" s="770" t="s">
        <v>873</v>
      </c>
      <c r="B21" s="722"/>
      <c r="C21" s="799"/>
      <c r="D21" s="722"/>
      <c r="E21" s="796" t="s">
        <v>20</v>
      </c>
      <c r="F21" s="770"/>
      <c r="G21" s="770"/>
      <c r="H21" s="770"/>
      <c r="I21" s="770"/>
      <c r="J21" s="770"/>
      <c r="K21" s="770"/>
      <c r="L21" s="770"/>
      <c r="M21" s="770"/>
      <c r="N21" s="770"/>
      <c r="O21" s="770"/>
    </row>
    <row r="22" spans="1:15">
      <c r="A22" s="770" t="s">
        <v>873</v>
      </c>
      <c r="B22" s="722"/>
      <c r="C22" s="799"/>
      <c r="D22" s="722"/>
      <c r="E22" s="796" t="s">
        <v>20</v>
      </c>
      <c r="F22" s="770"/>
      <c r="G22" s="770"/>
      <c r="H22" s="770"/>
      <c r="I22" s="770"/>
      <c r="J22" s="770"/>
      <c r="K22" s="770"/>
      <c r="L22" s="770"/>
      <c r="M22" s="770"/>
      <c r="N22" s="770"/>
      <c r="O22" s="770"/>
    </row>
    <row r="23" spans="1:15">
      <c r="A23" s="800" t="s">
        <v>987</v>
      </c>
      <c r="B23" s="722"/>
      <c r="C23" s="799"/>
      <c r="D23" s="722"/>
      <c r="E23" s="796"/>
      <c r="F23" s="706">
        <f t="shared" ref="F23:O23" si="1">SUM(F18:F22)</f>
        <v>0</v>
      </c>
      <c r="G23" s="706">
        <f t="shared" si="1"/>
        <v>0</v>
      </c>
      <c r="H23" s="706">
        <f t="shared" si="1"/>
        <v>0</v>
      </c>
      <c r="I23" s="706">
        <f t="shared" si="1"/>
        <v>0</v>
      </c>
      <c r="J23" s="706">
        <f t="shared" si="1"/>
        <v>0</v>
      </c>
      <c r="K23" s="706">
        <f t="shared" si="1"/>
        <v>0</v>
      </c>
      <c r="L23" s="706">
        <f t="shared" si="1"/>
        <v>0</v>
      </c>
      <c r="M23" s="706">
        <f t="shared" si="1"/>
        <v>0</v>
      </c>
      <c r="N23" s="706">
        <f t="shared" si="1"/>
        <v>0</v>
      </c>
      <c r="O23" s="706">
        <f t="shared" si="1"/>
        <v>0</v>
      </c>
    </row>
    <row r="24" spans="1:15">
      <c r="A24" s="794" t="s">
        <v>971</v>
      </c>
      <c r="B24" s="793"/>
      <c r="C24" s="793"/>
      <c r="D24" s="793"/>
      <c r="E24" s="793"/>
      <c r="F24" s="776" t="str">
        <f t="shared" ref="F24:O24" si="2">IF((F7-SUM(F10:F22)&gt;0.1),"Error", "OK")</f>
        <v>OK</v>
      </c>
      <c r="G24" s="776" t="str">
        <f t="shared" si="2"/>
        <v>OK</v>
      </c>
      <c r="H24" s="776" t="str">
        <f t="shared" si="2"/>
        <v>OK</v>
      </c>
      <c r="I24" s="776" t="str">
        <f t="shared" si="2"/>
        <v>OK</v>
      </c>
      <c r="J24" s="776" t="str">
        <f t="shared" si="2"/>
        <v>OK</v>
      </c>
      <c r="K24" s="776" t="str">
        <f t="shared" si="2"/>
        <v>OK</v>
      </c>
      <c r="L24" s="776" t="str">
        <f t="shared" si="2"/>
        <v>OK</v>
      </c>
      <c r="M24" s="776" t="str">
        <f t="shared" si="2"/>
        <v>OK</v>
      </c>
      <c r="N24" s="776" t="str">
        <f t="shared" si="2"/>
        <v>OK</v>
      </c>
      <c r="O24" s="776" t="str">
        <f t="shared" si="2"/>
        <v>OK</v>
      </c>
    </row>
    <row r="25" spans="1:15">
      <c r="A25" s="793"/>
      <c r="B25" s="793"/>
      <c r="C25" s="793"/>
      <c r="D25" s="793"/>
      <c r="E25" s="793"/>
      <c r="F25" s="793"/>
      <c r="G25" s="793"/>
      <c r="H25" s="793"/>
      <c r="I25" s="793"/>
      <c r="J25" s="793"/>
      <c r="K25" s="793"/>
      <c r="L25" s="793"/>
      <c r="M25" s="793"/>
      <c r="N25" s="793"/>
      <c r="O25" s="793"/>
    </row>
    <row r="26" spans="1:15">
      <c r="A26" s="813" t="s">
        <v>986</v>
      </c>
      <c r="B26" s="793"/>
      <c r="C26" s="793"/>
      <c r="D26" s="793"/>
      <c r="E26" s="809" t="s">
        <v>525</v>
      </c>
      <c r="F26" s="731">
        <f>IFERROR(F20/'[6]1.10.2 Pension For Benchmark'!F9,0)</f>
        <v>0</v>
      </c>
      <c r="G26" s="731">
        <f>IFERROR(G20/'[6]1.10.2 Pension For Benchmark'!G9,0)</f>
        <v>0</v>
      </c>
      <c r="H26" s="731">
        <f>IFERROR(H20/'[6]1.10.2 Pension For Benchmark'!H9,0)</f>
        <v>0</v>
      </c>
      <c r="I26" s="731">
        <f>IFERROR(I20/'[6]1.10.2 Pension For Benchmark'!I9,0)</f>
        <v>0</v>
      </c>
      <c r="J26" s="731">
        <f>IFERROR(J20/'[6]1.10.2 Pension For Benchmark'!J9,0)</f>
        <v>0</v>
      </c>
      <c r="K26" s="731">
        <f>IFERROR(K20/'[6]1.10.2 Pension For Benchmark'!K9,0)</f>
        <v>0</v>
      </c>
      <c r="L26" s="731">
        <f>IFERROR(L20/'[6]1.10.2 Pension For Benchmark'!L9,0)</f>
        <v>0</v>
      </c>
      <c r="M26" s="731">
        <f>IFERROR(M20/'[6]1.10.2 Pension For Benchmark'!M9,0)</f>
        <v>0</v>
      </c>
      <c r="N26" s="731">
        <f>IFERROR(N20/'[6]1.10.2 Pension For Benchmark'!N9,0)</f>
        <v>0</v>
      </c>
      <c r="O26" s="731">
        <f>IFERROR(O20/'[6]1.10.2 Pension For Benchmark'!O9,0)</f>
        <v>0</v>
      </c>
    </row>
    <row r="27" spans="1:15">
      <c r="A27" s="794" t="s">
        <v>971</v>
      </c>
      <c r="B27" s="793"/>
      <c r="C27" s="793"/>
      <c r="D27" s="793"/>
      <c r="E27" s="793"/>
      <c r="F27" s="776" t="str">
        <f t="shared" ref="F27:O27" si="3">IF(ABS(F23-SUM(F18:F22)&gt;0.1),"Error", "OK")</f>
        <v>OK</v>
      </c>
      <c r="G27" s="776" t="str">
        <f t="shared" si="3"/>
        <v>OK</v>
      </c>
      <c r="H27" s="776" t="str">
        <f t="shared" si="3"/>
        <v>OK</v>
      </c>
      <c r="I27" s="776" t="str">
        <f t="shared" si="3"/>
        <v>OK</v>
      </c>
      <c r="J27" s="776" t="str">
        <f t="shared" si="3"/>
        <v>OK</v>
      </c>
      <c r="K27" s="776" t="str">
        <f t="shared" si="3"/>
        <v>OK</v>
      </c>
      <c r="L27" s="776" t="str">
        <f t="shared" si="3"/>
        <v>OK</v>
      </c>
      <c r="M27" s="776" t="str">
        <f t="shared" si="3"/>
        <v>OK</v>
      </c>
      <c r="N27" s="776" t="str">
        <f t="shared" si="3"/>
        <v>OK</v>
      </c>
      <c r="O27" s="776" t="str">
        <f t="shared" si="3"/>
        <v>OK</v>
      </c>
    </row>
    <row r="29" spans="1:15">
      <c r="A29" s="752" t="s">
        <v>985</v>
      </c>
      <c r="B29" s="793"/>
      <c r="C29" s="793"/>
      <c r="D29" s="793"/>
      <c r="E29" s="793"/>
      <c r="F29" s="793"/>
      <c r="G29" s="793"/>
      <c r="H29" s="793"/>
      <c r="I29" s="793"/>
      <c r="J29" s="793"/>
      <c r="K29" s="793"/>
      <c r="L29" s="793"/>
      <c r="M29" s="793"/>
      <c r="N29" s="793"/>
      <c r="O29" s="793"/>
    </row>
    <row r="30" spans="1:15">
      <c r="A30" s="772" t="s">
        <v>947</v>
      </c>
      <c r="B30" s="797"/>
      <c r="C30" s="797"/>
      <c r="D30" s="797"/>
      <c r="E30" s="796" t="s">
        <v>20</v>
      </c>
      <c r="F30" s="770"/>
      <c r="G30" s="770"/>
      <c r="H30" s="770"/>
      <c r="I30" s="770"/>
      <c r="J30" s="770"/>
      <c r="K30" s="770"/>
      <c r="L30" s="770"/>
      <c r="M30" s="770"/>
      <c r="N30" s="770"/>
      <c r="O30" s="770"/>
    </row>
    <row r="31" spans="1:15">
      <c r="A31" s="771" t="s">
        <v>36</v>
      </c>
      <c r="B31" s="793"/>
      <c r="C31" s="793"/>
      <c r="D31" s="793"/>
      <c r="E31" s="796" t="s">
        <v>20</v>
      </c>
      <c r="F31" s="770"/>
      <c r="G31" s="770"/>
      <c r="H31" s="770"/>
      <c r="I31" s="770"/>
      <c r="J31" s="770"/>
      <c r="K31" s="770"/>
      <c r="L31" s="770"/>
      <c r="M31" s="770"/>
      <c r="N31" s="770"/>
      <c r="O31" s="770"/>
    </row>
    <row r="32" spans="1:15">
      <c r="A32" s="769" t="s">
        <v>946</v>
      </c>
      <c r="B32" s="793"/>
      <c r="C32" s="793"/>
      <c r="D32" s="793"/>
      <c r="E32" s="796" t="s">
        <v>20</v>
      </c>
      <c r="F32" s="770"/>
      <c r="G32" s="770"/>
      <c r="H32" s="770"/>
      <c r="I32" s="770"/>
      <c r="J32" s="770"/>
      <c r="K32" s="770"/>
      <c r="L32" s="770"/>
      <c r="M32" s="770"/>
      <c r="N32" s="770"/>
      <c r="O32" s="770"/>
    </row>
    <row r="33" spans="1:15">
      <c r="A33" s="769" t="s">
        <v>945</v>
      </c>
      <c r="B33" s="793"/>
      <c r="C33" s="793"/>
      <c r="D33" s="793"/>
      <c r="E33" s="796" t="s">
        <v>20</v>
      </c>
      <c r="F33" s="770"/>
      <c r="G33" s="770"/>
      <c r="H33" s="770"/>
      <c r="I33" s="770"/>
      <c r="J33" s="770"/>
      <c r="K33" s="770"/>
      <c r="L33" s="770"/>
      <c r="M33" s="770"/>
      <c r="N33" s="770"/>
      <c r="O33" s="770"/>
    </row>
    <row r="34" spans="1:15">
      <c r="A34" s="769" t="s">
        <v>984</v>
      </c>
      <c r="B34" s="793"/>
      <c r="C34" s="793"/>
      <c r="D34" s="793"/>
      <c r="E34" s="796" t="s">
        <v>20</v>
      </c>
      <c r="F34" s="770"/>
      <c r="G34" s="770"/>
      <c r="H34" s="770"/>
      <c r="I34" s="770"/>
      <c r="J34" s="770"/>
      <c r="K34" s="770"/>
      <c r="L34" s="770"/>
      <c r="M34" s="770"/>
      <c r="N34" s="770"/>
      <c r="O34" s="770"/>
    </row>
    <row r="35" spans="1:15">
      <c r="A35" s="812" t="s">
        <v>8</v>
      </c>
      <c r="B35" s="797"/>
      <c r="C35" s="797"/>
      <c r="D35" s="797"/>
      <c r="E35" s="796" t="s">
        <v>20</v>
      </c>
      <c r="F35" s="706">
        <f t="shared" ref="F35:O35" si="4">SUM(F30:F34)</f>
        <v>0</v>
      </c>
      <c r="G35" s="706">
        <f t="shared" si="4"/>
        <v>0</v>
      </c>
      <c r="H35" s="706">
        <f t="shared" si="4"/>
        <v>0</v>
      </c>
      <c r="I35" s="706">
        <f t="shared" si="4"/>
        <v>0</v>
      </c>
      <c r="J35" s="706">
        <f t="shared" si="4"/>
        <v>0</v>
      </c>
      <c r="K35" s="706">
        <f t="shared" si="4"/>
        <v>0</v>
      </c>
      <c r="L35" s="706">
        <f t="shared" si="4"/>
        <v>0</v>
      </c>
      <c r="M35" s="706">
        <f t="shared" si="4"/>
        <v>0</v>
      </c>
      <c r="N35" s="706">
        <f t="shared" si="4"/>
        <v>0</v>
      </c>
      <c r="O35" s="706">
        <f t="shared" si="4"/>
        <v>0</v>
      </c>
    </row>
    <row r="36" spans="1:15">
      <c r="A36" s="793" t="s">
        <v>971</v>
      </c>
      <c r="B36" s="793"/>
      <c r="C36" s="793"/>
      <c r="D36" s="793"/>
      <c r="E36" s="793"/>
      <c r="F36" s="811" t="str">
        <f t="shared" ref="F36:O36" si="5">IF(F35&lt;&gt;SUM(F12,F20), "ERROR","OK")</f>
        <v>OK</v>
      </c>
      <c r="G36" s="811" t="str">
        <f t="shared" si="5"/>
        <v>OK</v>
      </c>
      <c r="H36" s="811" t="str">
        <f t="shared" si="5"/>
        <v>OK</v>
      </c>
      <c r="I36" s="811" t="str">
        <f t="shared" si="5"/>
        <v>OK</v>
      </c>
      <c r="J36" s="811" t="str">
        <f t="shared" si="5"/>
        <v>OK</v>
      </c>
      <c r="K36" s="811" t="str">
        <f t="shared" si="5"/>
        <v>OK</v>
      </c>
      <c r="L36" s="811" t="str">
        <f t="shared" si="5"/>
        <v>OK</v>
      </c>
      <c r="M36" s="811" t="str">
        <f t="shared" si="5"/>
        <v>OK</v>
      </c>
      <c r="N36" s="811" t="str">
        <f t="shared" si="5"/>
        <v>OK</v>
      </c>
      <c r="O36" s="811" t="str">
        <f t="shared" si="5"/>
        <v>OK</v>
      </c>
    </row>
    <row r="37" spans="1:15">
      <c r="A37" s="793"/>
      <c r="B37" s="793"/>
      <c r="C37" s="793"/>
      <c r="D37" s="793"/>
      <c r="E37" s="793"/>
      <c r="F37" s="793"/>
      <c r="G37" s="793"/>
      <c r="H37" s="793"/>
      <c r="I37" s="793"/>
      <c r="J37" s="793"/>
      <c r="K37" s="793"/>
      <c r="L37" s="793"/>
      <c r="M37" s="793"/>
      <c r="N37" s="793"/>
      <c r="O37" s="793"/>
    </row>
    <row r="38" spans="1:15">
      <c r="A38" s="810" t="s">
        <v>983</v>
      </c>
      <c r="B38" s="722"/>
      <c r="C38" s="722"/>
      <c r="D38" s="722"/>
      <c r="E38" s="766" t="s">
        <v>982</v>
      </c>
      <c r="F38" s="770"/>
      <c r="G38" s="770"/>
      <c r="H38" s="770"/>
      <c r="I38" s="770"/>
      <c r="J38" s="770"/>
      <c r="K38" s="770"/>
      <c r="L38" s="770"/>
      <c r="M38" s="770"/>
      <c r="N38" s="770"/>
      <c r="O38" s="770"/>
    </row>
    <row r="39" spans="1:15">
      <c r="A39" s="810" t="s">
        <v>981</v>
      </c>
      <c r="B39" s="722"/>
      <c r="C39" s="722"/>
      <c r="D39" s="722"/>
      <c r="E39" s="809" t="s">
        <v>980</v>
      </c>
      <c r="F39" s="808"/>
      <c r="G39" s="808"/>
      <c r="H39" s="808"/>
      <c r="I39" s="808"/>
      <c r="J39" s="808"/>
      <c r="K39" s="808"/>
      <c r="L39" s="808"/>
      <c r="M39" s="808"/>
      <c r="N39" s="808"/>
      <c r="O39" s="808"/>
    </row>
    <row r="40" spans="1:15">
      <c r="A40" s="793"/>
      <c r="B40" s="793"/>
      <c r="C40" s="793"/>
      <c r="D40" s="793"/>
      <c r="E40" s="793"/>
      <c r="F40" s="793"/>
      <c r="G40" s="793"/>
      <c r="H40" s="793"/>
      <c r="I40" s="793"/>
      <c r="J40" s="793"/>
      <c r="K40" s="793"/>
      <c r="L40" s="793"/>
      <c r="M40" s="793"/>
      <c r="N40" s="793"/>
      <c r="O40" s="793"/>
    </row>
    <row r="41" spans="1:15">
      <c r="A41" s="793"/>
      <c r="B41" s="793"/>
      <c r="C41" s="793"/>
      <c r="D41" s="793"/>
      <c r="E41" s="793"/>
      <c r="F41" s="793"/>
      <c r="G41" s="793"/>
      <c r="H41" s="793"/>
      <c r="I41" s="793"/>
      <c r="J41" s="793"/>
      <c r="K41" s="793"/>
      <c r="L41" s="793"/>
      <c r="M41" s="793"/>
      <c r="N41" s="793"/>
      <c r="O41" s="793"/>
    </row>
    <row r="42" spans="1:15">
      <c r="A42" s="793"/>
      <c r="B42" s="793"/>
      <c r="C42" s="793"/>
      <c r="D42" s="793"/>
      <c r="E42" s="793"/>
      <c r="F42" s="793"/>
      <c r="G42" s="793"/>
      <c r="H42" s="793"/>
      <c r="I42" s="793"/>
      <c r="J42" s="793"/>
      <c r="K42" s="793"/>
      <c r="L42" s="793"/>
      <c r="M42" s="793"/>
      <c r="N42" s="793"/>
      <c r="O42" s="793"/>
    </row>
    <row r="43" spans="1:15">
      <c r="A43" s="807" t="s">
        <v>979</v>
      </c>
      <c r="B43" s="793"/>
      <c r="C43" s="793"/>
      <c r="D43" s="793"/>
      <c r="F43" s="72">
        <v>2012</v>
      </c>
      <c r="G43" s="72">
        <v>2013</v>
      </c>
      <c r="H43" s="72">
        <v>2014</v>
      </c>
      <c r="I43" s="72">
        <v>2015</v>
      </c>
      <c r="J43" s="72">
        <v>2016</v>
      </c>
      <c r="K43" s="72">
        <v>2017</v>
      </c>
      <c r="L43" s="72">
        <v>2018</v>
      </c>
      <c r="M43" s="72">
        <v>2019</v>
      </c>
      <c r="N43" s="72">
        <v>2020</v>
      </c>
      <c r="O43" s="72">
        <v>2021</v>
      </c>
    </row>
    <row r="44" spans="1:15">
      <c r="A44" s="806" t="s">
        <v>978</v>
      </c>
      <c r="B44" s="793"/>
      <c r="C44" s="796" t="s">
        <v>20</v>
      </c>
      <c r="F44" s="770"/>
      <c r="G44" s="770"/>
      <c r="H44" s="770"/>
      <c r="I44" s="770"/>
      <c r="J44" s="770"/>
      <c r="K44" s="770"/>
      <c r="L44" s="770"/>
      <c r="M44" s="770"/>
      <c r="N44" s="770"/>
      <c r="O44" s="770"/>
    </row>
    <row r="46" spans="1:15">
      <c r="A46" s="797" t="s">
        <v>977</v>
      </c>
      <c r="B46" s="793"/>
      <c r="C46" s="793"/>
      <c r="F46" s="793"/>
      <c r="G46" s="793"/>
      <c r="H46" s="793"/>
      <c r="I46" s="793"/>
      <c r="J46" s="793"/>
      <c r="K46" s="793"/>
      <c r="L46" s="793"/>
      <c r="M46" s="793"/>
      <c r="N46" s="793"/>
      <c r="O46" s="793"/>
    </row>
    <row r="47" spans="1:15">
      <c r="A47" s="804" t="s">
        <v>875</v>
      </c>
      <c r="B47" s="722"/>
      <c r="C47" s="796" t="s">
        <v>20</v>
      </c>
      <c r="F47" s="770"/>
      <c r="G47" s="770"/>
      <c r="H47" s="770"/>
      <c r="I47" s="770"/>
      <c r="J47" s="770"/>
      <c r="K47" s="770"/>
      <c r="L47" s="770"/>
      <c r="M47" s="770"/>
      <c r="N47" s="770"/>
      <c r="O47" s="770"/>
    </row>
    <row r="48" spans="1:15">
      <c r="A48" s="803" t="s">
        <v>874</v>
      </c>
      <c r="B48" s="722"/>
      <c r="C48" s="796"/>
      <c r="F48" s="802"/>
      <c r="G48" s="802"/>
      <c r="H48" s="802"/>
      <c r="I48" s="802"/>
      <c r="J48" s="802"/>
      <c r="K48" s="802"/>
      <c r="L48" s="802"/>
      <c r="M48" s="802"/>
      <c r="N48" s="802"/>
      <c r="O48" s="802"/>
    </row>
    <row r="49" spans="1:15">
      <c r="A49" s="801" t="str">
        <f>$A$2</f>
        <v xml:space="preserve">National Grid Gas Transmission </v>
      </c>
      <c r="B49" s="722"/>
      <c r="C49" s="796" t="s">
        <v>20</v>
      </c>
      <c r="F49" s="770"/>
      <c r="G49" s="770"/>
      <c r="H49" s="770"/>
      <c r="I49" s="770"/>
      <c r="J49" s="770"/>
      <c r="K49" s="770"/>
      <c r="L49" s="770"/>
      <c r="M49" s="770"/>
      <c r="N49" s="770"/>
      <c r="O49" s="770"/>
    </row>
    <row r="50" spans="1:15">
      <c r="A50" s="713" t="s">
        <v>873</v>
      </c>
      <c r="B50" s="722"/>
      <c r="C50" s="796" t="s">
        <v>20</v>
      </c>
      <c r="F50" s="770"/>
      <c r="G50" s="770"/>
      <c r="H50" s="770"/>
      <c r="I50" s="770"/>
      <c r="J50" s="770"/>
      <c r="K50" s="770"/>
      <c r="L50" s="770"/>
      <c r="M50" s="770"/>
      <c r="N50" s="770"/>
      <c r="O50" s="770"/>
    </row>
    <row r="51" spans="1:15">
      <c r="A51" s="713" t="s">
        <v>873</v>
      </c>
      <c r="B51" s="722"/>
      <c r="C51" s="796" t="s">
        <v>20</v>
      </c>
      <c r="F51" s="770"/>
      <c r="G51" s="770"/>
      <c r="H51" s="770"/>
      <c r="I51" s="770"/>
      <c r="J51" s="770"/>
      <c r="K51" s="770"/>
      <c r="L51" s="770"/>
      <c r="M51" s="770"/>
      <c r="N51" s="770"/>
      <c r="O51" s="770"/>
    </row>
    <row r="52" spans="1:15">
      <c r="A52" s="800" t="s">
        <v>976</v>
      </c>
      <c r="B52" s="722"/>
      <c r="C52" s="799"/>
      <c r="D52" s="722"/>
      <c r="E52" s="796"/>
      <c r="F52" s="706">
        <f t="shared" ref="F52:O52" si="6">SUM(F47:F51)</f>
        <v>0</v>
      </c>
      <c r="G52" s="706">
        <f t="shared" si="6"/>
        <v>0</v>
      </c>
      <c r="H52" s="706">
        <f t="shared" si="6"/>
        <v>0</v>
      </c>
      <c r="I52" s="706">
        <f t="shared" si="6"/>
        <v>0</v>
      </c>
      <c r="J52" s="706">
        <f t="shared" si="6"/>
        <v>0</v>
      </c>
      <c r="K52" s="706">
        <f t="shared" si="6"/>
        <v>0</v>
      </c>
      <c r="L52" s="706">
        <f t="shared" si="6"/>
        <v>0</v>
      </c>
      <c r="M52" s="706">
        <f t="shared" si="6"/>
        <v>0</v>
      </c>
      <c r="N52" s="706">
        <f t="shared" si="6"/>
        <v>0</v>
      </c>
      <c r="O52" s="706">
        <f t="shared" si="6"/>
        <v>0</v>
      </c>
    </row>
    <row r="54" spans="1:15">
      <c r="A54" s="805" t="s">
        <v>975</v>
      </c>
      <c r="B54" s="793"/>
      <c r="C54" s="793"/>
      <c r="F54" s="793"/>
      <c r="G54" s="793"/>
      <c r="H54" s="793"/>
      <c r="I54" s="793"/>
      <c r="J54" s="793"/>
      <c r="K54" s="793"/>
      <c r="L54" s="793"/>
      <c r="M54" s="793"/>
      <c r="N54" s="793"/>
      <c r="O54" s="793"/>
    </row>
    <row r="55" spans="1:15">
      <c r="A55" s="804" t="s">
        <v>875</v>
      </c>
      <c r="B55" s="722"/>
      <c r="C55" s="796" t="s">
        <v>20</v>
      </c>
      <c r="F55" s="770"/>
      <c r="G55" s="770"/>
      <c r="H55" s="770"/>
      <c r="I55" s="770"/>
      <c r="J55" s="770"/>
      <c r="K55" s="770"/>
      <c r="L55" s="770"/>
      <c r="M55" s="770"/>
      <c r="N55" s="770"/>
      <c r="O55" s="770"/>
    </row>
    <row r="56" spans="1:15">
      <c r="A56" s="803" t="s">
        <v>874</v>
      </c>
      <c r="B56" s="722"/>
      <c r="C56" s="796"/>
      <c r="F56" s="802"/>
      <c r="G56" s="802"/>
      <c r="H56" s="802"/>
      <c r="I56" s="802"/>
      <c r="J56" s="802"/>
      <c r="K56" s="802"/>
      <c r="L56" s="802"/>
      <c r="M56" s="802"/>
      <c r="N56" s="802"/>
      <c r="O56" s="802"/>
    </row>
    <row r="57" spans="1:15">
      <c r="A57" s="801" t="str">
        <f>$A$2</f>
        <v xml:space="preserve">National Grid Gas Transmission </v>
      </c>
      <c r="B57" s="722"/>
      <c r="C57" s="796" t="s">
        <v>20</v>
      </c>
      <c r="F57" s="770"/>
      <c r="G57" s="770"/>
      <c r="H57" s="770"/>
      <c r="I57" s="770"/>
      <c r="J57" s="770"/>
      <c r="K57" s="770"/>
      <c r="L57" s="770"/>
      <c r="M57" s="770"/>
      <c r="N57" s="770"/>
      <c r="O57" s="770"/>
    </row>
    <row r="58" spans="1:15">
      <c r="A58" s="713" t="s">
        <v>873</v>
      </c>
      <c r="B58" s="722"/>
      <c r="C58" s="796" t="s">
        <v>20</v>
      </c>
      <c r="F58" s="770"/>
      <c r="G58" s="770"/>
      <c r="H58" s="770"/>
      <c r="I58" s="770"/>
      <c r="J58" s="770"/>
      <c r="K58" s="770"/>
      <c r="L58" s="770"/>
      <c r="M58" s="770"/>
      <c r="N58" s="770"/>
      <c r="O58" s="770"/>
    </row>
    <row r="59" spans="1:15">
      <c r="A59" s="713" t="s">
        <v>873</v>
      </c>
      <c r="B59" s="722"/>
      <c r="C59" s="796" t="s">
        <v>20</v>
      </c>
      <c r="F59" s="770"/>
      <c r="G59" s="770"/>
      <c r="H59" s="770"/>
      <c r="I59" s="770"/>
      <c r="J59" s="770"/>
      <c r="K59" s="770"/>
      <c r="L59" s="770"/>
      <c r="M59" s="770"/>
      <c r="N59" s="770"/>
      <c r="O59" s="770"/>
    </row>
    <row r="60" spans="1:15">
      <c r="A60" s="800" t="s">
        <v>974</v>
      </c>
      <c r="B60" s="722"/>
      <c r="C60" s="799"/>
      <c r="D60" s="722"/>
      <c r="E60" s="796"/>
      <c r="F60" s="706">
        <f t="shared" ref="F60:O60" si="7">SUM(F55:F59)</f>
        <v>0</v>
      </c>
      <c r="G60" s="706">
        <f t="shared" si="7"/>
        <v>0</v>
      </c>
      <c r="H60" s="706">
        <f t="shared" si="7"/>
        <v>0</v>
      </c>
      <c r="I60" s="706">
        <f t="shared" si="7"/>
        <v>0</v>
      </c>
      <c r="J60" s="706">
        <f t="shared" si="7"/>
        <v>0</v>
      </c>
      <c r="K60" s="706">
        <f t="shared" si="7"/>
        <v>0</v>
      </c>
      <c r="L60" s="706">
        <f t="shared" si="7"/>
        <v>0</v>
      </c>
      <c r="M60" s="706">
        <f t="shared" si="7"/>
        <v>0</v>
      </c>
      <c r="N60" s="706">
        <f t="shared" si="7"/>
        <v>0</v>
      </c>
      <c r="O60" s="706">
        <f t="shared" si="7"/>
        <v>0</v>
      </c>
    </row>
    <row r="61" spans="1:15">
      <c r="A61" s="794" t="s">
        <v>971</v>
      </c>
      <c r="B61" s="793"/>
      <c r="C61" s="793"/>
      <c r="F61" s="776" t="str">
        <f t="shared" ref="F61:O61" si="8">IF(ABS(F44-SUM(F47:F59)&gt;0.01),"Error", "OK")</f>
        <v>OK</v>
      </c>
      <c r="G61" s="776" t="str">
        <f t="shared" si="8"/>
        <v>OK</v>
      </c>
      <c r="H61" s="776" t="str">
        <f t="shared" si="8"/>
        <v>OK</v>
      </c>
      <c r="I61" s="776" t="str">
        <f t="shared" si="8"/>
        <v>OK</v>
      </c>
      <c r="J61" s="776" t="str">
        <f t="shared" si="8"/>
        <v>OK</v>
      </c>
      <c r="K61" s="776" t="str">
        <f t="shared" si="8"/>
        <v>OK</v>
      </c>
      <c r="L61" s="776" t="str">
        <f t="shared" si="8"/>
        <v>OK</v>
      </c>
      <c r="M61" s="776" t="str">
        <f t="shared" si="8"/>
        <v>OK</v>
      </c>
      <c r="N61" s="776" t="str">
        <f t="shared" si="8"/>
        <v>OK</v>
      </c>
      <c r="O61" s="776" t="str">
        <f t="shared" si="8"/>
        <v>OK</v>
      </c>
    </row>
    <row r="62" spans="1:15">
      <c r="A62" s="794"/>
      <c r="B62" s="793"/>
      <c r="C62" s="793"/>
      <c r="F62" s="793"/>
      <c r="G62" s="793"/>
      <c r="H62" s="793"/>
      <c r="I62" s="793"/>
      <c r="J62" s="793"/>
      <c r="K62" s="793"/>
      <c r="L62" s="793"/>
      <c r="M62" s="793"/>
      <c r="N62" s="793"/>
      <c r="O62" s="793"/>
    </row>
    <row r="63" spans="1:15">
      <c r="A63" s="752" t="s">
        <v>973</v>
      </c>
      <c r="B63" s="793"/>
      <c r="C63" s="793"/>
      <c r="F63" s="793"/>
      <c r="G63" s="793"/>
      <c r="H63" s="793"/>
      <c r="I63" s="793"/>
      <c r="J63" s="793"/>
      <c r="K63" s="793"/>
      <c r="L63" s="793"/>
      <c r="M63" s="793"/>
      <c r="N63" s="793"/>
      <c r="O63" s="793"/>
    </row>
    <row r="64" spans="1:15">
      <c r="A64" s="772" t="s">
        <v>947</v>
      </c>
      <c r="B64" s="797"/>
      <c r="C64" s="796" t="s">
        <v>20</v>
      </c>
      <c r="F64" s="770"/>
      <c r="G64" s="770"/>
      <c r="H64" s="770"/>
      <c r="I64" s="770"/>
      <c r="J64" s="770"/>
      <c r="K64" s="770"/>
      <c r="L64" s="770"/>
      <c r="M64" s="770"/>
      <c r="N64" s="770"/>
      <c r="O64" s="770"/>
    </row>
    <row r="65" spans="1:15" ht="18" customHeight="1">
      <c r="A65" s="772" t="s">
        <v>36</v>
      </c>
      <c r="B65" s="793"/>
      <c r="C65" s="796" t="s">
        <v>20</v>
      </c>
      <c r="F65" s="770"/>
      <c r="G65" s="770"/>
      <c r="H65" s="770"/>
      <c r="I65" s="770"/>
      <c r="J65" s="770"/>
      <c r="K65" s="770"/>
      <c r="L65" s="770"/>
      <c r="M65" s="770"/>
      <c r="N65" s="770"/>
      <c r="O65" s="770"/>
    </row>
    <row r="66" spans="1:15" ht="15.75" customHeight="1">
      <c r="A66" s="783" t="s">
        <v>946</v>
      </c>
      <c r="B66" s="793"/>
      <c r="C66" s="796" t="s">
        <v>20</v>
      </c>
      <c r="F66" s="770"/>
      <c r="G66" s="770"/>
      <c r="H66" s="770"/>
      <c r="I66" s="770"/>
      <c r="J66" s="770"/>
      <c r="K66" s="770"/>
      <c r="L66" s="770"/>
      <c r="M66" s="770"/>
      <c r="N66" s="770"/>
      <c r="O66" s="770"/>
    </row>
    <row r="67" spans="1:15">
      <c r="A67" s="783" t="s">
        <v>945</v>
      </c>
      <c r="B67" s="793"/>
      <c r="C67" s="796" t="s">
        <v>20</v>
      </c>
      <c r="F67" s="770"/>
      <c r="G67" s="770"/>
      <c r="H67" s="770"/>
      <c r="I67" s="770"/>
      <c r="J67" s="770"/>
      <c r="K67" s="770"/>
      <c r="L67" s="770"/>
      <c r="M67" s="770"/>
      <c r="N67" s="770"/>
      <c r="O67" s="770"/>
    </row>
    <row r="68" spans="1:15">
      <c r="A68" s="783" t="s">
        <v>972</v>
      </c>
      <c r="B68" s="793"/>
      <c r="C68" s="796" t="s">
        <v>20</v>
      </c>
      <c r="F68" s="770"/>
      <c r="G68" s="770"/>
      <c r="H68" s="770"/>
      <c r="I68" s="770"/>
      <c r="J68" s="770"/>
      <c r="K68" s="770"/>
      <c r="L68" s="770"/>
      <c r="M68" s="770"/>
      <c r="N68" s="770"/>
      <c r="O68" s="770"/>
    </row>
    <row r="69" spans="1:15">
      <c r="A69" s="798" t="s">
        <v>8</v>
      </c>
      <c r="B69" s="797"/>
      <c r="C69" s="796" t="s">
        <v>20</v>
      </c>
      <c r="F69" s="706">
        <f t="shared" ref="F69:O69" si="9">SUM(F64:F68)</f>
        <v>0</v>
      </c>
      <c r="G69" s="706">
        <f t="shared" si="9"/>
        <v>0</v>
      </c>
      <c r="H69" s="706">
        <f t="shared" si="9"/>
        <v>0</v>
      </c>
      <c r="I69" s="706">
        <f t="shared" si="9"/>
        <v>0</v>
      </c>
      <c r="J69" s="706">
        <f t="shared" si="9"/>
        <v>0</v>
      </c>
      <c r="K69" s="706">
        <f t="shared" si="9"/>
        <v>0</v>
      </c>
      <c r="L69" s="706">
        <f t="shared" si="9"/>
        <v>0</v>
      </c>
      <c r="M69" s="706">
        <f t="shared" si="9"/>
        <v>0</v>
      </c>
      <c r="N69" s="706">
        <f t="shared" si="9"/>
        <v>0</v>
      </c>
      <c r="O69" s="706">
        <f t="shared" si="9"/>
        <v>0</v>
      </c>
    </row>
    <row r="70" spans="1:15">
      <c r="A70" s="794" t="s">
        <v>971</v>
      </c>
      <c r="B70" s="793"/>
      <c r="C70" s="793"/>
      <c r="F70" s="795" t="str">
        <f t="shared" ref="F70:O70" si="10">IF(F69&lt;&gt;SUM(F49,F57), "ERROR","OK")</f>
        <v>OK</v>
      </c>
      <c r="G70" s="795" t="str">
        <f t="shared" si="10"/>
        <v>OK</v>
      </c>
      <c r="H70" s="795" t="str">
        <f t="shared" si="10"/>
        <v>OK</v>
      </c>
      <c r="I70" s="795" t="str">
        <f t="shared" si="10"/>
        <v>OK</v>
      </c>
      <c r="J70" s="795" t="str">
        <f t="shared" si="10"/>
        <v>OK</v>
      </c>
      <c r="K70" s="795" t="str">
        <f t="shared" si="10"/>
        <v>OK</v>
      </c>
      <c r="L70" s="795" t="str">
        <f t="shared" si="10"/>
        <v>OK</v>
      </c>
      <c r="M70" s="795" t="str">
        <f t="shared" si="10"/>
        <v>OK</v>
      </c>
      <c r="N70" s="795" t="str">
        <f t="shared" si="10"/>
        <v>OK</v>
      </c>
      <c r="O70" s="795" t="str">
        <f t="shared" si="10"/>
        <v>OK</v>
      </c>
    </row>
    <row r="71" spans="1:15">
      <c r="A71" s="794"/>
      <c r="B71" s="793"/>
      <c r="C71" s="793"/>
      <c r="F71" s="793"/>
      <c r="G71" s="793"/>
      <c r="H71" s="793"/>
      <c r="I71" s="793"/>
      <c r="J71" s="793"/>
      <c r="K71" s="793"/>
      <c r="L71" s="793"/>
      <c r="M71" s="793"/>
      <c r="N71" s="793"/>
      <c r="O71" s="793"/>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sheetPr codeName="Sheet16">
    <tabColor theme="5" tint="0.59999389629810485"/>
  </sheetPr>
  <dimension ref="A1:R1005"/>
  <sheetViews>
    <sheetView workbookViewId="0">
      <selection activeCell="A6" sqref="A6"/>
    </sheetView>
  </sheetViews>
  <sheetFormatPr defaultRowHeight="14.25"/>
  <cols>
    <col min="1" max="1" width="2.75" style="67" customWidth="1"/>
    <col min="2" max="16384" width="9" style="67"/>
  </cols>
  <sheetData>
    <row r="1" spans="1:18" s="163" customFormat="1" ht="24.75">
      <c r="A1" s="177" t="s">
        <v>0</v>
      </c>
      <c r="B1" s="175"/>
      <c r="C1" s="175"/>
      <c r="D1" s="175"/>
      <c r="E1" s="175"/>
      <c r="F1" s="175"/>
      <c r="G1" s="175"/>
      <c r="H1" s="175"/>
      <c r="I1" s="175"/>
      <c r="J1" s="175"/>
      <c r="K1" s="175"/>
      <c r="L1" s="175"/>
      <c r="M1" s="175"/>
      <c r="N1" s="175"/>
      <c r="O1" s="175"/>
      <c r="P1" s="175"/>
      <c r="Q1" s="175"/>
      <c r="R1" s="175"/>
    </row>
    <row r="2" spans="1:18" s="163" customFormat="1" ht="24.75">
      <c r="A2" s="108" t="s">
        <v>247</v>
      </c>
      <c r="B2" s="175"/>
      <c r="C2" s="175"/>
      <c r="D2" s="175"/>
      <c r="E2" s="175"/>
      <c r="F2" s="175"/>
      <c r="G2" s="175"/>
      <c r="H2" s="175"/>
      <c r="I2" s="175"/>
      <c r="J2" s="175"/>
      <c r="K2" s="175"/>
      <c r="L2" s="175"/>
      <c r="M2" s="175"/>
      <c r="N2" s="175"/>
      <c r="O2" s="175"/>
      <c r="P2" s="175"/>
      <c r="Q2" s="175"/>
      <c r="R2" s="175"/>
    </row>
    <row r="3" spans="1:18" s="162" customFormat="1" ht="25.5" thickBot="1">
      <c r="A3" s="176" t="s">
        <v>246</v>
      </c>
      <c r="B3" s="175"/>
      <c r="C3" s="175"/>
      <c r="D3" s="175"/>
      <c r="E3" s="175"/>
      <c r="F3" s="175"/>
      <c r="G3" s="175"/>
      <c r="H3" s="175"/>
      <c r="I3" s="175"/>
      <c r="J3" s="175"/>
      <c r="K3" s="175"/>
      <c r="L3" s="175"/>
      <c r="M3" s="175"/>
      <c r="N3" s="175"/>
      <c r="O3" s="175"/>
      <c r="P3" s="175"/>
      <c r="Q3" s="175"/>
      <c r="R3" s="175"/>
    </row>
    <row r="4" spans="1:18">
      <c r="A4" s="173"/>
      <c r="B4" s="173"/>
      <c r="C4" s="173"/>
      <c r="D4" s="173"/>
      <c r="E4" s="173"/>
      <c r="F4" s="173"/>
      <c r="G4" s="173"/>
      <c r="H4" s="173"/>
      <c r="I4" s="173"/>
      <c r="J4" s="173"/>
      <c r="K4" s="173"/>
      <c r="L4" s="173"/>
      <c r="M4" s="173"/>
      <c r="N4" s="173"/>
      <c r="O4" s="173"/>
      <c r="P4" s="173"/>
      <c r="Q4" s="173"/>
      <c r="R4" s="173"/>
    </row>
    <row r="5" spans="1:18" ht="19.5">
      <c r="A5" s="174" t="s">
        <v>2798</v>
      </c>
      <c r="B5" s="173"/>
      <c r="C5" s="173"/>
      <c r="D5" s="173"/>
      <c r="E5" s="173"/>
      <c r="F5" s="173"/>
      <c r="G5" s="173"/>
      <c r="H5" s="173"/>
      <c r="I5" s="819" t="s">
        <v>994</v>
      </c>
      <c r="J5" s="173"/>
      <c r="K5" s="173"/>
      <c r="L5" s="173"/>
      <c r="M5" s="173"/>
      <c r="N5" s="173"/>
      <c r="O5" s="173"/>
      <c r="P5" s="173"/>
      <c r="Q5" s="173"/>
      <c r="R5" s="173"/>
    </row>
    <row r="6" spans="1:18">
      <c r="A6" s="173"/>
      <c r="B6" s="173"/>
      <c r="C6" s="173"/>
      <c r="D6" s="173"/>
      <c r="E6" s="173"/>
      <c r="F6" s="173"/>
      <c r="G6" s="173"/>
      <c r="H6" s="173"/>
      <c r="I6" s="173"/>
      <c r="J6" s="173"/>
      <c r="K6" s="173"/>
      <c r="L6" s="173"/>
      <c r="M6" s="173"/>
      <c r="N6" s="173"/>
      <c r="O6" s="173"/>
      <c r="P6" s="173"/>
      <c r="Q6" s="173"/>
      <c r="R6" s="173"/>
    </row>
    <row r="7" spans="1:18" ht="15">
      <c r="A7" s="173"/>
      <c r="B7" s="173"/>
      <c r="C7" s="173"/>
      <c r="D7" s="173"/>
      <c r="E7" s="173"/>
      <c r="F7" s="173"/>
      <c r="G7" s="173"/>
      <c r="H7" s="103" t="s">
        <v>152</v>
      </c>
      <c r="I7" s="104"/>
      <c r="J7" s="103" t="s">
        <v>151</v>
      </c>
      <c r="K7" s="102"/>
      <c r="L7" s="102"/>
      <c r="M7" s="102"/>
      <c r="N7" s="102"/>
      <c r="O7" s="102"/>
      <c r="P7" s="102"/>
      <c r="Q7" s="102"/>
      <c r="R7" s="173"/>
    </row>
    <row r="8" spans="1:18" ht="30">
      <c r="A8" s="173"/>
      <c r="B8" s="172" t="s">
        <v>244</v>
      </c>
      <c r="C8" s="172" t="s">
        <v>243</v>
      </c>
      <c r="D8" s="172" t="s">
        <v>242</v>
      </c>
      <c r="E8" s="172" t="s">
        <v>241</v>
      </c>
      <c r="F8" s="172" t="s">
        <v>240</v>
      </c>
      <c r="G8" s="171" t="s">
        <v>239</v>
      </c>
      <c r="H8" s="170">
        <v>2012</v>
      </c>
      <c r="I8" s="170">
        <v>2013</v>
      </c>
      <c r="J8" s="170">
        <v>2014</v>
      </c>
      <c r="K8" s="170">
        <v>2015</v>
      </c>
      <c r="L8" s="170">
        <v>2016</v>
      </c>
      <c r="M8" s="170">
        <v>2017</v>
      </c>
      <c r="N8" s="170">
        <v>2018</v>
      </c>
      <c r="O8" s="170">
        <v>2019</v>
      </c>
      <c r="P8" s="170">
        <v>2020</v>
      </c>
      <c r="Q8" s="170">
        <v>2021</v>
      </c>
      <c r="R8" s="173"/>
    </row>
    <row r="9" spans="1:18">
      <c r="A9" s="173"/>
      <c r="B9" s="166"/>
      <c r="C9" s="166"/>
      <c r="D9" s="166"/>
      <c r="E9" s="168"/>
      <c r="F9" s="166" t="s">
        <v>20</v>
      </c>
      <c r="G9" s="165">
        <v>0</v>
      </c>
      <c r="H9" s="169"/>
      <c r="I9" s="169"/>
      <c r="J9" s="169"/>
      <c r="K9" s="169"/>
      <c r="L9" s="169"/>
      <c r="M9" s="169"/>
      <c r="N9" s="169"/>
      <c r="O9" s="169"/>
      <c r="P9" s="169"/>
      <c r="Q9" s="169"/>
      <c r="R9" s="173"/>
    </row>
    <row r="10" spans="1:18">
      <c r="A10" s="173"/>
      <c r="B10" s="168"/>
      <c r="C10" s="168"/>
      <c r="D10" s="166"/>
      <c r="E10" s="166"/>
      <c r="F10" s="166" t="s">
        <v>20</v>
      </c>
      <c r="G10" s="165">
        <v>0</v>
      </c>
      <c r="H10" s="169"/>
      <c r="I10" s="169"/>
      <c r="J10" s="169"/>
      <c r="K10" s="169"/>
      <c r="L10" s="169"/>
      <c r="M10" s="169"/>
      <c r="N10" s="169"/>
      <c r="O10" s="169"/>
      <c r="P10" s="169"/>
      <c r="Q10" s="169"/>
      <c r="R10" s="173"/>
    </row>
    <row r="11" spans="1:18">
      <c r="A11" s="173"/>
      <c r="B11" s="168"/>
      <c r="C11" s="168"/>
      <c r="D11" s="166"/>
      <c r="E11" s="166"/>
      <c r="F11" s="166" t="s">
        <v>20</v>
      </c>
      <c r="G11" s="165">
        <v>0</v>
      </c>
      <c r="H11" s="169"/>
      <c r="I11" s="169"/>
      <c r="J11" s="169"/>
      <c r="K11" s="169"/>
      <c r="L11" s="169"/>
      <c r="M11" s="169"/>
      <c r="N11" s="169"/>
      <c r="O11" s="169"/>
      <c r="P11" s="169"/>
      <c r="Q11" s="169"/>
      <c r="R11" s="173"/>
    </row>
    <row r="12" spans="1:18">
      <c r="A12" s="173"/>
      <c r="B12" s="168"/>
      <c r="C12" s="168"/>
      <c r="D12" s="166"/>
      <c r="E12" s="166"/>
      <c r="F12" s="166" t="s">
        <v>20</v>
      </c>
      <c r="G12" s="165">
        <v>0</v>
      </c>
      <c r="H12" s="169"/>
      <c r="I12" s="169"/>
      <c r="J12" s="169"/>
      <c r="K12" s="169"/>
      <c r="L12" s="169"/>
      <c r="M12" s="169"/>
      <c r="N12" s="169"/>
      <c r="O12" s="169"/>
      <c r="P12" s="169"/>
      <c r="Q12" s="169"/>
      <c r="R12" s="173"/>
    </row>
    <row r="13" spans="1:18">
      <c r="A13" s="173"/>
      <c r="B13" s="168"/>
      <c r="C13" s="168"/>
      <c r="D13" s="167"/>
      <c r="E13" s="166" t="s">
        <v>8</v>
      </c>
      <c r="F13" s="166" t="s">
        <v>20</v>
      </c>
      <c r="G13" s="165">
        <v>0</v>
      </c>
      <c r="H13" s="165">
        <v>0</v>
      </c>
      <c r="I13" s="165">
        <v>0</v>
      </c>
      <c r="J13" s="165">
        <v>0</v>
      </c>
      <c r="K13" s="165">
        <v>0</v>
      </c>
      <c r="L13" s="165">
        <v>0</v>
      </c>
      <c r="M13" s="165">
        <v>0</v>
      </c>
      <c r="N13" s="165">
        <v>0</v>
      </c>
      <c r="O13" s="165">
        <v>0</v>
      </c>
      <c r="P13" s="165">
        <v>0</v>
      </c>
      <c r="Q13" s="165">
        <v>0</v>
      </c>
      <c r="R13" s="173"/>
    </row>
    <row r="14" spans="1:18">
      <c r="A14" s="173"/>
      <c r="B14" s="168"/>
      <c r="C14" s="166"/>
      <c r="D14" s="166"/>
      <c r="E14" s="166"/>
      <c r="F14" s="166" t="s">
        <v>20</v>
      </c>
      <c r="G14" s="165">
        <v>0</v>
      </c>
      <c r="H14" s="169"/>
      <c r="I14" s="169"/>
      <c r="J14" s="169"/>
      <c r="K14" s="169"/>
      <c r="L14" s="169"/>
      <c r="M14" s="169"/>
      <c r="N14" s="169"/>
      <c r="O14" s="169"/>
      <c r="P14" s="169"/>
      <c r="Q14" s="169"/>
      <c r="R14" s="173"/>
    </row>
    <row r="15" spans="1:18">
      <c r="A15" s="173"/>
      <c r="B15" s="168"/>
      <c r="C15" s="168"/>
      <c r="D15" s="166"/>
      <c r="E15" s="166"/>
      <c r="F15" s="166" t="s">
        <v>20</v>
      </c>
      <c r="G15" s="165">
        <v>0</v>
      </c>
      <c r="H15" s="169"/>
      <c r="I15" s="169"/>
      <c r="J15" s="169"/>
      <c r="K15" s="169"/>
      <c r="L15" s="169"/>
      <c r="M15" s="169"/>
      <c r="N15" s="169"/>
      <c r="O15" s="169"/>
      <c r="P15" s="169"/>
      <c r="Q15" s="169"/>
      <c r="R15" s="173"/>
    </row>
    <row r="16" spans="1:18">
      <c r="A16" s="173"/>
      <c r="B16" s="168"/>
      <c r="C16" s="168"/>
      <c r="D16" s="166"/>
      <c r="E16" s="166"/>
      <c r="F16" s="166" t="s">
        <v>20</v>
      </c>
      <c r="G16" s="165">
        <v>0</v>
      </c>
      <c r="H16" s="169"/>
      <c r="I16" s="169"/>
      <c r="J16" s="169"/>
      <c r="K16" s="169"/>
      <c r="L16" s="169"/>
      <c r="M16" s="169"/>
      <c r="N16" s="169"/>
      <c r="O16" s="169"/>
      <c r="P16" s="169"/>
      <c r="Q16" s="169"/>
      <c r="R16" s="173"/>
    </row>
    <row r="17" spans="1:18">
      <c r="A17" s="173"/>
      <c r="B17" s="168"/>
      <c r="C17" s="168"/>
      <c r="D17" s="167"/>
      <c r="E17" s="166" t="s">
        <v>8</v>
      </c>
      <c r="F17" s="166" t="s">
        <v>20</v>
      </c>
      <c r="G17" s="165">
        <v>0</v>
      </c>
      <c r="H17" s="165">
        <v>0</v>
      </c>
      <c r="I17" s="165">
        <v>0</v>
      </c>
      <c r="J17" s="165">
        <v>0</v>
      </c>
      <c r="K17" s="165">
        <v>0</v>
      </c>
      <c r="L17" s="165">
        <v>0</v>
      </c>
      <c r="M17" s="165">
        <v>0</v>
      </c>
      <c r="N17" s="165">
        <v>0</v>
      </c>
      <c r="O17" s="165">
        <v>0</v>
      </c>
      <c r="P17" s="165">
        <v>0</v>
      </c>
      <c r="Q17" s="165">
        <v>0</v>
      </c>
      <c r="R17" s="173"/>
    </row>
    <row r="18" spans="1:18">
      <c r="A18" s="173"/>
      <c r="B18" s="168"/>
      <c r="C18" s="166"/>
      <c r="D18" s="166"/>
      <c r="E18" s="166"/>
      <c r="F18" s="166" t="s">
        <v>20</v>
      </c>
      <c r="G18" s="165">
        <v>0</v>
      </c>
      <c r="H18" s="169"/>
      <c r="I18" s="169"/>
      <c r="J18" s="169"/>
      <c r="K18" s="169"/>
      <c r="L18" s="169"/>
      <c r="M18" s="169"/>
      <c r="N18" s="169"/>
      <c r="O18" s="169"/>
      <c r="P18" s="169"/>
      <c r="Q18" s="169"/>
      <c r="R18" s="173"/>
    </row>
    <row r="19" spans="1:18">
      <c r="A19" s="173"/>
      <c r="B19" s="168"/>
      <c r="C19" s="168"/>
      <c r="D19" s="166"/>
      <c r="E19" s="166"/>
      <c r="F19" s="166" t="s">
        <v>20</v>
      </c>
      <c r="G19" s="165">
        <v>0</v>
      </c>
      <c r="H19" s="169"/>
      <c r="I19" s="169"/>
      <c r="J19" s="169"/>
      <c r="K19" s="169"/>
      <c r="L19" s="169"/>
      <c r="M19" s="169"/>
      <c r="N19" s="169"/>
      <c r="O19" s="169"/>
      <c r="P19" s="169"/>
      <c r="Q19" s="169"/>
      <c r="R19" s="173"/>
    </row>
    <row r="20" spans="1:18">
      <c r="A20" s="173"/>
      <c r="B20" s="168"/>
      <c r="C20" s="168"/>
      <c r="D20" s="166"/>
      <c r="E20" s="166"/>
      <c r="F20" s="166" t="s">
        <v>20</v>
      </c>
      <c r="G20" s="165">
        <v>0</v>
      </c>
      <c r="H20" s="169"/>
      <c r="I20" s="169"/>
      <c r="J20" s="169"/>
      <c r="K20" s="169"/>
      <c r="L20" s="169"/>
      <c r="M20" s="169"/>
      <c r="N20" s="169"/>
      <c r="O20" s="169"/>
      <c r="P20" s="169"/>
      <c r="Q20" s="169"/>
      <c r="R20" s="173"/>
    </row>
    <row r="21" spans="1:18">
      <c r="A21" s="173"/>
      <c r="B21" s="168"/>
      <c r="C21" s="168"/>
      <c r="D21" s="166"/>
      <c r="E21" s="166"/>
      <c r="F21" s="166" t="s">
        <v>20</v>
      </c>
      <c r="G21" s="165">
        <v>0</v>
      </c>
      <c r="H21" s="169"/>
      <c r="I21" s="169"/>
      <c r="J21" s="169"/>
      <c r="K21" s="169"/>
      <c r="L21" s="169"/>
      <c r="M21" s="169"/>
      <c r="N21" s="169"/>
      <c r="O21" s="169"/>
      <c r="P21" s="169"/>
      <c r="Q21" s="169"/>
      <c r="R21" s="173"/>
    </row>
    <row r="22" spans="1:18">
      <c r="A22" s="173"/>
      <c r="B22" s="168"/>
      <c r="C22" s="168"/>
      <c r="D22" s="167"/>
      <c r="E22" s="166" t="s">
        <v>8</v>
      </c>
      <c r="F22" s="166" t="s">
        <v>20</v>
      </c>
      <c r="G22" s="165">
        <v>0</v>
      </c>
      <c r="H22" s="165">
        <v>0</v>
      </c>
      <c r="I22" s="165">
        <v>0</v>
      </c>
      <c r="J22" s="165">
        <v>0</v>
      </c>
      <c r="K22" s="165">
        <v>0</v>
      </c>
      <c r="L22" s="165">
        <v>0</v>
      </c>
      <c r="M22" s="165">
        <v>0</v>
      </c>
      <c r="N22" s="165">
        <v>0</v>
      </c>
      <c r="O22" s="165">
        <v>0</v>
      </c>
      <c r="P22" s="165">
        <v>0</v>
      </c>
      <c r="Q22" s="165">
        <v>0</v>
      </c>
      <c r="R22" s="173"/>
    </row>
    <row r="23" spans="1:18">
      <c r="A23" s="173"/>
      <c r="B23" s="168"/>
      <c r="C23" s="168"/>
      <c r="D23" s="167"/>
      <c r="E23" s="166" t="s">
        <v>8</v>
      </c>
      <c r="F23" s="166" t="s">
        <v>20</v>
      </c>
      <c r="G23" s="165">
        <v>0</v>
      </c>
      <c r="H23" s="165">
        <v>0</v>
      </c>
      <c r="I23" s="165">
        <v>0</v>
      </c>
      <c r="J23" s="165">
        <v>0</v>
      </c>
      <c r="K23" s="165">
        <v>0</v>
      </c>
      <c r="L23" s="165">
        <v>0</v>
      </c>
      <c r="M23" s="165">
        <v>0</v>
      </c>
      <c r="N23" s="165">
        <v>0</v>
      </c>
      <c r="O23" s="165">
        <v>0</v>
      </c>
      <c r="P23" s="165">
        <v>0</v>
      </c>
      <c r="Q23" s="165">
        <v>0</v>
      </c>
      <c r="R23" s="173"/>
    </row>
    <row r="24" spans="1:18">
      <c r="A24" s="173"/>
      <c r="B24" s="168"/>
      <c r="C24" s="166"/>
      <c r="D24" s="166"/>
      <c r="E24" s="166"/>
      <c r="F24" s="166" t="s">
        <v>20</v>
      </c>
      <c r="G24" s="165">
        <v>0</v>
      </c>
      <c r="H24" s="169"/>
      <c r="I24" s="169"/>
      <c r="J24" s="169"/>
      <c r="K24" s="169"/>
      <c r="L24" s="169"/>
      <c r="M24" s="169"/>
      <c r="N24" s="169"/>
      <c r="O24" s="169"/>
      <c r="P24" s="169"/>
      <c r="Q24" s="169"/>
      <c r="R24" s="173"/>
    </row>
    <row r="25" spans="1:18">
      <c r="A25" s="173"/>
      <c r="B25" s="168"/>
      <c r="C25" s="168"/>
      <c r="D25" s="166"/>
      <c r="E25" s="166"/>
      <c r="F25" s="166" t="s">
        <v>20</v>
      </c>
      <c r="G25" s="165">
        <v>0</v>
      </c>
      <c r="H25" s="169"/>
      <c r="I25" s="169"/>
      <c r="J25" s="169"/>
      <c r="K25" s="169"/>
      <c r="L25" s="169"/>
      <c r="M25" s="169"/>
      <c r="N25" s="169"/>
      <c r="O25" s="169"/>
      <c r="P25" s="169"/>
      <c r="Q25" s="169"/>
      <c r="R25" s="173"/>
    </row>
    <row r="26" spans="1:18">
      <c r="A26" s="173"/>
      <c r="B26" s="168"/>
      <c r="C26" s="168"/>
      <c r="D26" s="166"/>
      <c r="E26" s="166"/>
      <c r="F26" s="166" t="s">
        <v>20</v>
      </c>
      <c r="G26" s="165">
        <v>0</v>
      </c>
      <c r="H26" s="169"/>
      <c r="I26" s="169"/>
      <c r="J26" s="169"/>
      <c r="K26" s="169"/>
      <c r="L26" s="169"/>
      <c r="M26" s="169"/>
      <c r="N26" s="169"/>
      <c r="O26" s="169"/>
      <c r="P26" s="169"/>
      <c r="Q26" s="169"/>
      <c r="R26" s="173"/>
    </row>
    <row r="27" spans="1:18">
      <c r="A27" s="173"/>
      <c r="B27" s="168"/>
      <c r="C27" s="168"/>
      <c r="D27" s="166"/>
      <c r="E27" s="166"/>
      <c r="F27" s="166" t="s">
        <v>20</v>
      </c>
      <c r="G27" s="165">
        <v>0</v>
      </c>
      <c r="H27" s="169"/>
      <c r="I27" s="169"/>
      <c r="J27" s="169"/>
      <c r="K27" s="169"/>
      <c r="L27" s="169"/>
      <c r="M27" s="169"/>
      <c r="N27" s="169"/>
      <c r="O27" s="169"/>
      <c r="P27" s="169"/>
      <c r="Q27" s="169"/>
      <c r="R27" s="173"/>
    </row>
    <row r="28" spans="1:18">
      <c r="A28" s="173"/>
      <c r="B28" s="168"/>
      <c r="C28" s="168"/>
      <c r="D28" s="168"/>
      <c r="E28" s="166"/>
      <c r="F28" s="166" t="s">
        <v>20</v>
      </c>
      <c r="G28" s="165">
        <v>0</v>
      </c>
      <c r="H28" s="169"/>
      <c r="I28" s="169"/>
      <c r="J28" s="169"/>
      <c r="K28" s="169"/>
      <c r="L28" s="169"/>
      <c r="M28" s="169"/>
      <c r="N28" s="169"/>
      <c r="O28" s="169"/>
      <c r="P28" s="169"/>
      <c r="Q28" s="169"/>
      <c r="R28" s="173"/>
    </row>
    <row r="29" spans="1:18">
      <c r="A29" s="173"/>
      <c r="B29" s="168"/>
      <c r="C29" s="168"/>
      <c r="D29" s="168"/>
      <c r="E29" s="166"/>
      <c r="F29" s="166" t="s">
        <v>20</v>
      </c>
      <c r="G29" s="165">
        <v>0</v>
      </c>
      <c r="H29" s="169"/>
      <c r="I29" s="169"/>
      <c r="J29" s="169"/>
      <c r="K29" s="169"/>
      <c r="L29" s="169"/>
      <c r="M29" s="169"/>
      <c r="N29" s="169"/>
      <c r="O29" s="169"/>
      <c r="P29" s="169"/>
      <c r="Q29" s="169"/>
      <c r="R29" s="173"/>
    </row>
    <row r="30" spans="1:18">
      <c r="A30" s="173"/>
      <c r="B30" s="168"/>
      <c r="C30" s="168"/>
      <c r="D30" s="168"/>
      <c r="E30" s="166"/>
      <c r="F30" s="166" t="s">
        <v>20</v>
      </c>
      <c r="G30" s="165">
        <v>0</v>
      </c>
      <c r="H30" s="169"/>
      <c r="I30" s="169"/>
      <c r="J30" s="169"/>
      <c r="K30" s="169"/>
      <c r="L30" s="169"/>
      <c r="M30" s="169"/>
      <c r="N30" s="169"/>
      <c r="O30" s="169"/>
      <c r="P30" s="169"/>
      <c r="Q30" s="169"/>
      <c r="R30" s="173"/>
    </row>
    <row r="31" spans="1:18">
      <c r="A31" s="173"/>
      <c r="B31" s="168"/>
      <c r="C31" s="168"/>
      <c r="D31" s="166"/>
      <c r="E31" s="166"/>
      <c r="F31" s="166" t="s">
        <v>20</v>
      </c>
      <c r="G31" s="165">
        <v>0</v>
      </c>
      <c r="H31" s="169"/>
      <c r="I31" s="169"/>
      <c r="J31" s="169"/>
      <c r="K31" s="169"/>
      <c r="L31" s="169"/>
      <c r="M31" s="169"/>
      <c r="N31" s="169"/>
      <c r="O31" s="169"/>
      <c r="P31" s="169"/>
      <c r="Q31" s="169"/>
      <c r="R31" s="173"/>
    </row>
    <row r="32" spans="1:18">
      <c r="A32" s="173"/>
      <c r="B32" s="168"/>
      <c r="C32" s="168"/>
      <c r="D32" s="166"/>
      <c r="E32" s="166"/>
      <c r="F32" s="166" t="s">
        <v>20</v>
      </c>
      <c r="G32" s="165">
        <v>0</v>
      </c>
      <c r="H32" s="169"/>
      <c r="I32" s="169"/>
      <c r="J32" s="169"/>
      <c r="K32" s="169"/>
      <c r="L32" s="169"/>
      <c r="M32" s="169"/>
      <c r="N32" s="169"/>
      <c r="O32" s="169"/>
      <c r="P32" s="169"/>
      <c r="Q32" s="169"/>
      <c r="R32" s="173"/>
    </row>
    <row r="33" spans="1:18">
      <c r="A33" s="173"/>
      <c r="B33" s="168"/>
      <c r="C33" s="168"/>
      <c r="D33" s="167"/>
      <c r="E33" s="166" t="s">
        <v>8</v>
      </c>
      <c r="F33" s="166" t="s">
        <v>20</v>
      </c>
      <c r="G33" s="165">
        <v>0</v>
      </c>
      <c r="H33" s="165">
        <v>0</v>
      </c>
      <c r="I33" s="165">
        <v>0</v>
      </c>
      <c r="J33" s="165">
        <v>0</v>
      </c>
      <c r="K33" s="165">
        <v>0</v>
      </c>
      <c r="L33" s="165">
        <v>0</v>
      </c>
      <c r="M33" s="165">
        <v>0</v>
      </c>
      <c r="N33" s="165">
        <v>0</v>
      </c>
      <c r="O33" s="165">
        <v>0</v>
      </c>
      <c r="P33" s="165">
        <v>0</v>
      </c>
      <c r="Q33" s="165">
        <v>0</v>
      </c>
      <c r="R33" s="173"/>
    </row>
    <row r="34" spans="1:18">
      <c r="A34" s="173"/>
      <c r="B34" s="168"/>
      <c r="C34" s="166"/>
      <c r="D34" s="166"/>
      <c r="E34" s="166"/>
      <c r="F34" s="166" t="s">
        <v>20</v>
      </c>
      <c r="G34" s="165">
        <v>0</v>
      </c>
      <c r="H34" s="169"/>
      <c r="I34" s="169"/>
      <c r="J34" s="169"/>
      <c r="K34" s="169"/>
      <c r="L34" s="169"/>
      <c r="M34" s="169"/>
      <c r="N34" s="169"/>
      <c r="O34" s="169"/>
      <c r="P34" s="169"/>
      <c r="Q34" s="169"/>
      <c r="R34" s="173"/>
    </row>
    <row r="35" spans="1:18">
      <c r="A35" s="173"/>
      <c r="B35" s="168"/>
      <c r="C35" s="168"/>
      <c r="D35" s="166"/>
      <c r="E35" s="166"/>
      <c r="F35" s="166" t="s">
        <v>20</v>
      </c>
      <c r="G35" s="165">
        <v>0</v>
      </c>
      <c r="H35" s="169"/>
      <c r="I35" s="169"/>
      <c r="J35" s="169"/>
      <c r="K35" s="169"/>
      <c r="L35" s="169"/>
      <c r="M35" s="169"/>
      <c r="N35" s="169"/>
      <c r="O35" s="169"/>
      <c r="P35" s="169"/>
      <c r="Q35" s="169"/>
      <c r="R35" s="173"/>
    </row>
    <row r="36" spans="1:18">
      <c r="A36" s="173"/>
      <c r="B36" s="168"/>
      <c r="C36" s="168"/>
      <c r="D36" s="167"/>
      <c r="E36" s="166" t="s">
        <v>8</v>
      </c>
      <c r="F36" s="166" t="s">
        <v>20</v>
      </c>
      <c r="G36" s="165">
        <v>0</v>
      </c>
      <c r="H36" s="165">
        <v>0</v>
      </c>
      <c r="I36" s="165">
        <v>0</v>
      </c>
      <c r="J36" s="165">
        <v>0</v>
      </c>
      <c r="K36" s="165">
        <v>0</v>
      </c>
      <c r="L36" s="165">
        <v>0</v>
      </c>
      <c r="M36" s="165">
        <v>0</v>
      </c>
      <c r="N36" s="165">
        <v>0</v>
      </c>
      <c r="O36" s="165">
        <v>0</v>
      </c>
      <c r="P36" s="165">
        <v>0</v>
      </c>
      <c r="Q36" s="165">
        <v>0</v>
      </c>
      <c r="R36" s="173"/>
    </row>
    <row r="37" spans="1:18">
      <c r="A37" s="173"/>
      <c r="B37" s="168"/>
      <c r="C37" s="167"/>
      <c r="D37" s="166"/>
      <c r="E37" s="166"/>
      <c r="F37" s="166" t="s">
        <v>20</v>
      </c>
      <c r="G37" s="165">
        <v>0</v>
      </c>
      <c r="H37" s="169"/>
      <c r="I37" s="169"/>
      <c r="J37" s="169"/>
      <c r="K37" s="169"/>
      <c r="L37" s="169"/>
      <c r="M37" s="169"/>
      <c r="N37" s="169"/>
      <c r="O37" s="169"/>
      <c r="P37" s="169"/>
      <c r="Q37" s="169"/>
      <c r="R37" s="173"/>
    </row>
    <row r="38" spans="1:18">
      <c r="A38" s="173"/>
      <c r="B38" s="168"/>
      <c r="C38" s="166"/>
      <c r="D38" s="167"/>
      <c r="E38" s="166" t="s">
        <v>8</v>
      </c>
      <c r="F38" s="166" t="s">
        <v>20</v>
      </c>
      <c r="G38" s="165">
        <v>0</v>
      </c>
      <c r="H38" s="165">
        <v>0</v>
      </c>
      <c r="I38" s="165">
        <v>0</v>
      </c>
      <c r="J38" s="165">
        <v>0</v>
      </c>
      <c r="K38" s="165">
        <v>0</v>
      </c>
      <c r="L38" s="165">
        <v>0</v>
      </c>
      <c r="M38" s="165">
        <v>0</v>
      </c>
      <c r="N38" s="165">
        <v>0</v>
      </c>
      <c r="O38" s="165">
        <v>0</v>
      </c>
      <c r="P38" s="165">
        <v>0</v>
      </c>
      <c r="Q38" s="165">
        <v>0</v>
      </c>
      <c r="R38" s="173"/>
    </row>
    <row r="39" spans="1:18">
      <c r="A39" s="173"/>
      <c r="B39" s="173"/>
      <c r="C39" s="173"/>
      <c r="D39" s="173"/>
      <c r="E39" s="173"/>
      <c r="F39" s="173"/>
      <c r="G39" s="173"/>
      <c r="H39" s="173"/>
      <c r="I39" s="173"/>
      <c r="J39" s="173"/>
      <c r="K39" s="173"/>
      <c r="L39" s="173"/>
      <c r="M39" s="173"/>
      <c r="N39" s="173"/>
      <c r="O39" s="173"/>
      <c r="P39" s="173"/>
      <c r="Q39" s="173"/>
      <c r="R39" s="173"/>
    </row>
    <row r="40" spans="1:18">
      <c r="A40" s="173"/>
      <c r="B40" s="173"/>
      <c r="C40" s="173"/>
      <c r="D40" s="173"/>
      <c r="E40" s="173"/>
      <c r="F40" s="173"/>
      <c r="G40" s="173"/>
      <c r="H40" s="818"/>
      <c r="I40" s="818"/>
      <c r="J40" s="818"/>
      <c r="K40" s="818"/>
      <c r="L40" s="818"/>
      <c r="M40" s="818"/>
      <c r="N40" s="818"/>
      <c r="O40" s="818"/>
      <c r="P40" s="818"/>
      <c r="Q40" s="818"/>
      <c r="R40" s="173"/>
    </row>
    <row r="1000" spans="1:1" hidden="1">
      <c r="A1000" s="67" t="s">
        <v>993</v>
      </c>
    </row>
    <row r="1001" spans="1:1" hidden="1">
      <c r="A1001" s="67" t="s">
        <v>238</v>
      </c>
    </row>
    <row r="1002" spans="1:1" hidden="1">
      <c r="A1002" s="67" t="s">
        <v>237</v>
      </c>
    </row>
    <row r="1003" spans="1:1" hidden="1">
      <c r="A1003" s="67" t="s">
        <v>236</v>
      </c>
    </row>
    <row r="1004" spans="1:1" hidden="1">
      <c r="A1004" s="67" t="s">
        <v>4</v>
      </c>
    </row>
    <row r="1005" spans="1:1" hidden="1">
      <c r="A1005" s="67" t="s">
        <v>235</v>
      </c>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sheetPr codeName="Sheet17">
    <tabColor theme="5" tint="0.59999389629810485"/>
  </sheetPr>
  <dimension ref="A1:R1005"/>
  <sheetViews>
    <sheetView workbookViewId="0">
      <selection activeCell="A6" sqref="A6"/>
    </sheetView>
  </sheetViews>
  <sheetFormatPr defaultRowHeight="14.25"/>
  <cols>
    <col min="1" max="1" width="2.75" style="67" customWidth="1"/>
    <col min="2" max="16384" width="9" style="67"/>
  </cols>
  <sheetData>
    <row r="1" spans="1:18" s="163" customFormat="1" ht="24.75">
      <c r="A1" s="177" t="s">
        <v>0</v>
      </c>
      <c r="B1" s="175"/>
      <c r="C1" s="175"/>
      <c r="D1" s="175"/>
      <c r="E1" s="175"/>
      <c r="F1" s="175"/>
      <c r="G1" s="175"/>
      <c r="H1" s="175"/>
      <c r="I1" s="175"/>
      <c r="J1" s="175"/>
      <c r="K1" s="175"/>
      <c r="L1" s="175"/>
      <c r="M1" s="175"/>
      <c r="N1" s="175"/>
      <c r="O1" s="175"/>
      <c r="P1" s="175"/>
      <c r="Q1" s="175"/>
      <c r="R1" s="175"/>
    </row>
    <row r="2" spans="1:18" s="163" customFormat="1" ht="24.75">
      <c r="A2" s="108" t="s">
        <v>247</v>
      </c>
      <c r="B2" s="175"/>
      <c r="C2" s="175"/>
      <c r="D2" s="175"/>
      <c r="E2" s="175"/>
      <c r="F2" s="175"/>
      <c r="G2" s="175"/>
      <c r="H2" s="175"/>
      <c r="I2" s="175"/>
      <c r="J2" s="175"/>
      <c r="K2" s="175"/>
      <c r="L2" s="175"/>
      <c r="M2" s="175"/>
      <c r="N2" s="175"/>
      <c r="O2" s="175"/>
      <c r="P2" s="175"/>
      <c r="Q2" s="175"/>
      <c r="R2" s="175"/>
    </row>
    <row r="3" spans="1:18" s="162" customFormat="1" ht="25.5" thickBot="1">
      <c r="A3" s="176" t="s">
        <v>246</v>
      </c>
      <c r="B3" s="175"/>
      <c r="C3" s="175"/>
      <c r="D3" s="175"/>
      <c r="E3" s="175"/>
      <c r="F3" s="175"/>
      <c r="G3" s="175"/>
      <c r="H3" s="175"/>
      <c r="I3" s="175"/>
      <c r="J3" s="175"/>
      <c r="K3" s="175"/>
      <c r="L3" s="175"/>
      <c r="M3" s="175"/>
      <c r="N3" s="175"/>
      <c r="O3" s="175"/>
      <c r="P3" s="175"/>
      <c r="Q3" s="175"/>
      <c r="R3" s="175"/>
    </row>
    <row r="4" spans="1:18">
      <c r="A4" s="173"/>
      <c r="B4" s="173"/>
      <c r="C4" s="173"/>
      <c r="D4" s="173"/>
      <c r="E4" s="173"/>
      <c r="F4" s="173"/>
      <c r="G4" s="173"/>
      <c r="H4" s="173"/>
      <c r="I4" s="173"/>
      <c r="J4" s="173"/>
      <c r="K4" s="173"/>
      <c r="L4" s="173"/>
      <c r="M4" s="173"/>
      <c r="N4" s="173"/>
      <c r="O4" s="173"/>
      <c r="P4" s="173"/>
      <c r="Q4" s="173"/>
      <c r="R4" s="173"/>
    </row>
    <row r="5" spans="1:18" ht="19.5">
      <c r="A5" s="174" t="s">
        <v>2799</v>
      </c>
      <c r="B5" s="173"/>
      <c r="C5" s="173"/>
      <c r="D5" s="173"/>
      <c r="E5" s="173"/>
      <c r="F5" s="173"/>
      <c r="G5" s="173"/>
      <c r="H5" s="173"/>
      <c r="I5" s="819" t="s">
        <v>994</v>
      </c>
      <c r="J5" s="173"/>
      <c r="K5" s="173"/>
      <c r="L5" s="173"/>
      <c r="M5" s="173"/>
      <c r="N5" s="173"/>
      <c r="O5" s="173"/>
      <c r="P5" s="173"/>
      <c r="Q5" s="173"/>
      <c r="R5" s="173"/>
    </row>
    <row r="6" spans="1:18">
      <c r="A6" s="173"/>
      <c r="B6" s="173"/>
      <c r="C6" s="173"/>
      <c r="D6" s="173"/>
      <c r="E6" s="173"/>
      <c r="F6" s="173"/>
      <c r="G6" s="173"/>
      <c r="H6" s="173"/>
      <c r="I6" s="173"/>
      <c r="J6" s="173"/>
      <c r="K6" s="173"/>
      <c r="L6" s="173"/>
      <c r="M6" s="173"/>
      <c r="N6" s="173"/>
      <c r="O6" s="173"/>
      <c r="P6" s="173"/>
      <c r="Q6" s="173"/>
      <c r="R6" s="173"/>
    </row>
    <row r="7" spans="1:18" ht="15">
      <c r="A7" s="173"/>
      <c r="B7" s="173"/>
      <c r="C7" s="173"/>
      <c r="D7" s="173"/>
      <c r="E7" s="173"/>
      <c r="F7" s="173"/>
      <c r="G7" s="173"/>
      <c r="H7" s="103" t="s">
        <v>152</v>
      </c>
      <c r="I7" s="104"/>
      <c r="J7" s="103" t="s">
        <v>151</v>
      </c>
      <c r="K7" s="102"/>
      <c r="L7" s="102"/>
      <c r="M7" s="102"/>
      <c r="N7" s="102"/>
      <c r="O7" s="102"/>
      <c r="P7" s="102"/>
      <c r="Q7" s="102"/>
      <c r="R7" s="173"/>
    </row>
    <row r="8" spans="1:18" ht="30">
      <c r="A8" s="173"/>
      <c r="B8" s="172" t="s">
        <v>244</v>
      </c>
      <c r="C8" s="172" t="s">
        <v>243</v>
      </c>
      <c r="D8" s="172" t="s">
        <v>242</v>
      </c>
      <c r="E8" s="172" t="s">
        <v>241</v>
      </c>
      <c r="F8" s="172" t="s">
        <v>240</v>
      </c>
      <c r="G8" s="171" t="s">
        <v>239</v>
      </c>
      <c r="H8" s="170">
        <v>2012</v>
      </c>
      <c r="I8" s="170">
        <v>2013</v>
      </c>
      <c r="J8" s="170">
        <v>2014</v>
      </c>
      <c r="K8" s="170">
        <v>2015</v>
      </c>
      <c r="L8" s="170">
        <v>2016</v>
      </c>
      <c r="M8" s="170">
        <v>2017</v>
      </c>
      <c r="N8" s="170">
        <v>2018</v>
      </c>
      <c r="O8" s="170">
        <v>2019</v>
      </c>
      <c r="P8" s="170">
        <v>2020</v>
      </c>
      <c r="Q8" s="170">
        <v>2021</v>
      </c>
      <c r="R8" s="173"/>
    </row>
    <row r="9" spans="1:18">
      <c r="A9" s="173"/>
      <c r="B9" s="166"/>
      <c r="C9" s="166"/>
      <c r="D9" s="166"/>
      <c r="E9" s="168"/>
      <c r="F9" s="166" t="s">
        <v>20</v>
      </c>
      <c r="G9" s="165">
        <v>0</v>
      </c>
      <c r="H9" s="169"/>
      <c r="I9" s="169"/>
      <c r="J9" s="169"/>
      <c r="K9" s="169"/>
      <c r="L9" s="169"/>
      <c r="M9" s="169"/>
      <c r="N9" s="169"/>
      <c r="O9" s="169"/>
      <c r="P9" s="169"/>
      <c r="Q9" s="169"/>
      <c r="R9" s="173"/>
    </row>
    <row r="10" spans="1:18">
      <c r="A10" s="173"/>
      <c r="B10" s="168"/>
      <c r="C10" s="168"/>
      <c r="D10" s="166"/>
      <c r="E10" s="166"/>
      <c r="F10" s="166" t="s">
        <v>20</v>
      </c>
      <c r="G10" s="165">
        <v>0</v>
      </c>
      <c r="H10" s="169"/>
      <c r="I10" s="169"/>
      <c r="J10" s="169"/>
      <c r="K10" s="169"/>
      <c r="L10" s="169"/>
      <c r="M10" s="169"/>
      <c r="N10" s="169"/>
      <c r="O10" s="169"/>
      <c r="P10" s="169"/>
      <c r="Q10" s="169"/>
      <c r="R10" s="173"/>
    </row>
    <row r="11" spans="1:18">
      <c r="A11" s="173"/>
      <c r="B11" s="168"/>
      <c r="C11" s="168"/>
      <c r="D11" s="166"/>
      <c r="E11" s="166"/>
      <c r="F11" s="166" t="s">
        <v>20</v>
      </c>
      <c r="G11" s="165">
        <v>0</v>
      </c>
      <c r="H11" s="169"/>
      <c r="I11" s="169"/>
      <c r="J11" s="169"/>
      <c r="K11" s="169"/>
      <c r="L11" s="169"/>
      <c r="M11" s="169"/>
      <c r="N11" s="169"/>
      <c r="O11" s="169"/>
      <c r="P11" s="169"/>
      <c r="Q11" s="169"/>
      <c r="R11" s="173"/>
    </row>
    <row r="12" spans="1:18">
      <c r="A12" s="173"/>
      <c r="B12" s="168"/>
      <c r="C12" s="168"/>
      <c r="D12" s="166"/>
      <c r="E12" s="166"/>
      <c r="F12" s="166" t="s">
        <v>20</v>
      </c>
      <c r="G12" s="165">
        <v>0</v>
      </c>
      <c r="H12" s="169"/>
      <c r="I12" s="169"/>
      <c r="J12" s="169"/>
      <c r="K12" s="169"/>
      <c r="L12" s="169"/>
      <c r="M12" s="169"/>
      <c r="N12" s="169"/>
      <c r="O12" s="169"/>
      <c r="P12" s="169"/>
      <c r="Q12" s="169"/>
      <c r="R12" s="173"/>
    </row>
    <row r="13" spans="1:18">
      <c r="A13" s="173"/>
      <c r="B13" s="168"/>
      <c r="C13" s="168"/>
      <c r="D13" s="167"/>
      <c r="E13" s="166" t="s">
        <v>8</v>
      </c>
      <c r="F13" s="166" t="s">
        <v>20</v>
      </c>
      <c r="G13" s="165">
        <v>0</v>
      </c>
      <c r="H13" s="165">
        <v>0</v>
      </c>
      <c r="I13" s="165">
        <v>0</v>
      </c>
      <c r="J13" s="165">
        <v>0</v>
      </c>
      <c r="K13" s="165">
        <v>0</v>
      </c>
      <c r="L13" s="165">
        <v>0</v>
      </c>
      <c r="M13" s="165">
        <v>0</v>
      </c>
      <c r="N13" s="165">
        <v>0</v>
      </c>
      <c r="O13" s="165">
        <v>0</v>
      </c>
      <c r="P13" s="165">
        <v>0</v>
      </c>
      <c r="Q13" s="165">
        <v>0</v>
      </c>
      <c r="R13" s="173"/>
    </row>
    <row r="14" spans="1:18">
      <c r="A14" s="173"/>
      <c r="B14" s="168"/>
      <c r="C14" s="166"/>
      <c r="D14" s="166"/>
      <c r="E14" s="166"/>
      <c r="F14" s="166" t="s">
        <v>20</v>
      </c>
      <c r="G14" s="165">
        <v>0</v>
      </c>
      <c r="H14" s="169"/>
      <c r="I14" s="169"/>
      <c r="J14" s="169"/>
      <c r="K14" s="169"/>
      <c r="L14" s="169"/>
      <c r="M14" s="169"/>
      <c r="N14" s="169"/>
      <c r="O14" s="169"/>
      <c r="P14" s="169"/>
      <c r="Q14" s="169"/>
      <c r="R14" s="173"/>
    </row>
    <row r="15" spans="1:18">
      <c r="A15" s="173"/>
      <c r="B15" s="168"/>
      <c r="C15" s="168"/>
      <c r="D15" s="166"/>
      <c r="E15" s="166"/>
      <c r="F15" s="166" t="s">
        <v>20</v>
      </c>
      <c r="G15" s="165">
        <v>0</v>
      </c>
      <c r="H15" s="169"/>
      <c r="I15" s="169"/>
      <c r="J15" s="169"/>
      <c r="K15" s="169"/>
      <c r="L15" s="169"/>
      <c r="M15" s="169"/>
      <c r="N15" s="169"/>
      <c r="O15" s="169"/>
      <c r="P15" s="169"/>
      <c r="Q15" s="169"/>
      <c r="R15" s="173"/>
    </row>
    <row r="16" spans="1:18">
      <c r="A16" s="173"/>
      <c r="B16" s="168"/>
      <c r="C16" s="168"/>
      <c r="D16" s="166"/>
      <c r="E16" s="166"/>
      <c r="F16" s="166" t="s">
        <v>20</v>
      </c>
      <c r="G16" s="165">
        <v>0</v>
      </c>
      <c r="H16" s="169"/>
      <c r="I16" s="169"/>
      <c r="J16" s="169"/>
      <c r="K16" s="169"/>
      <c r="L16" s="169"/>
      <c r="M16" s="169"/>
      <c r="N16" s="169"/>
      <c r="O16" s="169"/>
      <c r="P16" s="169"/>
      <c r="Q16" s="169"/>
      <c r="R16" s="173"/>
    </row>
    <row r="17" spans="1:18">
      <c r="A17" s="173"/>
      <c r="B17" s="168"/>
      <c r="C17" s="168"/>
      <c r="D17" s="167"/>
      <c r="E17" s="166" t="s">
        <v>8</v>
      </c>
      <c r="F17" s="166" t="s">
        <v>20</v>
      </c>
      <c r="G17" s="165">
        <v>0</v>
      </c>
      <c r="H17" s="165">
        <v>0</v>
      </c>
      <c r="I17" s="165">
        <v>0</v>
      </c>
      <c r="J17" s="165">
        <v>0</v>
      </c>
      <c r="K17" s="165">
        <v>0</v>
      </c>
      <c r="L17" s="165">
        <v>0</v>
      </c>
      <c r="M17" s="165">
        <v>0</v>
      </c>
      <c r="N17" s="165">
        <v>0</v>
      </c>
      <c r="O17" s="165">
        <v>0</v>
      </c>
      <c r="P17" s="165">
        <v>0</v>
      </c>
      <c r="Q17" s="165">
        <v>0</v>
      </c>
      <c r="R17" s="173"/>
    </row>
    <row r="18" spans="1:18">
      <c r="A18" s="173"/>
      <c r="B18" s="168"/>
      <c r="C18" s="166"/>
      <c r="D18" s="166"/>
      <c r="E18" s="166"/>
      <c r="F18" s="166" t="s">
        <v>20</v>
      </c>
      <c r="G18" s="165">
        <v>0</v>
      </c>
      <c r="H18" s="169"/>
      <c r="I18" s="169"/>
      <c r="J18" s="169"/>
      <c r="K18" s="169"/>
      <c r="L18" s="169"/>
      <c r="M18" s="169"/>
      <c r="N18" s="169"/>
      <c r="O18" s="169"/>
      <c r="P18" s="169"/>
      <c r="Q18" s="169"/>
      <c r="R18" s="173"/>
    </row>
    <row r="19" spans="1:18">
      <c r="A19" s="173"/>
      <c r="B19" s="168"/>
      <c r="C19" s="168"/>
      <c r="D19" s="166"/>
      <c r="E19" s="166"/>
      <c r="F19" s="166" t="s">
        <v>20</v>
      </c>
      <c r="G19" s="165">
        <v>0</v>
      </c>
      <c r="H19" s="169"/>
      <c r="I19" s="169"/>
      <c r="J19" s="169"/>
      <c r="K19" s="169"/>
      <c r="L19" s="169"/>
      <c r="M19" s="169"/>
      <c r="N19" s="169"/>
      <c r="O19" s="169"/>
      <c r="P19" s="169"/>
      <c r="Q19" s="169"/>
      <c r="R19" s="173"/>
    </row>
    <row r="20" spans="1:18">
      <c r="A20" s="173"/>
      <c r="B20" s="168"/>
      <c r="C20" s="168"/>
      <c r="D20" s="166"/>
      <c r="E20" s="166"/>
      <c r="F20" s="166" t="s">
        <v>20</v>
      </c>
      <c r="G20" s="165">
        <v>0</v>
      </c>
      <c r="H20" s="169"/>
      <c r="I20" s="169"/>
      <c r="J20" s="169"/>
      <c r="K20" s="169"/>
      <c r="L20" s="169"/>
      <c r="M20" s="169"/>
      <c r="N20" s="169"/>
      <c r="O20" s="169"/>
      <c r="P20" s="169"/>
      <c r="Q20" s="169"/>
      <c r="R20" s="173"/>
    </row>
    <row r="21" spans="1:18">
      <c r="A21" s="173"/>
      <c r="B21" s="168"/>
      <c r="C21" s="168"/>
      <c r="D21" s="166"/>
      <c r="E21" s="166"/>
      <c r="F21" s="166" t="s">
        <v>20</v>
      </c>
      <c r="G21" s="165">
        <v>0</v>
      </c>
      <c r="H21" s="169"/>
      <c r="I21" s="169"/>
      <c r="J21" s="169"/>
      <c r="K21" s="169"/>
      <c r="L21" s="169"/>
      <c r="M21" s="169"/>
      <c r="N21" s="169"/>
      <c r="O21" s="169"/>
      <c r="P21" s="169"/>
      <c r="Q21" s="169"/>
      <c r="R21" s="173"/>
    </row>
    <row r="22" spans="1:18">
      <c r="A22" s="173"/>
      <c r="B22" s="168"/>
      <c r="C22" s="168"/>
      <c r="D22" s="167"/>
      <c r="E22" s="166" t="s">
        <v>8</v>
      </c>
      <c r="F22" s="166" t="s">
        <v>20</v>
      </c>
      <c r="G22" s="165">
        <v>0</v>
      </c>
      <c r="H22" s="165">
        <v>0</v>
      </c>
      <c r="I22" s="165">
        <v>0</v>
      </c>
      <c r="J22" s="165">
        <v>0</v>
      </c>
      <c r="K22" s="165">
        <v>0</v>
      </c>
      <c r="L22" s="165">
        <v>0</v>
      </c>
      <c r="M22" s="165">
        <v>0</v>
      </c>
      <c r="N22" s="165">
        <v>0</v>
      </c>
      <c r="O22" s="165">
        <v>0</v>
      </c>
      <c r="P22" s="165">
        <v>0</v>
      </c>
      <c r="Q22" s="165">
        <v>0</v>
      </c>
      <c r="R22" s="173"/>
    </row>
    <row r="23" spans="1:18">
      <c r="A23" s="173"/>
      <c r="B23" s="168"/>
      <c r="C23" s="168"/>
      <c r="D23" s="167"/>
      <c r="E23" s="166" t="s">
        <v>8</v>
      </c>
      <c r="F23" s="166" t="s">
        <v>20</v>
      </c>
      <c r="G23" s="165">
        <v>0</v>
      </c>
      <c r="H23" s="165">
        <v>0</v>
      </c>
      <c r="I23" s="165">
        <v>0</v>
      </c>
      <c r="J23" s="165">
        <v>0</v>
      </c>
      <c r="K23" s="165">
        <v>0</v>
      </c>
      <c r="L23" s="165">
        <v>0</v>
      </c>
      <c r="M23" s="165">
        <v>0</v>
      </c>
      <c r="N23" s="165">
        <v>0</v>
      </c>
      <c r="O23" s="165">
        <v>0</v>
      </c>
      <c r="P23" s="165">
        <v>0</v>
      </c>
      <c r="Q23" s="165">
        <v>0</v>
      </c>
      <c r="R23" s="173"/>
    </row>
    <row r="24" spans="1:18">
      <c r="A24" s="173"/>
      <c r="B24" s="168"/>
      <c r="C24" s="166"/>
      <c r="D24" s="166"/>
      <c r="E24" s="166"/>
      <c r="F24" s="166" t="s">
        <v>20</v>
      </c>
      <c r="G24" s="165">
        <v>0</v>
      </c>
      <c r="H24" s="169"/>
      <c r="I24" s="169"/>
      <c r="J24" s="169"/>
      <c r="K24" s="169"/>
      <c r="L24" s="169"/>
      <c r="M24" s="169"/>
      <c r="N24" s="169"/>
      <c r="O24" s="169"/>
      <c r="P24" s="169"/>
      <c r="Q24" s="169"/>
      <c r="R24" s="173"/>
    </row>
    <row r="25" spans="1:18">
      <c r="A25" s="173"/>
      <c r="B25" s="168"/>
      <c r="C25" s="168"/>
      <c r="D25" s="166"/>
      <c r="E25" s="166"/>
      <c r="F25" s="166" t="s">
        <v>20</v>
      </c>
      <c r="G25" s="165">
        <v>0</v>
      </c>
      <c r="H25" s="169"/>
      <c r="I25" s="169"/>
      <c r="J25" s="169"/>
      <c r="K25" s="169"/>
      <c r="L25" s="169"/>
      <c r="M25" s="169"/>
      <c r="N25" s="169"/>
      <c r="O25" s="169"/>
      <c r="P25" s="169"/>
      <c r="Q25" s="169"/>
      <c r="R25" s="173"/>
    </row>
    <row r="26" spans="1:18">
      <c r="A26" s="173"/>
      <c r="B26" s="168"/>
      <c r="C26" s="168"/>
      <c r="D26" s="166"/>
      <c r="E26" s="166"/>
      <c r="F26" s="166" t="s">
        <v>20</v>
      </c>
      <c r="G26" s="165">
        <v>0</v>
      </c>
      <c r="H26" s="169"/>
      <c r="I26" s="169"/>
      <c r="J26" s="169"/>
      <c r="K26" s="169"/>
      <c r="L26" s="169"/>
      <c r="M26" s="169"/>
      <c r="N26" s="169"/>
      <c r="O26" s="169"/>
      <c r="P26" s="169"/>
      <c r="Q26" s="169"/>
      <c r="R26" s="173"/>
    </row>
    <row r="27" spans="1:18">
      <c r="A27" s="173"/>
      <c r="B27" s="168"/>
      <c r="C27" s="168"/>
      <c r="D27" s="166"/>
      <c r="E27" s="166"/>
      <c r="F27" s="166" t="s">
        <v>20</v>
      </c>
      <c r="G27" s="165">
        <v>0</v>
      </c>
      <c r="H27" s="169"/>
      <c r="I27" s="169"/>
      <c r="J27" s="169"/>
      <c r="K27" s="169"/>
      <c r="L27" s="169"/>
      <c r="M27" s="169"/>
      <c r="N27" s="169"/>
      <c r="O27" s="169"/>
      <c r="P27" s="169"/>
      <c r="Q27" s="169"/>
      <c r="R27" s="173"/>
    </row>
    <row r="28" spans="1:18">
      <c r="A28" s="173"/>
      <c r="B28" s="168"/>
      <c r="C28" s="168"/>
      <c r="D28" s="168"/>
      <c r="E28" s="166"/>
      <c r="F28" s="166" t="s">
        <v>20</v>
      </c>
      <c r="G28" s="165">
        <v>0</v>
      </c>
      <c r="H28" s="169"/>
      <c r="I28" s="169"/>
      <c r="J28" s="169"/>
      <c r="K28" s="169"/>
      <c r="L28" s="169"/>
      <c r="M28" s="169"/>
      <c r="N28" s="169"/>
      <c r="O28" s="169"/>
      <c r="P28" s="169"/>
      <c r="Q28" s="169"/>
      <c r="R28" s="173"/>
    </row>
    <row r="29" spans="1:18">
      <c r="A29" s="173"/>
      <c r="B29" s="168"/>
      <c r="C29" s="168"/>
      <c r="D29" s="168"/>
      <c r="E29" s="166"/>
      <c r="F29" s="166" t="s">
        <v>20</v>
      </c>
      <c r="G29" s="165">
        <v>0</v>
      </c>
      <c r="H29" s="169"/>
      <c r="I29" s="169"/>
      <c r="J29" s="169"/>
      <c r="K29" s="169"/>
      <c r="L29" s="169"/>
      <c r="M29" s="169"/>
      <c r="N29" s="169"/>
      <c r="O29" s="169"/>
      <c r="P29" s="169"/>
      <c r="Q29" s="169"/>
      <c r="R29" s="173"/>
    </row>
    <row r="30" spans="1:18">
      <c r="A30" s="173"/>
      <c r="B30" s="168"/>
      <c r="C30" s="168"/>
      <c r="D30" s="168"/>
      <c r="E30" s="166"/>
      <c r="F30" s="166" t="s">
        <v>20</v>
      </c>
      <c r="G30" s="165">
        <v>0</v>
      </c>
      <c r="H30" s="169"/>
      <c r="I30" s="169"/>
      <c r="J30" s="169"/>
      <c r="K30" s="169"/>
      <c r="L30" s="169"/>
      <c r="M30" s="169"/>
      <c r="N30" s="169"/>
      <c r="O30" s="169"/>
      <c r="P30" s="169"/>
      <c r="Q30" s="169"/>
      <c r="R30" s="173"/>
    </row>
    <row r="31" spans="1:18">
      <c r="A31" s="173"/>
      <c r="B31" s="168"/>
      <c r="C31" s="168"/>
      <c r="D31" s="166"/>
      <c r="E31" s="166"/>
      <c r="F31" s="166" t="s">
        <v>20</v>
      </c>
      <c r="G31" s="165">
        <v>0</v>
      </c>
      <c r="H31" s="169"/>
      <c r="I31" s="169"/>
      <c r="J31" s="169"/>
      <c r="K31" s="169"/>
      <c r="L31" s="169"/>
      <c r="M31" s="169"/>
      <c r="N31" s="169"/>
      <c r="O31" s="169"/>
      <c r="P31" s="169"/>
      <c r="Q31" s="169"/>
      <c r="R31" s="173"/>
    </row>
    <row r="32" spans="1:18">
      <c r="A32" s="173"/>
      <c r="B32" s="168"/>
      <c r="C32" s="168"/>
      <c r="D32" s="166"/>
      <c r="E32" s="166"/>
      <c r="F32" s="166" t="s">
        <v>20</v>
      </c>
      <c r="G32" s="165">
        <v>0</v>
      </c>
      <c r="H32" s="169"/>
      <c r="I32" s="169"/>
      <c r="J32" s="169"/>
      <c r="K32" s="169"/>
      <c r="L32" s="169"/>
      <c r="M32" s="169"/>
      <c r="N32" s="169"/>
      <c r="O32" s="169"/>
      <c r="P32" s="169"/>
      <c r="Q32" s="169"/>
      <c r="R32" s="173"/>
    </row>
    <row r="33" spans="1:18">
      <c r="A33" s="173"/>
      <c r="B33" s="168"/>
      <c r="C33" s="168"/>
      <c r="D33" s="167"/>
      <c r="E33" s="166" t="s">
        <v>8</v>
      </c>
      <c r="F33" s="166" t="s">
        <v>20</v>
      </c>
      <c r="G33" s="165">
        <v>0</v>
      </c>
      <c r="H33" s="165">
        <v>0</v>
      </c>
      <c r="I33" s="165">
        <v>0</v>
      </c>
      <c r="J33" s="165">
        <v>0</v>
      </c>
      <c r="K33" s="165">
        <v>0</v>
      </c>
      <c r="L33" s="165">
        <v>0</v>
      </c>
      <c r="M33" s="165">
        <v>0</v>
      </c>
      <c r="N33" s="165">
        <v>0</v>
      </c>
      <c r="O33" s="165">
        <v>0</v>
      </c>
      <c r="P33" s="165">
        <v>0</v>
      </c>
      <c r="Q33" s="165">
        <v>0</v>
      </c>
      <c r="R33" s="173"/>
    </row>
    <row r="34" spans="1:18">
      <c r="A34" s="173"/>
      <c r="B34" s="168"/>
      <c r="C34" s="166"/>
      <c r="D34" s="166"/>
      <c r="E34" s="166"/>
      <c r="F34" s="166" t="s">
        <v>20</v>
      </c>
      <c r="G34" s="165">
        <v>0</v>
      </c>
      <c r="H34" s="169"/>
      <c r="I34" s="169"/>
      <c r="J34" s="169"/>
      <c r="K34" s="169"/>
      <c r="L34" s="169"/>
      <c r="M34" s="169"/>
      <c r="N34" s="169"/>
      <c r="O34" s="169"/>
      <c r="P34" s="169"/>
      <c r="Q34" s="169"/>
      <c r="R34" s="173"/>
    </row>
    <row r="35" spans="1:18">
      <c r="A35" s="173"/>
      <c r="B35" s="168"/>
      <c r="C35" s="168"/>
      <c r="D35" s="166"/>
      <c r="E35" s="166"/>
      <c r="F35" s="166" t="s">
        <v>20</v>
      </c>
      <c r="G35" s="165">
        <v>0</v>
      </c>
      <c r="H35" s="169"/>
      <c r="I35" s="169"/>
      <c r="J35" s="169"/>
      <c r="K35" s="169"/>
      <c r="L35" s="169"/>
      <c r="M35" s="169"/>
      <c r="N35" s="169"/>
      <c r="O35" s="169"/>
      <c r="P35" s="169"/>
      <c r="Q35" s="169"/>
      <c r="R35" s="173"/>
    </row>
    <row r="36" spans="1:18">
      <c r="A36" s="173"/>
      <c r="B36" s="168"/>
      <c r="C36" s="168"/>
      <c r="D36" s="167"/>
      <c r="E36" s="166" t="s">
        <v>8</v>
      </c>
      <c r="F36" s="166" t="s">
        <v>20</v>
      </c>
      <c r="G36" s="165">
        <v>0</v>
      </c>
      <c r="H36" s="165">
        <v>0</v>
      </c>
      <c r="I36" s="165">
        <v>0</v>
      </c>
      <c r="J36" s="165">
        <v>0</v>
      </c>
      <c r="K36" s="165">
        <v>0</v>
      </c>
      <c r="L36" s="165">
        <v>0</v>
      </c>
      <c r="M36" s="165">
        <v>0</v>
      </c>
      <c r="N36" s="165">
        <v>0</v>
      </c>
      <c r="O36" s="165">
        <v>0</v>
      </c>
      <c r="P36" s="165">
        <v>0</v>
      </c>
      <c r="Q36" s="165">
        <v>0</v>
      </c>
      <c r="R36" s="173"/>
    </row>
    <row r="37" spans="1:18">
      <c r="A37" s="173"/>
      <c r="B37" s="168"/>
      <c r="C37" s="167"/>
      <c r="D37" s="166"/>
      <c r="E37" s="166"/>
      <c r="F37" s="166" t="s">
        <v>20</v>
      </c>
      <c r="G37" s="165">
        <v>0</v>
      </c>
      <c r="H37" s="169"/>
      <c r="I37" s="169"/>
      <c r="J37" s="169"/>
      <c r="K37" s="169"/>
      <c r="L37" s="169"/>
      <c r="M37" s="169"/>
      <c r="N37" s="169"/>
      <c r="O37" s="169"/>
      <c r="P37" s="169"/>
      <c r="Q37" s="169"/>
      <c r="R37" s="173"/>
    </row>
    <row r="38" spans="1:18">
      <c r="A38" s="173"/>
      <c r="B38" s="168"/>
      <c r="C38" s="166"/>
      <c r="D38" s="167"/>
      <c r="E38" s="166" t="s">
        <v>8</v>
      </c>
      <c r="F38" s="166" t="s">
        <v>20</v>
      </c>
      <c r="G38" s="165">
        <v>0</v>
      </c>
      <c r="H38" s="165">
        <v>0</v>
      </c>
      <c r="I38" s="165">
        <v>0</v>
      </c>
      <c r="J38" s="165">
        <v>0</v>
      </c>
      <c r="K38" s="165">
        <v>0</v>
      </c>
      <c r="L38" s="165">
        <v>0</v>
      </c>
      <c r="M38" s="165">
        <v>0</v>
      </c>
      <c r="N38" s="165">
        <v>0</v>
      </c>
      <c r="O38" s="165">
        <v>0</v>
      </c>
      <c r="P38" s="165">
        <v>0</v>
      </c>
      <c r="Q38" s="165">
        <v>0</v>
      </c>
      <c r="R38" s="173"/>
    </row>
    <row r="39" spans="1:18">
      <c r="A39" s="173"/>
      <c r="B39" s="173"/>
      <c r="C39" s="173"/>
      <c r="D39" s="173"/>
      <c r="E39" s="173"/>
      <c r="F39" s="173"/>
      <c r="G39" s="173"/>
      <c r="H39" s="173"/>
      <c r="I39" s="173"/>
      <c r="J39" s="173"/>
      <c r="K39" s="173"/>
      <c r="L39" s="173"/>
      <c r="M39" s="173"/>
      <c r="N39" s="173"/>
      <c r="O39" s="173"/>
      <c r="P39" s="173"/>
      <c r="Q39" s="173"/>
      <c r="R39" s="173"/>
    </row>
    <row r="40" spans="1:18">
      <c r="A40" s="173"/>
      <c r="B40" s="173"/>
      <c r="C40" s="173"/>
      <c r="D40" s="173"/>
      <c r="E40" s="173"/>
      <c r="F40" s="173"/>
      <c r="G40" s="173"/>
      <c r="H40" s="818"/>
      <c r="I40" s="818"/>
      <c r="J40" s="818"/>
      <c r="K40" s="818"/>
      <c r="L40" s="818"/>
      <c r="M40" s="818"/>
      <c r="N40" s="818"/>
      <c r="O40" s="818"/>
      <c r="P40" s="818"/>
      <c r="Q40" s="818"/>
      <c r="R40" s="173"/>
    </row>
    <row r="1000" spans="1:1" hidden="1">
      <c r="A1000" s="67" t="s">
        <v>993</v>
      </c>
    </row>
    <row r="1001" spans="1:1" hidden="1">
      <c r="A1001" s="67" t="s">
        <v>238</v>
      </c>
    </row>
    <row r="1002" spans="1:1" hidden="1">
      <c r="A1002" s="67" t="s">
        <v>237</v>
      </c>
    </row>
    <row r="1003" spans="1:1" hidden="1">
      <c r="A1003" s="67" t="s">
        <v>236</v>
      </c>
    </row>
    <row r="1004" spans="1:1" hidden="1">
      <c r="A1004" s="67" t="s">
        <v>4</v>
      </c>
    </row>
    <row r="1005" spans="1:1" hidden="1">
      <c r="A1005" s="67" t="s">
        <v>235</v>
      </c>
    </row>
  </sheetData>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sheetPr codeName="Sheet18">
    <tabColor theme="5" tint="0.59999389629810485"/>
  </sheetPr>
  <dimension ref="A1:R1005"/>
  <sheetViews>
    <sheetView workbookViewId="0">
      <selection activeCell="A6" sqref="A6"/>
    </sheetView>
  </sheetViews>
  <sheetFormatPr defaultRowHeight="14.25"/>
  <cols>
    <col min="1" max="1" width="2.75" style="67" customWidth="1"/>
    <col min="2" max="16384" width="9" style="67"/>
  </cols>
  <sheetData>
    <row r="1" spans="1:18" s="163" customFormat="1" ht="24.75">
      <c r="A1" s="177" t="s">
        <v>0</v>
      </c>
      <c r="B1" s="175"/>
      <c r="C1" s="175"/>
      <c r="D1" s="175"/>
      <c r="E1" s="175"/>
      <c r="F1" s="175"/>
      <c r="G1" s="175"/>
      <c r="H1" s="175"/>
      <c r="I1" s="175"/>
      <c r="J1" s="175"/>
      <c r="K1" s="175"/>
      <c r="L1" s="175"/>
      <c r="M1" s="175"/>
      <c r="N1" s="175"/>
      <c r="O1" s="175"/>
      <c r="P1" s="175"/>
      <c r="Q1" s="175"/>
      <c r="R1" s="175"/>
    </row>
    <row r="2" spans="1:18" s="163" customFormat="1" ht="24.75">
      <c r="A2" s="108" t="s">
        <v>247</v>
      </c>
      <c r="B2" s="175"/>
      <c r="C2" s="175"/>
      <c r="D2" s="175"/>
      <c r="E2" s="175"/>
      <c r="F2" s="175"/>
      <c r="G2" s="175"/>
      <c r="H2" s="175"/>
      <c r="I2" s="175"/>
      <c r="J2" s="175"/>
      <c r="K2" s="175"/>
      <c r="L2" s="175"/>
      <c r="M2" s="175"/>
      <c r="N2" s="175"/>
      <c r="O2" s="175"/>
      <c r="P2" s="175"/>
      <c r="Q2" s="175"/>
      <c r="R2" s="175"/>
    </row>
    <row r="3" spans="1:18" s="162" customFormat="1" ht="25.5" thickBot="1">
      <c r="A3" s="176" t="s">
        <v>246</v>
      </c>
      <c r="B3" s="175"/>
      <c r="C3" s="175"/>
      <c r="D3" s="175"/>
      <c r="E3" s="175"/>
      <c r="F3" s="175"/>
      <c r="G3" s="175"/>
      <c r="H3" s="175"/>
      <c r="I3" s="175"/>
      <c r="J3" s="175"/>
      <c r="K3" s="175"/>
      <c r="L3" s="175"/>
      <c r="M3" s="175"/>
      <c r="N3" s="175"/>
      <c r="O3" s="175"/>
      <c r="P3" s="175"/>
      <c r="Q3" s="175"/>
      <c r="R3" s="175"/>
    </row>
    <row r="4" spans="1:18">
      <c r="A4" s="173"/>
      <c r="B4" s="173"/>
      <c r="C4" s="173"/>
      <c r="D4" s="173"/>
      <c r="E4" s="173"/>
      <c r="F4" s="173"/>
      <c r="G4" s="173"/>
      <c r="H4" s="173"/>
      <c r="I4" s="173"/>
      <c r="J4" s="173"/>
      <c r="K4" s="173"/>
      <c r="L4" s="173"/>
      <c r="M4" s="173"/>
      <c r="N4" s="173"/>
      <c r="O4" s="173"/>
      <c r="P4" s="173"/>
      <c r="Q4" s="173"/>
      <c r="R4" s="173"/>
    </row>
    <row r="5" spans="1:18" ht="19.5">
      <c r="A5" s="174" t="s">
        <v>2800</v>
      </c>
      <c r="B5" s="173"/>
      <c r="C5" s="173"/>
      <c r="D5" s="173"/>
      <c r="E5" s="173"/>
      <c r="F5" s="173"/>
      <c r="G5" s="173"/>
      <c r="H5" s="173"/>
      <c r="I5" s="819" t="s">
        <v>994</v>
      </c>
      <c r="J5" s="173"/>
      <c r="K5" s="173"/>
      <c r="L5" s="173"/>
      <c r="M5" s="173"/>
      <c r="N5" s="173"/>
      <c r="O5" s="173"/>
      <c r="P5" s="173"/>
      <c r="Q5" s="173"/>
      <c r="R5" s="173"/>
    </row>
    <row r="6" spans="1:18">
      <c r="A6" s="173"/>
      <c r="B6" s="173"/>
      <c r="C6" s="173"/>
      <c r="D6" s="173"/>
      <c r="E6" s="173"/>
      <c r="F6" s="173"/>
      <c r="G6" s="173"/>
      <c r="H6" s="173"/>
      <c r="I6" s="173"/>
      <c r="J6" s="173"/>
      <c r="K6" s="173"/>
      <c r="L6" s="173"/>
      <c r="M6" s="173"/>
      <c r="N6" s="173"/>
      <c r="O6" s="173"/>
      <c r="P6" s="173"/>
      <c r="Q6" s="173"/>
      <c r="R6" s="173"/>
    </row>
    <row r="7" spans="1:18" ht="15">
      <c r="A7" s="173"/>
      <c r="B7" s="173"/>
      <c r="C7" s="173"/>
      <c r="D7" s="173"/>
      <c r="E7" s="173"/>
      <c r="F7" s="173"/>
      <c r="G7" s="173"/>
      <c r="H7" s="103" t="s">
        <v>152</v>
      </c>
      <c r="I7" s="104"/>
      <c r="J7" s="103" t="s">
        <v>151</v>
      </c>
      <c r="K7" s="102"/>
      <c r="L7" s="102"/>
      <c r="M7" s="102"/>
      <c r="N7" s="102"/>
      <c r="O7" s="102"/>
      <c r="P7" s="102"/>
      <c r="Q7" s="102"/>
      <c r="R7" s="173"/>
    </row>
    <row r="8" spans="1:18" ht="30">
      <c r="A8" s="173"/>
      <c r="B8" s="172" t="s">
        <v>244</v>
      </c>
      <c r="C8" s="172" t="s">
        <v>243</v>
      </c>
      <c r="D8" s="172" t="s">
        <v>242</v>
      </c>
      <c r="E8" s="172" t="s">
        <v>241</v>
      </c>
      <c r="F8" s="172" t="s">
        <v>240</v>
      </c>
      <c r="G8" s="171" t="s">
        <v>239</v>
      </c>
      <c r="H8" s="170">
        <v>2012</v>
      </c>
      <c r="I8" s="170">
        <v>2013</v>
      </c>
      <c r="J8" s="170">
        <v>2014</v>
      </c>
      <c r="K8" s="170">
        <v>2015</v>
      </c>
      <c r="L8" s="170">
        <v>2016</v>
      </c>
      <c r="M8" s="170">
        <v>2017</v>
      </c>
      <c r="N8" s="170">
        <v>2018</v>
      </c>
      <c r="O8" s="170">
        <v>2019</v>
      </c>
      <c r="P8" s="170">
        <v>2020</v>
      </c>
      <c r="Q8" s="170">
        <v>2021</v>
      </c>
      <c r="R8" s="173"/>
    </row>
    <row r="9" spans="1:18">
      <c r="A9" s="173"/>
      <c r="B9" s="166"/>
      <c r="C9" s="166"/>
      <c r="D9" s="166"/>
      <c r="E9" s="168"/>
      <c r="F9" s="166" t="s">
        <v>20</v>
      </c>
      <c r="G9" s="165">
        <v>0</v>
      </c>
      <c r="H9" s="169"/>
      <c r="I9" s="169"/>
      <c r="J9" s="169"/>
      <c r="K9" s="169"/>
      <c r="L9" s="169"/>
      <c r="M9" s="169"/>
      <c r="N9" s="169"/>
      <c r="O9" s="169"/>
      <c r="P9" s="169"/>
      <c r="Q9" s="169"/>
      <c r="R9" s="173"/>
    </row>
    <row r="10" spans="1:18">
      <c r="A10" s="173"/>
      <c r="B10" s="168"/>
      <c r="C10" s="168"/>
      <c r="D10" s="166"/>
      <c r="E10" s="166"/>
      <c r="F10" s="166" t="s">
        <v>20</v>
      </c>
      <c r="G10" s="165">
        <v>0</v>
      </c>
      <c r="H10" s="169"/>
      <c r="I10" s="169"/>
      <c r="J10" s="169"/>
      <c r="K10" s="169"/>
      <c r="L10" s="169"/>
      <c r="M10" s="169"/>
      <c r="N10" s="169"/>
      <c r="O10" s="169"/>
      <c r="P10" s="169"/>
      <c r="Q10" s="169"/>
      <c r="R10" s="173"/>
    </row>
    <row r="11" spans="1:18">
      <c r="A11" s="173"/>
      <c r="B11" s="168"/>
      <c r="C11" s="168"/>
      <c r="D11" s="166"/>
      <c r="E11" s="166"/>
      <c r="F11" s="166" t="s">
        <v>20</v>
      </c>
      <c r="G11" s="165">
        <v>0</v>
      </c>
      <c r="H11" s="169"/>
      <c r="I11" s="169"/>
      <c r="J11" s="169"/>
      <c r="K11" s="169"/>
      <c r="L11" s="169"/>
      <c r="M11" s="169"/>
      <c r="N11" s="169"/>
      <c r="O11" s="169"/>
      <c r="P11" s="169"/>
      <c r="Q11" s="169"/>
      <c r="R11" s="173"/>
    </row>
    <row r="12" spans="1:18">
      <c r="A12" s="173"/>
      <c r="B12" s="168"/>
      <c r="C12" s="168"/>
      <c r="D12" s="166"/>
      <c r="E12" s="166"/>
      <c r="F12" s="166" t="s">
        <v>20</v>
      </c>
      <c r="G12" s="165">
        <v>0</v>
      </c>
      <c r="H12" s="169"/>
      <c r="I12" s="169"/>
      <c r="J12" s="169"/>
      <c r="K12" s="169"/>
      <c r="L12" s="169"/>
      <c r="M12" s="169"/>
      <c r="N12" s="169"/>
      <c r="O12" s="169"/>
      <c r="P12" s="169"/>
      <c r="Q12" s="169"/>
      <c r="R12" s="173"/>
    </row>
    <row r="13" spans="1:18">
      <c r="A13" s="173"/>
      <c r="B13" s="168"/>
      <c r="C13" s="168"/>
      <c r="D13" s="167"/>
      <c r="E13" s="166" t="s">
        <v>8</v>
      </c>
      <c r="F13" s="166" t="s">
        <v>20</v>
      </c>
      <c r="G13" s="165">
        <v>0</v>
      </c>
      <c r="H13" s="165">
        <v>0</v>
      </c>
      <c r="I13" s="165">
        <v>0</v>
      </c>
      <c r="J13" s="165">
        <v>0</v>
      </c>
      <c r="K13" s="165">
        <v>0</v>
      </c>
      <c r="L13" s="165">
        <v>0</v>
      </c>
      <c r="M13" s="165">
        <v>0</v>
      </c>
      <c r="N13" s="165">
        <v>0</v>
      </c>
      <c r="O13" s="165">
        <v>0</v>
      </c>
      <c r="P13" s="165">
        <v>0</v>
      </c>
      <c r="Q13" s="165">
        <v>0</v>
      </c>
      <c r="R13" s="173"/>
    </row>
    <row r="14" spans="1:18">
      <c r="A14" s="173"/>
      <c r="B14" s="168"/>
      <c r="C14" s="166"/>
      <c r="D14" s="166"/>
      <c r="E14" s="166"/>
      <c r="F14" s="166" t="s">
        <v>20</v>
      </c>
      <c r="G14" s="165">
        <v>0</v>
      </c>
      <c r="H14" s="169"/>
      <c r="I14" s="169"/>
      <c r="J14" s="169"/>
      <c r="K14" s="169"/>
      <c r="L14" s="169"/>
      <c r="M14" s="169"/>
      <c r="N14" s="169"/>
      <c r="O14" s="169"/>
      <c r="P14" s="169"/>
      <c r="Q14" s="169"/>
      <c r="R14" s="173"/>
    </row>
    <row r="15" spans="1:18">
      <c r="A15" s="173"/>
      <c r="B15" s="168"/>
      <c r="C15" s="168"/>
      <c r="D15" s="166"/>
      <c r="E15" s="166"/>
      <c r="F15" s="166" t="s">
        <v>20</v>
      </c>
      <c r="G15" s="165">
        <v>0</v>
      </c>
      <c r="H15" s="169"/>
      <c r="I15" s="169"/>
      <c r="J15" s="169"/>
      <c r="K15" s="169"/>
      <c r="L15" s="169"/>
      <c r="M15" s="169"/>
      <c r="N15" s="169"/>
      <c r="O15" s="169"/>
      <c r="P15" s="169"/>
      <c r="Q15" s="169"/>
      <c r="R15" s="173"/>
    </row>
    <row r="16" spans="1:18">
      <c r="A16" s="173"/>
      <c r="B16" s="168"/>
      <c r="C16" s="168"/>
      <c r="D16" s="166"/>
      <c r="E16" s="166"/>
      <c r="F16" s="166" t="s">
        <v>20</v>
      </c>
      <c r="G16" s="165">
        <v>0</v>
      </c>
      <c r="H16" s="169"/>
      <c r="I16" s="169"/>
      <c r="J16" s="169"/>
      <c r="K16" s="169"/>
      <c r="L16" s="169"/>
      <c r="M16" s="169"/>
      <c r="N16" s="169"/>
      <c r="O16" s="169"/>
      <c r="P16" s="169"/>
      <c r="Q16" s="169"/>
      <c r="R16" s="173"/>
    </row>
    <row r="17" spans="1:18">
      <c r="A17" s="173"/>
      <c r="B17" s="168"/>
      <c r="C17" s="168"/>
      <c r="D17" s="167"/>
      <c r="E17" s="166" t="s">
        <v>8</v>
      </c>
      <c r="F17" s="166" t="s">
        <v>20</v>
      </c>
      <c r="G17" s="165">
        <v>0</v>
      </c>
      <c r="H17" s="165">
        <v>0</v>
      </c>
      <c r="I17" s="165">
        <v>0</v>
      </c>
      <c r="J17" s="165">
        <v>0</v>
      </c>
      <c r="K17" s="165">
        <v>0</v>
      </c>
      <c r="L17" s="165">
        <v>0</v>
      </c>
      <c r="M17" s="165">
        <v>0</v>
      </c>
      <c r="N17" s="165">
        <v>0</v>
      </c>
      <c r="O17" s="165">
        <v>0</v>
      </c>
      <c r="P17" s="165">
        <v>0</v>
      </c>
      <c r="Q17" s="165">
        <v>0</v>
      </c>
      <c r="R17" s="173"/>
    </row>
    <row r="18" spans="1:18">
      <c r="A18" s="173"/>
      <c r="B18" s="168"/>
      <c r="C18" s="166"/>
      <c r="D18" s="166"/>
      <c r="E18" s="166"/>
      <c r="F18" s="166" t="s">
        <v>20</v>
      </c>
      <c r="G18" s="165">
        <v>0</v>
      </c>
      <c r="H18" s="169"/>
      <c r="I18" s="169"/>
      <c r="J18" s="169"/>
      <c r="K18" s="169"/>
      <c r="L18" s="169"/>
      <c r="M18" s="169"/>
      <c r="N18" s="169"/>
      <c r="O18" s="169"/>
      <c r="P18" s="169"/>
      <c r="Q18" s="169"/>
      <c r="R18" s="173"/>
    </row>
    <row r="19" spans="1:18">
      <c r="A19" s="173"/>
      <c r="B19" s="168"/>
      <c r="C19" s="168"/>
      <c r="D19" s="166"/>
      <c r="E19" s="166"/>
      <c r="F19" s="166" t="s">
        <v>20</v>
      </c>
      <c r="G19" s="165">
        <v>0</v>
      </c>
      <c r="H19" s="169"/>
      <c r="I19" s="169"/>
      <c r="J19" s="169"/>
      <c r="K19" s="169"/>
      <c r="L19" s="169"/>
      <c r="M19" s="169"/>
      <c r="N19" s="169"/>
      <c r="O19" s="169"/>
      <c r="P19" s="169"/>
      <c r="Q19" s="169"/>
      <c r="R19" s="173"/>
    </row>
    <row r="20" spans="1:18">
      <c r="A20" s="173"/>
      <c r="B20" s="168"/>
      <c r="C20" s="168"/>
      <c r="D20" s="166"/>
      <c r="E20" s="166"/>
      <c r="F20" s="166" t="s">
        <v>20</v>
      </c>
      <c r="G20" s="165">
        <v>0</v>
      </c>
      <c r="H20" s="169"/>
      <c r="I20" s="169"/>
      <c r="J20" s="169"/>
      <c r="K20" s="169"/>
      <c r="L20" s="169"/>
      <c r="M20" s="169"/>
      <c r="N20" s="169"/>
      <c r="O20" s="169"/>
      <c r="P20" s="169"/>
      <c r="Q20" s="169"/>
      <c r="R20" s="173"/>
    </row>
    <row r="21" spans="1:18">
      <c r="A21" s="173"/>
      <c r="B21" s="168"/>
      <c r="C21" s="168"/>
      <c r="D21" s="166"/>
      <c r="E21" s="166"/>
      <c r="F21" s="166" t="s">
        <v>20</v>
      </c>
      <c r="G21" s="165">
        <v>0</v>
      </c>
      <c r="H21" s="169"/>
      <c r="I21" s="169"/>
      <c r="J21" s="169"/>
      <c r="K21" s="169"/>
      <c r="L21" s="169"/>
      <c r="M21" s="169"/>
      <c r="N21" s="169"/>
      <c r="O21" s="169"/>
      <c r="P21" s="169"/>
      <c r="Q21" s="169"/>
      <c r="R21" s="173"/>
    </row>
    <row r="22" spans="1:18">
      <c r="A22" s="173"/>
      <c r="B22" s="168"/>
      <c r="C22" s="168"/>
      <c r="D22" s="167"/>
      <c r="E22" s="166" t="s">
        <v>8</v>
      </c>
      <c r="F22" s="166" t="s">
        <v>20</v>
      </c>
      <c r="G22" s="165">
        <v>0</v>
      </c>
      <c r="H22" s="165">
        <v>0</v>
      </c>
      <c r="I22" s="165">
        <v>0</v>
      </c>
      <c r="J22" s="165">
        <v>0</v>
      </c>
      <c r="K22" s="165">
        <v>0</v>
      </c>
      <c r="L22" s="165">
        <v>0</v>
      </c>
      <c r="M22" s="165">
        <v>0</v>
      </c>
      <c r="N22" s="165">
        <v>0</v>
      </c>
      <c r="O22" s="165">
        <v>0</v>
      </c>
      <c r="P22" s="165">
        <v>0</v>
      </c>
      <c r="Q22" s="165">
        <v>0</v>
      </c>
      <c r="R22" s="173"/>
    </row>
    <row r="23" spans="1:18">
      <c r="A23" s="173"/>
      <c r="B23" s="168"/>
      <c r="C23" s="168"/>
      <c r="D23" s="167"/>
      <c r="E23" s="166" t="s">
        <v>8</v>
      </c>
      <c r="F23" s="166" t="s">
        <v>20</v>
      </c>
      <c r="G23" s="165">
        <v>0</v>
      </c>
      <c r="H23" s="165">
        <v>0</v>
      </c>
      <c r="I23" s="165">
        <v>0</v>
      </c>
      <c r="J23" s="165">
        <v>0</v>
      </c>
      <c r="K23" s="165">
        <v>0</v>
      </c>
      <c r="L23" s="165">
        <v>0</v>
      </c>
      <c r="M23" s="165">
        <v>0</v>
      </c>
      <c r="N23" s="165">
        <v>0</v>
      </c>
      <c r="O23" s="165">
        <v>0</v>
      </c>
      <c r="P23" s="165">
        <v>0</v>
      </c>
      <c r="Q23" s="165">
        <v>0</v>
      </c>
      <c r="R23" s="173"/>
    </row>
    <row r="24" spans="1:18">
      <c r="A24" s="173"/>
      <c r="B24" s="168"/>
      <c r="C24" s="166"/>
      <c r="D24" s="166"/>
      <c r="E24" s="166"/>
      <c r="F24" s="166" t="s">
        <v>20</v>
      </c>
      <c r="G24" s="165">
        <v>0</v>
      </c>
      <c r="H24" s="169"/>
      <c r="I24" s="169"/>
      <c r="J24" s="169"/>
      <c r="K24" s="169"/>
      <c r="L24" s="169"/>
      <c r="M24" s="169"/>
      <c r="N24" s="169"/>
      <c r="O24" s="169"/>
      <c r="P24" s="169"/>
      <c r="Q24" s="169"/>
      <c r="R24" s="173"/>
    </row>
    <row r="25" spans="1:18">
      <c r="A25" s="173"/>
      <c r="B25" s="168"/>
      <c r="C25" s="168"/>
      <c r="D25" s="166"/>
      <c r="E25" s="166"/>
      <c r="F25" s="166" t="s">
        <v>20</v>
      </c>
      <c r="G25" s="165">
        <v>0</v>
      </c>
      <c r="H25" s="169"/>
      <c r="I25" s="169"/>
      <c r="J25" s="169"/>
      <c r="K25" s="169"/>
      <c r="L25" s="169"/>
      <c r="M25" s="169"/>
      <c r="N25" s="169"/>
      <c r="O25" s="169"/>
      <c r="P25" s="169"/>
      <c r="Q25" s="169"/>
      <c r="R25" s="173"/>
    </row>
    <row r="26" spans="1:18">
      <c r="A26" s="173"/>
      <c r="B26" s="168"/>
      <c r="C26" s="168"/>
      <c r="D26" s="166"/>
      <c r="E26" s="166"/>
      <c r="F26" s="166" t="s">
        <v>20</v>
      </c>
      <c r="G26" s="165">
        <v>0</v>
      </c>
      <c r="H26" s="169"/>
      <c r="I26" s="169"/>
      <c r="J26" s="169"/>
      <c r="K26" s="169"/>
      <c r="L26" s="169"/>
      <c r="M26" s="169"/>
      <c r="N26" s="169"/>
      <c r="O26" s="169"/>
      <c r="P26" s="169"/>
      <c r="Q26" s="169"/>
      <c r="R26" s="173"/>
    </row>
    <row r="27" spans="1:18">
      <c r="A27" s="173"/>
      <c r="B27" s="168"/>
      <c r="C27" s="168"/>
      <c r="D27" s="166"/>
      <c r="E27" s="166"/>
      <c r="F27" s="166" t="s">
        <v>20</v>
      </c>
      <c r="G27" s="165">
        <v>0</v>
      </c>
      <c r="H27" s="169"/>
      <c r="I27" s="169"/>
      <c r="J27" s="169"/>
      <c r="K27" s="169"/>
      <c r="L27" s="169"/>
      <c r="M27" s="169"/>
      <c r="N27" s="169"/>
      <c r="O27" s="169"/>
      <c r="P27" s="169"/>
      <c r="Q27" s="169"/>
      <c r="R27" s="173"/>
    </row>
    <row r="28" spans="1:18">
      <c r="A28" s="173"/>
      <c r="B28" s="168"/>
      <c r="C28" s="168"/>
      <c r="D28" s="168"/>
      <c r="E28" s="166"/>
      <c r="F28" s="166" t="s">
        <v>20</v>
      </c>
      <c r="G28" s="165">
        <v>0</v>
      </c>
      <c r="H28" s="169"/>
      <c r="I28" s="169"/>
      <c r="J28" s="169"/>
      <c r="K28" s="169"/>
      <c r="L28" s="169"/>
      <c r="M28" s="169"/>
      <c r="N28" s="169"/>
      <c r="O28" s="169"/>
      <c r="P28" s="169"/>
      <c r="Q28" s="169"/>
      <c r="R28" s="173"/>
    </row>
    <row r="29" spans="1:18">
      <c r="A29" s="173"/>
      <c r="B29" s="168"/>
      <c r="C29" s="168"/>
      <c r="D29" s="168"/>
      <c r="E29" s="166"/>
      <c r="F29" s="166" t="s">
        <v>20</v>
      </c>
      <c r="G29" s="165">
        <v>0</v>
      </c>
      <c r="H29" s="169"/>
      <c r="I29" s="169"/>
      <c r="J29" s="169"/>
      <c r="K29" s="169"/>
      <c r="L29" s="169"/>
      <c r="M29" s="169"/>
      <c r="N29" s="169"/>
      <c r="O29" s="169"/>
      <c r="P29" s="169"/>
      <c r="Q29" s="169"/>
      <c r="R29" s="173"/>
    </row>
    <row r="30" spans="1:18">
      <c r="A30" s="173"/>
      <c r="B30" s="168"/>
      <c r="C30" s="168"/>
      <c r="D30" s="168"/>
      <c r="E30" s="166"/>
      <c r="F30" s="166" t="s">
        <v>20</v>
      </c>
      <c r="G30" s="165">
        <v>0</v>
      </c>
      <c r="H30" s="169"/>
      <c r="I30" s="169"/>
      <c r="J30" s="169"/>
      <c r="K30" s="169"/>
      <c r="L30" s="169"/>
      <c r="M30" s="169"/>
      <c r="N30" s="169"/>
      <c r="O30" s="169"/>
      <c r="P30" s="169"/>
      <c r="Q30" s="169"/>
      <c r="R30" s="173"/>
    </row>
    <row r="31" spans="1:18">
      <c r="A31" s="173"/>
      <c r="B31" s="168"/>
      <c r="C31" s="168"/>
      <c r="D31" s="166"/>
      <c r="E31" s="166"/>
      <c r="F31" s="166" t="s">
        <v>20</v>
      </c>
      <c r="G31" s="165">
        <v>0</v>
      </c>
      <c r="H31" s="169"/>
      <c r="I31" s="169"/>
      <c r="J31" s="169"/>
      <c r="K31" s="169"/>
      <c r="L31" s="169"/>
      <c r="M31" s="169"/>
      <c r="N31" s="169"/>
      <c r="O31" s="169"/>
      <c r="P31" s="169"/>
      <c r="Q31" s="169"/>
      <c r="R31" s="173"/>
    </row>
    <row r="32" spans="1:18">
      <c r="A32" s="173"/>
      <c r="B32" s="168"/>
      <c r="C32" s="168"/>
      <c r="D32" s="166"/>
      <c r="E32" s="166"/>
      <c r="F32" s="166" t="s">
        <v>20</v>
      </c>
      <c r="G32" s="165">
        <v>0</v>
      </c>
      <c r="H32" s="169"/>
      <c r="I32" s="169"/>
      <c r="J32" s="169"/>
      <c r="K32" s="169"/>
      <c r="L32" s="169"/>
      <c r="M32" s="169"/>
      <c r="N32" s="169"/>
      <c r="O32" s="169"/>
      <c r="P32" s="169"/>
      <c r="Q32" s="169"/>
      <c r="R32" s="173"/>
    </row>
    <row r="33" spans="1:18">
      <c r="A33" s="173"/>
      <c r="B33" s="168"/>
      <c r="C33" s="168"/>
      <c r="D33" s="167"/>
      <c r="E33" s="166" t="s">
        <v>8</v>
      </c>
      <c r="F33" s="166" t="s">
        <v>20</v>
      </c>
      <c r="G33" s="165">
        <v>0</v>
      </c>
      <c r="H33" s="165">
        <v>0</v>
      </c>
      <c r="I33" s="165">
        <v>0</v>
      </c>
      <c r="J33" s="165">
        <v>0</v>
      </c>
      <c r="K33" s="165">
        <v>0</v>
      </c>
      <c r="L33" s="165">
        <v>0</v>
      </c>
      <c r="M33" s="165">
        <v>0</v>
      </c>
      <c r="N33" s="165">
        <v>0</v>
      </c>
      <c r="O33" s="165">
        <v>0</v>
      </c>
      <c r="P33" s="165">
        <v>0</v>
      </c>
      <c r="Q33" s="165">
        <v>0</v>
      </c>
      <c r="R33" s="173"/>
    </row>
    <row r="34" spans="1:18">
      <c r="A34" s="173"/>
      <c r="B34" s="168"/>
      <c r="C34" s="166"/>
      <c r="D34" s="166"/>
      <c r="E34" s="166"/>
      <c r="F34" s="166" t="s">
        <v>20</v>
      </c>
      <c r="G34" s="165">
        <v>0</v>
      </c>
      <c r="H34" s="169"/>
      <c r="I34" s="169"/>
      <c r="J34" s="169"/>
      <c r="K34" s="169"/>
      <c r="L34" s="169"/>
      <c r="M34" s="169"/>
      <c r="N34" s="169"/>
      <c r="O34" s="169"/>
      <c r="P34" s="169"/>
      <c r="Q34" s="169"/>
      <c r="R34" s="173"/>
    </row>
    <row r="35" spans="1:18">
      <c r="A35" s="173"/>
      <c r="B35" s="168"/>
      <c r="C35" s="168"/>
      <c r="D35" s="166"/>
      <c r="E35" s="166"/>
      <c r="F35" s="166" t="s">
        <v>20</v>
      </c>
      <c r="G35" s="165">
        <v>0</v>
      </c>
      <c r="H35" s="169"/>
      <c r="I35" s="169"/>
      <c r="J35" s="169"/>
      <c r="K35" s="169"/>
      <c r="L35" s="169"/>
      <c r="M35" s="169"/>
      <c r="N35" s="169"/>
      <c r="O35" s="169"/>
      <c r="P35" s="169"/>
      <c r="Q35" s="169"/>
      <c r="R35" s="173"/>
    </row>
    <row r="36" spans="1:18">
      <c r="A36" s="173"/>
      <c r="B36" s="168"/>
      <c r="C36" s="168"/>
      <c r="D36" s="167"/>
      <c r="E36" s="166" t="s">
        <v>8</v>
      </c>
      <c r="F36" s="166" t="s">
        <v>20</v>
      </c>
      <c r="G36" s="165">
        <v>0</v>
      </c>
      <c r="H36" s="165">
        <v>0</v>
      </c>
      <c r="I36" s="165">
        <v>0</v>
      </c>
      <c r="J36" s="165">
        <v>0</v>
      </c>
      <c r="K36" s="165">
        <v>0</v>
      </c>
      <c r="L36" s="165">
        <v>0</v>
      </c>
      <c r="M36" s="165">
        <v>0</v>
      </c>
      <c r="N36" s="165">
        <v>0</v>
      </c>
      <c r="O36" s="165">
        <v>0</v>
      </c>
      <c r="P36" s="165">
        <v>0</v>
      </c>
      <c r="Q36" s="165">
        <v>0</v>
      </c>
      <c r="R36" s="173"/>
    </row>
    <row r="37" spans="1:18">
      <c r="A37" s="173"/>
      <c r="B37" s="168"/>
      <c r="C37" s="167"/>
      <c r="D37" s="166"/>
      <c r="E37" s="166"/>
      <c r="F37" s="166" t="s">
        <v>20</v>
      </c>
      <c r="G37" s="165">
        <v>0</v>
      </c>
      <c r="H37" s="169"/>
      <c r="I37" s="169"/>
      <c r="J37" s="169"/>
      <c r="K37" s="169"/>
      <c r="L37" s="169"/>
      <c r="M37" s="169"/>
      <c r="N37" s="169"/>
      <c r="O37" s="169"/>
      <c r="P37" s="169"/>
      <c r="Q37" s="169"/>
      <c r="R37" s="173"/>
    </row>
    <row r="38" spans="1:18">
      <c r="A38" s="173"/>
      <c r="B38" s="168"/>
      <c r="C38" s="166"/>
      <c r="D38" s="167"/>
      <c r="E38" s="166" t="s">
        <v>8</v>
      </c>
      <c r="F38" s="166" t="s">
        <v>20</v>
      </c>
      <c r="G38" s="165">
        <v>0</v>
      </c>
      <c r="H38" s="165">
        <v>0</v>
      </c>
      <c r="I38" s="165">
        <v>0</v>
      </c>
      <c r="J38" s="165">
        <v>0</v>
      </c>
      <c r="K38" s="165">
        <v>0</v>
      </c>
      <c r="L38" s="165">
        <v>0</v>
      </c>
      <c r="M38" s="165">
        <v>0</v>
      </c>
      <c r="N38" s="165">
        <v>0</v>
      </c>
      <c r="O38" s="165">
        <v>0</v>
      </c>
      <c r="P38" s="165">
        <v>0</v>
      </c>
      <c r="Q38" s="165">
        <v>0</v>
      </c>
      <c r="R38" s="173"/>
    </row>
    <row r="39" spans="1:18">
      <c r="A39" s="173"/>
      <c r="B39" s="173"/>
      <c r="C39" s="173"/>
      <c r="D39" s="173"/>
      <c r="E39" s="173"/>
      <c r="F39" s="173"/>
      <c r="G39" s="173"/>
      <c r="H39" s="173"/>
      <c r="I39" s="173"/>
      <c r="J39" s="173"/>
      <c r="K39" s="173"/>
      <c r="L39" s="173"/>
      <c r="M39" s="173"/>
      <c r="N39" s="173"/>
      <c r="O39" s="173"/>
      <c r="P39" s="173"/>
      <c r="Q39" s="173"/>
      <c r="R39" s="173"/>
    </row>
    <row r="40" spans="1:18">
      <c r="A40" s="173"/>
      <c r="B40" s="173"/>
      <c r="C40" s="173"/>
      <c r="D40" s="173"/>
      <c r="E40" s="173"/>
      <c r="F40" s="173"/>
      <c r="G40" s="173"/>
      <c r="H40" s="818"/>
      <c r="I40" s="818"/>
      <c r="J40" s="818"/>
      <c r="K40" s="818"/>
      <c r="L40" s="818"/>
      <c r="M40" s="818"/>
      <c r="N40" s="818"/>
      <c r="O40" s="818"/>
      <c r="P40" s="818"/>
      <c r="Q40" s="818"/>
      <c r="R40" s="173"/>
    </row>
    <row r="1000" spans="1:1" hidden="1">
      <c r="A1000" s="67" t="s">
        <v>993</v>
      </c>
    </row>
    <row r="1001" spans="1:1" hidden="1">
      <c r="A1001" s="67" t="s">
        <v>238</v>
      </c>
    </row>
    <row r="1002" spans="1:1" hidden="1">
      <c r="A1002" s="67" t="s">
        <v>237</v>
      </c>
    </row>
    <row r="1003" spans="1:1" hidden="1">
      <c r="A1003" s="67" t="s">
        <v>236</v>
      </c>
    </row>
    <row r="1004" spans="1:1" hidden="1">
      <c r="A1004" s="67" t="s">
        <v>4</v>
      </c>
    </row>
    <row r="1005" spans="1:1" hidden="1">
      <c r="A1005" s="67" t="s">
        <v>235</v>
      </c>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sheetPr codeName="Sheet13">
    <tabColor theme="5" tint="0.59999389629810485"/>
  </sheetPr>
  <dimension ref="A1:HR400"/>
  <sheetViews>
    <sheetView workbookViewId="0">
      <selection activeCell="A4" sqref="A4"/>
    </sheetView>
  </sheetViews>
  <sheetFormatPr defaultRowHeight="14.25"/>
  <cols>
    <col min="1" max="1" width="59.125" style="67" customWidth="1"/>
    <col min="2" max="3" width="0" style="67" hidden="1" customWidth="1"/>
    <col min="4" max="4" width="11.25" style="67" customWidth="1"/>
    <col min="5" max="5" width="11.125" style="820" customWidth="1"/>
    <col min="6" max="15" width="13.125" style="67" customWidth="1"/>
    <col min="16" max="16384" width="9" style="67"/>
  </cols>
  <sheetData>
    <row r="1" spans="1:226" ht="24.75">
      <c r="A1" s="70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row>
    <row r="2" spans="1:226" ht="24.75">
      <c r="A2" s="108" t="str">
        <f>'1.5 Net Debt 1'!A2</f>
        <v xml:space="preserve">National Grid Gas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row>
    <row r="3" spans="1:226" ht="25.5" thickBot="1">
      <c r="A3" s="107" t="s">
        <v>246</v>
      </c>
      <c r="B3" s="107"/>
      <c r="C3" s="107"/>
      <c r="D3" s="106"/>
      <c r="E3" s="106"/>
      <c r="F3" s="106"/>
      <c r="G3" s="106"/>
      <c r="H3" s="106"/>
      <c r="I3" s="106"/>
      <c r="J3" s="106"/>
      <c r="K3" s="106"/>
      <c r="L3" s="106"/>
      <c r="M3" s="106"/>
      <c r="N3" s="106"/>
      <c r="O3" s="106"/>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row>
    <row r="4" spans="1:226" ht="15">
      <c r="A4" s="944" t="s">
        <v>2801</v>
      </c>
      <c r="B4" s="943"/>
      <c r="C4" s="942"/>
      <c r="D4" s="942"/>
      <c r="E4" s="941"/>
      <c r="F4" s="940"/>
      <c r="G4" s="940"/>
      <c r="H4" s="940"/>
      <c r="I4" s="940"/>
      <c r="J4" s="940"/>
      <c r="K4" s="940"/>
      <c r="L4" s="940"/>
      <c r="M4" s="940"/>
      <c r="N4" s="940"/>
      <c r="O4" s="940"/>
    </row>
    <row r="5" spans="1:226">
      <c r="A5" s="939"/>
      <c r="B5" s="938"/>
      <c r="C5" s="705"/>
      <c r="D5" s="705"/>
      <c r="E5" s="937"/>
    </row>
    <row r="6" spans="1:226" ht="15">
      <c r="A6" s="906" t="s">
        <v>1164</v>
      </c>
      <c r="B6" s="705"/>
      <c r="C6" s="705"/>
      <c r="D6" s="705"/>
      <c r="E6" s="735"/>
      <c r="F6" s="705"/>
      <c r="G6" s="705"/>
      <c r="H6" s="705"/>
      <c r="I6" s="705"/>
      <c r="J6" s="705"/>
      <c r="K6" s="705"/>
      <c r="L6" s="705"/>
      <c r="M6" s="705"/>
      <c r="N6" s="705"/>
      <c r="O6" s="705"/>
    </row>
    <row r="7" spans="1:226" ht="15">
      <c r="A7" s="905" t="s">
        <v>163</v>
      </c>
      <c r="B7" s="705"/>
      <c r="C7" s="705"/>
      <c r="D7" s="705"/>
      <c r="F7" s="936">
        <v>2012</v>
      </c>
      <c r="G7" s="936">
        <v>2013</v>
      </c>
      <c r="H7" s="936">
        <v>2014</v>
      </c>
      <c r="I7" s="936">
        <v>2015</v>
      </c>
      <c r="J7" s="936">
        <v>2016</v>
      </c>
      <c r="K7" s="936">
        <v>2017</v>
      </c>
      <c r="L7" s="936">
        <v>2018</v>
      </c>
      <c r="M7" s="936">
        <v>2019</v>
      </c>
      <c r="N7" s="936">
        <v>2020</v>
      </c>
      <c r="O7" s="936">
        <v>2021</v>
      </c>
    </row>
    <row r="8" spans="1:226" ht="15">
      <c r="A8" s="905"/>
      <c r="B8" s="705"/>
      <c r="C8" s="705"/>
      <c r="D8" s="705"/>
      <c r="F8" s="934" t="s">
        <v>1162</v>
      </c>
      <c r="G8" s="935" t="s">
        <v>1163</v>
      </c>
      <c r="H8" s="934" t="s">
        <v>1162</v>
      </c>
      <c r="I8" s="934" t="s">
        <v>1162</v>
      </c>
      <c r="J8" s="935" t="s">
        <v>1163</v>
      </c>
      <c r="K8" s="934" t="s">
        <v>1162</v>
      </c>
      <c r="L8" s="934" t="s">
        <v>1162</v>
      </c>
      <c r="M8" s="935" t="s">
        <v>1163</v>
      </c>
      <c r="N8" s="934" t="s">
        <v>1162</v>
      </c>
      <c r="O8" s="934" t="s">
        <v>1162</v>
      </c>
    </row>
    <row r="9" spans="1:226">
      <c r="A9" s="933">
        <f>A5</f>
        <v>0</v>
      </c>
      <c r="B9" s="830"/>
      <c r="C9" s="830"/>
      <c r="D9" s="830"/>
    </row>
    <row r="10" spans="1:226">
      <c r="A10" s="841" t="s">
        <v>1161</v>
      </c>
      <c r="B10" s="705"/>
      <c r="C10" s="830"/>
      <c r="D10" s="705"/>
      <c r="E10" s="823" t="s">
        <v>20</v>
      </c>
      <c r="F10" s="931"/>
      <c r="G10" s="932">
        <f>G51-G99</f>
        <v>0</v>
      </c>
      <c r="H10" s="931"/>
      <c r="I10" s="931"/>
      <c r="J10" s="932">
        <f>J51-J99</f>
        <v>0</v>
      </c>
      <c r="K10" s="931"/>
      <c r="L10" s="931"/>
      <c r="M10" s="932">
        <f>M51-M99</f>
        <v>0</v>
      </c>
      <c r="N10" s="931"/>
      <c r="O10" s="931"/>
    </row>
    <row r="11" spans="1:226">
      <c r="A11" s="918" t="s">
        <v>1160</v>
      </c>
      <c r="B11" s="705"/>
      <c r="C11" s="830"/>
      <c r="D11" s="705"/>
      <c r="E11" s="823" t="s">
        <v>20</v>
      </c>
      <c r="F11" s="876"/>
      <c r="G11" s="69"/>
      <c r="H11" s="876"/>
      <c r="I11" s="876"/>
      <c r="J11" s="69"/>
      <c r="K11" s="876"/>
      <c r="L11" s="876"/>
      <c r="M11" s="69"/>
      <c r="N11" s="876"/>
      <c r="O11" s="876"/>
    </row>
    <row r="12" spans="1:226">
      <c r="A12" s="930" t="s">
        <v>1159</v>
      </c>
      <c r="B12" s="705"/>
      <c r="C12" s="830"/>
      <c r="D12" s="705"/>
      <c r="E12" s="823" t="s">
        <v>20</v>
      </c>
      <c r="F12" s="876"/>
      <c r="G12" s="69"/>
      <c r="H12" s="876"/>
      <c r="I12" s="876"/>
      <c r="J12" s="69"/>
      <c r="K12" s="876"/>
      <c r="L12" s="876"/>
      <c r="M12" s="69"/>
      <c r="N12" s="876"/>
      <c r="O12" s="876"/>
    </row>
    <row r="13" spans="1:226">
      <c r="A13" s="930"/>
      <c r="B13" s="705"/>
      <c r="C13" s="830"/>
      <c r="D13" s="705"/>
      <c r="E13" s="823" t="s">
        <v>20</v>
      </c>
      <c r="F13" s="876"/>
      <c r="G13" s="69"/>
      <c r="H13" s="876"/>
      <c r="I13" s="876"/>
      <c r="J13" s="69"/>
      <c r="K13" s="876"/>
      <c r="L13" s="876"/>
      <c r="M13" s="69"/>
      <c r="N13" s="876"/>
      <c r="O13" s="876"/>
    </row>
    <row r="14" spans="1:226">
      <c r="A14" s="930"/>
      <c r="B14" s="705"/>
      <c r="C14" s="830"/>
      <c r="D14" s="705"/>
      <c r="E14" s="823" t="s">
        <v>20</v>
      </c>
      <c r="F14" s="876"/>
      <c r="G14" s="69"/>
      <c r="H14" s="876"/>
      <c r="I14" s="876"/>
      <c r="J14" s="69"/>
      <c r="K14" s="876"/>
      <c r="L14" s="876"/>
      <c r="M14" s="69"/>
      <c r="N14" s="876"/>
      <c r="O14" s="876"/>
    </row>
    <row r="15" spans="1:226">
      <c r="A15" s="930"/>
      <c r="B15" s="705"/>
      <c r="C15" s="830"/>
      <c r="D15" s="705"/>
      <c r="E15" s="823" t="s">
        <v>20</v>
      </c>
      <c r="F15" s="876"/>
      <c r="G15" s="69"/>
      <c r="H15" s="876"/>
      <c r="I15" s="876"/>
      <c r="J15" s="69"/>
      <c r="K15" s="876"/>
      <c r="L15" s="876"/>
      <c r="M15" s="69"/>
      <c r="N15" s="876"/>
      <c r="O15" s="876"/>
    </row>
    <row r="16" spans="1:226">
      <c r="A16" s="930"/>
      <c r="B16" s="705"/>
      <c r="C16" s="830"/>
      <c r="D16" s="705"/>
      <c r="E16" s="823" t="s">
        <v>20</v>
      </c>
      <c r="F16" s="876"/>
      <c r="G16" s="69"/>
      <c r="H16" s="876"/>
      <c r="I16" s="876"/>
      <c r="J16" s="69"/>
      <c r="K16" s="876"/>
      <c r="L16" s="876"/>
      <c r="M16" s="69"/>
      <c r="N16" s="876"/>
      <c r="O16" s="876"/>
    </row>
    <row r="17" spans="1:15">
      <c r="A17" s="829" t="s">
        <v>1158</v>
      </c>
      <c r="B17" s="705"/>
      <c r="C17" s="830"/>
      <c r="D17" s="705"/>
      <c r="E17" s="823" t="s">
        <v>20</v>
      </c>
      <c r="F17" s="865"/>
      <c r="G17" s="866">
        <f>SUM(G10:G16)</f>
        <v>0</v>
      </c>
      <c r="H17" s="865"/>
      <c r="I17" s="865"/>
      <c r="J17" s="866">
        <f>SUM(J10:J16)</f>
        <v>0</v>
      </c>
      <c r="K17" s="865"/>
      <c r="L17" s="865"/>
      <c r="M17" s="866">
        <f>SUM(M10:M16)</f>
        <v>0</v>
      </c>
      <c r="N17" s="865"/>
      <c r="O17" s="865"/>
    </row>
    <row r="18" spans="1:15">
      <c r="A18" s="835"/>
      <c r="B18" s="705"/>
      <c r="C18" s="830"/>
      <c r="D18" s="705"/>
      <c r="E18" s="823"/>
      <c r="F18" s="903"/>
      <c r="G18" s="903"/>
      <c r="H18" s="903"/>
      <c r="I18" s="903"/>
      <c r="J18" s="903"/>
      <c r="K18" s="903"/>
      <c r="L18" s="903"/>
      <c r="M18" s="903"/>
      <c r="N18" s="903"/>
      <c r="O18" s="903"/>
    </row>
    <row r="19" spans="1:15">
      <c r="A19" s="929" t="s">
        <v>1157</v>
      </c>
      <c r="B19" s="705"/>
      <c r="C19" s="830"/>
      <c r="D19" s="705"/>
      <c r="E19" s="823"/>
      <c r="F19" s="876"/>
      <c r="G19" s="69"/>
      <c r="H19" s="876"/>
      <c r="I19" s="876"/>
      <c r="J19" s="69"/>
      <c r="K19" s="876"/>
      <c r="L19" s="876"/>
      <c r="M19" s="69"/>
      <c r="N19" s="876"/>
      <c r="O19" s="876"/>
    </row>
    <row r="20" spans="1:15">
      <c r="A20" s="835"/>
      <c r="B20" s="705"/>
      <c r="C20" s="830"/>
      <c r="D20" s="705"/>
      <c r="E20" s="823"/>
      <c r="F20" s="927"/>
      <c r="G20" s="928"/>
      <c r="H20" s="927"/>
      <c r="I20" s="927"/>
      <c r="J20" s="928"/>
      <c r="K20" s="927"/>
      <c r="L20" s="927"/>
      <c r="M20" s="928"/>
      <c r="N20" s="927"/>
      <c r="O20" s="927"/>
    </row>
    <row r="21" spans="1:15" ht="15">
      <c r="A21" s="905" t="s">
        <v>1156</v>
      </c>
      <c r="B21" s="705"/>
      <c r="C21" s="705"/>
      <c r="D21" s="705"/>
      <c r="E21" s="823"/>
      <c r="F21" s="830"/>
      <c r="G21" s="830"/>
      <c r="H21" s="830"/>
      <c r="I21" s="830"/>
      <c r="J21" s="830"/>
      <c r="K21" s="830"/>
      <c r="L21" s="830"/>
      <c r="M21" s="830"/>
      <c r="N21" s="830"/>
      <c r="O21" s="830"/>
    </row>
    <row r="22" spans="1:15">
      <c r="A22" s="835"/>
      <c r="B22" s="705"/>
      <c r="C22" s="893"/>
      <c r="D22" s="705"/>
      <c r="E22" s="823"/>
      <c r="F22" s="705"/>
      <c r="G22" s="705"/>
      <c r="H22" s="705"/>
      <c r="I22" s="705"/>
      <c r="J22" s="705"/>
      <c r="K22" s="705"/>
      <c r="L22" s="705"/>
      <c r="M22" s="705"/>
      <c r="N22" s="705"/>
      <c r="O22" s="705"/>
    </row>
    <row r="23" spans="1:15">
      <c r="A23" s="849"/>
    </row>
    <row r="24" spans="1:15">
      <c r="A24" s="835"/>
      <c r="B24" s="705"/>
      <c r="C24" s="705"/>
      <c r="D24" s="705"/>
      <c r="E24" s="735"/>
      <c r="F24" s="705"/>
      <c r="G24" s="705"/>
      <c r="H24" s="705"/>
      <c r="I24" s="705"/>
      <c r="J24" s="705"/>
      <c r="K24" s="705"/>
      <c r="L24" s="705"/>
      <c r="M24" s="705"/>
      <c r="N24" s="705"/>
      <c r="O24" s="705"/>
    </row>
    <row r="25" spans="1:15">
      <c r="A25" s="841" t="s">
        <v>1155</v>
      </c>
      <c r="B25" s="705"/>
      <c r="C25" s="705"/>
      <c r="D25" s="705"/>
      <c r="E25" s="823"/>
      <c r="F25" s="876"/>
      <c r="G25" s="69"/>
      <c r="H25" s="876"/>
      <c r="I25" s="876"/>
      <c r="J25" s="69"/>
      <c r="K25" s="876"/>
      <c r="L25" s="876"/>
      <c r="M25" s="69"/>
      <c r="N25" s="876"/>
      <c r="O25" s="876"/>
    </row>
    <row r="26" spans="1:15">
      <c r="A26" s="835"/>
      <c r="B26" s="705"/>
      <c r="C26" s="705"/>
      <c r="D26" s="705"/>
      <c r="E26" s="823"/>
      <c r="F26" s="926"/>
      <c r="G26" s="926"/>
      <c r="H26" s="926"/>
      <c r="I26" s="926"/>
      <c r="J26" s="926"/>
      <c r="K26" s="926"/>
      <c r="L26" s="926"/>
      <c r="M26" s="926"/>
      <c r="N26" s="926"/>
      <c r="O26" s="926"/>
    </row>
    <row r="27" spans="1:15">
      <c r="A27" s="829" t="s">
        <v>1154</v>
      </c>
      <c r="B27" s="705"/>
      <c r="C27" s="705"/>
      <c r="D27" s="705"/>
      <c r="E27" s="823" t="s">
        <v>20</v>
      </c>
      <c r="F27" s="876"/>
      <c r="G27" s="69"/>
      <c r="H27" s="876"/>
      <c r="I27" s="876"/>
      <c r="J27" s="69"/>
      <c r="K27" s="876"/>
      <c r="L27" s="876"/>
      <c r="M27" s="69"/>
      <c r="N27" s="876"/>
      <c r="O27" s="876"/>
    </row>
    <row r="28" spans="1:15">
      <c r="A28" s="829" t="s">
        <v>1153</v>
      </c>
      <c r="B28" s="705"/>
      <c r="C28" s="705"/>
      <c r="D28" s="705"/>
      <c r="E28" s="823"/>
      <c r="F28" s="925"/>
      <c r="G28" s="925"/>
      <c r="H28" s="925"/>
      <c r="I28" s="925"/>
      <c r="J28" s="925"/>
      <c r="K28" s="925"/>
      <c r="L28" s="925"/>
      <c r="M28" s="925"/>
      <c r="N28" s="925"/>
      <c r="O28" s="925"/>
    </row>
    <row r="29" spans="1:15">
      <c r="A29" s="841" t="s">
        <v>1152</v>
      </c>
      <c r="B29" s="705"/>
      <c r="C29" s="893"/>
      <c r="D29" s="705"/>
      <c r="E29" s="823" t="s">
        <v>20</v>
      </c>
      <c r="F29" s="876"/>
      <c r="G29" s="69"/>
      <c r="H29" s="876"/>
      <c r="I29" s="876"/>
      <c r="J29" s="69"/>
      <c r="K29" s="876"/>
      <c r="L29" s="876"/>
      <c r="M29" s="69"/>
      <c r="N29" s="876"/>
      <c r="O29" s="876"/>
    </row>
    <row r="30" spans="1:15">
      <c r="A30" s="841" t="s">
        <v>1151</v>
      </c>
      <c r="B30" s="705"/>
      <c r="C30" s="893"/>
      <c r="D30" s="705"/>
      <c r="E30" s="823" t="s">
        <v>20</v>
      </c>
      <c r="F30" s="876"/>
      <c r="G30" s="69"/>
      <c r="H30" s="876"/>
      <c r="I30" s="876"/>
      <c r="J30" s="69"/>
      <c r="K30" s="876"/>
      <c r="L30" s="876"/>
      <c r="M30" s="69"/>
      <c r="N30" s="876"/>
      <c r="O30" s="876"/>
    </row>
    <row r="31" spans="1:15">
      <c r="A31" s="841" t="s">
        <v>1150</v>
      </c>
      <c r="B31" s="705"/>
      <c r="C31" s="893"/>
      <c r="D31" s="705"/>
      <c r="E31" s="823" t="s">
        <v>20</v>
      </c>
      <c r="F31" s="876"/>
      <c r="G31" s="69"/>
      <c r="H31" s="876"/>
      <c r="I31" s="876"/>
      <c r="J31" s="69"/>
      <c r="K31" s="876"/>
      <c r="L31" s="876"/>
      <c r="M31" s="69"/>
      <c r="N31" s="876"/>
      <c r="O31" s="876"/>
    </row>
    <row r="32" spans="1:15">
      <c r="A32" s="841" t="s">
        <v>1149</v>
      </c>
      <c r="B32" s="705"/>
      <c r="C32" s="893"/>
      <c r="D32" s="924"/>
      <c r="E32" s="823" t="s">
        <v>20</v>
      </c>
      <c r="F32" s="876"/>
      <c r="G32" s="69"/>
      <c r="H32" s="876"/>
      <c r="I32" s="876"/>
      <c r="J32" s="69"/>
      <c r="K32" s="876"/>
      <c r="L32" s="876"/>
      <c r="M32" s="69"/>
      <c r="N32" s="876"/>
      <c r="O32" s="876"/>
    </row>
    <row r="33" spans="1:15">
      <c r="A33" s="914" t="s">
        <v>1148</v>
      </c>
      <c r="B33" s="705"/>
      <c r="C33" s="893"/>
      <c r="D33" s="705"/>
      <c r="E33" s="823" t="s">
        <v>20</v>
      </c>
      <c r="F33" s="876"/>
      <c r="G33" s="69"/>
      <c r="H33" s="876"/>
      <c r="I33" s="876"/>
      <c r="J33" s="69"/>
      <c r="K33" s="876"/>
      <c r="L33" s="876"/>
      <c r="M33" s="69"/>
      <c r="N33" s="876"/>
      <c r="O33" s="876"/>
    </row>
    <row r="34" spans="1:15">
      <c r="A34" s="829" t="s">
        <v>921</v>
      </c>
      <c r="B34" s="705"/>
      <c r="C34" s="705"/>
      <c r="D34" s="705"/>
      <c r="E34" s="823"/>
      <c r="F34" s="923"/>
      <c r="G34" s="923"/>
      <c r="H34" s="923"/>
      <c r="I34" s="923"/>
      <c r="J34" s="923"/>
      <c r="K34" s="923"/>
      <c r="L34" s="923"/>
      <c r="M34" s="923"/>
      <c r="N34" s="923"/>
      <c r="O34" s="923"/>
    </row>
    <row r="35" spans="1:15">
      <c r="A35" s="841" t="s">
        <v>1147</v>
      </c>
      <c r="B35" s="705"/>
      <c r="C35" s="893"/>
      <c r="D35" s="705"/>
      <c r="E35" s="823" t="s">
        <v>20</v>
      </c>
      <c r="F35" s="876"/>
      <c r="G35" s="69"/>
      <c r="H35" s="876"/>
      <c r="I35" s="876"/>
      <c r="J35" s="69"/>
      <c r="K35" s="876"/>
      <c r="L35" s="876"/>
      <c r="M35" s="69"/>
      <c r="N35" s="876"/>
      <c r="O35" s="876"/>
    </row>
    <row r="36" spans="1:15">
      <c r="A36" s="841" t="s">
        <v>1146</v>
      </c>
      <c r="B36" s="705"/>
      <c r="C36" s="893"/>
      <c r="D36" s="705"/>
      <c r="E36" s="823" t="s">
        <v>20</v>
      </c>
      <c r="F36" s="876"/>
      <c r="G36" s="69"/>
      <c r="H36" s="876"/>
      <c r="I36" s="876"/>
      <c r="J36" s="69"/>
      <c r="K36" s="876"/>
      <c r="L36" s="876"/>
      <c r="M36" s="69"/>
      <c r="N36" s="876"/>
      <c r="O36" s="876"/>
    </row>
    <row r="37" spans="1:15">
      <c r="A37" s="914"/>
      <c r="B37" s="705"/>
      <c r="C37" s="705"/>
      <c r="D37" s="705"/>
      <c r="E37" s="823" t="s">
        <v>20</v>
      </c>
      <c r="F37" s="876"/>
      <c r="G37" s="69"/>
      <c r="H37" s="876"/>
      <c r="I37" s="876"/>
      <c r="J37" s="69"/>
      <c r="K37" s="876"/>
      <c r="L37" s="876"/>
      <c r="M37" s="69"/>
      <c r="N37" s="876"/>
      <c r="O37" s="876"/>
    </row>
    <row r="38" spans="1:15">
      <c r="A38" s="829" t="s">
        <v>926</v>
      </c>
      <c r="B38" s="705"/>
      <c r="C38" s="705"/>
      <c r="D38" s="705"/>
      <c r="E38" s="823"/>
      <c r="F38" s="923"/>
      <c r="G38" s="923"/>
      <c r="H38" s="923"/>
      <c r="I38" s="923"/>
      <c r="J38" s="923"/>
      <c r="K38" s="923"/>
      <c r="L38" s="923"/>
      <c r="M38" s="923"/>
      <c r="N38" s="923"/>
      <c r="O38" s="923"/>
    </row>
    <row r="39" spans="1:15">
      <c r="A39" s="841" t="s">
        <v>1145</v>
      </c>
      <c r="B39" s="705"/>
      <c r="C39" s="893"/>
      <c r="D39" s="705"/>
      <c r="E39" s="823" t="s">
        <v>20</v>
      </c>
      <c r="F39" s="876"/>
      <c r="G39" s="69"/>
      <c r="H39" s="876"/>
      <c r="I39" s="876"/>
      <c r="J39" s="69"/>
      <c r="K39" s="876"/>
      <c r="L39" s="876"/>
      <c r="M39" s="69"/>
      <c r="N39" s="876"/>
      <c r="O39" s="876"/>
    </row>
    <row r="40" spans="1:15">
      <c r="A40" s="841" t="s">
        <v>1144</v>
      </c>
      <c r="B40" s="705"/>
      <c r="C40" s="893"/>
      <c r="D40" s="705"/>
      <c r="E40" s="823" t="s">
        <v>20</v>
      </c>
      <c r="F40" s="876"/>
      <c r="G40" s="69"/>
      <c r="H40" s="876"/>
      <c r="I40" s="876"/>
      <c r="J40" s="69"/>
      <c r="K40" s="876"/>
      <c r="L40" s="876"/>
      <c r="M40" s="69"/>
      <c r="N40" s="876"/>
      <c r="O40" s="876"/>
    </row>
    <row r="41" spans="1:15">
      <c r="A41" s="841" t="s">
        <v>1143</v>
      </c>
      <c r="B41" s="705"/>
      <c r="C41" s="893"/>
      <c r="D41" s="705"/>
      <c r="E41" s="823" t="s">
        <v>20</v>
      </c>
      <c r="F41" s="876"/>
      <c r="G41" s="69"/>
      <c r="H41" s="876"/>
      <c r="I41" s="876"/>
      <c r="J41" s="69"/>
      <c r="K41" s="876"/>
      <c r="L41" s="876"/>
      <c r="M41" s="69"/>
      <c r="N41" s="876"/>
      <c r="O41" s="876"/>
    </row>
    <row r="42" spans="1:15">
      <c r="A42" s="841" t="s">
        <v>1142</v>
      </c>
      <c r="B42" s="705"/>
      <c r="C42" s="893"/>
      <c r="D42" s="705"/>
      <c r="E42" s="823" t="s">
        <v>20</v>
      </c>
      <c r="F42" s="876"/>
      <c r="G42" s="69"/>
      <c r="H42" s="876"/>
      <c r="I42" s="876"/>
      <c r="J42" s="69"/>
      <c r="K42" s="876"/>
      <c r="L42" s="876"/>
      <c r="M42" s="69"/>
      <c r="N42" s="876"/>
      <c r="O42" s="876"/>
    </row>
    <row r="43" spans="1:15">
      <c r="A43" s="841" t="s">
        <v>1141</v>
      </c>
      <c r="B43" s="705"/>
      <c r="C43" s="893"/>
      <c r="D43" s="705"/>
      <c r="E43" s="823" t="s">
        <v>20</v>
      </c>
      <c r="F43" s="876"/>
      <c r="G43" s="69"/>
      <c r="H43" s="876"/>
      <c r="I43" s="876"/>
      <c r="J43" s="69"/>
      <c r="K43" s="876"/>
      <c r="L43" s="876"/>
      <c r="M43" s="69"/>
      <c r="N43" s="876"/>
      <c r="O43" s="876"/>
    </row>
    <row r="44" spans="1:15">
      <c r="A44" s="914"/>
      <c r="B44" s="705"/>
      <c r="C44" s="893"/>
      <c r="D44" s="705"/>
      <c r="E44" s="823" t="s">
        <v>20</v>
      </c>
      <c r="F44" s="922"/>
      <c r="G44" s="77"/>
      <c r="H44" s="922"/>
      <c r="I44" s="922"/>
      <c r="J44" s="77"/>
      <c r="K44" s="922"/>
      <c r="L44" s="922"/>
      <c r="M44" s="77"/>
      <c r="N44" s="922"/>
      <c r="O44" s="922"/>
    </row>
    <row r="45" spans="1:15">
      <c r="A45" s="829" t="s">
        <v>1140</v>
      </c>
      <c r="B45" s="705"/>
      <c r="C45" s="705"/>
      <c r="D45" s="705"/>
      <c r="E45" s="735"/>
      <c r="F45" s="705"/>
      <c r="G45" s="705"/>
      <c r="H45" s="705"/>
      <c r="I45" s="705"/>
      <c r="J45" s="705"/>
      <c r="K45" s="705"/>
      <c r="L45" s="705"/>
      <c r="M45" s="705"/>
      <c r="N45" s="705"/>
      <c r="O45" s="705"/>
    </row>
    <row r="46" spans="1:15">
      <c r="A46" s="841" t="s">
        <v>918</v>
      </c>
      <c r="B46" s="705"/>
      <c r="C46" s="830"/>
      <c r="D46" s="705"/>
      <c r="E46" s="823" t="s">
        <v>20</v>
      </c>
      <c r="F46" s="876"/>
      <c r="G46" s="69"/>
      <c r="H46" s="876"/>
      <c r="I46" s="876"/>
      <c r="J46" s="69"/>
      <c r="K46" s="876"/>
      <c r="L46" s="876"/>
      <c r="M46" s="69"/>
      <c r="N46" s="876"/>
      <c r="O46" s="876"/>
    </row>
    <row r="47" spans="1:15">
      <c r="A47" s="841" t="s">
        <v>917</v>
      </c>
      <c r="B47" s="705"/>
      <c r="C47" s="830"/>
      <c r="D47" s="705"/>
      <c r="E47" s="823" t="s">
        <v>20</v>
      </c>
      <c r="F47" s="876"/>
      <c r="G47" s="69"/>
      <c r="H47" s="876"/>
      <c r="I47" s="876"/>
      <c r="J47" s="69"/>
      <c r="K47" s="876"/>
      <c r="L47" s="876"/>
      <c r="M47" s="69"/>
      <c r="N47" s="876"/>
      <c r="O47" s="876"/>
    </row>
    <row r="48" spans="1:15">
      <c r="A48" s="841" t="s">
        <v>916</v>
      </c>
      <c r="B48" s="705"/>
      <c r="C48" s="830"/>
      <c r="D48" s="705"/>
      <c r="E48" s="823" t="s">
        <v>20</v>
      </c>
      <c r="F48" s="876"/>
      <c r="G48" s="69"/>
      <c r="H48" s="876"/>
      <c r="I48" s="876"/>
      <c r="J48" s="69"/>
      <c r="K48" s="876"/>
      <c r="L48" s="876"/>
      <c r="M48" s="69"/>
      <c r="N48" s="876"/>
      <c r="O48" s="876"/>
    </row>
    <row r="49" spans="1:15">
      <c r="A49" s="914"/>
      <c r="B49" s="705"/>
      <c r="C49" s="830"/>
      <c r="D49" s="705"/>
      <c r="E49" s="823" t="s">
        <v>20</v>
      </c>
      <c r="F49" s="876"/>
      <c r="G49" s="69"/>
      <c r="H49" s="876"/>
      <c r="I49" s="876"/>
      <c r="J49" s="69"/>
      <c r="K49" s="876"/>
      <c r="L49" s="876"/>
      <c r="M49" s="69"/>
      <c r="N49" s="876"/>
      <c r="O49" s="876"/>
    </row>
    <row r="50" spans="1:15">
      <c r="A50" s="914"/>
      <c r="B50" s="705"/>
      <c r="C50" s="830"/>
      <c r="D50" s="705"/>
      <c r="E50" s="823" t="s">
        <v>20</v>
      </c>
      <c r="F50" s="876"/>
      <c r="G50" s="69"/>
      <c r="H50" s="876"/>
      <c r="I50" s="876"/>
      <c r="J50" s="69"/>
      <c r="K50" s="876"/>
      <c r="L50" s="876"/>
      <c r="M50" s="69"/>
      <c r="N50" s="876"/>
      <c r="O50" s="876"/>
    </row>
    <row r="51" spans="1:15">
      <c r="A51" s="829" t="s">
        <v>1139</v>
      </c>
      <c r="B51" s="705"/>
      <c r="C51" s="705"/>
      <c r="D51" s="705"/>
      <c r="E51" s="823" t="s">
        <v>20</v>
      </c>
      <c r="F51" s="865"/>
      <c r="G51" s="866">
        <f>SUM(G27:G50)</f>
        <v>0</v>
      </c>
      <c r="H51" s="865"/>
      <c r="I51" s="865"/>
      <c r="J51" s="866">
        <f>SUM(J27:J50)</f>
        <v>0</v>
      </c>
      <c r="K51" s="865"/>
      <c r="L51" s="865"/>
      <c r="M51" s="866">
        <f>SUM(M27:M50)</f>
        <v>0</v>
      </c>
      <c r="N51" s="865"/>
      <c r="O51" s="865"/>
    </row>
    <row r="52" spans="1:15">
      <c r="A52" s="829"/>
      <c r="B52" s="705"/>
      <c r="C52" s="705"/>
      <c r="D52" s="705"/>
      <c r="E52" s="823"/>
      <c r="F52" s="903"/>
      <c r="G52" s="903"/>
      <c r="H52" s="903"/>
      <c r="I52" s="903"/>
      <c r="J52" s="903"/>
      <c r="K52" s="903"/>
      <c r="L52" s="903"/>
      <c r="M52" s="903"/>
      <c r="N52" s="903"/>
      <c r="O52" s="903"/>
    </row>
    <row r="53" spans="1:15">
      <c r="A53" s="829" t="s">
        <v>1138</v>
      </c>
      <c r="B53" s="705"/>
      <c r="C53" s="705"/>
      <c r="D53" s="705"/>
      <c r="E53" s="823" t="s">
        <v>525</v>
      </c>
      <c r="F53" s="920" t="str">
        <f t="shared" ref="F53:O53" si="0">IF(F51=0," ",SUM(F46:F50)*2/(F27+F51-SUM(F46:F50)))</f>
        <v xml:space="preserve"> </v>
      </c>
      <c r="G53" s="921" t="str">
        <f t="shared" si="0"/>
        <v xml:space="preserve"> </v>
      </c>
      <c r="H53" s="920" t="str">
        <f t="shared" si="0"/>
        <v xml:space="preserve"> </v>
      </c>
      <c r="I53" s="920" t="str">
        <f t="shared" si="0"/>
        <v xml:space="preserve"> </v>
      </c>
      <c r="J53" s="921" t="str">
        <f t="shared" si="0"/>
        <v xml:space="preserve"> </v>
      </c>
      <c r="K53" s="920" t="str">
        <f t="shared" si="0"/>
        <v xml:space="preserve"> </v>
      </c>
      <c r="L53" s="920" t="str">
        <f t="shared" si="0"/>
        <v xml:space="preserve"> </v>
      </c>
      <c r="M53" s="921" t="str">
        <f t="shared" si="0"/>
        <v xml:space="preserve"> </v>
      </c>
      <c r="N53" s="920" t="str">
        <f t="shared" si="0"/>
        <v xml:space="preserve"> </v>
      </c>
      <c r="O53" s="920" t="str">
        <f t="shared" si="0"/>
        <v xml:space="preserve"> </v>
      </c>
    </row>
    <row r="54" spans="1:15">
      <c r="A54" s="835"/>
      <c r="B54" s="705"/>
      <c r="C54" s="705"/>
      <c r="D54" s="705"/>
      <c r="E54" s="919"/>
      <c r="F54" s="903"/>
      <c r="G54" s="903"/>
      <c r="H54" s="903"/>
      <c r="I54" s="903"/>
      <c r="J54" s="903"/>
      <c r="K54" s="903"/>
      <c r="L54" s="903"/>
      <c r="M54" s="903"/>
      <c r="N54" s="903"/>
      <c r="O54" s="903"/>
    </row>
    <row r="55" spans="1:15">
      <c r="A55" s="829" t="s">
        <v>910</v>
      </c>
      <c r="B55" s="830"/>
      <c r="C55" s="830"/>
      <c r="D55" s="830"/>
      <c r="E55" s="823"/>
      <c r="F55" s="903"/>
      <c r="G55" s="903"/>
      <c r="H55" s="903"/>
      <c r="I55" s="903"/>
      <c r="J55" s="903"/>
      <c r="K55" s="903"/>
      <c r="L55" s="903"/>
      <c r="M55" s="903"/>
      <c r="N55" s="903"/>
      <c r="O55" s="903"/>
    </row>
    <row r="56" spans="1:15">
      <c r="A56" s="841" t="s">
        <v>909</v>
      </c>
      <c r="B56" s="830"/>
      <c r="C56" s="830"/>
      <c r="D56" s="830"/>
      <c r="E56" s="823" t="s">
        <v>20</v>
      </c>
      <c r="F56" s="876"/>
      <c r="G56" s="69"/>
      <c r="H56" s="876"/>
      <c r="I56" s="876"/>
      <c r="J56" s="69"/>
      <c r="K56" s="876"/>
      <c r="L56" s="876"/>
      <c r="M56" s="69"/>
      <c r="N56" s="876"/>
      <c r="O56" s="876"/>
    </row>
    <row r="57" spans="1:15">
      <c r="A57" s="841" t="s">
        <v>908</v>
      </c>
      <c r="B57" s="830"/>
      <c r="C57" s="830"/>
      <c r="D57" s="830"/>
      <c r="E57" s="823" t="s">
        <v>20</v>
      </c>
      <c r="F57" s="876"/>
      <c r="G57" s="69"/>
      <c r="H57" s="876"/>
      <c r="I57" s="876"/>
      <c r="J57" s="69"/>
      <c r="K57" s="876"/>
      <c r="L57" s="876"/>
      <c r="M57" s="69"/>
      <c r="N57" s="876"/>
      <c r="O57" s="876"/>
    </row>
    <row r="58" spans="1:15">
      <c r="A58" s="841" t="s">
        <v>907</v>
      </c>
      <c r="B58" s="830"/>
      <c r="C58" s="830"/>
      <c r="D58" s="830"/>
      <c r="E58" s="823" t="s">
        <v>20</v>
      </c>
      <c r="F58" s="876"/>
      <c r="G58" s="69"/>
      <c r="H58" s="876"/>
      <c r="I58" s="876"/>
      <c r="J58" s="69"/>
      <c r="K58" s="876"/>
      <c r="L58" s="876"/>
      <c r="M58" s="69"/>
      <c r="N58" s="876"/>
      <c r="O58" s="876"/>
    </row>
    <row r="59" spans="1:15">
      <c r="A59" s="841" t="s">
        <v>906</v>
      </c>
      <c r="B59" s="830"/>
      <c r="C59" s="830"/>
      <c r="D59" s="830"/>
      <c r="E59" s="823" t="s">
        <v>20</v>
      </c>
      <c r="F59" s="876"/>
      <c r="G59" s="69"/>
      <c r="H59" s="876"/>
      <c r="I59" s="876"/>
      <c r="J59" s="69"/>
      <c r="K59" s="876"/>
      <c r="L59" s="876"/>
      <c r="M59" s="69"/>
      <c r="N59" s="876"/>
      <c r="O59" s="876"/>
    </row>
    <row r="60" spans="1:15">
      <c r="A60" s="841" t="s">
        <v>905</v>
      </c>
      <c r="B60" s="830"/>
      <c r="C60" s="830"/>
      <c r="D60" s="830"/>
      <c r="E60" s="823" t="s">
        <v>20</v>
      </c>
      <c r="F60" s="876"/>
      <c r="G60" s="69"/>
      <c r="H60" s="876"/>
      <c r="I60" s="876"/>
      <c r="J60" s="69"/>
      <c r="K60" s="876"/>
      <c r="L60" s="876"/>
      <c r="M60" s="69"/>
      <c r="N60" s="876"/>
      <c r="O60" s="876"/>
    </row>
    <row r="61" spans="1:15">
      <c r="A61" s="841" t="s">
        <v>904</v>
      </c>
      <c r="B61" s="830"/>
      <c r="C61" s="830"/>
      <c r="D61" s="830"/>
      <c r="E61" s="823" t="s">
        <v>20</v>
      </c>
      <c r="F61" s="876"/>
      <c r="G61" s="69"/>
      <c r="H61" s="876"/>
      <c r="I61" s="876"/>
      <c r="J61" s="69"/>
      <c r="K61" s="876"/>
      <c r="L61" s="876"/>
      <c r="M61" s="69"/>
      <c r="N61" s="876"/>
      <c r="O61" s="876"/>
    </row>
    <row r="62" spans="1:15">
      <c r="A62" s="841" t="s">
        <v>903</v>
      </c>
      <c r="B62" s="830"/>
      <c r="C62" s="830"/>
      <c r="D62" s="830"/>
      <c r="E62" s="823" t="s">
        <v>20</v>
      </c>
      <c r="F62" s="876"/>
      <c r="G62" s="69"/>
      <c r="H62" s="876"/>
      <c r="I62" s="876"/>
      <c r="J62" s="69"/>
      <c r="K62" s="876"/>
      <c r="L62" s="876"/>
      <c r="M62" s="69"/>
      <c r="N62" s="876"/>
      <c r="O62" s="876"/>
    </row>
    <row r="63" spans="1:15">
      <c r="A63" s="841" t="s">
        <v>902</v>
      </c>
      <c r="B63" s="830"/>
      <c r="C63" s="830"/>
      <c r="D63" s="830"/>
      <c r="E63" s="823" t="s">
        <v>20</v>
      </c>
      <c r="F63" s="876"/>
      <c r="G63" s="69"/>
      <c r="H63" s="876"/>
      <c r="I63" s="876"/>
      <c r="J63" s="69"/>
      <c r="K63" s="876"/>
      <c r="L63" s="876"/>
      <c r="M63" s="69"/>
      <c r="N63" s="876"/>
      <c r="O63" s="876"/>
    </row>
    <row r="64" spans="1:15">
      <c r="A64" s="841" t="s">
        <v>1137</v>
      </c>
      <c r="B64" s="830"/>
      <c r="C64" s="830"/>
      <c r="D64" s="830"/>
      <c r="E64" s="823" t="s">
        <v>20</v>
      </c>
      <c r="F64" s="876"/>
      <c r="G64" s="69"/>
      <c r="H64" s="876"/>
      <c r="I64" s="876"/>
      <c r="J64" s="69"/>
      <c r="K64" s="876"/>
      <c r="L64" s="876"/>
      <c r="M64" s="69"/>
      <c r="N64" s="876"/>
      <c r="O64" s="876"/>
    </row>
    <row r="65" spans="1:15">
      <c r="A65" s="841" t="s">
        <v>900</v>
      </c>
      <c r="B65" s="830"/>
      <c r="C65" s="830"/>
      <c r="D65" s="830"/>
      <c r="E65" s="823" t="s">
        <v>20</v>
      </c>
      <c r="F65" s="876"/>
      <c r="G65" s="69"/>
      <c r="H65" s="876"/>
      <c r="I65" s="876"/>
      <c r="J65" s="69"/>
      <c r="K65" s="876"/>
      <c r="L65" s="876"/>
      <c r="M65" s="69"/>
      <c r="N65" s="876"/>
      <c r="O65" s="876"/>
    </row>
    <row r="66" spans="1:15">
      <c r="A66" s="841" t="s">
        <v>899</v>
      </c>
      <c r="B66" s="830"/>
      <c r="C66" s="830"/>
      <c r="D66" s="830"/>
      <c r="E66" s="823" t="s">
        <v>20</v>
      </c>
      <c r="F66" s="876"/>
      <c r="G66" s="69"/>
      <c r="H66" s="876"/>
      <c r="I66" s="876"/>
      <c r="J66" s="69"/>
      <c r="K66" s="876"/>
      <c r="L66" s="876"/>
      <c r="M66" s="69"/>
      <c r="N66" s="876"/>
      <c r="O66" s="876"/>
    </row>
    <row r="67" spans="1:15">
      <c r="A67" s="841" t="s">
        <v>898</v>
      </c>
      <c r="B67" s="830"/>
      <c r="C67" s="830"/>
      <c r="D67" s="830"/>
      <c r="E67" s="823" t="s">
        <v>20</v>
      </c>
      <c r="F67" s="876"/>
      <c r="G67" s="69"/>
      <c r="H67" s="876"/>
      <c r="I67" s="876"/>
      <c r="J67" s="69"/>
      <c r="K67" s="876"/>
      <c r="L67" s="876"/>
      <c r="M67" s="69"/>
      <c r="N67" s="876"/>
      <c r="O67" s="876"/>
    </row>
    <row r="68" spans="1:15">
      <c r="A68" s="918" t="s">
        <v>826</v>
      </c>
      <c r="B68" s="830"/>
      <c r="C68" s="830"/>
      <c r="D68" s="830"/>
      <c r="E68" s="823" t="s">
        <v>20</v>
      </c>
      <c r="F68" s="876"/>
      <c r="G68" s="69"/>
      <c r="H68" s="876"/>
      <c r="I68" s="876"/>
      <c r="J68" s="69"/>
      <c r="K68" s="876"/>
      <c r="L68" s="876"/>
      <c r="M68" s="69"/>
      <c r="N68" s="876"/>
      <c r="O68" s="876"/>
    </row>
    <row r="69" spans="1:15">
      <c r="A69" s="841" t="s">
        <v>897</v>
      </c>
      <c r="B69" s="830"/>
      <c r="C69" s="830"/>
      <c r="D69" s="830"/>
      <c r="E69" s="823" t="s">
        <v>20</v>
      </c>
      <c r="F69" s="876"/>
      <c r="G69" s="69"/>
      <c r="H69" s="876"/>
      <c r="I69" s="876"/>
      <c r="J69" s="69"/>
      <c r="K69" s="876"/>
      <c r="L69" s="876"/>
      <c r="M69" s="69"/>
      <c r="N69" s="876"/>
      <c r="O69" s="876"/>
    </row>
    <row r="70" spans="1:15">
      <c r="A70" s="841" t="s">
        <v>896</v>
      </c>
      <c r="B70" s="830"/>
      <c r="C70" s="830"/>
      <c r="D70" s="830"/>
      <c r="E70" s="823" t="s">
        <v>20</v>
      </c>
      <c r="F70" s="876"/>
      <c r="G70" s="69"/>
      <c r="H70" s="876"/>
      <c r="I70" s="876"/>
      <c r="J70" s="69"/>
      <c r="K70" s="876"/>
      <c r="L70" s="876"/>
      <c r="M70" s="69"/>
      <c r="N70" s="876"/>
      <c r="O70" s="876"/>
    </row>
    <row r="71" spans="1:15">
      <c r="A71" s="841" t="s">
        <v>895</v>
      </c>
      <c r="B71" s="830"/>
      <c r="C71" s="830"/>
      <c r="D71" s="830"/>
      <c r="E71" s="823" t="s">
        <v>20</v>
      </c>
      <c r="F71" s="876"/>
      <c r="G71" s="69"/>
      <c r="H71" s="876"/>
      <c r="I71" s="876"/>
      <c r="J71" s="69"/>
      <c r="K71" s="876"/>
      <c r="L71" s="876"/>
      <c r="M71" s="69"/>
      <c r="N71" s="876"/>
      <c r="O71" s="876"/>
    </row>
    <row r="72" spans="1:15">
      <c r="A72" s="915" t="s">
        <v>1136</v>
      </c>
      <c r="B72" s="830"/>
      <c r="C72" s="830"/>
      <c r="D72" s="830"/>
      <c r="E72" s="823" t="s">
        <v>20</v>
      </c>
      <c r="F72" s="876"/>
      <c r="G72" s="69"/>
      <c r="H72" s="876"/>
      <c r="I72" s="876"/>
      <c r="J72" s="69"/>
      <c r="K72" s="876"/>
      <c r="L72" s="876"/>
      <c r="M72" s="69"/>
      <c r="N72" s="876"/>
      <c r="O72" s="876"/>
    </row>
    <row r="73" spans="1:15">
      <c r="A73" s="915" t="s">
        <v>1135</v>
      </c>
      <c r="B73" s="830"/>
      <c r="C73" s="830"/>
      <c r="D73" s="830"/>
      <c r="E73" s="823" t="s">
        <v>20</v>
      </c>
      <c r="F73" s="876"/>
      <c r="G73" s="69"/>
      <c r="H73" s="876"/>
      <c r="I73" s="876"/>
      <c r="J73" s="69"/>
      <c r="K73" s="876"/>
      <c r="L73" s="876"/>
      <c r="M73" s="69"/>
      <c r="N73" s="876"/>
      <c r="O73" s="876"/>
    </row>
    <row r="74" spans="1:15">
      <c r="A74" s="915" t="s">
        <v>1134</v>
      </c>
      <c r="B74" s="830"/>
      <c r="C74" s="830"/>
      <c r="D74" s="830"/>
      <c r="E74" s="823" t="s">
        <v>20</v>
      </c>
      <c r="F74" s="876"/>
      <c r="G74" s="69"/>
      <c r="H74" s="876"/>
      <c r="I74" s="876"/>
      <c r="J74" s="69"/>
      <c r="K74" s="876"/>
      <c r="L74" s="876"/>
      <c r="M74" s="69"/>
      <c r="N74" s="876"/>
      <c r="O74" s="876"/>
    </row>
    <row r="75" spans="1:15">
      <c r="A75" s="915" t="s">
        <v>1133</v>
      </c>
      <c r="B75" s="830"/>
      <c r="C75" s="830"/>
      <c r="D75" s="830"/>
      <c r="E75" s="823" t="s">
        <v>20</v>
      </c>
      <c r="F75" s="876"/>
      <c r="G75" s="69"/>
      <c r="H75" s="876"/>
      <c r="I75" s="876"/>
      <c r="J75" s="69"/>
      <c r="K75" s="876"/>
      <c r="L75" s="876"/>
      <c r="M75" s="69"/>
      <c r="N75" s="876"/>
      <c r="O75" s="876"/>
    </row>
    <row r="76" spans="1:15">
      <c r="A76" s="915" t="s">
        <v>1132</v>
      </c>
      <c r="B76" s="830"/>
      <c r="C76" s="830"/>
      <c r="D76" s="830"/>
      <c r="E76" s="823" t="s">
        <v>20</v>
      </c>
      <c r="F76" s="876"/>
      <c r="G76" s="69"/>
      <c r="H76" s="876"/>
      <c r="I76" s="876"/>
      <c r="J76" s="69"/>
      <c r="K76" s="876"/>
      <c r="L76" s="876"/>
      <c r="M76" s="69"/>
      <c r="N76" s="876"/>
      <c r="O76" s="876"/>
    </row>
    <row r="77" spans="1:15">
      <c r="A77" s="835" t="s">
        <v>1131</v>
      </c>
      <c r="B77" s="830"/>
      <c r="C77" s="830"/>
      <c r="D77" s="830"/>
      <c r="E77" s="823" t="s">
        <v>20</v>
      </c>
      <c r="F77" s="876"/>
      <c r="G77" s="69"/>
      <c r="H77" s="876"/>
      <c r="I77" s="876"/>
      <c r="J77" s="69"/>
      <c r="K77" s="876"/>
      <c r="L77" s="876"/>
      <c r="M77" s="69"/>
      <c r="N77" s="876"/>
      <c r="O77" s="876"/>
    </row>
    <row r="78" spans="1:15">
      <c r="A78" s="835" t="s">
        <v>1130</v>
      </c>
      <c r="B78" s="705"/>
      <c r="C78" s="705"/>
      <c r="D78" s="705"/>
      <c r="E78" s="823" t="s">
        <v>20</v>
      </c>
      <c r="F78" s="876"/>
      <c r="G78" s="69"/>
      <c r="H78" s="876"/>
      <c r="I78" s="876"/>
      <c r="J78" s="69"/>
      <c r="K78" s="876"/>
      <c r="L78" s="876"/>
      <c r="M78" s="69"/>
      <c r="N78" s="876"/>
      <c r="O78" s="876"/>
    </row>
    <row r="79" spans="1:15" ht="15">
      <c r="A79" s="905" t="s">
        <v>1129</v>
      </c>
      <c r="B79" s="705"/>
      <c r="C79" s="705"/>
      <c r="D79" s="705"/>
      <c r="E79" s="823" t="s">
        <v>20</v>
      </c>
      <c r="F79" s="876"/>
      <c r="G79" s="69"/>
      <c r="H79" s="876"/>
      <c r="I79" s="876"/>
      <c r="J79" s="69"/>
      <c r="K79" s="876"/>
      <c r="L79" s="876"/>
      <c r="M79" s="69"/>
      <c r="N79" s="876"/>
      <c r="O79" s="876"/>
    </row>
    <row r="80" spans="1:15">
      <c r="A80" s="835" t="s">
        <v>1128</v>
      </c>
      <c r="B80" s="705"/>
      <c r="C80" s="705"/>
      <c r="D80" s="705"/>
      <c r="E80" s="823"/>
      <c r="F80" s="917"/>
      <c r="G80" s="866">
        <f>SUM(G56:G79)</f>
        <v>0</v>
      </c>
      <c r="H80" s="917"/>
      <c r="I80" s="917"/>
      <c r="J80" s="866">
        <f>SUM(J56:J79)</f>
        <v>0</v>
      </c>
      <c r="K80" s="917"/>
      <c r="L80" s="917"/>
      <c r="M80" s="866">
        <f>SUM(M56:M79)</f>
        <v>0</v>
      </c>
      <c r="N80" s="917"/>
      <c r="O80" s="917"/>
    </row>
    <row r="81" spans="1:15">
      <c r="A81" s="845" t="s">
        <v>971</v>
      </c>
      <c r="B81" s="705"/>
      <c r="C81" s="705"/>
      <c r="D81" s="705"/>
      <c r="E81" s="823"/>
      <c r="F81" s="916" t="str">
        <f t="shared" ref="F81:O81" si="1">IF(ROUND(F80,0)&lt;&gt;ROUND(F51,0),"ERROR","OK")</f>
        <v>OK</v>
      </c>
      <c r="G81" s="916" t="str">
        <f t="shared" si="1"/>
        <v>OK</v>
      </c>
      <c r="H81" s="916" t="str">
        <f t="shared" si="1"/>
        <v>OK</v>
      </c>
      <c r="I81" s="916" t="str">
        <f t="shared" si="1"/>
        <v>OK</v>
      </c>
      <c r="J81" s="916" t="str">
        <f t="shared" si="1"/>
        <v>OK</v>
      </c>
      <c r="K81" s="916" t="str">
        <f t="shared" si="1"/>
        <v>OK</v>
      </c>
      <c r="L81" s="916" t="str">
        <f t="shared" si="1"/>
        <v>OK</v>
      </c>
      <c r="M81" s="916" t="str">
        <f t="shared" si="1"/>
        <v>OK</v>
      </c>
      <c r="N81" s="916" t="str">
        <f t="shared" si="1"/>
        <v>OK</v>
      </c>
      <c r="O81" s="916" t="str">
        <f t="shared" si="1"/>
        <v>OK</v>
      </c>
    </row>
    <row r="82" spans="1:15">
      <c r="A82" s="829" t="s">
        <v>1127</v>
      </c>
      <c r="B82" s="705"/>
      <c r="C82" s="705"/>
      <c r="D82" s="705"/>
      <c r="E82" s="823"/>
    </row>
    <row r="83" spans="1:15">
      <c r="A83" s="841"/>
      <c r="B83" s="705"/>
      <c r="C83" s="893"/>
      <c r="D83" s="705"/>
      <c r="E83" s="823"/>
    </row>
    <row r="84" spans="1:15">
      <c r="A84" s="841" t="s">
        <v>1126</v>
      </c>
      <c r="B84" s="705"/>
      <c r="C84" s="893"/>
      <c r="D84" s="705"/>
      <c r="E84" s="823" t="s">
        <v>20</v>
      </c>
      <c r="F84" s="876"/>
      <c r="G84" s="69"/>
      <c r="H84" s="876"/>
      <c r="I84" s="876"/>
      <c r="J84" s="69"/>
      <c r="K84" s="876"/>
      <c r="L84" s="876"/>
      <c r="M84" s="69"/>
      <c r="N84" s="876"/>
      <c r="O84" s="876"/>
    </row>
    <row r="85" spans="1:15">
      <c r="A85" s="841" t="s">
        <v>1125</v>
      </c>
      <c r="B85" s="705"/>
      <c r="C85" s="830"/>
      <c r="D85" s="705"/>
      <c r="E85" s="823"/>
      <c r="F85" s="876"/>
      <c r="G85" s="69"/>
      <c r="H85" s="876"/>
      <c r="I85" s="876"/>
      <c r="J85" s="69"/>
      <c r="K85" s="876"/>
      <c r="L85" s="876"/>
      <c r="M85" s="69"/>
      <c r="N85" s="876"/>
      <c r="O85" s="876"/>
    </row>
    <row r="86" spans="1:15">
      <c r="A86" s="841" t="s">
        <v>892</v>
      </c>
      <c r="B86" s="705"/>
      <c r="C86" s="830"/>
      <c r="D86" s="705"/>
      <c r="E86" s="823" t="s">
        <v>20</v>
      </c>
      <c r="F86" s="876"/>
      <c r="G86" s="69"/>
      <c r="H86" s="876"/>
      <c r="I86" s="876"/>
      <c r="J86" s="69"/>
      <c r="K86" s="876"/>
      <c r="L86" s="876"/>
      <c r="M86" s="69"/>
      <c r="N86" s="876"/>
      <c r="O86" s="876"/>
    </row>
    <row r="87" spans="1:15">
      <c r="A87" s="841" t="s">
        <v>1124</v>
      </c>
      <c r="B87" s="705"/>
      <c r="C87" s="830"/>
      <c r="D87" s="705"/>
      <c r="E87" s="823"/>
      <c r="F87" s="876"/>
      <c r="G87" s="69"/>
      <c r="H87" s="876"/>
      <c r="I87" s="876"/>
      <c r="J87" s="69"/>
      <c r="K87" s="876"/>
      <c r="L87" s="876"/>
      <c r="M87" s="69"/>
      <c r="N87" s="876"/>
      <c r="O87" s="876"/>
    </row>
    <row r="88" spans="1:15">
      <c r="A88" s="841" t="s">
        <v>891</v>
      </c>
      <c r="B88" s="705"/>
      <c r="C88" s="830"/>
      <c r="D88" s="705"/>
      <c r="E88" s="823"/>
      <c r="F88" s="876"/>
      <c r="G88" s="69"/>
      <c r="H88" s="876"/>
      <c r="I88" s="876"/>
      <c r="J88" s="69"/>
      <c r="K88" s="876"/>
      <c r="L88" s="876"/>
      <c r="M88" s="69"/>
      <c r="N88" s="876"/>
      <c r="O88" s="876"/>
    </row>
    <row r="89" spans="1:15">
      <c r="A89" s="841" t="s">
        <v>890</v>
      </c>
      <c r="B89" s="705"/>
      <c r="C89" s="830"/>
      <c r="D89" s="705"/>
      <c r="E89" s="823"/>
      <c r="F89" s="876"/>
      <c r="G89" s="69"/>
      <c r="H89" s="876"/>
      <c r="I89" s="876"/>
      <c r="J89" s="69"/>
      <c r="K89" s="876"/>
      <c r="L89" s="876"/>
      <c r="M89" s="69"/>
      <c r="N89" s="876"/>
      <c r="O89" s="876"/>
    </row>
    <row r="90" spans="1:15">
      <c r="A90" s="915" t="s">
        <v>889</v>
      </c>
      <c r="B90" s="705"/>
      <c r="C90" s="893"/>
      <c r="D90" s="705"/>
      <c r="E90" s="823" t="s">
        <v>20</v>
      </c>
      <c r="F90" s="876"/>
      <c r="G90" s="69"/>
      <c r="H90" s="876"/>
      <c r="I90" s="876"/>
      <c r="J90" s="69"/>
      <c r="K90" s="876"/>
      <c r="L90" s="876"/>
      <c r="M90" s="69"/>
      <c r="N90" s="876"/>
      <c r="O90" s="876"/>
    </row>
    <row r="91" spans="1:15">
      <c r="A91" s="914" t="s">
        <v>888</v>
      </c>
      <c r="B91" s="705"/>
      <c r="C91" s="893"/>
      <c r="D91" s="705"/>
      <c r="E91" s="823" t="s">
        <v>20</v>
      </c>
      <c r="F91" s="876"/>
      <c r="G91" s="69"/>
      <c r="H91" s="876"/>
      <c r="I91" s="876"/>
      <c r="J91" s="69"/>
      <c r="K91" s="876"/>
      <c r="L91" s="876"/>
      <c r="M91" s="69"/>
      <c r="N91" s="876"/>
      <c r="O91" s="876"/>
    </row>
    <row r="92" spans="1:15">
      <c r="A92" s="914" t="s">
        <v>887</v>
      </c>
      <c r="B92" s="705"/>
      <c r="C92" s="893"/>
      <c r="D92" s="705"/>
      <c r="E92" s="823" t="s">
        <v>20</v>
      </c>
      <c r="F92" s="876"/>
      <c r="G92" s="69"/>
      <c r="H92" s="876"/>
      <c r="I92" s="876"/>
      <c r="J92" s="69"/>
      <c r="K92" s="876"/>
      <c r="L92" s="876"/>
      <c r="M92" s="69"/>
      <c r="N92" s="876"/>
      <c r="O92" s="876"/>
    </row>
    <row r="93" spans="1:15">
      <c r="A93" s="914"/>
      <c r="B93" s="705"/>
      <c r="C93" s="893"/>
      <c r="D93" s="705"/>
      <c r="E93" s="823" t="s">
        <v>20</v>
      </c>
      <c r="F93" s="876"/>
      <c r="G93" s="69"/>
      <c r="H93" s="876"/>
      <c r="I93" s="876"/>
      <c r="J93" s="69"/>
      <c r="K93" s="876"/>
      <c r="L93" s="876"/>
      <c r="M93" s="69"/>
      <c r="N93" s="876"/>
      <c r="O93" s="876"/>
    </row>
    <row r="94" spans="1:15">
      <c r="A94" s="914"/>
      <c r="B94" s="705"/>
      <c r="C94" s="893"/>
      <c r="D94" s="705"/>
      <c r="E94" s="823" t="s">
        <v>20</v>
      </c>
      <c r="F94" s="876"/>
      <c r="G94" s="69"/>
      <c r="H94" s="876"/>
      <c r="I94" s="876"/>
      <c r="J94" s="69"/>
      <c r="K94" s="876"/>
      <c r="L94" s="876"/>
      <c r="M94" s="69"/>
      <c r="N94" s="876"/>
      <c r="O94" s="876"/>
    </row>
    <row r="95" spans="1:15">
      <c r="A95" s="914"/>
      <c r="B95" s="705"/>
      <c r="C95" s="893"/>
      <c r="D95" s="705"/>
      <c r="E95" s="823" t="s">
        <v>20</v>
      </c>
      <c r="F95" s="876"/>
      <c r="G95" s="69"/>
      <c r="H95" s="876"/>
      <c r="I95" s="876"/>
      <c r="J95" s="69"/>
      <c r="K95" s="876"/>
      <c r="L95" s="876"/>
      <c r="M95" s="69"/>
      <c r="N95" s="876"/>
      <c r="O95" s="876"/>
    </row>
    <row r="96" spans="1:15">
      <c r="A96" s="829" t="s">
        <v>1123</v>
      </c>
      <c r="B96" s="705"/>
      <c r="C96" s="705"/>
      <c r="D96" s="705"/>
      <c r="E96" s="823" t="s">
        <v>20</v>
      </c>
      <c r="F96" s="876"/>
      <c r="G96" s="69"/>
      <c r="H96" s="876"/>
      <c r="I96" s="876"/>
      <c r="J96" s="69"/>
      <c r="K96" s="876"/>
      <c r="L96" s="876"/>
      <c r="M96" s="69"/>
      <c r="N96" s="876"/>
      <c r="O96" s="876"/>
    </row>
    <row r="97" spans="1:15">
      <c r="A97" s="829" t="s">
        <v>1123</v>
      </c>
      <c r="B97" s="705"/>
      <c r="C97" s="705"/>
      <c r="D97" s="705"/>
      <c r="E97" s="735" t="s">
        <v>20</v>
      </c>
      <c r="F97" s="876"/>
      <c r="G97" s="69"/>
      <c r="H97" s="876"/>
      <c r="I97" s="876"/>
      <c r="J97" s="69"/>
      <c r="K97" s="876"/>
      <c r="L97" s="876"/>
      <c r="M97" s="69"/>
      <c r="N97" s="876"/>
      <c r="O97" s="876"/>
    </row>
    <row r="98" spans="1:15">
      <c r="A98" s="829" t="s">
        <v>1123</v>
      </c>
      <c r="B98" s="705"/>
      <c r="C98" s="705"/>
      <c r="D98" s="705"/>
      <c r="E98" s="735" t="s">
        <v>20</v>
      </c>
      <c r="F98" s="876"/>
      <c r="G98" s="69"/>
      <c r="H98" s="876"/>
      <c r="I98" s="876"/>
      <c r="J98" s="69"/>
      <c r="K98" s="876"/>
      <c r="L98" s="876"/>
      <c r="M98" s="69"/>
      <c r="N98" s="876"/>
      <c r="O98" s="876"/>
    </row>
    <row r="99" spans="1:15">
      <c r="A99" s="829" t="s">
        <v>885</v>
      </c>
      <c r="B99" s="705"/>
      <c r="C99" s="705"/>
      <c r="D99" s="705"/>
      <c r="E99" s="735"/>
      <c r="F99" s="865"/>
      <c r="G99" s="866">
        <f>SUM(G84:G98)</f>
        <v>0</v>
      </c>
      <c r="H99" s="865"/>
      <c r="I99" s="865"/>
      <c r="J99" s="866">
        <f>SUM(J84:J98)</f>
        <v>0</v>
      </c>
      <c r="K99" s="865"/>
      <c r="L99" s="865"/>
      <c r="M99" s="866">
        <f>SUM(M84:M98)</f>
        <v>0</v>
      </c>
      <c r="N99" s="865"/>
      <c r="O99" s="865"/>
    </row>
    <row r="100" spans="1:15">
      <c r="A100" s="914"/>
      <c r="B100" s="705"/>
      <c r="C100" s="830"/>
      <c r="D100" s="705"/>
      <c r="E100" s="735"/>
      <c r="F100" s="876"/>
      <c r="G100" s="69"/>
      <c r="H100" s="876"/>
      <c r="I100" s="876"/>
      <c r="J100" s="69"/>
      <c r="K100" s="876"/>
      <c r="L100" s="876"/>
      <c r="M100" s="69"/>
      <c r="N100" s="876"/>
      <c r="O100" s="876"/>
    </row>
    <row r="101" spans="1:15" hidden="1">
      <c r="A101" s="914" t="s">
        <v>1122</v>
      </c>
      <c r="B101" s="705"/>
      <c r="C101" s="830"/>
      <c r="D101" s="705"/>
      <c r="E101" s="735"/>
      <c r="F101" s="705"/>
      <c r="G101" s="705"/>
      <c r="H101" s="705"/>
      <c r="I101" s="705"/>
      <c r="J101" s="705"/>
      <c r="K101" s="705"/>
      <c r="L101" s="705"/>
      <c r="M101" s="705"/>
      <c r="N101" s="705"/>
      <c r="O101" s="705"/>
    </row>
    <row r="102" spans="1:15" hidden="1">
      <c r="A102" s="914" t="s">
        <v>1121</v>
      </c>
      <c r="B102" s="705"/>
      <c r="C102" s="830"/>
      <c r="D102" s="705"/>
      <c r="E102" s="735"/>
      <c r="F102" s="705"/>
      <c r="G102" s="705"/>
      <c r="H102" s="705"/>
      <c r="I102" s="705"/>
      <c r="J102" s="705"/>
      <c r="K102" s="705"/>
      <c r="L102" s="705"/>
      <c r="M102" s="705"/>
      <c r="N102" s="705"/>
      <c r="O102" s="705"/>
    </row>
    <row r="103" spans="1:15" hidden="1">
      <c r="A103" s="914" t="s">
        <v>1118</v>
      </c>
      <c r="B103" s="705"/>
      <c r="C103" s="830"/>
      <c r="D103" s="705"/>
      <c r="E103" s="735" t="s">
        <v>20</v>
      </c>
      <c r="F103" s="705"/>
      <c r="G103" s="705"/>
      <c r="H103" s="705"/>
      <c r="I103" s="705"/>
      <c r="J103" s="705"/>
      <c r="K103" s="705"/>
      <c r="L103" s="705"/>
      <c r="M103" s="705"/>
      <c r="N103" s="705"/>
      <c r="O103" s="705"/>
    </row>
    <row r="104" spans="1:15" hidden="1">
      <c r="A104" s="914" t="s">
        <v>1118</v>
      </c>
      <c r="B104" s="705"/>
      <c r="C104" s="830"/>
      <c r="D104" s="705"/>
      <c r="E104" s="735" t="s">
        <v>20</v>
      </c>
      <c r="F104" s="705"/>
      <c r="G104" s="705"/>
      <c r="H104" s="705"/>
      <c r="I104" s="705"/>
      <c r="J104" s="705"/>
      <c r="K104" s="705"/>
      <c r="L104" s="705"/>
      <c r="M104" s="705"/>
      <c r="N104" s="705"/>
      <c r="O104" s="705"/>
    </row>
    <row r="105" spans="1:15" hidden="1">
      <c r="A105" s="914" t="s">
        <v>1118</v>
      </c>
      <c r="B105" s="705"/>
      <c r="C105" s="830"/>
      <c r="D105" s="705"/>
      <c r="E105" s="735" t="s">
        <v>20</v>
      </c>
      <c r="F105" s="705"/>
      <c r="G105" s="705"/>
      <c r="H105" s="705"/>
      <c r="I105" s="705"/>
      <c r="J105" s="705"/>
      <c r="K105" s="705"/>
      <c r="L105" s="705"/>
      <c r="M105" s="705"/>
      <c r="N105" s="705"/>
      <c r="O105" s="705"/>
    </row>
    <row r="106" spans="1:15" hidden="1">
      <c r="A106" s="829" t="s">
        <v>1118</v>
      </c>
      <c r="B106" s="830"/>
      <c r="C106" s="830"/>
      <c r="D106" s="705"/>
      <c r="E106" s="735" t="s">
        <v>20</v>
      </c>
      <c r="F106" s="705"/>
      <c r="G106" s="705"/>
      <c r="H106" s="705"/>
      <c r="I106" s="705"/>
      <c r="J106" s="705"/>
      <c r="K106" s="705"/>
      <c r="L106" s="705"/>
      <c r="M106" s="705"/>
      <c r="N106" s="705"/>
      <c r="O106" s="705"/>
    </row>
    <row r="107" spans="1:15" hidden="1">
      <c r="A107" s="829" t="s">
        <v>1118</v>
      </c>
      <c r="B107" s="705"/>
      <c r="C107" s="705"/>
      <c r="D107" s="705"/>
      <c r="E107" s="735" t="s">
        <v>20</v>
      </c>
      <c r="F107" s="705"/>
      <c r="G107" s="705"/>
      <c r="H107" s="705"/>
      <c r="I107" s="705"/>
      <c r="J107" s="705"/>
      <c r="K107" s="705"/>
      <c r="L107" s="705"/>
      <c r="M107" s="705"/>
      <c r="N107" s="705"/>
      <c r="O107" s="705"/>
    </row>
    <row r="108" spans="1:15" hidden="1">
      <c r="A108" s="914" t="s">
        <v>1118</v>
      </c>
      <c r="B108" s="705"/>
      <c r="C108" s="830"/>
      <c r="D108" s="705"/>
      <c r="E108" s="735" t="s">
        <v>20</v>
      </c>
      <c r="F108" s="705"/>
      <c r="G108" s="705"/>
      <c r="H108" s="705"/>
      <c r="I108" s="705"/>
      <c r="J108" s="705"/>
      <c r="K108" s="705"/>
      <c r="L108" s="705"/>
      <c r="M108" s="705"/>
      <c r="N108" s="705"/>
      <c r="O108" s="705"/>
    </row>
    <row r="109" spans="1:15" hidden="1">
      <c r="A109" s="914" t="s">
        <v>1120</v>
      </c>
      <c r="B109" s="705"/>
      <c r="C109" s="830"/>
      <c r="D109" s="705"/>
      <c r="E109" s="735"/>
      <c r="F109" s="705"/>
      <c r="G109" s="705"/>
      <c r="H109" s="705"/>
      <c r="I109" s="705"/>
      <c r="J109" s="705"/>
      <c r="K109" s="705"/>
      <c r="L109" s="705"/>
      <c r="M109" s="705"/>
      <c r="N109" s="705"/>
      <c r="O109" s="705"/>
    </row>
    <row r="110" spans="1:15" hidden="1">
      <c r="A110" s="914" t="s">
        <v>1119</v>
      </c>
      <c r="B110" s="705"/>
      <c r="C110" s="830"/>
      <c r="D110" s="705"/>
      <c r="E110" s="735"/>
      <c r="F110" s="705"/>
      <c r="G110" s="705"/>
      <c r="H110" s="705"/>
      <c r="I110" s="705"/>
      <c r="J110" s="705"/>
      <c r="K110" s="705"/>
      <c r="L110" s="705"/>
      <c r="M110" s="705"/>
      <c r="N110" s="705"/>
      <c r="O110" s="705"/>
    </row>
    <row r="111" spans="1:15" hidden="1">
      <c r="A111" s="914" t="s">
        <v>1118</v>
      </c>
      <c r="B111" s="705"/>
      <c r="C111" s="830"/>
      <c r="D111" s="705"/>
      <c r="E111" s="735" t="s">
        <v>20</v>
      </c>
      <c r="F111" s="705"/>
      <c r="G111" s="705"/>
      <c r="H111" s="705"/>
      <c r="I111" s="705"/>
      <c r="J111" s="705"/>
      <c r="K111" s="705"/>
      <c r="L111" s="705"/>
      <c r="M111" s="705"/>
      <c r="N111" s="705"/>
      <c r="O111" s="705"/>
    </row>
    <row r="112" spans="1:15" hidden="1">
      <c r="A112" s="914" t="s">
        <v>1118</v>
      </c>
      <c r="B112" s="705"/>
      <c r="C112" s="830"/>
      <c r="D112" s="705"/>
      <c r="E112" s="735" t="s">
        <v>20</v>
      </c>
      <c r="F112" s="705"/>
      <c r="G112" s="705"/>
      <c r="H112" s="705"/>
      <c r="I112" s="705"/>
      <c r="J112" s="705"/>
      <c r="K112" s="705"/>
      <c r="L112" s="705"/>
      <c r="M112" s="705"/>
      <c r="N112" s="705"/>
      <c r="O112" s="705"/>
    </row>
    <row r="113" spans="1:15" hidden="1">
      <c r="A113" s="914" t="s">
        <v>1118</v>
      </c>
      <c r="B113" s="705"/>
      <c r="C113" s="830"/>
      <c r="D113" s="705"/>
      <c r="E113" s="735" t="s">
        <v>20</v>
      </c>
      <c r="F113" s="705"/>
      <c r="G113" s="705"/>
      <c r="H113" s="705"/>
      <c r="I113" s="705"/>
      <c r="J113" s="705"/>
      <c r="K113" s="705"/>
      <c r="L113" s="705"/>
      <c r="M113" s="705"/>
      <c r="N113" s="705"/>
      <c r="O113" s="705"/>
    </row>
    <row r="114" spans="1:15" hidden="1">
      <c r="A114" s="829" t="s">
        <v>1118</v>
      </c>
      <c r="B114" s="830"/>
      <c r="C114" s="830"/>
      <c r="D114" s="705"/>
      <c r="E114" s="735" t="s">
        <v>20</v>
      </c>
      <c r="F114" s="705"/>
      <c r="G114" s="705"/>
      <c r="H114" s="705"/>
      <c r="I114" s="705"/>
      <c r="J114" s="705"/>
      <c r="K114" s="705"/>
      <c r="L114" s="705"/>
      <c r="M114" s="705"/>
      <c r="N114" s="705"/>
      <c r="O114" s="705"/>
    </row>
    <row r="115" spans="1:15" hidden="1">
      <c r="A115" s="829" t="s">
        <v>1118</v>
      </c>
      <c r="B115" s="705"/>
      <c r="C115" s="705"/>
      <c r="D115" s="705"/>
      <c r="E115" s="735" t="s">
        <v>20</v>
      </c>
      <c r="F115" s="705"/>
      <c r="G115" s="705"/>
      <c r="H115" s="705"/>
      <c r="I115" s="705"/>
      <c r="J115" s="705"/>
      <c r="K115" s="705"/>
      <c r="L115" s="705"/>
      <c r="M115" s="705"/>
      <c r="N115" s="705"/>
      <c r="O115" s="705"/>
    </row>
    <row r="116" spans="1:15" hidden="1">
      <c r="A116" s="829" t="s">
        <v>1118</v>
      </c>
      <c r="B116" s="705"/>
      <c r="C116" s="705"/>
      <c r="D116" s="705"/>
      <c r="E116" s="735" t="s">
        <v>20</v>
      </c>
      <c r="F116" s="705"/>
      <c r="G116" s="705"/>
      <c r="H116" s="705"/>
      <c r="I116" s="705"/>
      <c r="J116" s="705"/>
      <c r="K116" s="705"/>
      <c r="L116" s="705"/>
      <c r="M116" s="705"/>
      <c r="N116" s="705"/>
      <c r="O116" s="705"/>
    </row>
    <row r="117" spans="1:15" ht="15" hidden="1">
      <c r="A117" s="906" t="s">
        <v>1117</v>
      </c>
      <c r="B117" s="705"/>
      <c r="C117" s="830"/>
      <c r="D117" s="705"/>
      <c r="E117" s="823"/>
      <c r="F117" s="830"/>
      <c r="G117" s="830"/>
      <c r="H117" s="830"/>
      <c r="I117" s="830"/>
      <c r="J117" s="830"/>
      <c r="K117" s="830"/>
      <c r="L117" s="830"/>
      <c r="M117" s="830"/>
      <c r="N117" s="830"/>
      <c r="O117" s="830"/>
    </row>
    <row r="118" spans="1:15" ht="15" hidden="1">
      <c r="A118" s="905" t="s">
        <v>1116</v>
      </c>
      <c r="B118" s="705"/>
      <c r="C118" s="885"/>
      <c r="D118" s="705"/>
      <c r="E118" s="913"/>
      <c r="F118" s="830"/>
      <c r="G118" s="830"/>
      <c r="H118" s="830"/>
      <c r="I118" s="830"/>
      <c r="J118" s="830"/>
      <c r="K118" s="830"/>
      <c r="L118" s="830"/>
      <c r="M118" s="830"/>
      <c r="N118" s="830"/>
      <c r="O118" s="830"/>
    </row>
    <row r="119" spans="1:15">
      <c r="A119" s="829"/>
      <c r="B119" s="705"/>
      <c r="C119" s="705"/>
      <c r="D119" s="705"/>
      <c r="E119" s="823"/>
      <c r="F119" s="830"/>
      <c r="G119" s="830"/>
      <c r="H119" s="830"/>
      <c r="I119" s="830"/>
      <c r="J119" s="830"/>
      <c r="K119" s="830"/>
      <c r="L119" s="830"/>
      <c r="M119" s="830"/>
      <c r="N119" s="830"/>
      <c r="O119" s="830"/>
    </row>
    <row r="120" spans="1:15">
      <c r="A120" s="835" t="s">
        <v>1115</v>
      </c>
      <c r="B120" s="705"/>
      <c r="C120" s="893"/>
      <c r="D120" s="705"/>
      <c r="E120" s="823"/>
    </row>
    <row r="121" spans="1:15">
      <c r="A121" s="829" t="s">
        <v>1114</v>
      </c>
      <c r="B121" s="705"/>
      <c r="C121" s="705"/>
      <c r="D121" s="705"/>
      <c r="E121" s="823"/>
    </row>
    <row r="122" spans="1:15">
      <c r="A122" s="841" t="s">
        <v>1113</v>
      </c>
      <c r="B122" s="705"/>
      <c r="C122" s="830"/>
      <c r="D122" s="705"/>
      <c r="E122" s="823"/>
      <c r="F122" s="876"/>
      <c r="G122" s="69"/>
      <c r="H122" s="876"/>
      <c r="I122" s="876"/>
      <c r="J122" s="69"/>
      <c r="K122" s="876"/>
      <c r="L122" s="876"/>
      <c r="M122" s="69"/>
      <c r="N122" s="876"/>
      <c r="O122" s="876"/>
    </row>
    <row r="123" spans="1:15">
      <c r="A123" s="841" t="s">
        <v>1112</v>
      </c>
      <c r="B123" s="705"/>
      <c r="C123" s="830"/>
      <c r="D123" s="705"/>
      <c r="E123" s="823"/>
      <c r="F123" s="876"/>
      <c r="G123" s="69"/>
      <c r="H123" s="876"/>
      <c r="I123" s="876"/>
      <c r="J123" s="69"/>
      <c r="K123" s="876"/>
      <c r="L123" s="876"/>
      <c r="M123" s="69"/>
      <c r="N123" s="876"/>
      <c r="O123" s="876"/>
    </row>
    <row r="124" spans="1:15">
      <c r="A124" s="912" t="s">
        <v>1069</v>
      </c>
      <c r="B124" s="705"/>
      <c r="C124" s="830"/>
      <c r="D124" s="705"/>
      <c r="E124" s="823"/>
    </row>
    <row r="125" spans="1:15">
      <c r="A125" s="841" t="s">
        <v>1111</v>
      </c>
      <c r="B125" s="705"/>
      <c r="C125" s="830"/>
      <c r="D125" s="705"/>
      <c r="E125" s="823" t="s">
        <v>934</v>
      </c>
      <c r="F125" s="876"/>
      <c r="G125" s="69"/>
      <c r="H125" s="876"/>
      <c r="I125" s="876"/>
      <c r="J125" s="69"/>
      <c r="K125" s="876"/>
      <c r="L125" s="876"/>
      <c r="M125" s="69"/>
      <c r="N125" s="876"/>
      <c r="O125" s="876"/>
    </row>
    <row r="126" spans="1:15">
      <c r="A126" s="841" t="s">
        <v>1110</v>
      </c>
      <c r="B126" s="705"/>
      <c r="C126" s="830"/>
      <c r="D126" s="705"/>
      <c r="E126" s="823" t="s">
        <v>934</v>
      </c>
      <c r="F126" s="876"/>
      <c r="G126" s="69"/>
      <c r="H126" s="876"/>
      <c r="I126" s="876"/>
      <c r="J126" s="69"/>
      <c r="K126" s="876"/>
      <c r="L126" s="876"/>
      <c r="M126" s="69"/>
      <c r="N126" s="876"/>
      <c r="O126" s="876"/>
    </row>
    <row r="127" spans="1:15">
      <c r="A127" s="841" t="s">
        <v>1109</v>
      </c>
      <c r="B127" s="705"/>
      <c r="C127" s="830"/>
      <c r="D127" s="705"/>
      <c r="E127" s="823" t="s">
        <v>934</v>
      </c>
      <c r="F127" s="876"/>
      <c r="G127" s="69"/>
      <c r="H127" s="876"/>
      <c r="I127" s="876"/>
      <c r="J127" s="69"/>
      <c r="K127" s="876"/>
      <c r="L127" s="876"/>
      <c r="M127" s="69"/>
      <c r="N127" s="876"/>
      <c r="O127" s="876"/>
    </row>
    <row r="128" spans="1:15">
      <c r="A128" s="841" t="s">
        <v>1108</v>
      </c>
      <c r="B128" s="705"/>
      <c r="C128" s="830"/>
      <c r="D128" s="705"/>
      <c r="E128" s="823" t="s">
        <v>934</v>
      </c>
      <c r="F128" s="876"/>
      <c r="G128" s="69"/>
      <c r="H128" s="876"/>
      <c r="I128" s="876"/>
      <c r="J128" s="69"/>
      <c r="K128" s="876"/>
      <c r="L128" s="876"/>
      <c r="M128" s="69"/>
      <c r="N128" s="876"/>
      <c r="O128" s="876"/>
    </row>
    <row r="129" spans="1:15">
      <c r="A129" s="841" t="s">
        <v>1107</v>
      </c>
      <c r="B129" s="705"/>
      <c r="C129" s="830"/>
      <c r="D129" s="705"/>
      <c r="E129" s="823" t="s">
        <v>934</v>
      </c>
      <c r="F129" s="876"/>
      <c r="G129" s="69"/>
      <c r="H129" s="876"/>
      <c r="I129" s="876"/>
      <c r="J129" s="69"/>
      <c r="K129" s="876"/>
      <c r="L129" s="876"/>
      <c r="M129" s="69"/>
      <c r="N129" s="876"/>
      <c r="O129" s="876"/>
    </row>
    <row r="130" spans="1:15">
      <c r="A130" s="841" t="s">
        <v>1101</v>
      </c>
      <c r="B130" s="705"/>
      <c r="C130" s="830"/>
      <c r="D130" s="705"/>
      <c r="E130" s="823" t="s">
        <v>934</v>
      </c>
      <c r="F130" s="876"/>
      <c r="G130" s="69"/>
      <c r="H130" s="876"/>
      <c r="I130" s="876"/>
      <c r="J130" s="69"/>
      <c r="K130" s="876"/>
      <c r="L130" s="876"/>
      <c r="M130" s="69"/>
      <c r="N130" s="876"/>
      <c r="O130" s="876"/>
    </row>
    <row r="131" spans="1:15">
      <c r="A131" s="841" t="s">
        <v>1093</v>
      </c>
      <c r="B131" s="705"/>
      <c r="C131" s="830"/>
      <c r="D131" s="705"/>
      <c r="E131" s="823" t="s">
        <v>934</v>
      </c>
      <c r="F131" s="876"/>
      <c r="G131" s="69"/>
      <c r="H131" s="876"/>
      <c r="I131" s="876"/>
      <c r="J131" s="69"/>
      <c r="K131" s="876"/>
      <c r="L131" s="876"/>
      <c r="M131" s="69"/>
      <c r="N131" s="876"/>
      <c r="O131" s="876"/>
    </row>
    <row r="132" spans="1:15">
      <c r="A132" s="841" t="s">
        <v>1106</v>
      </c>
      <c r="B132" s="705"/>
      <c r="C132" s="705"/>
      <c r="D132" s="705"/>
      <c r="E132" s="823" t="s">
        <v>934</v>
      </c>
      <c r="F132" s="876"/>
      <c r="G132" s="69"/>
      <c r="H132" s="876"/>
      <c r="I132" s="876"/>
      <c r="J132" s="69"/>
      <c r="K132" s="876"/>
      <c r="L132" s="876"/>
      <c r="M132" s="69"/>
      <c r="N132" s="876"/>
      <c r="O132" s="876"/>
    </row>
    <row r="133" spans="1:15">
      <c r="A133" s="845" t="s">
        <v>1092</v>
      </c>
      <c r="B133" s="705"/>
      <c r="C133" s="830"/>
      <c r="D133" s="705"/>
      <c r="E133" s="823"/>
      <c r="F133" s="865"/>
      <c r="G133" s="866">
        <f>SUM(G125:G132)</f>
        <v>0</v>
      </c>
      <c r="H133" s="865"/>
      <c r="I133" s="865"/>
      <c r="J133" s="866">
        <f>SUM(J125:J132)</f>
        <v>0</v>
      </c>
      <c r="K133" s="865"/>
      <c r="L133" s="865"/>
      <c r="M133" s="866">
        <f>SUM(M125:M132)</f>
        <v>0</v>
      </c>
      <c r="N133" s="865"/>
      <c r="O133" s="865"/>
    </row>
    <row r="134" spans="1:15">
      <c r="A134" s="841"/>
      <c r="B134" s="705"/>
      <c r="C134" s="830"/>
      <c r="D134" s="705"/>
      <c r="E134" s="823"/>
    </row>
    <row r="135" spans="1:15">
      <c r="A135" s="845" t="s">
        <v>1105</v>
      </c>
      <c r="B135" s="705"/>
      <c r="C135" s="830"/>
      <c r="D135" s="705"/>
      <c r="E135" s="823"/>
    </row>
    <row r="136" spans="1:15">
      <c r="A136" s="841" t="s">
        <v>1096</v>
      </c>
      <c r="B136" s="705"/>
      <c r="C136" s="830"/>
      <c r="D136" s="705"/>
      <c r="E136" s="823" t="s">
        <v>934</v>
      </c>
      <c r="F136" s="876"/>
      <c r="G136" s="69"/>
      <c r="H136" s="876"/>
      <c r="I136" s="876"/>
      <c r="J136" s="69"/>
      <c r="K136" s="876"/>
      <c r="L136" s="876"/>
      <c r="M136" s="69"/>
      <c r="N136" s="876"/>
      <c r="O136" s="876"/>
    </row>
    <row r="137" spans="1:15">
      <c r="A137" s="841" t="s">
        <v>1104</v>
      </c>
      <c r="B137" s="705"/>
      <c r="C137" s="830"/>
      <c r="D137" s="705"/>
      <c r="E137" s="823" t="s">
        <v>934</v>
      </c>
      <c r="F137" s="865"/>
      <c r="G137" s="866">
        <f>-G128</f>
        <v>0</v>
      </c>
      <c r="H137" s="865"/>
      <c r="I137" s="865"/>
      <c r="J137" s="866">
        <f>-J128</f>
        <v>0</v>
      </c>
      <c r="K137" s="865"/>
      <c r="L137" s="865"/>
      <c r="M137" s="866">
        <f>-M128</f>
        <v>0</v>
      </c>
      <c r="N137" s="865"/>
      <c r="O137" s="865"/>
    </row>
    <row r="138" spans="1:15">
      <c r="A138" s="841" t="s">
        <v>1103</v>
      </c>
      <c r="B138" s="705"/>
      <c r="C138" s="830"/>
      <c r="D138" s="705"/>
      <c r="E138" s="823" t="s">
        <v>934</v>
      </c>
      <c r="F138" s="876"/>
      <c r="G138" s="69"/>
      <c r="H138" s="876"/>
      <c r="I138" s="876"/>
      <c r="J138" s="69"/>
      <c r="K138" s="876"/>
      <c r="L138" s="876"/>
      <c r="M138" s="69"/>
      <c r="N138" s="876"/>
      <c r="O138" s="876"/>
    </row>
    <row r="139" spans="1:15">
      <c r="A139" s="841" t="s">
        <v>1101</v>
      </c>
      <c r="B139" s="705"/>
      <c r="C139" s="830"/>
      <c r="D139" s="705"/>
      <c r="E139" s="823" t="s">
        <v>934</v>
      </c>
      <c r="F139" s="876"/>
      <c r="G139" s="69"/>
      <c r="H139" s="876"/>
      <c r="I139" s="876"/>
      <c r="J139" s="69"/>
      <c r="K139" s="876"/>
      <c r="L139" s="876"/>
      <c r="M139" s="69"/>
      <c r="N139" s="876"/>
      <c r="O139" s="876"/>
    </row>
    <row r="140" spans="1:15">
      <c r="A140" s="841" t="s">
        <v>1093</v>
      </c>
      <c r="B140" s="705"/>
      <c r="C140" s="830"/>
      <c r="D140" s="705"/>
      <c r="E140" s="823" t="s">
        <v>934</v>
      </c>
      <c r="F140" s="876"/>
      <c r="G140" s="69"/>
      <c r="H140" s="876"/>
      <c r="I140" s="876"/>
      <c r="J140" s="69"/>
      <c r="K140" s="876"/>
      <c r="L140" s="876"/>
      <c r="M140" s="69"/>
      <c r="N140" s="876"/>
      <c r="O140" s="876"/>
    </row>
    <row r="141" spans="1:15">
      <c r="A141" s="841" t="s">
        <v>1102</v>
      </c>
      <c r="B141" s="705"/>
      <c r="C141" s="705"/>
      <c r="D141" s="705"/>
      <c r="E141" s="823" t="s">
        <v>934</v>
      </c>
      <c r="F141" s="876"/>
      <c r="G141" s="69"/>
      <c r="H141" s="876"/>
      <c r="I141" s="876"/>
      <c r="J141" s="69"/>
      <c r="K141" s="876"/>
      <c r="L141" s="876"/>
      <c r="M141" s="69"/>
      <c r="N141" s="876"/>
      <c r="O141" s="876"/>
    </row>
    <row r="142" spans="1:15">
      <c r="A142" s="845" t="s">
        <v>1092</v>
      </c>
      <c r="B142" s="705"/>
      <c r="C142" s="830"/>
      <c r="D142" s="705"/>
      <c r="E142" s="823" t="s">
        <v>934</v>
      </c>
      <c r="F142" s="865"/>
      <c r="G142" s="866">
        <f>SUM(G136:G141)</f>
        <v>0</v>
      </c>
      <c r="H142" s="865"/>
      <c r="I142" s="865"/>
      <c r="J142" s="866">
        <f>SUM(J136:J141)</f>
        <v>0</v>
      </c>
      <c r="K142" s="865"/>
      <c r="L142" s="865"/>
      <c r="M142" s="866">
        <f>SUM(M136:M141)</f>
        <v>0</v>
      </c>
      <c r="N142" s="865"/>
      <c r="O142" s="865"/>
    </row>
    <row r="143" spans="1:15">
      <c r="A143" s="849"/>
      <c r="E143" s="67"/>
    </row>
    <row r="144" spans="1:15">
      <c r="A144" s="845" t="s">
        <v>1068</v>
      </c>
      <c r="B144" s="705"/>
      <c r="C144" s="830"/>
      <c r="D144" s="705"/>
      <c r="E144" s="823"/>
    </row>
    <row r="145" spans="1:15">
      <c r="A145" s="841" t="s">
        <v>1096</v>
      </c>
      <c r="B145" s="705"/>
      <c r="C145" s="830"/>
      <c r="D145" s="705"/>
      <c r="E145" s="823" t="s">
        <v>934</v>
      </c>
      <c r="F145" s="876"/>
      <c r="G145" s="69"/>
      <c r="H145" s="876"/>
      <c r="I145" s="876"/>
      <c r="J145" s="69"/>
      <c r="K145" s="876"/>
      <c r="L145" s="876"/>
      <c r="M145" s="69"/>
      <c r="N145" s="876"/>
      <c r="O145" s="876"/>
    </row>
    <row r="146" spans="1:15">
      <c r="A146" s="841" t="s">
        <v>1101</v>
      </c>
      <c r="B146" s="705"/>
      <c r="C146" s="830"/>
      <c r="D146" s="705"/>
      <c r="E146" s="823" t="s">
        <v>934</v>
      </c>
      <c r="F146" s="876"/>
      <c r="G146" s="69"/>
      <c r="H146" s="876"/>
      <c r="I146" s="876"/>
      <c r="J146" s="69"/>
      <c r="K146" s="876"/>
      <c r="L146" s="876"/>
      <c r="M146" s="69"/>
      <c r="N146" s="876"/>
      <c r="O146" s="876"/>
    </row>
    <row r="147" spans="1:15">
      <c r="A147" s="841" t="s">
        <v>1094</v>
      </c>
      <c r="B147" s="705"/>
      <c r="C147" s="830"/>
      <c r="D147" s="705"/>
      <c r="E147" s="823" t="s">
        <v>934</v>
      </c>
      <c r="F147" s="876"/>
      <c r="G147" s="69"/>
      <c r="H147" s="876"/>
      <c r="I147" s="876"/>
      <c r="J147" s="69"/>
      <c r="K147" s="876"/>
      <c r="L147" s="876"/>
      <c r="M147" s="69"/>
      <c r="N147" s="876"/>
      <c r="O147" s="876"/>
    </row>
    <row r="148" spans="1:15">
      <c r="A148" s="889" t="s">
        <v>1093</v>
      </c>
      <c r="B148" s="705"/>
      <c r="C148" s="705"/>
      <c r="D148" s="705"/>
      <c r="E148" s="823" t="s">
        <v>934</v>
      </c>
      <c r="F148" s="876"/>
      <c r="G148" s="69"/>
      <c r="H148" s="876"/>
      <c r="I148" s="876"/>
      <c r="J148" s="69"/>
      <c r="K148" s="876"/>
      <c r="L148" s="876"/>
      <c r="M148" s="69"/>
      <c r="N148" s="876"/>
      <c r="O148" s="876"/>
    </row>
    <row r="149" spans="1:15">
      <c r="A149" s="835" t="s">
        <v>1100</v>
      </c>
      <c r="B149" s="705"/>
      <c r="C149" s="705"/>
      <c r="D149" s="705"/>
      <c r="E149" s="823" t="s">
        <v>934</v>
      </c>
      <c r="F149" s="865"/>
      <c r="G149" s="866">
        <f>-G132-G141</f>
        <v>0</v>
      </c>
      <c r="H149" s="865"/>
      <c r="I149" s="865"/>
      <c r="J149" s="866">
        <f>-J132-J141</f>
        <v>0</v>
      </c>
      <c r="K149" s="865"/>
      <c r="L149" s="865"/>
      <c r="M149" s="866">
        <f>-M132-M141</f>
        <v>0</v>
      </c>
      <c r="N149" s="865"/>
      <c r="O149" s="865"/>
    </row>
    <row r="150" spans="1:15">
      <c r="A150" s="845" t="s">
        <v>1092</v>
      </c>
      <c r="B150" s="705"/>
      <c r="C150" s="830"/>
      <c r="D150" s="705"/>
      <c r="E150" s="823" t="s">
        <v>934</v>
      </c>
      <c r="F150" s="865"/>
      <c r="G150" s="866">
        <f>SUM(G145:G149)</f>
        <v>0</v>
      </c>
      <c r="H150" s="865"/>
      <c r="I150" s="865"/>
      <c r="J150" s="866">
        <f>SUM(J145:J149)</f>
        <v>0</v>
      </c>
      <c r="K150" s="865"/>
      <c r="L150" s="865"/>
      <c r="M150" s="866">
        <f>SUM(M145:M149)</f>
        <v>0</v>
      </c>
      <c r="N150" s="865"/>
      <c r="O150" s="865"/>
    </row>
    <row r="151" spans="1:15">
      <c r="A151" s="849"/>
      <c r="E151" s="67"/>
    </row>
    <row r="152" spans="1:15">
      <c r="A152" s="845" t="s">
        <v>937</v>
      </c>
      <c r="B152" s="705"/>
      <c r="C152" s="830"/>
      <c r="D152" s="705"/>
      <c r="E152" s="823"/>
    </row>
    <row r="153" spans="1:15">
      <c r="A153" s="841" t="s">
        <v>1096</v>
      </c>
      <c r="B153" s="705"/>
      <c r="C153" s="830"/>
      <c r="D153" s="705"/>
      <c r="E153" s="823" t="s">
        <v>934</v>
      </c>
      <c r="F153" s="876"/>
      <c r="G153" s="69"/>
      <c r="H153" s="876"/>
      <c r="I153" s="876"/>
      <c r="J153" s="69"/>
      <c r="K153" s="876"/>
      <c r="L153" s="876"/>
      <c r="M153" s="69"/>
      <c r="N153" s="876"/>
      <c r="O153" s="876"/>
    </row>
    <row r="154" spans="1:15">
      <c r="A154" s="841" t="s">
        <v>1099</v>
      </c>
      <c r="B154" s="705"/>
      <c r="C154" s="830"/>
      <c r="D154" s="705"/>
      <c r="E154" s="823" t="s">
        <v>934</v>
      </c>
      <c r="F154" s="876"/>
      <c r="G154" s="69"/>
      <c r="H154" s="876"/>
      <c r="I154" s="876"/>
      <c r="J154" s="69"/>
      <c r="K154" s="876"/>
      <c r="L154" s="876"/>
      <c r="M154" s="69"/>
      <c r="N154" s="876"/>
      <c r="O154" s="876"/>
    </row>
    <row r="155" spans="1:15">
      <c r="A155" s="841" t="s">
        <v>1098</v>
      </c>
      <c r="B155" s="705"/>
      <c r="C155" s="830"/>
      <c r="D155" s="705"/>
      <c r="E155" s="823" t="s">
        <v>934</v>
      </c>
      <c r="F155" s="876"/>
      <c r="G155" s="69"/>
      <c r="H155" s="876"/>
      <c r="I155" s="876"/>
      <c r="J155" s="69"/>
      <c r="K155" s="876"/>
      <c r="L155" s="876"/>
      <c r="M155" s="69"/>
      <c r="N155" s="876"/>
      <c r="O155" s="876"/>
    </row>
    <row r="156" spans="1:15">
      <c r="A156" s="841" t="s">
        <v>1094</v>
      </c>
      <c r="B156" s="705"/>
      <c r="C156" s="830"/>
      <c r="D156" s="705"/>
      <c r="E156" s="823" t="s">
        <v>934</v>
      </c>
      <c r="F156" s="876"/>
      <c r="G156" s="69"/>
      <c r="H156" s="876"/>
      <c r="I156" s="876"/>
      <c r="J156" s="69"/>
      <c r="K156" s="876"/>
      <c r="L156" s="876"/>
      <c r="M156" s="69"/>
      <c r="N156" s="876"/>
      <c r="O156" s="876"/>
    </row>
    <row r="157" spans="1:15">
      <c r="A157" s="841" t="s">
        <v>1093</v>
      </c>
      <c r="B157" s="705"/>
      <c r="C157" s="705"/>
      <c r="D157" s="705"/>
      <c r="E157" s="823" t="s">
        <v>934</v>
      </c>
      <c r="F157" s="876"/>
      <c r="G157" s="69"/>
      <c r="H157" s="876"/>
      <c r="I157" s="876"/>
      <c r="J157" s="69"/>
      <c r="K157" s="876"/>
      <c r="L157" s="876"/>
      <c r="M157" s="69"/>
      <c r="N157" s="876"/>
      <c r="O157" s="876"/>
    </row>
    <row r="158" spans="1:15">
      <c r="A158" s="845" t="s">
        <v>1092</v>
      </c>
      <c r="B158" s="705"/>
      <c r="C158" s="830"/>
      <c r="D158" s="705"/>
      <c r="E158" s="823" t="s">
        <v>934</v>
      </c>
      <c r="F158" s="865"/>
      <c r="G158" s="866">
        <f>SUM(G153:G157)</f>
        <v>0</v>
      </c>
      <c r="H158" s="865"/>
      <c r="I158" s="865"/>
      <c r="J158" s="866">
        <f>SUM(J153:J157)</f>
        <v>0</v>
      </c>
      <c r="K158" s="865"/>
      <c r="L158" s="865"/>
      <c r="M158" s="866">
        <f>SUM(M153:M157)</f>
        <v>0</v>
      </c>
      <c r="N158" s="865"/>
      <c r="O158" s="865"/>
    </row>
    <row r="159" spans="1:15">
      <c r="A159" s="849"/>
      <c r="E159" s="67"/>
    </row>
    <row r="160" spans="1:15">
      <c r="A160" s="845" t="s">
        <v>1097</v>
      </c>
      <c r="B160" s="705"/>
      <c r="C160" s="830"/>
      <c r="D160" s="705"/>
      <c r="E160" s="823"/>
    </row>
    <row r="161" spans="1:15">
      <c r="A161" s="841" t="s">
        <v>1096</v>
      </c>
      <c r="B161" s="705"/>
      <c r="C161" s="830"/>
      <c r="D161" s="705"/>
      <c r="E161" s="823" t="s">
        <v>934</v>
      </c>
      <c r="F161" s="865"/>
      <c r="G161" s="866">
        <f>SUM(G153,G145,G136,G125)</f>
        <v>0</v>
      </c>
      <c r="H161" s="865"/>
      <c r="I161" s="865"/>
      <c r="J161" s="866">
        <f>SUM(J153,J145,J136,J125)</f>
        <v>0</v>
      </c>
      <c r="K161" s="865"/>
      <c r="L161" s="865"/>
      <c r="M161" s="866">
        <f>SUM(M153,M145,M136,M125)</f>
        <v>0</v>
      </c>
      <c r="N161" s="865"/>
      <c r="O161" s="865"/>
    </row>
    <row r="162" spans="1:15">
      <c r="A162" s="841" t="s">
        <v>1095</v>
      </c>
      <c r="B162" s="705"/>
      <c r="C162" s="830"/>
      <c r="D162" s="705"/>
      <c r="E162" s="823" t="s">
        <v>934</v>
      </c>
      <c r="F162" s="865"/>
      <c r="G162" s="866">
        <f>SUM(G155,G146,G127,G126)</f>
        <v>0</v>
      </c>
      <c r="H162" s="865"/>
      <c r="I162" s="865"/>
      <c r="J162" s="866">
        <f>SUM(J155,J146,J127,J126)</f>
        <v>0</v>
      </c>
      <c r="K162" s="865"/>
      <c r="L162" s="865"/>
      <c r="M162" s="866">
        <f>SUM(M155,M146,M127,M126)</f>
        <v>0</v>
      </c>
      <c r="N162" s="865"/>
      <c r="O162" s="865"/>
    </row>
    <row r="163" spans="1:15">
      <c r="A163" s="841" t="s">
        <v>1094</v>
      </c>
      <c r="B163" s="705"/>
      <c r="C163" s="830"/>
      <c r="D163" s="705"/>
      <c r="E163" s="823" t="s">
        <v>934</v>
      </c>
      <c r="F163" s="865"/>
      <c r="G163" s="866">
        <f>SUM(G156,G147,G138,G129)</f>
        <v>0</v>
      </c>
      <c r="H163" s="865"/>
      <c r="I163" s="865"/>
      <c r="J163" s="866">
        <f>SUM(J156,J147,J138,J129)</f>
        <v>0</v>
      </c>
      <c r="K163" s="865"/>
      <c r="L163" s="865"/>
      <c r="M163" s="866">
        <f>SUM(M156,M147,M138,M129)</f>
        <v>0</v>
      </c>
      <c r="N163" s="865"/>
      <c r="O163" s="865"/>
    </row>
    <row r="164" spans="1:15">
      <c r="A164" s="841" t="s">
        <v>1093</v>
      </c>
      <c r="B164" s="705"/>
      <c r="C164" s="893"/>
      <c r="D164" s="705"/>
      <c r="E164" s="823" t="s">
        <v>934</v>
      </c>
      <c r="F164" s="865"/>
      <c r="G164" s="866">
        <f>SUM(G157,G148,G140,G131)</f>
        <v>0</v>
      </c>
      <c r="H164" s="865"/>
      <c r="I164" s="865"/>
      <c r="J164" s="866">
        <f>SUM(J157,J148,J140,J131)</f>
        <v>0</v>
      </c>
      <c r="K164" s="865"/>
      <c r="L164" s="865"/>
      <c r="M164" s="866">
        <f>SUM(M157,M148,M140,M131)</f>
        <v>0</v>
      </c>
      <c r="N164" s="865"/>
      <c r="O164" s="865"/>
    </row>
    <row r="165" spans="1:15">
      <c r="A165" s="908" t="s">
        <v>1092</v>
      </c>
      <c r="B165" s="830"/>
      <c r="C165" s="830"/>
      <c r="D165" s="830"/>
      <c r="E165" s="823" t="s">
        <v>934</v>
      </c>
      <c r="F165" s="865"/>
      <c r="G165" s="866">
        <f>SUM(G161:G164)</f>
        <v>0</v>
      </c>
      <c r="H165" s="865"/>
      <c r="I165" s="865"/>
      <c r="J165" s="866">
        <f>SUM(J161:J164)</f>
        <v>0</v>
      </c>
      <c r="K165" s="865"/>
      <c r="L165" s="865"/>
      <c r="M165" s="866">
        <f>SUM(M161:M164)</f>
        <v>0</v>
      </c>
      <c r="N165" s="865"/>
      <c r="O165" s="865"/>
    </row>
    <row r="166" spans="1:15">
      <c r="A166" s="849"/>
      <c r="E166" s="67"/>
    </row>
    <row r="167" spans="1:15">
      <c r="A167" s="849"/>
      <c r="E167" s="67"/>
    </row>
    <row r="168" spans="1:15">
      <c r="A168" s="908" t="s">
        <v>1090</v>
      </c>
      <c r="B168" s="830"/>
      <c r="C168" s="830"/>
      <c r="D168" s="830"/>
      <c r="E168" s="823"/>
    </row>
    <row r="169" spans="1:15">
      <c r="A169" s="907" t="s">
        <v>940</v>
      </c>
      <c r="B169" s="705"/>
      <c r="C169" s="830"/>
      <c r="D169" s="705"/>
      <c r="E169" s="823" t="s">
        <v>934</v>
      </c>
      <c r="F169" s="876"/>
      <c r="G169" s="69"/>
      <c r="H169" s="876"/>
      <c r="I169" s="876"/>
      <c r="J169" s="69"/>
      <c r="K169" s="876"/>
      <c r="L169" s="876"/>
      <c r="M169" s="69"/>
      <c r="N169" s="876"/>
      <c r="O169" s="876"/>
    </row>
    <row r="170" spans="1:15">
      <c r="A170" s="886" t="s">
        <v>939</v>
      </c>
      <c r="B170" s="830"/>
      <c r="C170" s="830"/>
      <c r="D170" s="830"/>
      <c r="E170" s="823" t="s">
        <v>934</v>
      </c>
      <c r="F170" s="876"/>
      <c r="G170" s="69"/>
      <c r="H170" s="876"/>
      <c r="I170" s="876"/>
      <c r="J170" s="69"/>
      <c r="K170" s="876"/>
      <c r="L170" s="876"/>
      <c r="M170" s="69"/>
      <c r="N170" s="876"/>
      <c r="O170" s="876"/>
    </row>
    <row r="171" spans="1:15">
      <c r="A171" s="886" t="s">
        <v>938</v>
      </c>
      <c r="B171" s="830"/>
      <c r="C171" s="830"/>
      <c r="D171" s="830"/>
      <c r="E171" s="823" t="s">
        <v>934</v>
      </c>
      <c r="F171" s="876"/>
      <c r="G171" s="69"/>
      <c r="H171" s="876"/>
      <c r="I171" s="876"/>
      <c r="J171" s="69"/>
      <c r="K171" s="876"/>
      <c r="L171" s="876"/>
      <c r="M171" s="69"/>
      <c r="N171" s="876"/>
      <c r="O171" s="876"/>
    </row>
    <row r="172" spans="1:15">
      <c r="A172" s="886" t="s">
        <v>937</v>
      </c>
      <c r="B172" s="830"/>
      <c r="C172" s="830"/>
      <c r="D172" s="830"/>
      <c r="E172" s="823" t="s">
        <v>934</v>
      </c>
      <c r="F172" s="876"/>
      <c r="G172" s="69"/>
      <c r="H172" s="876"/>
      <c r="I172" s="876"/>
      <c r="J172" s="69"/>
      <c r="K172" s="876"/>
      <c r="L172" s="876"/>
      <c r="M172" s="69"/>
      <c r="N172" s="876"/>
      <c r="O172" s="876"/>
    </row>
    <row r="173" spans="1:15">
      <c r="A173" s="908" t="s">
        <v>1089</v>
      </c>
      <c r="B173" s="830"/>
      <c r="C173" s="830"/>
      <c r="D173" s="830"/>
      <c r="E173" s="823" t="s">
        <v>934</v>
      </c>
      <c r="F173" s="865"/>
      <c r="G173" s="866">
        <f>SUM(G169:G172)</f>
        <v>0</v>
      </c>
      <c r="H173" s="865"/>
      <c r="I173" s="865"/>
      <c r="J173" s="866">
        <f>SUM(J169:J172)</f>
        <v>0</v>
      </c>
      <c r="K173" s="865"/>
      <c r="L173" s="865"/>
      <c r="M173" s="866">
        <f>SUM(M169:M172)</f>
        <v>0</v>
      </c>
      <c r="N173" s="865"/>
      <c r="O173" s="865"/>
    </row>
    <row r="174" spans="1:15">
      <c r="A174" s="908" t="s">
        <v>1088</v>
      </c>
      <c r="B174" s="830"/>
      <c r="C174" s="830"/>
      <c r="D174" s="830"/>
      <c r="E174" s="823"/>
    </row>
    <row r="175" spans="1:15">
      <c r="A175" s="907" t="s">
        <v>940</v>
      </c>
      <c r="B175" s="705"/>
      <c r="C175" s="830"/>
      <c r="D175" s="705"/>
      <c r="E175" s="823" t="s">
        <v>934</v>
      </c>
      <c r="F175" s="865"/>
      <c r="G175" s="866">
        <f>G133-G169</f>
        <v>0</v>
      </c>
      <c r="H175" s="865"/>
      <c r="I175" s="865"/>
      <c r="J175" s="866">
        <f>J133-J169</f>
        <v>0</v>
      </c>
      <c r="K175" s="865"/>
      <c r="L175" s="865"/>
      <c r="M175" s="866">
        <f>M133-M169</f>
        <v>0</v>
      </c>
      <c r="N175" s="865"/>
      <c r="O175" s="865"/>
    </row>
    <row r="176" spans="1:15">
      <c r="A176" s="886" t="s">
        <v>939</v>
      </c>
      <c r="B176" s="830"/>
      <c r="C176" s="830"/>
      <c r="D176" s="830"/>
      <c r="E176" s="823" t="s">
        <v>934</v>
      </c>
      <c r="F176" s="865"/>
      <c r="G176" s="866">
        <f>G142-G170</f>
        <v>0</v>
      </c>
      <c r="H176" s="865"/>
      <c r="I176" s="865"/>
      <c r="J176" s="866">
        <f>J142-J170</f>
        <v>0</v>
      </c>
      <c r="K176" s="865"/>
      <c r="L176" s="865"/>
      <c r="M176" s="866">
        <f>M142-M170</f>
        <v>0</v>
      </c>
      <c r="N176" s="865"/>
      <c r="O176" s="865"/>
    </row>
    <row r="177" spans="1:15">
      <c r="A177" s="886" t="s">
        <v>938</v>
      </c>
      <c r="B177" s="830"/>
      <c r="C177" s="830"/>
      <c r="D177" s="830"/>
      <c r="E177" s="823" t="s">
        <v>934</v>
      </c>
      <c r="F177" s="865"/>
      <c r="G177" s="866">
        <f>G150-G171</f>
        <v>0</v>
      </c>
      <c r="H177" s="865"/>
      <c r="I177" s="865"/>
      <c r="J177" s="866">
        <f>J150-J171</f>
        <v>0</v>
      </c>
      <c r="K177" s="865"/>
      <c r="L177" s="865"/>
      <c r="M177" s="866">
        <f>M150-M171</f>
        <v>0</v>
      </c>
      <c r="N177" s="865"/>
      <c r="O177" s="865"/>
    </row>
    <row r="178" spans="1:15">
      <c r="A178" s="886" t="s">
        <v>937</v>
      </c>
      <c r="B178" s="830"/>
      <c r="C178" s="830"/>
      <c r="D178" s="830"/>
      <c r="E178" s="823" t="s">
        <v>934</v>
      </c>
      <c r="F178" s="865"/>
      <c r="G178" s="866">
        <f>G158-G172</f>
        <v>0</v>
      </c>
      <c r="H178" s="865"/>
      <c r="I178" s="865"/>
      <c r="J178" s="866">
        <f>J158-J172</f>
        <v>0</v>
      </c>
      <c r="K178" s="865"/>
      <c r="L178" s="865"/>
      <c r="M178" s="866">
        <f>M158-M172</f>
        <v>0</v>
      </c>
      <c r="N178" s="865"/>
      <c r="O178" s="865"/>
    </row>
    <row r="179" spans="1:15">
      <c r="A179" s="845" t="s">
        <v>1087</v>
      </c>
      <c r="B179" s="830"/>
      <c r="C179" s="830"/>
      <c r="D179" s="830"/>
      <c r="E179" s="823" t="s">
        <v>934</v>
      </c>
      <c r="F179" s="865"/>
      <c r="G179" s="866">
        <f>SUM(G175:G178)</f>
        <v>0</v>
      </c>
      <c r="H179" s="865"/>
      <c r="I179" s="865"/>
      <c r="J179" s="866">
        <f>SUM(J175:J178)</f>
        <v>0</v>
      </c>
      <c r="K179" s="865"/>
      <c r="L179" s="865"/>
      <c r="M179" s="866">
        <f>SUM(M175:M178)</f>
        <v>0</v>
      </c>
      <c r="N179" s="865"/>
      <c r="O179" s="865"/>
    </row>
    <row r="180" spans="1:15">
      <c r="A180" s="835"/>
      <c r="B180" s="705"/>
      <c r="C180" s="893"/>
      <c r="D180" s="705"/>
      <c r="E180" s="911"/>
      <c r="F180" s="910"/>
      <c r="G180" s="910"/>
      <c r="H180" s="910"/>
      <c r="I180" s="910"/>
      <c r="J180" s="910"/>
      <c r="K180" s="910"/>
      <c r="L180" s="910"/>
      <c r="M180" s="910"/>
      <c r="N180" s="910"/>
      <c r="O180" s="910"/>
    </row>
    <row r="181" spans="1:15">
      <c r="A181" s="909" t="s">
        <v>1091</v>
      </c>
      <c r="B181" s="830"/>
      <c r="C181" s="830"/>
      <c r="D181" s="830"/>
      <c r="E181" s="823" t="s">
        <v>934</v>
      </c>
      <c r="F181" s="865"/>
      <c r="G181" s="866">
        <f>+G179+G173</f>
        <v>0</v>
      </c>
      <c r="H181" s="865"/>
      <c r="I181" s="865"/>
      <c r="J181" s="866">
        <f>+J179+J173</f>
        <v>0</v>
      </c>
      <c r="K181" s="865"/>
      <c r="L181" s="865"/>
      <c r="M181" s="866">
        <f>+M179+M173</f>
        <v>0</v>
      </c>
      <c r="N181" s="865"/>
      <c r="O181" s="865"/>
    </row>
    <row r="182" spans="1:15">
      <c r="A182" s="849"/>
      <c r="E182" s="67"/>
    </row>
    <row r="183" spans="1:15">
      <c r="A183" s="849"/>
      <c r="E183" s="67"/>
    </row>
    <row r="184" spans="1:15">
      <c r="A184" s="908" t="s">
        <v>1090</v>
      </c>
      <c r="B184" s="830"/>
      <c r="C184" s="830"/>
      <c r="D184" s="830"/>
      <c r="E184" s="823"/>
    </row>
    <row r="185" spans="1:15">
      <c r="A185" s="907" t="s">
        <v>940</v>
      </c>
      <c r="B185" s="705"/>
      <c r="C185" s="830"/>
      <c r="D185" s="705"/>
      <c r="E185" s="823" t="s">
        <v>934</v>
      </c>
      <c r="F185" s="876"/>
      <c r="G185" s="69"/>
      <c r="H185" s="876"/>
      <c r="I185" s="876"/>
      <c r="J185" s="69"/>
      <c r="K185" s="876"/>
      <c r="L185" s="876"/>
      <c r="M185" s="69"/>
      <c r="N185" s="876"/>
      <c r="O185" s="876"/>
    </row>
    <row r="186" spans="1:15">
      <c r="A186" s="886" t="s">
        <v>939</v>
      </c>
      <c r="B186" s="830"/>
      <c r="C186" s="830"/>
      <c r="D186" s="830"/>
      <c r="E186" s="823" t="s">
        <v>934</v>
      </c>
      <c r="F186" s="876"/>
      <c r="G186" s="69"/>
      <c r="H186" s="876"/>
      <c r="I186" s="876"/>
      <c r="J186" s="69"/>
      <c r="K186" s="876"/>
      <c r="L186" s="876"/>
      <c r="M186" s="69"/>
      <c r="N186" s="876"/>
      <c r="O186" s="876"/>
    </row>
    <row r="187" spans="1:15">
      <c r="A187" s="886" t="s">
        <v>938</v>
      </c>
      <c r="B187" s="830"/>
      <c r="C187" s="830"/>
      <c r="D187" s="830"/>
      <c r="E187" s="823" t="s">
        <v>934</v>
      </c>
      <c r="F187" s="876"/>
      <c r="G187" s="69"/>
      <c r="H187" s="876"/>
      <c r="I187" s="876"/>
      <c r="J187" s="69"/>
      <c r="K187" s="876"/>
      <c r="L187" s="876"/>
      <c r="M187" s="69"/>
      <c r="N187" s="876"/>
      <c r="O187" s="876"/>
    </row>
    <row r="188" spans="1:15">
      <c r="A188" s="886" t="s">
        <v>937</v>
      </c>
      <c r="B188" s="830"/>
      <c r="C188" s="830"/>
      <c r="D188" s="830"/>
      <c r="E188" s="823" t="s">
        <v>934</v>
      </c>
      <c r="F188" s="876"/>
      <c r="G188" s="69"/>
      <c r="H188" s="876"/>
      <c r="I188" s="876"/>
      <c r="J188" s="69"/>
      <c r="K188" s="876"/>
      <c r="L188" s="876"/>
      <c r="M188" s="69"/>
      <c r="N188" s="876"/>
      <c r="O188" s="876"/>
    </row>
    <row r="189" spans="1:15">
      <c r="A189" s="908" t="s">
        <v>1089</v>
      </c>
      <c r="B189" s="830"/>
      <c r="C189" s="830"/>
      <c r="D189" s="830"/>
      <c r="E189" s="823" t="s">
        <v>934</v>
      </c>
      <c r="F189" s="865"/>
      <c r="G189" s="866">
        <f>SUM(G185:G188)</f>
        <v>0</v>
      </c>
      <c r="H189" s="865"/>
      <c r="I189" s="865"/>
      <c r="J189" s="866">
        <f>SUM(J185:J188)</f>
        <v>0</v>
      </c>
      <c r="K189" s="865"/>
      <c r="L189" s="865"/>
      <c r="M189" s="866">
        <f>SUM(M185:M188)</f>
        <v>0</v>
      </c>
      <c r="N189" s="865"/>
      <c r="O189" s="865"/>
    </row>
    <row r="190" spans="1:15">
      <c r="A190" s="908" t="s">
        <v>1088</v>
      </c>
      <c r="B190" s="830"/>
      <c r="C190" s="830"/>
      <c r="D190" s="830"/>
      <c r="E190" s="823"/>
    </row>
    <row r="191" spans="1:15">
      <c r="A191" s="907" t="s">
        <v>940</v>
      </c>
      <c r="B191" s="705"/>
      <c r="C191" s="830"/>
      <c r="D191" s="705"/>
      <c r="E191" s="823" t="s">
        <v>934</v>
      </c>
      <c r="F191" s="876"/>
      <c r="G191" s="69"/>
      <c r="H191" s="876"/>
      <c r="I191" s="876"/>
      <c r="J191" s="69"/>
      <c r="K191" s="876"/>
      <c r="L191" s="876"/>
      <c r="M191" s="69"/>
      <c r="N191" s="876"/>
      <c r="O191" s="876"/>
    </row>
    <row r="192" spans="1:15">
      <c r="A192" s="886" t="s">
        <v>939</v>
      </c>
      <c r="B192" s="830"/>
      <c r="C192" s="830"/>
      <c r="D192" s="830"/>
      <c r="E192" s="823" t="s">
        <v>934</v>
      </c>
      <c r="F192" s="876"/>
      <c r="G192" s="69"/>
      <c r="H192" s="876"/>
      <c r="I192" s="876"/>
      <c r="J192" s="69"/>
      <c r="K192" s="876"/>
      <c r="L192" s="876"/>
      <c r="M192" s="69"/>
      <c r="N192" s="876"/>
      <c r="O192" s="876"/>
    </row>
    <row r="193" spans="1:15">
      <c r="A193" s="886" t="s">
        <v>938</v>
      </c>
      <c r="B193" s="830"/>
      <c r="C193" s="830"/>
      <c r="D193" s="830"/>
      <c r="E193" s="823" t="s">
        <v>934</v>
      </c>
      <c r="F193" s="876"/>
      <c r="G193" s="69"/>
      <c r="H193" s="876"/>
      <c r="I193" s="876"/>
      <c r="J193" s="69"/>
      <c r="K193" s="876"/>
      <c r="L193" s="876"/>
      <c r="M193" s="69"/>
      <c r="N193" s="876"/>
      <c r="O193" s="876"/>
    </row>
    <row r="194" spans="1:15">
      <c r="A194" s="886" t="s">
        <v>937</v>
      </c>
      <c r="B194" s="830"/>
      <c r="C194" s="830"/>
      <c r="D194" s="830"/>
      <c r="E194" s="823" t="s">
        <v>934</v>
      </c>
      <c r="F194" s="876"/>
      <c r="G194" s="69"/>
      <c r="H194" s="876"/>
      <c r="I194" s="876"/>
      <c r="J194" s="69"/>
      <c r="K194" s="876"/>
      <c r="L194" s="876"/>
      <c r="M194" s="69"/>
      <c r="N194" s="876"/>
      <c r="O194" s="876"/>
    </row>
    <row r="195" spans="1:15">
      <c r="A195" s="845" t="s">
        <v>1087</v>
      </c>
      <c r="B195" s="830"/>
      <c r="C195" s="830"/>
      <c r="D195" s="830"/>
      <c r="E195" s="823" t="s">
        <v>934</v>
      </c>
      <c r="F195" s="865"/>
      <c r="G195" s="866">
        <f>SUM(G191:G194)</f>
        <v>0</v>
      </c>
      <c r="H195" s="865"/>
      <c r="I195" s="865"/>
      <c r="J195" s="866">
        <f>SUM(J191:J194)</f>
        <v>0</v>
      </c>
      <c r="K195" s="865"/>
      <c r="L195" s="865"/>
      <c r="M195" s="866">
        <f>SUM(M191:M194)</f>
        <v>0</v>
      </c>
      <c r="N195" s="865"/>
      <c r="O195" s="865"/>
    </row>
    <row r="196" spans="1:15">
      <c r="A196" s="835"/>
      <c r="B196" s="705"/>
      <c r="C196" s="830"/>
      <c r="D196" s="705"/>
      <c r="E196" s="735"/>
      <c r="F196" s="903"/>
      <c r="G196" s="903"/>
      <c r="H196" s="903"/>
      <c r="I196" s="903"/>
      <c r="J196" s="903"/>
      <c r="K196" s="903"/>
      <c r="L196" s="903"/>
      <c r="M196" s="903"/>
      <c r="N196" s="903"/>
      <c r="O196" s="903"/>
    </row>
    <row r="197" spans="1:15" ht="15">
      <c r="A197" s="906" t="s">
        <v>1086</v>
      </c>
      <c r="B197" s="705"/>
      <c r="C197" s="830"/>
      <c r="D197" s="705"/>
      <c r="E197" s="823" t="s">
        <v>934</v>
      </c>
      <c r="F197" s="865"/>
      <c r="G197" s="866">
        <f>+G195+G189</f>
        <v>0</v>
      </c>
      <c r="H197" s="865"/>
      <c r="I197" s="865"/>
      <c r="J197" s="866">
        <f>+J195+J189</f>
        <v>0</v>
      </c>
      <c r="K197" s="865"/>
      <c r="L197" s="865"/>
      <c r="M197" s="866">
        <f>+M195+M189</f>
        <v>0</v>
      </c>
      <c r="N197" s="865"/>
      <c r="O197" s="865"/>
    </row>
    <row r="198" spans="1:15" ht="15">
      <c r="A198" s="905"/>
      <c r="B198" s="705"/>
      <c r="C198" s="885"/>
      <c r="D198" s="705"/>
      <c r="E198" s="823"/>
      <c r="F198" s="903"/>
      <c r="G198" s="903"/>
      <c r="H198" s="903"/>
      <c r="I198" s="903"/>
      <c r="J198" s="903"/>
      <c r="K198" s="903"/>
      <c r="L198" s="903"/>
      <c r="M198" s="903"/>
      <c r="N198" s="903"/>
      <c r="O198" s="903"/>
    </row>
    <row r="199" spans="1:15">
      <c r="A199" s="904"/>
      <c r="B199" s="705"/>
      <c r="C199" s="830"/>
      <c r="D199" s="705"/>
      <c r="E199" s="823"/>
      <c r="F199" s="903"/>
      <c r="G199" s="903"/>
      <c r="H199" s="903"/>
      <c r="I199" s="903"/>
      <c r="J199" s="903"/>
      <c r="K199" s="903"/>
      <c r="L199" s="903"/>
      <c r="M199" s="903"/>
      <c r="N199" s="903"/>
      <c r="O199" s="903"/>
    </row>
    <row r="200" spans="1:15">
      <c r="A200" s="835" t="s">
        <v>1085</v>
      </c>
      <c r="B200" s="705"/>
      <c r="C200" s="830"/>
      <c r="D200" s="705"/>
      <c r="E200" s="823"/>
      <c r="F200" s="903"/>
      <c r="G200" s="903"/>
      <c r="H200" s="903"/>
      <c r="I200" s="903"/>
      <c r="J200" s="903"/>
      <c r="K200" s="903"/>
      <c r="L200" s="903"/>
      <c r="M200" s="903"/>
      <c r="N200" s="903"/>
      <c r="O200" s="903"/>
    </row>
    <row r="201" spans="1:15">
      <c r="A201" s="829" t="s">
        <v>1084</v>
      </c>
      <c r="B201" s="705"/>
      <c r="C201" s="830"/>
      <c r="D201" s="705"/>
      <c r="E201" s="823"/>
    </row>
    <row r="202" spans="1:15">
      <c r="A202" s="835" t="s">
        <v>1083</v>
      </c>
      <c r="B202" s="705"/>
      <c r="C202" s="830"/>
      <c r="D202" s="705"/>
      <c r="E202" s="823"/>
    </row>
    <row r="203" spans="1:15">
      <c r="A203" s="829"/>
      <c r="B203" s="705"/>
      <c r="C203" s="830"/>
      <c r="D203" s="705"/>
      <c r="E203" s="735"/>
      <c r="F203" s="903"/>
      <c r="G203" s="903"/>
      <c r="H203" s="903"/>
      <c r="I203" s="903"/>
      <c r="J203" s="903"/>
      <c r="K203" s="903"/>
      <c r="L203" s="903"/>
      <c r="M203" s="903"/>
      <c r="N203" s="903"/>
      <c r="O203" s="903"/>
    </row>
    <row r="204" spans="1:15">
      <c r="A204" s="891" t="s">
        <v>1082</v>
      </c>
      <c r="B204" s="705"/>
      <c r="C204" s="830"/>
      <c r="D204" s="705"/>
      <c r="E204" s="735"/>
      <c r="F204" s="876"/>
      <c r="G204" s="69"/>
      <c r="H204" s="876"/>
      <c r="I204" s="876"/>
      <c r="J204" s="69"/>
      <c r="K204" s="876"/>
      <c r="L204" s="876"/>
      <c r="M204" s="69"/>
      <c r="N204" s="876"/>
      <c r="O204" s="876"/>
    </row>
    <row r="205" spans="1:15">
      <c r="A205" s="891" t="s">
        <v>1081</v>
      </c>
      <c r="B205" s="705"/>
      <c r="C205" s="830"/>
      <c r="D205" s="705"/>
      <c r="E205" s="735" t="s">
        <v>980</v>
      </c>
      <c r="F205" s="901"/>
      <c r="G205" s="902"/>
      <c r="H205" s="901"/>
      <c r="I205" s="901"/>
      <c r="J205" s="902"/>
      <c r="K205" s="901"/>
      <c r="L205" s="901"/>
      <c r="M205" s="902"/>
      <c r="N205" s="901"/>
      <c r="O205" s="901"/>
    </row>
    <row r="206" spans="1:15">
      <c r="A206" s="829" t="s">
        <v>1080</v>
      </c>
      <c r="B206" s="705"/>
      <c r="C206" s="830"/>
      <c r="D206" s="705"/>
      <c r="E206" s="735"/>
      <c r="F206" s="897"/>
      <c r="G206" s="897"/>
      <c r="H206" s="897"/>
      <c r="I206" s="897"/>
      <c r="J206" s="897"/>
      <c r="K206" s="897"/>
      <c r="L206" s="897"/>
      <c r="M206" s="897"/>
      <c r="N206" s="897"/>
      <c r="O206" s="897"/>
    </row>
    <row r="207" spans="1:15">
      <c r="A207" s="891" t="s">
        <v>1078</v>
      </c>
      <c r="B207" s="705"/>
      <c r="C207" s="830"/>
      <c r="D207" s="705"/>
      <c r="E207" s="735" t="s">
        <v>20</v>
      </c>
      <c r="F207" s="876"/>
      <c r="G207" s="69"/>
      <c r="H207" s="876"/>
      <c r="I207" s="876"/>
      <c r="J207" s="69"/>
      <c r="K207" s="876"/>
      <c r="L207" s="876"/>
      <c r="M207" s="69"/>
      <c r="N207" s="876"/>
      <c r="O207" s="876"/>
    </row>
    <row r="208" spans="1:15">
      <c r="A208" s="891" t="s">
        <v>1077</v>
      </c>
      <c r="B208" s="705"/>
      <c r="C208" s="830"/>
      <c r="D208" s="705"/>
      <c r="E208" s="735" t="s">
        <v>20</v>
      </c>
      <c r="F208" s="865"/>
      <c r="G208" s="866">
        <f>G51</f>
        <v>0</v>
      </c>
      <c r="H208" s="865"/>
      <c r="I208" s="865"/>
      <c r="J208" s="866">
        <f>J51</f>
        <v>0</v>
      </c>
      <c r="K208" s="865"/>
      <c r="L208" s="865"/>
      <c r="M208" s="866">
        <f>M51</f>
        <v>0</v>
      </c>
      <c r="N208" s="865"/>
      <c r="O208" s="865"/>
    </row>
    <row r="209" spans="1:15">
      <c r="A209" s="829" t="s">
        <v>1079</v>
      </c>
      <c r="B209" s="705"/>
      <c r="C209" s="830"/>
      <c r="D209" s="705"/>
      <c r="E209" s="735"/>
      <c r="F209" s="900"/>
      <c r="G209" s="900"/>
      <c r="H209" s="900"/>
      <c r="I209" s="900"/>
      <c r="J209" s="900"/>
      <c r="K209" s="900"/>
      <c r="L209" s="900"/>
      <c r="M209" s="900"/>
      <c r="N209" s="900"/>
      <c r="O209" s="900"/>
    </row>
    <row r="210" spans="1:15">
      <c r="A210" s="891" t="s">
        <v>1078</v>
      </c>
      <c r="B210" s="705"/>
      <c r="C210" s="830"/>
      <c r="D210" s="705"/>
      <c r="E210" s="735" t="s">
        <v>20</v>
      </c>
      <c r="F210" s="898"/>
      <c r="G210" s="899"/>
      <c r="H210" s="898"/>
      <c r="I210" s="898"/>
      <c r="J210" s="899"/>
      <c r="K210" s="898"/>
      <c r="L210" s="898"/>
      <c r="M210" s="899"/>
      <c r="N210" s="898"/>
      <c r="O210" s="898"/>
    </row>
    <row r="211" spans="1:15">
      <c r="A211" s="891" t="s">
        <v>1077</v>
      </c>
      <c r="B211" s="705"/>
      <c r="C211" s="830"/>
      <c r="D211" s="705"/>
      <c r="E211" s="735" t="s">
        <v>20</v>
      </c>
      <c r="F211" s="898"/>
      <c r="G211" s="899"/>
      <c r="H211" s="898"/>
      <c r="I211" s="898"/>
      <c r="J211" s="899"/>
      <c r="K211" s="898"/>
      <c r="L211" s="898"/>
      <c r="M211" s="899"/>
      <c r="N211" s="898"/>
      <c r="O211" s="898"/>
    </row>
    <row r="212" spans="1:15">
      <c r="A212" s="895" t="s">
        <v>1076</v>
      </c>
      <c r="B212" s="705"/>
      <c r="C212" s="830"/>
      <c r="D212" s="705"/>
      <c r="E212" s="735"/>
      <c r="F212" s="897"/>
      <c r="G212" s="897"/>
      <c r="H212" s="897"/>
      <c r="I212" s="897"/>
      <c r="J212" s="897"/>
      <c r="K212" s="897"/>
      <c r="L212" s="897"/>
      <c r="M212" s="897"/>
      <c r="N212" s="897"/>
      <c r="O212" s="897"/>
    </row>
    <row r="213" spans="1:15">
      <c r="A213" s="891" t="s">
        <v>1075</v>
      </c>
      <c r="B213" s="705"/>
      <c r="C213" s="896"/>
      <c r="D213" s="705"/>
      <c r="E213" s="735" t="s">
        <v>525</v>
      </c>
      <c r="F213" s="846"/>
      <c r="G213" s="780"/>
      <c r="H213" s="846"/>
      <c r="I213" s="846"/>
      <c r="J213" s="780"/>
      <c r="K213" s="846"/>
      <c r="L213" s="846"/>
      <c r="M213" s="780"/>
      <c r="N213" s="846"/>
      <c r="O213" s="846"/>
    </row>
    <row r="214" spans="1:15">
      <c r="A214" s="891" t="s">
        <v>1074</v>
      </c>
      <c r="B214" s="705"/>
      <c r="C214" s="830"/>
      <c r="D214" s="705"/>
      <c r="E214" s="823" t="s">
        <v>525</v>
      </c>
      <c r="F214" s="846"/>
      <c r="G214" s="780"/>
      <c r="H214" s="846"/>
      <c r="I214" s="846"/>
      <c r="J214" s="780"/>
      <c r="K214" s="846"/>
      <c r="L214" s="846"/>
      <c r="M214" s="780"/>
      <c r="N214" s="846"/>
      <c r="O214" s="846"/>
    </row>
    <row r="215" spans="1:15">
      <c r="A215" s="895" t="s">
        <v>1073</v>
      </c>
      <c r="B215" s="705"/>
      <c r="C215" s="830"/>
      <c r="D215" s="705"/>
      <c r="E215" s="823"/>
    </row>
    <row r="216" spans="1:15">
      <c r="A216" s="894" t="s">
        <v>1072</v>
      </c>
      <c r="B216" s="705"/>
      <c r="C216" s="830"/>
      <c r="D216" s="705"/>
      <c r="E216" s="823"/>
    </row>
    <row r="217" spans="1:15">
      <c r="A217" s="891" t="s">
        <v>1069</v>
      </c>
      <c r="B217" s="705"/>
      <c r="C217" s="830"/>
      <c r="D217" s="705"/>
      <c r="E217" s="823" t="s">
        <v>934</v>
      </c>
      <c r="F217" s="865"/>
      <c r="G217" s="866">
        <f>G133</f>
        <v>0</v>
      </c>
      <c r="H217" s="865"/>
      <c r="I217" s="865"/>
      <c r="J217" s="866">
        <f>J133</f>
        <v>0</v>
      </c>
      <c r="K217" s="865"/>
      <c r="L217" s="865"/>
      <c r="M217" s="866">
        <f>M133</f>
        <v>0</v>
      </c>
      <c r="N217" s="865"/>
      <c r="O217" s="865"/>
    </row>
    <row r="218" spans="1:15">
      <c r="A218" s="890" t="s">
        <v>1067</v>
      </c>
      <c r="B218" s="705"/>
      <c r="C218" s="830"/>
      <c r="D218" s="705"/>
      <c r="E218" s="735" t="s">
        <v>934</v>
      </c>
      <c r="F218" s="865"/>
      <c r="G218" s="866">
        <f>G142</f>
        <v>0</v>
      </c>
      <c r="H218" s="865"/>
      <c r="I218" s="865"/>
      <c r="J218" s="866">
        <f>J142</f>
        <v>0</v>
      </c>
      <c r="K218" s="865"/>
      <c r="L218" s="865"/>
      <c r="M218" s="866">
        <f>M142</f>
        <v>0</v>
      </c>
      <c r="N218" s="865"/>
      <c r="O218" s="865"/>
    </row>
    <row r="219" spans="1:15">
      <c r="A219" s="890" t="s">
        <v>1068</v>
      </c>
      <c r="B219" s="705"/>
      <c r="C219" s="830"/>
      <c r="D219" s="705"/>
      <c r="E219" s="735" t="s">
        <v>934</v>
      </c>
      <c r="F219" s="865"/>
      <c r="G219" s="866">
        <f>G150</f>
        <v>0</v>
      </c>
      <c r="H219" s="865"/>
      <c r="I219" s="865"/>
      <c r="J219" s="866">
        <f>J150</f>
        <v>0</v>
      </c>
      <c r="K219" s="865"/>
      <c r="L219" s="865"/>
      <c r="M219" s="866">
        <f>M150</f>
        <v>0</v>
      </c>
      <c r="N219" s="865"/>
      <c r="O219" s="865"/>
    </row>
    <row r="220" spans="1:15">
      <c r="A220" s="891" t="s">
        <v>937</v>
      </c>
      <c r="B220" s="705"/>
      <c r="C220" s="830"/>
      <c r="D220" s="705"/>
      <c r="E220" s="823" t="s">
        <v>934</v>
      </c>
      <c r="F220" s="865"/>
      <c r="G220" s="866">
        <f>G158</f>
        <v>0</v>
      </c>
      <c r="H220" s="865"/>
      <c r="I220" s="865"/>
      <c r="J220" s="866">
        <f>J158</f>
        <v>0</v>
      </c>
      <c r="K220" s="865"/>
      <c r="L220" s="865"/>
      <c r="M220" s="866">
        <f>M158</f>
        <v>0</v>
      </c>
      <c r="N220" s="865"/>
      <c r="O220" s="865"/>
    </row>
    <row r="221" spans="1:15">
      <c r="A221" s="891" t="s">
        <v>196</v>
      </c>
      <c r="B221" s="705"/>
      <c r="C221" s="830"/>
      <c r="D221" s="705"/>
      <c r="E221" s="823"/>
      <c r="F221" s="865"/>
      <c r="G221" s="866">
        <f>SUM(G217:G220)</f>
        <v>0</v>
      </c>
      <c r="H221" s="865"/>
      <c r="I221" s="865"/>
      <c r="J221" s="866">
        <f>SUM(J217:J220)</f>
        <v>0</v>
      </c>
      <c r="K221" s="865"/>
      <c r="L221" s="865"/>
      <c r="M221" s="866">
        <f>SUM(M217:M220)</f>
        <v>0</v>
      </c>
      <c r="N221" s="865"/>
      <c r="O221" s="865"/>
    </row>
    <row r="222" spans="1:15">
      <c r="A222" s="894" t="s">
        <v>1071</v>
      </c>
      <c r="B222" s="705"/>
      <c r="C222" s="830"/>
      <c r="D222" s="705"/>
      <c r="E222" s="823"/>
    </row>
    <row r="223" spans="1:15">
      <c r="A223" s="891" t="s">
        <v>1069</v>
      </c>
      <c r="B223" s="705"/>
      <c r="C223" s="830"/>
      <c r="D223" s="705"/>
      <c r="E223" s="823" t="s">
        <v>934</v>
      </c>
      <c r="F223" s="876"/>
      <c r="G223" s="69"/>
      <c r="H223" s="876"/>
      <c r="I223" s="876"/>
      <c r="J223" s="69"/>
      <c r="K223" s="876"/>
      <c r="L223" s="876"/>
      <c r="M223" s="69"/>
      <c r="N223" s="876"/>
      <c r="O223" s="876"/>
    </row>
    <row r="224" spans="1:15">
      <c r="A224" s="891" t="s">
        <v>1068</v>
      </c>
      <c r="B224" s="705"/>
      <c r="C224" s="830"/>
      <c r="D224" s="705"/>
      <c r="E224" s="735" t="s">
        <v>934</v>
      </c>
      <c r="F224" s="876"/>
      <c r="G224" s="69"/>
      <c r="H224" s="876"/>
      <c r="I224" s="876"/>
      <c r="J224" s="69"/>
      <c r="K224" s="876"/>
      <c r="L224" s="876"/>
      <c r="M224" s="69"/>
      <c r="N224" s="876"/>
      <c r="O224" s="876"/>
    </row>
    <row r="225" spans="1:15">
      <c r="A225" s="891" t="s">
        <v>1067</v>
      </c>
      <c r="B225" s="705"/>
      <c r="C225" s="830"/>
      <c r="D225" s="705"/>
      <c r="E225" s="735" t="s">
        <v>934</v>
      </c>
      <c r="F225" s="876"/>
      <c r="G225" s="69"/>
      <c r="H225" s="876"/>
      <c r="I225" s="876"/>
      <c r="J225" s="69"/>
      <c r="K225" s="876"/>
      <c r="L225" s="876"/>
      <c r="M225" s="69"/>
      <c r="N225" s="876"/>
      <c r="O225" s="876"/>
    </row>
    <row r="226" spans="1:15">
      <c r="A226" s="891" t="s">
        <v>937</v>
      </c>
      <c r="B226" s="705"/>
      <c r="C226" s="830"/>
      <c r="D226" s="705"/>
      <c r="E226" s="823" t="s">
        <v>934</v>
      </c>
      <c r="F226" s="876"/>
      <c r="G226" s="69"/>
      <c r="H226" s="876"/>
      <c r="I226" s="876"/>
      <c r="J226" s="69"/>
      <c r="K226" s="876"/>
      <c r="L226" s="876"/>
      <c r="M226" s="69"/>
      <c r="N226" s="876"/>
      <c r="O226" s="876"/>
    </row>
    <row r="227" spans="1:15">
      <c r="A227" s="891" t="s">
        <v>196</v>
      </c>
      <c r="B227" s="705"/>
      <c r="C227" s="830"/>
      <c r="D227" s="705"/>
      <c r="E227" s="823"/>
      <c r="F227" s="865"/>
      <c r="G227" s="866">
        <f>SUM(G223:G226)</f>
        <v>0</v>
      </c>
      <c r="H227" s="865"/>
      <c r="I227" s="865"/>
      <c r="J227" s="866">
        <f>SUM(J223:J226)</f>
        <v>0</v>
      </c>
      <c r="K227" s="865"/>
      <c r="L227" s="865"/>
      <c r="M227" s="866">
        <f>SUM(M223:M226)</f>
        <v>0</v>
      </c>
      <c r="N227" s="865"/>
      <c r="O227" s="865"/>
    </row>
    <row r="228" spans="1:15">
      <c r="A228" s="894" t="s">
        <v>1070</v>
      </c>
      <c r="B228" s="705"/>
      <c r="C228" s="830"/>
      <c r="D228" s="705"/>
      <c r="E228" s="823"/>
      <c r="F228" s="876"/>
      <c r="G228" s="69"/>
      <c r="H228" s="876"/>
      <c r="I228" s="876"/>
      <c r="J228" s="69"/>
      <c r="K228" s="876"/>
      <c r="L228" s="876"/>
      <c r="M228" s="69"/>
      <c r="N228" s="876"/>
      <c r="O228" s="876"/>
    </row>
    <row r="229" spans="1:15">
      <c r="A229" s="891" t="s">
        <v>1069</v>
      </c>
      <c r="B229" s="705"/>
      <c r="C229" s="830"/>
      <c r="D229" s="705"/>
      <c r="E229" s="823" t="s">
        <v>934</v>
      </c>
      <c r="F229" s="876"/>
      <c r="G229" s="69"/>
      <c r="H229" s="876"/>
      <c r="I229" s="876"/>
      <c r="J229" s="69"/>
      <c r="K229" s="876"/>
      <c r="L229" s="876"/>
      <c r="M229" s="69"/>
      <c r="N229" s="876"/>
      <c r="O229" s="876"/>
    </row>
    <row r="230" spans="1:15">
      <c r="A230" s="891" t="s">
        <v>1068</v>
      </c>
      <c r="B230" s="892"/>
      <c r="C230" s="893"/>
      <c r="D230" s="892"/>
      <c r="E230" s="735" t="s">
        <v>934</v>
      </c>
      <c r="F230" s="876"/>
      <c r="G230" s="69"/>
      <c r="H230" s="876"/>
      <c r="I230" s="876"/>
      <c r="J230" s="69"/>
      <c r="K230" s="876"/>
      <c r="L230" s="876"/>
      <c r="M230" s="69"/>
      <c r="N230" s="876"/>
      <c r="O230" s="876"/>
    </row>
    <row r="231" spans="1:15">
      <c r="A231" s="891" t="s">
        <v>1067</v>
      </c>
      <c r="B231" s="705"/>
      <c r="C231" s="830"/>
      <c r="D231" s="705"/>
      <c r="E231" s="735" t="s">
        <v>934</v>
      </c>
      <c r="F231" s="876"/>
      <c r="G231" s="69"/>
      <c r="H231" s="876"/>
      <c r="I231" s="876"/>
      <c r="J231" s="69"/>
      <c r="K231" s="876"/>
      <c r="L231" s="876"/>
      <c r="M231" s="69"/>
      <c r="N231" s="876"/>
      <c r="O231" s="876"/>
    </row>
    <row r="232" spans="1:15">
      <c r="A232" s="891" t="s">
        <v>937</v>
      </c>
      <c r="B232" s="705"/>
      <c r="C232" s="830"/>
      <c r="D232" s="705"/>
      <c r="E232" s="735" t="s">
        <v>934</v>
      </c>
      <c r="F232" s="876"/>
      <c r="G232" s="69"/>
      <c r="H232" s="876"/>
      <c r="I232" s="876"/>
      <c r="J232" s="69"/>
      <c r="K232" s="876"/>
      <c r="L232" s="876"/>
      <c r="M232" s="69"/>
      <c r="N232" s="876"/>
      <c r="O232" s="876"/>
    </row>
    <row r="233" spans="1:15">
      <c r="A233" s="891" t="s">
        <v>196</v>
      </c>
      <c r="B233" s="705"/>
      <c r="C233" s="830"/>
      <c r="D233" s="705"/>
      <c r="E233" s="735"/>
      <c r="F233" s="865"/>
      <c r="G233" s="866">
        <f>SUM(G229:G232)</f>
        <v>0</v>
      </c>
      <c r="H233" s="865"/>
      <c r="I233" s="865"/>
      <c r="J233" s="866">
        <f>SUM(J229:J232)</f>
        <v>0</v>
      </c>
      <c r="K233" s="865"/>
      <c r="L233" s="865"/>
      <c r="M233" s="866">
        <f>SUM(M229:M232)</f>
        <v>0</v>
      </c>
      <c r="N233" s="865"/>
      <c r="O233" s="865"/>
    </row>
    <row r="234" spans="1:15">
      <c r="A234" s="890"/>
      <c r="B234" s="889"/>
      <c r="C234" s="835"/>
      <c r="D234" s="889"/>
      <c r="E234" s="888"/>
      <c r="F234" s="887"/>
      <c r="G234" s="887"/>
      <c r="H234" s="887"/>
      <c r="I234" s="887"/>
      <c r="J234" s="887"/>
      <c r="K234" s="887"/>
      <c r="L234" s="887"/>
      <c r="M234" s="887"/>
      <c r="N234" s="887"/>
      <c r="O234" s="887"/>
    </row>
    <row r="235" spans="1:15">
      <c r="A235" s="886" t="s">
        <v>1066</v>
      </c>
      <c r="B235" s="705"/>
      <c r="C235" s="830"/>
      <c r="D235" s="705"/>
      <c r="E235" s="735" t="s">
        <v>525</v>
      </c>
      <c r="F235" s="846"/>
      <c r="G235" s="780" t="str">
        <f>IF(G207&gt;0,G207/G210," ")</f>
        <v xml:space="preserve"> </v>
      </c>
      <c r="H235" s="846"/>
      <c r="I235" s="846"/>
      <c r="J235" s="780" t="str">
        <f>IF(J207&gt;0,J207/J210," ")</f>
        <v xml:space="preserve"> </v>
      </c>
      <c r="K235" s="846"/>
      <c r="L235" s="846"/>
      <c r="M235" s="780" t="str">
        <f>IF(M207&gt;0,M207/M210," ")</f>
        <v xml:space="preserve"> </v>
      </c>
      <c r="N235" s="846"/>
      <c r="O235" s="846"/>
    </row>
    <row r="236" spans="1:15" ht="15">
      <c r="A236" s="886" t="s">
        <v>1065</v>
      </c>
      <c r="B236" s="705"/>
      <c r="C236" s="885"/>
      <c r="D236" s="705"/>
      <c r="E236" s="823" t="s">
        <v>525</v>
      </c>
      <c r="F236" s="846"/>
      <c r="G236" s="780"/>
      <c r="H236" s="846"/>
      <c r="I236" s="846"/>
      <c r="J236" s="780"/>
      <c r="K236" s="846"/>
      <c r="L236" s="846"/>
      <c r="M236" s="780"/>
      <c r="N236" s="846"/>
      <c r="O236" s="846"/>
    </row>
    <row r="237" spans="1:15">
      <c r="A237" s="849"/>
      <c r="E237" s="67"/>
    </row>
    <row r="238" spans="1:15">
      <c r="A238" s="835" t="s">
        <v>1064</v>
      </c>
      <c r="B238" s="830"/>
      <c r="C238" s="830"/>
      <c r="D238" s="830"/>
      <c r="E238" s="823"/>
    </row>
    <row r="239" spans="1:15">
      <c r="A239" s="884" t="s">
        <v>1063</v>
      </c>
      <c r="B239" s="830"/>
      <c r="C239" s="830"/>
      <c r="D239" s="830"/>
      <c r="E239" s="823"/>
    </row>
    <row r="240" spans="1:15">
      <c r="A240" s="869" t="s">
        <v>1062</v>
      </c>
      <c r="B240" s="830"/>
      <c r="C240" s="830"/>
      <c r="D240" s="830"/>
      <c r="E240" s="823"/>
      <c r="F240" s="882"/>
      <c r="G240" s="883"/>
      <c r="H240" s="882"/>
      <c r="I240" s="882"/>
      <c r="J240" s="883"/>
      <c r="K240" s="882"/>
      <c r="L240" s="882"/>
      <c r="M240" s="883"/>
      <c r="N240" s="882"/>
      <c r="O240" s="882"/>
    </row>
    <row r="241" spans="1:15" ht="38.25">
      <c r="A241" s="869" t="s">
        <v>1061</v>
      </c>
      <c r="B241" s="830"/>
      <c r="C241" s="830"/>
      <c r="D241" s="830"/>
      <c r="E241" s="823" t="s">
        <v>998</v>
      </c>
      <c r="F241" s="880"/>
      <c r="G241" s="881"/>
      <c r="H241" s="880"/>
      <c r="I241" s="880"/>
      <c r="J241" s="881"/>
      <c r="K241" s="880"/>
      <c r="L241" s="880"/>
      <c r="M241" s="881"/>
      <c r="N241" s="880"/>
      <c r="O241" s="880"/>
    </row>
    <row r="242" spans="1:15">
      <c r="A242" s="869" t="s">
        <v>1060</v>
      </c>
      <c r="B242" s="830"/>
      <c r="C242" s="830"/>
      <c r="D242" s="830"/>
      <c r="E242" s="823" t="s">
        <v>998</v>
      </c>
      <c r="F242" s="880"/>
      <c r="G242" s="881"/>
      <c r="H242" s="880"/>
      <c r="I242" s="880"/>
      <c r="J242" s="881"/>
      <c r="K242" s="880"/>
      <c r="L242" s="880"/>
      <c r="M242" s="881"/>
      <c r="N242" s="880"/>
      <c r="O242" s="880"/>
    </row>
    <row r="243" spans="1:15" ht="16.5" customHeight="1">
      <c r="A243" s="835" t="s">
        <v>1059</v>
      </c>
      <c r="B243" s="830"/>
      <c r="C243" s="830"/>
      <c r="D243" s="830"/>
      <c r="E243" s="823" t="s">
        <v>980</v>
      </c>
      <c r="F243" s="878"/>
      <c r="G243" s="879"/>
      <c r="H243" s="878"/>
      <c r="I243" s="878"/>
      <c r="J243" s="879"/>
      <c r="K243" s="878"/>
      <c r="L243" s="878"/>
      <c r="M243" s="879"/>
      <c r="N243" s="878"/>
      <c r="O243" s="878"/>
    </row>
    <row r="244" spans="1:15">
      <c r="A244" s="841" t="s">
        <v>1058</v>
      </c>
      <c r="B244" s="830"/>
      <c r="C244" s="830"/>
      <c r="D244" s="830"/>
      <c r="E244" s="823" t="s">
        <v>980</v>
      </c>
      <c r="F244" s="878"/>
      <c r="G244" s="879"/>
      <c r="H244" s="878"/>
      <c r="I244" s="878"/>
      <c r="J244" s="879"/>
      <c r="K244" s="878"/>
      <c r="L244" s="878"/>
      <c r="M244" s="879"/>
      <c r="N244" s="878"/>
      <c r="O244" s="878"/>
    </row>
    <row r="245" spans="1:15">
      <c r="A245" s="849"/>
      <c r="E245" s="67"/>
    </row>
    <row r="246" spans="1:15">
      <c r="A246" s="845" t="s">
        <v>1045</v>
      </c>
      <c r="B246" s="830"/>
      <c r="C246" s="830"/>
      <c r="D246" s="830"/>
      <c r="E246" s="823"/>
      <c r="F246" s="876"/>
      <c r="G246" s="877"/>
      <c r="H246" s="876"/>
      <c r="I246" s="876"/>
      <c r="J246" s="877"/>
      <c r="K246" s="876"/>
      <c r="L246" s="876"/>
      <c r="M246" s="877"/>
      <c r="N246" s="876"/>
      <c r="O246" s="876"/>
    </row>
    <row r="247" spans="1:15">
      <c r="A247" s="841" t="s">
        <v>1057</v>
      </c>
      <c r="B247" s="830"/>
      <c r="C247" s="830"/>
      <c r="D247" s="830"/>
      <c r="E247" s="823" t="s">
        <v>998</v>
      </c>
      <c r="F247" s="874"/>
      <c r="G247" s="875"/>
      <c r="H247" s="874"/>
      <c r="I247" s="874"/>
      <c r="J247" s="875"/>
      <c r="K247" s="874"/>
      <c r="L247" s="874"/>
      <c r="M247" s="875"/>
      <c r="N247" s="874"/>
      <c r="O247" s="874"/>
    </row>
    <row r="248" spans="1:15">
      <c r="A248" s="841" t="s">
        <v>1056</v>
      </c>
      <c r="B248" s="830"/>
      <c r="C248" s="830"/>
      <c r="D248" s="830"/>
      <c r="E248" s="823"/>
      <c r="F248" s="872"/>
      <c r="G248" s="873"/>
      <c r="H248" s="872"/>
      <c r="I248" s="872"/>
      <c r="J248" s="873"/>
      <c r="K248" s="872"/>
      <c r="L248" s="872"/>
      <c r="M248" s="873"/>
      <c r="N248" s="872"/>
      <c r="O248" s="872"/>
    </row>
    <row r="249" spans="1:15">
      <c r="A249" s="841" t="s">
        <v>1055</v>
      </c>
      <c r="B249" s="830"/>
      <c r="C249" s="830"/>
      <c r="D249" s="830"/>
      <c r="E249" s="823" t="s">
        <v>20</v>
      </c>
      <c r="F249" s="870"/>
      <c r="G249" s="871"/>
      <c r="H249" s="870"/>
      <c r="I249" s="870"/>
      <c r="J249" s="871"/>
      <c r="K249" s="870"/>
      <c r="L249" s="870"/>
      <c r="M249" s="871"/>
      <c r="N249" s="870"/>
      <c r="O249" s="870"/>
    </row>
    <row r="250" spans="1:15">
      <c r="A250" s="841" t="s">
        <v>1054</v>
      </c>
      <c r="B250" s="830"/>
      <c r="C250" s="830"/>
      <c r="D250" s="830"/>
      <c r="E250" s="823" t="s">
        <v>20</v>
      </c>
      <c r="F250" s="870"/>
      <c r="G250" s="871"/>
      <c r="H250" s="870"/>
      <c r="I250" s="870"/>
      <c r="J250" s="871"/>
      <c r="K250" s="870"/>
      <c r="L250" s="870"/>
      <c r="M250" s="871"/>
      <c r="N250" s="870"/>
      <c r="O250" s="870"/>
    </row>
    <row r="251" spans="1:15">
      <c r="A251" s="841" t="s">
        <v>1053</v>
      </c>
      <c r="B251" s="830"/>
      <c r="C251" s="830"/>
      <c r="D251" s="830"/>
      <c r="E251" s="823" t="s">
        <v>20</v>
      </c>
      <c r="F251" s="870"/>
      <c r="G251" s="871"/>
      <c r="H251" s="870"/>
      <c r="I251" s="870"/>
      <c r="J251" s="871"/>
      <c r="K251" s="870"/>
      <c r="L251" s="870"/>
      <c r="M251" s="871"/>
      <c r="N251" s="870"/>
      <c r="O251" s="870"/>
    </row>
    <row r="252" spans="1:15">
      <c r="A252" s="869" t="s">
        <v>1052</v>
      </c>
      <c r="B252" s="830"/>
      <c r="C252" s="830"/>
      <c r="D252" s="830"/>
      <c r="E252" s="823" t="s">
        <v>525</v>
      </c>
      <c r="F252" s="867"/>
      <c r="G252" s="868"/>
      <c r="H252" s="867"/>
      <c r="I252" s="867"/>
      <c r="J252" s="868"/>
      <c r="K252" s="867"/>
      <c r="L252" s="867"/>
      <c r="M252" s="868"/>
      <c r="N252" s="867"/>
      <c r="O252" s="867"/>
    </row>
    <row r="253" spans="1:15">
      <c r="A253" s="841" t="s">
        <v>1051</v>
      </c>
      <c r="B253" s="830"/>
      <c r="C253" s="830"/>
      <c r="D253" s="830"/>
      <c r="E253" s="823" t="s">
        <v>1018</v>
      </c>
      <c r="F253" s="865"/>
      <c r="G253" s="866">
        <f>'[7]3.1.1 DB Pension Costs'!G37</f>
        <v>0</v>
      </c>
      <c r="H253" s="865"/>
      <c r="I253" s="865"/>
      <c r="J253" s="866">
        <f>'[7]3.1.1 DB Pension Costs'!J37</f>
        <v>0</v>
      </c>
      <c r="K253" s="865"/>
      <c r="L253" s="865"/>
      <c r="M253" s="866">
        <f>'[7]3.1.1 DB Pension Costs'!M37</f>
        <v>0</v>
      </c>
      <c r="N253" s="865"/>
      <c r="O253" s="865"/>
    </row>
    <row r="254" spans="1:15">
      <c r="A254" s="841" t="s">
        <v>1050</v>
      </c>
      <c r="B254" s="705"/>
      <c r="C254" s="830"/>
      <c r="D254" s="705"/>
      <c r="E254" s="823" t="s">
        <v>525</v>
      </c>
      <c r="F254" s="850"/>
      <c r="G254" s="851"/>
      <c r="H254" s="850"/>
      <c r="I254" s="850"/>
      <c r="J254" s="851"/>
      <c r="K254" s="850"/>
      <c r="L254" s="850"/>
      <c r="M254" s="851"/>
      <c r="N254" s="850"/>
      <c r="O254" s="850"/>
    </row>
    <row r="255" spans="1:15">
      <c r="A255" s="841" t="s">
        <v>1049</v>
      </c>
      <c r="B255" s="705"/>
      <c r="C255" s="830"/>
      <c r="D255" s="705"/>
      <c r="E255" s="823" t="s">
        <v>525</v>
      </c>
      <c r="F255" s="850"/>
      <c r="G255" s="851"/>
      <c r="H255" s="850"/>
      <c r="I255" s="850"/>
      <c r="J255" s="851"/>
      <c r="K255" s="850"/>
      <c r="L255" s="850"/>
      <c r="M255" s="851"/>
      <c r="N255" s="850"/>
      <c r="O255" s="850"/>
    </row>
    <row r="256" spans="1:15">
      <c r="A256" s="864" t="s">
        <v>1048</v>
      </c>
      <c r="B256" s="705"/>
      <c r="C256" s="830"/>
      <c r="D256" s="705"/>
      <c r="E256" s="823" t="s">
        <v>525</v>
      </c>
      <c r="F256" s="850"/>
      <c r="G256" s="851"/>
      <c r="H256" s="850"/>
      <c r="I256" s="850"/>
      <c r="J256" s="851"/>
      <c r="K256" s="850"/>
      <c r="L256" s="850"/>
      <c r="M256" s="851"/>
      <c r="N256" s="850"/>
      <c r="O256" s="850"/>
    </row>
    <row r="257" spans="1:15">
      <c r="A257" s="864" t="s">
        <v>1047</v>
      </c>
      <c r="B257" s="830"/>
      <c r="C257" s="830"/>
      <c r="D257" s="830"/>
      <c r="E257" s="823" t="s">
        <v>1026</v>
      </c>
      <c r="F257" s="862"/>
      <c r="G257" s="863"/>
      <c r="H257" s="862"/>
      <c r="I257" s="862"/>
      <c r="J257" s="863"/>
      <c r="K257" s="862"/>
      <c r="L257" s="862"/>
      <c r="M257" s="863"/>
      <c r="N257" s="862"/>
      <c r="O257" s="862"/>
    </row>
    <row r="258" spans="1:15">
      <c r="A258" s="841" t="s">
        <v>1046</v>
      </c>
      <c r="B258" s="830"/>
      <c r="C258" s="830"/>
      <c r="D258" s="830"/>
      <c r="E258" s="823" t="s">
        <v>1026</v>
      </c>
      <c r="F258" s="862"/>
      <c r="G258" s="863"/>
      <c r="H258" s="862"/>
      <c r="I258" s="862"/>
      <c r="J258" s="863"/>
      <c r="K258" s="862"/>
      <c r="L258" s="862"/>
      <c r="M258" s="863"/>
      <c r="N258" s="862"/>
      <c r="O258" s="862"/>
    </row>
    <row r="259" spans="1:15">
      <c r="A259" s="849"/>
      <c r="E259" s="67"/>
    </row>
    <row r="260" spans="1:15">
      <c r="A260" s="845" t="s">
        <v>1045</v>
      </c>
      <c r="B260" s="830"/>
      <c r="C260" s="830"/>
      <c r="D260" s="830"/>
      <c r="E260" s="823"/>
    </row>
    <row r="261" spans="1:15">
      <c r="A261" s="841" t="s">
        <v>1044</v>
      </c>
      <c r="B261" s="830"/>
      <c r="C261" s="830"/>
      <c r="D261" s="830"/>
      <c r="E261" s="823" t="s">
        <v>525</v>
      </c>
      <c r="F261" s="860"/>
      <c r="G261" s="861"/>
      <c r="H261" s="860"/>
      <c r="I261" s="860"/>
      <c r="J261" s="861"/>
      <c r="K261" s="860"/>
      <c r="L261" s="860"/>
      <c r="M261" s="861"/>
      <c r="N261" s="860"/>
      <c r="O261" s="860"/>
    </row>
    <row r="262" spans="1:15">
      <c r="A262" s="841" t="s">
        <v>1043</v>
      </c>
      <c r="B262" s="830"/>
      <c r="C262" s="830"/>
      <c r="D262" s="830"/>
      <c r="E262" s="823" t="s">
        <v>525</v>
      </c>
      <c r="F262" s="850"/>
      <c r="G262" s="851"/>
      <c r="H262" s="850"/>
      <c r="I262" s="850"/>
      <c r="J262" s="851"/>
      <c r="K262" s="850"/>
      <c r="L262" s="850"/>
      <c r="M262" s="851"/>
      <c r="N262" s="850"/>
      <c r="O262" s="850"/>
    </row>
    <row r="263" spans="1:15">
      <c r="A263" s="841" t="s">
        <v>1042</v>
      </c>
      <c r="B263" s="830"/>
      <c r="C263" s="830"/>
      <c r="D263" s="830"/>
      <c r="E263" s="823" t="s">
        <v>525</v>
      </c>
      <c r="F263" s="860"/>
      <c r="G263" s="861"/>
      <c r="H263" s="860"/>
      <c r="I263" s="860"/>
      <c r="J263" s="861"/>
      <c r="K263" s="860"/>
      <c r="L263" s="860"/>
      <c r="M263" s="861"/>
      <c r="N263" s="860"/>
      <c r="O263" s="860"/>
    </row>
    <row r="264" spans="1:15">
      <c r="A264" s="841" t="s">
        <v>1041</v>
      </c>
      <c r="B264" s="830"/>
      <c r="C264" s="830"/>
      <c r="D264" s="830"/>
      <c r="E264" s="823" t="s">
        <v>525</v>
      </c>
      <c r="F264" s="860"/>
      <c r="G264" s="861"/>
      <c r="H264" s="860"/>
      <c r="I264" s="860"/>
      <c r="J264" s="861"/>
      <c r="K264" s="860"/>
      <c r="L264" s="860"/>
      <c r="M264" s="861"/>
      <c r="N264" s="860"/>
      <c r="O264" s="860"/>
    </row>
    <row r="265" spans="1:15">
      <c r="A265" s="841" t="s">
        <v>1040</v>
      </c>
      <c r="B265" s="830"/>
      <c r="C265" s="830"/>
      <c r="D265" s="830"/>
      <c r="E265" s="823" t="s">
        <v>525</v>
      </c>
      <c r="F265" s="860"/>
      <c r="G265" s="861"/>
      <c r="H265" s="860"/>
      <c r="I265" s="860"/>
      <c r="J265" s="861"/>
      <c r="K265" s="860"/>
      <c r="L265" s="860"/>
      <c r="M265" s="861"/>
      <c r="N265" s="860"/>
      <c r="O265" s="860"/>
    </row>
    <row r="266" spans="1:15">
      <c r="A266" s="841" t="s">
        <v>1039</v>
      </c>
      <c r="B266" s="830"/>
      <c r="C266" s="830"/>
      <c r="D266" s="830"/>
      <c r="E266" s="823" t="s">
        <v>525</v>
      </c>
      <c r="F266" s="860"/>
      <c r="G266" s="861"/>
      <c r="H266" s="860"/>
      <c r="I266" s="860"/>
      <c r="J266" s="861"/>
      <c r="K266" s="860"/>
      <c r="L266" s="860"/>
      <c r="M266" s="861"/>
      <c r="N266" s="860"/>
      <c r="O266" s="860"/>
    </row>
    <row r="267" spans="1:15">
      <c r="A267" s="841" t="s">
        <v>1038</v>
      </c>
      <c r="B267" s="830"/>
      <c r="C267" s="830"/>
      <c r="D267" s="830"/>
      <c r="E267" s="823" t="s">
        <v>525</v>
      </c>
      <c r="F267" s="850"/>
      <c r="G267" s="851"/>
      <c r="H267" s="850"/>
      <c r="I267" s="850"/>
      <c r="J267" s="851"/>
      <c r="K267" s="850"/>
      <c r="L267" s="850"/>
      <c r="M267" s="851"/>
      <c r="N267" s="850"/>
      <c r="O267" s="850"/>
    </row>
    <row r="268" spans="1:15">
      <c r="A268" s="841" t="s">
        <v>1037</v>
      </c>
      <c r="B268" s="830"/>
      <c r="C268" s="830"/>
      <c r="D268" s="830"/>
      <c r="E268" s="823" t="s">
        <v>525</v>
      </c>
      <c r="F268" s="860"/>
      <c r="G268" s="861"/>
      <c r="H268" s="860"/>
      <c r="I268" s="860"/>
      <c r="J268" s="861"/>
      <c r="K268" s="860"/>
      <c r="L268" s="860"/>
      <c r="M268" s="861"/>
      <c r="N268" s="860"/>
      <c r="O268" s="860"/>
    </row>
    <row r="269" spans="1:15">
      <c r="A269" s="841" t="s">
        <v>1036</v>
      </c>
      <c r="B269" s="830"/>
      <c r="C269" s="830"/>
      <c r="D269" s="830"/>
      <c r="E269" s="823" t="s">
        <v>525</v>
      </c>
      <c r="F269" s="860"/>
      <c r="G269" s="861"/>
      <c r="H269" s="860"/>
      <c r="I269" s="860"/>
      <c r="J269" s="861"/>
      <c r="K269" s="860"/>
      <c r="L269" s="860"/>
      <c r="M269" s="861"/>
      <c r="N269" s="860"/>
      <c r="O269" s="860"/>
    </row>
    <row r="270" spans="1:15">
      <c r="A270" s="841" t="s">
        <v>1035</v>
      </c>
      <c r="B270" s="830"/>
      <c r="C270" s="830"/>
      <c r="D270" s="830"/>
      <c r="E270" s="823" t="s">
        <v>525</v>
      </c>
      <c r="F270" s="850"/>
      <c r="G270" s="851"/>
      <c r="H270" s="850"/>
      <c r="I270" s="850"/>
      <c r="J270" s="851"/>
      <c r="K270" s="850"/>
      <c r="L270" s="850"/>
      <c r="M270" s="851"/>
      <c r="N270" s="850"/>
      <c r="O270" s="850"/>
    </row>
    <row r="271" spans="1:15">
      <c r="A271" s="841" t="s">
        <v>1034</v>
      </c>
      <c r="B271" s="830"/>
      <c r="C271" s="830"/>
      <c r="D271" s="830"/>
      <c r="E271" s="823"/>
      <c r="F271" s="854"/>
      <c r="G271" s="855"/>
      <c r="H271" s="854"/>
      <c r="I271" s="854"/>
      <c r="J271" s="855"/>
      <c r="K271" s="854"/>
      <c r="L271" s="854"/>
      <c r="M271" s="855"/>
      <c r="N271" s="854"/>
      <c r="O271" s="854"/>
    </row>
    <row r="272" spans="1:15">
      <c r="A272" s="841" t="s">
        <v>1033</v>
      </c>
      <c r="B272" s="830"/>
      <c r="C272" s="830"/>
      <c r="D272" s="830"/>
      <c r="E272" s="823"/>
      <c r="F272" s="854"/>
      <c r="G272" s="855"/>
      <c r="H272" s="854"/>
      <c r="I272" s="854"/>
      <c r="J272" s="855"/>
      <c r="K272" s="854"/>
      <c r="L272" s="854"/>
      <c r="M272" s="855"/>
      <c r="N272" s="854"/>
      <c r="O272" s="854"/>
    </row>
    <row r="273" spans="1:15">
      <c r="A273" s="841" t="s">
        <v>1032</v>
      </c>
      <c r="B273" s="830"/>
      <c r="C273" s="830"/>
      <c r="D273" s="830"/>
      <c r="E273" s="823" t="s">
        <v>1026</v>
      </c>
      <c r="F273" s="858"/>
      <c r="G273" s="859"/>
      <c r="H273" s="858"/>
      <c r="I273" s="858"/>
      <c r="J273" s="859"/>
      <c r="K273" s="858"/>
      <c r="L273" s="858"/>
      <c r="M273" s="859"/>
      <c r="N273" s="858"/>
      <c r="O273" s="858"/>
    </row>
    <row r="274" spans="1:15">
      <c r="A274" s="841" t="s">
        <v>1031</v>
      </c>
      <c r="B274" s="830"/>
      <c r="C274" s="830"/>
      <c r="D274" s="830"/>
      <c r="E274" s="823" t="s">
        <v>1026</v>
      </c>
      <c r="F274" s="858"/>
      <c r="G274" s="859"/>
      <c r="H274" s="858"/>
      <c r="I274" s="858"/>
      <c r="J274" s="859"/>
      <c r="K274" s="858"/>
      <c r="L274" s="858"/>
      <c r="M274" s="859"/>
      <c r="N274" s="858"/>
      <c r="O274" s="858"/>
    </row>
    <row r="275" spans="1:15">
      <c r="A275" s="841" t="s">
        <v>1030</v>
      </c>
      <c r="B275" s="830"/>
      <c r="C275" s="830"/>
      <c r="D275" s="830"/>
      <c r="E275" s="823"/>
      <c r="F275" s="854"/>
      <c r="G275" s="855"/>
      <c r="H275" s="854"/>
      <c r="I275" s="854"/>
      <c r="J275" s="855"/>
      <c r="K275" s="854"/>
      <c r="L275" s="854"/>
      <c r="M275" s="855"/>
      <c r="N275" s="854"/>
      <c r="O275" s="854"/>
    </row>
    <row r="276" spans="1:15">
      <c r="A276" s="841" t="s">
        <v>1029</v>
      </c>
      <c r="B276" s="830"/>
      <c r="C276" s="830"/>
      <c r="D276" s="830"/>
      <c r="E276" s="823"/>
      <c r="F276" s="854"/>
      <c r="G276" s="855"/>
      <c r="H276" s="854"/>
      <c r="I276" s="854"/>
      <c r="J276" s="855"/>
      <c r="K276" s="854"/>
      <c r="L276" s="854"/>
      <c r="M276" s="855"/>
      <c r="N276" s="854"/>
      <c r="O276" s="854"/>
    </row>
    <row r="277" spans="1:15">
      <c r="A277" s="841" t="s">
        <v>1028</v>
      </c>
      <c r="B277" s="830"/>
      <c r="C277" s="830"/>
      <c r="D277" s="830"/>
      <c r="E277" s="823" t="s">
        <v>1026</v>
      </c>
      <c r="F277" s="858"/>
      <c r="G277" s="859"/>
      <c r="H277" s="858"/>
      <c r="I277" s="858"/>
      <c r="J277" s="859"/>
      <c r="K277" s="858"/>
      <c r="L277" s="858"/>
      <c r="M277" s="859"/>
      <c r="N277" s="858"/>
      <c r="O277" s="858"/>
    </row>
    <row r="278" spans="1:15">
      <c r="A278" s="841" t="s">
        <v>1027</v>
      </c>
      <c r="B278" s="830"/>
      <c r="C278" s="830"/>
      <c r="D278" s="830"/>
      <c r="E278" s="823" t="s">
        <v>1026</v>
      </c>
      <c r="F278" s="858"/>
      <c r="G278" s="859"/>
      <c r="H278" s="858"/>
      <c r="I278" s="858"/>
      <c r="J278" s="859"/>
      <c r="K278" s="858"/>
      <c r="L278" s="858"/>
      <c r="M278" s="859"/>
      <c r="N278" s="858"/>
      <c r="O278" s="858"/>
    </row>
    <row r="279" spans="1:15">
      <c r="A279" s="849"/>
      <c r="E279" s="67"/>
    </row>
    <row r="280" spans="1:15">
      <c r="A280" s="845" t="s">
        <v>1025</v>
      </c>
      <c r="B280" s="830"/>
      <c r="C280" s="830"/>
      <c r="D280" s="830"/>
      <c r="E280" s="823"/>
    </row>
    <row r="281" spans="1:15">
      <c r="A281" s="845" t="s">
        <v>1024</v>
      </c>
      <c r="B281" s="830"/>
      <c r="C281" s="830"/>
      <c r="D281" s="830"/>
      <c r="E281" s="823"/>
      <c r="F281" s="854"/>
      <c r="G281" s="855"/>
      <c r="H281" s="854"/>
      <c r="I281" s="854"/>
      <c r="J281" s="855"/>
      <c r="K281" s="854"/>
      <c r="L281" s="854"/>
      <c r="M281" s="855"/>
      <c r="N281" s="854"/>
      <c r="O281" s="854"/>
    </row>
    <row r="282" spans="1:15">
      <c r="A282" s="841" t="s">
        <v>1023</v>
      </c>
      <c r="B282" s="830"/>
      <c r="C282" s="830"/>
      <c r="D282" s="830"/>
      <c r="E282" s="823"/>
      <c r="F282" s="858"/>
      <c r="G282" s="859"/>
      <c r="H282" s="858"/>
      <c r="I282" s="858"/>
      <c r="J282" s="859"/>
      <c r="K282" s="858"/>
      <c r="L282" s="858"/>
      <c r="M282" s="859"/>
      <c r="N282" s="858"/>
      <c r="O282" s="858"/>
    </row>
    <row r="283" spans="1:15">
      <c r="A283" s="841" t="s">
        <v>1022</v>
      </c>
      <c r="B283" s="830"/>
      <c r="C283" s="830"/>
      <c r="D283" s="830"/>
      <c r="E283" s="823"/>
      <c r="F283" s="858"/>
      <c r="G283" s="859"/>
      <c r="H283" s="858"/>
      <c r="I283" s="858"/>
      <c r="J283" s="859"/>
      <c r="K283" s="858"/>
      <c r="L283" s="858"/>
      <c r="M283" s="859"/>
      <c r="N283" s="858"/>
      <c r="O283" s="858"/>
    </row>
    <row r="284" spans="1:15">
      <c r="A284" s="841" t="s">
        <v>1021</v>
      </c>
      <c r="B284" s="830"/>
      <c r="C284" s="830"/>
      <c r="D284" s="830"/>
      <c r="E284" s="823" t="s">
        <v>1020</v>
      </c>
      <c r="F284" s="858"/>
      <c r="G284" s="859"/>
      <c r="H284" s="858"/>
      <c r="I284" s="858"/>
      <c r="J284" s="859"/>
      <c r="K284" s="858"/>
      <c r="L284" s="858"/>
      <c r="M284" s="859"/>
      <c r="N284" s="858"/>
      <c r="O284" s="858"/>
    </row>
    <row r="285" spans="1:15">
      <c r="A285" s="841" t="s">
        <v>1019</v>
      </c>
      <c r="B285" s="830"/>
      <c r="C285" s="830"/>
      <c r="D285" s="830"/>
      <c r="E285" s="823" t="s">
        <v>1018</v>
      </c>
      <c r="F285" s="858"/>
      <c r="G285" s="859"/>
      <c r="H285" s="858"/>
      <c r="I285" s="858"/>
      <c r="J285" s="859"/>
      <c r="K285" s="858"/>
      <c r="L285" s="858"/>
      <c r="M285" s="859"/>
      <c r="N285" s="858"/>
      <c r="O285" s="858"/>
    </row>
    <row r="286" spans="1:15">
      <c r="A286" s="841" t="s">
        <v>1017</v>
      </c>
      <c r="B286" s="830"/>
      <c r="C286" s="830"/>
      <c r="D286" s="830"/>
      <c r="E286" s="823"/>
      <c r="F286" s="854"/>
      <c r="G286" s="855"/>
      <c r="H286" s="854"/>
      <c r="I286" s="854"/>
      <c r="J286" s="855"/>
      <c r="K286" s="854"/>
      <c r="L286" s="854"/>
      <c r="M286" s="855"/>
      <c r="N286" s="854"/>
      <c r="O286" s="854"/>
    </row>
    <row r="287" spans="1:15">
      <c r="A287" s="841" t="s">
        <v>1016</v>
      </c>
      <c r="B287" s="830"/>
      <c r="C287" s="830"/>
      <c r="D287" s="830"/>
      <c r="E287" s="823" t="s">
        <v>525</v>
      </c>
      <c r="F287" s="850"/>
      <c r="G287" s="851"/>
      <c r="H287" s="850"/>
      <c r="I287" s="850"/>
      <c r="J287" s="851"/>
      <c r="K287" s="850"/>
      <c r="L287" s="850"/>
      <c r="M287" s="851"/>
      <c r="N287" s="850"/>
      <c r="O287" s="850"/>
    </row>
    <row r="288" spans="1:15">
      <c r="A288" s="841" t="s">
        <v>1015</v>
      </c>
      <c r="B288" s="830"/>
      <c r="C288" s="830"/>
      <c r="D288" s="830"/>
      <c r="E288" s="823" t="s">
        <v>525</v>
      </c>
      <c r="F288" s="850"/>
      <c r="G288" s="851"/>
      <c r="H288" s="850"/>
      <c r="I288" s="850"/>
      <c r="J288" s="851"/>
      <c r="K288" s="850"/>
      <c r="L288" s="850"/>
      <c r="M288" s="851"/>
      <c r="N288" s="850"/>
      <c r="O288" s="850"/>
    </row>
    <row r="289" spans="1:15">
      <c r="A289" s="841" t="s">
        <v>1014</v>
      </c>
      <c r="B289" s="830"/>
      <c r="C289" s="830"/>
      <c r="D289" s="830"/>
      <c r="E289" s="823" t="s">
        <v>525</v>
      </c>
      <c r="F289" s="854"/>
      <c r="G289" s="855"/>
      <c r="H289" s="854"/>
      <c r="I289" s="854"/>
      <c r="J289" s="855"/>
      <c r="K289" s="854"/>
      <c r="L289" s="854"/>
      <c r="M289" s="855"/>
      <c r="N289" s="854"/>
      <c r="O289" s="854"/>
    </row>
    <row r="290" spans="1:15">
      <c r="A290" s="841" t="s">
        <v>1013</v>
      </c>
      <c r="B290" s="830"/>
      <c r="C290" s="830"/>
      <c r="D290" s="830"/>
      <c r="E290" s="823" t="s">
        <v>525</v>
      </c>
      <c r="F290" s="854"/>
      <c r="G290" s="855"/>
      <c r="H290" s="854"/>
      <c r="I290" s="854"/>
      <c r="J290" s="855"/>
      <c r="K290" s="854"/>
      <c r="L290" s="854"/>
      <c r="M290" s="855"/>
      <c r="N290" s="854"/>
      <c r="O290" s="854"/>
    </row>
    <row r="291" spans="1:15">
      <c r="A291" s="841" t="s">
        <v>1012</v>
      </c>
      <c r="B291" s="830"/>
      <c r="C291" s="830"/>
      <c r="D291" s="830"/>
      <c r="E291" s="823" t="s">
        <v>525</v>
      </c>
      <c r="F291" s="854"/>
      <c r="G291" s="855"/>
      <c r="H291" s="854"/>
      <c r="I291" s="854"/>
      <c r="J291" s="855"/>
      <c r="K291" s="854"/>
      <c r="L291" s="854"/>
      <c r="M291" s="855"/>
      <c r="N291" s="854"/>
      <c r="O291" s="854"/>
    </row>
    <row r="292" spans="1:15">
      <c r="A292" s="841" t="s">
        <v>1011</v>
      </c>
      <c r="B292" s="830"/>
      <c r="C292" s="830"/>
      <c r="D292" s="830"/>
      <c r="E292" s="823" t="s">
        <v>525</v>
      </c>
      <c r="F292" s="854"/>
      <c r="G292" s="855"/>
      <c r="H292" s="854"/>
      <c r="I292" s="854"/>
      <c r="J292" s="855"/>
      <c r="K292" s="854"/>
      <c r="L292" s="854"/>
      <c r="M292" s="855"/>
      <c r="N292" s="854"/>
      <c r="O292" s="854"/>
    </row>
    <row r="293" spans="1:15">
      <c r="A293" s="841" t="s">
        <v>1010</v>
      </c>
      <c r="B293" s="830"/>
      <c r="C293" s="830"/>
      <c r="D293" s="830"/>
      <c r="E293" s="823" t="s">
        <v>525</v>
      </c>
      <c r="F293" s="854"/>
      <c r="G293" s="855"/>
      <c r="H293" s="854"/>
      <c r="I293" s="854"/>
      <c r="J293" s="855"/>
      <c r="K293" s="854"/>
      <c r="L293" s="854"/>
      <c r="M293" s="855"/>
      <c r="N293" s="854"/>
      <c r="O293" s="854"/>
    </row>
    <row r="294" spans="1:15">
      <c r="A294" s="841" t="s">
        <v>1009</v>
      </c>
      <c r="B294" s="830"/>
      <c r="C294" s="830"/>
      <c r="D294" s="830"/>
      <c r="E294" s="823" t="s">
        <v>525</v>
      </c>
      <c r="F294" s="850"/>
      <c r="G294" s="851"/>
      <c r="H294" s="850"/>
      <c r="I294" s="850"/>
      <c r="J294" s="851"/>
      <c r="K294" s="850"/>
      <c r="L294" s="850"/>
      <c r="M294" s="851"/>
      <c r="N294" s="850"/>
      <c r="O294" s="850"/>
    </row>
    <row r="295" spans="1:15">
      <c r="A295" s="841" t="s">
        <v>1008</v>
      </c>
      <c r="B295" s="830"/>
      <c r="C295" s="830"/>
      <c r="D295" s="830"/>
      <c r="E295" s="823" t="s">
        <v>525</v>
      </c>
      <c r="F295" s="850"/>
      <c r="G295" s="851"/>
      <c r="H295" s="850"/>
      <c r="I295" s="850"/>
      <c r="J295" s="851"/>
      <c r="K295" s="850"/>
      <c r="L295" s="850"/>
      <c r="M295" s="851"/>
      <c r="N295" s="850"/>
      <c r="O295" s="850"/>
    </row>
    <row r="296" spans="1:15">
      <c r="A296" s="849"/>
      <c r="E296" s="67"/>
    </row>
    <row r="297" spans="1:15">
      <c r="A297" s="845" t="s">
        <v>1024</v>
      </c>
      <c r="B297" s="830"/>
      <c r="C297" s="830"/>
      <c r="D297" s="830"/>
      <c r="E297" s="823"/>
      <c r="F297" s="854"/>
      <c r="G297" s="855"/>
      <c r="H297" s="854"/>
      <c r="I297" s="854"/>
      <c r="J297" s="855"/>
      <c r="K297" s="854"/>
      <c r="L297" s="854"/>
      <c r="M297" s="855"/>
      <c r="N297" s="854"/>
      <c r="O297" s="854"/>
    </row>
    <row r="298" spans="1:15">
      <c r="A298" s="841" t="s">
        <v>1023</v>
      </c>
      <c r="B298" s="830"/>
      <c r="C298" s="830"/>
      <c r="D298" s="830"/>
      <c r="E298" s="823"/>
      <c r="F298" s="858"/>
      <c r="G298" s="859"/>
      <c r="H298" s="858"/>
      <c r="I298" s="858"/>
      <c r="J298" s="859"/>
      <c r="K298" s="858"/>
      <c r="L298" s="858"/>
      <c r="M298" s="859"/>
      <c r="N298" s="858"/>
      <c r="O298" s="858"/>
    </row>
    <row r="299" spans="1:15">
      <c r="A299" s="841" t="s">
        <v>1022</v>
      </c>
      <c r="B299" s="830"/>
      <c r="C299" s="830"/>
      <c r="D299" s="830"/>
      <c r="E299" s="823"/>
      <c r="F299" s="858"/>
      <c r="G299" s="859"/>
      <c r="H299" s="858"/>
      <c r="I299" s="858"/>
      <c r="J299" s="859"/>
      <c r="K299" s="858"/>
      <c r="L299" s="858"/>
      <c r="M299" s="859"/>
      <c r="N299" s="858"/>
      <c r="O299" s="858"/>
    </row>
    <row r="300" spans="1:15">
      <c r="A300" s="841" t="s">
        <v>1021</v>
      </c>
      <c r="B300" s="830"/>
      <c r="C300" s="830"/>
      <c r="D300" s="830"/>
      <c r="E300" s="823" t="s">
        <v>1020</v>
      </c>
      <c r="F300" s="858"/>
      <c r="G300" s="859"/>
      <c r="H300" s="858"/>
      <c r="I300" s="858"/>
      <c r="J300" s="859"/>
      <c r="K300" s="858"/>
      <c r="L300" s="858"/>
      <c r="M300" s="859"/>
      <c r="N300" s="858"/>
      <c r="O300" s="858"/>
    </row>
    <row r="301" spans="1:15">
      <c r="A301" s="841" t="s">
        <v>1019</v>
      </c>
      <c r="B301" s="830"/>
      <c r="C301" s="830"/>
      <c r="D301" s="830"/>
      <c r="E301" s="823" t="s">
        <v>1018</v>
      </c>
      <c r="F301" s="858"/>
      <c r="G301" s="859"/>
      <c r="H301" s="858"/>
      <c r="I301" s="858"/>
      <c r="J301" s="859"/>
      <c r="K301" s="858"/>
      <c r="L301" s="858"/>
      <c r="M301" s="859"/>
      <c r="N301" s="858"/>
      <c r="O301" s="858"/>
    </row>
    <row r="302" spans="1:15">
      <c r="A302" s="841" t="s">
        <v>1017</v>
      </c>
      <c r="B302" s="830"/>
      <c r="C302" s="830"/>
      <c r="D302" s="830"/>
      <c r="E302" s="823"/>
      <c r="F302" s="854"/>
      <c r="G302" s="855"/>
      <c r="H302" s="854"/>
      <c r="I302" s="854"/>
      <c r="J302" s="855"/>
      <c r="K302" s="854"/>
      <c r="L302" s="854"/>
      <c r="M302" s="855"/>
      <c r="N302" s="854"/>
      <c r="O302" s="854"/>
    </row>
    <row r="303" spans="1:15">
      <c r="A303" s="841" t="s">
        <v>1016</v>
      </c>
      <c r="B303" s="830"/>
      <c r="C303" s="830"/>
      <c r="D303" s="830"/>
      <c r="E303" s="823" t="s">
        <v>525</v>
      </c>
      <c r="F303" s="850"/>
      <c r="G303" s="851"/>
      <c r="H303" s="850"/>
      <c r="I303" s="850"/>
      <c r="J303" s="851"/>
      <c r="K303" s="850"/>
      <c r="L303" s="850"/>
      <c r="M303" s="851"/>
      <c r="N303" s="850"/>
      <c r="O303" s="850"/>
    </row>
    <row r="304" spans="1:15">
      <c r="A304" s="841" t="s">
        <v>1015</v>
      </c>
      <c r="B304" s="830"/>
      <c r="C304" s="830"/>
      <c r="D304" s="830"/>
      <c r="E304" s="823" t="s">
        <v>525</v>
      </c>
      <c r="F304" s="850"/>
      <c r="G304" s="851"/>
      <c r="H304" s="850"/>
      <c r="I304" s="850"/>
      <c r="J304" s="851"/>
      <c r="K304" s="850"/>
      <c r="L304" s="850"/>
      <c r="M304" s="851"/>
      <c r="N304" s="850"/>
      <c r="O304" s="850"/>
    </row>
    <row r="305" spans="1:15">
      <c r="A305" s="841" t="s">
        <v>1014</v>
      </c>
      <c r="B305" s="830"/>
      <c r="C305" s="830"/>
      <c r="D305" s="830"/>
      <c r="E305" s="823"/>
      <c r="F305" s="854"/>
      <c r="G305" s="855"/>
      <c r="H305" s="854"/>
      <c r="I305" s="854"/>
      <c r="J305" s="855"/>
      <c r="K305" s="854"/>
      <c r="L305" s="854"/>
      <c r="M305" s="855"/>
      <c r="N305" s="854"/>
      <c r="O305" s="854"/>
    </row>
    <row r="306" spans="1:15">
      <c r="A306" s="841" t="s">
        <v>1013</v>
      </c>
      <c r="B306" s="830"/>
      <c r="C306" s="830"/>
      <c r="D306" s="830"/>
      <c r="E306" s="823"/>
      <c r="F306" s="854"/>
      <c r="G306" s="855"/>
      <c r="H306" s="854"/>
      <c r="I306" s="854"/>
      <c r="J306" s="855"/>
      <c r="K306" s="854"/>
      <c r="L306" s="854"/>
      <c r="M306" s="855"/>
      <c r="N306" s="854"/>
      <c r="O306" s="854"/>
    </row>
    <row r="307" spans="1:15">
      <c r="A307" s="841" t="s">
        <v>1012</v>
      </c>
      <c r="B307" s="830"/>
      <c r="C307" s="830"/>
      <c r="D307" s="830"/>
      <c r="E307" s="823"/>
      <c r="F307" s="852"/>
      <c r="G307" s="853"/>
      <c r="H307" s="852"/>
      <c r="I307" s="852"/>
      <c r="J307" s="853"/>
      <c r="K307" s="852"/>
      <c r="L307" s="852"/>
      <c r="M307" s="853"/>
      <c r="N307" s="852"/>
      <c r="O307" s="852"/>
    </row>
    <row r="308" spans="1:15">
      <c r="A308" s="841" t="s">
        <v>1011</v>
      </c>
      <c r="B308" s="830"/>
      <c r="C308" s="830"/>
      <c r="D308" s="830"/>
      <c r="E308" s="823"/>
      <c r="F308" s="854"/>
      <c r="G308" s="855"/>
      <c r="H308" s="854"/>
      <c r="I308" s="854"/>
      <c r="J308" s="855"/>
      <c r="K308" s="854"/>
      <c r="L308" s="854"/>
      <c r="M308" s="855"/>
      <c r="N308" s="854"/>
      <c r="O308" s="854"/>
    </row>
    <row r="309" spans="1:15">
      <c r="A309" s="835" t="s">
        <v>1010</v>
      </c>
      <c r="B309" s="830"/>
      <c r="C309" s="830"/>
      <c r="D309" s="830"/>
      <c r="E309" s="823"/>
      <c r="F309" s="854"/>
      <c r="G309" s="855"/>
      <c r="H309" s="854"/>
      <c r="I309" s="854"/>
      <c r="J309" s="855"/>
      <c r="K309" s="854"/>
      <c r="L309" s="854"/>
      <c r="M309" s="855"/>
      <c r="N309" s="854"/>
      <c r="O309" s="854"/>
    </row>
    <row r="310" spans="1:15">
      <c r="A310" s="841" t="s">
        <v>1009</v>
      </c>
      <c r="B310" s="830"/>
      <c r="C310" s="830"/>
      <c r="D310" s="830"/>
      <c r="E310" s="823" t="s">
        <v>525</v>
      </c>
      <c r="F310" s="850"/>
      <c r="G310" s="851"/>
      <c r="H310" s="850"/>
      <c r="I310" s="850"/>
      <c r="J310" s="851"/>
      <c r="K310" s="850"/>
      <c r="L310" s="850"/>
      <c r="M310" s="851"/>
      <c r="N310" s="850"/>
      <c r="O310" s="850"/>
    </row>
    <row r="311" spans="1:15">
      <c r="A311" s="841" t="s">
        <v>1008</v>
      </c>
      <c r="B311" s="830"/>
      <c r="C311" s="830"/>
      <c r="D311" s="830"/>
      <c r="E311" s="823" t="s">
        <v>525</v>
      </c>
      <c r="F311" s="850"/>
      <c r="G311" s="851"/>
      <c r="H311" s="850"/>
      <c r="I311" s="850"/>
      <c r="J311" s="851"/>
      <c r="K311" s="850"/>
      <c r="L311" s="850"/>
      <c r="M311" s="851"/>
      <c r="N311" s="850"/>
      <c r="O311" s="850"/>
    </row>
    <row r="312" spans="1:15">
      <c r="A312" s="849"/>
      <c r="E312" s="67"/>
    </row>
    <row r="313" spans="1:15">
      <c r="A313" s="845" t="s">
        <v>1024</v>
      </c>
      <c r="B313" s="830"/>
      <c r="C313" s="830"/>
      <c r="D313" s="830"/>
      <c r="E313" s="823"/>
      <c r="F313" s="854"/>
      <c r="G313" s="855"/>
      <c r="H313" s="854"/>
      <c r="I313" s="854"/>
      <c r="J313" s="855"/>
      <c r="K313" s="854"/>
      <c r="L313" s="854"/>
      <c r="M313" s="855"/>
      <c r="N313" s="854"/>
      <c r="O313" s="854"/>
    </row>
    <row r="314" spans="1:15">
      <c r="A314" s="841" t="s">
        <v>1023</v>
      </c>
      <c r="B314" s="830"/>
      <c r="C314" s="830"/>
      <c r="D314" s="830"/>
      <c r="E314" s="823"/>
      <c r="F314" s="858"/>
      <c r="G314" s="859"/>
      <c r="H314" s="858"/>
      <c r="I314" s="858"/>
      <c r="J314" s="859"/>
      <c r="K314" s="858"/>
      <c r="L314" s="858"/>
      <c r="M314" s="859"/>
      <c r="N314" s="858"/>
      <c r="O314" s="858"/>
    </row>
    <row r="315" spans="1:15">
      <c r="A315" s="841" t="s">
        <v>1022</v>
      </c>
      <c r="B315" s="830"/>
      <c r="C315" s="830"/>
      <c r="D315" s="830"/>
      <c r="E315" s="823"/>
      <c r="F315" s="856"/>
      <c r="G315" s="857"/>
      <c r="H315" s="856"/>
      <c r="I315" s="856"/>
      <c r="J315" s="857"/>
      <c r="K315" s="856"/>
      <c r="L315" s="856"/>
      <c r="M315" s="857"/>
      <c r="N315" s="856"/>
      <c r="O315" s="856"/>
    </row>
    <row r="316" spans="1:15">
      <c r="A316" s="841" t="s">
        <v>1021</v>
      </c>
      <c r="B316" s="830"/>
      <c r="C316" s="830"/>
      <c r="D316" s="830"/>
      <c r="E316" s="823" t="s">
        <v>1020</v>
      </c>
      <c r="F316" s="856"/>
      <c r="G316" s="857"/>
      <c r="H316" s="856"/>
      <c r="I316" s="856"/>
      <c r="J316" s="857"/>
      <c r="K316" s="856"/>
      <c r="L316" s="856"/>
      <c r="M316" s="857"/>
      <c r="N316" s="856"/>
      <c r="O316" s="856"/>
    </row>
    <row r="317" spans="1:15">
      <c r="A317" s="841" t="s">
        <v>1019</v>
      </c>
      <c r="B317" s="830"/>
      <c r="C317" s="830"/>
      <c r="D317" s="830"/>
      <c r="E317" s="823" t="s">
        <v>1018</v>
      </c>
      <c r="F317" s="856"/>
      <c r="G317" s="857"/>
      <c r="H317" s="856"/>
      <c r="I317" s="856"/>
      <c r="J317" s="857"/>
      <c r="K317" s="856"/>
      <c r="L317" s="856"/>
      <c r="M317" s="857"/>
      <c r="N317" s="856"/>
      <c r="O317" s="856"/>
    </row>
    <row r="318" spans="1:15">
      <c r="A318" s="841" t="s">
        <v>1017</v>
      </c>
      <c r="B318" s="830"/>
      <c r="C318" s="830"/>
      <c r="D318" s="830"/>
      <c r="E318" s="823"/>
      <c r="F318" s="854"/>
      <c r="G318" s="855"/>
      <c r="H318" s="854"/>
      <c r="I318" s="854"/>
      <c r="J318" s="855"/>
      <c r="K318" s="854"/>
      <c r="L318" s="854"/>
      <c r="M318" s="855"/>
      <c r="N318" s="854"/>
      <c r="O318" s="854"/>
    </row>
    <row r="319" spans="1:15">
      <c r="A319" s="841" t="s">
        <v>1016</v>
      </c>
      <c r="B319" s="830"/>
      <c r="C319" s="830"/>
      <c r="D319" s="830"/>
      <c r="E319" s="823" t="s">
        <v>525</v>
      </c>
      <c r="F319" s="850"/>
      <c r="G319" s="851"/>
      <c r="H319" s="850"/>
      <c r="I319" s="850"/>
      <c r="J319" s="851"/>
      <c r="K319" s="850"/>
      <c r="L319" s="850"/>
      <c r="M319" s="851"/>
      <c r="N319" s="850"/>
      <c r="O319" s="850"/>
    </row>
    <row r="320" spans="1:15">
      <c r="A320" s="841" t="s">
        <v>1015</v>
      </c>
      <c r="B320" s="830"/>
      <c r="C320" s="830"/>
      <c r="D320" s="830"/>
      <c r="E320" s="823" t="s">
        <v>525</v>
      </c>
      <c r="F320" s="850"/>
      <c r="G320" s="851"/>
      <c r="H320" s="850"/>
      <c r="I320" s="850"/>
      <c r="J320" s="851"/>
      <c r="K320" s="850"/>
      <c r="L320" s="850"/>
      <c r="M320" s="851"/>
      <c r="N320" s="850"/>
      <c r="O320" s="850"/>
    </row>
    <row r="321" spans="1:15">
      <c r="A321" s="841" t="s">
        <v>1014</v>
      </c>
      <c r="B321" s="830"/>
      <c r="C321" s="830"/>
      <c r="D321" s="830"/>
      <c r="E321" s="823"/>
      <c r="F321" s="852"/>
      <c r="G321" s="853"/>
      <c r="H321" s="852"/>
      <c r="I321" s="852"/>
      <c r="J321" s="853"/>
      <c r="K321" s="852"/>
      <c r="L321" s="852"/>
      <c r="M321" s="853"/>
      <c r="N321" s="852"/>
      <c r="O321" s="852"/>
    </row>
    <row r="322" spans="1:15">
      <c r="A322" s="841" t="s">
        <v>1013</v>
      </c>
      <c r="B322" s="830"/>
      <c r="C322" s="830"/>
      <c r="D322" s="830"/>
      <c r="E322" s="823"/>
      <c r="F322" s="852"/>
      <c r="G322" s="853"/>
      <c r="H322" s="852"/>
      <c r="I322" s="852"/>
      <c r="J322" s="853"/>
      <c r="K322" s="852"/>
      <c r="L322" s="852"/>
      <c r="M322" s="853"/>
      <c r="N322" s="852"/>
      <c r="O322" s="852"/>
    </row>
    <row r="323" spans="1:15">
      <c r="A323" s="841" t="s">
        <v>1012</v>
      </c>
      <c r="B323" s="830"/>
      <c r="C323" s="830"/>
      <c r="D323" s="830"/>
      <c r="E323" s="823"/>
      <c r="F323" s="852"/>
      <c r="G323" s="853"/>
      <c r="H323" s="852"/>
      <c r="I323" s="852"/>
      <c r="J323" s="853"/>
      <c r="K323" s="852"/>
      <c r="L323" s="852"/>
      <c r="M323" s="853"/>
      <c r="N323" s="852"/>
      <c r="O323" s="852"/>
    </row>
    <row r="324" spans="1:15">
      <c r="A324" s="841" t="s">
        <v>1011</v>
      </c>
      <c r="B324" s="830"/>
      <c r="C324" s="830"/>
      <c r="D324" s="830"/>
      <c r="E324" s="823"/>
      <c r="F324" s="852"/>
      <c r="G324" s="853"/>
      <c r="H324" s="852"/>
      <c r="I324" s="852"/>
      <c r="J324" s="853"/>
      <c r="K324" s="852"/>
      <c r="L324" s="852"/>
      <c r="M324" s="853"/>
      <c r="N324" s="852"/>
      <c r="O324" s="852"/>
    </row>
    <row r="325" spans="1:15">
      <c r="A325" s="835" t="s">
        <v>1010</v>
      </c>
      <c r="B325" s="830"/>
      <c r="C325" s="830"/>
      <c r="D325" s="830"/>
      <c r="E325" s="823"/>
      <c r="F325" s="852"/>
      <c r="G325" s="853"/>
      <c r="H325" s="852"/>
      <c r="I325" s="852"/>
      <c r="J325" s="853"/>
      <c r="K325" s="852"/>
      <c r="L325" s="852"/>
      <c r="M325" s="853"/>
      <c r="N325" s="852"/>
      <c r="O325" s="852"/>
    </row>
    <row r="326" spans="1:15">
      <c r="A326" s="841" t="s">
        <v>1009</v>
      </c>
      <c r="B326" s="830"/>
      <c r="C326" s="830"/>
      <c r="D326" s="830"/>
      <c r="E326" s="823" t="s">
        <v>525</v>
      </c>
      <c r="F326" s="850"/>
      <c r="G326" s="851"/>
      <c r="H326" s="850"/>
      <c r="I326" s="850"/>
      <c r="J326" s="851"/>
      <c r="K326" s="850"/>
      <c r="L326" s="850"/>
      <c r="M326" s="851"/>
      <c r="N326" s="850"/>
      <c r="O326" s="850"/>
    </row>
    <row r="327" spans="1:15">
      <c r="A327" s="841" t="s">
        <v>1008</v>
      </c>
      <c r="B327" s="830"/>
      <c r="C327" s="830"/>
      <c r="D327" s="830"/>
      <c r="E327" s="823" t="s">
        <v>525</v>
      </c>
      <c r="F327" s="850"/>
      <c r="G327" s="851"/>
      <c r="H327" s="850"/>
      <c r="I327" s="850"/>
      <c r="J327" s="851"/>
      <c r="K327" s="850"/>
      <c r="L327" s="850"/>
      <c r="M327" s="851"/>
      <c r="N327" s="850"/>
      <c r="O327" s="850"/>
    </row>
    <row r="328" spans="1:15">
      <c r="A328" s="849"/>
      <c r="E328" s="67"/>
    </row>
    <row r="329" spans="1:15">
      <c r="A329" s="845" t="s">
        <v>1024</v>
      </c>
      <c r="B329" s="830"/>
      <c r="C329" s="830"/>
      <c r="D329" s="830"/>
      <c r="E329" s="823"/>
      <c r="F329" s="831"/>
      <c r="G329" s="832"/>
      <c r="H329" s="831"/>
      <c r="I329" s="831"/>
      <c r="J329" s="832"/>
      <c r="K329" s="831"/>
      <c r="L329" s="831"/>
      <c r="M329" s="832"/>
      <c r="N329" s="831"/>
      <c r="O329" s="831"/>
    </row>
    <row r="330" spans="1:15">
      <c r="A330" s="841" t="s">
        <v>1023</v>
      </c>
      <c r="B330" s="830"/>
      <c r="C330" s="830"/>
      <c r="D330" s="830"/>
      <c r="E330" s="823"/>
      <c r="F330" s="831"/>
      <c r="G330" s="832"/>
      <c r="H330" s="831"/>
      <c r="I330" s="831"/>
      <c r="J330" s="832"/>
      <c r="K330" s="831"/>
      <c r="L330" s="831"/>
      <c r="M330" s="832"/>
      <c r="N330" s="831"/>
      <c r="O330" s="831"/>
    </row>
    <row r="331" spans="1:15">
      <c r="A331" s="841" t="s">
        <v>1022</v>
      </c>
      <c r="B331" s="830"/>
      <c r="C331" s="830"/>
      <c r="D331" s="830"/>
      <c r="E331" s="823"/>
      <c r="F331" s="831"/>
      <c r="G331" s="832"/>
      <c r="H331" s="831"/>
      <c r="I331" s="831"/>
      <c r="J331" s="832"/>
      <c r="K331" s="831"/>
      <c r="L331" s="831"/>
      <c r="M331" s="832"/>
      <c r="N331" s="831"/>
      <c r="O331" s="831"/>
    </row>
    <row r="332" spans="1:15">
      <c r="A332" s="841" t="s">
        <v>1021</v>
      </c>
      <c r="B332" s="830"/>
      <c r="C332" s="830"/>
      <c r="D332" s="830"/>
      <c r="E332" s="823" t="s">
        <v>1020</v>
      </c>
      <c r="F332" s="846"/>
      <c r="G332" s="780"/>
      <c r="H332" s="846"/>
      <c r="I332" s="846"/>
      <c r="J332" s="780"/>
      <c r="K332" s="846"/>
      <c r="L332" s="846"/>
      <c r="M332" s="780"/>
      <c r="N332" s="846"/>
      <c r="O332" s="846"/>
    </row>
    <row r="333" spans="1:15">
      <c r="A333" s="841" t="s">
        <v>1019</v>
      </c>
      <c r="B333" s="830"/>
      <c r="C333" s="830"/>
      <c r="D333" s="830"/>
      <c r="E333" s="823" t="s">
        <v>1018</v>
      </c>
      <c r="F333" s="846"/>
      <c r="G333" s="780"/>
      <c r="H333" s="846"/>
      <c r="I333" s="846"/>
      <c r="J333" s="780"/>
      <c r="K333" s="846"/>
      <c r="L333" s="846"/>
      <c r="M333" s="780"/>
      <c r="N333" s="846"/>
      <c r="O333" s="846"/>
    </row>
    <row r="334" spans="1:15">
      <c r="A334" s="841" t="s">
        <v>1017</v>
      </c>
      <c r="B334" s="830"/>
      <c r="C334" s="830"/>
      <c r="D334" s="830"/>
      <c r="E334" s="823"/>
      <c r="F334" s="831"/>
      <c r="G334" s="832"/>
      <c r="H334" s="831"/>
      <c r="I334" s="831"/>
      <c r="J334" s="832"/>
      <c r="K334" s="831"/>
      <c r="L334" s="831"/>
      <c r="M334" s="832"/>
      <c r="N334" s="831"/>
      <c r="O334" s="831"/>
    </row>
    <row r="335" spans="1:15">
      <c r="A335" s="841" t="s">
        <v>1016</v>
      </c>
      <c r="B335" s="830"/>
      <c r="C335" s="830"/>
      <c r="D335" s="830"/>
      <c r="E335" s="823" t="s">
        <v>525</v>
      </c>
      <c r="F335" s="846"/>
      <c r="G335" s="780"/>
      <c r="H335" s="846"/>
      <c r="I335" s="846"/>
      <c r="J335" s="780"/>
      <c r="K335" s="846"/>
      <c r="L335" s="846"/>
      <c r="M335" s="780"/>
      <c r="N335" s="846"/>
      <c r="O335" s="846"/>
    </row>
    <row r="336" spans="1:15">
      <c r="A336" s="841" t="s">
        <v>1015</v>
      </c>
      <c r="B336" s="830"/>
      <c r="C336" s="830"/>
      <c r="D336" s="830"/>
      <c r="E336" s="823" t="s">
        <v>525</v>
      </c>
      <c r="F336" s="846"/>
      <c r="G336" s="780"/>
      <c r="H336" s="846"/>
      <c r="I336" s="846"/>
      <c r="J336" s="780"/>
      <c r="K336" s="846"/>
      <c r="L336" s="846"/>
      <c r="M336" s="780"/>
      <c r="N336" s="846"/>
      <c r="O336" s="846"/>
    </row>
    <row r="337" spans="1:15">
      <c r="A337" s="841" t="s">
        <v>1014</v>
      </c>
      <c r="B337" s="830"/>
      <c r="C337" s="830"/>
      <c r="D337" s="830"/>
      <c r="E337" s="823"/>
      <c r="F337" s="831"/>
      <c r="G337" s="832"/>
      <c r="H337" s="831"/>
      <c r="I337" s="831"/>
      <c r="J337" s="832"/>
      <c r="K337" s="831"/>
      <c r="L337" s="831"/>
      <c r="M337" s="832"/>
      <c r="N337" s="831"/>
      <c r="O337" s="831"/>
    </row>
    <row r="338" spans="1:15">
      <c r="A338" s="841" t="s">
        <v>1013</v>
      </c>
      <c r="B338" s="830"/>
      <c r="C338" s="830"/>
      <c r="D338" s="830"/>
      <c r="E338" s="823"/>
      <c r="F338" s="831"/>
      <c r="G338" s="832"/>
      <c r="H338" s="831"/>
      <c r="I338" s="831"/>
      <c r="J338" s="832"/>
      <c r="K338" s="831"/>
      <c r="L338" s="831"/>
      <c r="M338" s="832"/>
      <c r="N338" s="831"/>
      <c r="O338" s="831"/>
    </row>
    <row r="339" spans="1:15">
      <c r="A339" s="841" t="s">
        <v>1012</v>
      </c>
      <c r="B339" s="830"/>
      <c r="C339" s="830"/>
      <c r="D339" s="830"/>
      <c r="E339" s="823"/>
      <c r="F339" s="846"/>
      <c r="G339" s="780"/>
      <c r="H339" s="846"/>
      <c r="I339" s="846"/>
      <c r="J339" s="780"/>
      <c r="K339" s="846"/>
      <c r="L339" s="846"/>
      <c r="M339" s="780"/>
      <c r="N339" s="846"/>
      <c r="O339" s="846"/>
    </row>
    <row r="340" spans="1:15">
      <c r="A340" s="841" t="s">
        <v>1011</v>
      </c>
      <c r="B340" s="830"/>
      <c r="C340" s="830"/>
      <c r="D340" s="830"/>
      <c r="E340" s="823"/>
      <c r="F340" s="846"/>
      <c r="G340" s="780"/>
      <c r="H340" s="846"/>
      <c r="I340" s="846"/>
      <c r="J340" s="780"/>
      <c r="K340" s="846"/>
      <c r="L340" s="846"/>
      <c r="M340" s="780"/>
      <c r="N340" s="846"/>
      <c r="O340" s="846"/>
    </row>
    <row r="341" spans="1:15">
      <c r="A341" s="841" t="s">
        <v>1010</v>
      </c>
      <c r="B341" s="830"/>
      <c r="C341" s="830"/>
      <c r="D341" s="830"/>
      <c r="E341" s="823"/>
      <c r="F341" s="830"/>
      <c r="G341" s="830"/>
      <c r="H341" s="830"/>
      <c r="I341" s="830"/>
      <c r="J341" s="830"/>
      <c r="K341" s="830"/>
      <c r="L341" s="830"/>
      <c r="M341" s="830"/>
      <c r="N341" s="830"/>
      <c r="O341" s="830"/>
    </row>
    <row r="342" spans="1:15">
      <c r="A342" s="848" t="s">
        <v>1009</v>
      </c>
      <c r="B342" s="830"/>
      <c r="C342" s="847"/>
      <c r="D342" s="830"/>
      <c r="E342" s="823" t="s">
        <v>525</v>
      </c>
      <c r="F342" s="846"/>
      <c r="G342" s="780"/>
      <c r="H342" s="846"/>
      <c r="I342" s="846"/>
      <c r="J342" s="780"/>
      <c r="K342" s="846"/>
      <c r="L342" s="846"/>
      <c r="M342" s="780"/>
      <c r="N342" s="846"/>
      <c r="O342" s="846"/>
    </row>
    <row r="343" spans="1:15">
      <c r="A343" s="838" t="s">
        <v>1008</v>
      </c>
      <c r="B343" s="833"/>
      <c r="C343" s="830"/>
      <c r="D343" s="830"/>
      <c r="E343" s="823" t="s">
        <v>525</v>
      </c>
      <c r="F343" s="846"/>
      <c r="G343" s="780"/>
      <c r="H343" s="846"/>
      <c r="I343" s="846"/>
      <c r="J343" s="780"/>
      <c r="K343" s="846"/>
      <c r="L343" s="846"/>
      <c r="M343" s="780"/>
      <c r="N343" s="846"/>
      <c r="O343" s="846"/>
    </row>
    <row r="344" spans="1:15">
      <c r="A344" s="838"/>
      <c r="B344" s="833"/>
      <c r="C344" s="830"/>
      <c r="D344" s="830"/>
      <c r="E344" s="823"/>
      <c r="F344" s="831"/>
      <c r="G344" s="832"/>
      <c r="H344" s="831"/>
      <c r="I344" s="831"/>
      <c r="J344" s="832"/>
      <c r="K344" s="831"/>
      <c r="L344" s="831"/>
      <c r="M344" s="832"/>
      <c r="N344" s="831"/>
      <c r="O344" s="831"/>
    </row>
    <row r="345" spans="1:15">
      <c r="A345" s="845" t="s">
        <v>1007</v>
      </c>
      <c r="B345" s="830"/>
      <c r="C345" s="830"/>
      <c r="D345" s="830"/>
      <c r="E345" s="823"/>
      <c r="F345" s="830"/>
      <c r="G345" s="830"/>
      <c r="H345" s="830"/>
      <c r="I345" s="830"/>
      <c r="J345" s="830"/>
      <c r="K345" s="830"/>
      <c r="L345" s="830"/>
      <c r="M345" s="830"/>
      <c r="N345" s="830"/>
      <c r="O345" s="830"/>
    </row>
    <row r="346" spans="1:15" ht="25.5">
      <c r="A346" s="838" t="s">
        <v>1006</v>
      </c>
      <c r="B346" s="833"/>
      <c r="C346" s="830"/>
      <c r="D346" s="830"/>
      <c r="E346" s="823"/>
      <c r="F346" s="825"/>
      <c r="G346" s="826"/>
      <c r="H346" s="825"/>
      <c r="I346" s="825"/>
      <c r="J346" s="826"/>
      <c r="K346" s="825"/>
      <c r="L346" s="825"/>
      <c r="M346" s="826"/>
      <c r="N346" s="825"/>
      <c r="O346" s="825"/>
    </row>
    <row r="347" spans="1:15">
      <c r="A347" s="838" t="s">
        <v>1005</v>
      </c>
      <c r="B347" s="833"/>
      <c r="C347" s="830"/>
      <c r="D347" s="830"/>
      <c r="E347" s="823" t="s">
        <v>998</v>
      </c>
      <c r="F347" s="825"/>
      <c r="G347" s="826"/>
      <c r="H347" s="825"/>
      <c r="I347" s="825"/>
      <c r="J347" s="826"/>
      <c r="K347" s="825"/>
      <c r="L347" s="825"/>
      <c r="M347" s="826"/>
      <c r="N347" s="825"/>
      <c r="O347" s="825"/>
    </row>
    <row r="348" spans="1:15">
      <c r="A348" s="838" t="s">
        <v>1004</v>
      </c>
      <c r="B348" s="844"/>
      <c r="C348" s="843"/>
      <c r="D348" s="843"/>
      <c r="E348" s="842" t="s">
        <v>998</v>
      </c>
      <c r="F348" s="825"/>
      <c r="G348" s="826"/>
      <c r="H348" s="825"/>
      <c r="I348" s="825"/>
      <c r="J348" s="826"/>
      <c r="K348" s="825"/>
      <c r="L348" s="825"/>
      <c r="M348" s="826"/>
      <c r="N348" s="825"/>
      <c r="O348" s="825"/>
    </row>
    <row r="349" spans="1:15">
      <c r="A349" s="841" t="s">
        <v>1003</v>
      </c>
      <c r="B349" s="830"/>
      <c r="C349" s="830"/>
      <c r="D349" s="830"/>
      <c r="E349" s="823" t="s">
        <v>980</v>
      </c>
      <c r="F349" s="839"/>
      <c r="G349" s="840"/>
      <c r="H349" s="839"/>
      <c r="I349" s="839"/>
      <c r="J349" s="840"/>
      <c r="K349" s="839"/>
      <c r="L349" s="839"/>
      <c r="M349" s="840"/>
      <c r="N349" s="839"/>
      <c r="O349" s="839"/>
    </row>
    <row r="350" spans="1:15">
      <c r="A350" s="838" t="s">
        <v>1002</v>
      </c>
      <c r="B350" s="833"/>
      <c r="C350" s="830"/>
      <c r="D350" s="830"/>
      <c r="E350" s="823" t="s">
        <v>998</v>
      </c>
      <c r="F350" s="836"/>
      <c r="G350" s="837"/>
      <c r="H350" s="836"/>
      <c r="I350" s="836"/>
      <c r="J350" s="837"/>
      <c r="K350" s="836"/>
      <c r="L350" s="836"/>
      <c r="M350" s="837"/>
      <c r="N350" s="836"/>
      <c r="O350" s="836"/>
    </row>
    <row r="351" spans="1:15">
      <c r="A351" s="835"/>
      <c r="B351" s="830"/>
      <c r="C351" s="830"/>
      <c r="D351" s="830"/>
      <c r="E351" s="823"/>
      <c r="F351" s="830"/>
      <c r="G351" s="830"/>
      <c r="H351" s="830"/>
      <c r="I351" s="830"/>
      <c r="J351" s="830"/>
      <c r="K351" s="830"/>
      <c r="L351" s="830"/>
      <c r="M351" s="830"/>
      <c r="N351" s="830"/>
      <c r="O351" s="830"/>
    </row>
    <row r="352" spans="1:15">
      <c r="A352" s="834" t="s">
        <v>1001</v>
      </c>
      <c r="B352" s="833"/>
      <c r="C352" s="830"/>
      <c r="D352" s="830"/>
      <c r="E352" s="823"/>
      <c r="F352" s="831"/>
      <c r="G352" s="832"/>
      <c r="H352" s="831"/>
      <c r="I352" s="831"/>
      <c r="J352" s="832"/>
      <c r="K352" s="831"/>
      <c r="L352" s="831"/>
      <c r="M352" s="832"/>
      <c r="N352" s="831"/>
      <c r="O352" s="831"/>
    </row>
    <row r="353" spans="1:15" ht="51">
      <c r="A353" s="827" t="s">
        <v>1000</v>
      </c>
      <c r="B353" s="705"/>
      <c r="C353" s="705"/>
      <c r="D353" s="830"/>
      <c r="E353" s="823" t="s">
        <v>998</v>
      </c>
      <c r="F353" s="825"/>
      <c r="G353" s="826"/>
      <c r="H353" s="825"/>
      <c r="I353" s="825"/>
      <c r="J353" s="826"/>
      <c r="K353" s="825"/>
      <c r="L353" s="825"/>
      <c r="M353" s="826"/>
      <c r="N353" s="825"/>
      <c r="O353" s="825"/>
    </row>
    <row r="354" spans="1:15">
      <c r="A354" s="829"/>
      <c r="B354" s="705"/>
      <c r="C354" s="705"/>
      <c r="D354" s="705"/>
      <c r="E354" s="823"/>
      <c r="F354" s="828"/>
      <c r="G354" s="828"/>
      <c r="H354" s="828"/>
      <c r="I354" s="828"/>
      <c r="J354" s="828"/>
      <c r="K354" s="828"/>
      <c r="L354" s="828"/>
      <c r="M354" s="828"/>
      <c r="N354" s="828"/>
      <c r="O354" s="828"/>
    </row>
    <row r="355" spans="1:15" ht="25.5">
      <c r="A355" s="827" t="s">
        <v>999</v>
      </c>
      <c r="B355" s="705"/>
      <c r="C355" s="705"/>
      <c r="D355" s="705"/>
      <c r="E355" s="823" t="s">
        <v>998</v>
      </c>
      <c r="F355" s="825"/>
      <c r="G355" s="826"/>
      <c r="H355" s="825"/>
      <c r="I355" s="825"/>
      <c r="J355" s="826"/>
      <c r="K355" s="825"/>
      <c r="L355" s="825"/>
      <c r="M355" s="826"/>
      <c r="N355" s="825"/>
      <c r="O355" s="825"/>
    </row>
    <row r="356" spans="1:15">
      <c r="E356" s="67"/>
    </row>
    <row r="357" spans="1:15">
      <c r="A357" s="824" t="s">
        <v>997</v>
      </c>
      <c r="B357" s="705"/>
      <c r="C357" s="705"/>
      <c r="D357" s="705"/>
      <c r="E357" s="823" t="s">
        <v>996</v>
      </c>
      <c r="F357" s="821"/>
      <c r="G357" s="822"/>
      <c r="H357" s="821"/>
      <c r="I357" s="821"/>
      <c r="J357" s="822"/>
      <c r="K357" s="821"/>
      <c r="L357" s="821"/>
      <c r="M357" s="822"/>
      <c r="N357" s="821"/>
      <c r="O357" s="821"/>
    </row>
    <row r="358" spans="1:15">
      <c r="A358" s="78"/>
      <c r="B358" s="705"/>
      <c r="C358" s="705"/>
      <c r="D358" s="705"/>
      <c r="E358" s="823" t="s">
        <v>995</v>
      </c>
      <c r="F358" s="821"/>
      <c r="G358" s="822"/>
      <c r="H358" s="821"/>
      <c r="I358" s="821"/>
      <c r="J358" s="822"/>
      <c r="K358" s="821"/>
      <c r="L358" s="821"/>
      <c r="M358" s="822"/>
      <c r="N358" s="821"/>
      <c r="O358" s="821"/>
    </row>
    <row r="359" spans="1:15">
      <c r="A359" s="78"/>
      <c r="B359" s="705"/>
      <c r="C359" s="705"/>
      <c r="D359" s="705"/>
      <c r="E359" s="823" t="s">
        <v>995</v>
      </c>
      <c r="F359" s="821"/>
      <c r="G359" s="822"/>
      <c r="H359" s="821"/>
      <c r="I359" s="821"/>
      <c r="J359" s="822"/>
      <c r="K359" s="821"/>
      <c r="L359" s="821"/>
      <c r="M359" s="822"/>
      <c r="N359" s="821"/>
      <c r="O359" s="821"/>
    </row>
    <row r="360" spans="1:15">
      <c r="A360" s="78"/>
      <c r="B360" s="705"/>
      <c r="C360" s="705"/>
      <c r="D360" s="705"/>
      <c r="E360" s="823" t="s">
        <v>995</v>
      </c>
      <c r="F360" s="821"/>
      <c r="G360" s="822"/>
      <c r="H360" s="821"/>
      <c r="I360" s="821"/>
      <c r="J360" s="822"/>
      <c r="K360" s="821"/>
      <c r="L360" s="821"/>
      <c r="M360" s="822"/>
      <c r="N360" s="821"/>
      <c r="O360" s="821"/>
    </row>
    <row r="361" spans="1:15">
      <c r="A361" s="78"/>
      <c r="B361" s="705"/>
      <c r="C361" s="705"/>
      <c r="D361" s="705"/>
      <c r="E361" s="823" t="s">
        <v>995</v>
      </c>
      <c r="F361" s="821"/>
      <c r="G361" s="822"/>
      <c r="H361" s="821"/>
      <c r="I361" s="821"/>
      <c r="J361" s="822"/>
      <c r="K361" s="821"/>
      <c r="L361" s="821"/>
      <c r="M361" s="822"/>
      <c r="N361" s="821"/>
      <c r="O361" s="821"/>
    </row>
    <row r="362" spans="1:15">
      <c r="A362" s="78"/>
      <c r="B362" s="705"/>
      <c r="C362" s="705"/>
      <c r="D362" s="705"/>
      <c r="E362" s="823" t="s">
        <v>995</v>
      </c>
      <c r="F362" s="821"/>
      <c r="G362" s="822"/>
      <c r="H362" s="821"/>
      <c r="I362" s="821"/>
      <c r="J362" s="822"/>
      <c r="K362" s="821"/>
      <c r="L362" s="821"/>
      <c r="M362" s="822"/>
      <c r="N362" s="821"/>
      <c r="O362" s="821"/>
    </row>
    <row r="363" spans="1:15">
      <c r="A363" s="78"/>
      <c r="B363" s="705"/>
      <c r="C363" s="705"/>
      <c r="D363" s="705"/>
      <c r="E363" s="823" t="s">
        <v>995</v>
      </c>
      <c r="F363" s="821"/>
      <c r="G363" s="822"/>
      <c r="H363" s="821"/>
      <c r="I363" s="821"/>
      <c r="J363" s="822"/>
      <c r="K363" s="821"/>
      <c r="L363" s="821"/>
      <c r="M363" s="822"/>
      <c r="N363" s="821"/>
      <c r="O363" s="821"/>
    </row>
    <row r="364" spans="1:15">
      <c r="A364" s="78"/>
      <c r="B364" s="705"/>
      <c r="C364" s="705"/>
      <c r="D364" s="705"/>
      <c r="E364" s="823" t="s">
        <v>995</v>
      </c>
      <c r="F364" s="821"/>
      <c r="G364" s="822"/>
      <c r="H364" s="821"/>
      <c r="I364" s="821"/>
      <c r="J364" s="822"/>
      <c r="K364" s="821"/>
      <c r="L364" s="821"/>
      <c r="M364" s="822"/>
      <c r="N364" s="821"/>
      <c r="O364" s="821"/>
    </row>
    <row r="365" spans="1:15">
      <c r="A365" s="78"/>
      <c r="B365" s="705"/>
      <c r="C365" s="705"/>
      <c r="D365" s="705"/>
      <c r="E365" s="823" t="s">
        <v>995</v>
      </c>
      <c r="F365" s="821"/>
      <c r="G365" s="822"/>
      <c r="H365" s="821"/>
      <c r="I365" s="821"/>
      <c r="J365" s="822"/>
      <c r="K365" s="821"/>
      <c r="L365" s="821"/>
      <c r="M365" s="822"/>
      <c r="N365" s="821"/>
      <c r="O365" s="821"/>
    </row>
    <row r="366" spans="1:15">
      <c r="A366" s="78"/>
      <c r="B366" s="705"/>
      <c r="C366" s="705"/>
      <c r="D366" s="705"/>
      <c r="E366" s="823" t="s">
        <v>995</v>
      </c>
      <c r="F366" s="821"/>
      <c r="G366" s="822"/>
      <c r="H366" s="821"/>
      <c r="I366" s="821"/>
      <c r="J366" s="822"/>
      <c r="K366" s="821"/>
      <c r="L366" s="821"/>
      <c r="M366" s="822"/>
      <c r="N366" s="821"/>
      <c r="O366" s="821"/>
    </row>
    <row r="367" spans="1:15">
      <c r="A367" s="78"/>
      <c r="B367" s="705"/>
      <c r="C367" s="705"/>
      <c r="D367" s="705"/>
      <c r="E367" s="823" t="s">
        <v>995</v>
      </c>
      <c r="F367" s="821"/>
      <c r="G367" s="822"/>
      <c r="H367" s="821"/>
      <c r="I367" s="821"/>
      <c r="J367" s="822"/>
      <c r="K367" s="821"/>
      <c r="L367" s="821"/>
      <c r="M367" s="822"/>
      <c r="N367" s="821"/>
      <c r="O367" s="821"/>
    </row>
    <row r="368" spans="1:15">
      <c r="A368" s="78"/>
      <c r="B368" s="705"/>
      <c r="C368" s="705"/>
      <c r="D368" s="705"/>
      <c r="E368" s="823" t="s">
        <v>995</v>
      </c>
      <c r="F368" s="821"/>
      <c r="G368" s="822"/>
      <c r="H368" s="821"/>
      <c r="I368" s="821"/>
      <c r="J368" s="822"/>
      <c r="K368" s="821"/>
      <c r="L368" s="821"/>
      <c r="M368" s="822"/>
      <c r="N368" s="821"/>
      <c r="O368" s="821"/>
    </row>
    <row r="369" spans="1:15">
      <c r="A369" s="78"/>
      <c r="B369" s="705"/>
      <c r="C369" s="705"/>
      <c r="D369" s="705"/>
      <c r="E369" s="823" t="s">
        <v>995</v>
      </c>
      <c r="F369" s="821"/>
      <c r="G369" s="822"/>
      <c r="H369" s="821"/>
      <c r="I369" s="821"/>
      <c r="J369" s="822"/>
      <c r="K369" s="821"/>
      <c r="L369" s="821"/>
      <c r="M369" s="822"/>
      <c r="N369" s="821"/>
      <c r="O369" s="821"/>
    </row>
    <row r="370" spans="1:15">
      <c r="A370" s="78"/>
      <c r="B370" s="705"/>
      <c r="C370" s="705"/>
      <c r="D370" s="705"/>
      <c r="E370" s="823" t="s">
        <v>995</v>
      </c>
      <c r="F370" s="821"/>
      <c r="G370" s="822"/>
      <c r="H370" s="821"/>
      <c r="I370" s="821"/>
      <c r="J370" s="822"/>
      <c r="K370" s="821"/>
      <c r="L370" s="821"/>
      <c r="M370" s="822"/>
      <c r="N370" s="821"/>
      <c r="O370" s="821"/>
    </row>
    <row r="371" spans="1:15">
      <c r="A371" s="78"/>
      <c r="B371" s="705"/>
      <c r="C371" s="705"/>
      <c r="D371" s="705"/>
      <c r="E371" s="823" t="s">
        <v>995</v>
      </c>
      <c r="F371" s="821"/>
      <c r="G371" s="822"/>
      <c r="H371" s="821"/>
      <c r="I371" s="821"/>
      <c r="J371" s="822"/>
      <c r="K371" s="821"/>
      <c r="L371" s="821"/>
      <c r="M371" s="822"/>
      <c r="N371" s="821"/>
      <c r="O371" s="821"/>
    </row>
    <row r="372" spans="1:15">
      <c r="A372" s="78"/>
      <c r="B372" s="705"/>
      <c r="C372" s="705"/>
      <c r="D372" s="705"/>
      <c r="E372" s="823" t="s">
        <v>995</v>
      </c>
      <c r="F372" s="821"/>
      <c r="G372" s="822"/>
      <c r="H372" s="821"/>
      <c r="I372" s="821"/>
      <c r="J372" s="822"/>
      <c r="K372" s="821"/>
      <c r="L372" s="821"/>
      <c r="M372" s="822"/>
      <c r="N372" s="821"/>
      <c r="O372" s="821"/>
    </row>
    <row r="373" spans="1:15">
      <c r="A373" s="78"/>
      <c r="B373" s="705"/>
      <c r="C373" s="705"/>
      <c r="D373" s="705"/>
      <c r="E373" s="823" t="s">
        <v>995</v>
      </c>
      <c r="F373" s="821"/>
      <c r="G373" s="822"/>
      <c r="H373" s="821"/>
      <c r="I373" s="821"/>
      <c r="J373" s="822"/>
      <c r="K373" s="821"/>
      <c r="L373" s="821"/>
      <c r="M373" s="822"/>
      <c r="N373" s="821"/>
      <c r="O373" s="821"/>
    </row>
    <row r="374" spans="1:15">
      <c r="A374" s="78"/>
      <c r="B374" s="705"/>
      <c r="C374" s="705"/>
      <c r="D374" s="705"/>
      <c r="E374" s="823" t="s">
        <v>995</v>
      </c>
      <c r="F374" s="821"/>
      <c r="G374" s="822"/>
      <c r="H374" s="821"/>
      <c r="I374" s="821"/>
      <c r="J374" s="822"/>
      <c r="K374" s="821"/>
      <c r="L374" s="821"/>
      <c r="M374" s="822"/>
      <c r="N374" s="821"/>
      <c r="O374" s="821"/>
    </row>
    <row r="375" spans="1:15">
      <c r="A375" s="78"/>
      <c r="B375" s="705"/>
      <c r="C375" s="705"/>
      <c r="D375" s="705"/>
      <c r="E375" s="823" t="s">
        <v>995</v>
      </c>
      <c r="F375" s="821"/>
      <c r="G375" s="822"/>
      <c r="H375" s="821"/>
      <c r="I375" s="821"/>
      <c r="J375" s="822"/>
      <c r="K375" s="821"/>
      <c r="L375" s="821"/>
      <c r="M375" s="822"/>
      <c r="N375" s="821"/>
      <c r="O375" s="821"/>
    </row>
    <row r="376" spans="1:15">
      <c r="A376" s="78"/>
      <c r="B376" s="705"/>
      <c r="C376" s="705"/>
      <c r="D376" s="705"/>
      <c r="E376" s="823" t="s">
        <v>995</v>
      </c>
      <c r="F376" s="821"/>
      <c r="G376" s="822"/>
      <c r="H376" s="821"/>
      <c r="I376" s="821"/>
      <c r="J376" s="822"/>
      <c r="K376" s="821"/>
      <c r="L376" s="821"/>
      <c r="M376" s="822"/>
      <c r="N376" s="821"/>
      <c r="O376" s="821"/>
    </row>
    <row r="377" spans="1:15">
      <c r="A377" s="78"/>
      <c r="B377" s="705"/>
      <c r="C377" s="705"/>
      <c r="D377" s="705"/>
      <c r="E377" s="823" t="s">
        <v>995</v>
      </c>
      <c r="F377" s="821"/>
      <c r="G377" s="822"/>
      <c r="H377" s="821"/>
      <c r="I377" s="821"/>
      <c r="J377" s="822"/>
      <c r="K377" s="821"/>
      <c r="L377" s="821"/>
      <c r="M377" s="822"/>
      <c r="N377" s="821"/>
      <c r="O377" s="821"/>
    </row>
    <row r="378" spans="1:15">
      <c r="A378" s="78"/>
      <c r="B378" s="705"/>
      <c r="C378" s="705"/>
      <c r="D378" s="705"/>
      <c r="E378" s="823" t="s">
        <v>995</v>
      </c>
      <c r="F378" s="821"/>
      <c r="G378" s="822"/>
      <c r="H378" s="821"/>
      <c r="I378" s="821"/>
      <c r="J378" s="822"/>
      <c r="K378" s="821"/>
      <c r="L378" s="821"/>
      <c r="M378" s="822"/>
      <c r="N378" s="821"/>
      <c r="O378" s="821"/>
    </row>
    <row r="379" spans="1:15">
      <c r="A379" s="78"/>
      <c r="B379" s="705"/>
      <c r="C379" s="705"/>
      <c r="D379" s="705"/>
      <c r="E379" s="823" t="s">
        <v>995</v>
      </c>
      <c r="F379" s="821"/>
      <c r="G379" s="822"/>
      <c r="H379" s="821"/>
      <c r="I379" s="821"/>
      <c r="J379" s="822"/>
      <c r="K379" s="821"/>
      <c r="L379" s="821"/>
      <c r="M379" s="822"/>
      <c r="N379" s="821"/>
      <c r="O379" s="821"/>
    </row>
    <row r="380" spans="1:15">
      <c r="A380" s="78"/>
      <c r="B380" s="705"/>
      <c r="C380" s="705"/>
      <c r="D380" s="705"/>
      <c r="E380" s="823" t="s">
        <v>995</v>
      </c>
      <c r="F380" s="821"/>
      <c r="G380" s="822"/>
      <c r="H380" s="821"/>
      <c r="I380" s="821"/>
      <c r="J380" s="822"/>
      <c r="K380" s="821"/>
      <c r="L380" s="821"/>
      <c r="M380" s="822"/>
      <c r="N380" s="821"/>
      <c r="O380" s="821"/>
    </row>
    <row r="381" spans="1:15">
      <c r="A381" s="78"/>
      <c r="B381" s="705"/>
      <c r="C381" s="705"/>
      <c r="D381" s="705"/>
      <c r="E381" s="823" t="s">
        <v>995</v>
      </c>
      <c r="F381" s="821"/>
      <c r="G381" s="822"/>
      <c r="H381" s="821"/>
      <c r="I381" s="821"/>
      <c r="J381" s="822"/>
      <c r="K381" s="821"/>
      <c r="L381" s="821"/>
      <c r="M381" s="822"/>
      <c r="N381" s="821"/>
      <c r="O381" s="821"/>
    </row>
    <row r="382" spans="1:15">
      <c r="A382" s="78"/>
      <c r="B382" s="705"/>
      <c r="C382" s="705"/>
      <c r="D382" s="705"/>
      <c r="E382" s="823" t="s">
        <v>995</v>
      </c>
      <c r="F382" s="821"/>
      <c r="G382" s="822"/>
      <c r="H382" s="821"/>
      <c r="I382" s="821"/>
      <c r="J382" s="822"/>
      <c r="K382" s="821"/>
      <c r="L382" s="821"/>
      <c r="M382" s="822"/>
      <c r="N382" s="821"/>
      <c r="O382" s="821"/>
    </row>
    <row r="383" spans="1:15">
      <c r="A383" s="78"/>
      <c r="B383" s="705"/>
      <c r="C383" s="705"/>
      <c r="D383" s="705"/>
      <c r="E383" s="823" t="s">
        <v>995</v>
      </c>
      <c r="F383" s="821"/>
      <c r="G383" s="822"/>
      <c r="H383" s="821"/>
      <c r="I383" s="821"/>
      <c r="J383" s="822"/>
      <c r="K383" s="821"/>
      <c r="L383" s="821"/>
      <c r="M383" s="822"/>
      <c r="N383" s="821"/>
      <c r="O383" s="821"/>
    </row>
    <row r="384" spans="1:15">
      <c r="A384" s="78"/>
      <c r="B384" s="705"/>
      <c r="C384" s="705"/>
      <c r="D384" s="705"/>
      <c r="E384" s="823" t="s">
        <v>995</v>
      </c>
      <c r="F384" s="821"/>
      <c r="G384" s="822"/>
      <c r="H384" s="821"/>
      <c r="I384" s="821"/>
      <c r="J384" s="822"/>
      <c r="K384" s="821"/>
      <c r="L384" s="821"/>
      <c r="M384" s="822"/>
      <c r="N384" s="821"/>
      <c r="O384" s="821"/>
    </row>
    <row r="385" spans="1:15">
      <c r="A385" s="78"/>
      <c r="B385" s="705"/>
      <c r="C385" s="705"/>
      <c r="D385" s="705"/>
      <c r="E385" s="823" t="s">
        <v>995</v>
      </c>
      <c r="F385" s="821"/>
      <c r="G385" s="822"/>
      <c r="H385" s="821"/>
      <c r="I385" s="821"/>
      <c r="J385" s="822"/>
      <c r="K385" s="821"/>
      <c r="L385" s="821"/>
      <c r="M385" s="822"/>
      <c r="N385" s="821"/>
      <c r="O385" s="821"/>
    </row>
    <row r="386" spans="1:15">
      <c r="A386" s="77"/>
      <c r="B386" s="705"/>
      <c r="C386" s="705"/>
      <c r="D386" s="705"/>
      <c r="E386" s="823" t="s">
        <v>995</v>
      </c>
      <c r="F386" s="821"/>
      <c r="G386" s="822"/>
      <c r="H386" s="821"/>
      <c r="I386" s="821"/>
      <c r="J386" s="822"/>
      <c r="K386" s="821"/>
      <c r="L386" s="821"/>
      <c r="M386" s="822"/>
      <c r="N386" s="821"/>
      <c r="O386" s="821"/>
    </row>
    <row r="387" spans="1:15">
      <c r="A387" s="705"/>
      <c r="B387" s="705"/>
      <c r="C387" s="705"/>
      <c r="D387" s="705"/>
      <c r="E387" s="735"/>
      <c r="F387" s="705"/>
      <c r="G387" s="705"/>
      <c r="H387" s="705"/>
      <c r="I387" s="705"/>
      <c r="J387" s="705"/>
      <c r="K387" s="705"/>
      <c r="L387" s="705"/>
      <c r="M387" s="705"/>
      <c r="N387" s="705"/>
      <c r="O387" s="705"/>
    </row>
    <row r="388" spans="1:15">
      <c r="A388" s="705"/>
      <c r="B388" s="705"/>
      <c r="C388" s="705"/>
      <c r="D388" s="705"/>
      <c r="E388" s="735"/>
      <c r="F388" s="705"/>
      <c r="G388" s="705"/>
      <c r="H388" s="705"/>
      <c r="I388" s="705"/>
      <c r="J388" s="705"/>
      <c r="K388" s="705"/>
      <c r="L388" s="705"/>
      <c r="M388" s="705"/>
      <c r="N388" s="705"/>
      <c r="O388" s="705"/>
    </row>
    <row r="389" spans="1:15">
      <c r="A389" s="705"/>
      <c r="B389" s="705"/>
      <c r="C389" s="705"/>
      <c r="D389" s="705"/>
      <c r="E389" s="735"/>
      <c r="F389" s="705"/>
      <c r="G389" s="705"/>
      <c r="H389" s="705"/>
      <c r="I389" s="705"/>
      <c r="J389" s="705"/>
      <c r="K389" s="705"/>
      <c r="L389" s="705"/>
      <c r="M389" s="705"/>
      <c r="N389" s="705"/>
      <c r="O389" s="705"/>
    </row>
    <row r="390" spans="1:15">
      <c r="A390" s="705"/>
      <c r="B390" s="705"/>
      <c r="C390" s="705"/>
      <c r="D390" s="705"/>
      <c r="E390" s="735"/>
      <c r="F390" s="705"/>
      <c r="G390" s="705"/>
      <c r="H390" s="705"/>
      <c r="I390" s="705"/>
      <c r="J390" s="705"/>
      <c r="K390" s="705"/>
      <c r="L390" s="705"/>
      <c r="M390" s="705"/>
      <c r="N390" s="705"/>
      <c r="O390" s="705"/>
    </row>
    <row r="391" spans="1:15">
      <c r="A391" s="705"/>
      <c r="B391" s="705"/>
      <c r="C391" s="705"/>
      <c r="D391" s="705"/>
      <c r="E391" s="735"/>
      <c r="F391" s="705"/>
      <c r="G391" s="705"/>
      <c r="H391" s="705"/>
      <c r="I391" s="705"/>
      <c r="J391" s="705"/>
      <c r="K391" s="705"/>
      <c r="L391" s="705"/>
      <c r="M391" s="705"/>
      <c r="N391" s="705"/>
      <c r="O391" s="705"/>
    </row>
    <row r="392" spans="1:15">
      <c r="A392" s="705"/>
      <c r="B392" s="705"/>
      <c r="C392" s="705"/>
      <c r="D392" s="705"/>
      <c r="E392" s="735"/>
      <c r="F392" s="705"/>
      <c r="G392" s="705"/>
      <c r="H392" s="705"/>
      <c r="I392" s="705"/>
      <c r="J392" s="705"/>
      <c r="K392" s="705"/>
      <c r="L392" s="705"/>
      <c r="M392" s="705"/>
      <c r="N392" s="705"/>
      <c r="O392" s="705"/>
    </row>
    <row r="393" spans="1:15">
      <c r="A393" s="705"/>
      <c r="B393" s="705"/>
      <c r="C393" s="705"/>
      <c r="D393" s="705"/>
      <c r="E393" s="735"/>
      <c r="F393" s="705"/>
      <c r="G393" s="705"/>
      <c r="H393" s="705"/>
      <c r="I393" s="705"/>
      <c r="J393" s="705"/>
      <c r="K393" s="705"/>
      <c r="L393" s="705"/>
      <c r="M393" s="705"/>
      <c r="N393" s="705"/>
      <c r="O393" s="705"/>
    </row>
    <row r="394" spans="1:15">
      <c r="A394" s="705"/>
      <c r="B394" s="705"/>
      <c r="C394" s="705"/>
      <c r="D394" s="705"/>
      <c r="E394" s="735"/>
      <c r="F394" s="705"/>
      <c r="G394" s="705"/>
      <c r="H394" s="705"/>
      <c r="I394" s="705"/>
      <c r="J394" s="705"/>
      <c r="K394" s="705"/>
      <c r="L394" s="705"/>
      <c r="M394" s="705"/>
      <c r="N394" s="705"/>
      <c r="O394" s="705"/>
    </row>
    <row r="395" spans="1:15">
      <c r="A395" s="705"/>
      <c r="B395" s="705"/>
      <c r="C395" s="705"/>
      <c r="D395" s="705"/>
      <c r="E395" s="735"/>
      <c r="F395" s="705"/>
      <c r="G395" s="705"/>
      <c r="H395" s="705"/>
      <c r="I395" s="705"/>
      <c r="J395" s="705"/>
      <c r="K395" s="705"/>
      <c r="L395" s="705"/>
      <c r="M395" s="705"/>
      <c r="N395" s="705"/>
      <c r="O395" s="705"/>
    </row>
    <row r="396" spans="1:15">
      <c r="A396" s="705"/>
      <c r="B396" s="705"/>
      <c r="C396" s="705"/>
      <c r="D396" s="705"/>
      <c r="E396" s="735"/>
      <c r="F396" s="705"/>
      <c r="G396" s="705"/>
      <c r="H396" s="705"/>
      <c r="I396" s="705"/>
      <c r="J396" s="705"/>
      <c r="K396" s="705"/>
      <c r="L396" s="705"/>
      <c r="M396" s="705"/>
      <c r="N396" s="705"/>
      <c r="O396" s="705"/>
    </row>
    <row r="397" spans="1:15">
      <c r="A397" s="705"/>
      <c r="B397" s="705"/>
      <c r="C397" s="705"/>
      <c r="D397" s="705"/>
      <c r="E397" s="735"/>
      <c r="F397" s="705"/>
      <c r="G397" s="705"/>
      <c r="H397" s="705"/>
      <c r="I397" s="705"/>
      <c r="J397" s="705"/>
      <c r="K397" s="705"/>
      <c r="L397" s="705"/>
      <c r="M397" s="705"/>
      <c r="N397" s="705"/>
      <c r="O397" s="705"/>
    </row>
    <row r="398" spans="1:15">
      <c r="A398" s="705"/>
      <c r="B398" s="705"/>
      <c r="C398" s="705"/>
      <c r="D398" s="705"/>
      <c r="E398" s="735"/>
      <c r="F398" s="705"/>
      <c r="G398" s="705"/>
      <c r="H398" s="705"/>
      <c r="I398" s="705"/>
      <c r="J398" s="705"/>
      <c r="K398" s="705"/>
      <c r="L398" s="705"/>
      <c r="M398" s="705"/>
      <c r="N398" s="705"/>
      <c r="O398" s="705"/>
    </row>
    <row r="399" spans="1:15">
      <c r="A399" s="705"/>
      <c r="B399" s="705"/>
      <c r="C399" s="705"/>
      <c r="D399" s="705"/>
    </row>
    <row r="400" spans="1:15">
      <c r="A400" s="705"/>
      <c r="B400" s="705"/>
      <c r="C400" s="705"/>
      <c r="D400" s="705"/>
    </row>
  </sheetData>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sheetPr>
    <tabColor theme="6" tint="0.59999389629810485"/>
    <pageSetUpPr fitToPage="1"/>
  </sheetPr>
  <dimension ref="A1:M65"/>
  <sheetViews>
    <sheetView zoomScale="80" zoomScaleNormal="80" workbookViewId="0">
      <selection activeCell="F8" sqref="F8:M66"/>
    </sheetView>
  </sheetViews>
  <sheetFormatPr defaultRowHeight="14.25"/>
  <cols>
    <col min="1" max="1" width="9" style="2331"/>
    <col min="2" max="2" width="36.625" style="2331" customWidth="1"/>
    <col min="3" max="3" width="21.25" style="2331" customWidth="1"/>
    <col min="4" max="16384" width="9" style="2331"/>
  </cols>
  <sheetData>
    <row r="1" spans="1:13" s="2324" customFormat="1" ht="26.25">
      <c r="A1" s="2323" t="str">
        <f>'[4]Fixed Data'!A1</f>
        <v>Business Plan Data Template</v>
      </c>
    </row>
    <row r="2" spans="1:13" s="2325" customFormat="1" ht="26.25">
      <c r="A2" s="2323" t="str">
        <f>'[4]Fixed Data'!A2</f>
        <v>Master</v>
      </c>
    </row>
    <row r="3" spans="1:13" s="2327" customFormat="1" ht="27" thickBot="1">
      <c r="A3" s="2326" t="str">
        <f>'[4]Fixed Data'!A3</f>
        <v>RIIO-GD1</v>
      </c>
    </row>
    <row r="4" spans="1:13" s="2329" customFormat="1" ht="18.75" thickBot="1">
      <c r="A4" s="2328" t="str">
        <f ca="1">MID(CELL("Filename",A1),FIND("]",CELL("Filename",A1))+1,255)</f>
        <v>2. Totex summary</v>
      </c>
    </row>
    <row r="5" spans="1:13" s="2329" customFormat="1" ht="18">
      <c r="A5" s="2328"/>
      <c r="D5" s="2331"/>
      <c r="E5" s="2331"/>
      <c r="F5" s="2598" t="s">
        <v>2692</v>
      </c>
      <c r="G5" s="2598"/>
      <c r="H5" s="2598"/>
      <c r="I5" s="2598"/>
      <c r="J5" s="2598"/>
      <c r="K5" s="2598"/>
      <c r="L5" s="2598"/>
      <c r="M5" s="2598"/>
    </row>
    <row r="6" spans="1:13" ht="15">
      <c r="A6" s="2330" t="s">
        <v>2693</v>
      </c>
      <c r="F6" s="2385">
        <v>2014</v>
      </c>
      <c r="G6" s="2385" t="str">
        <f>LEFT(F6,4)+1&amp;""</f>
        <v>2015</v>
      </c>
      <c r="H6" s="2385" t="str">
        <f t="shared" ref="H6:M6" si="0">LEFT(G6,4)+1&amp;""</f>
        <v>2016</v>
      </c>
      <c r="I6" s="2385" t="str">
        <f t="shared" si="0"/>
        <v>2017</v>
      </c>
      <c r="J6" s="2385" t="str">
        <f t="shared" si="0"/>
        <v>2018</v>
      </c>
      <c r="K6" s="2385" t="str">
        <f t="shared" si="0"/>
        <v>2019</v>
      </c>
      <c r="L6" s="2385" t="str">
        <f t="shared" si="0"/>
        <v>2020</v>
      </c>
      <c r="M6" s="2385" t="str">
        <f t="shared" si="0"/>
        <v>2021</v>
      </c>
    </row>
    <row r="7" spans="1:13">
      <c r="A7" s="2332"/>
      <c r="F7" s="2256"/>
      <c r="G7" s="2256"/>
      <c r="H7" s="2256"/>
      <c r="I7" s="2256"/>
      <c r="J7" s="2256"/>
      <c r="K7" s="2256"/>
      <c r="L7" s="2256"/>
      <c r="M7" s="2256"/>
    </row>
    <row r="8" spans="1:13">
      <c r="A8" s="2333" t="s">
        <v>1167</v>
      </c>
      <c r="F8" s="2256"/>
      <c r="G8" s="2256"/>
      <c r="H8" s="2256"/>
      <c r="I8" s="2256"/>
      <c r="J8" s="2256"/>
      <c r="K8" s="2256"/>
      <c r="L8" s="2256"/>
      <c r="M8" s="2256"/>
    </row>
    <row r="9" spans="1:13">
      <c r="A9" s="2256" t="s">
        <v>2694</v>
      </c>
      <c r="F9" s="2334"/>
      <c r="G9" s="2334"/>
      <c r="H9" s="2334"/>
      <c r="I9" s="2334"/>
      <c r="J9" s="2334"/>
      <c r="K9" s="2334"/>
      <c r="L9" s="2334"/>
      <c r="M9" s="2334"/>
    </row>
    <row r="10" spans="1:13">
      <c r="A10" s="2336" t="s">
        <v>2695</v>
      </c>
      <c r="F10" s="2335"/>
      <c r="G10" s="2335"/>
      <c r="H10" s="2335"/>
      <c r="I10" s="2335"/>
      <c r="J10" s="2335"/>
      <c r="K10" s="2335"/>
      <c r="L10" s="2335"/>
      <c r="M10" s="2335"/>
    </row>
    <row r="11" spans="1:13">
      <c r="A11" s="2256" t="s">
        <v>2755</v>
      </c>
      <c r="F11" s="2335"/>
      <c r="G11" s="2335"/>
      <c r="H11" s="2335"/>
      <c r="I11" s="2335"/>
      <c r="J11" s="2335"/>
      <c r="K11" s="2335"/>
      <c r="L11" s="2335"/>
      <c r="M11" s="2335"/>
    </row>
    <row r="12" spans="1:13">
      <c r="A12" s="2256" t="s">
        <v>2755</v>
      </c>
      <c r="F12" s="2335"/>
      <c r="G12" s="2335"/>
      <c r="H12" s="2335"/>
      <c r="I12" s="2335"/>
      <c r="J12" s="2335"/>
      <c r="K12" s="2335"/>
      <c r="L12" s="2335"/>
      <c r="M12" s="2335"/>
    </row>
    <row r="13" spans="1:13">
      <c r="A13" s="2256" t="s">
        <v>2755</v>
      </c>
      <c r="F13" s="2335"/>
      <c r="G13" s="2335"/>
      <c r="H13" s="2335"/>
      <c r="I13" s="2335"/>
      <c r="J13" s="2335"/>
      <c r="K13" s="2335"/>
      <c r="L13" s="2335"/>
      <c r="M13" s="2335"/>
    </row>
    <row r="14" spans="1:13">
      <c r="A14" s="2256" t="s">
        <v>2755</v>
      </c>
      <c r="F14" s="2334"/>
      <c r="G14" s="2334"/>
      <c r="H14" s="2334"/>
      <c r="I14" s="2334"/>
      <c r="J14" s="2334"/>
      <c r="K14" s="2334"/>
      <c r="L14" s="2334"/>
      <c r="M14" s="2334"/>
    </row>
    <row r="15" spans="1:13">
      <c r="A15" s="2256" t="s">
        <v>2696</v>
      </c>
      <c r="F15" s="2334"/>
      <c r="G15" s="2334"/>
      <c r="H15" s="2334"/>
      <c r="I15" s="2334"/>
      <c r="J15" s="2334"/>
      <c r="K15" s="2334"/>
      <c r="L15" s="2334"/>
      <c r="M15" s="2334"/>
    </row>
    <row r="16" spans="1:13">
      <c r="A16" s="2336" t="s">
        <v>2697</v>
      </c>
      <c r="F16" s="2337"/>
      <c r="G16" s="2337"/>
      <c r="H16" s="2337"/>
      <c r="I16" s="2337"/>
      <c r="J16" s="2337"/>
      <c r="K16" s="2337"/>
      <c r="L16" s="2337"/>
      <c r="M16" s="2337"/>
    </row>
    <row r="17" spans="1:13">
      <c r="A17" s="2338" t="s">
        <v>2756</v>
      </c>
      <c r="F17" s="2339"/>
      <c r="G17" s="2339"/>
      <c r="H17" s="2339"/>
      <c r="I17" s="2339"/>
      <c r="J17" s="2339"/>
      <c r="K17" s="2339"/>
      <c r="L17" s="2339"/>
      <c r="M17" s="2339"/>
    </row>
    <row r="18" spans="1:13">
      <c r="A18" s="2338"/>
      <c r="F18" s="2340"/>
      <c r="G18" s="2340"/>
      <c r="H18" s="2340"/>
      <c r="I18" s="2340"/>
      <c r="J18" s="2340"/>
      <c r="K18" s="2340"/>
      <c r="L18" s="2340"/>
      <c r="M18" s="2340"/>
    </row>
    <row r="19" spans="1:13" s="2341" customFormat="1">
      <c r="D19" s="2331"/>
      <c r="E19" s="2331"/>
    </row>
    <row r="20" spans="1:13">
      <c r="A20" s="2333" t="s">
        <v>2698</v>
      </c>
      <c r="F20" s="2341"/>
      <c r="G20" s="2341"/>
      <c r="H20" s="2341"/>
      <c r="I20" s="2341"/>
      <c r="J20" s="2341"/>
      <c r="K20" s="2341"/>
      <c r="L20" s="2341"/>
      <c r="M20" s="2341"/>
    </row>
    <row r="21" spans="1:13">
      <c r="A21" s="2342" t="s">
        <v>2699</v>
      </c>
      <c r="F21" s="2334"/>
      <c r="G21" s="2334"/>
      <c r="H21" s="2334"/>
      <c r="I21" s="2334"/>
      <c r="J21" s="2334"/>
      <c r="K21" s="2334"/>
      <c r="L21" s="2334"/>
      <c r="M21" s="2334"/>
    </row>
    <row r="22" spans="1:13">
      <c r="A22" s="2336" t="s">
        <v>2695</v>
      </c>
      <c r="F22" s="2334"/>
      <c r="G22" s="2334"/>
      <c r="H22" s="2334"/>
      <c r="I22" s="2334"/>
      <c r="J22" s="2334"/>
      <c r="K22" s="2334"/>
      <c r="L22" s="2334"/>
      <c r="M22" s="2334"/>
    </row>
    <row r="23" spans="1:13">
      <c r="A23" s="2256" t="s">
        <v>2755</v>
      </c>
      <c r="F23" s="2335"/>
      <c r="G23" s="2335"/>
      <c r="H23" s="2335"/>
      <c r="I23" s="2335"/>
      <c r="J23" s="2335"/>
      <c r="K23" s="2335"/>
      <c r="L23" s="2335"/>
      <c r="M23" s="2335"/>
    </row>
    <row r="24" spans="1:13">
      <c r="A24" s="2256" t="s">
        <v>2755</v>
      </c>
      <c r="F24" s="2335"/>
      <c r="G24" s="2335"/>
      <c r="H24" s="2335"/>
      <c r="I24" s="2335"/>
      <c r="J24" s="2335"/>
      <c r="K24" s="2335"/>
      <c r="L24" s="2335"/>
      <c r="M24" s="2335"/>
    </row>
    <row r="25" spans="1:13">
      <c r="A25" s="2256" t="s">
        <v>2755</v>
      </c>
      <c r="F25" s="2335"/>
      <c r="G25" s="2335"/>
      <c r="H25" s="2335"/>
      <c r="I25" s="2335"/>
      <c r="J25" s="2335"/>
      <c r="K25" s="2335"/>
      <c r="L25" s="2335"/>
      <c r="M25" s="2335"/>
    </row>
    <row r="26" spans="1:13">
      <c r="A26" s="2256" t="s">
        <v>2755</v>
      </c>
      <c r="F26" s="2335"/>
      <c r="G26" s="2335"/>
      <c r="H26" s="2335"/>
      <c r="I26" s="2335"/>
      <c r="J26" s="2335"/>
      <c r="K26" s="2335"/>
      <c r="L26" s="2335"/>
      <c r="M26" s="2335"/>
    </row>
    <row r="27" spans="1:13">
      <c r="A27" s="2256" t="s">
        <v>2700</v>
      </c>
      <c r="F27" s="2334"/>
      <c r="G27" s="2334"/>
      <c r="H27" s="2334"/>
      <c r="I27" s="2334"/>
      <c r="J27" s="2334"/>
      <c r="K27" s="2334"/>
      <c r="L27" s="2334"/>
      <c r="M27" s="2334"/>
    </row>
    <row r="28" spans="1:13">
      <c r="A28" s="2336" t="s">
        <v>2697</v>
      </c>
      <c r="F28" s="2337"/>
      <c r="G28" s="2337"/>
      <c r="H28" s="2337"/>
      <c r="I28" s="2337"/>
      <c r="J28" s="2337"/>
      <c r="K28" s="2337"/>
      <c r="L28" s="2337"/>
      <c r="M28" s="2337"/>
    </row>
    <row r="29" spans="1:13">
      <c r="A29" s="2338" t="s">
        <v>2757</v>
      </c>
      <c r="F29" s="2339"/>
      <c r="G29" s="2339"/>
      <c r="H29" s="2339"/>
      <c r="I29" s="2339"/>
      <c r="J29" s="2339"/>
      <c r="K29" s="2339"/>
      <c r="L29" s="2339"/>
      <c r="M29" s="2339"/>
    </row>
    <row r="30" spans="1:13">
      <c r="A30" s="2336"/>
      <c r="F30" s="2256"/>
      <c r="G30" s="2256"/>
      <c r="H30" s="2256"/>
      <c r="I30" s="2256"/>
      <c r="J30" s="2256"/>
      <c r="K30" s="2256"/>
      <c r="L30" s="2256"/>
      <c r="M30" s="2256"/>
    </row>
    <row r="31" spans="1:13">
      <c r="A31" s="2336"/>
      <c r="F31" s="2256"/>
      <c r="G31" s="2256"/>
      <c r="H31" s="2256"/>
      <c r="I31" s="2256"/>
      <c r="J31" s="2256"/>
      <c r="K31" s="2256"/>
      <c r="L31" s="2256"/>
      <c r="M31" s="2256"/>
    </row>
    <row r="32" spans="1:13">
      <c r="A32" s="2333" t="s">
        <v>2701</v>
      </c>
      <c r="F32" s="2341"/>
      <c r="G32" s="2341"/>
      <c r="H32" s="2341"/>
      <c r="I32" s="2341"/>
      <c r="J32" s="2341"/>
      <c r="K32" s="2341"/>
      <c r="L32" s="2341"/>
      <c r="M32" s="2341"/>
    </row>
    <row r="33" spans="1:13">
      <c r="A33" s="2256" t="s">
        <v>2702</v>
      </c>
      <c r="F33" s="2334"/>
      <c r="G33" s="2334"/>
      <c r="H33" s="2334"/>
      <c r="I33" s="2334"/>
      <c r="J33" s="2334"/>
      <c r="K33" s="2334"/>
      <c r="L33" s="2334"/>
      <c r="M33" s="2334"/>
    </row>
    <row r="34" spans="1:13">
      <c r="A34" s="2256" t="s">
        <v>2755</v>
      </c>
      <c r="F34" s="2334"/>
      <c r="G34" s="2334"/>
      <c r="H34" s="2334"/>
      <c r="I34" s="2334"/>
      <c r="J34" s="2334"/>
      <c r="K34" s="2334"/>
      <c r="L34" s="2334"/>
      <c r="M34" s="2334"/>
    </row>
    <row r="35" spans="1:13">
      <c r="A35" s="2256" t="s">
        <v>2755</v>
      </c>
      <c r="F35" s="2335"/>
      <c r="G35" s="2335"/>
      <c r="H35" s="2335"/>
      <c r="I35" s="2335"/>
      <c r="J35" s="2335"/>
      <c r="K35" s="2335"/>
      <c r="L35" s="2335"/>
      <c r="M35" s="2335"/>
    </row>
    <row r="36" spans="1:13">
      <c r="A36" s="2256" t="s">
        <v>2755</v>
      </c>
      <c r="F36" s="2335"/>
      <c r="G36" s="2335"/>
      <c r="H36" s="2335"/>
      <c r="I36" s="2335"/>
      <c r="J36" s="2335"/>
      <c r="K36" s="2335"/>
      <c r="L36" s="2335"/>
      <c r="M36" s="2335"/>
    </row>
    <row r="37" spans="1:13">
      <c r="A37" s="2256" t="s">
        <v>2755</v>
      </c>
      <c r="F37" s="2335"/>
      <c r="G37" s="2335"/>
      <c r="H37" s="2335"/>
      <c r="I37" s="2335"/>
      <c r="J37" s="2335"/>
      <c r="K37" s="2335"/>
      <c r="L37" s="2335"/>
      <c r="M37" s="2335"/>
    </row>
    <row r="38" spans="1:13">
      <c r="A38" s="2256" t="s">
        <v>2755</v>
      </c>
      <c r="F38" s="2335"/>
      <c r="G38" s="2335"/>
      <c r="H38" s="2335"/>
      <c r="I38" s="2335"/>
      <c r="J38" s="2335"/>
      <c r="K38" s="2335"/>
      <c r="L38" s="2335"/>
      <c r="M38" s="2335"/>
    </row>
    <row r="39" spans="1:13">
      <c r="A39" s="2256" t="s">
        <v>2703</v>
      </c>
      <c r="F39" s="2334"/>
      <c r="G39" s="2334"/>
      <c r="H39" s="2334"/>
      <c r="I39" s="2334"/>
      <c r="J39" s="2334"/>
      <c r="K39" s="2334"/>
      <c r="L39" s="2334"/>
      <c r="M39" s="2334"/>
    </row>
    <row r="40" spans="1:13">
      <c r="A40" s="2336" t="s">
        <v>2697</v>
      </c>
      <c r="F40" s="2337"/>
      <c r="G40" s="2337"/>
      <c r="H40" s="2337"/>
      <c r="I40" s="2337"/>
      <c r="J40" s="2337"/>
      <c r="K40" s="2337"/>
      <c r="L40" s="2337"/>
      <c r="M40" s="2337"/>
    </row>
    <row r="41" spans="1:13">
      <c r="A41" s="2338" t="s">
        <v>2758</v>
      </c>
      <c r="F41" s="2339"/>
      <c r="G41" s="2339"/>
      <c r="H41" s="2339"/>
      <c r="I41" s="2339"/>
      <c r="J41" s="2339"/>
      <c r="K41" s="2339"/>
      <c r="L41" s="2339"/>
      <c r="M41" s="2339"/>
    </row>
    <row r="42" spans="1:13" s="2341" customFormat="1">
      <c r="D42" s="2331"/>
      <c r="E42" s="2331"/>
    </row>
    <row r="44" spans="1:13">
      <c r="A44" s="2333" t="s">
        <v>1166</v>
      </c>
      <c r="F44" s="2341"/>
      <c r="G44" s="2341"/>
      <c r="H44" s="2341"/>
      <c r="I44" s="2341"/>
      <c r="J44" s="2341"/>
      <c r="K44" s="2341"/>
      <c r="L44" s="2341"/>
      <c r="M44" s="2341"/>
    </row>
    <row r="45" spans="1:13">
      <c r="A45" s="2256" t="s">
        <v>2703</v>
      </c>
      <c r="F45" s="2334"/>
      <c r="G45" s="2334"/>
      <c r="H45" s="2334"/>
      <c r="I45" s="2334"/>
      <c r="J45" s="2334"/>
      <c r="K45" s="2334"/>
      <c r="L45" s="2334"/>
      <c r="M45" s="2334"/>
    </row>
    <row r="46" spans="1:13">
      <c r="A46" s="2256" t="s">
        <v>2755</v>
      </c>
      <c r="F46" s="2334"/>
      <c r="G46" s="2334"/>
      <c r="H46" s="2334"/>
      <c r="I46" s="2334"/>
      <c r="J46" s="2334"/>
      <c r="K46" s="2334"/>
      <c r="L46" s="2334"/>
      <c r="M46" s="2334"/>
    </row>
    <row r="47" spans="1:13">
      <c r="A47" s="2256" t="s">
        <v>2755</v>
      </c>
      <c r="F47" s="2335"/>
      <c r="G47" s="2335"/>
      <c r="H47" s="2335"/>
      <c r="I47" s="2335"/>
      <c r="J47" s="2335"/>
      <c r="K47" s="2335"/>
      <c r="L47" s="2335"/>
      <c r="M47" s="2335"/>
    </row>
    <row r="48" spans="1:13">
      <c r="A48" s="2256" t="s">
        <v>2755</v>
      </c>
      <c r="F48" s="2335"/>
      <c r="G48" s="2335"/>
      <c r="H48" s="2335"/>
      <c r="I48" s="2335"/>
      <c r="J48" s="2335"/>
      <c r="K48" s="2335"/>
      <c r="L48" s="2335"/>
      <c r="M48" s="2335"/>
    </row>
    <row r="49" spans="1:13">
      <c r="A49" s="2256" t="s">
        <v>2755</v>
      </c>
      <c r="F49" s="2335"/>
      <c r="G49" s="2335"/>
      <c r="H49" s="2335"/>
      <c r="I49" s="2335"/>
      <c r="J49" s="2335"/>
      <c r="K49" s="2335"/>
      <c r="L49" s="2335"/>
      <c r="M49" s="2335"/>
    </row>
    <row r="50" spans="1:13">
      <c r="A50" s="2256" t="s">
        <v>2755</v>
      </c>
      <c r="F50" s="2335"/>
      <c r="G50" s="2335"/>
      <c r="H50" s="2335"/>
      <c r="I50" s="2335"/>
      <c r="J50" s="2335"/>
      <c r="K50" s="2335"/>
      <c r="L50" s="2335"/>
      <c r="M50" s="2335"/>
    </row>
    <row r="51" spans="1:13">
      <c r="A51" s="2256" t="s">
        <v>2703</v>
      </c>
      <c r="F51" s="2334"/>
      <c r="G51" s="2334"/>
      <c r="H51" s="2334"/>
      <c r="I51" s="2334"/>
      <c r="J51" s="2334"/>
      <c r="K51" s="2334"/>
      <c r="L51" s="2334"/>
      <c r="M51" s="2334"/>
    </row>
    <row r="52" spans="1:13">
      <c r="A52" s="2336" t="s">
        <v>2697</v>
      </c>
      <c r="F52" s="2337"/>
      <c r="G52" s="2337"/>
      <c r="H52" s="2337"/>
      <c r="I52" s="2337"/>
      <c r="J52" s="2337"/>
      <c r="K52" s="2337"/>
      <c r="L52" s="2337"/>
      <c r="M52" s="2337"/>
    </row>
    <row r="53" spans="1:13">
      <c r="A53" s="2338" t="s">
        <v>2758</v>
      </c>
      <c r="F53" s="2339"/>
      <c r="G53" s="2339"/>
      <c r="H53" s="2339"/>
      <c r="I53" s="2339"/>
      <c r="J53" s="2339"/>
      <c r="K53" s="2339"/>
      <c r="L53" s="2339"/>
      <c r="M53" s="2339"/>
    </row>
    <row r="56" spans="1:13">
      <c r="A56" s="2333" t="s">
        <v>1165</v>
      </c>
      <c r="F56" s="2341"/>
      <c r="G56" s="2341"/>
      <c r="H56" s="2341"/>
      <c r="I56" s="2341"/>
      <c r="J56" s="2341"/>
      <c r="K56" s="2341"/>
      <c r="L56" s="2341"/>
      <c r="M56" s="2341"/>
    </row>
    <row r="57" spans="1:13">
      <c r="A57" s="2256" t="s">
        <v>2704</v>
      </c>
      <c r="F57" s="2334"/>
      <c r="G57" s="2334"/>
      <c r="H57" s="2334"/>
      <c r="I57" s="2334"/>
      <c r="J57" s="2334"/>
      <c r="K57" s="2334"/>
      <c r="L57" s="2334"/>
      <c r="M57" s="2334"/>
    </row>
    <row r="58" spans="1:13">
      <c r="A58" s="2256" t="s">
        <v>2755</v>
      </c>
      <c r="F58" s="2334"/>
      <c r="G58" s="2334"/>
      <c r="H58" s="2334"/>
      <c r="I58" s="2334"/>
      <c r="J58" s="2334"/>
      <c r="K58" s="2334"/>
      <c r="L58" s="2334"/>
      <c r="M58" s="2334"/>
    </row>
    <row r="59" spans="1:13">
      <c r="A59" s="2256" t="s">
        <v>2755</v>
      </c>
      <c r="F59" s="2335"/>
      <c r="G59" s="2335"/>
      <c r="H59" s="2335"/>
      <c r="I59" s="2335"/>
      <c r="J59" s="2335"/>
      <c r="K59" s="2335"/>
      <c r="L59" s="2335"/>
      <c r="M59" s="2335"/>
    </row>
    <row r="60" spans="1:13">
      <c r="A60" s="2256" t="s">
        <v>2755</v>
      </c>
      <c r="F60" s="2335"/>
      <c r="G60" s="2335"/>
      <c r="H60" s="2335"/>
      <c r="I60" s="2335"/>
      <c r="J60" s="2335"/>
      <c r="K60" s="2335"/>
      <c r="L60" s="2335"/>
      <c r="M60" s="2335"/>
    </row>
    <row r="61" spans="1:13">
      <c r="A61" s="2256" t="s">
        <v>2755</v>
      </c>
      <c r="F61" s="2335"/>
      <c r="G61" s="2335"/>
      <c r="H61" s="2335"/>
      <c r="I61" s="2335"/>
      <c r="J61" s="2335"/>
      <c r="K61" s="2335"/>
      <c r="L61" s="2335"/>
      <c r="M61" s="2335"/>
    </row>
    <row r="62" spans="1:13">
      <c r="A62" s="2256" t="s">
        <v>2755</v>
      </c>
      <c r="F62" s="2335"/>
      <c r="G62" s="2335"/>
      <c r="H62" s="2335"/>
      <c r="I62" s="2335"/>
      <c r="J62" s="2335"/>
      <c r="K62" s="2335"/>
      <c r="L62" s="2335"/>
      <c r="M62" s="2335"/>
    </row>
    <row r="63" spans="1:13">
      <c r="A63" s="2256" t="s">
        <v>2703</v>
      </c>
      <c r="F63" s="2334"/>
      <c r="G63" s="2334"/>
      <c r="H63" s="2334"/>
      <c r="I63" s="2334"/>
      <c r="J63" s="2334"/>
      <c r="K63" s="2334"/>
      <c r="L63" s="2334"/>
      <c r="M63" s="2334"/>
    </row>
    <row r="64" spans="1:13">
      <c r="A64" s="2336" t="s">
        <v>2697</v>
      </c>
      <c r="F64" s="2337"/>
      <c r="G64" s="2337"/>
      <c r="H64" s="2337"/>
      <c r="I64" s="2337"/>
      <c r="J64" s="2337"/>
      <c r="K64" s="2337"/>
      <c r="L64" s="2337"/>
      <c r="M64" s="2337"/>
    </row>
    <row r="65" spans="1:13">
      <c r="A65" s="2338" t="s">
        <v>2758</v>
      </c>
      <c r="F65" s="2339"/>
      <c r="G65" s="2339"/>
      <c r="H65" s="2339"/>
      <c r="I65" s="2339"/>
      <c r="J65" s="2339"/>
      <c r="K65" s="2339"/>
      <c r="L65" s="2339"/>
      <c r="M65" s="2339"/>
    </row>
  </sheetData>
  <mergeCells count="1">
    <mergeCell ref="F5:M5"/>
  </mergeCells>
  <pageMargins left="0.74803149606299213" right="0.74803149606299213" top="0.98425196850393704" bottom="0.98425196850393704" header="0.51181102362204722" footer="0.51181102362204722"/>
  <pageSetup paperSize="8" scale="75" orientation="landscape" r:id="rId1"/>
  <headerFooter alignWithMargins="0">
    <oddHeader>&amp;R&amp;A</oddHeader>
    <oddFooter>&amp;R&amp;F</oddFooter>
  </headerFooter>
</worksheet>
</file>

<file path=xl/worksheets/sheet26.xml><?xml version="1.0" encoding="utf-8"?>
<worksheet xmlns="http://schemas.openxmlformats.org/spreadsheetml/2006/main" xmlns:r="http://schemas.openxmlformats.org/officeDocument/2006/relationships">
  <sheetPr>
    <tabColor theme="6" tint="0.59999389629810485"/>
    <pageSetUpPr fitToPage="1"/>
  </sheetPr>
  <dimension ref="A1:Q83"/>
  <sheetViews>
    <sheetView zoomScale="80" zoomScaleNormal="80" workbookViewId="0">
      <selection activeCell="E29" sqref="E29"/>
    </sheetView>
  </sheetViews>
  <sheetFormatPr defaultColWidth="8" defaultRowHeight="12.75"/>
  <cols>
    <col min="1" max="1" width="3.875" style="977" customWidth="1"/>
    <col min="2" max="2" width="46.625" style="977" customWidth="1"/>
    <col min="3" max="3" width="16.375" style="977" customWidth="1"/>
    <col min="4" max="4" width="25.5" style="977" bestFit="1" customWidth="1"/>
    <col min="5" max="5" width="17.75" style="977" bestFit="1" customWidth="1"/>
    <col min="6" max="6" width="11.25" style="977" customWidth="1"/>
    <col min="7" max="7" width="11.5" style="977" customWidth="1"/>
    <col min="8" max="17" width="9.875" style="977" bestFit="1" customWidth="1"/>
    <col min="18" max="255" width="8" style="977"/>
    <col min="256" max="256" width="8.625" style="977" customWidth="1"/>
    <col min="257" max="257" width="60" style="977" customWidth="1"/>
    <col min="258" max="258" width="14" style="977" bestFit="1" customWidth="1"/>
    <col min="259" max="259" width="12.25" style="977" customWidth="1"/>
    <col min="260" max="260" width="16.5" style="977" bestFit="1" customWidth="1"/>
    <col min="261" max="261" width="16.5" style="977" customWidth="1"/>
    <col min="262" max="262" width="13.25" style="977" customWidth="1"/>
    <col min="263" max="264" width="13.125" style="977" customWidth="1"/>
    <col min="265" max="511" width="8" style="977"/>
    <col min="512" max="512" width="8.625" style="977" customWidth="1"/>
    <col min="513" max="513" width="60" style="977" customWidth="1"/>
    <col min="514" max="514" width="14" style="977" bestFit="1" customWidth="1"/>
    <col min="515" max="515" width="12.25" style="977" customWidth="1"/>
    <col min="516" max="516" width="16.5" style="977" bestFit="1" customWidth="1"/>
    <col min="517" max="517" width="16.5" style="977" customWidth="1"/>
    <col min="518" max="518" width="13.25" style="977" customWidth="1"/>
    <col min="519" max="520" width="13.125" style="977" customWidth="1"/>
    <col min="521" max="767" width="8" style="977"/>
    <col min="768" max="768" width="8.625" style="977" customWidth="1"/>
    <col min="769" max="769" width="60" style="977" customWidth="1"/>
    <col min="770" max="770" width="14" style="977" bestFit="1" customWidth="1"/>
    <col min="771" max="771" width="12.25" style="977" customWidth="1"/>
    <col min="772" max="772" width="16.5" style="977" bestFit="1" customWidth="1"/>
    <col min="773" max="773" width="16.5" style="977" customWidth="1"/>
    <col min="774" max="774" width="13.25" style="977" customWidth="1"/>
    <col min="775" max="776" width="13.125" style="977" customWidth="1"/>
    <col min="777" max="1023" width="8" style="977"/>
    <col min="1024" max="1024" width="8.625" style="977" customWidth="1"/>
    <col min="1025" max="1025" width="60" style="977" customWidth="1"/>
    <col min="1026" max="1026" width="14" style="977" bestFit="1" customWidth="1"/>
    <col min="1027" max="1027" width="12.25" style="977" customWidth="1"/>
    <col min="1028" max="1028" width="16.5" style="977" bestFit="1" customWidth="1"/>
    <col min="1029" max="1029" width="16.5" style="977" customWidth="1"/>
    <col min="1030" max="1030" width="13.25" style="977" customWidth="1"/>
    <col min="1031" max="1032" width="13.125" style="977" customWidth="1"/>
    <col min="1033" max="1279" width="8" style="977"/>
    <col min="1280" max="1280" width="8.625" style="977" customWidth="1"/>
    <col min="1281" max="1281" width="60" style="977" customWidth="1"/>
    <col min="1282" max="1282" width="14" style="977" bestFit="1" customWidth="1"/>
    <col min="1283" max="1283" width="12.25" style="977" customWidth="1"/>
    <col min="1284" max="1284" width="16.5" style="977" bestFit="1" customWidth="1"/>
    <col min="1285" max="1285" width="16.5" style="977" customWidth="1"/>
    <col min="1286" max="1286" width="13.25" style="977" customWidth="1"/>
    <col min="1287" max="1288" width="13.125" style="977" customWidth="1"/>
    <col min="1289" max="1535" width="8" style="977"/>
    <col min="1536" max="1536" width="8.625" style="977" customWidth="1"/>
    <col min="1537" max="1537" width="60" style="977" customWidth="1"/>
    <col min="1538" max="1538" width="14" style="977" bestFit="1" customWidth="1"/>
    <col min="1539" max="1539" width="12.25" style="977" customWidth="1"/>
    <col min="1540" max="1540" width="16.5" style="977" bestFit="1" customWidth="1"/>
    <col min="1541" max="1541" width="16.5" style="977" customWidth="1"/>
    <col min="1542" max="1542" width="13.25" style="977" customWidth="1"/>
    <col min="1543" max="1544" width="13.125" style="977" customWidth="1"/>
    <col min="1545" max="1791" width="8" style="977"/>
    <col min="1792" max="1792" width="8.625" style="977" customWidth="1"/>
    <col min="1793" max="1793" width="60" style="977" customWidth="1"/>
    <col min="1794" max="1794" width="14" style="977" bestFit="1" customWidth="1"/>
    <col min="1795" max="1795" width="12.25" style="977" customWidth="1"/>
    <col min="1796" max="1796" width="16.5" style="977" bestFit="1" customWidth="1"/>
    <col min="1797" max="1797" width="16.5" style="977" customWidth="1"/>
    <col min="1798" max="1798" width="13.25" style="977" customWidth="1"/>
    <col min="1799" max="1800" width="13.125" style="977" customWidth="1"/>
    <col min="1801" max="2047" width="8" style="977"/>
    <col min="2048" max="2048" width="8.625" style="977" customWidth="1"/>
    <col min="2049" max="2049" width="60" style="977" customWidth="1"/>
    <col min="2050" max="2050" width="14" style="977" bestFit="1" customWidth="1"/>
    <col min="2051" max="2051" width="12.25" style="977" customWidth="1"/>
    <col min="2052" max="2052" width="16.5" style="977" bestFit="1" customWidth="1"/>
    <col min="2053" max="2053" width="16.5" style="977" customWidth="1"/>
    <col min="2054" max="2054" width="13.25" style="977" customWidth="1"/>
    <col min="2055" max="2056" width="13.125" style="977" customWidth="1"/>
    <col min="2057" max="2303" width="8" style="977"/>
    <col min="2304" max="2304" width="8.625" style="977" customWidth="1"/>
    <col min="2305" max="2305" width="60" style="977" customWidth="1"/>
    <col min="2306" max="2306" width="14" style="977" bestFit="1" customWidth="1"/>
    <col min="2307" max="2307" width="12.25" style="977" customWidth="1"/>
    <col min="2308" max="2308" width="16.5" style="977" bestFit="1" customWidth="1"/>
    <col min="2309" max="2309" width="16.5" style="977" customWidth="1"/>
    <col min="2310" max="2310" width="13.25" style="977" customWidth="1"/>
    <col min="2311" max="2312" width="13.125" style="977" customWidth="1"/>
    <col min="2313" max="2559" width="8" style="977"/>
    <col min="2560" max="2560" width="8.625" style="977" customWidth="1"/>
    <col min="2561" max="2561" width="60" style="977" customWidth="1"/>
    <col min="2562" max="2562" width="14" style="977" bestFit="1" customWidth="1"/>
    <col min="2563" max="2563" width="12.25" style="977" customWidth="1"/>
    <col min="2564" max="2564" width="16.5" style="977" bestFit="1" customWidth="1"/>
    <col min="2565" max="2565" width="16.5" style="977" customWidth="1"/>
    <col min="2566" max="2566" width="13.25" style="977" customWidth="1"/>
    <col min="2567" max="2568" width="13.125" style="977" customWidth="1"/>
    <col min="2569" max="2815" width="8" style="977"/>
    <col min="2816" max="2816" width="8.625" style="977" customWidth="1"/>
    <col min="2817" max="2817" width="60" style="977" customWidth="1"/>
    <col min="2818" max="2818" width="14" style="977" bestFit="1" customWidth="1"/>
    <col min="2819" max="2819" width="12.25" style="977" customWidth="1"/>
    <col min="2820" max="2820" width="16.5" style="977" bestFit="1" customWidth="1"/>
    <col min="2821" max="2821" width="16.5" style="977" customWidth="1"/>
    <col min="2822" max="2822" width="13.25" style="977" customWidth="1"/>
    <col min="2823" max="2824" width="13.125" style="977" customWidth="1"/>
    <col min="2825" max="3071" width="8" style="977"/>
    <col min="3072" max="3072" width="8.625" style="977" customWidth="1"/>
    <col min="3073" max="3073" width="60" style="977" customWidth="1"/>
    <col min="3074" max="3074" width="14" style="977" bestFit="1" customWidth="1"/>
    <col min="3075" max="3075" width="12.25" style="977" customWidth="1"/>
    <col min="3076" max="3076" width="16.5" style="977" bestFit="1" customWidth="1"/>
    <col min="3077" max="3077" width="16.5" style="977" customWidth="1"/>
    <col min="3078" max="3078" width="13.25" style="977" customWidth="1"/>
    <col min="3079" max="3080" width="13.125" style="977" customWidth="1"/>
    <col min="3081" max="3327" width="8" style="977"/>
    <col min="3328" max="3328" width="8.625" style="977" customWidth="1"/>
    <col min="3329" max="3329" width="60" style="977" customWidth="1"/>
    <col min="3330" max="3330" width="14" style="977" bestFit="1" customWidth="1"/>
    <col min="3331" max="3331" width="12.25" style="977" customWidth="1"/>
    <col min="3332" max="3332" width="16.5" style="977" bestFit="1" customWidth="1"/>
    <col min="3333" max="3333" width="16.5" style="977" customWidth="1"/>
    <col min="3334" max="3334" width="13.25" style="977" customWidth="1"/>
    <col min="3335" max="3336" width="13.125" style="977" customWidth="1"/>
    <col min="3337" max="3583" width="8" style="977"/>
    <col min="3584" max="3584" width="8.625" style="977" customWidth="1"/>
    <col min="3585" max="3585" width="60" style="977" customWidth="1"/>
    <col min="3586" max="3586" width="14" style="977" bestFit="1" customWidth="1"/>
    <col min="3587" max="3587" width="12.25" style="977" customWidth="1"/>
    <col min="3588" max="3588" width="16.5" style="977" bestFit="1" customWidth="1"/>
    <col min="3589" max="3589" width="16.5" style="977" customWidth="1"/>
    <col min="3590" max="3590" width="13.25" style="977" customWidth="1"/>
    <col min="3591" max="3592" width="13.125" style="977" customWidth="1"/>
    <col min="3593" max="3839" width="8" style="977"/>
    <col min="3840" max="3840" width="8.625" style="977" customWidth="1"/>
    <col min="3841" max="3841" width="60" style="977" customWidth="1"/>
    <col min="3842" max="3842" width="14" style="977" bestFit="1" customWidth="1"/>
    <col min="3843" max="3843" width="12.25" style="977" customWidth="1"/>
    <col min="3844" max="3844" width="16.5" style="977" bestFit="1" customWidth="1"/>
    <col min="3845" max="3845" width="16.5" style="977" customWidth="1"/>
    <col min="3846" max="3846" width="13.25" style="977" customWidth="1"/>
    <col min="3847" max="3848" width="13.125" style="977" customWidth="1"/>
    <col min="3849" max="4095" width="8" style="977"/>
    <col min="4096" max="4096" width="8.625" style="977" customWidth="1"/>
    <col min="4097" max="4097" width="60" style="977" customWidth="1"/>
    <col min="4098" max="4098" width="14" style="977" bestFit="1" customWidth="1"/>
    <col min="4099" max="4099" width="12.25" style="977" customWidth="1"/>
    <col min="4100" max="4100" width="16.5" style="977" bestFit="1" customWidth="1"/>
    <col min="4101" max="4101" width="16.5" style="977" customWidth="1"/>
    <col min="4102" max="4102" width="13.25" style="977" customWidth="1"/>
    <col min="4103" max="4104" width="13.125" style="977" customWidth="1"/>
    <col min="4105" max="4351" width="8" style="977"/>
    <col min="4352" max="4352" width="8.625" style="977" customWidth="1"/>
    <col min="4353" max="4353" width="60" style="977" customWidth="1"/>
    <col min="4354" max="4354" width="14" style="977" bestFit="1" customWidth="1"/>
    <col min="4355" max="4355" width="12.25" style="977" customWidth="1"/>
    <col min="4356" max="4356" width="16.5" style="977" bestFit="1" customWidth="1"/>
    <col min="4357" max="4357" width="16.5" style="977" customWidth="1"/>
    <col min="4358" max="4358" width="13.25" style="977" customWidth="1"/>
    <col min="4359" max="4360" width="13.125" style="977" customWidth="1"/>
    <col min="4361" max="4607" width="8" style="977"/>
    <col min="4608" max="4608" width="8.625" style="977" customWidth="1"/>
    <col min="4609" max="4609" width="60" style="977" customWidth="1"/>
    <col min="4610" max="4610" width="14" style="977" bestFit="1" customWidth="1"/>
    <col min="4611" max="4611" width="12.25" style="977" customWidth="1"/>
    <col min="4612" max="4612" width="16.5" style="977" bestFit="1" customWidth="1"/>
    <col min="4613" max="4613" width="16.5" style="977" customWidth="1"/>
    <col min="4614" max="4614" width="13.25" style="977" customWidth="1"/>
    <col min="4615" max="4616" width="13.125" style="977" customWidth="1"/>
    <col min="4617" max="4863" width="8" style="977"/>
    <col min="4864" max="4864" width="8.625" style="977" customWidth="1"/>
    <col min="4865" max="4865" width="60" style="977" customWidth="1"/>
    <col min="4866" max="4866" width="14" style="977" bestFit="1" customWidth="1"/>
    <col min="4867" max="4867" width="12.25" style="977" customWidth="1"/>
    <col min="4868" max="4868" width="16.5" style="977" bestFit="1" customWidth="1"/>
    <col min="4869" max="4869" width="16.5" style="977" customWidth="1"/>
    <col min="4870" max="4870" width="13.25" style="977" customWidth="1"/>
    <col min="4871" max="4872" width="13.125" style="977" customWidth="1"/>
    <col min="4873" max="5119" width="8" style="977"/>
    <col min="5120" max="5120" width="8.625" style="977" customWidth="1"/>
    <col min="5121" max="5121" width="60" style="977" customWidth="1"/>
    <col min="5122" max="5122" width="14" style="977" bestFit="1" customWidth="1"/>
    <col min="5123" max="5123" width="12.25" style="977" customWidth="1"/>
    <col min="5124" max="5124" width="16.5" style="977" bestFit="1" customWidth="1"/>
    <col min="5125" max="5125" width="16.5" style="977" customWidth="1"/>
    <col min="5126" max="5126" width="13.25" style="977" customWidth="1"/>
    <col min="5127" max="5128" width="13.125" style="977" customWidth="1"/>
    <col min="5129" max="5375" width="8" style="977"/>
    <col min="5376" max="5376" width="8.625" style="977" customWidth="1"/>
    <col min="5377" max="5377" width="60" style="977" customWidth="1"/>
    <col min="5378" max="5378" width="14" style="977" bestFit="1" customWidth="1"/>
    <col min="5379" max="5379" width="12.25" style="977" customWidth="1"/>
    <col min="5380" max="5380" width="16.5" style="977" bestFit="1" customWidth="1"/>
    <col min="5381" max="5381" width="16.5" style="977" customWidth="1"/>
    <col min="5382" max="5382" width="13.25" style="977" customWidth="1"/>
    <col min="5383" max="5384" width="13.125" style="977" customWidth="1"/>
    <col min="5385" max="5631" width="8" style="977"/>
    <col min="5632" max="5632" width="8.625" style="977" customWidth="1"/>
    <col min="5633" max="5633" width="60" style="977" customWidth="1"/>
    <col min="5634" max="5634" width="14" style="977" bestFit="1" customWidth="1"/>
    <col min="5635" max="5635" width="12.25" style="977" customWidth="1"/>
    <col min="5636" max="5636" width="16.5" style="977" bestFit="1" customWidth="1"/>
    <col min="5637" max="5637" width="16.5" style="977" customWidth="1"/>
    <col min="5638" max="5638" width="13.25" style="977" customWidth="1"/>
    <col min="5639" max="5640" width="13.125" style="977" customWidth="1"/>
    <col min="5641" max="5887" width="8" style="977"/>
    <col min="5888" max="5888" width="8.625" style="977" customWidth="1"/>
    <col min="5889" max="5889" width="60" style="977" customWidth="1"/>
    <col min="5890" max="5890" width="14" style="977" bestFit="1" customWidth="1"/>
    <col min="5891" max="5891" width="12.25" style="977" customWidth="1"/>
    <col min="5892" max="5892" width="16.5" style="977" bestFit="1" customWidth="1"/>
    <col min="5893" max="5893" width="16.5" style="977" customWidth="1"/>
    <col min="5894" max="5894" width="13.25" style="977" customWidth="1"/>
    <col min="5895" max="5896" width="13.125" style="977" customWidth="1"/>
    <col min="5897" max="6143" width="8" style="977"/>
    <col min="6144" max="6144" width="8.625" style="977" customWidth="1"/>
    <col min="6145" max="6145" width="60" style="977" customWidth="1"/>
    <col min="6146" max="6146" width="14" style="977" bestFit="1" customWidth="1"/>
    <col min="6147" max="6147" width="12.25" style="977" customWidth="1"/>
    <col min="6148" max="6148" width="16.5" style="977" bestFit="1" customWidth="1"/>
    <col min="6149" max="6149" width="16.5" style="977" customWidth="1"/>
    <col min="6150" max="6150" width="13.25" style="977" customWidth="1"/>
    <col min="6151" max="6152" width="13.125" style="977" customWidth="1"/>
    <col min="6153" max="6399" width="8" style="977"/>
    <col min="6400" max="6400" width="8.625" style="977" customWidth="1"/>
    <col min="6401" max="6401" width="60" style="977" customWidth="1"/>
    <col min="6402" max="6402" width="14" style="977" bestFit="1" customWidth="1"/>
    <col min="6403" max="6403" width="12.25" style="977" customWidth="1"/>
    <col min="6404" max="6404" width="16.5" style="977" bestFit="1" customWidth="1"/>
    <col min="6405" max="6405" width="16.5" style="977" customWidth="1"/>
    <col min="6406" max="6406" width="13.25" style="977" customWidth="1"/>
    <col min="6407" max="6408" width="13.125" style="977" customWidth="1"/>
    <col min="6409" max="6655" width="8" style="977"/>
    <col min="6656" max="6656" width="8.625" style="977" customWidth="1"/>
    <col min="6657" max="6657" width="60" style="977" customWidth="1"/>
    <col min="6658" max="6658" width="14" style="977" bestFit="1" customWidth="1"/>
    <col min="6659" max="6659" width="12.25" style="977" customWidth="1"/>
    <col min="6660" max="6660" width="16.5" style="977" bestFit="1" customWidth="1"/>
    <col min="6661" max="6661" width="16.5" style="977" customWidth="1"/>
    <col min="6662" max="6662" width="13.25" style="977" customWidth="1"/>
    <col min="6663" max="6664" width="13.125" style="977" customWidth="1"/>
    <col min="6665" max="6911" width="8" style="977"/>
    <col min="6912" max="6912" width="8.625" style="977" customWidth="1"/>
    <col min="6913" max="6913" width="60" style="977" customWidth="1"/>
    <col min="6914" max="6914" width="14" style="977" bestFit="1" customWidth="1"/>
    <col min="6915" max="6915" width="12.25" style="977" customWidth="1"/>
    <col min="6916" max="6916" width="16.5" style="977" bestFit="1" customWidth="1"/>
    <col min="6917" max="6917" width="16.5" style="977" customWidth="1"/>
    <col min="6918" max="6918" width="13.25" style="977" customWidth="1"/>
    <col min="6919" max="6920" width="13.125" style="977" customWidth="1"/>
    <col min="6921" max="7167" width="8" style="977"/>
    <col min="7168" max="7168" width="8.625" style="977" customWidth="1"/>
    <col min="7169" max="7169" width="60" style="977" customWidth="1"/>
    <col min="7170" max="7170" width="14" style="977" bestFit="1" customWidth="1"/>
    <col min="7171" max="7171" width="12.25" style="977" customWidth="1"/>
    <col min="7172" max="7172" width="16.5" style="977" bestFit="1" customWidth="1"/>
    <col min="7173" max="7173" width="16.5" style="977" customWidth="1"/>
    <col min="7174" max="7174" width="13.25" style="977" customWidth="1"/>
    <col min="7175" max="7176" width="13.125" style="977" customWidth="1"/>
    <col min="7177" max="7423" width="8" style="977"/>
    <col min="7424" max="7424" width="8.625" style="977" customWidth="1"/>
    <col min="7425" max="7425" width="60" style="977" customWidth="1"/>
    <col min="7426" max="7426" width="14" style="977" bestFit="1" customWidth="1"/>
    <col min="7427" max="7427" width="12.25" style="977" customWidth="1"/>
    <col min="7428" max="7428" width="16.5" style="977" bestFit="1" customWidth="1"/>
    <col min="7429" max="7429" width="16.5" style="977" customWidth="1"/>
    <col min="7430" max="7430" width="13.25" style="977" customWidth="1"/>
    <col min="7431" max="7432" width="13.125" style="977" customWidth="1"/>
    <col min="7433" max="7679" width="8" style="977"/>
    <col min="7680" max="7680" width="8.625" style="977" customWidth="1"/>
    <col min="7681" max="7681" width="60" style="977" customWidth="1"/>
    <col min="7682" max="7682" width="14" style="977" bestFit="1" customWidth="1"/>
    <col min="7683" max="7683" width="12.25" style="977" customWidth="1"/>
    <col min="7684" max="7684" width="16.5" style="977" bestFit="1" customWidth="1"/>
    <col min="7685" max="7685" width="16.5" style="977" customWidth="1"/>
    <col min="7686" max="7686" width="13.25" style="977" customWidth="1"/>
    <col min="7687" max="7688" width="13.125" style="977" customWidth="1"/>
    <col min="7689" max="7935" width="8" style="977"/>
    <col min="7936" max="7936" width="8.625" style="977" customWidth="1"/>
    <col min="7937" max="7937" width="60" style="977" customWidth="1"/>
    <col min="7938" max="7938" width="14" style="977" bestFit="1" customWidth="1"/>
    <col min="7939" max="7939" width="12.25" style="977" customWidth="1"/>
    <col min="7940" max="7940" width="16.5" style="977" bestFit="1" customWidth="1"/>
    <col min="7941" max="7941" width="16.5" style="977" customWidth="1"/>
    <col min="7942" max="7942" width="13.25" style="977" customWidth="1"/>
    <col min="7943" max="7944" width="13.125" style="977" customWidth="1"/>
    <col min="7945" max="8191" width="8" style="977"/>
    <col min="8192" max="8192" width="8.625" style="977" customWidth="1"/>
    <col min="8193" max="8193" width="60" style="977" customWidth="1"/>
    <col min="8194" max="8194" width="14" style="977" bestFit="1" customWidth="1"/>
    <col min="8195" max="8195" width="12.25" style="977" customWidth="1"/>
    <col min="8196" max="8196" width="16.5" style="977" bestFit="1" customWidth="1"/>
    <col min="8197" max="8197" width="16.5" style="977" customWidth="1"/>
    <col min="8198" max="8198" width="13.25" style="977" customWidth="1"/>
    <col min="8199" max="8200" width="13.125" style="977" customWidth="1"/>
    <col min="8201" max="8447" width="8" style="977"/>
    <col min="8448" max="8448" width="8.625" style="977" customWidth="1"/>
    <col min="8449" max="8449" width="60" style="977" customWidth="1"/>
    <col min="8450" max="8450" width="14" style="977" bestFit="1" customWidth="1"/>
    <col min="8451" max="8451" width="12.25" style="977" customWidth="1"/>
    <col min="8452" max="8452" width="16.5" style="977" bestFit="1" customWidth="1"/>
    <col min="8453" max="8453" width="16.5" style="977" customWidth="1"/>
    <col min="8454" max="8454" width="13.25" style="977" customWidth="1"/>
    <col min="8455" max="8456" width="13.125" style="977" customWidth="1"/>
    <col min="8457" max="8703" width="8" style="977"/>
    <col min="8704" max="8704" width="8.625" style="977" customWidth="1"/>
    <col min="8705" max="8705" width="60" style="977" customWidth="1"/>
    <col min="8706" max="8706" width="14" style="977" bestFit="1" customWidth="1"/>
    <col min="8707" max="8707" width="12.25" style="977" customWidth="1"/>
    <col min="8708" max="8708" width="16.5" style="977" bestFit="1" customWidth="1"/>
    <col min="8709" max="8709" width="16.5" style="977" customWidth="1"/>
    <col min="8710" max="8710" width="13.25" style="977" customWidth="1"/>
    <col min="8711" max="8712" width="13.125" style="977" customWidth="1"/>
    <col min="8713" max="8959" width="8" style="977"/>
    <col min="8960" max="8960" width="8.625" style="977" customWidth="1"/>
    <col min="8961" max="8961" width="60" style="977" customWidth="1"/>
    <col min="8962" max="8962" width="14" style="977" bestFit="1" customWidth="1"/>
    <col min="8963" max="8963" width="12.25" style="977" customWidth="1"/>
    <col min="8964" max="8964" width="16.5" style="977" bestFit="1" customWidth="1"/>
    <col min="8965" max="8965" width="16.5" style="977" customWidth="1"/>
    <col min="8966" max="8966" width="13.25" style="977" customWidth="1"/>
    <col min="8967" max="8968" width="13.125" style="977" customWidth="1"/>
    <col min="8969" max="9215" width="8" style="977"/>
    <col min="9216" max="9216" width="8.625" style="977" customWidth="1"/>
    <col min="9217" max="9217" width="60" style="977" customWidth="1"/>
    <col min="9218" max="9218" width="14" style="977" bestFit="1" customWidth="1"/>
    <col min="9219" max="9219" width="12.25" style="977" customWidth="1"/>
    <col min="9220" max="9220" width="16.5" style="977" bestFit="1" customWidth="1"/>
    <col min="9221" max="9221" width="16.5" style="977" customWidth="1"/>
    <col min="9222" max="9222" width="13.25" style="977" customWidth="1"/>
    <col min="9223" max="9224" width="13.125" style="977" customWidth="1"/>
    <col min="9225" max="9471" width="8" style="977"/>
    <col min="9472" max="9472" width="8.625" style="977" customWidth="1"/>
    <col min="9473" max="9473" width="60" style="977" customWidth="1"/>
    <col min="9474" max="9474" width="14" style="977" bestFit="1" customWidth="1"/>
    <col min="9475" max="9475" width="12.25" style="977" customWidth="1"/>
    <col min="9476" max="9476" width="16.5" style="977" bestFit="1" customWidth="1"/>
    <col min="9477" max="9477" width="16.5" style="977" customWidth="1"/>
    <col min="9478" max="9478" width="13.25" style="977" customWidth="1"/>
    <col min="9479" max="9480" width="13.125" style="977" customWidth="1"/>
    <col min="9481" max="9727" width="8" style="977"/>
    <col min="9728" max="9728" width="8.625" style="977" customWidth="1"/>
    <col min="9729" max="9729" width="60" style="977" customWidth="1"/>
    <col min="9730" max="9730" width="14" style="977" bestFit="1" customWidth="1"/>
    <col min="9731" max="9731" width="12.25" style="977" customWidth="1"/>
    <col min="9732" max="9732" width="16.5" style="977" bestFit="1" customWidth="1"/>
    <col min="9733" max="9733" width="16.5" style="977" customWidth="1"/>
    <col min="9734" max="9734" width="13.25" style="977" customWidth="1"/>
    <col min="9735" max="9736" width="13.125" style="977" customWidth="1"/>
    <col min="9737" max="9983" width="8" style="977"/>
    <col min="9984" max="9984" width="8.625" style="977" customWidth="1"/>
    <col min="9985" max="9985" width="60" style="977" customWidth="1"/>
    <col min="9986" max="9986" width="14" style="977" bestFit="1" customWidth="1"/>
    <col min="9987" max="9987" width="12.25" style="977" customWidth="1"/>
    <col min="9988" max="9988" width="16.5" style="977" bestFit="1" customWidth="1"/>
    <col min="9989" max="9989" width="16.5" style="977" customWidth="1"/>
    <col min="9990" max="9990" width="13.25" style="977" customWidth="1"/>
    <col min="9991" max="9992" width="13.125" style="977" customWidth="1"/>
    <col min="9993" max="10239" width="8" style="977"/>
    <col min="10240" max="10240" width="8.625" style="977" customWidth="1"/>
    <col min="10241" max="10241" width="60" style="977" customWidth="1"/>
    <col min="10242" max="10242" width="14" style="977" bestFit="1" customWidth="1"/>
    <col min="10243" max="10243" width="12.25" style="977" customWidth="1"/>
    <col min="10244" max="10244" width="16.5" style="977" bestFit="1" customWidth="1"/>
    <col min="10245" max="10245" width="16.5" style="977" customWidth="1"/>
    <col min="10246" max="10246" width="13.25" style="977" customWidth="1"/>
    <col min="10247" max="10248" width="13.125" style="977" customWidth="1"/>
    <col min="10249" max="10495" width="8" style="977"/>
    <col min="10496" max="10496" width="8.625" style="977" customWidth="1"/>
    <col min="10497" max="10497" width="60" style="977" customWidth="1"/>
    <col min="10498" max="10498" width="14" style="977" bestFit="1" customWidth="1"/>
    <col min="10499" max="10499" width="12.25" style="977" customWidth="1"/>
    <col min="10500" max="10500" width="16.5" style="977" bestFit="1" customWidth="1"/>
    <col min="10501" max="10501" width="16.5" style="977" customWidth="1"/>
    <col min="10502" max="10502" width="13.25" style="977" customWidth="1"/>
    <col min="10503" max="10504" width="13.125" style="977" customWidth="1"/>
    <col min="10505" max="10751" width="8" style="977"/>
    <col min="10752" max="10752" width="8.625" style="977" customWidth="1"/>
    <col min="10753" max="10753" width="60" style="977" customWidth="1"/>
    <col min="10754" max="10754" width="14" style="977" bestFit="1" customWidth="1"/>
    <col min="10755" max="10755" width="12.25" style="977" customWidth="1"/>
    <col min="10756" max="10756" width="16.5" style="977" bestFit="1" customWidth="1"/>
    <col min="10757" max="10757" width="16.5" style="977" customWidth="1"/>
    <col min="10758" max="10758" width="13.25" style="977" customWidth="1"/>
    <col min="10759" max="10760" width="13.125" style="977" customWidth="1"/>
    <col min="10761" max="11007" width="8" style="977"/>
    <col min="11008" max="11008" width="8.625" style="977" customWidth="1"/>
    <col min="11009" max="11009" width="60" style="977" customWidth="1"/>
    <col min="11010" max="11010" width="14" style="977" bestFit="1" customWidth="1"/>
    <col min="11011" max="11011" width="12.25" style="977" customWidth="1"/>
    <col min="11012" max="11012" width="16.5" style="977" bestFit="1" customWidth="1"/>
    <col min="11013" max="11013" width="16.5" style="977" customWidth="1"/>
    <col min="11014" max="11014" width="13.25" style="977" customWidth="1"/>
    <col min="11015" max="11016" width="13.125" style="977" customWidth="1"/>
    <col min="11017" max="11263" width="8" style="977"/>
    <col min="11264" max="11264" width="8.625" style="977" customWidth="1"/>
    <col min="11265" max="11265" width="60" style="977" customWidth="1"/>
    <col min="11266" max="11266" width="14" style="977" bestFit="1" customWidth="1"/>
    <col min="11267" max="11267" width="12.25" style="977" customWidth="1"/>
    <col min="11268" max="11268" width="16.5" style="977" bestFit="1" customWidth="1"/>
    <col min="11269" max="11269" width="16.5" style="977" customWidth="1"/>
    <col min="11270" max="11270" width="13.25" style="977" customWidth="1"/>
    <col min="11271" max="11272" width="13.125" style="977" customWidth="1"/>
    <col min="11273" max="11519" width="8" style="977"/>
    <col min="11520" max="11520" width="8.625" style="977" customWidth="1"/>
    <col min="11521" max="11521" width="60" style="977" customWidth="1"/>
    <col min="11522" max="11522" width="14" style="977" bestFit="1" customWidth="1"/>
    <col min="11523" max="11523" width="12.25" style="977" customWidth="1"/>
    <col min="11524" max="11524" width="16.5" style="977" bestFit="1" customWidth="1"/>
    <col min="11525" max="11525" width="16.5" style="977" customWidth="1"/>
    <col min="11526" max="11526" width="13.25" style="977" customWidth="1"/>
    <col min="11527" max="11528" width="13.125" style="977" customWidth="1"/>
    <col min="11529" max="11775" width="8" style="977"/>
    <col min="11776" max="11776" width="8.625" style="977" customWidth="1"/>
    <col min="11777" max="11777" width="60" style="977" customWidth="1"/>
    <col min="11778" max="11778" width="14" style="977" bestFit="1" customWidth="1"/>
    <col min="11779" max="11779" width="12.25" style="977" customWidth="1"/>
    <col min="11780" max="11780" width="16.5" style="977" bestFit="1" customWidth="1"/>
    <col min="11781" max="11781" width="16.5" style="977" customWidth="1"/>
    <col min="11782" max="11782" width="13.25" style="977" customWidth="1"/>
    <col min="11783" max="11784" width="13.125" style="977" customWidth="1"/>
    <col min="11785" max="12031" width="8" style="977"/>
    <col min="12032" max="12032" width="8.625" style="977" customWidth="1"/>
    <col min="12033" max="12033" width="60" style="977" customWidth="1"/>
    <col min="12034" max="12034" width="14" style="977" bestFit="1" customWidth="1"/>
    <col min="12035" max="12035" width="12.25" style="977" customWidth="1"/>
    <col min="12036" max="12036" width="16.5" style="977" bestFit="1" customWidth="1"/>
    <col min="12037" max="12037" width="16.5" style="977" customWidth="1"/>
    <col min="12038" max="12038" width="13.25" style="977" customWidth="1"/>
    <col min="12039" max="12040" width="13.125" style="977" customWidth="1"/>
    <col min="12041" max="12287" width="8" style="977"/>
    <col min="12288" max="12288" width="8.625" style="977" customWidth="1"/>
    <col min="12289" max="12289" width="60" style="977" customWidth="1"/>
    <col min="12290" max="12290" width="14" style="977" bestFit="1" customWidth="1"/>
    <col min="12291" max="12291" width="12.25" style="977" customWidth="1"/>
    <col min="12292" max="12292" width="16.5" style="977" bestFit="1" customWidth="1"/>
    <col min="12293" max="12293" width="16.5" style="977" customWidth="1"/>
    <col min="12294" max="12294" width="13.25" style="977" customWidth="1"/>
    <col min="12295" max="12296" width="13.125" style="977" customWidth="1"/>
    <col min="12297" max="12543" width="8" style="977"/>
    <col min="12544" max="12544" width="8.625" style="977" customWidth="1"/>
    <col min="12545" max="12545" width="60" style="977" customWidth="1"/>
    <col min="12546" max="12546" width="14" style="977" bestFit="1" customWidth="1"/>
    <col min="12547" max="12547" width="12.25" style="977" customWidth="1"/>
    <col min="12548" max="12548" width="16.5" style="977" bestFit="1" customWidth="1"/>
    <col min="12549" max="12549" width="16.5" style="977" customWidth="1"/>
    <col min="12550" max="12550" width="13.25" style="977" customWidth="1"/>
    <col min="12551" max="12552" width="13.125" style="977" customWidth="1"/>
    <col min="12553" max="12799" width="8" style="977"/>
    <col min="12800" max="12800" width="8.625" style="977" customWidth="1"/>
    <col min="12801" max="12801" width="60" style="977" customWidth="1"/>
    <col min="12802" max="12802" width="14" style="977" bestFit="1" customWidth="1"/>
    <col min="12803" max="12803" width="12.25" style="977" customWidth="1"/>
    <col min="12804" max="12804" width="16.5" style="977" bestFit="1" customWidth="1"/>
    <col min="12805" max="12805" width="16.5" style="977" customWidth="1"/>
    <col min="12806" max="12806" width="13.25" style="977" customWidth="1"/>
    <col min="12807" max="12808" width="13.125" style="977" customWidth="1"/>
    <col min="12809" max="13055" width="8" style="977"/>
    <col min="13056" max="13056" width="8.625" style="977" customWidth="1"/>
    <col min="13057" max="13057" width="60" style="977" customWidth="1"/>
    <col min="13058" max="13058" width="14" style="977" bestFit="1" customWidth="1"/>
    <col min="13059" max="13059" width="12.25" style="977" customWidth="1"/>
    <col min="13060" max="13060" width="16.5" style="977" bestFit="1" customWidth="1"/>
    <col min="13061" max="13061" width="16.5" style="977" customWidth="1"/>
    <col min="13062" max="13062" width="13.25" style="977" customWidth="1"/>
    <col min="13063" max="13064" width="13.125" style="977" customWidth="1"/>
    <col min="13065" max="13311" width="8" style="977"/>
    <col min="13312" max="13312" width="8.625" style="977" customWidth="1"/>
    <col min="13313" max="13313" width="60" style="977" customWidth="1"/>
    <col min="13314" max="13314" width="14" style="977" bestFit="1" customWidth="1"/>
    <col min="13315" max="13315" width="12.25" style="977" customWidth="1"/>
    <col min="13316" max="13316" width="16.5" style="977" bestFit="1" customWidth="1"/>
    <col min="13317" max="13317" width="16.5" style="977" customWidth="1"/>
    <col min="13318" max="13318" width="13.25" style="977" customWidth="1"/>
    <col min="13319" max="13320" width="13.125" style="977" customWidth="1"/>
    <col min="13321" max="13567" width="8" style="977"/>
    <col min="13568" max="13568" width="8.625" style="977" customWidth="1"/>
    <col min="13569" max="13569" width="60" style="977" customWidth="1"/>
    <col min="13570" max="13570" width="14" style="977" bestFit="1" customWidth="1"/>
    <col min="13571" max="13571" width="12.25" style="977" customWidth="1"/>
    <col min="13572" max="13572" width="16.5" style="977" bestFit="1" customWidth="1"/>
    <col min="13573" max="13573" width="16.5" style="977" customWidth="1"/>
    <col min="13574" max="13574" width="13.25" style="977" customWidth="1"/>
    <col min="13575" max="13576" width="13.125" style="977" customWidth="1"/>
    <col min="13577" max="13823" width="8" style="977"/>
    <col min="13824" max="13824" width="8.625" style="977" customWidth="1"/>
    <col min="13825" max="13825" width="60" style="977" customWidth="1"/>
    <col min="13826" max="13826" width="14" style="977" bestFit="1" customWidth="1"/>
    <col min="13827" max="13827" width="12.25" style="977" customWidth="1"/>
    <col min="13828" max="13828" width="16.5" style="977" bestFit="1" customWidth="1"/>
    <col min="13829" max="13829" width="16.5" style="977" customWidth="1"/>
    <col min="13830" max="13830" width="13.25" style="977" customWidth="1"/>
    <col min="13831" max="13832" width="13.125" style="977" customWidth="1"/>
    <col min="13833" max="14079" width="8" style="977"/>
    <col min="14080" max="14080" width="8.625" style="977" customWidth="1"/>
    <col min="14081" max="14081" width="60" style="977" customWidth="1"/>
    <col min="14082" max="14082" width="14" style="977" bestFit="1" customWidth="1"/>
    <col min="14083" max="14083" width="12.25" style="977" customWidth="1"/>
    <col min="14084" max="14084" width="16.5" style="977" bestFit="1" customWidth="1"/>
    <col min="14085" max="14085" width="16.5" style="977" customWidth="1"/>
    <col min="14086" max="14086" width="13.25" style="977" customWidth="1"/>
    <col min="14087" max="14088" width="13.125" style="977" customWidth="1"/>
    <col min="14089" max="14335" width="8" style="977"/>
    <col min="14336" max="14336" width="8.625" style="977" customWidth="1"/>
    <col min="14337" max="14337" width="60" style="977" customWidth="1"/>
    <col min="14338" max="14338" width="14" style="977" bestFit="1" customWidth="1"/>
    <col min="14339" max="14339" width="12.25" style="977" customWidth="1"/>
    <col min="14340" max="14340" width="16.5" style="977" bestFit="1" customWidth="1"/>
    <col min="14341" max="14341" width="16.5" style="977" customWidth="1"/>
    <col min="14342" max="14342" width="13.25" style="977" customWidth="1"/>
    <col min="14343" max="14344" width="13.125" style="977" customWidth="1"/>
    <col min="14345" max="14591" width="8" style="977"/>
    <col min="14592" max="14592" width="8.625" style="977" customWidth="1"/>
    <col min="14593" max="14593" width="60" style="977" customWidth="1"/>
    <col min="14594" max="14594" width="14" style="977" bestFit="1" customWidth="1"/>
    <col min="14595" max="14595" width="12.25" style="977" customWidth="1"/>
    <col min="14596" max="14596" width="16.5" style="977" bestFit="1" customWidth="1"/>
    <col min="14597" max="14597" width="16.5" style="977" customWidth="1"/>
    <col min="14598" max="14598" width="13.25" style="977" customWidth="1"/>
    <col min="14599" max="14600" width="13.125" style="977" customWidth="1"/>
    <col min="14601" max="14847" width="8" style="977"/>
    <col min="14848" max="14848" width="8.625" style="977" customWidth="1"/>
    <col min="14849" max="14849" width="60" style="977" customWidth="1"/>
    <col min="14850" max="14850" width="14" style="977" bestFit="1" customWidth="1"/>
    <col min="14851" max="14851" width="12.25" style="977" customWidth="1"/>
    <col min="14852" max="14852" width="16.5" style="977" bestFit="1" customWidth="1"/>
    <col min="14853" max="14853" width="16.5" style="977" customWidth="1"/>
    <col min="14854" max="14854" width="13.25" style="977" customWidth="1"/>
    <col min="14855" max="14856" width="13.125" style="977" customWidth="1"/>
    <col min="14857" max="15103" width="8" style="977"/>
    <col min="15104" max="15104" width="8.625" style="977" customWidth="1"/>
    <col min="15105" max="15105" width="60" style="977" customWidth="1"/>
    <col min="15106" max="15106" width="14" style="977" bestFit="1" customWidth="1"/>
    <col min="15107" max="15107" width="12.25" style="977" customWidth="1"/>
    <col min="15108" max="15108" width="16.5" style="977" bestFit="1" customWidth="1"/>
    <col min="15109" max="15109" width="16.5" style="977" customWidth="1"/>
    <col min="15110" max="15110" width="13.25" style="977" customWidth="1"/>
    <col min="15111" max="15112" width="13.125" style="977" customWidth="1"/>
    <col min="15113" max="15359" width="8" style="977"/>
    <col min="15360" max="15360" width="8.625" style="977" customWidth="1"/>
    <col min="15361" max="15361" width="60" style="977" customWidth="1"/>
    <col min="15362" max="15362" width="14" style="977" bestFit="1" customWidth="1"/>
    <col min="15363" max="15363" width="12.25" style="977" customWidth="1"/>
    <col min="15364" max="15364" width="16.5" style="977" bestFit="1" customWidth="1"/>
    <col min="15365" max="15365" width="16.5" style="977" customWidth="1"/>
    <col min="15366" max="15366" width="13.25" style="977" customWidth="1"/>
    <col min="15367" max="15368" width="13.125" style="977" customWidth="1"/>
    <col min="15369" max="15615" width="8" style="977"/>
    <col min="15616" max="15616" width="8.625" style="977" customWidth="1"/>
    <col min="15617" max="15617" width="60" style="977" customWidth="1"/>
    <col min="15618" max="15618" width="14" style="977" bestFit="1" customWidth="1"/>
    <col min="15619" max="15619" width="12.25" style="977" customWidth="1"/>
    <col min="15620" max="15620" width="16.5" style="977" bestFit="1" customWidth="1"/>
    <col min="15621" max="15621" width="16.5" style="977" customWidth="1"/>
    <col min="15622" max="15622" width="13.25" style="977" customWidth="1"/>
    <col min="15623" max="15624" width="13.125" style="977" customWidth="1"/>
    <col min="15625" max="15871" width="8" style="977"/>
    <col min="15872" max="15872" width="8.625" style="977" customWidth="1"/>
    <col min="15873" max="15873" width="60" style="977" customWidth="1"/>
    <col min="15874" max="15874" width="14" style="977" bestFit="1" customWidth="1"/>
    <col min="15875" max="15875" width="12.25" style="977" customWidth="1"/>
    <col min="15876" max="15876" width="16.5" style="977" bestFit="1" customWidth="1"/>
    <col min="15877" max="15877" width="16.5" style="977" customWidth="1"/>
    <col min="15878" max="15878" width="13.25" style="977" customWidth="1"/>
    <col min="15879" max="15880" width="13.125" style="977" customWidth="1"/>
    <col min="15881" max="16127" width="8" style="977"/>
    <col min="16128" max="16128" width="8.625" style="977" customWidth="1"/>
    <col min="16129" max="16129" width="60" style="977" customWidth="1"/>
    <col min="16130" max="16130" width="14" style="977" bestFit="1" customWidth="1"/>
    <col min="16131" max="16131" width="12.25" style="977" customWidth="1"/>
    <col min="16132" max="16132" width="16.5" style="977" bestFit="1" customWidth="1"/>
    <col min="16133" max="16133" width="16.5" style="977" customWidth="1"/>
    <col min="16134" max="16134" width="13.25" style="977" customWidth="1"/>
    <col min="16135" max="16136" width="13.125" style="977" customWidth="1"/>
    <col min="16137" max="16384" width="8" style="977"/>
  </cols>
  <sheetData>
    <row r="1" spans="1:17" s="947" customFormat="1" ht="24.75">
      <c r="A1" s="945" t="s">
        <v>1185</v>
      </c>
      <c r="B1" s="945"/>
      <c r="C1" s="946"/>
      <c r="J1" s="948"/>
    </row>
    <row r="2" spans="1:17" s="947" customFormat="1" ht="24.75">
      <c r="A2" s="949" t="e">
        <f>Compname</f>
        <v>#NAME?</v>
      </c>
      <c r="B2" s="949"/>
      <c r="C2" s="950"/>
      <c r="D2" s="951"/>
      <c r="E2" s="951"/>
      <c r="F2" s="951"/>
      <c r="G2" s="951"/>
    </row>
    <row r="3" spans="1:17" s="955" customFormat="1" ht="25.5" thickBot="1">
      <c r="A3" s="952" t="s">
        <v>246</v>
      </c>
      <c r="B3" s="952"/>
      <c r="C3" s="953"/>
      <c r="D3" s="954"/>
    </row>
    <row r="4" spans="1:17" s="956" customFormat="1"/>
    <row r="5" spans="1:17" s="956" customFormat="1" ht="19.5">
      <c r="A5" s="957" t="s">
        <v>1195</v>
      </c>
      <c r="C5" s="958"/>
      <c r="D5" s="959"/>
      <c r="E5" s="959"/>
      <c r="F5" s="959"/>
      <c r="G5" s="959"/>
      <c r="H5" s="959"/>
      <c r="I5" s="959"/>
      <c r="J5" s="959"/>
      <c r="K5" s="959"/>
      <c r="L5" s="959"/>
      <c r="M5" s="959"/>
      <c r="N5" s="959"/>
      <c r="O5" s="959"/>
      <c r="P5" s="959"/>
      <c r="Q5" s="959"/>
    </row>
    <row r="6" spans="1:17" s="956" customFormat="1">
      <c r="B6" s="959"/>
      <c r="C6" s="959"/>
      <c r="D6" s="959"/>
      <c r="E6" s="959"/>
      <c r="F6" s="959"/>
      <c r="G6" s="959"/>
      <c r="H6" s="959"/>
      <c r="I6" s="959"/>
      <c r="J6" s="959"/>
      <c r="K6" s="959"/>
      <c r="L6" s="959"/>
      <c r="M6" s="959"/>
      <c r="N6" s="959"/>
      <c r="O6" s="959"/>
      <c r="P6" s="959"/>
      <c r="Q6" s="959"/>
    </row>
    <row r="7" spans="1:17" s="956" customFormat="1">
      <c r="B7" s="959"/>
      <c r="C7" s="959"/>
      <c r="D7" s="959"/>
      <c r="E7" s="959"/>
      <c r="F7" s="959"/>
      <c r="G7" s="959"/>
      <c r="H7" s="960" t="s">
        <v>152</v>
      </c>
      <c r="I7" s="960"/>
      <c r="J7" s="960" t="s">
        <v>151</v>
      </c>
      <c r="K7" s="960"/>
      <c r="L7" s="960"/>
      <c r="M7" s="960"/>
      <c r="N7" s="960"/>
      <c r="O7" s="960"/>
      <c r="P7" s="960"/>
      <c r="Q7" s="960"/>
    </row>
    <row r="8" spans="1:17" s="956" customFormat="1" ht="28.5">
      <c r="B8" s="961" t="s">
        <v>1186</v>
      </c>
      <c r="C8" s="961" t="s">
        <v>1187</v>
      </c>
      <c r="D8" s="961" t="s">
        <v>1188</v>
      </c>
      <c r="E8" s="961" t="s">
        <v>1189</v>
      </c>
      <c r="F8" s="962" t="s">
        <v>240</v>
      </c>
      <c r="G8" s="963" t="s">
        <v>239</v>
      </c>
      <c r="H8" s="964">
        <v>2012</v>
      </c>
      <c r="I8" s="964">
        <v>2013</v>
      </c>
      <c r="J8" s="964">
        <v>2014</v>
      </c>
      <c r="K8" s="964">
        <v>2015</v>
      </c>
      <c r="L8" s="964">
        <v>2016</v>
      </c>
      <c r="M8" s="964">
        <v>2017</v>
      </c>
      <c r="N8" s="964">
        <v>2018</v>
      </c>
      <c r="O8" s="964">
        <v>2019</v>
      </c>
      <c r="P8" s="964">
        <v>2020</v>
      </c>
      <c r="Q8" s="964">
        <v>2021</v>
      </c>
    </row>
    <row r="9" spans="1:17" s="956" customFormat="1">
      <c r="B9" s="965" t="s">
        <v>1196</v>
      </c>
      <c r="C9" s="966" t="s">
        <v>3</v>
      </c>
      <c r="D9" s="967" t="s">
        <v>35</v>
      </c>
      <c r="E9" s="984"/>
      <c r="F9" s="974" t="s">
        <v>20</v>
      </c>
      <c r="G9" s="975"/>
      <c r="H9" s="969"/>
      <c r="I9" s="970"/>
      <c r="J9" s="971"/>
      <c r="K9" s="971"/>
      <c r="L9" s="971"/>
      <c r="M9" s="971"/>
      <c r="N9" s="971"/>
      <c r="O9" s="971"/>
      <c r="P9" s="971"/>
      <c r="Q9" s="971"/>
    </row>
    <row r="10" spans="1:17" s="956" customFormat="1">
      <c r="B10" s="972" t="s">
        <v>90</v>
      </c>
      <c r="C10" s="973" t="s">
        <v>3</v>
      </c>
      <c r="D10" s="978" t="s">
        <v>35</v>
      </c>
      <c r="E10" s="984"/>
      <c r="F10" s="974" t="s">
        <v>20</v>
      </c>
      <c r="G10" s="975"/>
      <c r="H10" s="985"/>
      <c r="I10" s="986"/>
      <c r="J10" s="987"/>
      <c r="K10" s="987"/>
      <c r="L10" s="987"/>
      <c r="M10" s="987"/>
      <c r="N10" s="987"/>
      <c r="O10" s="987"/>
      <c r="P10" s="987"/>
      <c r="Q10" s="987"/>
    </row>
    <row r="11" spans="1:17" s="956" customFormat="1">
      <c r="B11" s="972" t="s">
        <v>90</v>
      </c>
      <c r="C11" s="973" t="s">
        <v>3</v>
      </c>
      <c r="D11" s="978" t="s">
        <v>35</v>
      </c>
      <c r="E11" s="984"/>
      <c r="F11" s="974" t="s">
        <v>20</v>
      </c>
      <c r="G11" s="975"/>
      <c r="H11" s="985"/>
      <c r="I11" s="986"/>
      <c r="J11" s="987"/>
      <c r="K11" s="987"/>
      <c r="L11" s="987"/>
      <c r="M11" s="987"/>
      <c r="N11" s="987"/>
      <c r="O11" s="987"/>
      <c r="P11" s="987"/>
      <c r="Q11" s="987"/>
    </row>
    <row r="12" spans="1:17" s="956" customFormat="1">
      <c r="B12" s="972" t="s">
        <v>90</v>
      </c>
      <c r="C12" s="973" t="s">
        <v>3</v>
      </c>
      <c r="D12" s="978" t="s">
        <v>35</v>
      </c>
      <c r="E12" s="984"/>
      <c r="F12" s="974" t="s">
        <v>20</v>
      </c>
      <c r="G12" s="975"/>
      <c r="H12" s="985"/>
      <c r="I12" s="986"/>
      <c r="J12" s="987"/>
      <c r="K12" s="987"/>
      <c r="L12" s="987"/>
      <c r="M12" s="987"/>
      <c r="N12" s="987"/>
      <c r="O12" s="987"/>
      <c r="P12" s="987"/>
      <c r="Q12" s="987"/>
    </row>
    <row r="13" spans="1:17" s="956" customFormat="1">
      <c r="B13" s="972" t="s">
        <v>90</v>
      </c>
      <c r="C13" s="973" t="s">
        <v>3</v>
      </c>
      <c r="D13" s="978" t="s">
        <v>35</v>
      </c>
      <c r="E13" s="984"/>
      <c r="F13" s="974" t="s">
        <v>20</v>
      </c>
      <c r="G13" s="975"/>
      <c r="H13" s="985"/>
      <c r="I13" s="986"/>
      <c r="J13" s="987"/>
      <c r="K13" s="987"/>
      <c r="L13" s="987"/>
      <c r="M13" s="987"/>
      <c r="N13" s="987"/>
      <c r="O13" s="987"/>
      <c r="P13" s="987"/>
      <c r="Q13" s="987"/>
    </row>
    <row r="14" spans="1:17" s="956" customFormat="1">
      <c r="B14" s="972" t="s">
        <v>90</v>
      </c>
      <c r="C14" s="973" t="s">
        <v>3</v>
      </c>
      <c r="D14" s="967" t="s">
        <v>34</v>
      </c>
      <c r="E14" s="984"/>
      <c r="F14" s="974" t="s">
        <v>20</v>
      </c>
      <c r="G14" s="975"/>
      <c r="H14" s="988"/>
      <c r="I14" s="988"/>
      <c r="J14" s="988"/>
      <c r="K14" s="988"/>
      <c r="L14" s="988"/>
      <c r="M14" s="988"/>
      <c r="N14" s="988"/>
      <c r="O14" s="988"/>
      <c r="P14" s="988"/>
      <c r="Q14" s="988"/>
    </row>
    <row r="15" spans="1:17" s="956" customFormat="1">
      <c r="B15" s="972" t="s">
        <v>90</v>
      </c>
      <c r="C15" s="973" t="s">
        <v>3</v>
      </c>
      <c r="D15" s="978" t="s">
        <v>34</v>
      </c>
      <c r="E15" s="984"/>
      <c r="F15" s="974" t="s">
        <v>20</v>
      </c>
      <c r="G15" s="975"/>
      <c r="H15" s="988"/>
      <c r="I15" s="988"/>
      <c r="J15" s="988"/>
      <c r="K15" s="988"/>
      <c r="L15" s="988"/>
      <c r="M15" s="988"/>
      <c r="N15" s="988"/>
      <c r="O15" s="988"/>
      <c r="P15" s="988"/>
      <c r="Q15" s="988"/>
    </row>
    <row r="16" spans="1:17" s="956" customFormat="1">
      <c r="B16" s="972" t="s">
        <v>90</v>
      </c>
      <c r="C16" s="973" t="s">
        <v>3</v>
      </c>
      <c r="D16" s="978" t="s">
        <v>34</v>
      </c>
      <c r="E16" s="984"/>
      <c r="F16" s="974" t="s">
        <v>20</v>
      </c>
      <c r="G16" s="975"/>
      <c r="H16" s="988"/>
      <c r="I16" s="988"/>
      <c r="J16" s="988"/>
      <c r="K16" s="988"/>
      <c r="L16" s="988"/>
      <c r="M16" s="988"/>
      <c r="N16" s="988"/>
      <c r="O16" s="988"/>
      <c r="P16" s="988"/>
      <c r="Q16" s="988"/>
    </row>
    <row r="17" spans="2:17" s="956" customFormat="1">
      <c r="B17" s="972" t="s">
        <v>90</v>
      </c>
      <c r="C17" s="973" t="s">
        <v>3</v>
      </c>
      <c r="D17" s="978" t="s">
        <v>34</v>
      </c>
      <c r="E17" s="984"/>
      <c r="F17" s="974" t="s">
        <v>20</v>
      </c>
      <c r="G17" s="975"/>
      <c r="H17" s="988"/>
      <c r="I17" s="988"/>
      <c r="J17" s="988"/>
      <c r="K17" s="988"/>
      <c r="L17" s="988"/>
      <c r="M17" s="988"/>
      <c r="N17" s="988"/>
      <c r="O17" s="988"/>
      <c r="P17" s="988"/>
      <c r="Q17" s="988"/>
    </row>
    <row r="18" spans="2:17" s="956" customFormat="1">
      <c r="B18" s="972" t="s">
        <v>90</v>
      </c>
      <c r="C18" s="973" t="s">
        <v>3</v>
      </c>
      <c r="D18" s="978" t="s">
        <v>34</v>
      </c>
      <c r="E18" s="984"/>
      <c r="F18" s="974" t="s">
        <v>20</v>
      </c>
      <c r="G18" s="975"/>
      <c r="H18" s="988"/>
      <c r="I18" s="988"/>
      <c r="J18" s="988"/>
      <c r="K18" s="988"/>
      <c r="L18" s="988"/>
      <c r="M18" s="988"/>
      <c r="N18" s="988"/>
      <c r="O18" s="988"/>
      <c r="P18" s="988"/>
      <c r="Q18" s="988"/>
    </row>
    <row r="19" spans="2:17" s="976" customFormat="1">
      <c r="B19" s="972" t="s">
        <v>90</v>
      </c>
      <c r="C19" s="973" t="s">
        <v>3</v>
      </c>
      <c r="D19" s="967" t="s">
        <v>1190</v>
      </c>
      <c r="E19" s="984"/>
      <c r="F19" s="974" t="s">
        <v>20</v>
      </c>
      <c r="G19" s="975"/>
      <c r="H19" s="988"/>
      <c r="I19" s="988"/>
      <c r="J19" s="988"/>
      <c r="K19" s="988"/>
      <c r="L19" s="988"/>
      <c r="M19" s="988"/>
      <c r="N19" s="988"/>
      <c r="O19" s="988"/>
      <c r="P19" s="988"/>
      <c r="Q19" s="988"/>
    </row>
    <row r="20" spans="2:17" s="976" customFormat="1">
      <c r="B20" s="972" t="s">
        <v>90</v>
      </c>
      <c r="C20" s="973" t="s">
        <v>3</v>
      </c>
      <c r="D20" s="978" t="s">
        <v>1190</v>
      </c>
      <c r="E20" s="984"/>
      <c r="F20" s="974" t="s">
        <v>20</v>
      </c>
      <c r="G20" s="975"/>
      <c r="H20" s="988"/>
      <c r="I20" s="988"/>
      <c r="J20" s="988"/>
      <c r="K20" s="988"/>
      <c r="L20" s="988"/>
      <c r="M20" s="988"/>
      <c r="N20" s="988"/>
      <c r="O20" s="988"/>
      <c r="P20" s="988"/>
      <c r="Q20" s="988"/>
    </row>
    <row r="21" spans="2:17" s="976" customFormat="1">
      <c r="B21" s="972" t="s">
        <v>90</v>
      </c>
      <c r="C21" s="973" t="s">
        <v>3</v>
      </c>
      <c r="D21" s="978" t="s">
        <v>1190</v>
      </c>
      <c r="E21" s="984"/>
      <c r="F21" s="974" t="s">
        <v>20</v>
      </c>
      <c r="G21" s="975"/>
      <c r="H21" s="988"/>
      <c r="I21" s="988"/>
      <c r="J21" s="988"/>
      <c r="K21" s="988"/>
      <c r="L21" s="988"/>
      <c r="M21" s="988"/>
      <c r="N21" s="988"/>
      <c r="O21" s="988"/>
      <c r="P21" s="988"/>
      <c r="Q21" s="988"/>
    </row>
    <row r="22" spans="2:17" s="976" customFormat="1">
      <c r="B22" s="972" t="s">
        <v>90</v>
      </c>
      <c r="C22" s="973" t="s">
        <v>3</v>
      </c>
      <c r="D22" s="978" t="s">
        <v>1190</v>
      </c>
      <c r="E22" s="984"/>
      <c r="F22" s="974" t="s">
        <v>20</v>
      </c>
      <c r="G22" s="975"/>
      <c r="H22" s="988"/>
      <c r="I22" s="988"/>
      <c r="J22" s="988"/>
      <c r="K22" s="988"/>
      <c r="L22" s="988"/>
      <c r="M22" s="988"/>
      <c r="N22" s="988"/>
      <c r="O22" s="988"/>
      <c r="P22" s="988"/>
      <c r="Q22" s="988"/>
    </row>
    <row r="23" spans="2:17" s="976" customFormat="1">
      <c r="B23" s="972" t="s">
        <v>90</v>
      </c>
      <c r="C23" s="973" t="s">
        <v>3</v>
      </c>
      <c r="D23" s="978" t="s">
        <v>1190</v>
      </c>
      <c r="E23" s="984"/>
      <c r="F23" s="974" t="s">
        <v>20</v>
      </c>
      <c r="G23" s="975"/>
      <c r="H23" s="988"/>
      <c r="I23" s="988"/>
      <c r="J23" s="988"/>
      <c r="K23" s="988"/>
      <c r="L23" s="988"/>
      <c r="M23" s="988"/>
      <c r="N23" s="988"/>
      <c r="O23" s="988"/>
      <c r="P23" s="988"/>
      <c r="Q23" s="988"/>
    </row>
    <row r="24" spans="2:17">
      <c r="B24" s="972" t="s">
        <v>90</v>
      </c>
      <c r="C24" s="973" t="s">
        <v>3</v>
      </c>
      <c r="D24" s="967" t="s">
        <v>1191</v>
      </c>
      <c r="E24" s="984"/>
      <c r="F24" s="974" t="s">
        <v>20</v>
      </c>
      <c r="G24" s="975"/>
      <c r="H24" s="988"/>
      <c r="I24" s="988"/>
      <c r="J24" s="988"/>
      <c r="K24" s="988"/>
      <c r="L24" s="988"/>
      <c r="M24" s="988"/>
      <c r="N24" s="988"/>
      <c r="O24" s="988"/>
      <c r="P24" s="988"/>
      <c r="Q24" s="988"/>
    </row>
    <row r="25" spans="2:17">
      <c r="B25" s="972" t="s">
        <v>90</v>
      </c>
      <c r="C25" s="973" t="s">
        <v>3</v>
      </c>
      <c r="D25" s="978" t="s">
        <v>1191</v>
      </c>
      <c r="E25" s="984"/>
      <c r="F25" s="974" t="s">
        <v>20</v>
      </c>
      <c r="G25" s="975"/>
      <c r="H25" s="988"/>
      <c r="I25" s="988"/>
      <c r="J25" s="988"/>
      <c r="K25" s="988"/>
      <c r="L25" s="988"/>
      <c r="M25" s="988"/>
      <c r="N25" s="988"/>
      <c r="O25" s="988"/>
      <c r="P25" s="988"/>
      <c r="Q25" s="988"/>
    </row>
    <row r="26" spans="2:17">
      <c r="B26" s="972" t="s">
        <v>90</v>
      </c>
      <c r="C26" s="973" t="s">
        <v>3</v>
      </c>
      <c r="D26" s="978" t="s">
        <v>1191</v>
      </c>
      <c r="E26" s="984"/>
      <c r="F26" s="974" t="s">
        <v>20</v>
      </c>
      <c r="G26" s="975"/>
      <c r="H26" s="988"/>
      <c r="I26" s="988"/>
      <c r="J26" s="988"/>
      <c r="K26" s="988"/>
      <c r="L26" s="988"/>
      <c r="M26" s="988"/>
      <c r="N26" s="988"/>
      <c r="O26" s="988"/>
      <c r="P26" s="988"/>
      <c r="Q26" s="988"/>
    </row>
    <row r="27" spans="2:17">
      <c r="B27" s="972" t="s">
        <v>90</v>
      </c>
      <c r="C27" s="973" t="s">
        <v>3</v>
      </c>
      <c r="D27" s="978" t="s">
        <v>1191</v>
      </c>
      <c r="E27" s="984"/>
      <c r="F27" s="974" t="s">
        <v>20</v>
      </c>
      <c r="G27" s="975"/>
      <c r="H27" s="988"/>
      <c r="I27" s="988"/>
      <c r="J27" s="988"/>
      <c r="K27" s="988"/>
      <c r="L27" s="988"/>
      <c r="M27" s="988"/>
      <c r="N27" s="988"/>
      <c r="O27" s="988"/>
      <c r="P27" s="988"/>
      <c r="Q27" s="988"/>
    </row>
    <row r="28" spans="2:17">
      <c r="B28" s="972" t="s">
        <v>90</v>
      </c>
      <c r="C28" s="973" t="s">
        <v>3</v>
      </c>
      <c r="D28" s="978" t="s">
        <v>1191</v>
      </c>
      <c r="E28" s="984"/>
      <c r="F28" s="974" t="s">
        <v>20</v>
      </c>
      <c r="G28" s="975"/>
      <c r="H28" s="988"/>
      <c r="I28" s="988"/>
      <c r="J28" s="988"/>
      <c r="K28" s="988"/>
      <c r="L28" s="988"/>
      <c r="M28" s="988"/>
      <c r="N28" s="988"/>
      <c r="O28" s="988"/>
      <c r="P28" s="988"/>
      <c r="Q28" s="988"/>
    </row>
    <row r="29" spans="2:17">
      <c r="B29" s="972" t="s">
        <v>90</v>
      </c>
      <c r="C29" s="966" t="s">
        <v>92</v>
      </c>
      <c r="D29" s="978"/>
      <c r="E29" s="968"/>
      <c r="F29" s="974" t="s">
        <v>20</v>
      </c>
      <c r="G29" s="975"/>
      <c r="H29" s="975"/>
      <c r="I29" s="975"/>
      <c r="J29" s="975"/>
      <c r="K29" s="975"/>
      <c r="L29" s="975"/>
      <c r="M29" s="975"/>
      <c r="N29" s="975"/>
      <c r="O29" s="975"/>
      <c r="P29" s="975"/>
      <c r="Q29" s="975"/>
    </row>
    <row r="30" spans="2:17">
      <c r="B30" s="972" t="s">
        <v>90</v>
      </c>
      <c r="C30" s="966" t="s">
        <v>2</v>
      </c>
      <c r="D30" s="967" t="s">
        <v>1192</v>
      </c>
      <c r="E30" s="984"/>
      <c r="F30" s="974" t="s">
        <v>20</v>
      </c>
      <c r="G30" s="975"/>
      <c r="H30" s="988"/>
      <c r="I30" s="988"/>
      <c r="J30" s="988"/>
      <c r="K30" s="988"/>
      <c r="L30" s="988"/>
      <c r="M30" s="988"/>
      <c r="N30" s="988"/>
      <c r="O30" s="988"/>
      <c r="P30" s="988"/>
      <c r="Q30" s="988"/>
    </row>
    <row r="31" spans="2:17">
      <c r="B31" s="972" t="s">
        <v>90</v>
      </c>
      <c r="C31" s="973" t="s">
        <v>2</v>
      </c>
      <c r="D31" s="978" t="s">
        <v>1192</v>
      </c>
      <c r="E31" s="984"/>
      <c r="F31" s="974" t="s">
        <v>20</v>
      </c>
      <c r="G31" s="975"/>
      <c r="H31" s="988"/>
      <c r="I31" s="988"/>
      <c r="J31" s="988"/>
      <c r="K31" s="988"/>
      <c r="L31" s="988"/>
      <c r="M31" s="988"/>
      <c r="N31" s="988"/>
      <c r="O31" s="988"/>
      <c r="P31" s="988"/>
      <c r="Q31" s="988"/>
    </row>
    <row r="32" spans="2:17">
      <c r="B32" s="972" t="s">
        <v>90</v>
      </c>
      <c r="C32" s="973" t="s">
        <v>2</v>
      </c>
      <c r="D32" s="978" t="s">
        <v>1192</v>
      </c>
      <c r="E32" s="984"/>
      <c r="F32" s="974" t="s">
        <v>20</v>
      </c>
      <c r="G32" s="975"/>
      <c r="H32" s="988"/>
      <c r="I32" s="988"/>
      <c r="J32" s="988"/>
      <c r="K32" s="988"/>
      <c r="L32" s="988"/>
      <c r="M32" s="988"/>
      <c r="N32" s="988"/>
      <c r="O32" s="988"/>
      <c r="P32" s="988"/>
      <c r="Q32" s="988"/>
    </row>
    <row r="33" spans="2:17">
      <c r="B33" s="972" t="s">
        <v>90</v>
      </c>
      <c r="C33" s="973" t="s">
        <v>2</v>
      </c>
      <c r="D33" s="978" t="s">
        <v>1192</v>
      </c>
      <c r="E33" s="984"/>
      <c r="F33" s="974" t="s">
        <v>20</v>
      </c>
      <c r="G33" s="975"/>
      <c r="H33" s="988"/>
      <c r="I33" s="988"/>
      <c r="J33" s="988"/>
      <c r="K33" s="988"/>
      <c r="L33" s="988"/>
      <c r="M33" s="988"/>
      <c r="N33" s="988"/>
      <c r="O33" s="988"/>
      <c r="P33" s="988"/>
      <c r="Q33" s="988"/>
    </row>
    <row r="34" spans="2:17">
      <c r="B34" s="972" t="s">
        <v>90</v>
      </c>
      <c r="C34" s="973" t="s">
        <v>2</v>
      </c>
      <c r="D34" s="978" t="s">
        <v>1192</v>
      </c>
      <c r="E34" s="984"/>
      <c r="F34" s="974" t="s">
        <v>20</v>
      </c>
      <c r="G34" s="975"/>
      <c r="H34" s="988"/>
      <c r="I34" s="988"/>
      <c r="J34" s="988"/>
      <c r="K34" s="988"/>
      <c r="L34" s="988"/>
      <c r="M34" s="988"/>
      <c r="N34" s="988"/>
      <c r="O34" s="988"/>
      <c r="P34" s="988"/>
      <c r="Q34" s="988"/>
    </row>
    <row r="35" spans="2:17">
      <c r="B35" s="972" t="s">
        <v>90</v>
      </c>
      <c r="C35" s="973" t="s">
        <v>2</v>
      </c>
      <c r="D35" s="967" t="s">
        <v>1193</v>
      </c>
      <c r="E35" s="984"/>
      <c r="F35" s="974" t="s">
        <v>20</v>
      </c>
      <c r="G35" s="975"/>
      <c r="H35" s="988"/>
      <c r="I35" s="988"/>
      <c r="J35" s="988"/>
      <c r="K35" s="988"/>
      <c r="L35" s="988"/>
      <c r="M35" s="988"/>
      <c r="N35" s="988"/>
      <c r="O35" s="988"/>
      <c r="P35" s="988"/>
      <c r="Q35" s="988"/>
    </row>
    <row r="36" spans="2:17">
      <c r="B36" s="972" t="s">
        <v>90</v>
      </c>
      <c r="C36" s="973" t="s">
        <v>2</v>
      </c>
      <c r="D36" s="978" t="s">
        <v>1193</v>
      </c>
      <c r="E36" s="984"/>
      <c r="F36" s="974" t="s">
        <v>20</v>
      </c>
      <c r="G36" s="975"/>
      <c r="H36" s="988"/>
      <c r="I36" s="988"/>
      <c r="J36" s="988"/>
      <c r="K36" s="988"/>
      <c r="L36" s="988"/>
      <c r="M36" s="988"/>
      <c r="N36" s="988"/>
      <c r="O36" s="988"/>
      <c r="P36" s="988"/>
      <c r="Q36" s="988"/>
    </row>
    <row r="37" spans="2:17">
      <c r="B37" s="972" t="s">
        <v>90</v>
      </c>
      <c r="C37" s="973" t="s">
        <v>2</v>
      </c>
      <c r="D37" s="978" t="s">
        <v>1193</v>
      </c>
      <c r="E37" s="984"/>
      <c r="F37" s="974" t="s">
        <v>20</v>
      </c>
      <c r="G37" s="975"/>
      <c r="H37" s="988"/>
      <c r="I37" s="988"/>
      <c r="J37" s="988"/>
      <c r="K37" s="988"/>
      <c r="L37" s="988"/>
      <c r="M37" s="988"/>
      <c r="N37" s="988"/>
      <c r="O37" s="988"/>
      <c r="P37" s="988"/>
      <c r="Q37" s="988"/>
    </row>
    <row r="38" spans="2:17">
      <c r="B38" s="972" t="s">
        <v>90</v>
      </c>
      <c r="C38" s="973" t="s">
        <v>2</v>
      </c>
      <c r="D38" s="978" t="s">
        <v>1193</v>
      </c>
      <c r="E38" s="984"/>
      <c r="F38" s="974" t="s">
        <v>20</v>
      </c>
      <c r="G38" s="975"/>
      <c r="H38" s="988"/>
      <c r="I38" s="988"/>
      <c r="J38" s="988"/>
      <c r="K38" s="988"/>
      <c r="L38" s="988"/>
      <c r="M38" s="988"/>
      <c r="N38" s="988"/>
      <c r="O38" s="988"/>
      <c r="P38" s="988"/>
      <c r="Q38" s="988"/>
    </row>
    <row r="39" spans="2:17">
      <c r="B39" s="972" t="s">
        <v>90</v>
      </c>
      <c r="C39" s="973" t="s">
        <v>2</v>
      </c>
      <c r="D39" s="978" t="s">
        <v>1193</v>
      </c>
      <c r="E39" s="984"/>
      <c r="F39" s="974" t="s">
        <v>20</v>
      </c>
      <c r="G39" s="975"/>
      <c r="H39" s="988"/>
      <c r="I39" s="988"/>
      <c r="J39" s="988"/>
      <c r="K39" s="988"/>
      <c r="L39" s="988"/>
      <c r="M39" s="988"/>
      <c r="N39" s="988"/>
      <c r="O39" s="988"/>
      <c r="P39" s="988"/>
      <c r="Q39" s="988"/>
    </row>
    <row r="40" spans="2:17">
      <c r="B40" s="972" t="s">
        <v>90</v>
      </c>
      <c r="C40" s="966" t="s">
        <v>1194</v>
      </c>
      <c r="D40" s="978"/>
      <c r="E40" s="968"/>
      <c r="F40" s="974" t="s">
        <v>20</v>
      </c>
      <c r="G40" s="975"/>
      <c r="H40" s="975"/>
      <c r="I40" s="975"/>
      <c r="J40" s="975"/>
      <c r="K40" s="975"/>
      <c r="L40" s="975"/>
      <c r="M40" s="975"/>
      <c r="N40" s="975"/>
      <c r="O40" s="975"/>
      <c r="P40" s="975"/>
      <c r="Q40" s="975"/>
    </row>
    <row r="41" spans="2:17">
      <c r="B41" s="965" t="s">
        <v>1197</v>
      </c>
      <c r="C41" s="966"/>
      <c r="D41" s="978"/>
      <c r="E41" s="968"/>
      <c r="F41" s="974" t="s">
        <v>20</v>
      </c>
      <c r="G41" s="975"/>
      <c r="H41" s="975"/>
      <c r="I41" s="975"/>
      <c r="J41" s="975"/>
      <c r="K41" s="975"/>
      <c r="L41" s="975"/>
      <c r="M41" s="975"/>
      <c r="N41" s="975"/>
      <c r="O41" s="975"/>
      <c r="P41" s="975"/>
      <c r="Q41" s="975"/>
    </row>
    <row r="43" spans="2:17" s="976" customFormat="1">
      <c r="B43" s="959"/>
      <c r="C43" s="959"/>
      <c r="D43" s="959"/>
      <c r="E43" s="959"/>
      <c r="F43" s="959"/>
      <c r="G43" s="959"/>
      <c r="H43" s="960" t="s">
        <v>152</v>
      </c>
      <c r="I43" s="960"/>
      <c r="J43" s="960" t="s">
        <v>151</v>
      </c>
      <c r="K43" s="960"/>
      <c r="L43" s="960"/>
      <c r="M43" s="960"/>
      <c r="N43" s="960"/>
      <c r="O43" s="960"/>
      <c r="P43" s="960"/>
      <c r="Q43" s="960"/>
    </row>
    <row r="44" spans="2:17" ht="28.5">
      <c r="B44" s="961" t="s">
        <v>1186</v>
      </c>
      <c r="C44" s="961" t="s">
        <v>1187</v>
      </c>
      <c r="D44" s="961" t="s">
        <v>1188</v>
      </c>
      <c r="E44" s="961" t="s">
        <v>1189</v>
      </c>
      <c r="F44" s="962" t="s">
        <v>240</v>
      </c>
      <c r="G44" s="963" t="s">
        <v>239</v>
      </c>
      <c r="H44" s="964">
        <v>2012</v>
      </c>
      <c r="I44" s="964">
        <v>2013</v>
      </c>
      <c r="J44" s="964">
        <v>2014</v>
      </c>
      <c r="K44" s="964">
        <v>2015</v>
      </c>
      <c r="L44" s="964">
        <v>2016</v>
      </c>
      <c r="M44" s="964">
        <v>2017</v>
      </c>
      <c r="N44" s="964">
        <v>2018</v>
      </c>
      <c r="O44" s="964">
        <v>2019</v>
      </c>
      <c r="P44" s="964">
        <v>2020</v>
      </c>
      <c r="Q44" s="964">
        <v>2021</v>
      </c>
    </row>
    <row r="45" spans="2:17">
      <c r="B45" s="965" t="s">
        <v>1198</v>
      </c>
      <c r="C45" s="966" t="s">
        <v>3</v>
      </c>
      <c r="D45" s="967"/>
      <c r="E45" s="984"/>
      <c r="F45" s="974" t="s">
        <v>20</v>
      </c>
      <c r="G45" s="975"/>
      <c r="H45" s="969"/>
      <c r="I45" s="970"/>
      <c r="J45" s="971"/>
      <c r="K45" s="971"/>
      <c r="L45" s="971"/>
      <c r="M45" s="971"/>
      <c r="N45" s="971"/>
      <c r="O45" s="971"/>
      <c r="P45" s="971"/>
      <c r="Q45" s="971"/>
    </row>
    <row r="46" spans="2:17">
      <c r="B46" s="972" t="s">
        <v>90</v>
      </c>
      <c r="C46" s="973" t="s">
        <v>3</v>
      </c>
      <c r="D46" s="978"/>
      <c r="E46" s="984"/>
      <c r="F46" s="974" t="s">
        <v>20</v>
      </c>
      <c r="G46" s="975"/>
      <c r="H46" s="988"/>
      <c r="I46" s="988"/>
      <c r="J46" s="988"/>
      <c r="K46" s="988"/>
      <c r="L46" s="988"/>
      <c r="M46" s="988"/>
      <c r="N46" s="988"/>
      <c r="O46" s="988"/>
      <c r="P46" s="988"/>
      <c r="Q46" s="988"/>
    </row>
    <row r="47" spans="2:17">
      <c r="B47" s="972" t="s">
        <v>90</v>
      </c>
      <c r="C47" s="973" t="s">
        <v>3</v>
      </c>
      <c r="D47" s="978"/>
      <c r="E47" s="984"/>
      <c r="F47" s="974" t="s">
        <v>20</v>
      </c>
      <c r="G47" s="975"/>
      <c r="H47" s="988"/>
      <c r="I47" s="988"/>
      <c r="J47" s="988"/>
      <c r="K47" s="988"/>
      <c r="L47" s="988"/>
      <c r="M47" s="988"/>
      <c r="N47" s="988"/>
      <c r="O47" s="988"/>
      <c r="P47" s="988"/>
      <c r="Q47" s="988"/>
    </row>
    <row r="48" spans="2:17">
      <c r="B48" s="972" t="s">
        <v>90</v>
      </c>
      <c r="C48" s="973" t="s">
        <v>3</v>
      </c>
      <c r="D48" s="967"/>
      <c r="E48" s="984"/>
      <c r="F48" s="974" t="s">
        <v>20</v>
      </c>
      <c r="G48" s="975"/>
      <c r="H48" s="988"/>
      <c r="I48" s="988"/>
      <c r="J48" s="988"/>
      <c r="K48" s="988"/>
      <c r="L48" s="988"/>
      <c r="M48" s="988"/>
      <c r="N48" s="988"/>
      <c r="O48" s="988"/>
      <c r="P48" s="988"/>
      <c r="Q48" s="988"/>
    </row>
    <row r="49" spans="2:17">
      <c r="B49" s="972" t="s">
        <v>90</v>
      </c>
      <c r="C49" s="973" t="s">
        <v>3</v>
      </c>
      <c r="D49" s="978"/>
      <c r="E49" s="984"/>
      <c r="F49" s="974" t="s">
        <v>20</v>
      </c>
      <c r="G49" s="975"/>
      <c r="H49" s="988"/>
      <c r="I49" s="988"/>
      <c r="J49" s="988"/>
      <c r="K49" s="988"/>
      <c r="L49" s="988"/>
      <c r="M49" s="988"/>
      <c r="N49" s="988"/>
      <c r="O49" s="988"/>
      <c r="P49" s="988"/>
      <c r="Q49" s="988"/>
    </row>
    <row r="50" spans="2:17">
      <c r="B50" s="972" t="s">
        <v>90</v>
      </c>
      <c r="C50" s="973" t="s">
        <v>3</v>
      </c>
      <c r="D50" s="978"/>
      <c r="E50" s="984"/>
      <c r="F50" s="974" t="s">
        <v>20</v>
      </c>
      <c r="G50" s="975"/>
      <c r="H50" s="988"/>
      <c r="I50" s="988"/>
      <c r="J50" s="988"/>
      <c r="K50" s="988"/>
      <c r="L50" s="988"/>
      <c r="M50" s="988"/>
      <c r="N50" s="988"/>
      <c r="O50" s="988"/>
      <c r="P50" s="988"/>
      <c r="Q50" s="988"/>
    </row>
    <row r="51" spans="2:17">
      <c r="B51" s="972" t="s">
        <v>90</v>
      </c>
      <c r="C51" s="973" t="s">
        <v>3</v>
      </c>
      <c r="D51" s="978"/>
      <c r="E51" s="984"/>
      <c r="F51" s="974" t="s">
        <v>20</v>
      </c>
      <c r="G51" s="975"/>
      <c r="H51" s="988"/>
      <c r="I51" s="988"/>
      <c r="J51" s="988"/>
      <c r="K51" s="988"/>
      <c r="L51" s="988"/>
      <c r="M51" s="988"/>
      <c r="N51" s="988"/>
      <c r="O51" s="988"/>
      <c r="P51" s="988"/>
      <c r="Q51" s="988"/>
    </row>
    <row r="52" spans="2:17">
      <c r="B52" s="972" t="s">
        <v>90</v>
      </c>
      <c r="C52" s="973" t="s">
        <v>3</v>
      </c>
      <c r="D52" s="978"/>
      <c r="E52" s="984"/>
      <c r="F52" s="974" t="s">
        <v>20</v>
      </c>
      <c r="G52" s="975"/>
      <c r="H52" s="988"/>
      <c r="I52" s="988"/>
      <c r="J52" s="988"/>
      <c r="K52" s="988"/>
      <c r="L52" s="988"/>
      <c r="M52" s="988"/>
      <c r="N52" s="988"/>
      <c r="O52" s="988"/>
      <c r="P52" s="988"/>
      <c r="Q52" s="988"/>
    </row>
    <row r="53" spans="2:17">
      <c r="B53" s="972" t="s">
        <v>90</v>
      </c>
      <c r="C53" s="966" t="s">
        <v>92</v>
      </c>
      <c r="D53" s="978"/>
      <c r="E53" s="968"/>
      <c r="F53" s="974" t="s">
        <v>20</v>
      </c>
      <c r="G53" s="975"/>
      <c r="H53" s="975"/>
      <c r="I53" s="975"/>
      <c r="J53" s="975"/>
      <c r="K53" s="975"/>
      <c r="L53" s="975"/>
      <c r="M53" s="975"/>
      <c r="N53" s="975"/>
      <c r="O53" s="975"/>
      <c r="P53" s="975"/>
      <c r="Q53" s="975"/>
    </row>
    <row r="54" spans="2:17">
      <c r="B54" s="972" t="s">
        <v>90</v>
      </c>
      <c r="C54" s="966" t="s">
        <v>2</v>
      </c>
      <c r="D54" s="967" t="s">
        <v>1192</v>
      </c>
      <c r="E54" s="984"/>
      <c r="F54" s="974" t="s">
        <v>20</v>
      </c>
      <c r="G54" s="975"/>
      <c r="H54" s="988"/>
      <c r="I54" s="988"/>
      <c r="J54" s="988"/>
      <c r="K54" s="988"/>
      <c r="L54" s="988"/>
      <c r="M54" s="988"/>
      <c r="N54" s="988"/>
      <c r="O54" s="988"/>
      <c r="P54" s="988"/>
      <c r="Q54" s="988"/>
    </row>
    <row r="55" spans="2:17">
      <c r="B55" s="972" t="s">
        <v>90</v>
      </c>
      <c r="C55" s="973" t="s">
        <v>2</v>
      </c>
      <c r="D55" s="978" t="s">
        <v>1192</v>
      </c>
      <c r="E55" s="984"/>
      <c r="F55" s="974" t="s">
        <v>20</v>
      </c>
      <c r="G55" s="975"/>
      <c r="H55" s="988"/>
      <c r="I55" s="988"/>
      <c r="J55" s="988"/>
      <c r="K55" s="988"/>
      <c r="L55" s="988"/>
      <c r="M55" s="988"/>
      <c r="N55" s="988"/>
      <c r="O55" s="988"/>
      <c r="P55" s="988"/>
      <c r="Q55" s="988"/>
    </row>
    <row r="56" spans="2:17">
      <c r="B56" s="972" t="s">
        <v>90</v>
      </c>
      <c r="C56" s="973" t="s">
        <v>2</v>
      </c>
      <c r="D56" s="978" t="s">
        <v>1192</v>
      </c>
      <c r="E56" s="984"/>
      <c r="F56" s="974" t="s">
        <v>20</v>
      </c>
      <c r="G56" s="975"/>
      <c r="H56" s="988"/>
      <c r="I56" s="988"/>
      <c r="J56" s="988"/>
      <c r="K56" s="988"/>
      <c r="L56" s="988"/>
      <c r="M56" s="988"/>
      <c r="N56" s="988"/>
      <c r="O56" s="988"/>
      <c r="P56" s="988"/>
      <c r="Q56" s="988"/>
    </row>
    <row r="57" spans="2:17">
      <c r="B57" s="972" t="s">
        <v>90</v>
      </c>
      <c r="C57" s="973" t="s">
        <v>2</v>
      </c>
      <c r="D57" s="978" t="s">
        <v>1192</v>
      </c>
      <c r="E57" s="984"/>
      <c r="F57" s="974" t="s">
        <v>20</v>
      </c>
      <c r="G57" s="975"/>
      <c r="H57" s="988"/>
      <c r="I57" s="988"/>
      <c r="J57" s="988"/>
      <c r="K57" s="988"/>
      <c r="L57" s="988"/>
      <c r="M57" s="988"/>
      <c r="N57" s="988"/>
      <c r="O57" s="988"/>
      <c r="P57" s="988"/>
      <c r="Q57" s="988"/>
    </row>
    <row r="58" spans="2:17">
      <c r="B58" s="972" t="s">
        <v>90</v>
      </c>
      <c r="C58" s="973" t="s">
        <v>2</v>
      </c>
      <c r="D58" s="978" t="s">
        <v>1192</v>
      </c>
      <c r="E58" s="984"/>
      <c r="F58" s="974" t="s">
        <v>20</v>
      </c>
      <c r="G58" s="975"/>
      <c r="H58" s="988"/>
      <c r="I58" s="988"/>
      <c r="J58" s="988"/>
      <c r="K58" s="988"/>
      <c r="L58" s="988"/>
      <c r="M58" s="988"/>
      <c r="N58" s="988"/>
      <c r="O58" s="988"/>
      <c r="P58" s="988"/>
      <c r="Q58" s="988"/>
    </row>
    <row r="59" spans="2:17">
      <c r="B59" s="972" t="s">
        <v>90</v>
      </c>
      <c r="C59" s="973" t="s">
        <v>2</v>
      </c>
      <c r="D59" s="967" t="s">
        <v>1193</v>
      </c>
      <c r="E59" s="984"/>
      <c r="F59" s="974" t="s">
        <v>20</v>
      </c>
      <c r="G59" s="975"/>
      <c r="H59" s="988"/>
      <c r="I59" s="988"/>
      <c r="J59" s="988"/>
      <c r="K59" s="988"/>
      <c r="L59" s="988"/>
      <c r="M59" s="988"/>
      <c r="N59" s="988"/>
      <c r="O59" s="988"/>
      <c r="P59" s="988"/>
      <c r="Q59" s="988"/>
    </row>
    <row r="60" spans="2:17">
      <c r="B60" s="972" t="s">
        <v>90</v>
      </c>
      <c r="C60" s="973" t="s">
        <v>2</v>
      </c>
      <c r="D60" s="978" t="s">
        <v>1193</v>
      </c>
      <c r="E60" s="984"/>
      <c r="F60" s="974" t="s">
        <v>20</v>
      </c>
      <c r="G60" s="975"/>
      <c r="H60" s="988"/>
      <c r="I60" s="988"/>
      <c r="J60" s="988"/>
      <c r="K60" s="988"/>
      <c r="L60" s="988"/>
      <c r="M60" s="988"/>
      <c r="N60" s="988"/>
      <c r="O60" s="988"/>
      <c r="P60" s="988"/>
      <c r="Q60" s="988"/>
    </row>
    <row r="61" spans="2:17">
      <c r="B61" s="972" t="s">
        <v>90</v>
      </c>
      <c r="C61" s="973" t="s">
        <v>2</v>
      </c>
      <c r="D61" s="978" t="s">
        <v>1193</v>
      </c>
      <c r="E61" s="984"/>
      <c r="F61" s="974" t="s">
        <v>20</v>
      </c>
      <c r="G61" s="975"/>
      <c r="H61" s="988"/>
      <c r="I61" s="988"/>
      <c r="J61" s="988"/>
      <c r="K61" s="988"/>
      <c r="L61" s="988"/>
      <c r="M61" s="988"/>
      <c r="N61" s="988"/>
      <c r="O61" s="988"/>
      <c r="P61" s="988"/>
      <c r="Q61" s="988"/>
    </row>
    <row r="62" spans="2:17">
      <c r="B62" s="972" t="s">
        <v>90</v>
      </c>
      <c r="C62" s="973" t="s">
        <v>2</v>
      </c>
      <c r="D62" s="978" t="s">
        <v>1193</v>
      </c>
      <c r="E62" s="984"/>
      <c r="F62" s="974" t="s">
        <v>20</v>
      </c>
      <c r="G62" s="975"/>
      <c r="H62" s="988"/>
      <c r="I62" s="988"/>
      <c r="J62" s="988"/>
      <c r="K62" s="988"/>
      <c r="L62" s="988"/>
      <c r="M62" s="988"/>
      <c r="N62" s="988"/>
      <c r="O62" s="988"/>
      <c r="P62" s="988"/>
      <c r="Q62" s="988"/>
    </row>
    <row r="63" spans="2:17">
      <c r="B63" s="972" t="s">
        <v>90</v>
      </c>
      <c r="C63" s="973" t="s">
        <v>2</v>
      </c>
      <c r="D63" s="978" t="s">
        <v>1193</v>
      </c>
      <c r="E63" s="984"/>
      <c r="F63" s="974" t="s">
        <v>20</v>
      </c>
      <c r="G63" s="975"/>
      <c r="H63" s="988"/>
      <c r="I63" s="988"/>
      <c r="J63" s="988"/>
      <c r="K63" s="988"/>
      <c r="L63" s="988"/>
      <c r="M63" s="988"/>
      <c r="N63" s="988"/>
      <c r="O63" s="988"/>
      <c r="P63" s="988"/>
      <c r="Q63" s="988"/>
    </row>
    <row r="64" spans="2:17">
      <c r="B64" s="972" t="s">
        <v>90</v>
      </c>
      <c r="C64" s="966" t="s">
        <v>1194</v>
      </c>
      <c r="D64" s="978"/>
      <c r="E64" s="968"/>
      <c r="F64" s="974" t="s">
        <v>20</v>
      </c>
      <c r="G64" s="975"/>
      <c r="H64" s="975"/>
      <c r="I64" s="975"/>
      <c r="J64" s="975"/>
      <c r="K64" s="975"/>
      <c r="L64" s="975"/>
      <c r="M64" s="975"/>
      <c r="N64" s="975"/>
      <c r="O64" s="975"/>
      <c r="P64" s="975"/>
      <c r="Q64" s="975"/>
    </row>
    <row r="65" spans="2:17">
      <c r="B65" s="965" t="s">
        <v>1199</v>
      </c>
      <c r="C65" s="966"/>
      <c r="D65" s="978"/>
      <c r="E65" s="968"/>
      <c r="F65" s="974" t="s">
        <v>20</v>
      </c>
      <c r="G65" s="975"/>
      <c r="H65" s="975"/>
      <c r="I65" s="975"/>
      <c r="J65" s="975"/>
      <c r="K65" s="975"/>
      <c r="L65" s="975"/>
      <c r="M65" s="975"/>
      <c r="N65" s="975"/>
      <c r="O65" s="975"/>
      <c r="P65" s="975"/>
      <c r="Q65" s="975"/>
    </row>
    <row r="66" spans="2:17">
      <c r="C66" s="981"/>
      <c r="D66" s="981"/>
      <c r="E66" s="981"/>
      <c r="F66" s="981"/>
      <c r="G66" s="981"/>
      <c r="H66" s="981"/>
      <c r="I66" s="979"/>
    </row>
    <row r="67" spans="2:17">
      <c r="C67" s="981"/>
      <c r="D67" s="981"/>
      <c r="E67" s="981"/>
      <c r="F67" s="981"/>
      <c r="G67" s="981"/>
      <c r="H67" s="981"/>
      <c r="I67" s="979"/>
    </row>
    <row r="68" spans="2:17">
      <c r="C68" s="980"/>
      <c r="D68" s="981"/>
      <c r="E68" s="981"/>
      <c r="F68" s="981"/>
      <c r="G68" s="981"/>
      <c r="H68" s="981"/>
      <c r="I68" s="979"/>
    </row>
    <row r="69" spans="2:17">
      <c r="C69" s="980"/>
      <c r="D69" s="981"/>
      <c r="E69" s="981"/>
      <c r="F69" s="981"/>
      <c r="G69" s="981"/>
      <c r="H69" s="981"/>
      <c r="I69" s="979"/>
    </row>
    <row r="70" spans="2:17">
      <c r="C70" s="980"/>
      <c r="D70" s="981"/>
      <c r="E70" s="981"/>
      <c r="F70" s="981"/>
      <c r="G70" s="981"/>
      <c r="H70" s="981"/>
      <c r="I70" s="979"/>
    </row>
    <row r="71" spans="2:17">
      <c r="C71" s="981"/>
      <c r="D71" s="981"/>
      <c r="E71" s="981"/>
      <c r="F71" s="981"/>
      <c r="G71" s="981"/>
      <c r="H71" s="981"/>
      <c r="I71" s="979"/>
    </row>
    <row r="72" spans="2:17">
      <c r="C72" s="980"/>
      <c r="D72" s="981"/>
      <c r="E72" s="981"/>
      <c r="F72" s="981"/>
      <c r="G72" s="981"/>
      <c r="H72" s="981"/>
      <c r="I72" s="979"/>
    </row>
    <row r="73" spans="2:17">
      <c r="C73" s="981"/>
      <c r="D73" s="981"/>
      <c r="E73" s="981"/>
      <c r="F73" s="981"/>
      <c r="G73" s="981"/>
      <c r="H73" s="981"/>
      <c r="I73" s="979"/>
    </row>
    <row r="74" spans="2:17">
      <c r="C74" s="982"/>
      <c r="D74" s="981"/>
      <c r="E74" s="981"/>
      <c r="F74" s="981"/>
      <c r="G74" s="981"/>
      <c r="H74" s="981"/>
      <c r="I74" s="979"/>
    </row>
    <row r="75" spans="2:17">
      <c r="C75" s="981"/>
      <c r="D75" s="981"/>
      <c r="E75" s="981"/>
      <c r="F75" s="981"/>
      <c r="G75" s="981"/>
      <c r="H75" s="981"/>
      <c r="I75" s="979"/>
    </row>
    <row r="76" spans="2:17">
      <c r="C76" s="980"/>
      <c r="D76" s="983"/>
      <c r="E76" s="983"/>
      <c r="F76" s="983"/>
      <c r="G76" s="983"/>
      <c r="H76" s="983"/>
      <c r="I76" s="979"/>
    </row>
    <row r="77" spans="2:17">
      <c r="C77" s="981"/>
      <c r="D77" s="981"/>
      <c r="E77" s="981"/>
      <c r="F77" s="981"/>
      <c r="G77" s="981"/>
      <c r="H77" s="981"/>
      <c r="I77" s="979"/>
    </row>
    <row r="78" spans="2:17">
      <c r="C78" s="983"/>
      <c r="D78" s="983"/>
      <c r="E78" s="983"/>
      <c r="F78" s="983"/>
      <c r="G78" s="983"/>
      <c r="H78" s="983"/>
      <c r="I78" s="979"/>
    </row>
    <row r="79" spans="2:17">
      <c r="C79" s="980"/>
      <c r="D79" s="983"/>
      <c r="E79" s="983"/>
      <c r="F79" s="983"/>
      <c r="G79" s="983"/>
      <c r="H79" s="980"/>
      <c r="I79" s="979"/>
    </row>
    <row r="80" spans="2:17">
      <c r="C80" s="979"/>
      <c r="D80" s="979"/>
      <c r="E80" s="979"/>
      <c r="F80" s="979"/>
      <c r="G80" s="979"/>
      <c r="H80" s="979"/>
      <c r="I80" s="979"/>
    </row>
    <row r="81" spans="3:9">
      <c r="C81" s="979"/>
      <c r="D81" s="979"/>
      <c r="E81" s="979"/>
      <c r="F81" s="979"/>
      <c r="G81" s="979"/>
      <c r="H81" s="979"/>
      <c r="I81" s="979"/>
    </row>
    <row r="82" spans="3:9">
      <c r="C82" s="979"/>
      <c r="D82" s="979"/>
      <c r="E82" s="979"/>
      <c r="F82" s="979"/>
      <c r="G82" s="979"/>
      <c r="H82" s="979"/>
      <c r="I82" s="979"/>
    </row>
    <row r="83" spans="3:9">
      <c r="C83" s="979"/>
      <c r="D83" s="979"/>
      <c r="E83" s="979"/>
      <c r="F83" s="979"/>
      <c r="G83" s="979"/>
      <c r="H83" s="979"/>
      <c r="I83" s="979"/>
    </row>
  </sheetData>
  <pageMargins left="0.74803149606299213" right="0.74803149606299213" top="0.98425196850393704" bottom="0.98425196850393704" header="0.51181102362204722" footer="0.51181102362204722"/>
  <pageSetup paperSize="8" scale="73" orientation="landscape" r:id="rId1"/>
  <headerFooter alignWithMargins="0">
    <oddHeader>&amp;R&amp;A</oddHeader>
    <oddFooter>&amp;R&amp;F</oddFooter>
  </headerFooter>
</worksheet>
</file>

<file path=xl/worksheets/sheet27.xml><?xml version="1.0" encoding="utf-8"?>
<worksheet xmlns="http://schemas.openxmlformats.org/spreadsheetml/2006/main" xmlns:r="http://schemas.openxmlformats.org/officeDocument/2006/relationships">
  <sheetPr>
    <tabColor theme="7" tint="0.59999389629810485"/>
    <pageSetUpPr fitToPage="1"/>
  </sheetPr>
  <dimension ref="A1:AM195"/>
  <sheetViews>
    <sheetView topLeftCell="A85" zoomScale="70" zoomScaleNormal="70" zoomScaleSheetLayoutView="70" workbookViewId="0">
      <selection activeCell="H112" sqref="H112:L112"/>
    </sheetView>
  </sheetViews>
  <sheetFormatPr defaultRowHeight="12.75"/>
  <cols>
    <col min="1" max="1" width="6.375" style="992" customWidth="1"/>
    <col min="2" max="2" width="15.625" style="992" customWidth="1"/>
    <col min="3" max="3" width="30" style="1021" customWidth="1"/>
    <col min="4" max="4" width="27.25" style="992" customWidth="1"/>
    <col min="5" max="5" width="38.375" style="992" bestFit="1" customWidth="1"/>
    <col min="6" max="6" width="6.5" style="992" customWidth="1"/>
    <col min="7" max="7" width="12.625" style="992" customWidth="1"/>
    <col min="8" max="17" width="11.25" style="992" customWidth="1"/>
    <col min="18" max="18" width="9" style="992"/>
    <col min="19" max="19" width="16.5" style="992" customWidth="1"/>
    <col min="20" max="16384" width="9" style="992"/>
  </cols>
  <sheetData>
    <row r="1" spans="1:39" ht="26.25">
      <c r="A1" s="989" t="s">
        <v>1201</v>
      </c>
      <c r="B1" s="990"/>
      <c r="C1" s="990"/>
      <c r="D1" s="991"/>
      <c r="E1" s="991"/>
      <c r="F1" s="991"/>
      <c r="G1" s="991"/>
      <c r="H1" s="990"/>
      <c r="I1" s="990"/>
      <c r="J1" s="990"/>
      <c r="K1" s="990"/>
      <c r="L1" s="990"/>
      <c r="M1" s="990"/>
      <c r="N1" s="990"/>
      <c r="O1" s="990"/>
      <c r="P1" s="990"/>
      <c r="Q1" s="990"/>
    </row>
    <row r="2" spans="1:39" ht="24.75">
      <c r="A2" s="993"/>
      <c r="B2" s="990"/>
      <c r="C2" s="990"/>
      <c r="D2" s="990"/>
      <c r="E2" s="990"/>
      <c r="F2" s="990"/>
      <c r="G2" s="990"/>
      <c r="H2" s="990"/>
      <c r="I2" s="990"/>
      <c r="J2" s="990"/>
      <c r="K2" s="990"/>
      <c r="L2" s="990"/>
      <c r="M2" s="990"/>
      <c r="N2" s="990"/>
      <c r="O2" s="990"/>
      <c r="P2" s="990"/>
      <c r="Q2" s="990"/>
    </row>
    <row r="3" spans="1:39" ht="25.5" thickBot="1">
      <c r="A3" s="952" t="s">
        <v>246</v>
      </c>
      <c r="B3" s="994"/>
      <c r="C3" s="994"/>
      <c r="D3" s="954"/>
      <c r="E3" s="954"/>
      <c r="F3" s="954"/>
      <c r="G3" s="954"/>
      <c r="H3" s="994"/>
      <c r="I3" s="994"/>
      <c r="J3" s="994"/>
      <c r="K3" s="994"/>
      <c r="L3" s="994"/>
      <c r="M3" s="994"/>
      <c r="N3" s="994"/>
      <c r="O3" s="994"/>
      <c r="P3" s="994"/>
      <c r="Q3" s="994"/>
    </row>
    <row r="4" spans="1:39" s="995" customFormat="1" ht="14.25">
      <c r="M4" s="996"/>
      <c r="N4" s="996"/>
    </row>
    <row r="5" spans="1:39" s="1002" customFormat="1" ht="24.75">
      <c r="A5" s="997" t="s">
        <v>1202</v>
      </c>
      <c r="B5" s="998"/>
      <c r="C5" s="999"/>
      <c r="D5" s="1000"/>
      <c r="E5" s="1001"/>
      <c r="F5" s="1001"/>
      <c r="G5" s="1001"/>
    </row>
    <row r="6" spans="1:39" s="995" customFormat="1">
      <c r="M6" s="1003"/>
      <c r="N6" s="1003"/>
    </row>
    <row r="7" spans="1:39" s="995" customFormat="1">
      <c r="H7" s="1004" t="s">
        <v>152</v>
      </c>
      <c r="I7" s="1004"/>
      <c r="J7" s="1004" t="s">
        <v>151</v>
      </c>
      <c r="K7" s="1004"/>
      <c r="L7" s="1004"/>
      <c r="M7" s="1004"/>
      <c r="N7" s="1004"/>
      <c r="O7" s="1004"/>
      <c r="P7" s="1004"/>
      <c r="Q7" s="1004"/>
    </row>
    <row r="8" spans="1:39" ht="28.5">
      <c r="A8" s="995"/>
      <c r="B8" s="961" t="s">
        <v>1186</v>
      </c>
      <c r="C8" s="961" t="s">
        <v>1187</v>
      </c>
      <c r="D8" s="961" t="s">
        <v>1188</v>
      </c>
      <c r="E8" s="961" t="s">
        <v>1189</v>
      </c>
      <c r="F8" s="1005" t="s">
        <v>240</v>
      </c>
      <c r="G8" s="963" t="s">
        <v>239</v>
      </c>
      <c r="H8" s="1006">
        <v>2012</v>
      </c>
      <c r="I8" s="1006">
        <v>2013</v>
      </c>
      <c r="J8" s="1006">
        <v>2014</v>
      </c>
      <c r="K8" s="1006">
        <v>2015</v>
      </c>
      <c r="L8" s="1006">
        <v>2016</v>
      </c>
      <c r="M8" s="1006">
        <v>2017</v>
      </c>
      <c r="N8" s="1006">
        <v>2018</v>
      </c>
      <c r="O8" s="1006">
        <v>2019</v>
      </c>
      <c r="P8" s="1006">
        <v>2020</v>
      </c>
      <c r="Q8" s="1006">
        <v>2021</v>
      </c>
      <c r="X8" s="1007">
        <v>2008</v>
      </c>
      <c r="Y8" s="1007">
        <v>2009</v>
      </c>
      <c r="Z8" s="1007">
        <v>2010</v>
      </c>
      <c r="AA8" s="1007">
        <v>2011</v>
      </c>
      <c r="AB8" s="1007">
        <v>2012</v>
      </c>
      <c r="AC8" s="1007">
        <v>2013</v>
      </c>
      <c r="AD8" s="1007">
        <v>2014</v>
      </c>
      <c r="AE8" s="1007">
        <v>2015</v>
      </c>
      <c r="AF8" s="1007">
        <v>2016</v>
      </c>
      <c r="AG8" s="1007">
        <v>2017</v>
      </c>
      <c r="AH8" s="1007">
        <v>2018</v>
      </c>
      <c r="AI8" s="1007">
        <v>2019</v>
      </c>
      <c r="AJ8" s="1007">
        <v>2020</v>
      </c>
      <c r="AK8" s="1007">
        <v>2021</v>
      </c>
    </row>
    <row r="9" spans="1:39">
      <c r="A9" s="995"/>
      <c r="B9" s="1008" t="s">
        <v>1203</v>
      </c>
      <c r="C9" s="1009" t="s">
        <v>1204</v>
      </c>
      <c r="D9" s="1010"/>
      <c r="E9" s="1011"/>
      <c r="F9" s="1011"/>
      <c r="G9" s="1012"/>
      <c r="H9" s="1013">
        <f t="shared" ref="H9:Q9" si="0">SUM(H23,H65)</f>
        <v>0</v>
      </c>
      <c r="I9" s="1013">
        <f t="shared" si="0"/>
        <v>0</v>
      </c>
      <c r="J9" s="1013">
        <f t="shared" si="0"/>
        <v>0</v>
      </c>
      <c r="K9" s="1013">
        <f t="shared" si="0"/>
        <v>0</v>
      </c>
      <c r="L9" s="1013">
        <f t="shared" si="0"/>
        <v>0</v>
      </c>
      <c r="M9" s="1013">
        <f t="shared" si="0"/>
        <v>0</v>
      </c>
      <c r="N9" s="1013">
        <f t="shared" si="0"/>
        <v>0</v>
      </c>
      <c r="O9" s="1013">
        <f t="shared" si="0"/>
        <v>0</v>
      </c>
      <c r="P9" s="1013">
        <f t="shared" si="0"/>
        <v>0</v>
      </c>
      <c r="Q9" s="1013">
        <f t="shared" si="0"/>
        <v>0</v>
      </c>
    </row>
    <row r="10" spans="1:39" ht="12.75" customHeight="1">
      <c r="A10" s="995"/>
      <c r="B10" s="1014"/>
      <c r="C10" s="1015" t="s">
        <v>1205</v>
      </c>
      <c r="E10" s="1011"/>
      <c r="F10" s="1011"/>
      <c r="G10" s="1012"/>
      <c r="H10" s="1013">
        <f t="shared" ref="H10:Q10" si="1">H36</f>
        <v>0</v>
      </c>
      <c r="I10" s="1013">
        <f t="shared" si="1"/>
        <v>0</v>
      </c>
      <c r="J10" s="1013">
        <f t="shared" si="1"/>
        <v>0</v>
      </c>
      <c r="K10" s="1013">
        <f t="shared" si="1"/>
        <v>0</v>
      </c>
      <c r="L10" s="1013">
        <f t="shared" si="1"/>
        <v>0</v>
      </c>
      <c r="M10" s="1013">
        <f t="shared" si="1"/>
        <v>0</v>
      </c>
      <c r="N10" s="1013">
        <f t="shared" si="1"/>
        <v>0</v>
      </c>
      <c r="O10" s="1013">
        <f t="shared" si="1"/>
        <v>0</v>
      </c>
      <c r="P10" s="1013">
        <f t="shared" si="1"/>
        <v>0</v>
      </c>
      <c r="Q10" s="1013">
        <f t="shared" si="1"/>
        <v>0</v>
      </c>
    </row>
    <row r="11" spans="1:39">
      <c r="A11" s="995"/>
      <c r="B11" s="1014"/>
      <c r="C11" s="1016" t="s">
        <v>1206</v>
      </c>
      <c r="D11" s="1010"/>
      <c r="E11" s="1011"/>
      <c r="F11" s="1011"/>
      <c r="G11" s="1012"/>
      <c r="H11" s="1013">
        <f t="shared" ref="H11:Q11" si="2">SUM(H47,H73)</f>
        <v>0</v>
      </c>
      <c r="I11" s="1013">
        <f t="shared" si="2"/>
        <v>0</v>
      </c>
      <c r="J11" s="1013">
        <f t="shared" si="2"/>
        <v>0</v>
      </c>
      <c r="K11" s="1013">
        <f t="shared" si="2"/>
        <v>0</v>
      </c>
      <c r="L11" s="1013">
        <f t="shared" si="2"/>
        <v>0</v>
      </c>
      <c r="M11" s="1013">
        <f t="shared" si="2"/>
        <v>0</v>
      </c>
      <c r="N11" s="1013">
        <f t="shared" si="2"/>
        <v>0</v>
      </c>
      <c r="O11" s="1013">
        <f t="shared" si="2"/>
        <v>0</v>
      </c>
      <c r="P11" s="1013">
        <f t="shared" si="2"/>
        <v>0</v>
      </c>
      <c r="Q11" s="1013">
        <f t="shared" si="2"/>
        <v>0</v>
      </c>
      <c r="X11" s="1007"/>
      <c r="Y11" s="1007"/>
      <c r="Z11" s="1007"/>
      <c r="AA11" s="1007"/>
      <c r="AB11" s="1007"/>
      <c r="AC11" s="1007"/>
      <c r="AD11" s="1007"/>
      <c r="AE11" s="1007"/>
      <c r="AF11" s="1007"/>
      <c r="AG11" s="1007"/>
      <c r="AH11" s="1007"/>
      <c r="AI11" s="1007"/>
      <c r="AJ11" s="1007"/>
      <c r="AK11" s="1007"/>
    </row>
    <row r="12" spans="1:39">
      <c r="A12" s="995"/>
      <c r="B12" s="1014"/>
      <c r="C12" s="1016" t="s">
        <v>14</v>
      </c>
      <c r="D12" s="1010"/>
      <c r="E12" s="1011"/>
      <c r="F12" s="1011"/>
      <c r="G12" s="1012"/>
      <c r="H12" s="1013"/>
      <c r="I12" s="1013"/>
      <c r="J12" s="1013"/>
      <c r="K12" s="1013"/>
      <c r="L12" s="1013"/>
      <c r="M12" s="1013"/>
      <c r="N12" s="1013"/>
      <c r="O12" s="1013"/>
      <c r="P12" s="1013"/>
      <c r="Q12" s="1013"/>
      <c r="X12" s="1007"/>
      <c r="Y12" s="1007"/>
      <c r="Z12" s="1007"/>
      <c r="AA12" s="1007"/>
      <c r="AB12" s="1007"/>
      <c r="AC12" s="1007"/>
      <c r="AD12" s="1007"/>
      <c r="AE12" s="1007"/>
      <c r="AF12" s="1007"/>
      <c r="AG12" s="1007"/>
      <c r="AH12" s="1007"/>
      <c r="AI12" s="1007"/>
      <c r="AJ12" s="1007"/>
      <c r="AK12" s="1007"/>
    </row>
    <row r="13" spans="1:39">
      <c r="A13" s="995"/>
      <c r="B13" s="1014"/>
      <c r="C13" s="1015" t="s">
        <v>8</v>
      </c>
      <c r="D13" s="1017"/>
      <c r="E13" s="1018"/>
      <c r="F13" s="1018"/>
      <c r="G13" s="1012"/>
      <c r="H13" s="1019">
        <f>SUM(H9:H12)</f>
        <v>0</v>
      </c>
      <c r="I13" s="1019">
        <f t="shared" ref="I13:O13" si="3">SUM(I9:I12)</f>
        <v>0</v>
      </c>
      <c r="J13" s="1019">
        <f t="shared" si="3"/>
        <v>0</v>
      </c>
      <c r="K13" s="1019">
        <f t="shared" si="3"/>
        <v>0</v>
      </c>
      <c r="L13" s="1019">
        <f t="shared" si="3"/>
        <v>0</v>
      </c>
      <c r="M13" s="1019">
        <f t="shared" si="3"/>
        <v>0</v>
      </c>
      <c r="N13" s="1019">
        <f t="shared" si="3"/>
        <v>0</v>
      </c>
      <c r="O13" s="1019">
        <f t="shared" si="3"/>
        <v>0</v>
      </c>
      <c r="P13" s="1019">
        <f>SUM(P9:P12)</f>
        <v>0</v>
      </c>
      <c r="Q13" s="1019">
        <f>SUM(Q9:Q12)</f>
        <v>0</v>
      </c>
      <c r="R13" s="1020" t="e">
        <f>IF(SUM(X13:AK13)=0,"OK","Error")</f>
        <v>#REF!</v>
      </c>
      <c r="S13" s="1020" t="s">
        <v>1207</v>
      </c>
      <c r="X13" s="1007" t="e">
        <f>IF(#REF!=#REF!,0,1)</f>
        <v>#REF!</v>
      </c>
      <c r="Y13" s="1007" t="e">
        <f>IF(#REF!=#REF!,0,1)</f>
        <v>#REF!</v>
      </c>
      <c r="Z13" s="1007" t="e">
        <f>IF(#REF!=#REF!,0,1)</f>
        <v>#REF!</v>
      </c>
      <c r="AA13" s="1007" t="e">
        <f>IF(#REF!=#REF!,0,1)</f>
        <v>#REF!</v>
      </c>
      <c r="AB13" s="1007" t="e">
        <f>IF(H13=#REF!,0,1)</f>
        <v>#REF!</v>
      </c>
      <c r="AC13" s="1007" t="e">
        <f>IF(I13=#REF!,0,1)</f>
        <v>#REF!</v>
      </c>
      <c r="AD13" s="1007" t="e">
        <f>IF(J13=#REF!,0,1)</f>
        <v>#REF!</v>
      </c>
      <c r="AE13" s="1007" t="e">
        <f>IF(K13=#REF!,0,1)</f>
        <v>#REF!</v>
      </c>
      <c r="AF13" s="1007" t="e">
        <f>IF(L13=#REF!,0,1)</f>
        <v>#REF!</v>
      </c>
      <c r="AG13" s="1007" t="e">
        <f>IF(M13=#REF!,0,1)</f>
        <v>#REF!</v>
      </c>
      <c r="AH13" s="1007" t="e">
        <f>IF(N13=#REF!,0,1)</f>
        <v>#REF!</v>
      </c>
      <c r="AI13" s="1007" t="e">
        <f>IF(O13=#REF!,0,1)</f>
        <v>#REF!</v>
      </c>
      <c r="AJ13" s="1007" t="e">
        <f>IF(P13=#REF!,0,1)</f>
        <v>#REF!</v>
      </c>
      <c r="AK13" s="1007" t="e">
        <f>IF(Q13=#REF!,0,1)</f>
        <v>#REF!</v>
      </c>
      <c r="AL13" s="1007"/>
      <c r="AM13" s="1007"/>
    </row>
    <row r="14" spans="1:39">
      <c r="A14" s="995"/>
      <c r="H14" s="1022"/>
      <c r="I14" s="1022"/>
      <c r="J14" s="1022"/>
      <c r="K14" s="1022"/>
      <c r="L14" s="1022"/>
      <c r="M14" s="1022"/>
      <c r="N14" s="1022"/>
      <c r="O14" s="1022"/>
      <c r="P14" s="1022"/>
      <c r="Q14" s="1022"/>
    </row>
    <row r="15" spans="1:39">
      <c r="A15" s="995"/>
      <c r="B15" s="1014"/>
      <c r="C15" s="1023"/>
      <c r="D15" s="1014"/>
      <c r="E15" s="1024"/>
      <c r="F15" s="1024"/>
      <c r="G15" s="1024"/>
      <c r="H15" s="1025">
        <v>2012</v>
      </c>
      <c r="I15" s="1025">
        <v>2013</v>
      </c>
      <c r="J15" s="1025">
        <v>2014</v>
      </c>
      <c r="K15" s="1025">
        <v>2015</v>
      </c>
      <c r="L15" s="1025">
        <v>2016</v>
      </c>
      <c r="M15" s="1025">
        <v>2017</v>
      </c>
      <c r="N15" s="1025">
        <v>2018</v>
      </c>
      <c r="O15" s="1025">
        <v>2019</v>
      </c>
      <c r="P15" s="1025">
        <v>2020</v>
      </c>
      <c r="Q15" s="1025">
        <v>2021</v>
      </c>
    </row>
    <row r="16" spans="1:39" ht="25.5">
      <c r="A16" s="995"/>
      <c r="B16" s="1008" t="s">
        <v>739</v>
      </c>
      <c r="C16" s="1026" t="s">
        <v>1208</v>
      </c>
      <c r="D16" s="1009" t="s">
        <v>1204</v>
      </c>
      <c r="E16" s="1010" t="s">
        <v>1209</v>
      </c>
      <c r="F16" s="1011"/>
      <c r="G16" s="1012"/>
      <c r="H16" s="1027"/>
      <c r="I16" s="1027"/>
      <c r="J16" s="1027"/>
      <c r="K16" s="1027"/>
      <c r="L16" s="1027"/>
      <c r="M16" s="1027"/>
      <c r="N16" s="1027"/>
      <c r="O16" s="1027"/>
      <c r="P16" s="1027"/>
      <c r="Q16" s="1027"/>
    </row>
    <row r="17" spans="1:17">
      <c r="A17" s="995"/>
      <c r="B17" s="1014"/>
      <c r="C17" s="1023"/>
      <c r="D17" s="1023"/>
      <c r="E17" s="1010" t="s">
        <v>1210</v>
      </c>
      <c r="F17" s="1011"/>
      <c r="G17" s="1012"/>
      <c r="H17" s="1027"/>
      <c r="I17" s="1027"/>
      <c r="J17" s="1027"/>
      <c r="K17" s="1027"/>
      <c r="L17" s="1027"/>
      <c r="M17" s="1027"/>
      <c r="N17" s="1027"/>
      <c r="O17" s="1027"/>
      <c r="P17" s="1027"/>
      <c r="Q17" s="1027"/>
    </row>
    <row r="18" spans="1:17">
      <c r="A18" s="995"/>
      <c r="B18" s="1014"/>
      <c r="C18" s="1023"/>
      <c r="D18" s="1023"/>
      <c r="E18" s="1010" t="s">
        <v>1211</v>
      </c>
      <c r="F18" s="1011"/>
      <c r="G18" s="1012"/>
      <c r="H18" s="1027"/>
      <c r="I18" s="1027"/>
      <c r="J18" s="1027"/>
      <c r="K18" s="1027"/>
      <c r="L18" s="1027"/>
      <c r="M18" s="1027"/>
      <c r="N18" s="1027"/>
      <c r="O18" s="1027"/>
      <c r="P18" s="1027"/>
      <c r="Q18" s="1027"/>
    </row>
    <row r="19" spans="1:17">
      <c r="A19" s="995"/>
      <c r="B19" s="1014"/>
      <c r="C19" s="1023"/>
      <c r="D19" s="1023"/>
      <c r="E19" s="1010" t="s">
        <v>1212</v>
      </c>
      <c r="F19" s="1011"/>
      <c r="G19" s="1012"/>
      <c r="H19" s="1027"/>
      <c r="I19" s="1027"/>
      <c r="J19" s="1027"/>
      <c r="K19" s="1027"/>
      <c r="L19" s="1027"/>
      <c r="M19" s="1027"/>
      <c r="N19" s="1027"/>
      <c r="O19" s="1027"/>
      <c r="P19" s="1027"/>
      <c r="Q19" s="1027"/>
    </row>
    <row r="20" spans="1:17">
      <c r="A20" s="995"/>
      <c r="B20" s="1014"/>
      <c r="C20" s="1023"/>
      <c r="D20" s="1023"/>
      <c r="E20" s="1028" t="s">
        <v>1213</v>
      </c>
      <c r="F20" s="1029"/>
      <c r="G20" s="1012"/>
      <c r="H20" s="1027"/>
      <c r="I20" s="1027"/>
      <c r="J20" s="1027"/>
      <c r="K20" s="1027"/>
      <c r="L20" s="1027"/>
      <c r="M20" s="1027"/>
      <c r="N20" s="1027"/>
      <c r="O20" s="1027"/>
      <c r="P20" s="1027"/>
      <c r="Q20" s="1027"/>
    </row>
    <row r="21" spans="1:17">
      <c r="A21" s="995"/>
      <c r="B21" s="1014"/>
      <c r="C21" s="1023"/>
      <c r="D21" s="1023"/>
      <c r="E21" s="1010" t="s">
        <v>1214</v>
      </c>
      <c r="F21" s="1011"/>
      <c r="G21" s="1012"/>
      <c r="H21" s="1027"/>
      <c r="I21" s="1027"/>
      <c r="J21" s="1027"/>
      <c r="K21" s="1027"/>
      <c r="L21" s="1027"/>
      <c r="M21" s="1027"/>
      <c r="N21" s="1027"/>
      <c r="O21" s="1027"/>
      <c r="P21" s="1027"/>
      <c r="Q21" s="1027"/>
    </row>
    <row r="22" spans="1:17">
      <c r="A22" s="995"/>
      <c r="B22" s="1014"/>
      <c r="C22" s="1023"/>
      <c r="D22" s="1023"/>
      <c r="E22" s="1010" t="s">
        <v>1215</v>
      </c>
      <c r="F22" s="1011"/>
      <c r="G22" s="1012"/>
      <c r="H22" s="1027"/>
      <c r="I22" s="1027"/>
      <c r="J22" s="1027"/>
      <c r="K22" s="1027"/>
      <c r="L22" s="1027"/>
      <c r="M22" s="1027"/>
      <c r="N22" s="1027"/>
      <c r="O22" s="1027"/>
      <c r="P22" s="1027"/>
      <c r="Q22" s="1027"/>
    </row>
    <row r="23" spans="1:17">
      <c r="A23" s="995"/>
      <c r="B23" s="1014"/>
      <c r="C23" s="1009"/>
      <c r="D23" s="1009"/>
      <c r="E23" s="1030" t="s">
        <v>1216</v>
      </c>
      <c r="F23" s="1031"/>
      <c r="G23" s="1012"/>
      <c r="H23" s="1019">
        <f t="shared" ref="H23:Q23" si="4">SUM(H16:H22)</f>
        <v>0</v>
      </c>
      <c r="I23" s="1019">
        <f t="shared" si="4"/>
        <v>0</v>
      </c>
      <c r="J23" s="1019">
        <f t="shared" si="4"/>
        <v>0</v>
      </c>
      <c r="K23" s="1019">
        <f t="shared" si="4"/>
        <v>0</v>
      </c>
      <c r="L23" s="1019">
        <f t="shared" si="4"/>
        <v>0</v>
      </c>
      <c r="M23" s="1019">
        <f t="shared" si="4"/>
        <v>0</v>
      </c>
      <c r="N23" s="1019">
        <f t="shared" si="4"/>
        <v>0</v>
      </c>
      <c r="O23" s="1019">
        <f t="shared" si="4"/>
        <v>0</v>
      </c>
      <c r="P23" s="1019">
        <f t="shared" si="4"/>
        <v>0</v>
      </c>
      <c r="Q23" s="1019">
        <f t="shared" si="4"/>
        <v>0</v>
      </c>
    </row>
    <row r="24" spans="1:17">
      <c r="A24" s="995"/>
      <c r="B24" s="1014"/>
      <c r="C24" s="1015"/>
      <c r="D24" s="1015" t="s">
        <v>1217</v>
      </c>
      <c r="E24" s="992" t="s">
        <v>1218</v>
      </c>
      <c r="F24" s="1011"/>
      <c r="G24" s="1012"/>
      <c r="H24" s="1027"/>
      <c r="I24" s="1027"/>
      <c r="J24" s="1027"/>
      <c r="K24" s="1027"/>
      <c r="L24" s="1027"/>
      <c r="M24" s="1027"/>
      <c r="N24" s="1027"/>
      <c r="O24" s="1027"/>
      <c r="P24" s="1027"/>
      <c r="Q24" s="1027"/>
    </row>
    <row r="25" spans="1:17">
      <c r="A25" s="995"/>
      <c r="B25" s="1014"/>
      <c r="C25" s="1015"/>
      <c r="D25" s="1015"/>
      <c r="E25" s="1010" t="s">
        <v>1219</v>
      </c>
      <c r="F25" s="1011"/>
      <c r="G25" s="1012"/>
      <c r="H25" s="1027"/>
      <c r="I25" s="1027"/>
      <c r="J25" s="1027"/>
      <c r="K25" s="1027"/>
      <c r="L25" s="1027"/>
      <c r="M25" s="1027"/>
      <c r="N25" s="1027"/>
      <c r="O25" s="1027"/>
      <c r="P25" s="1027"/>
      <c r="Q25" s="1027"/>
    </row>
    <row r="26" spans="1:17">
      <c r="A26" s="995"/>
      <c r="B26" s="1014"/>
      <c r="C26" s="1023"/>
      <c r="D26" s="1023"/>
      <c r="E26" s="1010" t="s">
        <v>1220</v>
      </c>
      <c r="F26" s="1011"/>
      <c r="G26" s="1012"/>
      <c r="H26" s="1027"/>
      <c r="I26" s="1027"/>
      <c r="J26" s="1027"/>
      <c r="K26" s="1027"/>
      <c r="L26" s="1027"/>
      <c r="M26" s="1027"/>
      <c r="N26" s="1027"/>
      <c r="O26" s="1027"/>
      <c r="P26" s="1027"/>
      <c r="Q26" s="1027"/>
    </row>
    <row r="27" spans="1:17">
      <c r="A27" s="995"/>
      <c r="B27" s="1014"/>
      <c r="C27" s="1023"/>
      <c r="D27" s="1023"/>
      <c r="E27" s="1010" t="s">
        <v>1221</v>
      </c>
      <c r="F27" s="1011"/>
      <c r="G27" s="1012"/>
      <c r="H27" s="1027"/>
      <c r="I27" s="1027"/>
      <c r="J27" s="1027"/>
      <c r="K27" s="1027"/>
      <c r="L27" s="1027"/>
      <c r="M27" s="1027"/>
      <c r="N27" s="1027"/>
      <c r="O27" s="1027"/>
      <c r="P27" s="1027"/>
      <c r="Q27" s="1027"/>
    </row>
    <row r="28" spans="1:17">
      <c r="A28" s="995"/>
      <c r="B28" s="1014"/>
      <c r="C28" s="1023"/>
      <c r="D28" s="1023"/>
      <c r="E28" s="1014" t="s">
        <v>1222</v>
      </c>
      <c r="F28" s="1029"/>
      <c r="G28" s="1012"/>
      <c r="H28" s="1027"/>
      <c r="I28" s="1027"/>
      <c r="J28" s="1027"/>
      <c r="K28" s="1027"/>
      <c r="L28" s="1027"/>
      <c r="M28" s="1027"/>
      <c r="N28" s="1027"/>
      <c r="O28" s="1027"/>
      <c r="P28" s="1027"/>
      <c r="Q28" s="1027"/>
    </row>
    <row r="29" spans="1:17">
      <c r="A29" s="995"/>
      <c r="B29" s="1014"/>
      <c r="C29" s="1023"/>
      <c r="D29" s="1023"/>
      <c r="E29" s="1014" t="s">
        <v>1223</v>
      </c>
      <c r="F29" s="1029"/>
      <c r="G29" s="1012"/>
      <c r="H29" s="1027"/>
      <c r="I29" s="1027"/>
      <c r="J29" s="1027"/>
      <c r="K29" s="1027"/>
      <c r="L29" s="1027"/>
      <c r="M29" s="1027"/>
      <c r="N29" s="1027"/>
      <c r="O29" s="1027"/>
      <c r="P29" s="1027"/>
      <c r="Q29" s="1027"/>
    </row>
    <row r="30" spans="1:17">
      <c r="A30" s="995"/>
      <c r="B30" s="1014"/>
      <c r="C30" s="1023"/>
      <c r="D30" s="1023"/>
      <c r="E30" s="1014" t="s">
        <v>1224</v>
      </c>
      <c r="F30" s="1029"/>
      <c r="G30" s="1012"/>
      <c r="H30" s="1027"/>
      <c r="I30" s="1027"/>
      <c r="J30" s="1027"/>
      <c r="K30" s="1027"/>
      <c r="L30" s="1027"/>
      <c r="M30" s="1027"/>
      <c r="N30" s="1027"/>
      <c r="O30" s="1027"/>
      <c r="P30" s="1027"/>
      <c r="Q30" s="1027"/>
    </row>
    <row r="31" spans="1:17">
      <c r="A31" s="995"/>
      <c r="B31" s="1014"/>
      <c r="C31" s="1023"/>
      <c r="D31" s="1023"/>
      <c r="E31" s="1014" t="s">
        <v>1225</v>
      </c>
      <c r="F31" s="1029"/>
      <c r="G31" s="1012"/>
      <c r="H31" s="1027"/>
      <c r="I31" s="1027"/>
      <c r="J31" s="1027"/>
      <c r="K31" s="1027"/>
      <c r="L31" s="1027"/>
      <c r="M31" s="1027"/>
      <c r="N31" s="1027"/>
      <c r="O31" s="1027"/>
      <c r="P31" s="1027"/>
      <c r="Q31" s="1027"/>
    </row>
    <row r="32" spans="1:17">
      <c r="A32" s="995"/>
      <c r="B32" s="1014"/>
      <c r="C32" s="1023"/>
      <c r="D32" s="1023"/>
      <c r="E32" s="1014" t="s">
        <v>1226</v>
      </c>
      <c r="F32" s="1029"/>
      <c r="G32" s="1012"/>
      <c r="H32" s="1027"/>
      <c r="I32" s="1027"/>
      <c r="J32" s="1027"/>
      <c r="K32" s="1027"/>
      <c r="L32" s="1027"/>
      <c r="M32" s="1027"/>
      <c r="N32" s="1027"/>
      <c r="O32" s="1027"/>
      <c r="P32" s="1027"/>
      <c r="Q32" s="1027"/>
    </row>
    <row r="33" spans="1:18">
      <c r="A33" s="995"/>
      <c r="B33" s="1014"/>
      <c r="C33" s="1023"/>
      <c r="D33" s="1023"/>
      <c r="E33" s="1010" t="s">
        <v>1227</v>
      </c>
      <c r="F33" s="1011"/>
      <c r="G33" s="1012"/>
      <c r="H33" s="1027"/>
      <c r="I33" s="1027"/>
      <c r="J33" s="1027"/>
      <c r="K33" s="1027"/>
      <c r="L33" s="1027"/>
      <c r="M33" s="1027"/>
      <c r="N33" s="1027"/>
      <c r="O33" s="1027"/>
      <c r="P33" s="1027"/>
      <c r="Q33" s="1027"/>
    </row>
    <row r="34" spans="1:18">
      <c r="A34" s="995"/>
      <c r="B34" s="1014"/>
      <c r="C34" s="1023"/>
      <c r="D34" s="1023"/>
      <c r="E34" s="1010" t="s">
        <v>1228</v>
      </c>
      <c r="F34" s="1011"/>
      <c r="G34" s="1012"/>
      <c r="H34" s="1027"/>
      <c r="I34" s="1027"/>
      <c r="J34" s="1027"/>
      <c r="K34" s="1027"/>
      <c r="L34" s="1027"/>
      <c r="M34" s="1027"/>
      <c r="N34" s="1027"/>
      <c r="O34" s="1027"/>
      <c r="P34" s="1027"/>
      <c r="Q34" s="1027"/>
    </row>
    <row r="35" spans="1:18">
      <c r="A35" s="995"/>
      <c r="B35" s="1014"/>
      <c r="C35" s="1023"/>
      <c r="D35" s="1023"/>
      <c r="E35" s="1010" t="s">
        <v>1229</v>
      </c>
      <c r="F35" s="1011"/>
      <c r="G35" s="1012"/>
      <c r="H35" s="1027"/>
      <c r="I35" s="1027"/>
      <c r="J35" s="1027"/>
      <c r="K35" s="1027"/>
      <c r="L35" s="1027"/>
      <c r="M35" s="1027"/>
      <c r="N35" s="1027"/>
      <c r="O35" s="1027"/>
      <c r="P35" s="1027"/>
      <c r="Q35" s="1027"/>
    </row>
    <row r="36" spans="1:18">
      <c r="A36" s="995"/>
      <c r="B36" s="1014"/>
      <c r="C36" s="1023"/>
      <c r="D36" s="1023"/>
      <c r="E36" s="1030" t="s">
        <v>1230</v>
      </c>
      <c r="F36" s="1031"/>
      <c r="G36" s="1012"/>
      <c r="H36" s="1013">
        <f t="shared" ref="H36:Q36" si="5">SUM(H24:H35)</f>
        <v>0</v>
      </c>
      <c r="I36" s="1013">
        <f t="shared" si="5"/>
        <v>0</v>
      </c>
      <c r="J36" s="1013">
        <f t="shared" si="5"/>
        <v>0</v>
      </c>
      <c r="K36" s="1013">
        <f t="shared" si="5"/>
        <v>0</v>
      </c>
      <c r="L36" s="1013">
        <f t="shared" si="5"/>
        <v>0</v>
      </c>
      <c r="M36" s="1013">
        <f t="shared" si="5"/>
        <v>0</v>
      </c>
      <c r="N36" s="1013">
        <f t="shared" si="5"/>
        <v>0</v>
      </c>
      <c r="O36" s="1013">
        <f t="shared" si="5"/>
        <v>0</v>
      </c>
      <c r="P36" s="1013">
        <f t="shared" si="5"/>
        <v>0</v>
      </c>
      <c r="Q36" s="1013">
        <f t="shared" si="5"/>
        <v>0</v>
      </c>
    </row>
    <row r="37" spans="1:18">
      <c r="A37" s="995"/>
      <c r="B37" s="1014"/>
      <c r="C37" s="1016"/>
      <c r="D37" s="1016" t="s">
        <v>1206</v>
      </c>
      <c r="E37" s="1010" t="s">
        <v>1231</v>
      </c>
      <c r="F37" s="1011"/>
      <c r="G37" s="1012"/>
      <c r="H37" s="1032">
        <f t="shared" ref="H37:Q42" si="6">H109</f>
        <v>0</v>
      </c>
      <c r="I37" s="1032">
        <f t="shared" si="6"/>
        <v>0</v>
      </c>
      <c r="J37" s="1032">
        <f t="shared" si="6"/>
        <v>0</v>
      </c>
      <c r="K37" s="1032">
        <f t="shared" si="6"/>
        <v>0</v>
      </c>
      <c r="L37" s="1032">
        <f t="shared" si="6"/>
        <v>0</v>
      </c>
      <c r="M37" s="1032">
        <f t="shared" si="6"/>
        <v>0</v>
      </c>
      <c r="N37" s="1032">
        <f t="shared" si="6"/>
        <v>0</v>
      </c>
      <c r="O37" s="1032">
        <f t="shared" si="6"/>
        <v>0</v>
      </c>
      <c r="P37" s="1032">
        <f t="shared" si="6"/>
        <v>0</v>
      </c>
      <c r="Q37" s="1032">
        <f t="shared" si="6"/>
        <v>0</v>
      </c>
    </row>
    <row r="38" spans="1:18">
      <c r="A38" s="995"/>
      <c r="B38" s="1014"/>
      <c r="C38" s="1016"/>
      <c r="D38" s="1016"/>
      <c r="E38" s="1010" t="s">
        <v>1232</v>
      </c>
      <c r="F38" s="1011"/>
      <c r="G38" s="1012"/>
      <c r="H38" s="1032">
        <f t="shared" si="6"/>
        <v>0</v>
      </c>
      <c r="I38" s="1032">
        <f t="shared" si="6"/>
        <v>0</v>
      </c>
      <c r="J38" s="1032">
        <f t="shared" si="6"/>
        <v>0</v>
      </c>
      <c r="K38" s="1032">
        <f t="shared" si="6"/>
        <v>0</v>
      </c>
      <c r="L38" s="1032">
        <f t="shared" si="6"/>
        <v>0</v>
      </c>
      <c r="M38" s="1032">
        <f t="shared" si="6"/>
        <v>0</v>
      </c>
      <c r="N38" s="1032">
        <f t="shared" si="6"/>
        <v>0</v>
      </c>
      <c r="O38" s="1032">
        <f t="shared" si="6"/>
        <v>0</v>
      </c>
      <c r="P38" s="1032">
        <f t="shared" si="6"/>
        <v>0</v>
      </c>
      <c r="Q38" s="1032">
        <f t="shared" si="6"/>
        <v>0</v>
      </c>
    </row>
    <row r="39" spans="1:18">
      <c r="A39" s="995"/>
      <c r="B39" s="1014"/>
      <c r="C39" s="1016"/>
      <c r="D39" s="1016"/>
      <c r="E39" s="1010" t="s">
        <v>1233</v>
      </c>
      <c r="F39" s="1011"/>
      <c r="G39" s="1012"/>
      <c r="H39" s="1032">
        <f t="shared" si="6"/>
        <v>0</v>
      </c>
      <c r="I39" s="1032">
        <f t="shared" si="6"/>
        <v>0</v>
      </c>
      <c r="J39" s="1032">
        <f t="shared" si="6"/>
        <v>0</v>
      </c>
      <c r="K39" s="1032">
        <f t="shared" si="6"/>
        <v>0</v>
      </c>
      <c r="L39" s="1032">
        <f t="shared" si="6"/>
        <v>0</v>
      </c>
      <c r="M39" s="1032">
        <f t="shared" si="6"/>
        <v>0</v>
      </c>
      <c r="N39" s="1032">
        <f t="shared" si="6"/>
        <v>0</v>
      </c>
      <c r="O39" s="1032">
        <f t="shared" si="6"/>
        <v>0</v>
      </c>
      <c r="P39" s="1032">
        <f t="shared" si="6"/>
        <v>0</v>
      </c>
      <c r="Q39" s="1032">
        <f t="shared" si="6"/>
        <v>0</v>
      </c>
    </row>
    <row r="40" spans="1:18">
      <c r="A40" s="995"/>
      <c r="B40" s="1014"/>
      <c r="C40" s="1016"/>
      <c r="D40" s="1016"/>
      <c r="E40" s="1010" t="s">
        <v>1234</v>
      </c>
      <c r="F40" s="1011"/>
      <c r="G40" s="1012"/>
      <c r="H40" s="1032">
        <f t="shared" si="6"/>
        <v>0</v>
      </c>
      <c r="I40" s="1032">
        <f t="shared" si="6"/>
        <v>0</v>
      </c>
      <c r="J40" s="1032">
        <f t="shared" si="6"/>
        <v>0</v>
      </c>
      <c r="K40" s="1032">
        <f t="shared" si="6"/>
        <v>0</v>
      </c>
      <c r="L40" s="1032">
        <f t="shared" si="6"/>
        <v>0</v>
      </c>
      <c r="M40" s="1032">
        <f t="shared" si="6"/>
        <v>0</v>
      </c>
      <c r="N40" s="1032">
        <f t="shared" si="6"/>
        <v>0</v>
      </c>
      <c r="O40" s="1032">
        <f t="shared" si="6"/>
        <v>0</v>
      </c>
      <c r="P40" s="1032">
        <f t="shared" si="6"/>
        <v>0</v>
      </c>
      <c r="Q40" s="1032">
        <f t="shared" si="6"/>
        <v>0</v>
      </c>
    </row>
    <row r="41" spans="1:18">
      <c r="A41" s="995"/>
      <c r="B41" s="1010"/>
      <c r="C41" s="1016"/>
      <c r="D41" s="1016"/>
      <c r="E41" s="1010" t="s">
        <v>1235</v>
      </c>
      <c r="F41" s="1011"/>
      <c r="G41" s="1012"/>
      <c r="H41" s="1032">
        <f t="shared" si="6"/>
        <v>0</v>
      </c>
      <c r="I41" s="1032">
        <f t="shared" si="6"/>
        <v>0</v>
      </c>
      <c r="J41" s="1032">
        <f t="shared" si="6"/>
        <v>0</v>
      </c>
      <c r="K41" s="1032">
        <f t="shared" si="6"/>
        <v>0</v>
      </c>
      <c r="L41" s="1032">
        <f t="shared" si="6"/>
        <v>0</v>
      </c>
      <c r="M41" s="1032">
        <f t="shared" si="6"/>
        <v>0</v>
      </c>
      <c r="N41" s="1032">
        <f t="shared" si="6"/>
        <v>0</v>
      </c>
      <c r="O41" s="1032">
        <f t="shared" si="6"/>
        <v>0</v>
      </c>
      <c r="P41" s="1032">
        <f t="shared" si="6"/>
        <v>0</v>
      </c>
      <c r="Q41" s="1032">
        <f t="shared" si="6"/>
        <v>0</v>
      </c>
    </row>
    <row r="42" spans="1:18">
      <c r="A42" s="995"/>
      <c r="B42" s="1033"/>
      <c r="C42" s="1016"/>
      <c r="D42" s="1016"/>
      <c r="E42" s="1033" t="s">
        <v>1236</v>
      </c>
      <c r="F42" s="1011"/>
      <c r="G42" s="1012"/>
      <c r="H42" s="1032">
        <f t="shared" si="6"/>
        <v>0</v>
      </c>
      <c r="I42" s="1032">
        <f t="shared" si="6"/>
        <v>0</v>
      </c>
      <c r="J42" s="1032">
        <f t="shared" si="6"/>
        <v>0</v>
      </c>
      <c r="K42" s="1032">
        <f t="shared" si="6"/>
        <v>0</v>
      </c>
      <c r="L42" s="1032">
        <f t="shared" si="6"/>
        <v>0</v>
      </c>
      <c r="M42" s="1032">
        <f t="shared" si="6"/>
        <v>0</v>
      </c>
      <c r="N42" s="1032">
        <f t="shared" si="6"/>
        <v>0</v>
      </c>
      <c r="O42" s="1032">
        <f t="shared" si="6"/>
        <v>0</v>
      </c>
      <c r="P42" s="1032">
        <f t="shared" si="6"/>
        <v>0</v>
      </c>
      <c r="Q42" s="1032">
        <f t="shared" si="6"/>
        <v>0</v>
      </c>
    </row>
    <row r="43" spans="1:18">
      <c r="A43" s="995"/>
      <c r="B43" s="1014"/>
      <c r="C43" s="1016"/>
      <c r="D43" s="1016"/>
      <c r="E43" s="1034" t="s">
        <v>1237</v>
      </c>
      <c r="F43" s="1011"/>
      <c r="G43" s="1012"/>
      <c r="H43" s="1032"/>
      <c r="I43" s="1032"/>
      <c r="J43" s="1032"/>
      <c r="K43" s="1032"/>
      <c r="L43" s="1032"/>
      <c r="M43" s="1032"/>
      <c r="N43" s="1032"/>
      <c r="O43" s="1032"/>
      <c r="P43" s="1032"/>
      <c r="Q43" s="1032"/>
    </row>
    <row r="44" spans="1:18">
      <c r="A44" s="995"/>
      <c r="B44" s="1014"/>
      <c r="C44" s="1016"/>
      <c r="D44" s="1016"/>
      <c r="E44" s="1034" t="s">
        <v>1238</v>
      </c>
      <c r="F44" s="1011"/>
      <c r="G44" s="1012"/>
      <c r="H44" s="1032">
        <f t="shared" ref="H44:Q46" si="7">H116</f>
        <v>0</v>
      </c>
      <c r="I44" s="1032">
        <f t="shared" si="7"/>
        <v>0</v>
      </c>
      <c r="J44" s="1032">
        <f t="shared" si="7"/>
        <v>0</v>
      </c>
      <c r="K44" s="1032">
        <f t="shared" si="7"/>
        <v>0</v>
      </c>
      <c r="L44" s="1032">
        <f t="shared" si="7"/>
        <v>0</v>
      </c>
      <c r="M44" s="1032">
        <f t="shared" si="7"/>
        <v>0</v>
      </c>
      <c r="N44" s="1032">
        <f t="shared" si="7"/>
        <v>0</v>
      </c>
      <c r="O44" s="1032">
        <f t="shared" si="7"/>
        <v>0</v>
      </c>
      <c r="P44" s="1032">
        <f t="shared" si="7"/>
        <v>0</v>
      </c>
      <c r="Q44" s="1032">
        <f t="shared" si="7"/>
        <v>0</v>
      </c>
    </row>
    <row r="45" spans="1:18">
      <c r="A45" s="995"/>
      <c r="B45" s="1014"/>
      <c r="C45" s="1016"/>
      <c r="D45" s="1016"/>
      <c r="E45" s="1034" t="s">
        <v>1239</v>
      </c>
      <c r="F45" s="1011"/>
      <c r="G45" s="1012"/>
      <c r="H45" s="1032">
        <f t="shared" si="7"/>
        <v>0</v>
      </c>
      <c r="I45" s="1032">
        <f t="shared" si="7"/>
        <v>0</v>
      </c>
      <c r="J45" s="1032">
        <f t="shared" si="7"/>
        <v>0</v>
      </c>
      <c r="K45" s="1032">
        <f t="shared" si="7"/>
        <v>0</v>
      </c>
      <c r="L45" s="1032">
        <f t="shared" si="7"/>
        <v>0</v>
      </c>
      <c r="M45" s="1032">
        <f t="shared" si="7"/>
        <v>0</v>
      </c>
      <c r="N45" s="1032">
        <f t="shared" si="7"/>
        <v>0</v>
      </c>
      <c r="O45" s="1032">
        <f t="shared" si="7"/>
        <v>0</v>
      </c>
      <c r="P45" s="1032">
        <f t="shared" si="7"/>
        <v>0</v>
      </c>
      <c r="Q45" s="1032">
        <f t="shared" si="7"/>
        <v>0</v>
      </c>
    </row>
    <row r="46" spans="1:18">
      <c r="A46" s="995"/>
      <c r="B46" s="1014"/>
      <c r="C46" s="1016"/>
      <c r="D46" s="1016"/>
      <c r="E46" s="1010" t="s">
        <v>1240</v>
      </c>
      <c r="F46" s="1011"/>
      <c r="G46" s="1012"/>
      <c r="H46" s="1032">
        <f t="shared" si="7"/>
        <v>0</v>
      </c>
      <c r="I46" s="1032">
        <f t="shared" si="7"/>
        <v>0</v>
      </c>
      <c r="J46" s="1032">
        <f t="shared" si="7"/>
        <v>0</v>
      </c>
      <c r="K46" s="1032">
        <f t="shared" si="7"/>
        <v>0</v>
      </c>
      <c r="L46" s="1032">
        <f t="shared" si="7"/>
        <v>0</v>
      </c>
      <c r="M46" s="1032">
        <f t="shared" si="7"/>
        <v>0</v>
      </c>
      <c r="N46" s="1032">
        <f t="shared" si="7"/>
        <v>0</v>
      </c>
      <c r="O46" s="1032">
        <f t="shared" si="7"/>
        <v>0</v>
      </c>
      <c r="P46" s="1032">
        <f t="shared" si="7"/>
        <v>0</v>
      </c>
      <c r="Q46" s="1032">
        <f t="shared" si="7"/>
        <v>0</v>
      </c>
      <c r="R46" s="1035" t="s">
        <v>1241</v>
      </c>
    </row>
    <row r="47" spans="1:18">
      <c r="A47" s="995"/>
      <c r="B47" s="1014"/>
      <c r="C47" s="1016"/>
      <c r="D47" s="1016"/>
      <c r="E47" s="1030" t="s">
        <v>1242</v>
      </c>
      <c r="F47" s="1031"/>
      <c r="G47" s="1012"/>
      <c r="H47" s="1013">
        <f t="shared" ref="H47:Q47" si="8">SUM(H37:H46)</f>
        <v>0</v>
      </c>
      <c r="I47" s="1013">
        <f t="shared" si="8"/>
        <v>0</v>
      </c>
      <c r="J47" s="1013">
        <f t="shared" si="8"/>
        <v>0</v>
      </c>
      <c r="K47" s="1013">
        <f t="shared" si="8"/>
        <v>0</v>
      </c>
      <c r="L47" s="1013">
        <f t="shared" si="8"/>
        <v>0</v>
      </c>
      <c r="M47" s="1013">
        <f t="shared" si="8"/>
        <v>0</v>
      </c>
      <c r="N47" s="1013">
        <f t="shared" si="8"/>
        <v>0</v>
      </c>
      <c r="O47" s="1013">
        <f t="shared" si="8"/>
        <v>0</v>
      </c>
      <c r="P47" s="1013">
        <f t="shared" si="8"/>
        <v>0</v>
      </c>
      <c r="Q47" s="1013">
        <f t="shared" si="8"/>
        <v>0</v>
      </c>
    </row>
    <row r="48" spans="1:18">
      <c r="A48" s="995"/>
      <c r="B48" s="1014"/>
      <c r="C48" s="1023"/>
      <c r="D48" s="1023"/>
      <c r="E48" s="1017" t="s">
        <v>1208</v>
      </c>
      <c r="F48" s="1018"/>
      <c r="G48" s="1012"/>
      <c r="H48" s="1019">
        <f>SUM(H23,H36,H47)</f>
        <v>0</v>
      </c>
      <c r="I48" s="1019">
        <f t="shared" ref="I48:Q48" si="9">SUM(I23,I36,I47)</f>
        <v>0</v>
      </c>
      <c r="J48" s="1019">
        <f t="shared" si="9"/>
        <v>0</v>
      </c>
      <c r="K48" s="1019">
        <f t="shared" si="9"/>
        <v>0</v>
      </c>
      <c r="L48" s="1019">
        <f t="shared" si="9"/>
        <v>0</v>
      </c>
      <c r="M48" s="1019">
        <f t="shared" si="9"/>
        <v>0</v>
      </c>
      <c r="N48" s="1019">
        <f t="shared" si="9"/>
        <v>0</v>
      </c>
      <c r="O48" s="1019">
        <f t="shared" si="9"/>
        <v>0</v>
      </c>
      <c r="P48" s="1019">
        <f t="shared" si="9"/>
        <v>0</v>
      </c>
      <c r="Q48" s="1019">
        <f t="shared" si="9"/>
        <v>0</v>
      </c>
    </row>
    <row r="49" spans="1:18">
      <c r="A49" s="995"/>
      <c r="B49" s="1014"/>
      <c r="C49" s="1017" t="s">
        <v>14</v>
      </c>
      <c r="D49" s="1014" t="s">
        <v>1243</v>
      </c>
      <c r="E49" s="1018"/>
      <c r="F49" s="1018"/>
      <c r="G49" s="1012"/>
      <c r="H49" s="1027"/>
      <c r="I49" s="1027"/>
      <c r="J49" s="1027"/>
      <c r="K49" s="1027"/>
      <c r="L49" s="1027"/>
      <c r="M49" s="1027"/>
      <c r="N49" s="1027"/>
      <c r="O49" s="1027"/>
      <c r="P49" s="1027"/>
      <c r="Q49" s="1027"/>
      <c r="R49" s="1036"/>
    </row>
    <row r="50" spans="1:18">
      <c r="A50" s="995"/>
      <c r="B50" s="1014"/>
      <c r="C50" s="1023"/>
      <c r="D50" s="1014" t="s">
        <v>1244</v>
      </c>
      <c r="E50" s="1018"/>
      <c r="F50" s="1018"/>
      <c r="G50" s="1012"/>
      <c r="H50" s="1027"/>
      <c r="I50" s="1027"/>
      <c r="J50" s="1027"/>
      <c r="K50" s="1027"/>
      <c r="L50" s="1027"/>
      <c r="M50" s="1027"/>
      <c r="N50" s="1027"/>
      <c r="O50" s="1027"/>
      <c r="P50" s="1027"/>
      <c r="Q50" s="1027"/>
      <c r="R50" s="1036"/>
    </row>
    <row r="51" spans="1:18">
      <c r="A51" s="995"/>
      <c r="B51" s="1014"/>
      <c r="C51" s="1023"/>
      <c r="D51" s="1014" t="s">
        <v>1245</v>
      </c>
      <c r="E51" s="1018"/>
      <c r="F51" s="1018"/>
      <c r="G51" s="1012"/>
      <c r="H51" s="1027"/>
      <c r="I51" s="1027"/>
      <c r="J51" s="1027"/>
      <c r="K51" s="1027"/>
      <c r="L51" s="1027"/>
      <c r="M51" s="1027"/>
      <c r="N51" s="1027"/>
      <c r="O51" s="1027"/>
      <c r="P51" s="1027"/>
      <c r="Q51" s="1027"/>
      <c r="R51" s="1036"/>
    </row>
    <row r="52" spans="1:18">
      <c r="A52" s="995"/>
      <c r="B52" s="1014"/>
      <c r="C52" s="1023"/>
      <c r="D52" s="1014" t="s">
        <v>1246</v>
      </c>
      <c r="E52" s="1018"/>
      <c r="F52" s="1018"/>
      <c r="G52" s="1012"/>
      <c r="H52" s="1027"/>
      <c r="I52" s="1027"/>
      <c r="J52" s="1027"/>
      <c r="K52" s="1027"/>
      <c r="L52" s="1027"/>
      <c r="M52" s="1027"/>
      <c r="N52" s="1027"/>
      <c r="O52" s="1027"/>
      <c r="P52" s="1027"/>
      <c r="Q52" s="1027"/>
      <c r="R52" s="1036"/>
    </row>
    <row r="53" spans="1:18">
      <c r="A53" s="995"/>
      <c r="B53" s="1014"/>
      <c r="C53" s="1023"/>
      <c r="D53" s="1014" t="s">
        <v>1247</v>
      </c>
      <c r="E53" s="1018"/>
      <c r="F53" s="1018"/>
      <c r="G53" s="1012"/>
      <c r="H53" s="1027"/>
      <c r="I53" s="1027"/>
      <c r="J53" s="1027"/>
      <c r="K53" s="1027"/>
      <c r="L53" s="1027"/>
      <c r="M53" s="1027"/>
      <c r="N53" s="1027"/>
      <c r="O53" s="1027"/>
      <c r="P53" s="1027"/>
      <c r="Q53" s="1027"/>
      <c r="R53" s="1036"/>
    </row>
    <row r="54" spans="1:18">
      <c r="A54" s="995"/>
      <c r="B54" s="1014"/>
      <c r="C54" s="1023"/>
      <c r="D54" s="1014" t="s">
        <v>1248</v>
      </c>
      <c r="E54" s="1018"/>
      <c r="F54" s="1018"/>
      <c r="G54" s="1012"/>
      <c r="H54" s="1027"/>
      <c r="I54" s="1027"/>
      <c r="J54" s="1027"/>
      <c r="K54" s="1027"/>
      <c r="L54" s="1027"/>
      <c r="M54" s="1027"/>
      <c r="N54" s="1027"/>
      <c r="O54" s="1027"/>
      <c r="P54" s="1027"/>
      <c r="Q54" s="1027"/>
      <c r="R54" s="1036"/>
    </row>
    <row r="55" spans="1:18">
      <c r="A55" s="995"/>
      <c r="B55" s="1014"/>
      <c r="C55" s="1023"/>
      <c r="D55" s="1017" t="s">
        <v>1249</v>
      </c>
      <c r="E55" s="1018"/>
      <c r="F55" s="1018"/>
      <c r="G55" s="1012"/>
      <c r="H55" s="1013"/>
      <c r="I55" s="1013"/>
      <c r="J55" s="1013"/>
      <c r="K55" s="1013"/>
      <c r="L55" s="1013"/>
      <c r="M55" s="1013"/>
      <c r="N55" s="1013"/>
      <c r="O55" s="1013"/>
      <c r="P55" s="1013"/>
      <c r="Q55" s="1013"/>
      <c r="R55" s="1036"/>
    </row>
    <row r="56" spans="1:18">
      <c r="A56" s="995"/>
      <c r="B56" s="1014"/>
      <c r="C56" s="1023"/>
      <c r="D56" s="1017" t="s">
        <v>1250</v>
      </c>
      <c r="E56" s="1018"/>
      <c r="F56" s="1018"/>
      <c r="G56" s="1012"/>
      <c r="H56" s="1032">
        <f t="shared" ref="H56:Q56" si="10">H126</f>
        <v>0</v>
      </c>
      <c r="I56" s="1032">
        <f t="shared" si="10"/>
        <v>0</v>
      </c>
      <c r="J56" s="1032">
        <f t="shared" si="10"/>
        <v>0</v>
      </c>
      <c r="K56" s="1032">
        <f t="shared" si="10"/>
        <v>0</v>
      </c>
      <c r="L56" s="1032">
        <f t="shared" si="10"/>
        <v>0</v>
      </c>
      <c r="M56" s="1032">
        <f t="shared" si="10"/>
        <v>0</v>
      </c>
      <c r="N56" s="1032">
        <f t="shared" si="10"/>
        <v>0</v>
      </c>
      <c r="O56" s="1032">
        <f t="shared" si="10"/>
        <v>0</v>
      </c>
      <c r="P56" s="1032">
        <f t="shared" si="10"/>
        <v>0</v>
      </c>
      <c r="Q56" s="1032">
        <f t="shared" si="10"/>
        <v>0</v>
      </c>
      <c r="R56" s="1036"/>
    </row>
    <row r="57" spans="1:18">
      <c r="A57" s="995"/>
      <c r="B57" s="1014"/>
      <c r="C57" s="1023"/>
      <c r="D57" s="1014"/>
      <c r="E57" s="1024"/>
      <c r="F57" s="1024"/>
      <c r="G57" s="1012"/>
      <c r="H57" s="1025">
        <v>2012</v>
      </c>
      <c r="I57" s="1025">
        <v>2013</v>
      </c>
      <c r="J57" s="1025">
        <v>2014</v>
      </c>
      <c r="K57" s="1025">
        <v>2015</v>
      </c>
      <c r="L57" s="1025">
        <v>2016</v>
      </c>
      <c r="M57" s="1025">
        <v>2017</v>
      </c>
      <c r="N57" s="1025">
        <v>2018</v>
      </c>
      <c r="O57" s="1025">
        <v>2019</v>
      </c>
      <c r="P57" s="1025">
        <v>2020</v>
      </c>
      <c r="Q57" s="1025">
        <v>2021</v>
      </c>
    </row>
    <row r="58" spans="1:18" ht="25.5">
      <c r="A58" s="995"/>
      <c r="B58" s="1008" t="s">
        <v>734</v>
      </c>
      <c r="C58" s="1026" t="s">
        <v>1208</v>
      </c>
      <c r="D58" s="1009" t="s">
        <v>1204</v>
      </c>
      <c r="E58" s="1010" t="s">
        <v>1209</v>
      </c>
      <c r="F58" s="1011"/>
      <c r="G58" s="1012"/>
      <c r="H58" s="1027"/>
      <c r="I58" s="1027"/>
      <c r="J58" s="1027"/>
      <c r="K58" s="1027"/>
      <c r="L58" s="1027"/>
      <c r="M58" s="1027"/>
      <c r="N58" s="1027"/>
      <c r="O58" s="1027"/>
      <c r="P58" s="1027"/>
      <c r="Q58" s="1027"/>
    </row>
    <row r="59" spans="1:18">
      <c r="A59" s="995"/>
      <c r="B59" s="1014"/>
      <c r="C59" s="1023"/>
      <c r="D59" s="1023"/>
      <c r="E59" s="1010" t="s">
        <v>1210</v>
      </c>
      <c r="F59" s="1011"/>
      <c r="G59" s="1012"/>
      <c r="H59" s="1027"/>
      <c r="I59" s="1027"/>
      <c r="J59" s="1027"/>
      <c r="K59" s="1027"/>
      <c r="L59" s="1027"/>
      <c r="M59" s="1027"/>
      <c r="N59" s="1027"/>
      <c r="O59" s="1027"/>
      <c r="P59" s="1027"/>
      <c r="Q59" s="1027"/>
    </row>
    <row r="60" spans="1:18">
      <c r="A60" s="995"/>
      <c r="B60" s="1014"/>
      <c r="C60" s="1023"/>
      <c r="D60" s="1023"/>
      <c r="E60" s="1010" t="s">
        <v>1211</v>
      </c>
      <c r="F60" s="1011"/>
      <c r="G60" s="1012"/>
      <c r="H60" s="1027"/>
      <c r="I60" s="1027"/>
      <c r="J60" s="1027"/>
      <c r="K60" s="1027"/>
      <c r="L60" s="1027"/>
      <c r="M60" s="1027"/>
      <c r="N60" s="1027"/>
      <c r="O60" s="1027"/>
      <c r="P60" s="1027"/>
      <c r="Q60" s="1027"/>
    </row>
    <row r="61" spans="1:18">
      <c r="A61" s="995"/>
      <c r="B61" s="1014"/>
      <c r="C61" s="1023"/>
      <c r="D61" s="1023"/>
      <c r="E61" s="1010" t="s">
        <v>1212</v>
      </c>
      <c r="F61" s="1011"/>
      <c r="G61" s="1012"/>
      <c r="H61" s="1027"/>
      <c r="I61" s="1027"/>
      <c r="J61" s="1027"/>
      <c r="K61" s="1027"/>
      <c r="L61" s="1027"/>
      <c r="M61" s="1027"/>
      <c r="N61" s="1027"/>
      <c r="O61" s="1027"/>
      <c r="P61" s="1027"/>
      <c r="Q61" s="1027"/>
    </row>
    <row r="62" spans="1:18">
      <c r="A62" s="995"/>
      <c r="B62" s="1014"/>
      <c r="C62" s="1023"/>
      <c r="D62" s="1023"/>
      <c r="E62" s="1028" t="s">
        <v>1213</v>
      </c>
      <c r="F62" s="1029"/>
      <c r="G62" s="1012"/>
      <c r="H62" s="1027"/>
      <c r="I62" s="1027"/>
      <c r="J62" s="1027"/>
      <c r="K62" s="1027"/>
      <c r="L62" s="1027"/>
      <c r="M62" s="1027"/>
      <c r="N62" s="1027"/>
      <c r="O62" s="1027"/>
      <c r="P62" s="1027"/>
      <c r="Q62" s="1027"/>
    </row>
    <row r="63" spans="1:18">
      <c r="A63" s="995"/>
      <c r="B63" s="1014"/>
      <c r="C63" s="1023"/>
      <c r="D63" s="1023"/>
      <c r="E63" s="1010" t="s">
        <v>1214</v>
      </c>
      <c r="F63" s="1011"/>
      <c r="G63" s="1012"/>
      <c r="H63" s="1027"/>
      <c r="I63" s="1027"/>
      <c r="J63" s="1027"/>
      <c r="K63" s="1027"/>
      <c r="L63" s="1027"/>
      <c r="M63" s="1027"/>
      <c r="N63" s="1027"/>
      <c r="O63" s="1027"/>
      <c r="P63" s="1027"/>
      <c r="Q63" s="1027"/>
    </row>
    <row r="64" spans="1:18">
      <c r="A64" s="995"/>
      <c r="B64" s="1014"/>
      <c r="C64" s="1023"/>
      <c r="D64" s="1023"/>
      <c r="E64" s="1010" t="s">
        <v>1215</v>
      </c>
      <c r="F64" s="1011"/>
      <c r="G64" s="1012"/>
      <c r="H64" s="1027"/>
      <c r="I64" s="1027"/>
      <c r="J64" s="1027"/>
      <c r="K64" s="1027"/>
      <c r="L64" s="1027"/>
      <c r="M64" s="1027"/>
      <c r="N64" s="1027"/>
      <c r="O64" s="1027"/>
      <c r="P64" s="1027"/>
      <c r="Q64" s="1027"/>
    </row>
    <row r="65" spans="1:18">
      <c r="A65" s="995"/>
      <c r="B65" s="1014"/>
      <c r="C65" s="1015"/>
      <c r="D65" s="1015"/>
      <c r="E65" s="1030" t="s">
        <v>1216</v>
      </c>
      <c r="F65" s="1031"/>
      <c r="G65" s="1012"/>
      <c r="H65" s="1019">
        <f t="shared" ref="H65:Q65" si="11">SUM(H58:H64)</f>
        <v>0</v>
      </c>
      <c r="I65" s="1019">
        <f t="shared" si="11"/>
        <v>0</v>
      </c>
      <c r="J65" s="1019">
        <f t="shared" si="11"/>
        <v>0</v>
      </c>
      <c r="K65" s="1019">
        <f t="shared" si="11"/>
        <v>0</v>
      </c>
      <c r="L65" s="1019">
        <f t="shared" si="11"/>
        <v>0</v>
      </c>
      <c r="M65" s="1019">
        <f t="shared" si="11"/>
        <v>0</v>
      </c>
      <c r="N65" s="1019">
        <f t="shared" si="11"/>
        <v>0</v>
      </c>
      <c r="O65" s="1019">
        <f t="shared" si="11"/>
        <v>0</v>
      </c>
      <c r="P65" s="1019">
        <f t="shared" si="11"/>
        <v>0</v>
      </c>
      <c r="Q65" s="1019">
        <f t="shared" si="11"/>
        <v>0</v>
      </c>
    </row>
    <row r="66" spans="1:18">
      <c r="A66" s="995"/>
      <c r="B66" s="1014"/>
      <c r="C66" s="1015"/>
      <c r="D66" s="1015" t="s">
        <v>1251</v>
      </c>
      <c r="E66" s="1037" t="s">
        <v>1252</v>
      </c>
      <c r="F66" s="1031"/>
      <c r="G66" s="1012"/>
      <c r="H66" s="1038">
        <f t="shared" ref="H66:Q72" si="12">H130</f>
        <v>0</v>
      </c>
      <c r="I66" s="1038">
        <f t="shared" si="12"/>
        <v>0</v>
      </c>
      <c r="J66" s="1038">
        <f t="shared" si="12"/>
        <v>0</v>
      </c>
      <c r="K66" s="1038">
        <f t="shared" si="12"/>
        <v>0</v>
      </c>
      <c r="L66" s="1038">
        <f t="shared" si="12"/>
        <v>0</v>
      </c>
      <c r="M66" s="1038">
        <f t="shared" si="12"/>
        <v>0</v>
      </c>
      <c r="N66" s="1038">
        <f t="shared" si="12"/>
        <v>0</v>
      </c>
      <c r="O66" s="1038">
        <f t="shared" si="12"/>
        <v>0</v>
      </c>
      <c r="P66" s="1038">
        <f t="shared" si="12"/>
        <v>0</v>
      </c>
      <c r="Q66" s="1038">
        <f t="shared" si="12"/>
        <v>0</v>
      </c>
    </row>
    <row r="67" spans="1:18">
      <c r="A67" s="995"/>
      <c r="B67" s="1014"/>
      <c r="C67" s="1015"/>
      <c r="D67" s="1015"/>
      <c r="E67" s="1010" t="s">
        <v>1253</v>
      </c>
      <c r="F67" s="1031"/>
      <c r="G67" s="1012"/>
      <c r="H67" s="1038">
        <f t="shared" si="12"/>
        <v>0</v>
      </c>
      <c r="I67" s="1038">
        <f t="shared" si="12"/>
        <v>0</v>
      </c>
      <c r="J67" s="1038">
        <f t="shared" si="12"/>
        <v>0</v>
      </c>
      <c r="K67" s="1038">
        <f t="shared" si="12"/>
        <v>0</v>
      </c>
      <c r="L67" s="1038">
        <f t="shared" si="12"/>
        <v>0</v>
      </c>
      <c r="M67" s="1038">
        <f t="shared" si="12"/>
        <v>0</v>
      </c>
      <c r="N67" s="1038">
        <f t="shared" si="12"/>
        <v>0</v>
      </c>
      <c r="O67" s="1038">
        <f t="shared" si="12"/>
        <v>0</v>
      </c>
      <c r="P67" s="1038">
        <f t="shared" si="12"/>
        <v>0</v>
      </c>
      <c r="Q67" s="1038">
        <f t="shared" si="12"/>
        <v>0</v>
      </c>
    </row>
    <row r="68" spans="1:18">
      <c r="A68" s="995"/>
      <c r="B68" s="1014"/>
      <c r="C68" s="1015"/>
      <c r="D68" s="1015"/>
      <c r="E68" s="1010" t="s">
        <v>1254</v>
      </c>
      <c r="F68" s="1031"/>
      <c r="G68" s="1012"/>
      <c r="H68" s="1038">
        <f t="shared" si="12"/>
        <v>0</v>
      </c>
      <c r="I68" s="1038">
        <f t="shared" si="12"/>
        <v>0</v>
      </c>
      <c r="J68" s="1038">
        <f t="shared" si="12"/>
        <v>0</v>
      </c>
      <c r="K68" s="1038">
        <f t="shared" si="12"/>
        <v>0</v>
      </c>
      <c r="L68" s="1038">
        <f t="shared" si="12"/>
        <v>0</v>
      </c>
      <c r="M68" s="1038">
        <f t="shared" si="12"/>
        <v>0</v>
      </c>
      <c r="N68" s="1038">
        <f t="shared" si="12"/>
        <v>0</v>
      </c>
      <c r="O68" s="1038">
        <f t="shared" si="12"/>
        <v>0</v>
      </c>
      <c r="P68" s="1038">
        <f t="shared" si="12"/>
        <v>0</v>
      </c>
      <c r="Q68" s="1038">
        <f t="shared" si="12"/>
        <v>0</v>
      </c>
    </row>
    <row r="69" spans="1:18">
      <c r="A69" s="995"/>
      <c r="B69" s="1014"/>
      <c r="C69" s="1015"/>
      <c r="D69" s="1015"/>
      <c r="E69" s="1010" t="s">
        <v>1255</v>
      </c>
      <c r="F69" s="1031"/>
      <c r="G69" s="1012"/>
      <c r="H69" s="1038">
        <f t="shared" si="12"/>
        <v>0</v>
      </c>
      <c r="I69" s="1038">
        <f t="shared" si="12"/>
        <v>0</v>
      </c>
      <c r="J69" s="1038">
        <f t="shared" si="12"/>
        <v>0</v>
      </c>
      <c r="K69" s="1038">
        <f t="shared" si="12"/>
        <v>0</v>
      </c>
      <c r="L69" s="1038">
        <f t="shared" si="12"/>
        <v>0</v>
      </c>
      <c r="M69" s="1038">
        <f t="shared" si="12"/>
        <v>0</v>
      </c>
      <c r="N69" s="1038">
        <f t="shared" si="12"/>
        <v>0</v>
      </c>
      <c r="O69" s="1038">
        <f t="shared" si="12"/>
        <v>0</v>
      </c>
      <c r="P69" s="1038">
        <f t="shared" si="12"/>
        <v>0</v>
      </c>
      <c r="Q69" s="1038">
        <f t="shared" si="12"/>
        <v>0</v>
      </c>
    </row>
    <row r="70" spans="1:18">
      <c r="A70" s="995"/>
      <c r="B70" s="1014"/>
      <c r="C70" s="1015"/>
      <c r="D70" s="1015"/>
      <c r="E70" s="1010" t="s">
        <v>1228</v>
      </c>
      <c r="F70" s="1031"/>
      <c r="G70" s="1012"/>
      <c r="H70" s="1038">
        <f t="shared" si="12"/>
        <v>0</v>
      </c>
      <c r="I70" s="1038">
        <f t="shared" si="12"/>
        <v>0</v>
      </c>
      <c r="J70" s="1038">
        <f t="shared" si="12"/>
        <v>0</v>
      </c>
      <c r="K70" s="1038">
        <f t="shared" si="12"/>
        <v>0</v>
      </c>
      <c r="L70" s="1038">
        <f t="shared" si="12"/>
        <v>0</v>
      </c>
      <c r="M70" s="1038">
        <f t="shared" si="12"/>
        <v>0</v>
      </c>
      <c r="N70" s="1038">
        <f t="shared" si="12"/>
        <v>0</v>
      </c>
      <c r="O70" s="1038">
        <f t="shared" si="12"/>
        <v>0</v>
      </c>
      <c r="P70" s="1038">
        <f t="shared" si="12"/>
        <v>0</v>
      </c>
      <c r="Q70" s="1038">
        <f t="shared" si="12"/>
        <v>0</v>
      </c>
    </row>
    <row r="71" spans="1:18">
      <c r="A71" s="995"/>
      <c r="B71" s="1014"/>
      <c r="C71" s="1015"/>
      <c r="D71" s="1015"/>
      <c r="E71" s="1010" t="s">
        <v>1256</v>
      </c>
      <c r="F71" s="1031"/>
      <c r="G71" s="1012"/>
      <c r="H71" s="1038">
        <f t="shared" si="12"/>
        <v>0</v>
      </c>
      <c r="I71" s="1038">
        <f t="shared" si="12"/>
        <v>0</v>
      </c>
      <c r="J71" s="1038">
        <f t="shared" si="12"/>
        <v>0</v>
      </c>
      <c r="K71" s="1038">
        <f t="shared" si="12"/>
        <v>0</v>
      </c>
      <c r="L71" s="1038">
        <f t="shared" si="12"/>
        <v>0</v>
      </c>
      <c r="M71" s="1038">
        <f t="shared" si="12"/>
        <v>0</v>
      </c>
      <c r="N71" s="1038">
        <f t="shared" si="12"/>
        <v>0</v>
      </c>
      <c r="O71" s="1038">
        <f t="shared" si="12"/>
        <v>0</v>
      </c>
      <c r="P71" s="1038">
        <f t="shared" si="12"/>
        <v>0</v>
      </c>
      <c r="Q71" s="1038">
        <f t="shared" si="12"/>
        <v>0</v>
      </c>
    </row>
    <row r="72" spans="1:18">
      <c r="A72" s="995"/>
      <c r="B72" s="1014"/>
      <c r="C72" s="1015"/>
      <c r="D72" s="1015"/>
      <c r="E72" s="1034" t="s">
        <v>1239</v>
      </c>
      <c r="F72" s="1031"/>
      <c r="G72" s="1012"/>
      <c r="H72" s="1038">
        <f t="shared" si="12"/>
        <v>0</v>
      </c>
      <c r="I72" s="1038">
        <f t="shared" si="12"/>
        <v>0</v>
      </c>
      <c r="J72" s="1038">
        <f t="shared" si="12"/>
        <v>0</v>
      </c>
      <c r="K72" s="1038">
        <f t="shared" si="12"/>
        <v>0</v>
      </c>
      <c r="L72" s="1038">
        <f t="shared" si="12"/>
        <v>0</v>
      </c>
      <c r="M72" s="1038">
        <f t="shared" si="12"/>
        <v>0</v>
      </c>
      <c r="N72" s="1038">
        <f t="shared" si="12"/>
        <v>0</v>
      </c>
      <c r="O72" s="1038">
        <f t="shared" si="12"/>
        <v>0</v>
      </c>
      <c r="P72" s="1038">
        <f t="shared" si="12"/>
        <v>0</v>
      </c>
      <c r="Q72" s="1038">
        <f t="shared" si="12"/>
        <v>0</v>
      </c>
    </row>
    <row r="73" spans="1:18">
      <c r="A73" s="995"/>
      <c r="B73" s="1014"/>
      <c r="C73" s="1015"/>
      <c r="D73" s="1015"/>
      <c r="E73" s="1017" t="s">
        <v>1257</v>
      </c>
      <c r="F73" s="1029"/>
      <c r="G73" s="1012"/>
      <c r="H73" s="1039">
        <f t="shared" ref="H73:Q73" si="13">SUM(H66:H72)</f>
        <v>0</v>
      </c>
      <c r="I73" s="1039">
        <f t="shared" si="13"/>
        <v>0</v>
      </c>
      <c r="J73" s="1039">
        <f t="shared" si="13"/>
        <v>0</v>
      </c>
      <c r="K73" s="1039">
        <f t="shared" si="13"/>
        <v>0</v>
      </c>
      <c r="L73" s="1039">
        <f t="shared" si="13"/>
        <v>0</v>
      </c>
      <c r="M73" s="1039">
        <f t="shared" si="13"/>
        <v>0</v>
      </c>
      <c r="N73" s="1039">
        <f t="shared" si="13"/>
        <v>0</v>
      </c>
      <c r="O73" s="1039">
        <f t="shared" si="13"/>
        <v>0</v>
      </c>
      <c r="P73" s="1039">
        <f t="shared" si="13"/>
        <v>0</v>
      </c>
      <c r="Q73" s="1039">
        <f t="shared" si="13"/>
        <v>0</v>
      </c>
    </row>
    <row r="74" spans="1:18">
      <c r="B74" s="1014"/>
      <c r="C74" s="1023"/>
      <c r="D74" s="1023"/>
      <c r="E74" s="1017" t="s">
        <v>1208</v>
      </c>
      <c r="F74" s="1018"/>
      <c r="G74" s="1012"/>
      <c r="H74" s="1019">
        <f>SUM(H65,H73)</f>
        <v>0</v>
      </c>
      <c r="I74" s="1019">
        <f t="shared" ref="I74:Q74" si="14">SUM(I65,I73)</f>
        <v>0</v>
      </c>
      <c r="J74" s="1019">
        <f t="shared" si="14"/>
        <v>0</v>
      </c>
      <c r="K74" s="1019">
        <f t="shared" si="14"/>
        <v>0</v>
      </c>
      <c r="L74" s="1019">
        <f t="shared" si="14"/>
        <v>0</v>
      </c>
      <c r="M74" s="1019">
        <f t="shared" si="14"/>
        <v>0</v>
      </c>
      <c r="N74" s="1019">
        <f t="shared" si="14"/>
        <v>0</v>
      </c>
      <c r="O74" s="1019">
        <f t="shared" si="14"/>
        <v>0</v>
      </c>
      <c r="P74" s="1019">
        <f t="shared" si="14"/>
        <v>0</v>
      </c>
      <c r="Q74" s="1019">
        <f t="shared" si="14"/>
        <v>0</v>
      </c>
    </row>
    <row r="75" spans="1:18">
      <c r="A75" s="995"/>
      <c r="B75" s="1014"/>
      <c r="C75" s="1017" t="s">
        <v>14</v>
      </c>
      <c r="D75" s="1014" t="s">
        <v>1243</v>
      </c>
      <c r="E75" s="1014"/>
      <c r="F75" s="1018"/>
      <c r="G75" s="1012"/>
      <c r="H75" s="1027"/>
      <c r="I75" s="1027"/>
      <c r="J75" s="1027"/>
      <c r="K75" s="1027"/>
      <c r="L75" s="1027"/>
      <c r="M75" s="1027"/>
      <c r="N75" s="1027"/>
      <c r="O75" s="1027"/>
      <c r="P75" s="1027"/>
      <c r="Q75" s="1027"/>
      <c r="R75" s="1036"/>
    </row>
    <row r="76" spans="1:18">
      <c r="A76" s="995"/>
      <c r="B76" s="1014"/>
      <c r="C76" s="1023"/>
      <c r="D76" s="1014" t="s">
        <v>1244</v>
      </c>
      <c r="E76" s="1014"/>
      <c r="F76" s="1018"/>
      <c r="G76" s="1012"/>
      <c r="H76" s="1027"/>
      <c r="I76" s="1027"/>
      <c r="J76" s="1027"/>
      <c r="K76" s="1027"/>
      <c r="L76" s="1027"/>
      <c r="M76" s="1027"/>
      <c r="N76" s="1027"/>
      <c r="O76" s="1027"/>
      <c r="P76" s="1027"/>
      <c r="Q76" s="1027"/>
      <c r="R76" s="1036"/>
    </row>
    <row r="77" spans="1:18">
      <c r="A77" s="995"/>
      <c r="B77" s="1014"/>
      <c r="C77" s="1023"/>
      <c r="D77" s="1014" t="s">
        <v>1245</v>
      </c>
      <c r="E77" s="1014"/>
      <c r="F77" s="1018"/>
      <c r="G77" s="1012"/>
      <c r="H77" s="1027"/>
      <c r="I77" s="1027"/>
      <c r="J77" s="1027"/>
      <c r="K77" s="1027"/>
      <c r="L77" s="1027"/>
      <c r="M77" s="1027"/>
      <c r="N77" s="1027"/>
      <c r="O77" s="1027"/>
      <c r="P77" s="1027"/>
      <c r="Q77" s="1027"/>
      <c r="R77" s="1036"/>
    </row>
    <row r="78" spans="1:18">
      <c r="A78" s="995"/>
      <c r="B78" s="1014"/>
      <c r="C78" s="1023"/>
      <c r="D78" s="1014" t="s">
        <v>1246</v>
      </c>
      <c r="E78" s="1014"/>
      <c r="F78" s="1018"/>
      <c r="G78" s="1012"/>
      <c r="H78" s="1027"/>
      <c r="I78" s="1027"/>
      <c r="J78" s="1027"/>
      <c r="K78" s="1027"/>
      <c r="L78" s="1027"/>
      <c r="M78" s="1027"/>
      <c r="N78" s="1027"/>
      <c r="O78" s="1027"/>
      <c r="P78" s="1027"/>
      <c r="Q78" s="1027"/>
      <c r="R78" s="1036"/>
    </row>
    <row r="79" spans="1:18">
      <c r="A79" s="995"/>
      <c r="B79" s="1014"/>
      <c r="C79" s="1023"/>
      <c r="D79" s="1014" t="s">
        <v>1247</v>
      </c>
      <c r="E79" s="1014"/>
      <c r="F79" s="1018"/>
      <c r="G79" s="1012"/>
      <c r="H79" s="1027"/>
      <c r="I79" s="1027"/>
      <c r="J79" s="1027"/>
      <c r="K79" s="1027"/>
      <c r="L79" s="1027"/>
      <c r="M79" s="1027"/>
      <c r="N79" s="1027"/>
      <c r="O79" s="1027"/>
      <c r="P79" s="1027"/>
      <c r="Q79" s="1027"/>
      <c r="R79" s="1036"/>
    </row>
    <row r="80" spans="1:18">
      <c r="A80" s="995"/>
      <c r="B80" s="1014"/>
      <c r="C80" s="1023"/>
      <c r="D80" s="1014" t="s">
        <v>1248</v>
      </c>
      <c r="E80" s="1014"/>
      <c r="F80" s="1018"/>
      <c r="G80" s="1012"/>
      <c r="H80" s="1027"/>
      <c r="I80" s="1027"/>
      <c r="J80" s="1027"/>
      <c r="K80" s="1027"/>
      <c r="L80" s="1027"/>
      <c r="M80" s="1027"/>
      <c r="N80" s="1027"/>
      <c r="O80" s="1027"/>
      <c r="P80" s="1027"/>
      <c r="Q80" s="1027"/>
      <c r="R80" s="1036"/>
    </row>
    <row r="81" spans="1:37">
      <c r="A81" s="995"/>
      <c r="B81" s="1014"/>
      <c r="C81" s="1023"/>
      <c r="D81" s="1017" t="s">
        <v>1249</v>
      </c>
      <c r="E81" s="1017"/>
      <c r="F81" s="1018"/>
      <c r="G81" s="1012"/>
      <c r="H81" s="1013"/>
      <c r="I81" s="1013"/>
      <c r="J81" s="1013"/>
      <c r="K81" s="1013"/>
      <c r="L81" s="1013"/>
      <c r="M81" s="1013"/>
      <c r="N81" s="1013"/>
      <c r="O81" s="1013"/>
      <c r="P81" s="1013"/>
      <c r="Q81" s="1013"/>
      <c r="R81" s="1036"/>
    </row>
    <row r="82" spans="1:37">
      <c r="A82" s="995"/>
      <c r="B82" s="1014"/>
      <c r="C82" s="1023"/>
      <c r="D82" s="1017" t="s">
        <v>1250</v>
      </c>
      <c r="E82" s="1017"/>
      <c r="F82" s="1018"/>
      <c r="G82" s="1012"/>
      <c r="H82" s="1032">
        <f t="shared" ref="H82:Q82" si="15">H145</f>
        <v>0</v>
      </c>
      <c r="I82" s="1032">
        <f t="shared" si="15"/>
        <v>0</v>
      </c>
      <c r="J82" s="1032">
        <f t="shared" si="15"/>
        <v>0</v>
      </c>
      <c r="K82" s="1032">
        <f t="shared" si="15"/>
        <v>0</v>
      </c>
      <c r="L82" s="1032">
        <f t="shared" si="15"/>
        <v>0</v>
      </c>
      <c r="M82" s="1032">
        <f t="shared" si="15"/>
        <v>0</v>
      </c>
      <c r="N82" s="1032">
        <f t="shared" si="15"/>
        <v>0</v>
      </c>
      <c r="O82" s="1032">
        <f t="shared" si="15"/>
        <v>0</v>
      </c>
      <c r="P82" s="1032">
        <f t="shared" si="15"/>
        <v>0</v>
      </c>
      <c r="Q82" s="1032">
        <f t="shared" si="15"/>
        <v>0</v>
      </c>
      <c r="R82" s="1036"/>
    </row>
    <row r="84" spans="1:37" ht="19.5">
      <c r="A84" s="1040" t="s">
        <v>1258</v>
      </c>
    </row>
    <row r="86" spans="1:37">
      <c r="C86" s="992"/>
      <c r="H86" s="1004" t="s">
        <v>1259</v>
      </c>
      <c r="I86" s="1004"/>
      <c r="J86" s="1004" t="s">
        <v>151</v>
      </c>
      <c r="K86" s="1004"/>
      <c r="L86" s="1004"/>
      <c r="M86" s="1004"/>
      <c r="N86" s="1004"/>
      <c r="O86" s="1004"/>
      <c r="P86" s="1004"/>
      <c r="Q86" s="1004"/>
    </row>
    <row r="87" spans="1:37">
      <c r="B87" s="1014"/>
      <c r="C87" s="1023"/>
      <c r="D87" s="1014"/>
      <c r="E87" s="1024"/>
      <c r="F87" s="1024"/>
      <c r="G87" s="1024"/>
      <c r="H87" s="1025">
        <v>2012</v>
      </c>
      <c r="I87" s="1025">
        <v>2013</v>
      </c>
      <c r="J87" s="1025">
        <v>2014</v>
      </c>
      <c r="K87" s="1025">
        <v>2015</v>
      </c>
      <c r="L87" s="1025">
        <v>2016</v>
      </c>
      <c r="M87" s="1025">
        <v>2017</v>
      </c>
      <c r="N87" s="1025">
        <v>2018</v>
      </c>
      <c r="O87" s="1025">
        <v>2019</v>
      </c>
      <c r="P87" s="1025">
        <v>2020</v>
      </c>
      <c r="Q87" s="1025">
        <v>2021</v>
      </c>
    </row>
    <row r="88" spans="1:37" ht="25.5">
      <c r="B88" s="1008" t="s">
        <v>739</v>
      </c>
      <c r="C88" s="1026" t="s">
        <v>1260</v>
      </c>
      <c r="D88" s="1009" t="s">
        <v>1204</v>
      </c>
      <c r="E88" s="1010" t="s">
        <v>1209</v>
      </c>
      <c r="F88" s="1011"/>
      <c r="G88" s="1024"/>
      <c r="H88" s="1038"/>
      <c r="I88" s="1038"/>
      <c r="J88" s="1038"/>
      <c r="K88" s="1038"/>
      <c r="L88" s="1038"/>
      <c r="M88" s="1038"/>
      <c r="N88" s="1038"/>
      <c r="O88" s="1038"/>
      <c r="P88" s="1038"/>
      <c r="Q88" s="1038"/>
      <c r="R88" s="1020"/>
      <c r="S88" s="1020" t="s">
        <v>1261</v>
      </c>
      <c r="X88" s="1007"/>
      <c r="Y88" s="1007"/>
      <c r="Z88" s="1007"/>
      <c r="AA88" s="1007"/>
      <c r="AB88" s="1007"/>
      <c r="AC88" s="1007"/>
      <c r="AD88" s="1007"/>
      <c r="AE88" s="1007"/>
      <c r="AF88" s="1007"/>
      <c r="AG88" s="1007"/>
      <c r="AH88" s="1007"/>
      <c r="AI88" s="1007"/>
      <c r="AJ88" s="1007"/>
      <c r="AK88" s="1007"/>
    </row>
    <row r="89" spans="1:37">
      <c r="B89" s="1014"/>
      <c r="C89" s="1023"/>
      <c r="D89" s="1023"/>
      <c r="E89" s="1010" t="s">
        <v>1210</v>
      </c>
      <c r="F89" s="1011"/>
      <c r="G89" s="1024"/>
      <c r="H89" s="1038"/>
      <c r="I89" s="1038"/>
      <c r="J89" s="1038"/>
      <c r="K89" s="1038"/>
      <c r="L89" s="1038"/>
      <c r="M89" s="1038"/>
      <c r="N89" s="1038"/>
      <c r="O89" s="1038"/>
      <c r="P89" s="1038"/>
      <c r="Q89" s="1038"/>
      <c r="R89" s="1020"/>
      <c r="S89" s="1020" t="s">
        <v>1262</v>
      </c>
    </row>
    <row r="90" spans="1:37">
      <c r="B90" s="1014"/>
      <c r="C90" s="1023"/>
      <c r="D90" s="1023"/>
      <c r="E90" s="1010" t="s">
        <v>1211</v>
      </c>
      <c r="F90" s="1011"/>
      <c r="G90" s="1024"/>
      <c r="H90" s="1038"/>
      <c r="I90" s="1038"/>
      <c r="J90" s="1038"/>
      <c r="K90" s="1038"/>
      <c r="L90" s="1038"/>
      <c r="M90" s="1038"/>
      <c r="N90" s="1038"/>
      <c r="O90" s="1038"/>
      <c r="P90" s="1038"/>
      <c r="Q90" s="1038"/>
      <c r="R90" s="1020"/>
      <c r="S90" s="1020" t="s">
        <v>1263</v>
      </c>
    </row>
    <row r="91" spans="1:37">
      <c r="B91" s="1014"/>
      <c r="C91" s="1023"/>
      <c r="D91" s="1023"/>
      <c r="E91" s="1010" t="s">
        <v>1212</v>
      </c>
      <c r="F91" s="1011"/>
      <c r="G91" s="1024"/>
      <c r="H91" s="1038"/>
      <c r="I91" s="1038"/>
      <c r="J91" s="1038"/>
      <c r="K91" s="1038"/>
      <c r="L91" s="1038"/>
      <c r="M91" s="1038"/>
      <c r="N91" s="1038"/>
      <c r="O91" s="1038"/>
      <c r="P91" s="1038"/>
      <c r="Q91" s="1038"/>
      <c r="R91" s="1020"/>
      <c r="S91" s="1020" t="s">
        <v>1263</v>
      </c>
    </row>
    <row r="92" spans="1:37">
      <c r="B92" s="1014"/>
      <c r="C92" s="1023"/>
      <c r="D92" s="1023"/>
      <c r="E92" s="1028" t="s">
        <v>1213</v>
      </c>
      <c r="F92" s="1029"/>
      <c r="G92" s="1024"/>
      <c r="H92" s="1038"/>
      <c r="I92" s="1038"/>
      <c r="J92" s="1038"/>
      <c r="K92" s="1038"/>
      <c r="L92" s="1038"/>
      <c r="M92" s="1038"/>
      <c r="N92" s="1038"/>
      <c r="O92" s="1038"/>
      <c r="P92" s="1038"/>
      <c r="Q92" s="1038"/>
      <c r="R92" s="1020"/>
      <c r="S92" s="1020" t="s">
        <v>1264</v>
      </c>
    </row>
    <row r="93" spans="1:37">
      <c r="B93" s="1014"/>
      <c r="C93" s="1023"/>
      <c r="D93" s="1023"/>
      <c r="E93" s="1010" t="s">
        <v>1214</v>
      </c>
      <c r="F93" s="1011"/>
      <c r="G93" s="1024"/>
      <c r="H93" s="1038"/>
      <c r="I93" s="1038"/>
      <c r="J93" s="1038"/>
      <c r="K93" s="1038"/>
      <c r="L93" s="1038"/>
      <c r="M93" s="1038"/>
      <c r="N93" s="1038"/>
      <c r="O93" s="1038"/>
      <c r="P93" s="1038"/>
      <c r="Q93" s="1038"/>
      <c r="R93" s="1020"/>
      <c r="S93" s="1020" t="s">
        <v>1263</v>
      </c>
    </row>
    <row r="94" spans="1:37">
      <c r="B94" s="1014"/>
      <c r="C94" s="1023"/>
      <c r="D94" s="1023"/>
      <c r="E94" s="1010" t="s">
        <v>1215</v>
      </c>
      <c r="F94" s="1011"/>
      <c r="G94" s="1024"/>
      <c r="H94" s="1038"/>
      <c r="I94" s="1038"/>
      <c r="J94" s="1038"/>
      <c r="K94" s="1038"/>
      <c r="L94" s="1038"/>
      <c r="M94" s="1038"/>
      <c r="N94" s="1038"/>
      <c r="O94" s="1038"/>
      <c r="P94" s="1038"/>
      <c r="Q94" s="1038"/>
      <c r="R94" s="1020"/>
      <c r="S94" s="1020" t="s">
        <v>1265</v>
      </c>
    </row>
    <row r="95" spans="1:37">
      <c r="B95" s="1014"/>
      <c r="C95" s="1009"/>
      <c r="D95" s="1009"/>
      <c r="E95" s="1030" t="s">
        <v>1216</v>
      </c>
      <c r="F95" s="1031"/>
      <c r="G95" s="1024"/>
      <c r="H95" s="1041">
        <f t="shared" ref="H95:Q95" si="16">SUM(H88:H94)</f>
        <v>0</v>
      </c>
      <c r="I95" s="1041">
        <f t="shared" si="16"/>
        <v>0</v>
      </c>
      <c r="J95" s="1041">
        <f t="shared" si="16"/>
        <v>0</v>
      </c>
      <c r="K95" s="1041">
        <f t="shared" si="16"/>
        <v>0</v>
      </c>
      <c r="L95" s="1041">
        <f t="shared" si="16"/>
        <v>0</v>
      </c>
      <c r="M95" s="1041">
        <f t="shared" si="16"/>
        <v>0</v>
      </c>
      <c r="N95" s="1041">
        <f t="shared" si="16"/>
        <v>0</v>
      </c>
      <c r="O95" s="1041">
        <f t="shared" si="16"/>
        <v>0</v>
      </c>
      <c r="P95" s="1041">
        <f t="shared" si="16"/>
        <v>0</v>
      </c>
      <c r="Q95" s="1041">
        <f t="shared" si="16"/>
        <v>0</v>
      </c>
    </row>
    <row r="96" spans="1:37">
      <c r="B96" s="1014"/>
      <c r="C96" s="1015"/>
      <c r="D96" s="1015" t="s">
        <v>1205</v>
      </c>
      <c r="E96" s="992" t="s">
        <v>1218</v>
      </c>
      <c r="F96" s="1011"/>
      <c r="G96" s="1024"/>
      <c r="H96" s="1027"/>
      <c r="I96" s="1027"/>
      <c r="J96" s="1027"/>
      <c r="K96" s="1027"/>
      <c r="L96" s="1027"/>
      <c r="M96" s="1027"/>
      <c r="N96" s="1027"/>
      <c r="O96" s="1027"/>
      <c r="P96" s="1027"/>
      <c r="Q96" s="1027"/>
    </row>
    <row r="97" spans="2:19">
      <c r="B97" s="1014"/>
      <c r="C97" s="1015"/>
      <c r="D97" s="1015"/>
      <c r="E97" s="1010" t="s">
        <v>1219</v>
      </c>
      <c r="F97" s="1011"/>
      <c r="G97" s="1024"/>
      <c r="H97" s="1027"/>
      <c r="I97" s="1027"/>
      <c r="J97" s="1027"/>
      <c r="K97" s="1027"/>
      <c r="L97" s="1027"/>
      <c r="M97" s="1027"/>
      <c r="N97" s="1027"/>
      <c r="O97" s="1027"/>
      <c r="P97" s="1027"/>
      <c r="Q97" s="1027"/>
    </row>
    <row r="98" spans="2:19">
      <c r="B98" s="1014"/>
      <c r="C98" s="1023"/>
      <c r="D98" s="1023"/>
      <c r="E98" s="1010" t="s">
        <v>1220</v>
      </c>
      <c r="F98" s="1011"/>
      <c r="G98" s="1024"/>
      <c r="H98" s="1027"/>
      <c r="I98" s="1027"/>
      <c r="J98" s="1027"/>
      <c r="K98" s="1027"/>
      <c r="L98" s="1027"/>
      <c r="M98" s="1027"/>
      <c r="N98" s="1027"/>
      <c r="O98" s="1027"/>
      <c r="P98" s="1027"/>
      <c r="Q98" s="1027"/>
    </row>
    <row r="99" spans="2:19">
      <c r="B99" s="1014"/>
      <c r="C99" s="1023"/>
      <c r="D99" s="1023"/>
      <c r="E99" s="1010" t="s">
        <v>1221</v>
      </c>
      <c r="F99" s="1011"/>
      <c r="G99" s="1024"/>
      <c r="H99" s="1027"/>
      <c r="I99" s="1027"/>
      <c r="J99" s="1027"/>
      <c r="K99" s="1027"/>
      <c r="L99" s="1027"/>
      <c r="M99" s="1027"/>
      <c r="N99" s="1027"/>
      <c r="O99" s="1027"/>
      <c r="P99" s="1027"/>
      <c r="Q99" s="1027"/>
    </row>
    <row r="100" spans="2:19">
      <c r="B100" s="1014"/>
      <c r="C100" s="1023"/>
      <c r="D100" s="1023"/>
      <c r="E100" s="1014" t="s">
        <v>1222</v>
      </c>
      <c r="F100" s="1029"/>
      <c r="G100" s="1024"/>
      <c r="H100" s="1027"/>
      <c r="I100" s="1027"/>
      <c r="J100" s="1027"/>
      <c r="K100" s="1027"/>
      <c r="L100" s="1027"/>
      <c r="M100" s="1027"/>
      <c r="N100" s="1027"/>
      <c r="O100" s="1027"/>
      <c r="P100" s="1027"/>
      <c r="Q100" s="1027"/>
    </row>
    <row r="101" spans="2:19">
      <c r="B101" s="1014"/>
      <c r="C101" s="1023"/>
      <c r="D101" s="1023"/>
      <c r="E101" s="1014" t="s">
        <v>1223</v>
      </c>
      <c r="F101" s="1029"/>
      <c r="G101" s="1024"/>
      <c r="H101" s="1027"/>
      <c r="I101" s="1027"/>
      <c r="J101" s="1027"/>
      <c r="K101" s="1027"/>
      <c r="L101" s="1027"/>
      <c r="M101" s="1027"/>
      <c r="N101" s="1027"/>
      <c r="O101" s="1027"/>
      <c r="P101" s="1027"/>
      <c r="Q101" s="1027"/>
    </row>
    <row r="102" spans="2:19">
      <c r="B102" s="1014"/>
      <c r="C102" s="1023"/>
      <c r="D102" s="1023"/>
      <c r="E102" s="1014" t="s">
        <v>1224</v>
      </c>
      <c r="F102" s="1029"/>
      <c r="G102" s="1024"/>
      <c r="H102" s="1027"/>
      <c r="I102" s="1027"/>
      <c r="J102" s="1027"/>
      <c r="K102" s="1027"/>
      <c r="L102" s="1027"/>
      <c r="M102" s="1027"/>
      <c r="N102" s="1027"/>
      <c r="O102" s="1027"/>
      <c r="P102" s="1027"/>
      <c r="Q102" s="1027"/>
    </row>
    <row r="103" spans="2:19">
      <c r="B103" s="1014"/>
      <c r="C103" s="1023"/>
      <c r="D103" s="1023"/>
      <c r="E103" s="1014" t="s">
        <v>1225</v>
      </c>
      <c r="F103" s="1029"/>
      <c r="G103" s="1024"/>
      <c r="H103" s="1027"/>
      <c r="I103" s="1027"/>
      <c r="J103" s="1027"/>
      <c r="K103" s="1027"/>
      <c r="L103" s="1027"/>
      <c r="M103" s="1027"/>
      <c r="N103" s="1027"/>
      <c r="O103" s="1027"/>
      <c r="P103" s="1027"/>
      <c r="Q103" s="1027"/>
    </row>
    <row r="104" spans="2:19">
      <c r="B104" s="1014"/>
      <c r="C104" s="1023"/>
      <c r="D104" s="1023"/>
      <c r="E104" s="1014" t="s">
        <v>1226</v>
      </c>
      <c r="F104" s="1029"/>
      <c r="G104" s="1024"/>
      <c r="H104" s="1027"/>
      <c r="I104" s="1027"/>
      <c r="J104" s="1027"/>
      <c r="K104" s="1027"/>
      <c r="L104" s="1027"/>
      <c r="M104" s="1027"/>
      <c r="N104" s="1027"/>
      <c r="O104" s="1027"/>
      <c r="P104" s="1027"/>
      <c r="Q104" s="1027"/>
    </row>
    <row r="105" spans="2:19">
      <c r="B105" s="1014"/>
      <c r="C105" s="1023"/>
      <c r="D105" s="1023"/>
      <c r="E105" s="1010" t="s">
        <v>1227</v>
      </c>
      <c r="F105" s="1011"/>
      <c r="G105" s="1024"/>
      <c r="H105" s="1027"/>
      <c r="I105" s="1027"/>
      <c r="J105" s="1027"/>
      <c r="K105" s="1027"/>
      <c r="L105" s="1027"/>
      <c r="M105" s="1027"/>
      <c r="N105" s="1027"/>
      <c r="O105" s="1027"/>
      <c r="P105" s="1027"/>
      <c r="Q105" s="1027"/>
    </row>
    <row r="106" spans="2:19">
      <c r="B106" s="1014"/>
      <c r="C106" s="1023"/>
      <c r="D106" s="1023"/>
      <c r="E106" s="1010" t="s">
        <v>1228</v>
      </c>
      <c r="F106" s="1011"/>
      <c r="G106" s="1024"/>
      <c r="H106" s="1027"/>
      <c r="I106" s="1027"/>
      <c r="J106" s="1027"/>
      <c r="K106" s="1027"/>
      <c r="L106" s="1027"/>
      <c r="M106" s="1027"/>
      <c r="N106" s="1027"/>
      <c r="O106" s="1027"/>
      <c r="P106" s="1027"/>
      <c r="Q106" s="1027"/>
    </row>
    <row r="107" spans="2:19">
      <c r="B107" s="1014"/>
      <c r="C107" s="1023"/>
      <c r="D107" s="1023"/>
      <c r="E107" s="1010" t="s">
        <v>1229</v>
      </c>
      <c r="F107" s="1011"/>
      <c r="G107" s="1024"/>
      <c r="H107" s="1027"/>
      <c r="I107" s="1027"/>
      <c r="J107" s="1027"/>
      <c r="K107" s="1027"/>
      <c r="L107" s="1027"/>
      <c r="M107" s="1027"/>
      <c r="N107" s="1027"/>
      <c r="O107" s="1027"/>
      <c r="P107" s="1027"/>
      <c r="Q107" s="1027"/>
    </row>
    <row r="108" spans="2:19">
      <c r="B108" s="1014"/>
      <c r="C108" s="1023"/>
      <c r="D108" s="1023"/>
      <c r="E108" s="1030" t="s">
        <v>1230</v>
      </c>
      <c r="F108" s="1031"/>
      <c r="G108" s="1024"/>
      <c r="H108" s="1032">
        <f t="shared" ref="H108:Q108" si="17">SUM(H96:H107)</f>
        <v>0</v>
      </c>
      <c r="I108" s="1032">
        <f t="shared" si="17"/>
        <v>0</v>
      </c>
      <c r="J108" s="1032">
        <f t="shared" si="17"/>
        <v>0</v>
      </c>
      <c r="K108" s="1032">
        <f t="shared" si="17"/>
        <v>0</v>
      </c>
      <c r="L108" s="1032">
        <f t="shared" si="17"/>
        <v>0</v>
      </c>
      <c r="M108" s="1032">
        <f t="shared" si="17"/>
        <v>0</v>
      </c>
      <c r="N108" s="1032">
        <f t="shared" si="17"/>
        <v>0</v>
      </c>
      <c r="O108" s="1032">
        <f t="shared" si="17"/>
        <v>0</v>
      </c>
      <c r="P108" s="1032">
        <f t="shared" si="17"/>
        <v>0</v>
      </c>
      <c r="Q108" s="1032">
        <f t="shared" si="17"/>
        <v>0</v>
      </c>
    </row>
    <row r="109" spans="2:19">
      <c r="B109" s="1014"/>
      <c r="C109" s="1016"/>
      <c r="D109" s="1016" t="s">
        <v>1206</v>
      </c>
      <c r="E109" s="1010" t="s">
        <v>1231</v>
      </c>
      <c r="F109" s="1011"/>
      <c r="G109" s="1024"/>
      <c r="H109" s="1027"/>
      <c r="I109" s="1027"/>
      <c r="J109" s="1027"/>
      <c r="K109" s="1027"/>
      <c r="L109" s="1027"/>
      <c r="M109" s="1027"/>
      <c r="N109" s="1027"/>
      <c r="O109" s="1027"/>
      <c r="P109" s="1027"/>
      <c r="Q109" s="1027"/>
      <c r="S109" s="1020" t="s">
        <v>1266</v>
      </c>
    </row>
    <row r="110" spans="2:19">
      <c r="B110" s="1014"/>
      <c r="C110" s="1016"/>
      <c r="D110" s="1016"/>
      <c r="E110" s="1010" t="s">
        <v>1232</v>
      </c>
      <c r="F110" s="1011"/>
      <c r="G110" s="1024"/>
      <c r="H110" s="1027"/>
      <c r="I110" s="1027"/>
      <c r="J110" s="1027"/>
      <c r="K110" s="1027"/>
      <c r="L110" s="1027"/>
      <c r="M110" s="1027"/>
      <c r="N110" s="1027"/>
      <c r="O110" s="1027"/>
      <c r="P110" s="1027"/>
      <c r="Q110" s="1027"/>
      <c r="S110" s="1020" t="s">
        <v>1266</v>
      </c>
    </row>
    <row r="111" spans="2:19">
      <c r="B111" s="1014"/>
      <c r="C111" s="1016"/>
      <c r="D111" s="1016"/>
      <c r="E111" s="1010" t="s">
        <v>1233</v>
      </c>
      <c r="F111" s="1011"/>
      <c r="G111" s="1024"/>
      <c r="H111" s="1027"/>
      <c r="I111" s="1027"/>
      <c r="J111" s="1027"/>
      <c r="K111" s="1027"/>
      <c r="L111" s="1027"/>
      <c r="M111" s="1027"/>
      <c r="N111" s="1027"/>
      <c r="O111" s="1027"/>
      <c r="P111" s="1027"/>
      <c r="Q111" s="1027"/>
      <c r="S111" s="1020" t="s">
        <v>1266</v>
      </c>
    </row>
    <row r="112" spans="2:19">
      <c r="B112" s="1014"/>
      <c r="C112" s="1016"/>
      <c r="D112" s="1016"/>
      <c r="E112" s="1010" t="s">
        <v>1234</v>
      </c>
      <c r="F112" s="1011"/>
      <c r="G112" s="1024"/>
      <c r="H112" s="1027"/>
      <c r="I112" s="1027"/>
      <c r="J112" s="1027"/>
      <c r="K112" s="1027"/>
      <c r="L112" s="1027"/>
      <c r="M112" s="1027"/>
      <c r="N112" s="1027"/>
      <c r="O112" s="1027"/>
      <c r="P112" s="1027"/>
      <c r="Q112" s="1027"/>
      <c r="S112" s="1020" t="s">
        <v>1266</v>
      </c>
    </row>
    <row r="113" spans="2:19">
      <c r="B113" s="1010"/>
      <c r="C113" s="1016"/>
      <c r="D113" s="1016"/>
      <c r="E113" s="1010" t="s">
        <v>1235</v>
      </c>
      <c r="F113" s="1011"/>
      <c r="G113" s="1024"/>
      <c r="H113" s="1027"/>
      <c r="I113" s="1027"/>
      <c r="J113" s="1027"/>
      <c r="K113" s="1027"/>
      <c r="L113" s="1027"/>
      <c r="M113" s="1027"/>
      <c r="N113" s="1027"/>
      <c r="O113" s="1027"/>
      <c r="P113" s="1027"/>
      <c r="Q113" s="1027"/>
      <c r="S113" s="1020" t="s">
        <v>1266</v>
      </c>
    </row>
    <row r="114" spans="2:19">
      <c r="B114" s="1033"/>
      <c r="C114" s="1016"/>
      <c r="D114" s="1016"/>
      <c r="E114" s="1033" t="s">
        <v>1236</v>
      </c>
      <c r="F114" s="1011"/>
      <c r="G114" s="1024"/>
      <c r="H114" s="1027"/>
      <c r="I114" s="1027"/>
      <c r="J114" s="1027"/>
      <c r="K114" s="1027"/>
      <c r="L114" s="1027"/>
      <c r="M114" s="1027"/>
      <c r="N114" s="1027"/>
      <c r="O114" s="1027"/>
      <c r="P114" s="1027"/>
      <c r="Q114" s="1027"/>
      <c r="S114" s="1020" t="s">
        <v>1266</v>
      </c>
    </row>
    <row r="115" spans="2:19">
      <c r="B115" s="1014"/>
      <c r="C115" s="1016"/>
      <c r="D115" s="1016"/>
      <c r="E115" s="1034" t="s">
        <v>1237</v>
      </c>
      <c r="F115" s="1011"/>
      <c r="G115" s="1024"/>
      <c r="H115" s="1027"/>
      <c r="I115" s="1027"/>
      <c r="J115" s="1027"/>
      <c r="K115" s="1027"/>
      <c r="L115" s="1027"/>
      <c r="M115" s="1027"/>
      <c r="N115" s="1027"/>
      <c r="O115" s="1027"/>
      <c r="P115" s="1027"/>
      <c r="Q115" s="1027"/>
      <c r="S115" s="1020"/>
    </row>
    <row r="116" spans="2:19">
      <c r="B116" s="1014"/>
      <c r="C116" s="1016"/>
      <c r="D116" s="1016"/>
      <c r="E116" s="1034" t="s">
        <v>1238</v>
      </c>
      <c r="F116" s="1011"/>
      <c r="G116" s="1024"/>
      <c r="H116" s="1027"/>
      <c r="I116" s="1027"/>
      <c r="J116" s="1027"/>
      <c r="K116" s="1027"/>
      <c r="L116" s="1027"/>
      <c r="M116" s="1027"/>
      <c r="N116" s="1027"/>
      <c r="O116" s="1027"/>
      <c r="P116" s="1027"/>
      <c r="Q116" s="1027"/>
      <c r="S116" s="1020" t="s">
        <v>1266</v>
      </c>
    </row>
    <row r="117" spans="2:19">
      <c r="B117" s="1014"/>
      <c r="C117" s="1016"/>
      <c r="D117" s="1016"/>
      <c r="E117" s="1034" t="s">
        <v>1239</v>
      </c>
      <c r="F117" s="1011"/>
      <c r="G117" s="1024"/>
      <c r="H117" s="1027"/>
      <c r="I117" s="1027"/>
      <c r="J117" s="1027"/>
      <c r="K117" s="1027"/>
      <c r="L117" s="1027"/>
      <c r="M117" s="1027"/>
      <c r="N117" s="1027"/>
      <c r="O117" s="1027"/>
      <c r="P117" s="1027"/>
      <c r="Q117" s="1027"/>
      <c r="S117" s="1020" t="s">
        <v>1266</v>
      </c>
    </row>
    <row r="118" spans="2:19">
      <c r="B118" s="1014"/>
      <c r="C118" s="1016"/>
      <c r="D118" s="1016"/>
      <c r="E118" s="1010" t="s">
        <v>1240</v>
      </c>
      <c r="F118" s="1011"/>
      <c r="G118" s="1024"/>
      <c r="H118" s="1027"/>
      <c r="I118" s="1027"/>
      <c r="J118" s="1027"/>
      <c r="K118" s="1027"/>
      <c r="L118" s="1027"/>
      <c r="M118" s="1027"/>
      <c r="N118" s="1027"/>
      <c r="O118" s="1027"/>
      <c r="P118" s="1027"/>
      <c r="Q118" s="1027"/>
    </row>
    <row r="119" spans="2:19">
      <c r="B119" s="1014"/>
      <c r="C119" s="1016"/>
      <c r="D119" s="1016"/>
      <c r="E119" s="1030" t="s">
        <v>1242</v>
      </c>
      <c r="F119" s="1031"/>
      <c r="G119" s="1024"/>
      <c r="H119" s="1013">
        <f t="shared" ref="H119:Q119" si="18">SUM(H109:H118)</f>
        <v>0</v>
      </c>
      <c r="I119" s="1013">
        <f t="shared" si="18"/>
        <v>0</v>
      </c>
      <c r="J119" s="1013">
        <f t="shared" si="18"/>
        <v>0</v>
      </c>
      <c r="K119" s="1013">
        <f t="shared" si="18"/>
        <v>0</v>
      </c>
      <c r="L119" s="1013">
        <f t="shared" si="18"/>
        <v>0</v>
      </c>
      <c r="M119" s="1013">
        <f t="shared" si="18"/>
        <v>0</v>
      </c>
      <c r="N119" s="1013">
        <f t="shared" si="18"/>
        <v>0</v>
      </c>
      <c r="O119" s="1013">
        <f t="shared" si="18"/>
        <v>0</v>
      </c>
      <c r="P119" s="1013">
        <f t="shared" si="18"/>
        <v>0</v>
      </c>
      <c r="Q119" s="1013">
        <f t="shared" si="18"/>
        <v>0</v>
      </c>
    </row>
    <row r="120" spans="2:19">
      <c r="B120" s="1014"/>
      <c r="C120" s="1023"/>
      <c r="D120" s="1023"/>
      <c r="E120" s="1017" t="s">
        <v>1260</v>
      </c>
      <c r="F120" s="1018"/>
      <c r="G120" s="1024"/>
      <c r="H120" s="1019">
        <f t="shared" ref="H120:Q120" si="19">SUM(H95,H108,H119)</f>
        <v>0</v>
      </c>
      <c r="I120" s="1019">
        <f t="shared" si="19"/>
        <v>0</v>
      </c>
      <c r="J120" s="1019">
        <f t="shared" si="19"/>
        <v>0</v>
      </c>
      <c r="K120" s="1019">
        <f t="shared" si="19"/>
        <v>0</v>
      </c>
      <c r="L120" s="1019">
        <f t="shared" si="19"/>
        <v>0</v>
      </c>
      <c r="M120" s="1019">
        <f t="shared" si="19"/>
        <v>0</v>
      </c>
      <c r="N120" s="1019">
        <f t="shared" si="19"/>
        <v>0</v>
      </c>
      <c r="O120" s="1019">
        <f t="shared" si="19"/>
        <v>0</v>
      </c>
      <c r="P120" s="1019">
        <f t="shared" si="19"/>
        <v>0</v>
      </c>
      <c r="Q120" s="1019">
        <f t="shared" si="19"/>
        <v>0</v>
      </c>
    </row>
    <row r="121" spans="2:19">
      <c r="B121" s="1014"/>
      <c r="C121" s="1023"/>
      <c r="D121" s="1014"/>
      <c r="E121" s="1024"/>
      <c r="F121" s="1024"/>
      <c r="G121" s="1024"/>
      <c r="H121" s="1025">
        <v>2012</v>
      </c>
      <c r="I121" s="1025">
        <v>2013</v>
      </c>
      <c r="J121" s="1025">
        <v>2014</v>
      </c>
      <c r="K121" s="1025">
        <v>2015</v>
      </c>
      <c r="L121" s="1025">
        <v>2016</v>
      </c>
      <c r="M121" s="1025">
        <v>2017</v>
      </c>
      <c r="N121" s="1025">
        <v>2018</v>
      </c>
      <c r="O121" s="1025">
        <v>2019</v>
      </c>
      <c r="P121" s="1025">
        <v>2020</v>
      </c>
      <c r="Q121" s="1025">
        <v>2021</v>
      </c>
    </row>
    <row r="122" spans="2:19" ht="25.5">
      <c r="B122" s="1008" t="s">
        <v>734</v>
      </c>
      <c r="C122" s="1026" t="s">
        <v>1260</v>
      </c>
      <c r="D122" s="1009" t="s">
        <v>1204</v>
      </c>
      <c r="E122" s="1010" t="s">
        <v>1209</v>
      </c>
      <c r="F122" s="1011"/>
      <c r="G122" s="1024"/>
      <c r="H122" s="1038"/>
      <c r="I122" s="1038"/>
      <c r="J122" s="1038"/>
      <c r="K122" s="1038"/>
      <c r="L122" s="1038"/>
      <c r="M122" s="1038"/>
      <c r="N122" s="1038"/>
      <c r="O122" s="1038"/>
      <c r="P122" s="1038"/>
      <c r="Q122" s="1038"/>
      <c r="S122" s="1020" t="s">
        <v>1261</v>
      </c>
    </row>
    <row r="123" spans="2:19">
      <c r="B123" s="1014"/>
      <c r="C123" s="1023"/>
      <c r="D123" s="1023"/>
      <c r="E123" s="1010" t="s">
        <v>1210</v>
      </c>
      <c r="F123" s="1011"/>
      <c r="G123" s="1024"/>
      <c r="H123" s="1038"/>
      <c r="I123" s="1038"/>
      <c r="J123" s="1038"/>
      <c r="K123" s="1038"/>
      <c r="L123" s="1038"/>
      <c r="M123" s="1038"/>
      <c r="N123" s="1038"/>
      <c r="O123" s="1038"/>
      <c r="P123" s="1038"/>
      <c r="Q123" s="1038"/>
      <c r="S123" s="1020" t="s">
        <v>1262</v>
      </c>
    </row>
    <row r="124" spans="2:19">
      <c r="B124" s="1014"/>
      <c r="C124" s="1023"/>
      <c r="D124" s="1023"/>
      <c r="E124" s="1010" t="s">
        <v>1211</v>
      </c>
      <c r="F124" s="1011"/>
      <c r="G124" s="1024"/>
      <c r="H124" s="1038"/>
      <c r="I124" s="1038"/>
      <c r="J124" s="1038"/>
      <c r="K124" s="1038"/>
      <c r="L124" s="1038"/>
      <c r="M124" s="1038"/>
      <c r="N124" s="1038"/>
      <c r="O124" s="1038"/>
      <c r="P124" s="1038"/>
      <c r="Q124" s="1038"/>
      <c r="S124" s="1020" t="s">
        <v>1263</v>
      </c>
    </row>
    <row r="125" spans="2:19">
      <c r="B125" s="1014"/>
      <c r="C125" s="1023"/>
      <c r="D125" s="1023"/>
      <c r="E125" s="1010" t="s">
        <v>1212</v>
      </c>
      <c r="F125" s="1011"/>
      <c r="G125" s="1024"/>
      <c r="H125" s="1038"/>
      <c r="I125" s="1038"/>
      <c r="J125" s="1038"/>
      <c r="K125" s="1038"/>
      <c r="L125" s="1038"/>
      <c r="M125" s="1038"/>
      <c r="N125" s="1038"/>
      <c r="O125" s="1038"/>
      <c r="P125" s="1038"/>
      <c r="Q125" s="1038"/>
      <c r="S125" s="1020" t="s">
        <v>1263</v>
      </c>
    </row>
    <row r="126" spans="2:19">
      <c r="B126" s="1014"/>
      <c r="C126" s="1023"/>
      <c r="D126" s="1023"/>
      <c r="E126" s="1028" t="s">
        <v>1213</v>
      </c>
      <c r="F126" s="1029"/>
      <c r="G126" s="1024"/>
      <c r="H126" s="1038"/>
      <c r="I126" s="1038"/>
      <c r="J126" s="1038"/>
      <c r="K126" s="1038"/>
      <c r="L126" s="1038"/>
      <c r="M126" s="1038"/>
      <c r="N126" s="1038"/>
      <c r="O126" s="1038"/>
      <c r="P126" s="1038"/>
      <c r="Q126" s="1038"/>
      <c r="S126" s="1020" t="s">
        <v>1267</v>
      </c>
    </row>
    <row r="127" spans="2:19">
      <c r="B127" s="1014"/>
      <c r="C127" s="1023"/>
      <c r="D127" s="1023"/>
      <c r="E127" s="1010" t="s">
        <v>1214</v>
      </c>
      <c r="F127" s="1011"/>
      <c r="G127" s="1024"/>
      <c r="H127" s="1038"/>
      <c r="I127" s="1038"/>
      <c r="J127" s="1038"/>
      <c r="K127" s="1038"/>
      <c r="L127" s="1038"/>
      <c r="M127" s="1038"/>
      <c r="N127" s="1038"/>
      <c r="O127" s="1038"/>
      <c r="P127" s="1038"/>
      <c r="Q127" s="1038"/>
      <c r="S127" s="1020" t="s">
        <v>1263</v>
      </c>
    </row>
    <row r="128" spans="2:19">
      <c r="B128" s="1014"/>
      <c r="C128" s="1023"/>
      <c r="D128" s="1023"/>
      <c r="E128" s="1010" t="s">
        <v>1215</v>
      </c>
      <c r="F128" s="1011"/>
      <c r="G128" s="1024"/>
      <c r="H128" s="1038"/>
      <c r="I128" s="1038"/>
      <c r="J128" s="1038"/>
      <c r="K128" s="1038"/>
      <c r="L128" s="1038"/>
      <c r="M128" s="1038"/>
      <c r="N128" s="1038"/>
      <c r="O128" s="1038"/>
      <c r="P128" s="1038"/>
      <c r="Q128" s="1038"/>
      <c r="S128" s="1020" t="s">
        <v>1265</v>
      </c>
    </row>
    <row r="129" spans="1:17">
      <c r="B129" s="1014"/>
      <c r="C129" s="1009"/>
      <c r="D129" s="1009"/>
      <c r="E129" s="1030" t="s">
        <v>1216</v>
      </c>
      <c r="F129" s="1031"/>
      <c r="G129" s="1024"/>
      <c r="H129" s="1019">
        <f t="shared" ref="H129:Q129" si="20">SUM(H122:H128)</f>
        <v>0</v>
      </c>
      <c r="I129" s="1019">
        <f t="shared" si="20"/>
        <v>0</v>
      </c>
      <c r="J129" s="1019">
        <f t="shared" si="20"/>
        <v>0</v>
      </c>
      <c r="K129" s="1019">
        <f t="shared" si="20"/>
        <v>0</v>
      </c>
      <c r="L129" s="1019">
        <f t="shared" si="20"/>
        <v>0</v>
      </c>
      <c r="M129" s="1019">
        <f t="shared" si="20"/>
        <v>0</v>
      </c>
      <c r="N129" s="1019">
        <f t="shared" si="20"/>
        <v>0</v>
      </c>
      <c r="O129" s="1019">
        <f t="shared" si="20"/>
        <v>0</v>
      </c>
      <c r="P129" s="1019">
        <f t="shared" si="20"/>
        <v>0</v>
      </c>
      <c r="Q129" s="1019">
        <f t="shared" si="20"/>
        <v>0</v>
      </c>
    </row>
    <row r="130" spans="1:17">
      <c r="B130" s="1014"/>
      <c r="C130" s="1015"/>
      <c r="D130" s="1015" t="s">
        <v>1251</v>
      </c>
      <c r="E130" s="1037" t="s">
        <v>1252</v>
      </c>
      <c r="F130" s="1031"/>
      <c r="G130" s="1024"/>
      <c r="H130" s="1027"/>
      <c r="I130" s="1027"/>
      <c r="J130" s="1027"/>
      <c r="K130" s="1027"/>
      <c r="L130" s="1027"/>
      <c r="M130" s="1027"/>
      <c r="N130" s="1027"/>
      <c r="O130" s="1027"/>
      <c r="P130" s="1027"/>
      <c r="Q130" s="1027"/>
    </row>
    <row r="131" spans="1:17">
      <c r="B131" s="1014"/>
      <c r="C131" s="1009"/>
      <c r="D131" s="1009"/>
      <c r="E131" s="1010" t="s">
        <v>1253</v>
      </c>
      <c r="F131" s="1031"/>
      <c r="G131" s="1024"/>
      <c r="H131" s="1027"/>
      <c r="I131" s="1027"/>
      <c r="J131" s="1027"/>
      <c r="K131" s="1027"/>
      <c r="L131" s="1027"/>
      <c r="M131" s="1027"/>
      <c r="N131" s="1027"/>
      <c r="O131" s="1027"/>
      <c r="P131" s="1027"/>
      <c r="Q131" s="1027"/>
    </row>
    <row r="132" spans="1:17">
      <c r="B132" s="1014"/>
      <c r="C132" s="1009"/>
      <c r="D132" s="1009"/>
      <c r="E132" s="1010" t="s">
        <v>1254</v>
      </c>
      <c r="F132" s="1031"/>
      <c r="G132" s="1024"/>
      <c r="H132" s="1027"/>
      <c r="I132" s="1027"/>
      <c r="J132" s="1027"/>
      <c r="K132" s="1027"/>
      <c r="L132" s="1027"/>
      <c r="M132" s="1027"/>
      <c r="N132" s="1027"/>
      <c r="O132" s="1027"/>
      <c r="P132" s="1027"/>
      <c r="Q132" s="1027"/>
    </row>
    <row r="133" spans="1:17">
      <c r="B133" s="1014"/>
      <c r="C133" s="1009"/>
      <c r="D133" s="1009"/>
      <c r="E133" s="1010" t="s">
        <v>1255</v>
      </c>
      <c r="F133" s="1031"/>
      <c r="G133" s="1024"/>
      <c r="H133" s="1027"/>
      <c r="I133" s="1027"/>
      <c r="J133" s="1027"/>
      <c r="K133" s="1027"/>
      <c r="L133" s="1027"/>
      <c r="M133" s="1027"/>
      <c r="N133" s="1027"/>
      <c r="O133" s="1027"/>
      <c r="P133" s="1027"/>
      <c r="Q133" s="1027"/>
    </row>
    <row r="134" spans="1:17">
      <c r="B134" s="1014"/>
      <c r="C134" s="1009"/>
      <c r="D134" s="1009"/>
      <c r="E134" s="1010" t="s">
        <v>1228</v>
      </c>
      <c r="F134" s="1031"/>
      <c r="G134" s="1024"/>
      <c r="H134" s="1027"/>
      <c r="I134" s="1027"/>
      <c r="J134" s="1027"/>
      <c r="K134" s="1027"/>
      <c r="L134" s="1027"/>
      <c r="M134" s="1027"/>
      <c r="N134" s="1027"/>
      <c r="O134" s="1027"/>
      <c r="P134" s="1027"/>
      <c r="Q134" s="1027"/>
    </row>
    <row r="135" spans="1:17">
      <c r="B135" s="1014"/>
      <c r="C135" s="1009"/>
      <c r="D135" s="1009"/>
      <c r="E135" s="1010" t="s">
        <v>1256</v>
      </c>
      <c r="F135" s="1031"/>
      <c r="G135" s="1024"/>
      <c r="H135" s="1027"/>
      <c r="I135" s="1027"/>
      <c r="J135" s="1027"/>
      <c r="K135" s="1027"/>
      <c r="L135" s="1027"/>
      <c r="M135" s="1027"/>
      <c r="N135" s="1027"/>
      <c r="O135" s="1027"/>
      <c r="P135" s="1027"/>
      <c r="Q135" s="1027"/>
    </row>
    <row r="136" spans="1:17">
      <c r="B136" s="1014"/>
      <c r="C136" s="1009"/>
      <c r="D136" s="1009"/>
      <c r="E136" s="1010" t="s">
        <v>1239</v>
      </c>
      <c r="F136" s="1031"/>
      <c r="G136" s="1024"/>
      <c r="H136" s="1027"/>
      <c r="I136" s="1027"/>
      <c r="J136" s="1027"/>
      <c r="K136" s="1027"/>
      <c r="L136" s="1027"/>
      <c r="M136" s="1027"/>
      <c r="N136" s="1027"/>
      <c r="O136" s="1027"/>
      <c r="P136" s="1027"/>
      <c r="Q136" s="1027"/>
    </row>
    <row r="137" spans="1:17">
      <c r="B137" s="1014"/>
      <c r="C137" s="1015"/>
      <c r="D137" s="1015"/>
      <c r="E137" s="1017" t="s">
        <v>1257</v>
      </c>
      <c r="F137" s="1029"/>
      <c r="G137" s="1024"/>
      <c r="H137" s="1013">
        <f t="shared" ref="H137:Q137" si="21">SUM(H130:H136)</f>
        <v>0</v>
      </c>
      <c r="I137" s="1013">
        <f t="shared" si="21"/>
        <v>0</v>
      </c>
      <c r="J137" s="1013">
        <f t="shared" si="21"/>
        <v>0</v>
      </c>
      <c r="K137" s="1013">
        <f t="shared" si="21"/>
        <v>0</v>
      </c>
      <c r="L137" s="1013">
        <f t="shared" si="21"/>
        <v>0</v>
      </c>
      <c r="M137" s="1013">
        <f t="shared" si="21"/>
        <v>0</v>
      </c>
      <c r="N137" s="1013">
        <f t="shared" si="21"/>
        <v>0</v>
      </c>
      <c r="O137" s="1013">
        <f t="shared" si="21"/>
        <v>0</v>
      </c>
      <c r="P137" s="1013">
        <f t="shared" si="21"/>
        <v>0</v>
      </c>
      <c r="Q137" s="1013">
        <f t="shared" si="21"/>
        <v>0</v>
      </c>
    </row>
    <row r="138" spans="1:17">
      <c r="B138" s="1014"/>
      <c r="C138" s="1023"/>
      <c r="D138" s="1023"/>
      <c r="E138" s="1017" t="s">
        <v>1260</v>
      </c>
      <c r="F138" s="1018"/>
      <c r="G138" s="1024"/>
      <c r="H138" s="1019"/>
      <c r="I138" s="1019"/>
      <c r="J138" s="1019"/>
      <c r="K138" s="1019"/>
      <c r="L138" s="1019"/>
      <c r="M138" s="1019"/>
      <c r="N138" s="1019"/>
      <c r="O138" s="1019"/>
      <c r="P138" s="1019"/>
      <c r="Q138" s="1019"/>
    </row>
    <row r="141" spans="1:17" ht="19.5">
      <c r="A141" s="1040" t="s">
        <v>1268</v>
      </c>
    </row>
    <row r="143" spans="1:17">
      <c r="C143" s="992"/>
      <c r="H143" s="1004"/>
      <c r="I143" s="1004"/>
      <c r="J143" s="1004" t="s">
        <v>151</v>
      </c>
      <c r="K143" s="1004"/>
      <c r="L143" s="1004"/>
      <c r="M143" s="1004"/>
      <c r="N143" s="1004"/>
      <c r="O143" s="1004"/>
      <c r="P143" s="1004"/>
      <c r="Q143" s="1004"/>
    </row>
    <row r="144" spans="1:17">
      <c r="B144" s="1014"/>
      <c r="C144" s="1023"/>
      <c r="D144" s="1014"/>
      <c r="E144" s="1024"/>
      <c r="F144" s="1024"/>
      <c r="G144" s="1024"/>
      <c r="H144" s="1025">
        <v>2012</v>
      </c>
      <c r="I144" s="1025">
        <v>2013</v>
      </c>
      <c r="J144" s="1025">
        <v>2014</v>
      </c>
      <c r="K144" s="1025">
        <v>2015</v>
      </c>
      <c r="L144" s="1025">
        <v>2016</v>
      </c>
      <c r="M144" s="1025">
        <v>2017</v>
      </c>
      <c r="N144" s="1025">
        <v>2018</v>
      </c>
      <c r="O144" s="1025">
        <v>2019</v>
      </c>
      <c r="P144" s="1025">
        <v>2020</v>
      </c>
      <c r="Q144" s="1025">
        <v>2021</v>
      </c>
    </row>
    <row r="145" spans="2:17">
      <c r="B145" s="1008" t="s">
        <v>739</v>
      </c>
      <c r="C145" s="1009" t="s">
        <v>1269</v>
      </c>
      <c r="D145" s="1009" t="s">
        <v>1204</v>
      </c>
      <c r="E145" s="1010" t="s">
        <v>1209</v>
      </c>
      <c r="F145" s="1011"/>
      <c r="G145" s="1011"/>
      <c r="H145" s="1038"/>
      <c r="I145" s="1038"/>
      <c r="J145" s="1038"/>
      <c r="K145" s="1038"/>
      <c r="L145" s="1038"/>
      <c r="M145" s="1038"/>
      <c r="N145" s="1038"/>
      <c r="O145" s="1038"/>
      <c r="P145" s="1038"/>
      <c r="Q145" s="1038"/>
    </row>
    <row r="146" spans="2:17">
      <c r="B146" s="1014"/>
      <c r="C146" s="1023"/>
      <c r="D146" s="1023"/>
      <c r="E146" s="1010" t="s">
        <v>1210</v>
      </c>
      <c r="F146" s="1011"/>
      <c r="G146" s="1011"/>
      <c r="H146" s="1038"/>
      <c r="I146" s="1038"/>
      <c r="J146" s="1038"/>
      <c r="K146" s="1038"/>
      <c r="L146" s="1038"/>
      <c r="M146" s="1038"/>
      <c r="N146" s="1038"/>
      <c r="O146" s="1038"/>
      <c r="P146" s="1038"/>
      <c r="Q146" s="1038"/>
    </row>
    <row r="147" spans="2:17">
      <c r="B147" s="1014"/>
      <c r="C147" s="1023"/>
      <c r="D147" s="1023"/>
      <c r="E147" s="1010" t="s">
        <v>1211</v>
      </c>
      <c r="F147" s="1011"/>
      <c r="G147" s="1011"/>
      <c r="H147" s="1038"/>
      <c r="I147" s="1038"/>
      <c r="J147" s="1038"/>
      <c r="K147" s="1038"/>
      <c r="L147" s="1038"/>
      <c r="M147" s="1038"/>
      <c r="N147" s="1038"/>
      <c r="O147" s="1038"/>
      <c r="P147" s="1038"/>
      <c r="Q147" s="1038"/>
    </row>
    <row r="148" spans="2:17">
      <c r="B148" s="1014"/>
      <c r="C148" s="1023"/>
      <c r="D148" s="1023"/>
      <c r="E148" s="1010" t="s">
        <v>1212</v>
      </c>
      <c r="F148" s="1011"/>
      <c r="G148" s="1011"/>
      <c r="H148" s="1038"/>
      <c r="I148" s="1038"/>
      <c r="J148" s="1038"/>
      <c r="K148" s="1038"/>
      <c r="L148" s="1038"/>
      <c r="M148" s="1038"/>
      <c r="N148" s="1038"/>
      <c r="O148" s="1038"/>
      <c r="P148" s="1038"/>
      <c r="Q148" s="1038"/>
    </row>
    <row r="149" spans="2:17">
      <c r="B149" s="1014"/>
      <c r="C149" s="1023"/>
      <c r="D149" s="1023"/>
      <c r="E149" s="1028" t="s">
        <v>1213</v>
      </c>
      <c r="F149" s="1029"/>
      <c r="G149" s="1029"/>
      <c r="H149" s="1038"/>
      <c r="I149" s="1038"/>
      <c r="J149" s="1038"/>
      <c r="K149" s="1038"/>
      <c r="L149" s="1038"/>
      <c r="M149" s="1038"/>
      <c r="N149" s="1038"/>
      <c r="O149" s="1038"/>
      <c r="P149" s="1038"/>
      <c r="Q149" s="1038"/>
    </row>
    <row r="150" spans="2:17">
      <c r="B150" s="1014"/>
      <c r="C150" s="1023"/>
      <c r="D150" s="1023"/>
      <c r="E150" s="1010" t="s">
        <v>1214</v>
      </c>
      <c r="F150" s="1011"/>
      <c r="G150" s="1011"/>
      <c r="H150" s="1038"/>
      <c r="I150" s="1038"/>
      <c r="J150" s="1038"/>
      <c r="K150" s="1038"/>
      <c r="L150" s="1038"/>
      <c r="M150" s="1038"/>
      <c r="N150" s="1038"/>
      <c r="O150" s="1038"/>
      <c r="P150" s="1038"/>
      <c r="Q150" s="1038"/>
    </row>
    <row r="151" spans="2:17">
      <c r="B151" s="1014"/>
      <c r="C151" s="1023"/>
      <c r="D151" s="1023"/>
      <c r="E151" s="1010" t="s">
        <v>1215</v>
      </c>
      <c r="F151" s="1011"/>
      <c r="G151" s="1011"/>
      <c r="H151" s="1038"/>
      <c r="I151" s="1038"/>
      <c r="J151" s="1038"/>
      <c r="K151" s="1038"/>
      <c r="L151" s="1038"/>
      <c r="M151" s="1038"/>
      <c r="N151" s="1038"/>
      <c r="O151" s="1038"/>
      <c r="P151" s="1038"/>
      <c r="Q151" s="1038"/>
    </row>
    <row r="152" spans="2:17">
      <c r="B152" s="1014"/>
      <c r="C152" s="1009"/>
      <c r="D152" s="1009"/>
      <c r="E152" s="1030" t="s">
        <v>1216</v>
      </c>
      <c r="F152" s="1031"/>
      <c r="G152" s="1031"/>
      <c r="H152" s="1019"/>
      <c r="I152" s="1019"/>
      <c r="J152" s="1019"/>
      <c r="K152" s="1019"/>
      <c r="L152" s="1019"/>
      <c r="M152" s="1019"/>
      <c r="N152" s="1019"/>
      <c r="O152" s="1019"/>
      <c r="P152" s="1019"/>
      <c r="Q152" s="1019"/>
    </row>
    <row r="153" spans="2:17">
      <c r="B153" s="1014"/>
      <c r="C153" s="1015"/>
      <c r="D153" s="1015" t="s">
        <v>1205</v>
      </c>
      <c r="E153" s="992" t="s">
        <v>1218</v>
      </c>
      <c r="F153" s="1011"/>
      <c r="G153" s="1011"/>
      <c r="H153" s="1038"/>
      <c r="I153" s="1038"/>
      <c r="J153" s="1038"/>
      <c r="K153" s="1038"/>
      <c r="L153" s="1038"/>
      <c r="M153" s="1038"/>
      <c r="N153" s="1038"/>
      <c r="O153" s="1038"/>
      <c r="P153" s="1038"/>
      <c r="Q153" s="1038"/>
    </row>
    <row r="154" spans="2:17">
      <c r="B154" s="1014"/>
      <c r="C154" s="1015"/>
      <c r="D154" s="1015"/>
      <c r="E154" s="1010" t="s">
        <v>1219</v>
      </c>
      <c r="F154" s="1011"/>
      <c r="G154" s="1011"/>
      <c r="H154" s="1038"/>
      <c r="I154" s="1038"/>
      <c r="J154" s="1038"/>
      <c r="K154" s="1038"/>
      <c r="L154" s="1038"/>
      <c r="M154" s="1038"/>
      <c r="N154" s="1038"/>
      <c r="O154" s="1038"/>
      <c r="P154" s="1038"/>
      <c r="Q154" s="1038"/>
    </row>
    <row r="155" spans="2:17">
      <c r="B155" s="1014"/>
      <c r="C155" s="1023"/>
      <c r="D155" s="1023"/>
      <c r="E155" s="1010" t="s">
        <v>1220</v>
      </c>
      <c r="F155" s="1011"/>
      <c r="G155" s="1011"/>
      <c r="H155" s="1038"/>
      <c r="I155" s="1038"/>
      <c r="J155" s="1038"/>
      <c r="K155" s="1038"/>
      <c r="L155" s="1038"/>
      <c r="M155" s="1038"/>
      <c r="N155" s="1038"/>
      <c r="O155" s="1038"/>
      <c r="P155" s="1038"/>
      <c r="Q155" s="1038"/>
    </row>
    <row r="156" spans="2:17">
      <c r="B156" s="1014"/>
      <c r="C156" s="1023"/>
      <c r="D156" s="1023"/>
      <c r="E156" s="1010" t="s">
        <v>1221</v>
      </c>
      <c r="F156" s="1011"/>
      <c r="G156" s="1011"/>
      <c r="H156" s="1038"/>
      <c r="I156" s="1038"/>
      <c r="J156" s="1038"/>
      <c r="K156" s="1038"/>
      <c r="L156" s="1038"/>
      <c r="M156" s="1038"/>
      <c r="N156" s="1038"/>
      <c r="O156" s="1038"/>
      <c r="P156" s="1038"/>
      <c r="Q156" s="1038"/>
    </row>
    <row r="157" spans="2:17">
      <c r="B157" s="1014"/>
      <c r="C157" s="1023"/>
      <c r="D157" s="1023"/>
      <c r="E157" s="1014" t="s">
        <v>1222</v>
      </c>
      <c r="F157" s="1029"/>
      <c r="G157" s="1029"/>
      <c r="H157" s="1038"/>
      <c r="I157" s="1038"/>
      <c r="J157" s="1038"/>
      <c r="K157" s="1038"/>
      <c r="L157" s="1038"/>
      <c r="M157" s="1038"/>
      <c r="N157" s="1038"/>
      <c r="O157" s="1038"/>
      <c r="P157" s="1038"/>
      <c r="Q157" s="1038"/>
    </row>
    <row r="158" spans="2:17">
      <c r="B158" s="1014"/>
      <c r="C158" s="1023"/>
      <c r="D158" s="1023"/>
      <c r="E158" s="1014" t="s">
        <v>1223</v>
      </c>
      <c r="F158" s="1029"/>
      <c r="G158" s="1029"/>
      <c r="H158" s="1038"/>
      <c r="I158" s="1038"/>
      <c r="J158" s="1038"/>
      <c r="K158" s="1038"/>
      <c r="L158" s="1038"/>
      <c r="M158" s="1038"/>
      <c r="N158" s="1038"/>
      <c r="O158" s="1038"/>
      <c r="P158" s="1038"/>
      <c r="Q158" s="1038"/>
    </row>
    <row r="159" spans="2:17">
      <c r="B159" s="1014"/>
      <c r="C159" s="1023"/>
      <c r="D159" s="1023"/>
      <c r="E159" s="1014" t="s">
        <v>1224</v>
      </c>
      <c r="F159" s="1029"/>
      <c r="G159" s="1029"/>
      <c r="H159" s="1038"/>
      <c r="I159" s="1038"/>
      <c r="J159" s="1038"/>
      <c r="K159" s="1038"/>
      <c r="L159" s="1038"/>
      <c r="M159" s="1038"/>
      <c r="N159" s="1038"/>
      <c r="O159" s="1038"/>
      <c r="P159" s="1038"/>
      <c r="Q159" s="1038"/>
    </row>
    <row r="160" spans="2:17">
      <c r="B160" s="1014"/>
      <c r="C160" s="1023"/>
      <c r="D160" s="1023"/>
      <c r="E160" s="1014" t="s">
        <v>1225</v>
      </c>
      <c r="F160" s="1029"/>
      <c r="G160" s="1029"/>
      <c r="H160" s="1038"/>
      <c r="I160" s="1038"/>
      <c r="J160" s="1038"/>
      <c r="K160" s="1038"/>
      <c r="L160" s="1038"/>
      <c r="M160" s="1038"/>
      <c r="N160" s="1038"/>
      <c r="O160" s="1038"/>
      <c r="P160" s="1038"/>
      <c r="Q160" s="1038"/>
    </row>
    <row r="161" spans="2:17">
      <c r="B161" s="1014"/>
      <c r="C161" s="1023"/>
      <c r="D161" s="1023"/>
      <c r="E161" s="1014" t="s">
        <v>1226</v>
      </c>
      <c r="F161" s="1029"/>
      <c r="G161" s="1029"/>
      <c r="H161" s="1038"/>
      <c r="I161" s="1038"/>
      <c r="J161" s="1038"/>
      <c r="K161" s="1038"/>
      <c r="L161" s="1038"/>
      <c r="M161" s="1038"/>
      <c r="N161" s="1038"/>
      <c r="O161" s="1038"/>
      <c r="P161" s="1038"/>
      <c r="Q161" s="1038"/>
    </row>
    <row r="162" spans="2:17">
      <c r="B162" s="1014"/>
      <c r="C162" s="1023"/>
      <c r="D162" s="1023"/>
      <c r="E162" s="1010" t="s">
        <v>1227</v>
      </c>
      <c r="F162" s="1011"/>
      <c r="G162" s="1011"/>
      <c r="H162" s="1038"/>
      <c r="I162" s="1038"/>
      <c r="J162" s="1038"/>
      <c r="K162" s="1038"/>
      <c r="L162" s="1038"/>
      <c r="M162" s="1038"/>
      <c r="N162" s="1038"/>
      <c r="O162" s="1038"/>
      <c r="P162" s="1038"/>
      <c r="Q162" s="1038"/>
    </row>
    <row r="163" spans="2:17">
      <c r="B163" s="1014"/>
      <c r="C163" s="1023"/>
      <c r="D163" s="1023"/>
      <c r="E163" s="1010" t="s">
        <v>1228</v>
      </c>
      <c r="F163" s="1011"/>
      <c r="G163" s="1011"/>
      <c r="H163" s="1038"/>
      <c r="I163" s="1038"/>
      <c r="J163" s="1038"/>
      <c r="K163" s="1038"/>
      <c r="L163" s="1038"/>
      <c r="M163" s="1038"/>
      <c r="N163" s="1038"/>
      <c r="O163" s="1038"/>
      <c r="P163" s="1038"/>
      <c r="Q163" s="1038"/>
    </row>
    <row r="164" spans="2:17">
      <c r="B164" s="1014"/>
      <c r="C164" s="1023"/>
      <c r="D164" s="1023"/>
      <c r="E164" s="1010" t="s">
        <v>1229</v>
      </c>
      <c r="F164" s="1011"/>
      <c r="G164" s="1011"/>
      <c r="H164" s="1038"/>
      <c r="I164" s="1038"/>
      <c r="J164" s="1038"/>
      <c r="K164" s="1038"/>
      <c r="L164" s="1038"/>
      <c r="M164" s="1038"/>
      <c r="N164" s="1038"/>
      <c r="O164" s="1038"/>
      <c r="P164" s="1038"/>
      <c r="Q164" s="1038"/>
    </row>
    <row r="165" spans="2:17">
      <c r="B165" s="1014"/>
      <c r="C165" s="1023"/>
      <c r="D165" s="1023"/>
      <c r="E165" s="1030" t="s">
        <v>1230</v>
      </c>
      <c r="F165" s="1031"/>
      <c r="G165" s="1031"/>
      <c r="H165" s="1019"/>
      <c r="I165" s="1019"/>
      <c r="J165" s="1019"/>
      <c r="K165" s="1019"/>
      <c r="L165" s="1019"/>
      <c r="M165" s="1019"/>
      <c r="N165" s="1019"/>
      <c r="O165" s="1019"/>
      <c r="P165" s="1019"/>
      <c r="Q165" s="1019"/>
    </row>
    <row r="166" spans="2:17">
      <c r="B166" s="1014"/>
      <c r="C166" s="1016"/>
      <c r="D166" s="1016" t="s">
        <v>1206</v>
      </c>
      <c r="E166" s="1010" t="s">
        <v>1231</v>
      </c>
      <c r="F166" s="1011"/>
      <c r="G166" s="1011"/>
      <c r="H166" s="1038"/>
      <c r="I166" s="1038"/>
      <c r="J166" s="1038"/>
      <c r="K166" s="1038"/>
      <c r="L166" s="1038"/>
      <c r="M166" s="1038"/>
      <c r="N166" s="1038"/>
      <c r="O166" s="1038"/>
      <c r="P166" s="1038"/>
      <c r="Q166" s="1038"/>
    </row>
    <row r="167" spans="2:17">
      <c r="B167" s="1014"/>
      <c r="C167" s="1016"/>
      <c r="D167" s="1016"/>
      <c r="E167" s="1010" t="s">
        <v>1232</v>
      </c>
      <c r="F167" s="1011"/>
      <c r="G167" s="1011"/>
      <c r="H167" s="1038"/>
      <c r="I167" s="1038"/>
      <c r="J167" s="1038"/>
      <c r="K167" s="1038"/>
      <c r="L167" s="1038"/>
      <c r="M167" s="1038"/>
      <c r="N167" s="1038"/>
      <c r="O167" s="1038"/>
      <c r="P167" s="1038"/>
      <c r="Q167" s="1038"/>
    </row>
    <row r="168" spans="2:17">
      <c r="B168" s="1014"/>
      <c r="C168" s="1016"/>
      <c r="D168" s="1016"/>
      <c r="E168" s="1010" t="s">
        <v>1233</v>
      </c>
      <c r="F168" s="1011"/>
      <c r="G168" s="1011"/>
      <c r="H168" s="1038"/>
      <c r="I168" s="1038"/>
      <c r="J168" s="1038"/>
      <c r="K168" s="1038"/>
      <c r="L168" s="1038"/>
      <c r="M168" s="1038"/>
      <c r="N168" s="1038"/>
      <c r="O168" s="1038"/>
      <c r="P168" s="1038"/>
      <c r="Q168" s="1038"/>
    </row>
    <row r="169" spans="2:17">
      <c r="B169" s="1014"/>
      <c r="C169" s="1016"/>
      <c r="D169" s="1016"/>
      <c r="E169" s="1010" t="s">
        <v>1234</v>
      </c>
      <c r="F169" s="1011"/>
      <c r="G169" s="1011"/>
      <c r="H169" s="1038"/>
      <c r="I169" s="1038"/>
      <c r="J169" s="1038"/>
      <c r="K169" s="1038"/>
      <c r="L169" s="1038"/>
      <c r="M169" s="1038"/>
      <c r="N169" s="1038"/>
      <c r="O169" s="1038"/>
      <c r="P169" s="1038"/>
      <c r="Q169" s="1038"/>
    </row>
    <row r="170" spans="2:17">
      <c r="B170" s="1010"/>
      <c r="C170" s="1016"/>
      <c r="D170" s="1016"/>
      <c r="E170" s="1010" t="s">
        <v>1235</v>
      </c>
      <c r="F170" s="1011"/>
      <c r="G170" s="1011"/>
      <c r="H170" s="1038"/>
      <c r="I170" s="1038"/>
      <c r="J170" s="1038"/>
      <c r="K170" s="1038"/>
      <c r="L170" s="1038"/>
      <c r="M170" s="1038"/>
      <c r="N170" s="1038"/>
      <c r="O170" s="1038"/>
      <c r="P170" s="1038"/>
      <c r="Q170" s="1038"/>
    </row>
    <row r="171" spans="2:17">
      <c r="B171" s="1033"/>
      <c r="C171" s="1016"/>
      <c r="D171" s="1016"/>
      <c r="E171" s="1033" t="s">
        <v>1236</v>
      </c>
      <c r="F171" s="1011"/>
      <c r="G171" s="1011"/>
      <c r="H171" s="1038"/>
      <c r="I171" s="1038"/>
      <c r="J171" s="1038"/>
      <c r="K171" s="1038"/>
      <c r="L171" s="1038"/>
      <c r="M171" s="1038"/>
      <c r="N171" s="1038"/>
      <c r="O171" s="1038"/>
      <c r="P171" s="1038"/>
      <c r="Q171" s="1038"/>
    </row>
    <row r="172" spans="2:17">
      <c r="B172" s="1014"/>
      <c r="C172" s="1016"/>
      <c r="D172" s="1016"/>
      <c r="E172" s="1034" t="s">
        <v>1237</v>
      </c>
      <c r="F172" s="1011"/>
      <c r="G172" s="1011"/>
      <c r="H172" s="1038"/>
      <c r="I172" s="1038"/>
      <c r="J172" s="1038"/>
      <c r="K172" s="1038"/>
      <c r="L172" s="1038"/>
      <c r="M172" s="1038"/>
      <c r="N172" s="1038"/>
      <c r="O172" s="1038"/>
      <c r="P172" s="1038"/>
      <c r="Q172" s="1038"/>
    </row>
    <row r="173" spans="2:17">
      <c r="B173" s="1014"/>
      <c r="C173" s="1016"/>
      <c r="D173" s="1016"/>
      <c r="E173" s="1034" t="s">
        <v>1238</v>
      </c>
      <c r="F173" s="1011"/>
      <c r="G173" s="1011"/>
      <c r="H173" s="1038"/>
      <c r="I173" s="1038"/>
      <c r="J173" s="1038"/>
      <c r="K173" s="1038"/>
      <c r="L173" s="1038"/>
      <c r="M173" s="1038"/>
      <c r="N173" s="1038"/>
      <c r="O173" s="1038"/>
      <c r="P173" s="1038"/>
      <c r="Q173" s="1038"/>
    </row>
    <row r="174" spans="2:17">
      <c r="B174" s="1014"/>
      <c r="C174" s="1016"/>
      <c r="D174" s="1016"/>
      <c r="E174" s="1034" t="s">
        <v>1239</v>
      </c>
      <c r="F174" s="1011"/>
      <c r="G174" s="1011"/>
      <c r="H174" s="1038"/>
      <c r="I174" s="1038"/>
      <c r="J174" s="1038"/>
      <c r="K174" s="1038"/>
      <c r="L174" s="1038"/>
      <c r="M174" s="1038"/>
      <c r="N174" s="1038"/>
      <c r="O174" s="1038"/>
      <c r="P174" s="1038"/>
      <c r="Q174" s="1038"/>
    </row>
    <row r="175" spans="2:17">
      <c r="B175" s="1014"/>
      <c r="C175" s="1016"/>
      <c r="D175" s="1016"/>
      <c r="E175" s="1010" t="s">
        <v>1240</v>
      </c>
      <c r="F175" s="1011"/>
      <c r="G175" s="1011"/>
      <c r="H175" s="1038"/>
      <c r="I175" s="1038"/>
      <c r="J175" s="1038"/>
      <c r="K175" s="1038"/>
      <c r="L175" s="1038"/>
      <c r="M175" s="1038"/>
      <c r="N175" s="1038"/>
      <c r="O175" s="1038"/>
      <c r="P175" s="1038"/>
      <c r="Q175" s="1038"/>
    </row>
    <row r="176" spans="2:17">
      <c r="B176" s="1014"/>
      <c r="C176" s="1016"/>
      <c r="D176" s="1016"/>
      <c r="E176" s="1030" t="s">
        <v>1242</v>
      </c>
      <c r="F176" s="1031"/>
      <c r="G176" s="1031"/>
      <c r="H176" s="1019"/>
      <c r="I176" s="1019"/>
      <c r="J176" s="1019"/>
      <c r="K176" s="1019"/>
      <c r="L176" s="1019"/>
      <c r="M176" s="1019"/>
      <c r="N176" s="1019"/>
      <c r="O176" s="1019"/>
      <c r="P176" s="1019"/>
      <c r="Q176" s="1019"/>
    </row>
    <row r="177" spans="2:17">
      <c r="B177" s="1014"/>
      <c r="C177" s="1023"/>
      <c r="D177" s="1023"/>
      <c r="E177" s="1017" t="s">
        <v>8</v>
      </c>
      <c r="F177" s="1018"/>
      <c r="G177" s="1018"/>
      <c r="H177" s="1019"/>
      <c r="I177" s="1019"/>
      <c r="J177" s="1019"/>
      <c r="K177" s="1019"/>
      <c r="L177" s="1019"/>
      <c r="M177" s="1019"/>
      <c r="N177" s="1019"/>
      <c r="O177" s="1019"/>
      <c r="P177" s="1019"/>
      <c r="Q177" s="1019"/>
    </row>
    <row r="178" spans="2:17">
      <c r="B178" s="1014"/>
      <c r="C178" s="1023"/>
      <c r="D178" s="1023"/>
      <c r="E178" s="1014"/>
      <c r="F178" s="1024"/>
      <c r="G178" s="1024"/>
      <c r="H178" s="1025">
        <v>2012</v>
      </c>
      <c r="I178" s="1025">
        <v>2013</v>
      </c>
      <c r="J178" s="1025">
        <v>2014</v>
      </c>
      <c r="K178" s="1025">
        <v>2015</v>
      </c>
      <c r="L178" s="1025">
        <v>2016</v>
      </c>
      <c r="M178" s="1025">
        <v>2017</v>
      </c>
      <c r="N178" s="1025">
        <v>2018</v>
      </c>
      <c r="O178" s="1025">
        <v>2019</v>
      </c>
      <c r="P178" s="1025">
        <v>2020</v>
      </c>
      <c r="Q178" s="1025">
        <v>2021</v>
      </c>
    </row>
    <row r="179" spans="2:17">
      <c r="B179" s="1008" t="s">
        <v>734</v>
      </c>
      <c r="C179" s="1009" t="s">
        <v>1269</v>
      </c>
      <c r="D179" s="1009" t="s">
        <v>1204</v>
      </c>
      <c r="E179" s="1010" t="s">
        <v>1209</v>
      </c>
      <c r="F179" s="1011"/>
      <c r="G179" s="1011"/>
      <c r="H179" s="1038"/>
      <c r="I179" s="1038"/>
      <c r="J179" s="1038"/>
      <c r="K179" s="1038"/>
      <c r="L179" s="1038"/>
      <c r="M179" s="1038"/>
      <c r="N179" s="1038"/>
      <c r="O179" s="1038"/>
      <c r="P179" s="1038"/>
      <c r="Q179" s="1038"/>
    </row>
    <row r="180" spans="2:17">
      <c r="B180" s="1014"/>
      <c r="C180" s="1023"/>
      <c r="D180" s="1023"/>
      <c r="E180" s="1010" t="s">
        <v>1210</v>
      </c>
      <c r="F180" s="1011"/>
      <c r="G180" s="1011"/>
      <c r="H180" s="1038"/>
      <c r="I180" s="1038"/>
      <c r="J180" s="1038"/>
      <c r="K180" s="1038"/>
      <c r="L180" s="1038"/>
      <c r="M180" s="1038"/>
      <c r="N180" s="1038"/>
      <c r="O180" s="1038"/>
      <c r="P180" s="1038"/>
      <c r="Q180" s="1038"/>
    </row>
    <row r="181" spans="2:17">
      <c r="B181" s="1014"/>
      <c r="C181" s="1023"/>
      <c r="D181" s="1023"/>
      <c r="E181" s="1010" t="s">
        <v>1211</v>
      </c>
      <c r="F181" s="1011"/>
      <c r="G181" s="1011"/>
      <c r="H181" s="1038"/>
      <c r="I181" s="1038"/>
      <c r="J181" s="1038"/>
      <c r="K181" s="1038"/>
      <c r="L181" s="1038"/>
      <c r="M181" s="1038"/>
      <c r="N181" s="1038"/>
      <c r="O181" s="1038"/>
      <c r="P181" s="1038"/>
      <c r="Q181" s="1038"/>
    </row>
    <row r="182" spans="2:17">
      <c r="B182" s="1014"/>
      <c r="C182" s="1023"/>
      <c r="D182" s="1023"/>
      <c r="E182" s="1010" t="s">
        <v>1212</v>
      </c>
      <c r="F182" s="1011"/>
      <c r="G182" s="1011"/>
      <c r="H182" s="1038"/>
      <c r="I182" s="1038"/>
      <c r="J182" s="1038"/>
      <c r="K182" s="1038"/>
      <c r="L182" s="1038"/>
      <c r="M182" s="1038"/>
      <c r="N182" s="1038"/>
      <c r="O182" s="1038"/>
      <c r="P182" s="1038"/>
      <c r="Q182" s="1038"/>
    </row>
    <row r="183" spans="2:17">
      <c r="B183" s="1014"/>
      <c r="C183" s="1023"/>
      <c r="D183" s="1023"/>
      <c r="E183" s="1028" t="s">
        <v>1213</v>
      </c>
      <c r="F183" s="1029"/>
      <c r="G183" s="1029"/>
      <c r="H183" s="1038"/>
      <c r="I183" s="1038"/>
      <c r="J183" s="1038"/>
      <c r="K183" s="1038"/>
      <c r="L183" s="1038"/>
      <c r="M183" s="1038"/>
      <c r="N183" s="1038"/>
      <c r="O183" s="1038"/>
      <c r="P183" s="1038"/>
      <c r="Q183" s="1038"/>
    </row>
    <row r="184" spans="2:17">
      <c r="B184" s="1014"/>
      <c r="C184" s="1023"/>
      <c r="D184" s="1023"/>
      <c r="E184" s="1010" t="s">
        <v>1214</v>
      </c>
      <c r="F184" s="1011"/>
      <c r="G184" s="1011"/>
      <c r="H184" s="1038"/>
      <c r="I184" s="1038"/>
      <c r="J184" s="1038"/>
      <c r="K184" s="1038"/>
      <c r="L184" s="1038"/>
      <c r="M184" s="1038"/>
      <c r="N184" s="1038"/>
      <c r="O184" s="1038"/>
      <c r="P184" s="1038"/>
      <c r="Q184" s="1038"/>
    </row>
    <row r="185" spans="2:17">
      <c r="B185" s="1014"/>
      <c r="C185" s="1023"/>
      <c r="D185" s="1023"/>
      <c r="E185" s="1010" t="s">
        <v>1215</v>
      </c>
      <c r="F185" s="1011"/>
      <c r="G185" s="1011"/>
      <c r="H185" s="1038"/>
      <c r="I185" s="1038"/>
      <c r="J185" s="1038"/>
      <c r="K185" s="1038"/>
      <c r="L185" s="1038"/>
      <c r="M185" s="1038"/>
      <c r="N185" s="1038"/>
      <c r="O185" s="1038"/>
      <c r="P185" s="1038"/>
      <c r="Q185" s="1038"/>
    </row>
    <row r="186" spans="2:17">
      <c r="B186" s="1014"/>
      <c r="C186" s="1009"/>
      <c r="D186" s="1009"/>
      <c r="E186" s="1030" t="s">
        <v>1216</v>
      </c>
      <c r="F186" s="1031"/>
      <c r="G186" s="1031"/>
      <c r="H186" s="1019"/>
      <c r="I186" s="1019"/>
      <c r="J186" s="1019"/>
      <c r="K186" s="1019"/>
      <c r="L186" s="1019"/>
      <c r="M186" s="1019"/>
      <c r="N186" s="1019"/>
      <c r="O186" s="1019"/>
      <c r="P186" s="1019"/>
      <c r="Q186" s="1019"/>
    </row>
    <row r="187" spans="2:17">
      <c r="B187" s="1014"/>
      <c r="C187" s="1015"/>
      <c r="D187" s="1015" t="s">
        <v>1251</v>
      </c>
      <c r="E187" s="1037" t="s">
        <v>1252</v>
      </c>
      <c r="F187" s="1031"/>
      <c r="G187" s="1031"/>
      <c r="H187" s="1038"/>
      <c r="I187" s="1038"/>
      <c r="J187" s="1038"/>
      <c r="K187" s="1038"/>
      <c r="L187" s="1038"/>
      <c r="M187" s="1038"/>
      <c r="N187" s="1038"/>
      <c r="O187" s="1038"/>
      <c r="P187" s="1038"/>
      <c r="Q187" s="1038"/>
    </row>
    <row r="188" spans="2:17">
      <c r="B188" s="1014"/>
      <c r="C188" s="1009"/>
      <c r="D188" s="1009"/>
      <c r="E188" s="1010" t="s">
        <v>1253</v>
      </c>
      <c r="F188" s="1031"/>
      <c r="G188" s="1031"/>
      <c r="H188" s="1038"/>
      <c r="I188" s="1038"/>
      <c r="J188" s="1038"/>
      <c r="K188" s="1038"/>
      <c r="L188" s="1038"/>
      <c r="M188" s="1038"/>
      <c r="N188" s="1038"/>
      <c r="O188" s="1038"/>
      <c r="P188" s="1038"/>
      <c r="Q188" s="1038"/>
    </row>
    <row r="189" spans="2:17">
      <c r="B189" s="1014"/>
      <c r="C189" s="1009"/>
      <c r="D189" s="1009"/>
      <c r="E189" s="1010" t="s">
        <v>1254</v>
      </c>
      <c r="F189" s="1031"/>
      <c r="G189" s="1031"/>
      <c r="H189" s="1038"/>
      <c r="I189" s="1038"/>
      <c r="J189" s="1038"/>
      <c r="K189" s="1038"/>
      <c r="L189" s="1038"/>
      <c r="M189" s="1038"/>
      <c r="N189" s="1038"/>
      <c r="O189" s="1038"/>
      <c r="P189" s="1038"/>
      <c r="Q189" s="1038"/>
    </row>
    <row r="190" spans="2:17">
      <c r="B190" s="1014"/>
      <c r="C190" s="1009"/>
      <c r="D190" s="1009"/>
      <c r="E190" s="1010" t="s">
        <v>1255</v>
      </c>
      <c r="F190" s="1031"/>
      <c r="G190" s="1031"/>
      <c r="H190" s="1038"/>
      <c r="I190" s="1038"/>
      <c r="J190" s="1038"/>
      <c r="K190" s="1038"/>
      <c r="L190" s="1038"/>
      <c r="M190" s="1038"/>
      <c r="N190" s="1038"/>
      <c r="O190" s="1038"/>
      <c r="P190" s="1038"/>
      <c r="Q190" s="1038"/>
    </row>
    <row r="191" spans="2:17">
      <c r="B191" s="1014"/>
      <c r="C191" s="1009"/>
      <c r="D191" s="1009"/>
      <c r="E191" s="1010" t="s">
        <v>1228</v>
      </c>
      <c r="F191" s="1031"/>
      <c r="G191" s="1031"/>
      <c r="H191" s="1038"/>
      <c r="I191" s="1038"/>
      <c r="J191" s="1038"/>
      <c r="K191" s="1038"/>
      <c r="L191" s="1038"/>
      <c r="M191" s="1038"/>
      <c r="N191" s="1038"/>
      <c r="O191" s="1038"/>
      <c r="P191" s="1038"/>
      <c r="Q191" s="1038"/>
    </row>
    <row r="192" spans="2:17">
      <c r="B192" s="1014"/>
      <c r="C192" s="1009"/>
      <c r="D192" s="1009"/>
      <c r="E192" s="1010" t="s">
        <v>1256</v>
      </c>
      <c r="F192" s="1031"/>
      <c r="G192" s="1031"/>
      <c r="H192" s="1038"/>
      <c r="I192" s="1038"/>
      <c r="J192" s="1038"/>
      <c r="K192" s="1038"/>
      <c r="L192" s="1038"/>
      <c r="M192" s="1038"/>
      <c r="N192" s="1038"/>
      <c r="O192" s="1038"/>
      <c r="P192" s="1038"/>
      <c r="Q192" s="1038"/>
    </row>
    <row r="193" spans="2:17">
      <c r="B193" s="1014"/>
      <c r="C193" s="1009"/>
      <c r="D193" s="1009"/>
      <c r="E193" s="1010" t="s">
        <v>1239</v>
      </c>
      <c r="F193" s="1031"/>
      <c r="G193" s="1031"/>
      <c r="H193" s="1038"/>
      <c r="I193" s="1038"/>
      <c r="J193" s="1038"/>
      <c r="K193" s="1038"/>
      <c r="L193" s="1038"/>
      <c r="M193" s="1038"/>
      <c r="N193" s="1038"/>
      <c r="O193" s="1038"/>
      <c r="P193" s="1038"/>
      <c r="Q193" s="1038"/>
    </row>
    <row r="194" spans="2:17">
      <c r="B194" s="1014"/>
      <c r="C194" s="1015"/>
      <c r="D194" s="1015"/>
      <c r="E194" s="1017" t="s">
        <v>1257</v>
      </c>
      <c r="F194" s="1029"/>
      <c r="G194" s="1029"/>
      <c r="H194" s="1019"/>
      <c r="I194" s="1019"/>
      <c r="J194" s="1019"/>
      <c r="K194" s="1019"/>
      <c r="L194" s="1019"/>
      <c r="M194" s="1019"/>
      <c r="N194" s="1019"/>
      <c r="O194" s="1019"/>
      <c r="P194" s="1019"/>
      <c r="Q194" s="1019"/>
    </row>
    <row r="195" spans="2:17">
      <c r="B195" s="1014"/>
      <c r="C195" s="1023"/>
      <c r="D195" s="1023"/>
      <c r="E195" s="1017" t="s">
        <v>8</v>
      </c>
      <c r="F195" s="1018"/>
      <c r="G195" s="1018"/>
      <c r="H195" s="1019"/>
      <c r="I195" s="1019"/>
      <c r="J195" s="1019"/>
      <c r="K195" s="1019"/>
      <c r="L195" s="1019"/>
      <c r="M195" s="1019"/>
      <c r="N195" s="1019"/>
      <c r="O195" s="1019"/>
      <c r="P195" s="1019"/>
      <c r="Q195" s="1019"/>
    </row>
  </sheetData>
  <pageMargins left="0.70866141732283472" right="0.70866141732283472" top="0.74803149606299213" bottom="0.74803149606299213" header="0.31496062992125984" footer="0.31496062992125984"/>
  <pageSetup paperSize="8" scale="36" fitToHeight="3" orientation="landscape" r:id="rId1"/>
</worksheet>
</file>

<file path=xl/worksheets/sheet28.xml><?xml version="1.0" encoding="utf-8"?>
<worksheet xmlns="http://schemas.openxmlformats.org/spreadsheetml/2006/main" xmlns:r="http://schemas.openxmlformats.org/officeDocument/2006/relationships">
  <sheetPr>
    <tabColor theme="7" tint="0.59999389629810485"/>
    <pageSetUpPr fitToPage="1"/>
  </sheetPr>
  <dimension ref="A1:AK168"/>
  <sheetViews>
    <sheetView zoomScale="80" zoomScaleNormal="80" zoomScaleSheetLayoutView="80" workbookViewId="0">
      <pane ySplit="8" topLeftCell="A15" activePane="bottomLeft" state="frozen"/>
      <selection activeCell="H57" sqref="H57"/>
      <selection pane="bottomLeft" activeCell="I30" sqref="I30:J37"/>
    </sheetView>
  </sheetViews>
  <sheetFormatPr defaultRowHeight="12.75"/>
  <cols>
    <col min="1" max="1" width="3.875" style="1049" customWidth="1"/>
    <col min="2" max="2" width="21.5" style="1049" customWidth="1"/>
    <col min="3" max="3" width="53.75" style="1049" bestFit="1" customWidth="1"/>
    <col min="4" max="5" width="0.625" style="1049" customWidth="1"/>
    <col min="6" max="6" width="0.75" style="1049" customWidth="1"/>
    <col min="7" max="7" width="6.75" style="1049" bestFit="1" customWidth="1"/>
    <col min="8" max="17" width="9.875" style="1049" bestFit="1" customWidth="1"/>
    <col min="18" max="23" width="9" style="1049"/>
    <col min="24" max="24" width="9.875" style="1049" customWidth="1"/>
    <col min="25" max="255" width="9" style="1049"/>
    <col min="256" max="256" width="8.625" style="1049" customWidth="1"/>
    <col min="257" max="257" width="53" style="1049" customWidth="1"/>
    <col min="258" max="259" width="18" style="1049" bestFit="1" customWidth="1"/>
    <col min="260" max="260" width="10.875" style="1049" customWidth="1"/>
    <col min="261" max="261" width="25" style="1049" bestFit="1" customWidth="1"/>
    <col min="262" max="262" width="17.375" style="1049" customWidth="1"/>
    <col min="263" max="263" width="18" style="1049" customWidth="1"/>
    <col min="264" max="264" width="9.25" style="1049" bestFit="1" customWidth="1"/>
    <col min="265" max="265" width="9.875" style="1049" bestFit="1" customWidth="1"/>
    <col min="266" max="511" width="9" style="1049"/>
    <col min="512" max="512" width="8.625" style="1049" customWidth="1"/>
    <col min="513" max="513" width="53" style="1049" customWidth="1"/>
    <col min="514" max="515" width="18" style="1049" bestFit="1" customWidth="1"/>
    <col min="516" max="516" width="10.875" style="1049" customWidth="1"/>
    <col min="517" max="517" width="25" style="1049" bestFit="1" customWidth="1"/>
    <col min="518" max="518" width="17.375" style="1049" customWidth="1"/>
    <col min="519" max="519" width="18" style="1049" customWidth="1"/>
    <col min="520" max="520" width="9.25" style="1049" bestFit="1" customWidth="1"/>
    <col min="521" max="521" width="9.875" style="1049" bestFit="1" customWidth="1"/>
    <col min="522" max="767" width="9" style="1049"/>
    <col min="768" max="768" width="8.625" style="1049" customWidth="1"/>
    <col min="769" max="769" width="53" style="1049" customWidth="1"/>
    <col min="770" max="771" width="18" style="1049" bestFit="1" customWidth="1"/>
    <col min="772" max="772" width="10.875" style="1049" customWidth="1"/>
    <col min="773" max="773" width="25" style="1049" bestFit="1" customWidth="1"/>
    <col min="774" max="774" width="17.375" style="1049" customWidth="1"/>
    <col min="775" max="775" width="18" style="1049" customWidth="1"/>
    <col min="776" max="776" width="9.25" style="1049" bestFit="1" customWidth="1"/>
    <col min="777" max="777" width="9.875" style="1049" bestFit="1" customWidth="1"/>
    <col min="778" max="1023" width="9" style="1049"/>
    <col min="1024" max="1024" width="8.625" style="1049" customWidth="1"/>
    <col min="1025" max="1025" width="53" style="1049" customWidth="1"/>
    <col min="1026" max="1027" width="18" style="1049" bestFit="1" customWidth="1"/>
    <col min="1028" max="1028" width="10.875" style="1049" customWidth="1"/>
    <col min="1029" max="1029" width="25" style="1049" bestFit="1" customWidth="1"/>
    <col min="1030" max="1030" width="17.375" style="1049" customWidth="1"/>
    <col min="1031" max="1031" width="18" style="1049" customWidth="1"/>
    <col min="1032" max="1032" width="9.25" style="1049" bestFit="1" customWidth="1"/>
    <col min="1033" max="1033" width="9.875" style="1049" bestFit="1" customWidth="1"/>
    <col min="1034" max="1279" width="9" style="1049"/>
    <col min="1280" max="1280" width="8.625" style="1049" customWidth="1"/>
    <col min="1281" max="1281" width="53" style="1049" customWidth="1"/>
    <col min="1282" max="1283" width="18" style="1049" bestFit="1" customWidth="1"/>
    <col min="1284" max="1284" width="10.875" style="1049" customWidth="1"/>
    <col min="1285" max="1285" width="25" style="1049" bestFit="1" customWidth="1"/>
    <col min="1286" max="1286" width="17.375" style="1049" customWidth="1"/>
    <col min="1287" max="1287" width="18" style="1049" customWidth="1"/>
    <col min="1288" max="1288" width="9.25" style="1049" bestFit="1" customWidth="1"/>
    <col min="1289" max="1289" width="9.875" style="1049" bestFit="1" customWidth="1"/>
    <col min="1290" max="1535" width="9" style="1049"/>
    <col min="1536" max="1536" width="8.625" style="1049" customWidth="1"/>
    <col min="1537" max="1537" width="53" style="1049" customWidth="1"/>
    <col min="1538" max="1539" width="18" style="1049" bestFit="1" customWidth="1"/>
    <col min="1540" max="1540" width="10.875" style="1049" customWidth="1"/>
    <col min="1541" max="1541" width="25" style="1049" bestFit="1" customWidth="1"/>
    <col min="1542" max="1542" width="17.375" style="1049" customWidth="1"/>
    <col min="1543" max="1543" width="18" style="1049" customWidth="1"/>
    <col min="1544" max="1544" width="9.25" style="1049" bestFit="1" customWidth="1"/>
    <col min="1545" max="1545" width="9.875" style="1049" bestFit="1" customWidth="1"/>
    <col min="1546" max="1791" width="9" style="1049"/>
    <col min="1792" max="1792" width="8.625" style="1049" customWidth="1"/>
    <col min="1793" max="1793" width="53" style="1049" customWidth="1"/>
    <col min="1794" max="1795" width="18" style="1049" bestFit="1" customWidth="1"/>
    <col min="1796" max="1796" width="10.875" style="1049" customWidth="1"/>
    <col min="1797" max="1797" width="25" style="1049" bestFit="1" customWidth="1"/>
    <col min="1798" max="1798" width="17.375" style="1049" customWidth="1"/>
    <col min="1799" max="1799" width="18" style="1049" customWidth="1"/>
    <col min="1800" max="1800" width="9.25" style="1049" bestFit="1" customWidth="1"/>
    <col min="1801" max="1801" width="9.875" style="1049" bestFit="1" customWidth="1"/>
    <col min="1802" max="2047" width="9" style="1049"/>
    <col min="2048" max="2048" width="8.625" style="1049" customWidth="1"/>
    <col min="2049" max="2049" width="53" style="1049" customWidth="1"/>
    <col min="2050" max="2051" width="18" style="1049" bestFit="1" customWidth="1"/>
    <col min="2052" max="2052" width="10.875" style="1049" customWidth="1"/>
    <col min="2053" max="2053" width="25" style="1049" bestFit="1" customWidth="1"/>
    <col min="2054" max="2054" width="17.375" style="1049" customWidth="1"/>
    <col min="2055" max="2055" width="18" style="1049" customWidth="1"/>
    <col min="2056" max="2056" width="9.25" style="1049" bestFit="1" customWidth="1"/>
    <col min="2057" max="2057" width="9.875" style="1049" bestFit="1" customWidth="1"/>
    <col min="2058" max="2303" width="9" style="1049"/>
    <col min="2304" max="2304" width="8.625" style="1049" customWidth="1"/>
    <col min="2305" max="2305" width="53" style="1049" customWidth="1"/>
    <col min="2306" max="2307" width="18" style="1049" bestFit="1" customWidth="1"/>
    <col min="2308" max="2308" width="10.875" style="1049" customWidth="1"/>
    <col min="2309" max="2309" width="25" style="1049" bestFit="1" customWidth="1"/>
    <col min="2310" max="2310" width="17.375" style="1049" customWidth="1"/>
    <col min="2311" max="2311" width="18" style="1049" customWidth="1"/>
    <col min="2312" max="2312" width="9.25" style="1049" bestFit="1" customWidth="1"/>
    <col min="2313" max="2313" width="9.875" style="1049" bestFit="1" customWidth="1"/>
    <col min="2314" max="2559" width="9" style="1049"/>
    <col min="2560" max="2560" width="8.625" style="1049" customWidth="1"/>
    <col min="2561" max="2561" width="53" style="1049" customWidth="1"/>
    <col min="2562" max="2563" width="18" style="1049" bestFit="1" customWidth="1"/>
    <col min="2564" max="2564" width="10.875" style="1049" customWidth="1"/>
    <col min="2565" max="2565" width="25" style="1049" bestFit="1" customWidth="1"/>
    <col min="2566" max="2566" width="17.375" style="1049" customWidth="1"/>
    <col min="2567" max="2567" width="18" style="1049" customWidth="1"/>
    <col min="2568" max="2568" width="9.25" style="1049" bestFit="1" customWidth="1"/>
    <col min="2569" max="2569" width="9.875" style="1049" bestFit="1" customWidth="1"/>
    <col min="2570" max="2815" width="9" style="1049"/>
    <col min="2816" max="2816" width="8.625" style="1049" customWidth="1"/>
    <col min="2817" max="2817" width="53" style="1049" customWidth="1"/>
    <col min="2818" max="2819" width="18" style="1049" bestFit="1" customWidth="1"/>
    <col min="2820" max="2820" width="10.875" style="1049" customWidth="1"/>
    <col min="2821" max="2821" width="25" style="1049" bestFit="1" customWidth="1"/>
    <col min="2822" max="2822" width="17.375" style="1049" customWidth="1"/>
    <col min="2823" max="2823" width="18" style="1049" customWidth="1"/>
    <col min="2824" max="2824" width="9.25" style="1049" bestFit="1" customWidth="1"/>
    <col min="2825" max="2825" width="9.875" style="1049" bestFit="1" customWidth="1"/>
    <col min="2826" max="3071" width="9" style="1049"/>
    <col min="3072" max="3072" width="8.625" style="1049" customWidth="1"/>
    <col min="3073" max="3073" width="53" style="1049" customWidth="1"/>
    <col min="3074" max="3075" width="18" style="1049" bestFit="1" customWidth="1"/>
    <col min="3076" max="3076" width="10.875" style="1049" customWidth="1"/>
    <col min="3077" max="3077" width="25" style="1049" bestFit="1" customWidth="1"/>
    <col min="3078" max="3078" width="17.375" style="1049" customWidth="1"/>
    <col min="3079" max="3079" width="18" style="1049" customWidth="1"/>
    <col min="3080" max="3080" width="9.25" style="1049" bestFit="1" customWidth="1"/>
    <col min="3081" max="3081" width="9.875" style="1049" bestFit="1" customWidth="1"/>
    <col min="3082" max="3327" width="9" style="1049"/>
    <col min="3328" max="3328" width="8.625" style="1049" customWidth="1"/>
    <col min="3329" max="3329" width="53" style="1049" customWidth="1"/>
    <col min="3330" max="3331" width="18" style="1049" bestFit="1" customWidth="1"/>
    <col min="3332" max="3332" width="10.875" style="1049" customWidth="1"/>
    <col min="3333" max="3333" width="25" style="1049" bestFit="1" customWidth="1"/>
    <col min="3334" max="3334" width="17.375" style="1049" customWidth="1"/>
    <col min="3335" max="3335" width="18" style="1049" customWidth="1"/>
    <col min="3336" max="3336" width="9.25" style="1049" bestFit="1" customWidth="1"/>
    <col min="3337" max="3337" width="9.875" style="1049" bestFit="1" customWidth="1"/>
    <col min="3338" max="3583" width="9" style="1049"/>
    <col min="3584" max="3584" width="8.625" style="1049" customWidth="1"/>
    <col min="3585" max="3585" width="53" style="1049" customWidth="1"/>
    <col min="3586" max="3587" width="18" style="1049" bestFit="1" customWidth="1"/>
    <col min="3588" max="3588" width="10.875" style="1049" customWidth="1"/>
    <col min="3589" max="3589" width="25" style="1049" bestFit="1" customWidth="1"/>
    <col min="3590" max="3590" width="17.375" style="1049" customWidth="1"/>
    <col min="3591" max="3591" width="18" style="1049" customWidth="1"/>
    <col min="3592" max="3592" width="9.25" style="1049" bestFit="1" customWidth="1"/>
    <col min="3593" max="3593" width="9.875" style="1049" bestFit="1" customWidth="1"/>
    <col min="3594" max="3839" width="9" style="1049"/>
    <col min="3840" max="3840" width="8.625" style="1049" customWidth="1"/>
    <col min="3841" max="3841" width="53" style="1049" customWidth="1"/>
    <col min="3842" max="3843" width="18" style="1049" bestFit="1" customWidth="1"/>
    <col min="3844" max="3844" width="10.875" style="1049" customWidth="1"/>
    <col min="3845" max="3845" width="25" style="1049" bestFit="1" customWidth="1"/>
    <col min="3846" max="3846" width="17.375" style="1049" customWidth="1"/>
    <col min="3847" max="3847" width="18" style="1049" customWidth="1"/>
    <col min="3848" max="3848" width="9.25" style="1049" bestFit="1" customWidth="1"/>
    <col min="3849" max="3849" width="9.875" style="1049" bestFit="1" customWidth="1"/>
    <col min="3850" max="4095" width="9" style="1049"/>
    <col min="4096" max="4096" width="8.625" style="1049" customWidth="1"/>
    <col min="4097" max="4097" width="53" style="1049" customWidth="1"/>
    <col min="4098" max="4099" width="18" style="1049" bestFit="1" customWidth="1"/>
    <col min="4100" max="4100" width="10.875" style="1049" customWidth="1"/>
    <col min="4101" max="4101" width="25" style="1049" bestFit="1" customWidth="1"/>
    <col min="4102" max="4102" width="17.375" style="1049" customWidth="1"/>
    <col min="4103" max="4103" width="18" style="1049" customWidth="1"/>
    <col min="4104" max="4104" width="9.25" style="1049" bestFit="1" customWidth="1"/>
    <col min="4105" max="4105" width="9.875" style="1049" bestFit="1" customWidth="1"/>
    <col min="4106" max="4351" width="9" style="1049"/>
    <col min="4352" max="4352" width="8.625" style="1049" customWidth="1"/>
    <col min="4353" max="4353" width="53" style="1049" customWidth="1"/>
    <col min="4354" max="4355" width="18" style="1049" bestFit="1" customWidth="1"/>
    <col min="4356" max="4356" width="10.875" style="1049" customWidth="1"/>
    <col min="4357" max="4357" width="25" style="1049" bestFit="1" customWidth="1"/>
    <col min="4358" max="4358" width="17.375" style="1049" customWidth="1"/>
    <col min="4359" max="4359" width="18" style="1049" customWidth="1"/>
    <col min="4360" max="4360" width="9.25" style="1049" bestFit="1" customWidth="1"/>
    <col min="4361" max="4361" width="9.875" style="1049" bestFit="1" customWidth="1"/>
    <col min="4362" max="4607" width="9" style="1049"/>
    <col min="4608" max="4608" width="8.625" style="1049" customWidth="1"/>
    <col min="4609" max="4609" width="53" style="1049" customWidth="1"/>
    <col min="4610" max="4611" width="18" style="1049" bestFit="1" customWidth="1"/>
    <col min="4612" max="4612" width="10.875" style="1049" customWidth="1"/>
    <col min="4613" max="4613" width="25" style="1049" bestFit="1" customWidth="1"/>
    <col min="4614" max="4614" width="17.375" style="1049" customWidth="1"/>
    <col min="4615" max="4615" width="18" style="1049" customWidth="1"/>
    <col min="4616" max="4616" width="9.25" style="1049" bestFit="1" customWidth="1"/>
    <col min="4617" max="4617" width="9.875" style="1049" bestFit="1" customWidth="1"/>
    <col min="4618" max="4863" width="9" style="1049"/>
    <col min="4864" max="4864" width="8.625" style="1049" customWidth="1"/>
    <col min="4865" max="4865" width="53" style="1049" customWidth="1"/>
    <col min="4866" max="4867" width="18" style="1049" bestFit="1" customWidth="1"/>
    <col min="4868" max="4868" width="10.875" style="1049" customWidth="1"/>
    <col min="4869" max="4869" width="25" style="1049" bestFit="1" customWidth="1"/>
    <col min="4870" max="4870" width="17.375" style="1049" customWidth="1"/>
    <col min="4871" max="4871" width="18" style="1049" customWidth="1"/>
    <col min="4872" max="4872" width="9.25" style="1049" bestFit="1" customWidth="1"/>
    <col min="4873" max="4873" width="9.875" style="1049" bestFit="1" customWidth="1"/>
    <col min="4874" max="5119" width="9" style="1049"/>
    <col min="5120" max="5120" width="8.625" style="1049" customWidth="1"/>
    <col min="5121" max="5121" width="53" style="1049" customWidth="1"/>
    <col min="5122" max="5123" width="18" style="1049" bestFit="1" customWidth="1"/>
    <col min="5124" max="5124" width="10.875" style="1049" customWidth="1"/>
    <col min="5125" max="5125" width="25" style="1049" bestFit="1" customWidth="1"/>
    <col min="5126" max="5126" width="17.375" style="1049" customWidth="1"/>
    <col min="5127" max="5127" width="18" style="1049" customWidth="1"/>
    <col min="5128" max="5128" width="9.25" style="1049" bestFit="1" customWidth="1"/>
    <col min="5129" max="5129" width="9.875" style="1049" bestFit="1" customWidth="1"/>
    <col min="5130" max="5375" width="9" style="1049"/>
    <col min="5376" max="5376" width="8.625" style="1049" customWidth="1"/>
    <col min="5377" max="5377" width="53" style="1049" customWidth="1"/>
    <col min="5378" max="5379" width="18" style="1049" bestFit="1" customWidth="1"/>
    <col min="5380" max="5380" width="10.875" style="1049" customWidth="1"/>
    <col min="5381" max="5381" width="25" style="1049" bestFit="1" customWidth="1"/>
    <col min="5382" max="5382" width="17.375" style="1049" customWidth="1"/>
    <col min="5383" max="5383" width="18" style="1049" customWidth="1"/>
    <col min="5384" max="5384" width="9.25" style="1049" bestFit="1" customWidth="1"/>
    <col min="5385" max="5385" width="9.875" style="1049" bestFit="1" customWidth="1"/>
    <col min="5386" max="5631" width="9" style="1049"/>
    <col min="5632" max="5632" width="8.625" style="1049" customWidth="1"/>
    <col min="5633" max="5633" width="53" style="1049" customWidth="1"/>
    <col min="5634" max="5635" width="18" style="1049" bestFit="1" customWidth="1"/>
    <col min="5636" max="5636" width="10.875" style="1049" customWidth="1"/>
    <col min="5637" max="5637" width="25" style="1049" bestFit="1" customWidth="1"/>
    <col min="5638" max="5638" width="17.375" style="1049" customWidth="1"/>
    <col min="5639" max="5639" width="18" style="1049" customWidth="1"/>
    <col min="5640" max="5640" width="9.25" style="1049" bestFit="1" customWidth="1"/>
    <col min="5641" max="5641" width="9.875" style="1049" bestFit="1" customWidth="1"/>
    <col min="5642" max="5887" width="9" style="1049"/>
    <col min="5888" max="5888" width="8.625" style="1049" customWidth="1"/>
    <col min="5889" max="5889" width="53" style="1049" customWidth="1"/>
    <col min="5890" max="5891" width="18" style="1049" bestFit="1" customWidth="1"/>
    <col min="5892" max="5892" width="10.875" style="1049" customWidth="1"/>
    <col min="5893" max="5893" width="25" style="1049" bestFit="1" customWidth="1"/>
    <col min="5894" max="5894" width="17.375" style="1049" customWidth="1"/>
    <col min="5895" max="5895" width="18" style="1049" customWidth="1"/>
    <col min="5896" max="5896" width="9.25" style="1049" bestFit="1" customWidth="1"/>
    <col min="5897" max="5897" width="9.875" style="1049" bestFit="1" customWidth="1"/>
    <col min="5898" max="6143" width="9" style="1049"/>
    <col min="6144" max="6144" width="8.625" style="1049" customWidth="1"/>
    <col min="6145" max="6145" width="53" style="1049" customWidth="1"/>
    <col min="6146" max="6147" width="18" style="1049" bestFit="1" customWidth="1"/>
    <col min="6148" max="6148" width="10.875" style="1049" customWidth="1"/>
    <col min="6149" max="6149" width="25" style="1049" bestFit="1" customWidth="1"/>
    <col min="6150" max="6150" width="17.375" style="1049" customWidth="1"/>
    <col min="6151" max="6151" width="18" style="1049" customWidth="1"/>
    <col min="6152" max="6152" width="9.25" style="1049" bestFit="1" customWidth="1"/>
    <col min="6153" max="6153" width="9.875" style="1049" bestFit="1" customWidth="1"/>
    <col min="6154" max="6399" width="9" style="1049"/>
    <col min="6400" max="6400" width="8.625" style="1049" customWidth="1"/>
    <col min="6401" max="6401" width="53" style="1049" customWidth="1"/>
    <col min="6402" max="6403" width="18" style="1049" bestFit="1" customWidth="1"/>
    <col min="6404" max="6404" width="10.875" style="1049" customWidth="1"/>
    <col min="6405" max="6405" width="25" style="1049" bestFit="1" customWidth="1"/>
    <col min="6406" max="6406" width="17.375" style="1049" customWidth="1"/>
    <col min="6407" max="6407" width="18" style="1049" customWidth="1"/>
    <col min="6408" max="6408" width="9.25" style="1049" bestFit="1" customWidth="1"/>
    <col min="6409" max="6409" width="9.875" style="1049" bestFit="1" customWidth="1"/>
    <col min="6410" max="6655" width="9" style="1049"/>
    <col min="6656" max="6656" width="8.625" style="1049" customWidth="1"/>
    <col min="6657" max="6657" width="53" style="1049" customWidth="1"/>
    <col min="6658" max="6659" width="18" style="1049" bestFit="1" customWidth="1"/>
    <col min="6660" max="6660" width="10.875" style="1049" customWidth="1"/>
    <col min="6661" max="6661" width="25" style="1049" bestFit="1" customWidth="1"/>
    <col min="6662" max="6662" width="17.375" style="1049" customWidth="1"/>
    <col min="6663" max="6663" width="18" style="1049" customWidth="1"/>
    <col min="6664" max="6664" width="9.25" style="1049" bestFit="1" customWidth="1"/>
    <col min="6665" max="6665" width="9.875" style="1049" bestFit="1" customWidth="1"/>
    <col min="6666" max="6911" width="9" style="1049"/>
    <col min="6912" max="6912" width="8.625" style="1049" customWidth="1"/>
    <col min="6913" max="6913" width="53" style="1049" customWidth="1"/>
    <col min="6914" max="6915" width="18" style="1049" bestFit="1" customWidth="1"/>
    <col min="6916" max="6916" width="10.875" style="1049" customWidth="1"/>
    <col min="6917" max="6917" width="25" style="1049" bestFit="1" customWidth="1"/>
    <col min="6918" max="6918" width="17.375" style="1049" customWidth="1"/>
    <col min="6919" max="6919" width="18" style="1049" customWidth="1"/>
    <col min="6920" max="6920" width="9.25" style="1049" bestFit="1" customWidth="1"/>
    <col min="6921" max="6921" width="9.875" style="1049" bestFit="1" customWidth="1"/>
    <col min="6922" max="7167" width="9" style="1049"/>
    <col min="7168" max="7168" width="8.625" style="1049" customWidth="1"/>
    <col min="7169" max="7169" width="53" style="1049" customWidth="1"/>
    <col min="7170" max="7171" width="18" style="1049" bestFit="1" customWidth="1"/>
    <col min="7172" max="7172" width="10.875" style="1049" customWidth="1"/>
    <col min="7173" max="7173" width="25" style="1049" bestFit="1" customWidth="1"/>
    <col min="7174" max="7174" width="17.375" style="1049" customWidth="1"/>
    <col min="7175" max="7175" width="18" style="1049" customWidth="1"/>
    <col min="7176" max="7176" width="9.25" style="1049" bestFit="1" customWidth="1"/>
    <col min="7177" max="7177" width="9.875" style="1049" bestFit="1" customWidth="1"/>
    <col min="7178" max="7423" width="9" style="1049"/>
    <col min="7424" max="7424" width="8.625" style="1049" customWidth="1"/>
    <col min="7425" max="7425" width="53" style="1049" customWidth="1"/>
    <col min="7426" max="7427" width="18" style="1049" bestFit="1" customWidth="1"/>
    <col min="7428" max="7428" width="10.875" style="1049" customWidth="1"/>
    <col min="7429" max="7429" width="25" style="1049" bestFit="1" customWidth="1"/>
    <col min="7430" max="7430" width="17.375" style="1049" customWidth="1"/>
    <col min="7431" max="7431" width="18" style="1049" customWidth="1"/>
    <col min="7432" max="7432" width="9.25" style="1049" bestFit="1" customWidth="1"/>
    <col min="7433" max="7433" width="9.875" style="1049" bestFit="1" customWidth="1"/>
    <col min="7434" max="7679" width="9" style="1049"/>
    <col min="7680" max="7680" width="8.625" style="1049" customWidth="1"/>
    <col min="7681" max="7681" width="53" style="1049" customWidth="1"/>
    <col min="7682" max="7683" width="18" style="1049" bestFit="1" customWidth="1"/>
    <col min="7684" max="7684" width="10.875" style="1049" customWidth="1"/>
    <col min="7685" max="7685" width="25" style="1049" bestFit="1" customWidth="1"/>
    <col min="7686" max="7686" width="17.375" style="1049" customWidth="1"/>
    <col min="7687" max="7687" width="18" style="1049" customWidth="1"/>
    <col min="7688" max="7688" width="9.25" style="1049" bestFit="1" customWidth="1"/>
    <col min="7689" max="7689" width="9.875" style="1049" bestFit="1" customWidth="1"/>
    <col min="7690" max="7935" width="9" style="1049"/>
    <col min="7936" max="7936" width="8.625" style="1049" customWidth="1"/>
    <col min="7937" max="7937" width="53" style="1049" customWidth="1"/>
    <col min="7938" max="7939" width="18" style="1049" bestFit="1" customWidth="1"/>
    <col min="7940" max="7940" width="10.875" style="1049" customWidth="1"/>
    <col min="7941" max="7941" width="25" style="1049" bestFit="1" customWidth="1"/>
    <col min="7942" max="7942" width="17.375" style="1049" customWidth="1"/>
    <col min="7943" max="7943" width="18" style="1049" customWidth="1"/>
    <col min="7944" max="7944" width="9.25" style="1049" bestFit="1" customWidth="1"/>
    <col min="7945" max="7945" width="9.875" style="1049" bestFit="1" customWidth="1"/>
    <col min="7946" max="8191" width="9" style="1049"/>
    <col min="8192" max="8192" width="8.625" style="1049" customWidth="1"/>
    <col min="8193" max="8193" width="53" style="1049" customWidth="1"/>
    <col min="8194" max="8195" width="18" style="1049" bestFit="1" customWidth="1"/>
    <col min="8196" max="8196" width="10.875" style="1049" customWidth="1"/>
    <col min="8197" max="8197" width="25" style="1049" bestFit="1" customWidth="1"/>
    <col min="8198" max="8198" width="17.375" style="1049" customWidth="1"/>
    <col min="8199" max="8199" width="18" style="1049" customWidth="1"/>
    <col min="8200" max="8200" width="9.25" style="1049" bestFit="1" customWidth="1"/>
    <col min="8201" max="8201" width="9.875" style="1049" bestFit="1" customWidth="1"/>
    <col min="8202" max="8447" width="9" style="1049"/>
    <col min="8448" max="8448" width="8.625" style="1049" customWidth="1"/>
    <col min="8449" max="8449" width="53" style="1049" customWidth="1"/>
    <col min="8450" max="8451" width="18" style="1049" bestFit="1" customWidth="1"/>
    <col min="8452" max="8452" width="10.875" style="1049" customWidth="1"/>
    <col min="8453" max="8453" width="25" style="1049" bestFit="1" customWidth="1"/>
    <col min="8454" max="8454" width="17.375" style="1049" customWidth="1"/>
    <col min="8455" max="8455" width="18" style="1049" customWidth="1"/>
    <col min="8456" max="8456" width="9.25" style="1049" bestFit="1" customWidth="1"/>
    <col min="8457" max="8457" width="9.875" style="1049" bestFit="1" customWidth="1"/>
    <col min="8458" max="8703" width="9" style="1049"/>
    <col min="8704" max="8704" width="8.625" style="1049" customWidth="1"/>
    <col min="8705" max="8705" width="53" style="1049" customWidth="1"/>
    <col min="8706" max="8707" width="18" style="1049" bestFit="1" customWidth="1"/>
    <col min="8708" max="8708" width="10.875" style="1049" customWidth="1"/>
    <col min="8709" max="8709" width="25" style="1049" bestFit="1" customWidth="1"/>
    <col min="8710" max="8710" width="17.375" style="1049" customWidth="1"/>
    <col min="8711" max="8711" width="18" style="1049" customWidth="1"/>
    <col min="8712" max="8712" width="9.25" style="1049" bestFit="1" customWidth="1"/>
    <col min="8713" max="8713" width="9.875" style="1049" bestFit="1" customWidth="1"/>
    <col min="8714" max="8959" width="9" style="1049"/>
    <col min="8960" max="8960" width="8.625" style="1049" customWidth="1"/>
    <col min="8961" max="8961" width="53" style="1049" customWidth="1"/>
    <col min="8962" max="8963" width="18" style="1049" bestFit="1" customWidth="1"/>
    <col min="8964" max="8964" width="10.875" style="1049" customWidth="1"/>
    <col min="8965" max="8965" width="25" style="1049" bestFit="1" customWidth="1"/>
    <col min="8966" max="8966" width="17.375" style="1049" customWidth="1"/>
    <col min="8967" max="8967" width="18" style="1049" customWidth="1"/>
    <col min="8968" max="8968" width="9.25" style="1049" bestFit="1" customWidth="1"/>
    <col min="8969" max="8969" width="9.875" style="1049" bestFit="1" customWidth="1"/>
    <col min="8970" max="9215" width="9" style="1049"/>
    <col min="9216" max="9216" width="8.625" style="1049" customWidth="1"/>
    <col min="9217" max="9217" width="53" style="1049" customWidth="1"/>
    <col min="9218" max="9219" width="18" style="1049" bestFit="1" customWidth="1"/>
    <col min="9220" max="9220" width="10.875" style="1049" customWidth="1"/>
    <col min="9221" max="9221" width="25" style="1049" bestFit="1" customWidth="1"/>
    <col min="9222" max="9222" width="17.375" style="1049" customWidth="1"/>
    <col min="9223" max="9223" width="18" style="1049" customWidth="1"/>
    <col min="9224" max="9224" width="9.25" style="1049" bestFit="1" customWidth="1"/>
    <col min="9225" max="9225" width="9.875" style="1049" bestFit="1" customWidth="1"/>
    <col min="9226" max="9471" width="9" style="1049"/>
    <col min="9472" max="9472" width="8.625" style="1049" customWidth="1"/>
    <col min="9473" max="9473" width="53" style="1049" customWidth="1"/>
    <col min="9474" max="9475" width="18" style="1049" bestFit="1" customWidth="1"/>
    <col min="9476" max="9476" width="10.875" style="1049" customWidth="1"/>
    <col min="9477" max="9477" width="25" style="1049" bestFit="1" customWidth="1"/>
    <col min="9478" max="9478" width="17.375" style="1049" customWidth="1"/>
    <col min="9479" max="9479" width="18" style="1049" customWidth="1"/>
    <col min="9480" max="9480" width="9.25" style="1049" bestFit="1" customWidth="1"/>
    <col min="9481" max="9481" width="9.875" style="1049" bestFit="1" customWidth="1"/>
    <col min="9482" max="9727" width="9" style="1049"/>
    <col min="9728" max="9728" width="8.625" style="1049" customWidth="1"/>
    <col min="9729" max="9729" width="53" style="1049" customWidth="1"/>
    <col min="9730" max="9731" width="18" style="1049" bestFit="1" customWidth="1"/>
    <col min="9732" max="9732" width="10.875" style="1049" customWidth="1"/>
    <col min="9733" max="9733" width="25" style="1049" bestFit="1" customWidth="1"/>
    <col min="9734" max="9734" width="17.375" style="1049" customWidth="1"/>
    <col min="9735" max="9735" width="18" style="1049" customWidth="1"/>
    <col min="9736" max="9736" width="9.25" style="1049" bestFit="1" customWidth="1"/>
    <col min="9737" max="9737" width="9.875" style="1049" bestFit="1" customWidth="1"/>
    <col min="9738" max="9983" width="9" style="1049"/>
    <col min="9984" max="9984" width="8.625" style="1049" customWidth="1"/>
    <col min="9985" max="9985" width="53" style="1049" customWidth="1"/>
    <col min="9986" max="9987" width="18" style="1049" bestFit="1" customWidth="1"/>
    <col min="9988" max="9988" width="10.875" style="1049" customWidth="1"/>
    <col min="9989" max="9989" width="25" style="1049" bestFit="1" customWidth="1"/>
    <col min="9990" max="9990" width="17.375" style="1049" customWidth="1"/>
    <col min="9991" max="9991" width="18" style="1049" customWidth="1"/>
    <col min="9992" max="9992" width="9.25" style="1049" bestFit="1" customWidth="1"/>
    <col min="9993" max="9993" width="9.875" style="1049" bestFit="1" customWidth="1"/>
    <col min="9994" max="10239" width="9" style="1049"/>
    <col min="10240" max="10240" width="8.625" style="1049" customWidth="1"/>
    <col min="10241" max="10241" width="53" style="1049" customWidth="1"/>
    <col min="10242" max="10243" width="18" style="1049" bestFit="1" customWidth="1"/>
    <col min="10244" max="10244" width="10.875" style="1049" customWidth="1"/>
    <col min="10245" max="10245" width="25" style="1049" bestFit="1" customWidth="1"/>
    <col min="10246" max="10246" width="17.375" style="1049" customWidth="1"/>
    <col min="10247" max="10247" width="18" style="1049" customWidth="1"/>
    <col min="10248" max="10248" width="9.25" style="1049" bestFit="1" customWidth="1"/>
    <col min="10249" max="10249" width="9.875" style="1049" bestFit="1" customWidth="1"/>
    <col min="10250" max="10495" width="9" style="1049"/>
    <col min="10496" max="10496" width="8.625" style="1049" customWidth="1"/>
    <col min="10497" max="10497" width="53" style="1049" customWidth="1"/>
    <col min="10498" max="10499" width="18" style="1049" bestFit="1" customWidth="1"/>
    <col min="10500" max="10500" width="10.875" style="1049" customWidth="1"/>
    <col min="10501" max="10501" width="25" style="1049" bestFit="1" customWidth="1"/>
    <col min="10502" max="10502" width="17.375" style="1049" customWidth="1"/>
    <col min="10503" max="10503" width="18" style="1049" customWidth="1"/>
    <col min="10504" max="10504" width="9.25" style="1049" bestFit="1" customWidth="1"/>
    <col min="10505" max="10505" width="9.875" style="1049" bestFit="1" customWidth="1"/>
    <col min="10506" max="10751" width="9" style="1049"/>
    <col min="10752" max="10752" width="8.625" style="1049" customWidth="1"/>
    <col min="10753" max="10753" width="53" style="1049" customWidth="1"/>
    <col min="10754" max="10755" width="18" style="1049" bestFit="1" customWidth="1"/>
    <col min="10756" max="10756" width="10.875" style="1049" customWidth="1"/>
    <col min="10757" max="10757" width="25" style="1049" bestFit="1" customWidth="1"/>
    <col min="10758" max="10758" width="17.375" style="1049" customWidth="1"/>
    <col min="10759" max="10759" width="18" style="1049" customWidth="1"/>
    <col min="10760" max="10760" width="9.25" style="1049" bestFit="1" customWidth="1"/>
    <col min="10761" max="10761" width="9.875" style="1049" bestFit="1" customWidth="1"/>
    <col min="10762" max="11007" width="9" style="1049"/>
    <col min="11008" max="11008" width="8.625" style="1049" customWidth="1"/>
    <col min="11009" max="11009" width="53" style="1049" customWidth="1"/>
    <col min="11010" max="11011" width="18" style="1049" bestFit="1" customWidth="1"/>
    <col min="11012" max="11012" width="10.875" style="1049" customWidth="1"/>
    <col min="11013" max="11013" width="25" style="1049" bestFit="1" customWidth="1"/>
    <col min="11014" max="11014" width="17.375" style="1049" customWidth="1"/>
    <col min="11015" max="11015" width="18" style="1049" customWidth="1"/>
    <col min="11016" max="11016" width="9.25" style="1049" bestFit="1" customWidth="1"/>
    <col min="11017" max="11017" width="9.875" style="1049" bestFit="1" customWidth="1"/>
    <col min="11018" max="11263" width="9" style="1049"/>
    <col min="11264" max="11264" width="8.625" style="1049" customWidth="1"/>
    <col min="11265" max="11265" width="53" style="1049" customWidth="1"/>
    <col min="11266" max="11267" width="18" style="1049" bestFit="1" customWidth="1"/>
    <col min="11268" max="11268" width="10.875" style="1049" customWidth="1"/>
    <col min="11269" max="11269" width="25" style="1049" bestFit="1" customWidth="1"/>
    <col min="11270" max="11270" width="17.375" style="1049" customWidth="1"/>
    <col min="11271" max="11271" width="18" style="1049" customWidth="1"/>
    <col min="11272" max="11272" width="9.25" style="1049" bestFit="1" customWidth="1"/>
    <col min="11273" max="11273" width="9.875" style="1049" bestFit="1" customWidth="1"/>
    <col min="11274" max="11519" width="9" style="1049"/>
    <col min="11520" max="11520" width="8.625" style="1049" customWidth="1"/>
    <col min="11521" max="11521" width="53" style="1049" customWidth="1"/>
    <col min="11522" max="11523" width="18" style="1049" bestFit="1" customWidth="1"/>
    <col min="11524" max="11524" width="10.875" style="1049" customWidth="1"/>
    <col min="11525" max="11525" width="25" style="1049" bestFit="1" customWidth="1"/>
    <col min="11526" max="11526" width="17.375" style="1049" customWidth="1"/>
    <col min="11527" max="11527" width="18" style="1049" customWidth="1"/>
    <col min="11528" max="11528" width="9.25" style="1049" bestFit="1" customWidth="1"/>
    <col min="11529" max="11529" width="9.875" style="1049" bestFit="1" customWidth="1"/>
    <col min="11530" max="11775" width="9" style="1049"/>
    <col min="11776" max="11776" width="8.625" style="1049" customWidth="1"/>
    <col min="11777" max="11777" width="53" style="1049" customWidth="1"/>
    <col min="11778" max="11779" width="18" style="1049" bestFit="1" customWidth="1"/>
    <col min="11780" max="11780" width="10.875" style="1049" customWidth="1"/>
    <col min="11781" max="11781" width="25" style="1049" bestFit="1" customWidth="1"/>
    <col min="11782" max="11782" width="17.375" style="1049" customWidth="1"/>
    <col min="11783" max="11783" width="18" style="1049" customWidth="1"/>
    <col min="11784" max="11784" width="9.25" style="1049" bestFit="1" customWidth="1"/>
    <col min="11785" max="11785" width="9.875" style="1049" bestFit="1" customWidth="1"/>
    <col min="11786" max="12031" width="9" style="1049"/>
    <col min="12032" max="12032" width="8.625" style="1049" customWidth="1"/>
    <col min="12033" max="12033" width="53" style="1049" customWidth="1"/>
    <col min="12034" max="12035" width="18" style="1049" bestFit="1" customWidth="1"/>
    <col min="12036" max="12036" width="10.875" style="1049" customWidth="1"/>
    <col min="12037" max="12037" width="25" style="1049" bestFit="1" customWidth="1"/>
    <col min="12038" max="12038" width="17.375" style="1049" customWidth="1"/>
    <col min="12039" max="12039" width="18" style="1049" customWidth="1"/>
    <col min="12040" max="12040" width="9.25" style="1049" bestFit="1" customWidth="1"/>
    <col min="12041" max="12041" width="9.875" style="1049" bestFit="1" customWidth="1"/>
    <col min="12042" max="12287" width="9" style="1049"/>
    <col min="12288" max="12288" width="8.625" style="1049" customWidth="1"/>
    <col min="12289" max="12289" width="53" style="1049" customWidth="1"/>
    <col min="12290" max="12291" width="18" style="1049" bestFit="1" customWidth="1"/>
    <col min="12292" max="12292" width="10.875" style="1049" customWidth="1"/>
    <col min="12293" max="12293" width="25" style="1049" bestFit="1" customWidth="1"/>
    <col min="12294" max="12294" width="17.375" style="1049" customWidth="1"/>
    <col min="12295" max="12295" width="18" style="1049" customWidth="1"/>
    <col min="12296" max="12296" width="9.25" style="1049" bestFit="1" customWidth="1"/>
    <col min="12297" max="12297" width="9.875" style="1049" bestFit="1" customWidth="1"/>
    <col min="12298" max="12543" width="9" style="1049"/>
    <col min="12544" max="12544" width="8.625" style="1049" customWidth="1"/>
    <col min="12545" max="12545" width="53" style="1049" customWidth="1"/>
    <col min="12546" max="12547" width="18" style="1049" bestFit="1" customWidth="1"/>
    <col min="12548" max="12548" width="10.875" style="1049" customWidth="1"/>
    <col min="12549" max="12549" width="25" style="1049" bestFit="1" customWidth="1"/>
    <col min="12550" max="12550" width="17.375" style="1049" customWidth="1"/>
    <col min="12551" max="12551" width="18" style="1049" customWidth="1"/>
    <col min="12552" max="12552" width="9.25" style="1049" bestFit="1" customWidth="1"/>
    <col min="12553" max="12553" width="9.875" style="1049" bestFit="1" customWidth="1"/>
    <col min="12554" max="12799" width="9" style="1049"/>
    <col min="12800" max="12800" width="8.625" style="1049" customWidth="1"/>
    <col min="12801" max="12801" width="53" style="1049" customWidth="1"/>
    <col min="12802" max="12803" width="18" style="1049" bestFit="1" customWidth="1"/>
    <col min="12804" max="12804" width="10.875" style="1049" customWidth="1"/>
    <col min="12805" max="12805" width="25" style="1049" bestFit="1" customWidth="1"/>
    <col min="12806" max="12806" width="17.375" style="1049" customWidth="1"/>
    <col min="12807" max="12807" width="18" style="1049" customWidth="1"/>
    <col min="12808" max="12808" width="9.25" style="1049" bestFit="1" customWidth="1"/>
    <col min="12809" max="12809" width="9.875" style="1049" bestFit="1" customWidth="1"/>
    <col min="12810" max="13055" width="9" style="1049"/>
    <col min="13056" max="13056" width="8.625" style="1049" customWidth="1"/>
    <col min="13057" max="13057" width="53" style="1049" customWidth="1"/>
    <col min="13058" max="13059" width="18" style="1049" bestFit="1" customWidth="1"/>
    <col min="13060" max="13060" width="10.875" style="1049" customWidth="1"/>
    <col min="13061" max="13061" width="25" style="1049" bestFit="1" customWidth="1"/>
    <col min="13062" max="13062" width="17.375" style="1049" customWidth="1"/>
    <col min="13063" max="13063" width="18" style="1049" customWidth="1"/>
    <col min="13064" max="13064" width="9.25" style="1049" bestFit="1" customWidth="1"/>
    <col min="13065" max="13065" width="9.875" style="1049" bestFit="1" customWidth="1"/>
    <col min="13066" max="13311" width="9" style="1049"/>
    <col min="13312" max="13312" width="8.625" style="1049" customWidth="1"/>
    <col min="13313" max="13313" width="53" style="1049" customWidth="1"/>
    <col min="13314" max="13315" width="18" style="1049" bestFit="1" customWidth="1"/>
    <col min="13316" max="13316" width="10.875" style="1049" customWidth="1"/>
    <col min="13317" max="13317" width="25" style="1049" bestFit="1" customWidth="1"/>
    <col min="13318" max="13318" width="17.375" style="1049" customWidth="1"/>
    <col min="13319" max="13319" width="18" style="1049" customWidth="1"/>
    <col min="13320" max="13320" width="9.25" style="1049" bestFit="1" customWidth="1"/>
    <col min="13321" max="13321" width="9.875" style="1049" bestFit="1" customWidth="1"/>
    <col min="13322" max="13567" width="9" style="1049"/>
    <col min="13568" max="13568" width="8.625" style="1049" customWidth="1"/>
    <col min="13569" max="13569" width="53" style="1049" customWidth="1"/>
    <col min="13570" max="13571" width="18" style="1049" bestFit="1" customWidth="1"/>
    <col min="13572" max="13572" width="10.875" style="1049" customWidth="1"/>
    <col min="13573" max="13573" width="25" style="1049" bestFit="1" customWidth="1"/>
    <col min="13574" max="13574" width="17.375" style="1049" customWidth="1"/>
    <col min="13575" max="13575" width="18" style="1049" customWidth="1"/>
    <col min="13576" max="13576" width="9.25" style="1049" bestFit="1" customWidth="1"/>
    <col min="13577" max="13577" width="9.875" style="1049" bestFit="1" customWidth="1"/>
    <col min="13578" max="13823" width="9" style="1049"/>
    <col min="13824" max="13824" width="8.625" style="1049" customWidth="1"/>
    <col min="13825" max="13825" width="53" style="1049" customWidth="1"/>
    <col min="13826" max="13827" width="18" style="1049" bestFit="1" customWidth="1"/>
    <col min="13828" max="13828" width="10.875" style="1049" customWidth="1"/>
    <col min="13829" max="13829" width="25" style="1049" bestFit="1" customWidth="1"/>
    <col min="13830" max="13830" width="17.375" style="1049" customWidth="1"/>
    <col min="13831" max="13831" width="18" style="1049" customWidth="1"/>
    <col min="13832" max="13832" width="9.25" style="1049" bestFit="1" customWidth="1"/>
    <col min="13833" max="13833" width="9.875" style="1049" bestFit="1" customWidth="1"/>
    <col min="13834" max="14079" width="9" style="1049"/>
    <col min="14080" max="14080" width="8.625" style="1049" customWidth="1"/>
    <col min="14081" max="14081" width="53" style="1049" customWidth="1"/>
    <col min="14082" max="14083" width="18" style="1049" bestFit="1" customWidth="1"/>
    <col min="14084" max="14084" width="10.875" style="1049" customWidth="1"/>
    <col min="14085" max="14085" width="25" style="1049" bestFit="1" customWidth="1"/>
    <col min="14086" max="14086" width="17.375" style="1049" customWidth="1"/>
    <col min="14087" max="14087" width="18" style="1049" customWidth="1"/>
    <col min="14088" max="14088" width="9.25" style="1049" bestFit="1" customWidth="1"/>
    <col min="14089" max="14089" width="9.875" style="1049" bestFit="1" customWidth="1"/>
    <col min="14090" max="14335" width="9" style="1049"/>
    <col min="14336" max="14336" width="8.625" style="1049" customWidth="1"/>
    <col min="14337" max="14337" width="53" style="1049" customWidth="1"/>
    <col min="14338" max="14339" width="18" style="1049" bestFit="1" customWidth="1"/>
    <col min="14340" max="14340" width="10.875" style="1049" customWidth="1"/>
    <col min="14341" max="14341" width="25" style="1049" bestFit="1" customWidth="1"/>
    <col min="14342" max="14342" width="17.375" style="1049" customWidth="1"/>
    <col min="14343" max="14343" width="18" style="1049" customWidth="1"/>
    <col min="14344" max="14344" width="9.25" style="1049" bestFit="1" customWidth="1"/>
    <col min="14345" max="14345" width="9.875" style="1049" bestFit="1" customWidth="1"/>
    <col min="14346" max="14591" width="9" style="1049"/>
    <col min="14592" max="14592" width="8.625" style="1049" customWidth="1"/>
    <col min="14593" max="14593" width="53" style="1049" customWidth="1"/>
    <col min="14594" max="14595" width="18" style="1049" bestFit="1" customWidth="1"/>
    <col min="14596" max="14596" width="10.875" style="1049" customWidth="1"/>
    <col min="14597" max="14597" width="25" style="1049" bestFit="1" customWidth="1"/>
    <col min="14598" max="14598" width="17.375" style="1049" customWidth="1"/>
    <col min="14599" max="14599" width="18" style="1049" customWidth="1"/>
    <col min="14600" max="14600" width="9.25" style="1049" bestFit="1" customWidth="1"/>
    <col min="14601" max="14601" width="9.875" style="1049" bestFit="1" customWidth="1"/>
    <col min="14602" max="14847" width="9" style="1049"/>
    <col min="14848" max="14848" width="8.625" style="1049" customWidth="1"/>
    <col min="14849" max="14849" width="53" style="1049" customWidth="1"/>
    <col min="14850" max="14851" width="18" style="1049" bestFit="1" customWidth="1"/>
    <col min="14852" max="14852" width="10.875" style="1049" customWidth="1"/>
    <col min="14853" max="14853" width="25" style="1049" bestFit="1" customWidth="1"/>
    <col min="14854" max="14854" width="17.375" style="1049" customWidth="1"/>
    <col min="14855" max="14855" width="18" style="1049" customWidth="1"/>
    <col min="14856" max="14856" width="9.25" style="1049" bestFit="1" customWidth="1"/>
    <col min="14857" max="14857" width="9.875" style="1049" bestFit="1" customWidth="1"/>
    <col min="14858" max="15103" width="9" style="1049"/>
    <col min="15104" max="15104" width="8.625" style="1049" customWidth="1"/>
    <col min="15105" max="15105" width="53" style="1049" customWidth="1"/>
    <col min="15106" max="15107" width="18" style="1049" bestFit="1" customWidth="1"/>
    <col min="15108" max="15108" width="10.875" style="1049" customWidth="1"/>
    <col min="15109" max="15109" width="25" style="1049" bestFit="1" customWidth="1"/>
    <col min="15110" max="15110" width="17.375" style="1049" customWidth="1"/>
    <col min="15111" max="15111" width="18" style="1049" customWidth="1"/>
    <col min="15112" max="15112" width="9.25" style="1049" bestFit="1" customWidth="1"/>
    <col min="15113" max="15113" width="9.875" style="1049" bestFit="1" customWidth="1"/>
    <col min="15114" max="15359" width="9" style="1049"/>
    <col min="15360" max="15360" width="8.625" style="1049" customWidth="1"/>
    <col min="15361" max="15361" width="53" style="1049" customWidth="1"/>
    <col min="15362" max="15363" width="18" style="1049" bestFit="1" customWidth="1"/>
    <col min="15364" max="15364" width="10.875" style="1049" customWidth="1"/>
    <col min="15365" max="15365" width="25" style="1049" bestFit="1" customWidth="1"/>
    <col min="15366" max="15366" width="17.375" style="1049" customWidth="1"/>
    <col min="15367" max="15367" width="18" style="1049" customWidth="1"/>
    <col min="15368" max="15368" width="9.25" style="1049" bestFit="1" customWidth="1"/>
    <col min="15369" max="15369" width="9.875" style="1049" bestFit="1" customWidth="1"/>
    <col min="15370" max="15615" width="9" style="1049"/>
    <col min="15616" max="15616" width="8.625" style="1049" customWidth="1"/>
    <col min="15617" max="15617" width="53" style="1049" customWidth="1"/>
    <col min="15618" max="15619" width="18" style="1049" bestFit="1" customWidth="1"/>
    <col min="15620" max="15620" width="10.875" style="1049" customWidth="1"/>
    <col min="15621" max="15621" width="25" style="1049" bestFit="1" customWidth="1"/>
    <col min="15622" max="15622" width="17.375" style="1049" customWidth="1"/>
    <col min="15623" max="15623" width="18" style="1049" customWidth="1"/>
    <col min="15624" max="15624" width="9.25" style="1049" bestFit="1" customWidth="1"/>
    <col min="15625" max="15625" width="9.875" style="1049" bestFit="1" customWidth="1"/>
    <col min="15626" max="15871" width="9" style="1049"/>
    <col min="15872" max="15872" width="8.625" style="1049" customWidth="1"/>
    <col min="15873" max="15873" width="53" style="1049" customWidth="1"/>
    <col min="15874" max="15875" width="18" style="1049" bestFit="1" customWidth="1"/>
    <col min="15876" max="15876" width="10.875" style="1049" customWidth="1"/>
    <col min="15877" max="15877" width="25" style="1049" bestFit="1" customWidth="1"/>
    <col min="15878" max="15878" width="17.375" style="1049" customWidth="1"/>
    <col min="15879" max="15879" width="18" style="1049" customWidth="1"/>
    <col min="15880" max="15880" width="9.25" style="1049" bestFit="1" customWidth="1"/>
    <col min="15881" max="15881" width="9.875" style="1049" bestFit="1" customWidth="1"/>
    <col min="15882" max="16127" width="9" style="1049"/>
    <col min="16128" max="16128" width="8.625" style="1049" customWidth="1"/>
    <col min="16129" max="16129" width="53" style="1049" customWidth="1"/>
    <col min="16130" max="16131" width="18" style="1049" bestFit="1" customWidth="1"/>
    <col min="16132" max="16132" width="10.875" style="1049" customWidth="1"/>
    <col min="16133" max="16133" width="25" style="1049" bestFit="1" customWidth="1"/>
    <col min="16134" max="16134" width="17.375" style="1049" customWidth="1"/>
    <col min="16135" max="16135" width="18" style="1049" customWidth="1"/>
    <col min="16136" max="16136" width="9.25" style="1049" bestFit="1" customWidth="1"/>
    <col min="16137" max="16137" width="9.875" style="1049" bestFit="1" customWidth="1"/>
    <col min="16138" max="16384" width="9" style="1049"/>
  </cols>
  <sheetData>
    <row r="1" spans="1:37" s="1043" customFormat="1" ht="24.75">
      <c r="A1" s="989" t="s">
        <v>1201</v>
      </c>
      <c r="B1" s="989"/>
      <c r="C1" s="1042"/>
      <c r="D1" s="1042"/>
      <c r="E1" s="1042"/>
      <c r="F1" s="1042"/>
      <c r="G1" s="1042"/>
      <c r="H1" s="1042"/>
      <c r="I1" s="1042"/>
      <c r="J1" s="1042"/>
      <c r="K1" s="1042"/>
      <c r="L1" s="1042"/>
      <c r="M1" s="1042"/>
      <c r="N1" s="1042"/>
      <c r="O1" s="1042"/>
      <c r="P1" s="1042"/>
      <c r="Q1" s="1042"/>
    </row>
    <row r="2" spans="1:37" s="1043" customFormat="1" ht="24.75">
      <c r="A2" s="993"/>
      <c r="B2" s="993"/>
      <c r="C2" s="1042"/>
      <c r="D2" s="1042"/>
      <c r="E2" s="1042"/>
      <c r="F2" s="1042"/>
      <c r="G2" s="1042"/>
      <c r="H2" s="1042"/>
      <c r="I2" s="1042"/>
      <c r="J2" s="1042"/>
      <c r="K2" s="1042"/>
      <c r="L2" s="1042"/>
      <c r="M2" s="1042"/>
      <c r="N2" s="1042"/>
      <c r="O2" s="1042"/>
      <c r="P2" s="1042"/>
      <c r="Q2" s="1042"/>
    </row>
    <row r="3" spans="1:37" s="1043" customFormat="1" ht="25.5" thickBot="1">
      <c r="A3" s="952" t="s">
        <v>246</v>
      </c>
      <c r="B3" s="952"/>
      <c r="C3" s="1044"/>
      <c r="D3" s="1045"/>
      <c r="E3" s="1045"/>
      <c r="F3" s="1045"/>
      <c r="G3" s="1045"/>
      <c r="H3" s="1044"/>
      <c r="I3" s="1044"/>
      <c r="J3" s="1044"/>
      <c r="K3" s="1044"/>
      <c r="L3" s="1044"/>
      <c r="M3" s="1044"/>
      <c r="N3" s="1044"/>
      <c r="O3" s="1044"/>
      <c r="P3" s="1044"/>
      <c r="Q3" s="1044"/>
    </row>
    <row r="4" spans="1:37" s="1046" customFormat="1"/>
    <row r="5" spans="1:37" s="1051" customFormat="1" ht="24.75">
      <c r="A5" s="1047" t="s">
        <v>2625</v>
      </c>
      <c r="B5" s="1047"/>
      <c r="C5" s="1048"/>
      <c r="D5" s="1049"/>
      <c r="E5" s="1049"/>
      <c r="F5" s="1049"/>
      <c r="G5" s="1049"/>
      <c r="H5" s="1050" t="s">
        <v>1270</v>
      </c>
      <c r="I5" s="1049"/>
      <c r="J5" s="1049"/>
      <c r="K5" s="1049"/>
      <c r="L5" s="1049"/>
    </row>
    <row r="6" spans="1:37" s="1046" customFormat="1">
      <c r="B6" s="1049"/>
      <c r="C6" s="1049"/>
      <c r="D6" s="1049"/>
      <c r="E6" s="1049"/>
      <c r="F6" s="1049"/>
      <c r="G6" s="1049"/>
      <c r="H6" s="1049"/>
      <c r="I6" s="1049"/>
      <c r="J6" s="1049"/>
      <c r="K6" s="1049"/>
      <c r="L6" s="1049"/>
    </row>
    <row r="7" spans="1:37" ht="12.75" customHeight="1">
      <c r="B7" s="1052"/>
      <c r="C7" s="1052"/>
      <c r="D7" s="1053"/>
      <c r="E7" s="1053"/>
      <c r="F7" s="1053"/>
      <c r="G7" s="1053"/>
      <c r="H7" s="1054" t="s">
        <v>152</v>
      </c>
      <c r="I7" s="1054"/>
      <c r="J7" s="1054" t="s">
        <v>151</v>
      </c>
      <c r="K7" s="1054"/>
      <c r="L7" s="1054"/>
      <c r="M7" s="1054"/>
      <c r="N7" s="1054"/>
      <c r="O7" s="1054"/>
      <c r="P7" s="1054"/>
      <c r="Q7" s="1054"/>
    </row>
    <row r="8" spans="1:37" s="1051" customFormat="1" ht="24.75">
      <c r="B8" s="1052"/>
      <c r="C8" s="1052"/>
      <c r="D8" s="1053"/>
      <c r="E8" s="1053"/>
      <c r="F8" s="1053"/>
      <c r="G8" s="1005" t="s">
        <v>240</v>
      </c>
      <c r="H8" s="1055">
        <v>2012</v>
      </c>
      <c r="I8" s="1055">
        <v>2013</v>
      </c>
      <c r="J8" s="1055">
        <v>2014</v>
      </c>
      <c r="K8" s="1055">
        <v>2015</v>
      </c>
      <c r="L8" s="1055">
        <v>2016</v>
      </c>
      <c r="M8" s="1055">
        <v>2017</v>
      </c>
      <c r="N8" s="1055">
        <v>2018</v>
      </c>
      <c r="O8" s="1055">
        <v>2019</v>
      </c>
      <c r="P8" s="1055">
        <v>2020</v>
      </c>
      <c r="Q8" s="1055">
        <v>2021</v>
      </c>
      <c r="X8" s="1056"/>
      <c r="Y8" s="1056"/>
      <c r="Z8" s="1056"/>
      <c r="AA8" s="1056"/>
      <c r="AB8" s="1056"/>
      <c r="AC8" s="1056"/>
      <c r="AD8" s="1056"/>
      <c r="AE8" s="1056"/>
      <c r="AF8" s="1056"/>
      <c r="AG8" s="1056"/>
      <c r="AH8" s="1056"/>
      <c r="AI8" s="1056"/>
      <c r="AJ8" s="1056"/>
      <c r="AK8" s="1056"/>
    </row>
    <row r="9" spans="1:37" ht="24.75">
      <c r="B9" s="1057" t="s">
        <v>1271</v>
      </c>
      <c r="C9" s="1058" t="s">
        <v>2626</v>
      </c>
      <c r="D9" s="1053"/>
      <c r="E9" s="1053"/>
      <c r="F9" s="1053"/>
      <c r="G9" s="974"/>
      <c r="H9" s="1053"/>
      <c r="I9" s="1053"/>
      <c r="J9" s="1053"/>
      <c r="K9" s="1053"/>
      <c r="L9" s="1053"/>
      <c r="M9" s="1052"/>
      <c r="N9" s="1052"/>
      <c r="O9" s="1052"/>
      <c r="P9" s="1052"/>
      <c r="Q9" s="1052"/>
    </row>
    <row r="10" spans="1:37" ht="12.75" customHeight="1">
      <c r="B10" s="1052"/>
      <c r="C10" s="1059" t="s">
        <v>729</v>
      </c>
      <c r="D10" s="1053"/>
      <c r="E10" s="1053"/>
      <c r="F10" s="1053"/>
      <c r="G10" s="974" t="s">
        <v>20</v>
      </c>
      <c r="H10" s="1060">
        <f t="shared" ref="H10:Q17" si="0">SUM(H20,H30)</f>
        <v>0</v>
      </c>
      <c r="I10" s="1060">
        <f t="shared" si="0"/>
        <v>0</v>
      </c>
      <c r="J10" s="1060">
        <f t="shared" si="0"/>
        <v>0</v>
      </c>
      <c r="K10" s="1060">
        <f t="shared" si="0"/>
        <v>0</v>
      </c>
      <c r="L10" s="1060">
        <f t="shared" si="0"/>
        <v>0</v>
      </c>
      <c r="M10" s="1060">
        <f t="shared" si="0"/>
        <v>0</v>
      </c>
      <c r="N10" s="1060">
        <f t="shared" si="0"/>
        <v>0</v>
      </c>
      <c r="O10" s="1060">
        <f t="shared" si="0"/>
        <v>0</v>
      </c>
      <c r="P10" s="1060">
        <f t="shared" si="0"/>
        <v>0</v>
      </c>
      <c r="Q10" s="1060">
        <f t="shared" si="0"/>
        <v>0</v>
      </c>
    </row>
    <row r="11" spans="1:37" ht="12.75" customHeight="1">
      <c r="B11" s="1057"/>
      <c r="C11" s="1061" t="s">
        <v>1272</v>
      </c>
      <c r="D11" s="1053"/>
      <c r="E11" s="1053"/>
      <c r="F11" s="1053"/>
      <c r="G11" s="974" t="s">
        <v>20</v>
      </c>
      <c r="H11" s="1060">
        <f t="shared" si="0"/>
        <v>0</v>
      </c>
      <c r="I11" s="1060">
        <f t="shared" si="0"/>
        <v>0</v>
      </c>
      <c r="J11" s="1060">
        <f t="shared" si="0"/>
        <v>0</v>
      </c>
      <c r="K11" s="1060">
        <f t="shared" si="0"/>
        <v>0</v>
      </c>
      <c r="L11" s="1060">
        <f t="shared" si="0"/>
        <v>0</v>
      </c>
      <c r="M11" s="1060">
        <f t="shared" si="0"/>
        <v>0</v>
      </c>
      <c r="N11" s="1060">
        <f t="shared" si="0"/>
        <v>0</v>
      </c>
      <c r="O11" s="1060">
        <f t="shared" si="0"/>
        <v>0</v>
      </c>
      <c r="P11" s="1060">
        <f t="shared" si="0"/>
        <v>0</v>
      </c>
      <c r="Q11" s="1060">
        <f t="shared" si="0"/>
        <v>0</v>
      </c>
    </row>
    <row r="12" spans="1:37" ht="12.75" customHeight="1">
      <c r="B12" s="1057"/>
      <c r="C12" s="1061" t="s">
        <v>1273</v>
      </c>
      <c r="D12" s="1053"/>
      <c r="E12" s="1053"/>
      <c r="F12" s="1053"/>
      <c r="G12" s="974" t="s">
        <v>20</v>
      </c>
      <c r="H12" s="1060">
        <f t="shared" si="0"/>
        <v>0</v>
      </c>
      <c r="I12" s="1060">
        <f t="shared" si="0"/>
        <v>0</v>
      </c>
      <c r="J12" s="1060">
        <f t="shared" si="0"/>
        <v>0</v>
      </c>
      <c r="K12" s="1060">
        <f t="shared" si="0"/>
        <v>0</v>
      </c>
      <c r="L12" s="1060">
        <f t="shared" si="0"/>
        <v>0</v>
      </c>
      <c r="M12" s="1060">
        <f t="shared" si="0"/>
        <v>0</v>
      </c>
      <c r="N12" s="1060">
        <f t="shared" si="0"/>
        <v>0</v>
      </c>
      <c r="O12" s="1060">
        <f t="shared" si="0"/>
        <v>0</v>
      </c>
      <c r="P12" s="1060">
        <f t="shared" si="0"/>
        <v>0</v>
      </c>
      <c r="Q12" s="1060">
        <f t="shared" si="0"/>
        <v>0</v>
      </c>
    </row>
    <row r="13" spans="1:37" ht="12.75" customHeight="1">
      <c r="B13" s="1057"/>
      <c r="C13" s="1061" t="s">
        <v>1274</v>
      </c>
      <c r="D13" s="1053"/>
      <c r="E13" s="1053"/>
      <c r="F13" s="1053"/>
      <c r="G13" s="974" t="s">
        <v>20</v>
      </c>
      <c r="H13" s="1060">
        <f t="shared" si="0"/>
        <v>0</v>
      </c>
      <c r="I13" s="1060">
        <f t="shared" si="0"/>
        <v>0</v>
      </c>
      <c r="J13" s="1060">
        <f t="shared" si="0"/>
        <v>0</v>
      </c>
      <c r="K13" s="1060">
        <f t="shared" si="0"/>
        <v>0</v>
      </c>
      <c r="L13" s="1060">
        <f t="shared" si="0"/>
        <v>0</v>
      </c>
      <c r="M13" s="1060">
        <f t="shared" si="0"/>
        <v>0</v>
      </c>
      <c r="N13" s="1060">
        <f t="shared" si="0"/>
        <v>0</v>
      </c>
      <c r="O13" s="1060">
        <f t="shared" si="0"/>
        <v>0</v>
      </c>
      <c r="P13" s="1060">
        <f t="shared" si="0"/>
        <v>0</v>
      </c>
      <c r="Q13" s="1060">
        <f t="shared" si="0"/>
        <v>0</v>
      </c>
    </row>
    <row r="14" spans="1:37" ht="12.75" customHeight="1">
      <c r="B14" s="1057"/>
      <c r="C14" s="1061" t="s">
        <v>1275</v>
      </c>
      <c r="D14" s="1053"/>
      <c r="E14" s="1053"/>
      <c r="F14" s="1053"/>
      <c r="G14" s="974" t="s">
        <v>20</v>
      </c>
      <c r="H14" s="1060">
        <f t="shared" si="0"/>
        <v>0</v>
      </c>
      <c r="I14" s="1060">
        <f t="shared" si="0"/>
        <v>0</v>
      </c>
      <c r="J14" s="1060">
        <f t="shared" si="0"/>
        <v>0</v>
      </c>
      <c r="K14" s="1060">
        <f t="shared" si="0"/>
        <v>0</v>
      </c>
      <c r="L14" s="1060">
        <f t="shared" si="0"/>
        <v>0</v>
      </c>
      <c r="M14" s="1060">
        <f t="shared" si="0"/>
        <v>0</v>
      </c>
      <c r="N14" s="1060">
        <f t="shared" si="0"/>
        <v>0</v>
      </c>
      <c r="O14" s="1060">
        <f t="shared" si="0"/>
        <v>0</v>
      </c>
      <c r="P14" s="1060">
        <f t="shared" si="0"/>
        <v>0</v>
      </c>
      <c r="Q14" s="1060">
        <f t="shared" si="0"/>
        <v>0</v>
      </c>
    </row>
    <row r="15" spans="1:37" ht="12.75" customHeight="1">
      <c r="B15" s="1057"/>
      <c r="C15" s="1061" t="s">
        <v>724</v>
      </c>
      <c r="D15" s="1053"/>
      <c r="E15" s="1053"/>
      <c r="F15" s="1053"/>
      <c r="G15" s="974" t="s">
        <v>20</v>
      </c>
      <c r="H15" s="1060">
        <f t="shared" si="0"/>
        <v>0</v>
      </c>
      <c r="I15" s="1060">
        <f t="shared" si="0"/>
        <v>0</v>
      </c>
      <c r="J15" s="1060">
        <f t="shared" si="0"/>
        <v>0</v>
      </c>
      <c r="K15" s="1060">
        <f t="shared" si="0"/>
        <v>0</v>
      </c>
      <c r="L15" s="1060">
        <f t="shared" si="0"/>
        <v>0</v>
      </c>
      <c r="M15" s="1060">
        <f t="shared" si="0"/>
        <v>0</v>
      </c>
      <c r="N15" s="1060">
        <f t="shared" si="0"/>
        <v>0</v>
      </c>
      <c r="O15" s="1060">
        <f t="shared" si="0"/>
        <v>0</v>
      </c>
      <c r="P15" s="1060">
        <f t="shared" si="0"/>
        <v>0</v>
      </c>
      <c r="Q15" s="1060">
        <f t="shared" si="0"/>
        <v>0</v>
      </c>
    </row>
    <row r="16" spans="1:37" ht="12.75" customHeight="1">
      <c r="B16" s="1057"/>
      <c r="C16" s="1059"/>
      <c r="D16" s="1053"/>
      <c r="E16" s="1053"/>
      <c r="F16" s="1053"/>
      <c r="G16" s="974"/>
      <c r="H16" s="1062"/>
      <c r="I16" s="1062"/>
      <c r="J16" s="1062"/>
      <c r="K16" s="1062"/>
      <c r="L16" s="1062"/>
      <c r="M16" s="1062"/>
      <c r="N16" s="1062"/>
      <c r="O16" s="1062"/>
      <c r="P16" s="1062"/>
      <c r="Q16" s="1062"/>
    </row>
    <row r="17" spans="2:18" ht="12.75" customHeight="1">
      <c r="B17" s="1057"/>
      <c r="C17" s="1063" t="s">
        <v>1276</v>
      </c>
      <c r="D17" s="1053"/>
      <c r="E17" s="1053"/>
      <c r="F17" s="1053"/>
      <c r="G17" s="974" t="s">
        <v>20</v>
      </c>
      <c r="H17" s="1060">
        <f t="shared" si="0"/>
        <v>0</v>
      </c>
      <c r="I17" s="1060">
        <f t="shared" si="0"/>
        <v>0</v>
      </c>
      <c r="J17" s="1060">
        <f t="shared" si="0"/>
        <v>0</v>
      </c>
      <c r="K17" s="1060">
        <f t="shared" si="0"/>
        <v>0</v>
      </c>
      <c r="L17" s="1060">
        <f t="shared" si="0"/>
        <v>0</v>
      </c>
      <c r="M17" s="1060">
        <f t="shared" si="0"/>
        <v>0</v>
      </c>
      <c r="N17" s="1060">
        <f t="shared" si="0"/>
        <v>0</v>
      </c>
      <c r="O17" s="1060">
        <f t="shared" si="0"/>
        <v>0</v>
      </c>
      <c r="P17" s="1060">
        <f t="shared" si="0"/>
        <v>0</v>
      </c>
      <c r="Q17" s="1060">
        <f t="shared" si="0"/>
        <v>0</v>
      </c>
    </row>
    <row r="18" spans="2:18" ht="12.75" customHeight="1">
      <c r="B18" s="1057"/>
      <c r="C18" s="1064"/>
      <c r="D18" s="1053"/>
      <c r="E18" s="1053"/>
      <c r="F18" s="1053"/>
      <c r="G18" s="1053"/>
      <c r="H18" s="1062"/>
      <c r="I18" s="1062"/>
      <c r="J18" s="1062"/>
      <c r="K18" s="1062"/>
      <c r="L18" s="1062"/>
      <c r="M18" s="1062"/>
      <c r="N18" s="1062"/>
      <c r="O18" s="1062"/>
      <c r="P18" s="1062"/>
      <c r="Q18" s="1062"/>
    </row>
    <row r="19" spans="2:18" ht="12.75" customHeight="1">
      <c r="B19" s="1057"/>
      <c r="C19" s="1058" t="s">
        <v>1277</v>
      </c>
      <c r="D19" s="1053"/>
      <c r="E19" s="1053"/>
      <c r="F19" s="1053"/>
      <c r="G19" s="1053"/>
      <c r="H19" s="1062"/>
      <c r="I19" s="1062"/>
      <c r="J19" s="1062"/>
      <c r="K19" s="1062"/>
      <c r="L19" s="1062"/>
      <c r="M19" s="1062"/>
      <c r="N19" s="1062"/>
      <c r="O19" s="1062"/>
      <c r="P19" s="1062"/>
      <c r="Q19" s="1062"/>
    </row>
    <row r="20" spans="2:18" ht="12.75" customHeight="1">
      <c r="B20" s="1057"/>
      <c r="C20" s="1059" t="s">
        <v>729</v>
      </c>
      <c r="D20" s="1053"/>
      <c r="E20" s="1053"/>
      <c r="F20" s="1053"/>
      <c r="G20" s="974" t="s">
        <v>20</v>
      </c>
      <c r="H20" s="1060">
        <f t="shared" ref="H20:Q25" si="1">SUM(H40,H49,H58,H67,H76,H85,H94)</f>
        <v>0</v>
      </c>
      <c r="I20" s="1060">
        <f t="shared" si="1"/>
        <v>0</v>
      </c>
      <c r="J20" s="1060">
        <f t="shared" si="1"/>
        <v>0</v>
      </c>
      <c r="K20" s="1060">
        <f t="shared" si="1"/>
        <v>0</v>
      </c>
      <c r="L20" s="1060">
        <f t="shared" si="1"/>
        <v>0</v>
      </c>
      <c r="M20" s="1060">
        <f t="shared" si="1"/>
        <v>0</v>
      </c>
      <c r="N20" s="1060">
        <f t="shared" si="1"/>
        <v>0</v>
      </c>
      <c r="O20" s="1060">
        <f t="shared" si="1"/>
        <v>0</v>
      </c>
      <c r="P20" s="1060">
        <f t="shared" si="1"/>
        <v>0</v>
      </c>
      <c r="Q20" s="1060">
        <f t="shared" si="1"/>
        <v>0</v>
      </c>
    </row>
    <row r="21" spans="2:18" ht="12.75" customHeight="1">
      <c r="B21" s="1057"/>
      <c r="C21" s="1061" t="s">
        <v>1272</v>
      </c>
      <c r="D21" s="1053"/>
      <c r="E21" s="1053"/>
      <c r="F21" s="1053"/>
      <c r="G21" s="974" t="s">
        <v>20</v>
      </c>
      <c r="H21" s="1060">
        <f t="shared" si="1"/>
        <v>0</v>
      </c>
      <c r="I21" s="1060">
        <f t="shared" si="1"/>
        <v>0</v>
      </c>
      <c r="J21" s="1060">
        <f t="shared" si="1"/>
        <v>0</v>
      </c>
      <c r="K21" s="1060">
        <f t="shared" si="1"/>
        <v>0</v>
      </c>
      <c r="L21" s="1060">
        <f t="shared" si="1"/>
        <v>0</v>
      </c>
      <c r="M21" s="1060">
        <f t="shared" si="1"/>
        <v>0</v>
      </c>
      <c r="N21" s="1060">
        <f t="shared" si="1"/>
        <v>0</v>
      </c>
      <c r="O21" s="1060">
        <f t="shared" si="1"/>
        <v>0</v>
      </c>
      <c r="P21" s="1060">
        <f t="shared" si="1"/>
        <v>0</v>
      </c>
      <c r="Q21" s="1060">
        <f t="shared" si="1"/>
        <v>0</v>
      </c>
    </row>
    <row r="22" spans="2:18" ht="12.75" customHeight="1">
      <c r="B22" s="1057"/>
      <c r="C22" s="1061" t="s">
        <v>1273</v>
      </c>
      <c r="D22" s="1053"/>
      <c r="E22" s="1053"/>
      <c r="F22" s="1053"/>
      <c r="G22" s="974" t="s">
        <v>20</v>
      </c>
      <c r="H22" s="1060">
        <f t="shared" si="1"/>
        <v>0</v>
      </c>
      <c r="I22" s="1060">
        <f t="shared" si="1"/>
        <v>0</v>
      </c>
      <c r="J22" s="1060">
        <f t="shared" si="1"/>
        <v>0</v>
      </c>
      <c r="K22" s="1060">
        <f t="shared" si="1"/>
        <v>0</v>
      </c>
      <c r="L22" s="1060">
        <f t="shared" si="1"/>
        <v>0</v>
      </c>
      <c r="M22" s="1060">
        <f t="shared" si="1"/>
        <v>0</v>
      </c>
      <c r="N22" s="1060">
        <f t="shared" si="1"/>
        <v>0</v>
      </c>
      <c r="O22" s="1060">
        <f t="shared" si="1"/>
        <v>0</v>
      </c>
      <c r="P22" s="1060">
        <f t="shared" si="1"/>
        <v>0</v>
      </c>
      <c r="Q22" s="1060">
        <f t="shared" si="1"/>
        <v>0</v>
      </c>
    </row>
    <row r="23" spans="2:18" ht="12.75" customHeight="1">
      <c r="B23" s="1057"/>
      <c r="C23" s="1061" t="s">
        <v>1274</v>
      </c>
      <c r="D23" s="1053"/>
      <c r="E23" s="1053"/>
      <c r="F23" s="1053"/>
      <c r="G23" s="974" t="s">
        <v>20</v>
      </c>
      <c r="H23" s="1060">
        <f t="shared" si="1"/>
        <v>0</v>
      </c>
      <c r="I23" s="1060">
        <f t="shared" si="1"/>
        <v>0</v>
      </c>
      <c r="J23" s="1060">
        <f t="shared" si="1"/>
        <v>0</v>
      </c>
      <c r="K23" s="1060">
        <f t="shared" si="1"/>
        <v>0</v>
      </c>
      <c r="L23" s="1060">
        <f t="shared" si="1"/>
        <v>0</v>
      </c>
      <c r="M23" s="1060">
        <f t="shared" si="1"/>
        <v>0</v>
      </c>
      <c r="N23" s="1060">
        <f t="shared" si="1"/>
        <v>0</v>
      </c>
      <c r="O23" s="1060">
        <f t="shared" si="1"/>
        <v>0</v>
      </c>
      <c r="P23" s="1060">
        <f t="shared" si="1"/>
        <v>0</v>
      </c>
      <c r="Q23" s="1060">
        <f t="shared" si="1"/>
        <v>0</v>
      </c>
    </row>
    <row r="24" spans="2:18" ht="12.75" customHeight="1">
      <c r="B24" s="1057"/>
      <c r="C24" s="1061" t="s">
        <v>1275</v>
      </c>
      <c r="D24" s="1053"/>
      <c r="E24" s="1053"/>
      <c r="F24" s="1053"/>
      <c r="G24" s="974" t="s">
        <v>20</v>
      </c>
      <c r="H24" s="1060">
        <f t="shared" si="1"/>
        <v>0</v>
      </c>
      <c r="I24" s="1060">
        <f t="shared" si="1"/>
        <v>0</v>
      </c>
      <c r="J24" s="1060">
        <f t="shared" si="1"/>
        <v>0</v>
      </c>
      <c r="K24" s="1060">
        <f t="shared" si="1"/>
        <v>0</v>
      </c>
      <c r="L24" s="1060">
        <f t="shared" si="1"/>
        <v>0</v>
      </c>
      <c r="M24" s="1060">
        <f t="shared" si="1"/>
        <v>0</v>
      </c>
      <c r="N24" s="1060">
        <f t="shared" si="1"/>
        <v>0</v>
      </c>
      <c r="O24" s="1060">
        <f t="shared" si="1"/>
        <v>0</v>
      </c>
      <c r="P24" s="1060">
        <f t="shared" si="1"/>
        <v>0</v>
      </c>
      <c r="Q24" s="1060">
        <f t="shared" si="1"/>
        <v>0</v>
      </c>
    </row>
    <row r="25" spans="2:18" ht="12.75" customHeight="1">
      <c r="B25" s="1057"/>
      <c r="C25" s="1061" t="s">
        <v>724</v>
      </c>
      <c r="D25" s="1053"/>
      <c r="E25" s="1053"/>
      <c r="F25" s="1053"/>
      <c r="G25" s="974" t="s">
        <v>20</v>
      </c>
      <c r="H25" s="1060">
        <f t="shared" si="1"/>
        <v>0</v>
      </c>
      <c r="I25" s="1060">
        <f t="shared" si="1"/>
        <v>0</v>
      </c>
      <c r="J25" s="1060">
        <f t="shared" si="1"/>
        <v>0</v>
      </c>
      <c r="K25" s="1060">
        <f t="shared" si="1"/>
        <v>0</v>
      </c>
      <c r="L25" s="1060">
        <f t="shared" si="1"/>
        <v>0</v>
      </c>
      <c r="M25" s="1060">
        <f t="shared" si="1"/>
        <v>0</v>
      </c>
      <c r="N25" s="1060">
        <f t="shared" si="1"/>
        <v>0</v>
      </c>
      <c r="O25" s="1060">
        <f t="shared" si="1"/>
        <v>0</v>
      </c>
      <c r="P25" s="1060">
        <f t="shared" si="1"/>
        <v>0</v>
      </c>
      <c r="Q25" s="1060">
        <f t="shared" si="1"/>
        <v>0</v>
      </c>
    </row>
    <row r="26" spans="2:18" ht="12.75" customHeight="1">
      <c r="B26" s="1057"/>
      <c r="C26" s="1059"/>
      <c r="D26" s="1053"/>
      <c r="E26" s="1053"/>
      <c r="F26" s="1053"/>
      <c r="G26" s="974"/>
      <c r="H26" s="1062"/>
      <c r="I26" s="1062"/>
      <c r="J26" s="1062"/>
      <c r="K26" s="1062"/>
      <c r="L26" s="1062"/>
      <c r="M26" s="1062"/>
      <c r="N26" s="1062"/>
      <c r="O26" s="1062"/>
      <c r="P26" s="1062"/>
      <c r="Q26" s="1062"/>
    </row>
    <row r="27" spans="2:18" ht="12.75" customHeight="1">
      <c r="B27" s="1057"/>
      <c r="C27" s="1063" t="s">
        <v>1276</v>
      </c>
      <c r="D27" s="1053"/>
      <c r="E27" s="1053"/>
      <c r="F27" s="1053"/>
      <c r="G27" s="974" t="s">
        <v>20</v>
      </c>
      <c r="H27" s="1060">
        <f t="shared" ref="H27:Q27" si="2">SUM(H47,H56,H65,H74,H83,H92,H101)</f>
        <v>0</v>
      </c>
      <c r="I27" s="1060">
        <f t="shared" si="2"/>
        <v>0</v>
      </c>
      <c r="J27" s="1060">
        <f t="shared" si="2"/>
        <v>0</v>
      </c>
      <c r="K27" s="1060">
        <f t="shared" si="2"/>
        <v>0</v>
      </c>
      <c r="L27" s="1060">
        <f t="shared" si="2"/>
        <v>0</v>
      </c>
      <c r="M27" s="1060">
        <f t="shared" si="2"/>
        <v>0</v>
      </c>
      <c r="N27" s="1060">
        <f t="shared" si="2"/>
        <v>0</v>
      </c>
      <c r="O27" s="1060">
        <f t="shared" si="2"/>
        <v>0</v>
      </c>
      <c r="P27" s="1060">
        <f t="shared" si="2"/>
        <v>0</v>
      </c>
      <c r="Q27" s="1060">
        <f t="shared" si="2"/>
        <v>0</v>
      </c>
      <c r="R27" s="1065"/>
    </row>
    <row r="28" spans="2:18" ht="12.75" customHeight="1">
      <c r="B28" s="1057"/>
      <c r="C28" s="1064"/>
      <c r="D28" s="1053"/>
      <c r="E28" s="1053"/>
      <c r="F28" s="1053"/>
      <c r="G28" s="1053"/>
      <c r="H28" s="1062"/>
      <c r="I28" s="1062"/>
      <c r="J28" s="1062"/>
      <c r="K28" s="1062"/>
      <c r="L28" s="1062"/>
      <c r="M28" s="1066"/>
      <c r="N28" s="1066"/>
      <c r="O28" s="1066"/>
      <c r="P28" s="1066"/>
      <c r="Q28" s="1066"/>
    </row>
    <row r="29" spans="2:18" ht="12.75" customHeight="1">
      <c r="B29" s="1057"/>
      <c r="C29" s="1058" t="s">
        <v>1278</v>
      </c>
      <c r="D29" s="1053"/>
      <c r="E29" s="1053"/>
      <c r="F29" s="1053"/>
      <c r="G29" s="1053"/>
      <c r="H29" s="1062"/>
      <c r="I29" s="1062"/>
      <c r="J29" s="1062"/>
      <c r="K29" s="1062"/>
      <c r="L29" s="1062"/>
      <c r="M29" s="1066"/>
      <c r="N29" s="1066"/>
      <c r="O29" s="1066"/>
      <c r="P29" s="1066"/>
      <c r="Q29" s="1066"/>
    </row>
    <row r="30" spans="2:18" ht="12.75" customHeight="1">
      <c r="B30" s="1057"/>
      <c r="C30" s="1059" t="s">
        <v>729</v>
      </c>
      <c r="D30" s="1053"/>
      <c r="E30" s="1053"/>
      <c r="F30" s="1053"/>
      <c r="G30" s="974" t="s">
        <v>20</v>
      </c>
      <c r="H30" s="1060">
        <f t="shared" ref="H30:Q35" si="3">SUM(H104,H113,H122,H131,H140,H149,H158)</f>
        <v>0</v>
      </c>
      <c r="I30" s="1060">
        <f t="shared" si="3"/>
        <v>0</v>
      </c>
      <c r="J30" s="1060">
        <f t="shared" si="3"/>
        <v>0</v>
      </c>
      <c r="K30" s="1060">
        <f t="shared" si="3"/>
        <v>0</v>
      </c>
      <c r="L30" s="1060">
        <f t="shared" si="3"/>
        <v>0</v>
      </c>
      <c r="M30" s="1060">
        <f t="shared" si="3"/>
        <v>0</v>
      </c>
      <c r="N30" s="1060">
        <f t="shared" si="3"/>
        <v>0</v>
      </c>
      <c r="O30" s="1060">
        <f t="shared" si="3"/>
        <v>0</v>
      </c>
      <c r="P30" s="1060">
        <f t="shared" si="3"/>
        <v>0</v>
      </c>
      <c r="Q30" s="1060">
        <f t="shared" si="3"/>
        <v>0</v>
      </c>
    </row>
    <row r="31" spans="2:18" ht="12.75" customHeight="1">
      <c r="B31" s="1057"/>
      <c r="C31" s="1061" t="s">
        <v>1272</v>
      </c>
      <c r="D31" s="1053"/>
      <c r="E31" s="1053"/>
      <c r="F31" s="1053"/>
      <c r="G31" s="974" t="s">
        <v>20</v>
      </c>
      <c r="H31" s="1060">
        <f t="shared" si="3"/>
        <v>0</v>
      </c>
      <c r="I31" s="1060">
        <f t="shared" si="3"/>
        <v>0</v>
      </c>
      <c r="J31" s="1060">
        <f t="shared" si="3"/>
        <v>0</v>
      </c>
      <c r="K31" s="1060">
        <f t="shared" si="3"/>
        <v>0</v>
      </c>
      <c r="L31" s="1060">
        <f t="shared" si="3"/>
        <v>0</v>
      </c>
      <c r="M31" s="1060">
        <f t="shared" si="3"/>
        <v>0</v>
      </c>
      <c r="N31" s="1060">
        <f t="shared" si="3"/>
        <v>0</v>
      </c>
      <c r="O31" s="1060">
        <f t="shared" si="3"/>
        <v>0</v>
      </c>
      <c r="P31" s="1060">
        <f t="shared" si="3"/>
        <v>0</v>
      </c>
      <c r="Q31" s="1060">
        <f t="shared" si="3"/>
        <v>0</v>
      </c>
    </row>
    <row r="32" spans="2:18" ht="12.75" customHeight="1">
      <c r="B32" s="1057"/>
      <c r="C32" s="1061" t="s">
        <v>1273</v>
      </c>
      <c r="D32" s="1053"/>
      <c r="E32" s="1053"/>
      <c r="F32" s="1053"/>
      <c r="G32" s="974" t="s">
        <v>20</v>
      </c>
      <c r="H32" s="1060">
        <f t="shared" si="3"/>
        <v>0</v>
      </c>
      <c r="I32" s="1060">
        <f t="shared" si="3"/>
        <v>0</v>
      </c>
      <c r="J32" s="1060">
        <f t="shared" si="3"/>
        <v>0</v>
      </c>
      <c r="K32" s="1060">
        <f t="shared" si="3"/>
        <v>0</v>
      </c>
      <c r="L32" s="1060">
        <f t="shared" si="3"/>
        <v>0</v>
      </c>
      <c r="M32" s="1060">
        <f t="shared" si="3"/>
        <v>0</v>
      </c>
      <c r="N32" s="1060">
        <f t="shared" si="3"/>
        <v>0</v>
      </c>
      <c r="O32" s="1060">
        <f t="shared" si="3"/>
        <v>0</v>
      </c>
      <c r="P32" s="1060">
        <f t="shared" si="3"/>
        <v>0</v>
      </c>
      <c r="Q32" s="1060">
        <f t="shared" si="3"/>
        <v>0</v>
      </c>
    </row>
    <row r="33" spans="2:18" ht="12.75" customHeight="1">
      <c r="B33" s="1057"/>
      <c r="C33" s="1061" t="s">
        <v>1274</v>
      </c>
      <c r="D33" s="1053"/>
      <c r="E33" s="1053"/>
      <c r="F33" s="1053"/>
      <c r="G33" s="974" t="s">
        <v>20</v>
      </c>
      <c r="H33" s="1060">
        <f t="shared" si="3"/>
        <v>0</v>
      </c>
      <c r="I33" s="1060">
        <f t="shared" si="3"/>
        <v>0</v>
      </c>
      <c r="J33" s="1060">
        <f t="shared" si="3"/>
        <v>0</v>
      </c>
      <c r="K33" s="1060">
        <f t="shared" si="3"/>
        <v>0</v>
      </c>
      <c r="L33" s="1060">
        <f t="shared" si="3"/>
        <v>0</v>
      </c>
      <c r="M33" s="1060">
        <f t="shared" si="3"/>
        <v>0</v>
      </c>
      <c r="N33" s="1060">
        <f t="shared" si="3"/>
        <v>0</v>
      </c>
      <c r="O33" s="1060">
        <f t="shared" si="3"/>
        <v>0</v>
      </c>
      <c r="P33" s="1060">
        <f t="shared" si="3"/>
        <v>0</v>
      </c>
      <c r="Q33" s="1060">
        <f t="shared" si="3"/>
        <v>0</v>
      </c>
    </row>
    <row r="34" spans="2:18" ht="12.75" customHeight="1">
      <c r="B34" s="1057"/>
      <c r="C34" s="1061" t="s">
        <v>1275</v>
      </c>
      <c r="D34" s="1053"/>
      <c r="E34" s="1053"/>
      <c r="F34" s="1053"/>
      <c r="G34" s="974" t="s">
        <v>20</v>
      </c>
      <c r="H34" s="1060">
        <f t="shared" si="3"/>
        <v>0</v>
      </c>
      <c r="I34" s="1060">
        <f t="shared" si="3"/>
        <v>0</v>
      </c>
      <c r="J34" s="1060">
        <f t="shared" si="3"/>
        <v>0</v>
      </c>
      <c r="K34" s="1060">
        <f t="shared" si="3"/>
        <v>0</v>
      </c>
      <c r="L34" s="1060">
        <f t="shared" si="3"/>
        <v>0</v>
      </c>
      <c r="M34" s="1060">
        <f t="shared" si="3"/>
        <v>0</v>
      </c>
      <c r="N34" s="1060">
        <f t="shared" si="3"/>
        <v>0</v>
      </c>
      <c r="O34" s="1060">
        <f t="shared" si="3"/>
        <v>0</v>
      </c>
      <c r="P34" s="1060">
        <f t="shared" si="3"/>
        <v>0</v>
      </c>
      <c r="Q34" s="1060">
        <f t="shared" si="3"/>
        <v>0</v>
      </c>
    </row>
    <row r="35" spans="2:18" ht="12.75" customHeight="1">
      <c r="B35" s="1057"/>
      <c r="C35" s="1061" t="s">
        <v>724</v>
      </c>
      <c r="D35" s="1053"/>
      <c r="E35" s="1053"/>
      <c r="F35" s="1053"/>
      <c r="G35" s="974" t="s">
        <v>20</v>
      </c>
      <c r="H35" s="1060">
        <f t="shared" si="3"/>
        <v>0</v>
      </c>
      <c r="I35" s="1060">
        <f t="shared" si="3"/>
        <v>0</v>
      </c>
      <c r="J35" s="1060">
        <f t="shared" si="3"/>
        <v>0</v>
      </c>
      <c r="K35" s="1060">
        <f t="shared" si="3"/>
        <v>0</v>
      </c>
      <c r="L35" s="1060">
        <f t="shared" si="3"/>
        <v>0</v>
      </c>
      <c r="M35" s="1060">
        <f t="shared" si="3"/>
        <v>0</v>
      </c>
      <c r="N35" s="1060">
        <f t="shared" si="3"/>
        <v>0</v>
      </c>
      <c r="O35" s="1060">
        <f t="shared" si="3"/>
        <v>0</v>
      </c>
      <c r="P35" s="1060">
        <f t="shared" si="3"/>
        <v>0</v>
      </c>
      <c r="Q35" s="1060">
        <f t="shared" si="3"/>
        <v>0</v>
      </c>
    </row>
    <row r="36" spans="2:18" ht="12.75" customHeight="1">
      <c r="B36" s="1057"/>
      <c r="C36" s="1059"/>
      <c r="D36" s="1053"/>
      <c r="E36" s="1053"/>
      <c r="F36" s="1053"/>
      <c r="G36" s="974"/>
      <c r="H36" s="1062"/>
      <c r="I36" s="1062"/>
      <c r="J36" s="1062"/>
      <c r="K36" s="1062"/>
      <c r="L36" s="1062"/>
      <c r="M36" s="1062"/>
      <c r="N36" s="1062"/>
      <c r="O36" s="1062"/>
      <c r="P36" s="1062"/>
      <c r="Q36" s="1062"/>
    </row>
    <row r="37" spans="2:18" ht="12.75" customHeight="1">
      <c r="B37" s="1057"/>
      <c r="C37" s="1063" t="s">
        <v>1276</v>
      </c>
      <c r="D37" s="1053"/>
      <c r="E37" s="1053"/>
      <c r="F37" s="1053"/>
      <c r="G37" s="974" t="s">
        <v>20</v>
      </c>
      <c r="H37" s="1060">
        <f t="shared" ref="H37:Q37" si="4">SUM(H111,H120,H129,H138,H147,H156,H165)</f>
        <v>0</v>
      </c>
      <c r="I37" s="1060">
        <f t="shared" si="4"/>
        <v>0</v>
      </c>
      <c r="J37" s="1060">
        <f t="shared" si="4"/>
        <v>0</v>
      </c>
      <c r="K37" s="1060">
        <f t="shared" si="4"/>
        <v>0</v>
      </c>
      <c r="L37" s="1060">
        <f t="shared" si="4"/>
        <v>0</v>
      </c>
      <c r="M37" s="1060">
        <f t="shared" si="4"/>
        <v>0</v>
      </c>
      <c r="N37" s="1060">
        <f t="shared" si="4"/>
        <v>0</v>
      </c>
      <c r="O37" s="1060">
        <f t="shared" si="4"/>
        <v>0</v>
      </c>
      <c r="P37" s="1060">
        <f t="shared" si="4"/>
        <v>0</v>
      </c>
      <c r="Q37" s="1060">
        <f t="shared" si="4"/>
        <v>0</v>
      </c>
      <c r="R37" s="1065"/>
    </row>
    <row r="38" spans="2:18" ht="12.75" customHeight="1">
      <c r="B38" s="1067"/>
      <c r="C38" s="1068"/>
      <c r="D38" s="1069"/>
      <c r="E38" s="1069"/>
      <c r="F38" s="1069"/>
      <c r="G38" s="1069"/>
      <c r="H38" s="1070"/>
      <c r="I38" s="1070"/>
      <c r="J38" s="1070"/>
      <c r="K38" s="1070"/>
      <c r="L38" s="1071"/>
      <c r="M38" s="1072"/>
      <c r="N38" s="1072"/>
      <c r="O38" s="1072"/>
      <c r="P38" s="1072"/>
      <c r="Q38" s="1072"/>
    </row>
    <row r="39" spans="2:18" ht="12.75" customHeight="1">
      <c r="B39" s="1057" t="s">
        <v>148</v>
      </c>
      <c r="C39" s="1064"/>
      <c r="D39" s="1053"/>
      <c r="E39" s="1053"/>
      <c r="F39" s="1053"/>
      <c r="G39" s="1053"/>
      <c r="H39" s="1062"/>
      <c r="I39" s="1062"/>
      <c r="J39" s="1062"/>
      <c r="K39" s="1062"/>
      <c r="L39" s="1073"/>
      <c r="M39" s="1066"/>
      <c r="N39" s="1066"/>
      <c r="O39" s="1066"/>
      <c r="P39" s="1066"/>
      <c r="Q39" s="1066"/>
    </row>
    <row r="40" spans="2:18" ht="12.75" customHeight="1">
      <c r="B40" s="1074" t="s">
        <v>165</v>
      </c>
      <c r="C40" s="1059" t="s">
        <v>729</v>
      </c>
      <c r="D40" s="1053"/>
      <c r="E40" s="1053"/>
      <c r="F40" s="1053"/>
      <c r="G40" s="974" t="s">
        <v>20</v>
      </c>
      <c r="H40" s="1075"/>
      <c r="I40" s="1075"/>
      <c r="J40" s="1075"/>
      <c r="K40" s="1075"/>
      <c r="L40" s="1075"/>
      <c r="M40" s="1075"/>
      <c r="N40" s="1075"/>
      <c r="O40" s="1075"/>
      <c r="P40" s="1075"/>
      <c r="Q40" s="1075"/>
    </row>
    <row r="41" spans="2:18" ht="12.75" customHeight="1">
      <c r="B41" s="1076"/>
      <c r="C41" s="1061" t="s">
        <v>1272</v>
      </c>
      <c r="D41" s="1053"/>
      <c r="E41" s="1053"/>
      <c r="F41" s="1053"/>
      <c r="G41" s="974" t="s">
        <v>20</v>
      </c>
      <c r="H41" s="1075"/>
      <c r="I41" s="1075"/>
      <c r="J41" s="1075"/>
      <c r="K41" s="1075"/>
      <c r="L41" s="1075"/>
      <c r="M41" s="1075"/>
      <c r="N41" s="1075"/>
      <c r="O41" s="1075"/>
      <c r="P41" s="1075"/>
      <c r="Q41" s="1075"/>
    </row>
    <row r="42" spans="2:18" ht="12.75" customHeight="1">
      <c r="B42" s="1076"/>
      <c r="C42" s="1061" t="s">
        <v>1273</v>
      </c>
      <c r="D42" s="1053"/>
      <c r="E42" s="1053"/>
      <c r="F42" s="1053"/>
      <c r="G42" s="974" t="s">
        <v>20</v>
      </c>
      <c r="H42" s="1075"/>
      <c r="I42" s="1075"/>
      <c r="J42" s="1075"/>
      <c r="K42" s="1075"/>
      <c r="L42" s="1075"/>
      <c r="M42" s="1075"/>
      <c r="N42" s="1075"/>
      <c r="O42" s="1075"/>
      <c r="P42" s="1075"/>
      <c r="Q42" s="1075"/>
    </row>
    <row r="43" spans="2:18" ht="12.75" customHeight="1">
      <c r="B43" s="1076"/>
      <c r="C43" s="1061" t="s">
        <v>1274</v>
      </c>
      <c r="D43" s="1053"/>
      <c r="E43" s="1053"/>
      <c r="F43" s="1053"/>
      <c r="G43" s="974" t="s">
        <v>20</v>
      </c>
      <c r="H43" s="1075"/>
      <c r="I43" s="1075"/>
      <c r="J43" s="1075"/>
      <c r="K43" s="1075"/>
      <c r="L43" s="1075"/>
      <c r="M43" s="1075"/>
      <c r="N43" s="1075"/>
      <c r="O43" s="1075"/>
      <c r="P43" s="1075"/>
      <c r="Q43" s="1075"/>
    </row>
    <row r="44" spans="2:18" ht="12.75" customHeight="1">
      <c r="B44" s="1076"/>
      <c r="C44" s="1061" t="s">
        <v>1275</v>
      </c>
      <c r="D44" s="1053"/>
      <c r="E44" s="1053"/>
      <c r="F44" s="1053"/>
      <c r="G44" s="974" t="s">
        <v>20</v>
      </c>
      <c r="H44" s="1075"/>
      <c r="I44" s="1075"/>
      <c r="J44" s="1075"/>
      <c r="K44" s="1075"/>
      <c r="L44" s="1075"/>
      <c r="M44" s="1075"/>
      <c r="N44" s="1075"/>
      <c r="O44" s="1075"/>
      <c r="P44" s="1075"/>
      <c r="Q44" s="1075"/>
    </row>
    <row r="45" spans="2:18" ht="12.75" customHeight="1">
      <c r="B45" s="1076"/>
      <c r="C45" s="1061" t="s">
        <v>724</v>
      </c>
      <c r="D45" s="1053"/>
      <c r="E45" s="1053"/>
      <c r="F45" s="1053"/>
      <c r="G45" s="974" t="s">
        <v>20</v>
      </c>
      <c r="H45" s="1077">
        <f t="shared" ref="H45:Q45" si="5">SUM(H40:H44)</f>
        <v>0</v>
      </c>
      <c r="I45" s="1077">
        <f t="shared" si="5"/>
        <v>0</v>
      </c>
      <c r="J45" s="1077">
        <f t="shared" si="5"/>
        <v>0</v>
      </c>
      <c r="K45" s="1077">
        <f t="shared" si="5"/>
        <v>0</v>
      </c>
      <c r="L45" s="1077">
        <f t="shared" si="5"/>
        <v>0</v>
      </c>
      <c r="M45" s="1077">
        <f t="shared" si="5"/>
        <v>0</v>
      </c>
      <c r="N45" s="1077">
        <f t="shared" si="5"/>
        <v>0</v>
      </c>
      <c r="O45" s="1077">
        <f t="shared" si="5"/>
        <v>0</v>
      </c>
      <c r="P45" s="1077">
        <f t="shared" si="5"/>
        <v>0</v>
      </c>
      <c r="Q45" s="1077">
        <f t="shared" si="5"/>
        <v>0</v>
      </c>
    </row>
    <row r="46" spans="2:18" ht="12.75" customHeight="1">
      <c r="B46" s="1076"/>
      <c r="C46" s="1059"/>
      <c r="D46" s="1053"/>
      <c r="E46" s="1053"/>
      <c r="F46" s="1053"/>
      <c r="G46" s="974"/>
      <c r="H46" s="1062"/>
      <c r="I46" s="1062"/>
      <c r="J46" s="1062"/>
      <c r="K46" s="1062"/>
      <c r="L46" s="1073"/>
      <c r="M46" s="1066"/>
      <c r="N46" s="1066"/>
      <c r="O46" s="1066"/>
      <c r="P46" s="1066"/>
      <c r="Q46" s="1066"/>
    </row>
    <row r="47" spans="2:18" ht="12.75" customHeight="1">
      <c r="B47" s="1076"/>
      <c r="C47" s="1063" t="s">
        <v>1276</v>
      </c>
      <c r="D47" s="1053"/>
      <c r="E47" s="1053"/>
      <c r="F47" s="1053"/>
      <c r="G47" s="974" t="s">
        <v>20</v>
      </c>
      <c r="H47" s="1077">
        <f t="shared" ref="H47:Q47" si="6">SUM(H44,H43,H41,H42)</f>
        <v>0</v>
      </c>
      <c r="I47" s="1077">
        <f t="shared" si="6"/>
        <v>0</v>
      </c>
      <c r="J47" s="1077">
        <f t="shared" si="6"/>
        <v>0</v>
      </c>
      <c r="K47" s="1077">
        <f t="shared" si="6"/>
        <v>0</v>
      </c>
      <c r="L47" s="1077">
        <f t="shared" si="6"/>
        <v>0</v>
      </c>
      <c r="M47" s="1077">
        <f t="shared" si="6"/>
        <v>0</v>
      </c>
      <c r="N47" s="1077">
        <f t="shared" si="6"/>
        <v>0</v>
      </c>
      <c r="O47" s="1077">
        <f t="shared" si="6"/>
        <v>0</v>
      </c>
      <c r="P47" s="1077">
        <f t="shared" si="6"/>
        <v>0</v>
      </c>
      <c r="Q47" s="1077">
        <f t="shared" si="6"/>
        <v>0</v>
      </c>
    </row>
    <row r="48" spans="2:18" ht="12.75" customHeight="1">
      <c r="B48" s="1076"/>
      <c r="C48" s="1053"/>
      <c r="D48" s="1053"/>
      <c r="E48" s="1053"/>
      <c r="F48" s="1053"/>
      <c r="G48" s="1053"/>
      <c r="H48" s="1062"/>
      <c r="I48" s="1062"/>
      <c r="J48" s="1062"/>
      <c r="K48" s="1062"/>
      <c r="L48" s="1073"/>
      <c r="M48" s="1066"/>
      <c r="N48" s="1066"/>
      <c r="O48" s="1066"/>
      <c r="P48" s="1066"/>
      <c r="Q48" s="1066"/>
    </row>
    <row r="49" spans="2:17" ht="12.75" customHeight="1">
      <c r="B49" s="1078" t="s">
        <v>1279</v>
      </c>
      <c r="C49" s="1059" t="s">
        <v>729</v>
      </c>
      <c r="D49" s="1053"/>
      <c r="E49" s="1053"/>
      <c r="F49" s="1053"/>
      <c r="G49" s="974" t="s">
        <v>20</v>
      </c>
      <c r="H49" s="1075"/>
      <c r="I49" s="1075"/>
      <c r="J49" s="1075"/>
      <c r="K49" s="1075"/>
      <c r="L49" s="1075"/>
      <c r="M49" s="1075"/>
      <c r="N49" s="1075"/>
      <c r="O49" s="1075"/>
      <c r="P49" s="1075"/>
      <c r="Q49" s="1075"/>
    </row>
    <row r="50" spans="2:17" ht="12.75" customHeight="1">
      <c r="B50" s="1076"/>
      <c r="C50" s="1061" t="s">
        <v>1272</v>
      </c>
      <c r="D50" s="1053"/>
      <c r="E50" s="1053"/>
      <c r="F50" s="1053"/>
      <c r="G50" s="974" t="s">
        <v>20</v>
      </c>
      <c r="H50" s="1075"/>
      <c r="I50" s="1075"/>
      <c r="J50" s="1075"/>
      <c r="K50" s="1075"/>
      <c r="L50" s="1075"/>
      <c r="M50" s="1075"/>
      <c r="N50" s="1075"/>
      <c r="O50" s="1075"/>
      <c r="P50" s="1075"/>
      <c r="Q50" s="1075"/>
    </row>
    <row r="51" spans="2:17" ht="12.75" customHeight="1">
      <c r="B51" s="1076"/>
      <c r="C51" s="1061" t="s">
        <v>1273</v>
      </c>
      <c r="D51" s="1053"/>
      <c r="E51" s="1053"/>
      <c r="F51" s="1053"/>
      <c r="G51" s="974" t="s">
        <v>20</v>
      </c>
      <c r="H51" s="1075"/>
      <c r="I51" s="1075"/>
      <c r="J51" s="1075"/>
      <c r="K51" s="1075"/>
      <c r="L51" s="1075"/>
      <c r="M51" s="1075"/>
      <c r="N51" s="1075"/>
      <c r="O51" s="1075"/>
      <c r="P51" s="1075"/>
      <c r="Q51" s="1075"/>
    </row>
    <row r="52" spans="2:17" ht="12.75" customHeight="1">
      <c r="B52" s="1076"/>
      <c r="C52" s="1061" t="s">
        <v>1274</v>
      </c>
      <c r="D52" s="1053"/>
      <c r="E52" s="1053"/>
      <c r="F52" s="1053"/>
      <c r="G52" s="974" t="s">
        <v>20</v>
      </c>
      <c r="H52" s="1075"/>
      <c r="I52" s="1075"/>
      <c r="J52" s="1075"/>
      <c r="K52" s="1075"/>
      <c r="L52" s="1075"/>
      <c r="M52" s="1075"/>
      <c r="N52" s="1075"/>
      <c r="O52" s="1075"/>
      <c r="P52" s="1075"/>
      <c r="Q52" s="1075"/>
    </row>
    <row r="53" spans="2:17" ht="12.75" customHeight="1">
      <c r="B53" s="1076"/>
      <c r="C53" s="1061" t="s">
        <v>1275</v>
      </c>
      <c r="D53" s="1053"/>
      <c r="E53" s="1053"/>
      <c r="F53" s="1053"/>
      <c r="G53" s="974" t="s">
        <v>20</v>
      </c>
      <c r="H53" s="1075"/>
      <c r="I53" s="1075"/>
      <c r="J53" s="1075"/>
      <c r="K53" s="1075"/>
      <c r="L53" s="1075"/>
      <c r="M53" s="1075"/>
      <c r="N53" s="1075"/>
      <c r="O53" s="1075"/>
      <c r="P53" s="1075"/>
      <c r="Q53" s="1075"/>
    </row>
    <row r="54" spans="2:17" ht="12.75" customHeight="1">
      <c r="B54" s="1076"/>
      <c r="C54" s="1061" t="s">
        <v>724</v>
      </c>
      <c r="D54" s="1053"/>
      <c r="E54" s="1053"/>
      <c r="F54" s="1053"/>
      <c r="G54" s="974" t="s">
        <v>20</v>
      </c>
      <c r="H54" s="1077">
        <f t="shared" ref="H54:Q54" si="7">SUM(H49:H53)</f>
        <v>0</v>
      </c>
      <c r="I54" s="1077">
        <f t="shared" si="7"/>
        <v>0</v>
      </c>
      <c r="J54" s="1077">
        <f t="shared" si="7"/>
        <v>0</v>
      </c>
      <c r="K54" s="1077">
        <f t="shared" si="7"/>
        <v>0</v>
      </c>
      <c r="L54" s="1077">
        <f t="shared" si="7"/>
        <v>0</v>
      </c>
      <c r="M54" s="1077">
        <f t="shared" si="7"/>
        <v>0</v>
      </c>
      <c r="N54" s="1077">
        <f t="shared" si="7"/>
        <v>0</v>
      </c>
      <c r="O54" s="1077">
        <f t="shared" si="7"/>
        <v>0</v>
      </c>
      <c r="P54" s="1077">
        <f t="shared" si="7"/>
        <v>0</v>
      </c>
      <c r="Q54" s="1077">
        <f t="shared" si="7"/>
        <v>0</v>
      </c>
    </row>
    <row r="55" spans="2:17" ht="12.75" customHeight="1">
      <c r="B55" s="1076"/>
      <c r="C55" s="1059"/>
      <c r="D55" s="1053"/>
      <c r="E55" s="1053"/>
      <c r="F55" s="1053"/>
      <c r="G55" s="974"/>
      <c r="H55" s="1062"/>
      <c r="I55" s="1062"/>
      <c r="J55" s="1062"/>
      <c r="K55" s="1062"/>
      <c r="L55" s="1073"/>
      <c r="M55" s="1066"/>
      <c r="N55" s="1066"/>
      <c r="O55" s="1066"/>
      <c r="P55" s="1066"/>
      <c r="Q55" s="1066"/>
    </row>
    <row r="56" spans="2:17" ht="12.75" customHeight="1">
      <c r="B56" s="1076"/>
      <c r="C56" s="1063" t="s">
        <v>1276</v>
      </c>
      <c r="D56" s="1053"/>
      <c r="E56" s="1053"/>
      <c r="F56" s="1053"/>
      <c r="G56" s="974" t="s">
        <v>20</v>
      </c>
      <c r="H56" s="1077">
        <f t="shared" ref="H56:Q56" si="8">SUM(H53,H52,H50,H51)</f>
        <v>0</v>
      </c>
      <c r="I56" s="1077">
        <f t="shared" si="8"/>
        <v>0</v>
      </c>
      <c r="J56" s="1077">
        <f t="shared" si="8"/>
        <v>0</v>
      </c>
      <c r="K56" s="1077">
        <f t="shared" si="8"/>
        <v>0</v>
      </c>
      <c r="L56" s="1077">
        <f t="shared" si="8"/>
        <v>0</v>
      </c>
      <c r="M56" s="1077">
        <f t="shared" si="8"/>
        <v>0</v>
      </c>
      <c r="N56" s="1077">
        <f t="shared" si="8"/>
        <v>0</v>
      </c>
      <c r="O56" s="1077">
        <f t="shared" si="8"/>
        <v>0</v>
      </c>
      <c r="P56" s="1077">
        <f t="shared" si="8"/>
        <v>0</v>
      </c>
      <c r="Q56" s="1077">
        <f t="shared" si="8"/>
        <v>0</v>
      </c>
    </row>
    <row r="57" spans="2:17" ht="12.75" customHeight="1">
      <c r="B57" s="1079"/>
      <c r="C57" s="1053"/>
      <c r="D57" s="1053"/>
      <c r="E57" s="1053"/>
      <c r="F57" s="1053"/>
      <c r="G57" s="1053"/>
      <c r="H57" s="1062"/>
      <c r="I57" s="1062"/>
      <c r="J57" s="1062"/>
      <c r="K57" s="1062"/>
      <c r="L57" s="1073"/>
      <c r="M57" s="1066"/>
      <c r="N57" s="1066"/>
      <c r="O57" s="1066"/>
      <c r="P57" s="1066"/>
      <c r="Q57" s="1066"/>
    </row>
    <row r="58" spans="2:17" ht="12.75" customHeight="1">
      <c r="B58" s="1074" t="s">
        <v>1280</v>
      </c>
      <c r="C58" s="1059" t="s">
        <v>729</v>
      </c>
      <c r="D58" s="1053"/>
      <c r="E58" s="1053"/>
      <c r="F58" s="1053"/>
      <c r="G58" s="974" t="s">
        <v>20</v>
      </c>
      <c r="H58" s="1075"/>
      <c r="I58" s="1075"/>
      <c r="J58" s="1075"/>
      <c r="K58" s="1075"/>
      <c r="L58" s="1075"/>
      <c r="M58" s="1075"/>
      <c r="N58" s="1075"/>
      <c r="O58" s="1075"/>
      <c r="P58" s="1075"/>
      <c r="Q58" s="1075"/>
    </row>
    <row r="59" spans="2:17" ht="12.75" customHeight="1">
      <c r="B59" s="1080"/>
      <c r="C59" s="1061" t="s">
        <v>1272</v>
      </c>
      <c r="D59" s="1053"/>
      <c r="E59" s="1053"/>
      <c r="F59" s="1053"/>
      <c r="G59" s="974" t="s">
        <v>20</v>
      </c>
      <c r="H59" s="1075"/>
      <c r="I59" s="1075"/>
      <c r="J59" s="1075"/>
      <c r="K59" s="1075"/>
      <c r="L59" s="1075"/>
      <c r="M59" s="1075"/>
      <c r="N59" s="1075"/>
      <c r="O59" s="1075"/>
      <c r="P59" s="1075"/>
      <c r="Q59" s="1075"/>
    </row>
    <row r="60" spans="2:17" ht="12.75" customHeight="1">
      <c r="B60" s="1080"/>
      <c r="C60" s="1061" t="s">
        <v>1273</v>
      </c>
      <c r="D60" s="1053"/>
      <c r="E60" s="1053"/>
      <c r="F60" s="1053"/>
      <c r="G60" s="974" t="s">
        <v>20</v>
      </c>
      <c r="H60" s="1075"/>
      <c r="I60" s="1075"/>
      <c r="J60" s="1075"/>
      <c r="K60" s="1075"/>
      <c r="L60" s="1075"/>
      <c r="M60" s="1075"/>
      <c r="N60" s="1075"/>
      <c r="O60" s="1075"/>
      <c r="P60" s="1075"/>
      <c r="Q60" s="1075"/>
    </row>
    <row r="61" spans="2:17" ht="12.75" customHeight="1">
      <c r="B61" s="1080"/>
      <c r="C61" s="1061" t="s">
        <v>1274</v>
      </c>
      <c r="D61" s="1053"/>
      <c r="E61" s="1053"/>
      <c r="F61" s="1053"/>
      <c r="G61" s="974" t="s">
        <v>20</v>
      </c>
      <c r="H61" s="1075"/>
      <c r="I61" s="1075"/>
      <c r="J61" s="1075"/>
      <c r="K61" s="1075"/>
      <c r="L61" s="1075"/>
      <c r="M61" s="1075"/>
      <c r="N61" s="1075"/>
      <c r="O61" s="1075"/>
      <c r="P61" s="1075"/>
      <c r="Q61" s="1075"/>
    </row>
    <row r="62" spans="2:17" ht="12.75" customHeight="1">
      <c r="B62" s="1080"/>
      <c r="C62" s="1061" t="s">
        <v>1275</v>
      </c>
      <c r="D62" s="1053"/>
      <c r="E62" s="1053"/>
      <c r="F62" s="1053"/>
      <c r="G62" s="974" t="s">
        <v>20</v>
      </c>
      <c r="H62" s="1075"/>
      <c r="I62" s="1075"/>
      <c r="J62" s="1075"/>
      <c r="K62" s="1075"/>
      <c r="L62" s="1075"/>
      <c r="M62" s="1075"/>
      <c r="N62" s="1075"/>
      <c r="O62" s="1075"/>
      <c r="P62" s="1075"/>
      <c r="Q62" s="1075"/>
    </row>
    <row r="63" spans="2:17" ht="12.75" customHeight="1">
      <c r="B63" s="1080"/>
      <c r="C63" s="1061" t="s">
        <v>724</v>
      </c>
      <c r="D63" s="1053"/>
      <c r="E63" s="1053"/>
      <c r="F63" s="1053"/>
      <c r="G63" s="974" t="s">
        <v>20</v>
      </c>
      <c r="H63" s="1077">
        <f t="shared" ref="H63:Q63" si="9">SUM(H58:H62)</f>
        <v>0</v>
      </c>
      <c r="I63" s="1077">
        <f t="shared" si="9"/>
        <v>0</v>
      </c>
      <c r="J63" s="1077">
        <f t="shared" si="9"/>
        <v>0</v>
      </c>
      <c r="K63" s="1077">
        <f t="shared" si="9"/>
        <v>0</v>
      </c>
      <c r="L63" s="1077">
        <f t="shared" si="9"/>
        <v>0</v>
      </c>
      <c r="M63" s="1077">
        <f t="shared" si="9"/>
        <v>0</v>
      </c>
      <c r="N63" s="1077">
        <f t="shared" si="9"/>
        <v>0</v>
      </c>
      <c r="O63" s="1077">
        <f t="shared" si="9"/>
        <v>0</v>
      </c>
      <c r="P63" s="1077">
        <f t="shared" si="9"/>
        <v>0</v>
      </c>
      <c r="Q63" s="1077">
        <f t="shared" si="9"/>
        <v>0</v>
      </c>
    </row>
    <row r="64" spans="2:17" ht="12.75" customHeight="1">
      <c r="B64" s="1080"/>
      <c r="C64" s="1059"/>
      <c r="D64" s="1053"/>
      <c r="E64" s="1053"/>
      <c r="F64" s="1053"/>
      <c r="G64" s="974"/>
      <c r="H64" s="1062"/>
      <c r="I64" s="1062"/>
      <c r="J64" s="1062"/>
      <c r="K64" s="1062"/>
      <c r="L64" s="1073"/>
      <c r="M64" s="1066"/>
      <c r="N64" s="1066"/>
      <c r="O64" s="1066"/>
      <c r="P64" s="1066"/>
      <c r="Q64" s="1066"/>
    </row>
    <row r="65" spans="2:17" ht="12.75" customHeight="1">
      <c r="B65" s="1081"/>
      <c r="C65" s="1063" t="s">
        <v>1276</v>
      </c>
      <c r="D65" s="1053"/>
      <c r="E65" s="1053"/>
      <c r="F65" s="1053"/>
      <c r="G65" s="974" t="s">
        <v>20</v>
      </c>
      <c r="H65" s="1077">
        <f t="shared" ref="H65:Q65" si="10">SUM(H62,H61,H59,H60)</f>
        <v>0</v>
      </c>
      <c r="I65" s="1077">
        <f t="shared" si="10"/>
        <v>0</v>
      </c>
      <c r="J65" s="1077">
        <f t="shared" si="10"/>
        <v>0</v>
      </c>
      <c r="K65" s="1077">
        <f t="shared" si="10"/>
        <v>0</v>
      </c>
      <c r="L65" s="1077">
        <f t="shared" si="10"/>
        <v>0</v>
      </c>
      <c r="M65" s="1077">
        <f t="shared" si="10"/>
        <v>0</v>
      </c>
      <c r="N65" s="1077">
        <f t="shared" si="10"/>
        <v>0</v>
      </c>
      <c r="O65" s="1077">
        <f t="shared" si="10"/>
        <v>0</v>
      </c>
      <c r="P65" s="1077">
        <f t="shared" si="10"/>
        <v>0</v>
      </c>
      <c r="Q65" s="1077">
        <f t="shared" si="10"/>
        <v>0</v>
      </c>
    </row>
    <row r="66" spans="2:17" ht="12.75" customHeight="1">
      <c r="B66" s="1080"/>
      <c r="C66" s="1053"/>
      <c r="D66" s="1053"/>
      <c r="E66" s="1053"/>
      <c r="F66" s="1053"/>
      <c r="G66" s="1053"/>
      <c r="H66" s="1062"/>
      <c r="I66" s="1062"/>
      <c r="J66" s="1062"/>
      <c r="K66" s="1062"/>
      <c r="L66" s="1073"/>
      <c r="M66" s="1066"/>
      <c r="N66" s="1066"/>
      <c r="O66" s="1066"/>
      <c r="P66" s="1066"/>
      <c r="Q66" s="1066"/>
    </row>
    <row r="67" spans="2:17" ht="12.75" customHeight="1">
      <c r="B67" s="1082"/>
      <c r="C67" s="1059" t="s">
        <v>729</v>
      </c>
      <c r="D67" s="1053"/>
      <c r="E67" s="1053"/>
      <c r="F67" s="1053"/>
      <c r="G67" s="974" t="s">
        <v>20</v>
      </c>
      <c r="H67" s="1083"/>
      <c r="I67" s="1083"/>
      <c r="J67" s="1083"/>
      <c r="K67" s="1083"/>
      <c r="L67" s="1083"/>
      <c r="M67" s="1083"/>
      <c r="N67" s="1083"/>
      <c r="O67" s="1083"/>
      <c r="P67" s="1083"/>
      <c r="Q67" s="1083"/>
    </row>
    <row r="68" spans="2:17" ht="12.75" customHeight="1">
      <c r="B68" s="1080"/>
      <c r="C68" s="1061" t="s">
        <v>1272</v>
      </c>
      <c r="D68" s="1053"/>
      <c r="E68" s="1053"/>
      <c r="F68" s="1053"/>
      <c r="G68" s="974" t="s">
        <v>20</v>
      </c>
      <c r="H68" s="1083"/>
      <c r="I68" s="1083"/>
      <c r="J68" s="1083"/>
      <c r="K68" s="1083"/>
      <c r="L68" s="1083"/>
      <c r="M68" s="1083"/>
      <c r="N68" s="1083"/>
      <c r="O68" s="1083"/>
      <c r="P68" s="1083"/>
      <c r="Q68" s="1083"/>
    </row>
    <row r="69" spans="2:17" ht="12.75" customHeight="1">
      <c r="B69" s="1080"/>
      <c r="C69" s="1061" t="s">
        <v>1273</v>
      </c>
      <c r="D69" s="1053"/>
      <c r="E69" s="1053"/>
      <c r="F69" s="1053"/>
      <c r="G69" s="974" t="s">
        <v>20</v>
      </c>
      <c r="H69" s="1083"/>
      <c r="I69" s="1083"/>
      <c r="J69" s="1083"/>
      <c r="K69" s="1083"/>
      <c r="L69" s="1083"/>
      <c r="M69" s="1083"/>
      <c r="N69" s="1083"/>
      <c r="O69" s="1083"/>
      <c r="P69" s="1083"/>
      <c r="Q69" s="1083"/>
    </row>
    <row r="70" spans="2:17" ht="12.75" customHeight="1">
      <c r="B70" s="1080"/>
      <c r="C70" s="1061" t="s">
        <v>1274</v>
      </c>
      <c r="D70" s="1053"/>
      <c r="E70" s="1053"/>
      <c r="F70" s="1053"/>
      <c r="G70" s="974" t="s">
        <v>20</v>
      </c>
      <c r="H70" s="1083"/>
      <c r="I70" s="1083"/>
      <c r="J70" s="1083"/>
      <c r="K70" s="1083"/>
      <c r="L70" s="1083"/>
      <c r="M70" s="1083"/>
      <c r="N70" s="1083"/>
      <c r="O70" s="1083"/>
      <c r="P70" s="1083"/>
      <c r="Q70" s="1083"/>
    </row>
    <row r="71" spans="2:17" ht="12.75" customHeight="1">
      <c r="B71" s="1080"/>
      <c r="C71" s="1061" t="s">
        <v>1275</v>
      </c>
      <c r="D71" s="1053"/>
      <c r="E71" s="1053"/>
      <c r="F71" s="1053"/>
      <c r="G71" s="974" t="s">
        <v>20</v>
      </c>
      <c r="H71" s="1083"/>
      <c r="I71" s="1083"/>
      <c r="J71" s="1083"/>
      <c r="K71" s="1083"/>
      <c r="L71" s="1083"/>
      <c r="M71" s="1083"/>
      <c r="N71" s="1083"/>
      <c r="O71" s="1083"/>
      <c r="P71" s="1083"/>
      <c r="Q71" s="1083"/>
    </row>
    <row r="72" spans="2:17" ht="12.75" customHeight="1">
      <c r="B72" s="1080"/>
      <c r="C72" s="1061" t="s">
        <v>724</v>
      </c>
      <c r="D72" s="1053"/>
      <c r="E72" s="1053"/>
      <c r="F72" s="1053"/>
      <c r="G72" s="974" t="s">
        <v>20</v>
      </c>
      <c r="H72" s="1077">
        <f t="shared" ref="H72:Q72" si="11">SUM(H67:H71)</f>
        <v>0</v>
      </c>
      <c r="I72" s="1077">
        <f t="shared" si="11"/>
        <v>0</v>
      </c>
      <c r="J72" s="1077">
        <f t="shared" si="11"/>
        <v>0</v>
      </c>
      <c r="K72" s="1077">
        <f t="shared" si="11"/>
        <v>0</v>
      </c>
      <c r="L72" s="1077">
        <f t="shared" si="11"/>
        <v>0</v>
      </c>
      <c r="M72" s="1077">
        <f t="shared" si="11"/>
        <v>0</v>
      </c>
      <c r="N72" s="1077">
        <f t="shared" si="11"/>
        <v>0</v>
      </c>
      <c r="O72" s="1077">
        <f t="shared" si="11"/>
        <v>0</v>
      </c>
      <c r="P72" s="1077">
        <f t="shared" si="11"/>
        <v>0</v>
      </c>
      <c r="Q72" s="1077">
        <f t="shared" si="11"/>
        <v>0</v>
      </c>
    </row>
    <row r="73" spans="2:17" ht="12.75" customHeight="1">
      <c r="B73" s="1080"/>
      <c r="C73" s="1059"/>
      <c r="D73" s="1053"/>
      <c r="E73" s="1053"/>
      <c r="F73" s="1053"/>
      <c r="G73" s="974"/>
      <c r="H73" s="1062"/>
      <c r="I73" s="1062"/>
      <c r="J73" s="1062"/>
      <c r="K73" s="1062"/>
      <c r="L73" s="1073"/>
      <c r="M73" s="1066"/>
      <c r="N73" s="1066"/>
      <c r="O73" s="1066"/>
      <c r="P73" s="1066"/>
      <c r="Q73" s="1066"/>
    </row>
    <row r="74" spans="2:17" ht="12.75" customHeight="1">
      <c r="B74" s="1081"/>
      <c r="C74" s="1063" t="s">
        <v>1276</v>
      </c>
      <c r="D74" s="1053"/>
      <c r="E74" s="1053"/>
      <c r="F74" s="1053"/>
      <c r="G74" s="974" t="s">
        <v>20</v>
      </c>
      <c r="H74" s="1077">
        <f t="shared" ref="H74:Q74" si="12">SUM(H71,H70,H68,H69)</f>
        <v>0</v>
      </c>
      <c r="I74" s="1077">
        <f t="shared" si="12"/>
        <v>0</v>
      </c>
      <c r="J74" s="1077">
        <f t="shared" si="12"/>
        <v>0</v>
      </c>
      <c r="K74" s="1077">
        <f t="shared" si="12"/>
        <v>0</v>
      </c>
      <c r="L74" s="1077">
        <f t="shared" si="12"/>
        <v>0</v>
      </c>
      <c r="M74" s="1077">
        <f t="shared" si="12"/>
        <v>0</v>
      </c>
      <c r="N74" s="1077">
        <f t="shared" si="12"/>
        <v>0</v>
      </c>
      <c r="O74" s="1077">
        <f t="shared" si="12"/>
        <v>0</v>
      </c>
      <c r="P74" s="1077">
        <f t="shared" si="12"/>
        <v>0</v>
      </c>
      <c r="Q74" s="1077">
        <f t="shared" si="12"/>
        <v>0</v>
      </c>
    </row>
    <row r="75" spans="2:17" ht="12.75" customHeight="1">
      <c r="B75" s="1080"/>
      <c r="C75" s="1053"/>
      <c r="D75" s="1053"/>
      <c r="E75" s="1053"/>
      <c r="F75" s="1053"/>
      <c r="G75" s="1053"/>
      <c r="H75" s="1062"/>
      <c r="I75" s="1062"/>
      <c r="J75" s="1062"/>
      <c r="K75" s="1062"/>
      <c r="L75" s="1073"/>
      <c r="M75" s="1066"/>
      <c r="N75" s="1066"/>
      <c r="O75" s="1066"/>
      <c r="P75" s="1066"/>
      <c r="Q75" s="1066"/>
    </row>
    <row r="76" spans="2:17" ht="12.75" customHeight="1">
      <c r="B76" s="1082"/>
      <c r="C76" s="1059" t="s">
        <v>729</v>
      </c>
      <c r="D76" s="1053"/>
      <c r="E76" s="1053"/>
      <c r="F76" s="1053"/>
      <c r="G76" s="974" t="s">
        <v>20</v>
      </c>
      <c r="H76" s="1083"/>
      <c r="I76" s="1083"/>
      <c r="J76" s="1083"/>
      <c r="K76" s="1083"/>
      <c r="L76" s="1083"/>
      <c r="M76" s="1083"/>
      <c r="N76" s="1083"/>
      <c r="O76" s="1083"/>
      <c r="P76" s="1083"/>
      <c r="Q76" s="1083"/>
    </row>
    <row r="77" spans="2:17" ht="12.75" customHeight="1">
      <c r="B77" s="1080"/>
      <c r="C77" s="1061" t="s">
        <v>1272</v>
      </c>
      <c r="D77" s="1053"/>
      <c r="E77" s="1053"/>
      <c r="F77" s="1053"/>
      <c r="G77" s="974" t="s">
        <v>20</v>
      </c>
      <c r="H77" s="1083"/>
      <c r="I77" s="1083"/>
      <c r="J77" s="1083"/>
      <c r="K77" s="1083"/>
      <c r="L77" s="1083"/>
      <c r="M77" s="1083"/>
      <c r="N77" s="1083"/>
      <c r="O77" s="1083"/>
      <c r="P77" s="1083"/>
      <c r="Q77" s="1083"/>
    </row>
    <row r="78" spans="2:17" ht="12.75" customHeight="1">
      <c r="B78" s="1080"/>
      <c r="C78" s="1061" t="s">
        <v>1273</v>
      </c>
      <c r="D78" s="1053"/>
      <c r="E78" s="1053"/>
      <c r="F78" s="1053"/>
      <c r="G78" s="974" t="s">
        <v>20</v>
      </c>
      <c r="H78" s="1083"/>
      <c r="I78" s="1083"/>
      <c r="J78" s="1083"/>
      <c r="K78" s="1083"/>
      <c r="L78" s="1083"/>
      <c r="M78" s="1083"/>
      <c r="N78" s="1083"/>
      <c r="O78" s="1083"/>
      <c r="P78" s="1083"/>
      <c r="Q78" s="1083"/>
    </row>
    <row r="79" spans="2:17" ht="12.75" customHeight="1">
      <c r="B79" s="1080"/>
      <c r="C79" s="1061" t="s">
        <v>1274</v>
      </c>
      <c r="D79" s="1053"/>
      <c r="E79" s="1053"/>
      <c r="F79" s="1053"/>
      <c r="G79" s="974" t="s">
        <v>20</v>
      </c>
      <c r="H79" s="1083"/>
      <c r="I79" s="1083"/>
      <c r="J79" s="1083"/>
      <c r="K79" s="1083"/>
      <c r="L79" s="1083"/>
      <c r="M79" s="1083"/>
      <c r="N79" s="1083"/>
      <c r="O79" s="1083"/>
      <c r="P79" s="1083"/>
      <c r="Q79" s="1083"/>
    </row>
    <row r="80" spans="2:17" ht="12.75" customHeight="1">
      <c r="B80" s="1080"/>
      <c r="C80" s="1061" t="s">
        <v>1275</v>
      </c>
      <c r="D80" s="1053"/>
      <c r="E80" s="1053"/>
      <c r="F80" s="1053"/>
      <c r="G80" s="974" t="s">
        <v>20</v>
      </c>
      <c r="H80" s="1083"/>
      <c r="I80" s="1083"/>
      <c r="J80" s="1083"/>
      <c r="K80" s="1083"/>
      <c r="L80" s="1083"/>
      <c r="M80" s="1083"/>
      <c r="N80" s="1083"/>
      <c r="O80" s="1083"/>
      <c r="P80" s="1083"/>
      <c r="Q80" s="1083"/>
    </row>
    <row r="81" spans="2:17" ht="12.75" customHeight="1">
      <c r="B81" s="1080"/>
      <c r="C81" s="1061" t="s">
        <v>724</v>
      </c>
      <c r="D81" s="1053"/>
      <c r="E81" s="1053"/>
      <c r="F81" s="1053"/>
      <c r="G81" s="974" t="s">
        <v>20</v>
      </c>
      <c r="H81" s="1077">
        <f t="shared" ref="H81:Q81" si="13">SUM(H76:H80)</f>
        <v>0</v>
      </c>
      <c r="I81" s="1077">
        <f t="shared" si="13"/>
        <v>0</v>
      </c>
      <c r="J81" s="1077">
        <f t="shared" si="13"/>
        <v>0</v>
      </c>
      <c r="K81" s="1077">
        <f t="shared" si="13"/>
        <v>0</v>
      </c>
      <c r="L81" s="1077">
        <f t="shared" si="13"/>
        <v>0</v>
      </c>
      <c r="M81" s="1077">
        <f t="shared" si="13"/>
        <v>0</v>
      </c>
      <c r="N81" s="1077">
        <f t="shared" si="13"/>
        <v>0</v>
      </c>
      <c r="O81" s="1077">
        <f t="shared" si="13"/>
        <v>0</v>
      </c>
      <c r="P81" s="1077">
        <f t="shared" si="13"/>
        <v>0</v>
      </c>
      <c r="Q81" s="1077">
        <f t="shared" si="13"/>
        <v>0</v>
      </c>
    </row>
    <row r="82" spans="2:17" ht="12.75" customHeight="1">
      <c r="B82" s="1080"/>
      <c r="C82" s="1059"/>
      <c r="D82" s="1053"/>
      <c r="E82" s="1053"/>
      <c r="F82" s="1053"/>
      <c r="G82" s="974"/>
      <c r="H82" s="1062"/>
      <c r="I82" s="1062"/>
      <c r="J82" s="1062"/>
      <c r="K82" s="1062"/>
      <c r="L82" s="1073"/>
      <c r="M82" s="1066"/>
      <c r="N82" s="1066"/>
      <c r="O82" s="1066"/>
      <c r="P82" s="1066"/>
      <c r="Q82" s="1066"/>
    </row>
    <row r="83" spans="2:17" ht="12.75" customHeight="1">
      <c r="B83" s="1081"/>
      <c r="C83" s="1063" t="s">
        <v>1276</v>
      </c>
      <c r="D83" s="1053"/>
      <c r="E83" s="1053"/>
      <c r="F83" s="1053"/>
      <c r="G83" s="974" t="s">
        <v>20</v>
      </c>
      <c r="H83" s="1077">
        <f t="shared" ref="H83:Q83" si="14">SUM(H80,H79,H77,H78)</f>
        <v>0</v>
      </c>
      <c r="I83" s="1077">
        <f t="shared" si="14"/>
        <v>0</v>
      </c>
      <c r="J83" s="1077">
        <f t="shared" si="14"/>
        <v>0</v>
      </c>
      <c r="K83" s="1077">
        <f t="shared" si="14"/>
        <v>0</v>
      </c>
      <c r="L83" s="1077">
        <f t="shared" si="14"/>
        <v>0</v>
      </c>
      <c r="M83" s="1077">
        <f t="shared" si="14"/>
        <v>0</v>
      </c>
      <c r="N83" s="1077">
        <f t="shared" si="14"/>
        <v>0</v>
      </c>
      <c r="O83" s="1077">
        <f t="shared" si="14"/>
        <v>0</v>
      </c>
      <c r="P83" s="1077">
        <f t="shared" si="14"/>
        <v>0</v>
      </c>
      <c r="Q83" s="1077">
        <f t="shared" si="14"/>
        <v>0</v>
      </c>
    </row>
    <row r="84" spans="2:17" ht="12.75" customHeight="1">
      <c r="B84" s="1080"/>
      <c r="C84" s="1053"/>
      <c r="D84" s="1053"/>
      <c r="E84" s="1053"/>
      <c r="F84" s="1053"/>
      <c r="G84" s="1053"/>
      <c r="H84" s="1062"/>
      <c r="I84" s="1062"/>
      <c r="J84" s="1062"/>
      <c r="K84" s="1062"/>
      <c r="L84" s="1073"/>
      <c r="M84" s="1066"/>
      <c r="N84" s="1066"/>
      <c r="O84" s="1066"/>
      <c r="P84" s="1066"/>
      <c r="Q84" s="1066"/>
    </row>
    <row r="85" spans="2:17" ht="12.75" customHeight="1">
      <c r="B85" s="1082"/>
      <c r="C85" s="1059" t="s">
        <v>729</v>
      </c>
      <c r="D85" s="1053"/>
      <c r="E85" s="1053"/>
      <c r="F85" s="1053"/>
      <c r="G85" s="974" t="s">
        <v>20</v>
      </c>
      <c r="H85" s="1083"/>
      <c r="I85" s="1083"/>
      <c r="J85" s="1083"/>
      <c r="K85" s="1083"/>
      <c r="L85" s="1083"/>
      <c r="M85" s="1083"/>
      <c r="N85" s="1083"/>
      <c r="O85" s="1083"/>
      <c r="P85" s="1083"/>
      <c r="Q85" s="1083"/>
    </row>
    <row r="86" spans="2:17" ht="12.75" customHeight="1">
      <c r="B86" s="1080"/>
      <c r="C86" s="1061" t="s">
        <v>1272</v>
      </c>
      <c r="D86" s="1053"/>
      <c r="E86" s="1053"/>
      <c r="F86" s="1053"/>
      <c r="G86" s="974" t="s">
        <v>20</v>
      </c>
      <c r="H86" s="1083"/>
      <c r="I86" s="1083"/>
      <c r="J86" s="1083"/>
      <c r="K86" s="1083"/>
      <c r="L86" s="1083"/>
      <c r="M86" s="1083"/>
      <c r="N86" s="1083"/>
      <c r="O86" s="1083"/>
      <c r="P86" s="1083"/>
      <c r="Q86" s="1083"/>
    </row>
    <row r="87" spans="2:17" ht="12.75" customHeight="1">
      <c r="B87" s="1080"/>
      <c r="C87" s="1061" t="s">
        <v>1273</v>
      </c>
      <c r="D87" s="1053"/>
      <c r="E87" s="1053"/>
      <c r="F87" s="1053"/>
      <c r="G87" s="974" t="s">
        <v>20</v>
      </c>
      <c r="H87" s="1083"/>
      <c r="I87" s="1083"/>
      <c r="J87" s="1083"/>
      <c r="K87" s="1083"/>
      <c r="L87" s="1083"/>
      <c r="M87" s="1083"/>
      <c r="N87" s="1083"/>
      <c r="O87" s="1083"/>
      <c r="P87" s="1083"/>
      <c r="Q87" s="1083"/>
    </row>
    <row r="88" spans="2:17" ht="12.75" customHeight="1">
      <c r="B88" s="1080"/>
      <c r="C88" s="1061" t="s">
        <v>1274</v>
      </c>
      <c r="D88" s="1053"/>
      <c r="E88" s="1053"/>
      <c r="F88" s="1053"/>
      <c r="G88" s="974" t="s">
        <v>20</v>
      </c>
      <c r="H88" s="1083"/>
      <c r="I88" s="1083"/>
      <c r="J88" s="1083"/>
      <c r="K88" s="1083"/>
      <c r="L88" s="1083"/>
      <c r="M88" s="1083"/>
      <c r="N88" s="1083"/>
      <c r="O88" s="1083"/>
      <c r="P88" s="1083"/>
      <c r="Q88" s="1083"/>
    </row>
    <row r="89" spans="2:17" ht="12.75" customHeight="1">
      <c r="B89" s="1080"/>
      <c r="C89" s="1061" t="s">
        <v>1275</v>
      </c>
      <c r="D89" s="1053"/>
      <c r="E89" s="1053"/>
      <c r="F89" s="1053"/>
      <c r="G89" s="974" t="s">
        <v>20</v>
      </c>
      <c r="H89" s="1083"/>
      <c r="I89" s="1083"/>
      <c r="J89" s="1083"/>
      <c r="K89" s="1083"/>
      <c r="L89" s="1083"/>
      <c r="M89" s="1083"/>
      <c r="N89" s="1083"/>
      <c r="O89" s="1083"/>
      <c r="P89" s="1083"/>
      <c r="Q89" s="1083"/>
    </row>
    <row r="90" spans="2:17" ht="12.75" customHeight="1">
      <c r="B90" s="1080"/>
      <c r="C90" s="1061" t="s">
        <v>724</v>
      </c>
      <c r="D90" s="1053"/>
      <c r="E90" s="1053"/>
      <c r="F90" s="1053"/>
      <c r="G90" s="974" t="s">
        <v>20</v>
      </c>
      <c r="H90" s="1077">
        <f t="shared" ref="H90:Q90" si="15">SUM(H85:H89)</f>
        <v>0</v>
      </c>
      <c r="I90" s="1077">
        <f t="shared" si="15"/>
        <v>0</v>
      </c>
      <c r="J90" s="1077">
        <f t="shared" si="15"/>
        <v>0</v>
      </c>
      <c r="K90" s="1077">
        <f t="shared" si="15"/>
        <v>0</v>
      </c>
      <c r="L90" s="1077">
        <f t="shared" si="15"/>
        <v>0</v>
      </c>
      <c r="M90" s="1077">
        <f t="shared" si="15"/>
        <v>0</v>
      </c>
      <c r="N90" s="1077">
        <f t="shared" si="15"/>
        <v>0</v>
      </c>
      <c r="O90" s="1077">
        <f t="shared" si="15"/>
        <v>0</v>
      </c>
      <c r="P90" s="1077">
        <f t="shared" si="15"/>
        <v>0</v>
      </c>
      <c r="Q90" s="1077">
        <f t="shared" si="15"/>
        <v>0</v>
      </c>
    </row>
    <row r="91" spans="2:17" ht="12.75" customHeight="1">
      <c r="B91" s="1080"/>
      <c r="C91" s="1059"/>
      <c r="D91" s="1053"/>
      <c r="E91" s="1053"/>
      <c r="F91" s="1053"/>
      <c r="G91" s="974"/>
      <c r="H91" s="1062"/>
      <c r="I91" s="1062"/>
      <c r="J91" s="1062"/>
      <c r="K91" s="1062"/>
      <c r="L91" s="1073"/>
      <c r="M91" s="1066"/>
      <c r="N91" s="1066"/>
      <c r="O91" s="1066"/>
      <c r="P91" s="1066"/>
      <c r="Q91" s="1066"/>
    </row>
    <row r="92" spans="2:17" ht="12.75" customHeight="1">
      <c r="B92" s="1081"/>
      <c r="C92" s="1063" t="s">
        <v>1276</v>
      </c>
      <c r="D92" s="1053"/>
      <c r="E92" s="1053"/>
      <c r="F92" s="1053"/>
      <c r="G92" s="974" t="s">
        <v>20</v>
      </c>
      <c r="H92" s="1077">
        <f t="shared" ref="H92:Q92" si="16">SUM(H89,H88,H86,H87)</f>
        <v>0</v>
      </c>
      <c r="I92" s="1077">
        <f t="shared" si="16"/>
        <v>0</v>
      </c>
      <c r="J92" s="1077">
        <f t="shared" si="16"/>
        <v>0</v>
      </c>
      <c r="K92" s="1077">
        <f t="shared" si="16"/>
        <v>0</v>
      </c>
      <c r="L92" s="1077">
        <f t="shared" si="16"/>
        <v>0</v>
      </c>
      <c r="M92" s="1077">
        <f t="shared" si="16"/>
        <v>0</v>
      </c>
      <c r="N92" s="1077">
        <f t="shared" si="16"/>
        <v>0</v>
      </c>
      <c r="O92" s="1077">
        <f t="shared" si="16"/>
        <v>0</v>
      </c>
      <c r="P92" s="1077">
        <f t="shared" si="16"/>
        <v>0</v>
      </c>
      <c r="Q92" s="1077">
        <f t="shared" si="16"/>
        <v>0</v>
      </c>
    </row>
    <row r="93" spans="2:17" ht="12.75" customHeight="1">
      <c r="B93" s="1080"/>
      <c r="C93" s="1053"/>
      <c r="D93" s="1053"/>
      <c r="E93" s="1053"/>
      <c r="F93" s="1053"/>
      <c r="G93" s="1053"/>
      <c r="H93" s="1062"/>
      <c r="I93" s="1062"/>
      <c r="J93" s="1062"/>
      <c r="K93" s="1062"/>
      <c r="L93" s="1073"/>
      <c r="M93" s="1066"/>
      <c r="N93" s="1066"/>
      <c r="O93" s="1066"/>
      <c r="P93" s="1066"/>
      <c r="Q93" s="1066"/>
    </row>
    <row r="94" spans="2:17" ht="12.75" customHeight="1">
      <c r="B94" s="1082"/>
      <c r="C94" s="1059" t="s">
        <v>729</v>
      </c>
      <c r="D94" s="1053"/>
      <c r="E94" s="1053"/>
      <c r="F94" s="1053"/>
      <c r="G94" s="974" t="s">
        <v>20</v>
      </c>
      <c r="H94" s="1083"/>
      <c r="I94" s="1083"/>
      <c r="J94" s="1083"/>
      <c r="K94" s="1083"/>
      <c r="L94" s="1083"/>
      <c r="M94" s="1083"/>
      <c r="N94" s="1083"/>
      <c r="O94" s="1083"/>
      <c r="P94" s="1083"/>
      <c r="Q94" s="1083"/>
    </row>
    <row r="95" spans="2:17" ht="12.75" customHeight="1">
      <c r="B95" s="1084"/>
      <c r="C95" s="1085" t="s">
        <v>1272</v>
      </c>
      <c r="D95" s="1086"/>
      <c r="E95" s="1086"/>
      <c r="F95" s="1086"/>
      <c r="G95" s="974" t="s">
        <v>20</v>
      </c>
      <c r="H95" s="1083"/>
      <c r="I95" s="1083"/>
      <c r="J95" s="1083"/>
      <c r="K95" s="1083"/>
      <c r="L95" s="1083"/>
      <c r="M95" s="1083"/>
      <c r="N95" s="1083"/>
      <c r="O95" s="1083"/>
      <c r="P95" s="1083"/>
      <c r="Q95" s="1083"/>
    </row>
    <row r="96" spans="2:17" ht="12.75" customHeight="1">
      <c r="B96" s="1080"/>
      <c r="C96" s="1061" t="s">
        <v>1273</v>
      </c>
      <c r="D96" s="1053"/>
      <c r="E96" s="1053"/>
      <c r="F96" s="1053"/>
      <c r="G96" s="974" t="s">
        <v>20</v>
      </c>
      <c r="H96" s="1083"/>
      <c r="I96" s="1083"/>
      <c r="J96" s="1083"/>
      <c r="K96" s="1083"/>
      <c r="L96" s="1083"/>
      <c r="M96" s="1083"/>
      <c r="N96" s="1083"/>
      <c r="O96" s="1083"/>
      <c r="P96" s="1083"/>
      <c r="Q96" s="1083"/>
    </row>
    <row r="97" spans="2:17" ht="12.75" customHeight="1">
      <c r="B97" s="1080"/>
      <c r="C97" s="1061" t="s">
        <v>1274</v>
      </c>
      <c r="D97" s="1053"/>
      <c r="E97" s="1053"/>
      <c r="F97" s="1053"/>
      <c r="G97" s="974" t="s">
        <v>20</v>
      </c>
      <c r="H97" s="1083"/>
      <c r="I97" s="1083"/>
      <c r="J97" s="1083"/>
      <c r="K97" s="1083"/>
      <c r="L97" s="1083"/>
      <c r="M97" s="1083"/>
      <c r="N97" s="1083"/>
      <c r="O97" s="1083"/>
      <c r="P97" s="1083"/>
      <c r="Q97" s="1083"/>
    </row>
    <row r="98" spans="2:17" ht="12.75" customHeight="1">
      <c r="B98" s="1080"/>
      <c r="C98" s="1061" t="s">
        <v>1275</v>
      </c>
      <c r="D98" s="1053"/>
      <c r="E98" s="1053"/>
      <c r="F98" s="1053"/>
      <c r="G98" s="974" t="s">
        <v>20</v>
      </c>
      <c r="H98" s="1083"/>
      <c r="I98" s="1083"/>
      <c r="J98" s="1083"/>
      <c r="K98" s="1083"/>
      <c r="L98" s="1083"/>
      <c r="M98" s="1083"/>
      <c r="N98" s="1083"/>
      <c r="O98" s="1083"/>
      <c r="P98" s="1083"/>
      <c r="Q98" s="1083"/>
    </row>
    <row r="99" spans="2:17" ht="12.75" customHeight="1">
      <c r="B99" s="1080"/>
      <c r="C99" s="1061" t="s">
        <v>724</v>
      </c>
      <c r="D99" s="1053"/>
      <c r="E99" s="1053"/>
      <c r="F99" s="1053"/>
      <c r="G99" s="974" t="s">
        <v>20</v>
      </c>
      <c r="H99" s="1077">
        <f t="shared" ref="H99:Q99" si="17">SUM(H94:H98)</f>
        <v>0</v>
      </c>
      <c r="I99" s="1077">
        <f t="shared" si="17"/>
        <v>0</v>
      </c>
      <c r="J99" s="1077">
        <f t="shared" si="17"/>
        <v>0</v>
      </c>
      <c r="K99" s="1077">
        <f t="shared" si="17"/>
        <v>0</v>
      </c>
      <c r="L99" s="1077">
        <f t="shared" si="17"/>
        <v>0</v>
      </c>
      <c r="M99" s="1077">
        <f t="shared" si="17"/>
        <v>0</v>
      </c>
      <c r="N99" s="1077">
        <f t="shared" si="17"/>
        <v>0</v>
      </c>
      <c r="O99" s="1077">
        <f t="shared" si="17"/>
        <v>0</v>
      </c>
      <c r="P99" s="1077">
        <f t="shared" si="17"/>
        <v>0</v>
      </c>
      <c r="Q99" s="1077">
        <f t="shared" si="17"/>
        <v>0</v>
      </c>
    </row>
    <row r="100" spans="2:17" ht="12.75" customHeight="1">
      <c r="B100" s="1080"/>
      <c r="C100" s="1059"/>
      <c r="D100" s="1053"/>
      <c r="E100" s="1053"/>
      <c r="F100" s="1053"/>
      <c r="G100" s="974"/>
      <c r="H100" s="1062"/>
      <c r="I100" s="1062"/>
      <c r="J100" s="1062"/>
      <c r="K100" s="1062"/>
      <c r="L100" s="1073"/>
      <c r="M100" s="1066"/>
      <c r="N100" s="1066"/>
      <c r="O100" s="1066"/>
      <c r="P100" s="1066"/>
      <c r="Q100" s="1066"/>
    </row>
    <row r="101" spans="2:17" ht="12.75" customHeight="1">
      <c r="B101" s="1081"/>
      <c r="C101" s="1063" t="s">
        <v>1276</v>
      </c>
      <c r="D101" s="1053"/>
      <c r="E101" s="1053"/>
      <c r="F101" s="1053"/>
      <c r="G101" s="974" t="s">
        <v>20</v>
      </c>
      <c r="H101" s="1077">
        <f t="shared" ref="H101:Q101" si="18">SUM(H98,H97,H95,H96)</f>
        <v>0</v>
      </c>
      <c r="I101" s="1077">
        <f t="shared" si="18"/>
        <v>0</v>
      </c>
      <c r="J101" s="1077">
        <f t="shared" si="18"/>
        <v>0</v>
      </c>
      <c r="K101" s="1077">
        <f t="shared" si="18"/>
        <v>0</v>
      </c>
      <c r="L101" s="1077">
        <f t="shared" si="18"/>
        <v>0</v>
      </c>
      <c r="M101" s="1077">
        <f t="shared" si="18"/>
        <v>0</v>
      </c>
      <c r="N101" s="1077">
        <f t="shared" si="18"/>
        <v>0</v>
      </c>
      <c r="O101" s="1077">
        <f t="shared" si="18"/>
        <v>0</v>
      </c>
      <c r="P101" s="1077">
        <f t="shared" si="18"/>
        <v>0</v>
      </c>
      <c r="Q101" s="1077">
        <f t="shared" si="18"/>
        <v>0</v>
      </c>
    </row>
    <row r="102" spans="2:17" ht="12.75" customHeight="1">
      <c r="B102" s="1087"/>
      <c r="C102" s="1069"/>
      <c r="D102" s="1069"/>
      <c r="E102" s="1069"/>
      <c r="F102" s="1069"/>
      <c r="G102" s="1069"/>
      <c r="H102" s="1070"/>
      <c r="I102" s="1070"/>
      <c r="J102" s="1070"/>
      <c r="K102" s="1070"/>
      <c r="L102" s="1071"/>
      <c r="M102" s="1072"/>
      <c r="N102" s="1072"/>
      <c r="O102" s="1072"/>
      <c r="P102" s="1072"/>
      <c r="Q102" s="1072"/>
    </row>
    <row r="103" spans="2:17" ht="12.75" customHeight="1">
      <c r="B103" s="1057" t="s">
        <v>147</v>
      </c>
      <c r="C103" s="1064"/>
      <c r="D103" s="1053"/>
      <c r="E103" s="1053"/>
      <c r="F103" s="1053"/>
      <c r="G103" s="1053"/>
      <c r="H103" s="1062"/>
      <c r="I103" s="1062"/>
      <c r="J103" s="1062"/>
      <c r="K103" s="1062"/>
      <c r="L103" s="1073"/>
      <c r="M103" s="1066"/>
      <c r="N103" s="1066"/>
      <c r="O103" s="1066"/>
      <c r="P103" s="1066"/>
      <c r="Q103" s="1066"/>
    </row>
    <row r="104" spans="2:17" ht="12.75" customHeight="1">
      <c r="B104" s="1088" t="str">
        <f>B40</f>
        <v>Restructuring</v>
      </c>
      <c r="C104" s="1089" t="s">
        <v>729</v>
      </c>
      <c r="D104" s="1086"/>
      <c r="E104" s="1086"/>
      <c r="F104" s="1086"/>
      <c r="G104" s="974" t="s">
        <v>20</v>
      </c>
      <c r="H104" s="1075"/>
      <c r="I104" s="1075"/>
      <c r="J104" s="1075"/>
      <c r="K104" s="1075"/>
      <c r="L104" s="1075"/>
      <c r="M104" s="1075"/>
      <c r="N104" s="1075"/>
      <c r="O104" s="1075"/>
      <c r="P104" s="1075"/>
      <c r="Q104" s="1075"/>
    </row>
    <row r="105" spans="2:17" ht="12.75" customHeight="1">
      <c r="B105" s="1081"/>
      <c r="C105" s="1061" t="s">
        <v>1272</v>
      </c>
      <c r="D105" s="1053"/>
      <c r="E105" s="1053"/>
      <c r="F105" s="1053"/>
      <c r="G105" s="974" t="s">
        <v>20</v>
      </c>
      <c r="H105" s="1075"/>
      <c r="I105" s="1075"/>
      <c r="J105" s="1075"/>
      <c r="K105" s="1075"/>
      <c r="L105" s="1075"/>
      <c r="M105" s="1075"/>
      <c r="N105" s="1075"/>
      <c r="O105" s="1075"/>
      <c r="P105" s="1075"/>
      <c r="Q105" s="1075"/>
    </row>
    <row r="106" spans="2:17" ht="12.75" customHeight="1">
      <c r="B106" s="1081"/>
      <c r="C106" s="1061" t="s">
        <v>1273</v>
      </c>
      <c r="D106" s="1053"/>
      <c r="E106" s="1053"/>
      <c r="F106" s="1053"/>
      <c r="G106" s="974" t="s">
        <v>20</v>
      </c>
      <c r="H106" s="1075"/>
      <c r="I106" s="1075"/>
      <c r="J106" s="1075"/>
      <c r="K106" s="1075"/>
      <c r="L106" s="1075"/>
      <c r="M106" s="1075"/>
      <c r="N106" s="1075"/>
      <c r="O106" s="1075"/>
      <c r="P106" s="1075"/>
      <c r="Q106" s="1075"/>
    </row>
    <row r="107" spans="2:17" ht="12.75" customHeight="1">
      <c r="B107" s="1081"/>
      <c r="C107" s="1061" t="s">
        <v>1274</v>
      </c>
      <c r="D107" s="1053"/>
      <c r="E107" s="1053"/>
      <c r="F107" s="1053"/>
      <c r="G107" s="974" t="s">
        <v>20</v>
      </c>
      <c r="H107" s="1075"/>
      <c r="I107" s="1075"/>
      <c r="J107" s="1075"/>
      <c r="K107" s="1075"/>
      <c r="L107" s="1075"/>
      <c r="M107" s="1075"/>
      <c r="N107" s="1075"/>
      <c r="O107" s="1075"/>
      <c r="P107" s="1075"/>
      <c r="Q107" s="1075"/>
    </row>
    <row r="108" spans="2:17" ht="12.75" customHeight="1">
      <c r="B108" s="1081"/>
      <c r="C108" s="1061" t="s">
        <v>1275</v>
      </c>
      <c r="D108" s="1053"/>
      <c r="E108" s="1053"/>
      <c r="F108" s="1053"/>
      <c r="G108" s="974" t="s">
        <v>20</v>
      </c>
      <c r="H108" s="1075"/>
      <c r="I108" s="1075"/>
      <c r="J108" s="1075"/>
      <c r="K108" s="1075"/>
      <c r="L108" s="1075"/>
      <c r="M108" s="1075"/>
      <c r="N108" s="1075"/>
      <c r="O108" s="1075"/>
      <c r="P108" s="1075"/>
      <c r="Q108" s="1075"/>
    </row>
    <row r="109" spans="2:17" ht="12.75" customHeight="1">
      <c r="B109" s="1081"/>
      <c r="C109" s="1061" t="s">
        <v>724</v>
      </c>
      <c r="D109" s="1053"/>
      <c r="E109" s="1053"/>
      <c r="F109" s="1053"/>
      <c r="G109" s="974" t="s">
        <v>20</v>
      </c>
      <c r="H109" s="1077">
        <f t="shared" ref="H109:Q109" si="19">SUM(H104:H108)</f>
        <v>0</v>
      </c>
      <c r="I109" s="1077">
        <f t="shared" si="19"/>
        <v>0</v>
      </c>
      <c r="J109" s="1077">
        <f t="shared" si="19"/>
        <v>0</v>
      </c>
      <c r="K109" s="1077">
        <f t="shared" si="19"/>
        <v>0</v>
      </c>
      <c r="L109" s="1077">
        <f t="shared" si="19"/>
        <v>0</v>
      </c>
      <c r="M109" s="1077">
        <f t="shared" si="19"/>
        <v>0</v>
      </c>
      <c r="N109" s="1077">
        <f t="shared" si="19"/>
        <v>0</v>
      </c>
      <c r="O109" s="1077">
        <f t="shared" si="19"/>
        <v>0</v>
      </c>
      <c r="P109" s="1077">
        <f t="shared" si="19"/>
        <v>0</v>
      </c>
      <c r="Q109" s="1077">
        <f t="shared" si="19"/>
        <v>0</v>
      </c>
    </row>
    <row r="110" spans="2:17" ht="12.75" customHeight="1">
      <c r="B110" s="1081"/>
      <c r="C110" s="1059"/>
      <c r="D110" s="1053"/>
      <c r="E110" s="1053"/>
      <c r="F110" s="1053"/>
      <c r="G110" s="974"/>
      <c r="H110" s="1062"/>
      <c r="I110" s="1062"/>
      <c r="J110" s="1062"/>
      <c r="K110" s="1062"/>
      <c r="L110" s="1073"/>
      <c r="M110" s="1066"/>
      <c r="N110" s="1066"/>
      <c r="O110" s="1066"/>
      <c r="P110" s="1066"/>
      <c r="Q110" s="1066"/>
    </row>
    <row r="111" spans="2:17" ht="12.75" customHeight="1">
      <c r="B111" s="1081"/>
      <c r="C111" s="1063" t="s">
        <v>1276</v>
      </c>
      <c r="D111" s="1053"/>
      <c r="E111" s="1053"/>
      <c r="F111" s="1053"/>
      <c r="G111" s="974" t="s">
        <v>20</v>
      </c>
      <c r="H111" s="1077">
        <f t="shared" ref="H111:Q111" si="20">SUM(H108,H107,H105,H106)</f>
        <v>0</v>
      </c>
      <c r="I111" s="1077">
        <f t="shared" si="20"/>
        <v>0</v>
      </c>
      <c r="J111" s="1077">
        <f t="shared" si="20"/>
        <v>0</v>
      </c>
      <c r="K111" s="1077">
        <f t="shared" si="20"/>
        <v>0</v>
      </c>
      <c r="L111" s="1077">
        <f t="shared" si="20"/>
        <v>0</v>
      </c>
      <c r="M111" s="1077">
        <f t="shared" si="20"/>
        <v>0</v>
      </c>
      <c r="N111" s="1077">
        <f t="shared" si="20"/>
        <v>0</v>
      </c>
      <c r="O111" s="1077">
        <f t="shared" si="20"/>
        <v>0</v>
      </c>
      <c r="P111" s="1077">
        <f t="shared" si="20"/>
        <v>0</v>
      </c>
      <c r="Q111" s="1077">
        <f t="shared" si="20"/>
        <v>0</v>
      </c>
    </row>
    <row r="112" spans="2:17" ht="12.75" customHeight="1">
      <c r="B112" s="1081"/>
      <c r="C112" s="1053"/>
      <c r="D112" s="1053"/>
      <c r="E112" s="1053"/>
      <c r="F112" s="1053"/>
      <c r="G112" s="1053"/>
      <c r="H112" s="1062"/>
      <c r="I112" s="1062"/>
      <c r="J112" s="1062"/>
      <c r="K112" s="1062"/>
      <c r="L112" s="1073"/>
      <c r="M112" s="1066"/>
      <c r="N112" s="1066"/>
      <c r="O112" s="1066"/>
      <c r="P112" s="1066"/>
      <c r="Q112" s="1066"/>
    </row>
    <row r="113" spans="2:17" ht="12.75" customHeight="1">
      <c r="B113" s="1088" t="str">
        <f>B49</f>
        <v>Contaminated Land</v>
      </c>
      <c r="C113" s="1059" t="s">
        <v>729</v>
      </c>
      <c r="D113" s="1053"/>
      <c r="E113" s="1053"/>
      <c r="F113" s="1053"/>
      <c r="G113" s="974" t="s">
        <v>20</v>
      </c>
      <c r="H113" s="1075">
        <v>0</v>
      </c>
      <c r="I113" s="1075">
        <v>0</v>
      </c>
      <c r="J113" s="1075">
        <v>0</v>
      </c>
      <c r="K113" s="1075">
        <v>0</v>
      </c>
      <c r="L113" s="1075">
        <v>0</v>
      </c>
      <c r="M113" s="1075">
        <v>0</v>
      </c>
      <c r="N113" s="1075">
        <v>0</v>
      </c>
      <c r="O113" s="1075">
        <v>0</v>
      </c>
      <c r="P113" s="1075">
        <v>0</v>
      </c>
      <c r="Q113" s="1075">
        <v>0</v>
      </c>
    </row>
    <row r="114" spans="2:17" ht="12.75" customHeight="1">
      <c r="B114" s="1081"/>
      <c r="C114" s="1061" t="s">
        <v>1272</v>
      </c>
      <c r="D114" s="1053"/>
      <c r="E114" s="1053"/>
      <c r="F114" s="1053"/>
      <c r="G114" s="974" t="s">
        <v>20</v>
      </c>
      <c r="H114" s="1075">
        <v>0</v>
      </c>
      <c r="I114" s="1075">
        <v>0</v>
      </c>
      <c r="J114" s="1075">
        <v>0</v>
      </c>
      <c r="K114" s="1075">
        <v>0</v>
      </c>
      <c r="L114" s="1075">
        <v>0</v>
      </c>
      <c r="M114" s="1075">
        <v>0</v>
      </c>
      <c r="N114" s="1075">
        <v>0</v>
      </c>
      <c r="O114" s="1075">
        <v>0</v>
      </c>
      <c r="P114" s="1075">
        <v>0</v>
      </c>
      <c r="Q114" s="1075">
        <v>0</v>
      </c>
    </row>
    <row r="115" spans="2:17" ht="12.75" customHeight="1">
      <c r="B115" s="1081"/>
      <c r="C115" s="1061" t="s">
        <v>1273</v>
      </c>
      <c r="D115" s="1053"/>
      <c r="E115" s="1053"/>
      <c r="F115" s="1053"/>
      <c r="G115" s="974" t="s">
        <v>20</v>
      </c>
      <c r="H115" s="1075">
        <v>0</v>
      </c>
      <c r="I115" s="1075">
        <v>0</v>
      </c>
      <c r="J115" s="1075">
        <v>0</v>
      </c>
      <c r="K115" s="1075">
        <v>0</v>
      </c>
      <c r="L115" s="1075">
        <v>0</v>
      </c>
      <c r="M115" s="1075">
        <v>0</v>
      </c>
      <c r="N115" s="1075">
        <v>0</v>
      </c>
      <c r="O115" s="1075">
        <v>0</v>
      </c>
      <c r="P115" s="1075">
        <v>0</v>
      </c>
      <c r="Q115" s="1075">
        <v>0</v>
      </c>
    </row>
    <row r="116" spans="2:17" ht="12.75" customHeight="1">
      <c r="B116" s="1081"/>
      <c r="C116" s="1061" t="s">
        <v>1274</v>
      </c>
      <c r="D116" s="1053"/>
      <c r="E116" s="1053"/>
      <c r="F116" s="1053"/>
      <c r="G116" s="974" t="s">
        <v>20</v>
      </c>
      <c r="H116" s="1075">
        <v>0</v>
      </c>
      <c r="I116" s="1075">
        <v>0</v>
      </c>
      <c r="J116" s="1075">
        <v>0</v>
      </c>
      <c r="K116" s="1075">
        <v>0</v>
      </c>
      <c r="L116" s="1075">
        <v>0</v>
      </c>
      <c r="M116" s="1075">
        <v>0</v>
      </c>
      <c r="N116" s="1075">
        <v>0</v>
      </c>
      <c r="O116" s="1075">
        <v>0</v>
      </c>
      <c r="P116" s="1075">
        <v>0</v>
      </c>
      <c r="Q116" s="1075">
        <v>0</v>
      </c>
    </row>
    <row r="117" spans="2:17" ht="12.75" customHeight="1">
      <c r="B117" s="1081"/>
      <c r="C117" s="1061" t="s">
        <v>1275</v>
      </c>
      <c r="D117" s="1053"/>
      <c r="E117" s="1053"/>
      <c r="F117" s="1053"/>
      <c r="G117" s="974" t="s">
        <v>20</v>
      </c>
      <c r="H117" s="1075">
        <v>0</v>
      </c>
      <c r="I117" s="1075">
        <v>0</v>
      </c>
      <c r="J117" s="1075">
        <v>0</v>
      </c>
      <c r="K117" s="1075">
        <v>0</v>
      </c>
      <c r="L117" s="1075">
        <v>0</v>
      </c>
      <c r="M117" s="1075">
        <v>0</v>
      </c>
      <c r="N117" s="1075">
        <v>0</v>
      </c>
      <c r="O117" s="1075">
        <v>0</v>
      </c>
      <c r="P117" s="1075">
        <v>0</v>
      </c>
      <c r="Q117" s="1075">
        <v>0</v>
      </c>
    </row>
    <row r="118" spans="2:17" ht="12.75" customHeight="1">
      <c r="B118" s="1081"/>
      <c r="C118" s="1061" t="s">
        <v>724</v>
      </c>
      <c r="D118" s="1053"/>
      <c r="E118" s="1053"/>
      <c r="F118" s="1053"/>
      <c r="G118" s="974" t="s">
        <v>20</v>
      </c>
      <c r="H118" s="1077">
        <f t="shared" ref="H118:Q118" si="21">SUM(H113:H117)</f>
        <v>0</v>
      </c>
      <c r="I118" s="1077">
        <f t="shared" si="21"/>
        <v>0</v>
      </c>
      <c r="J118" s="1077">
        <f t="shared" si="21"/>
        <v>0</v>
      </c>
      <c r="K118" s="1077">
        <f t="shared" si="21"/>
        <v>0</v>
      </c>
      <c r="L118" s="1077">
        <f t="shared" si="21"/>
        <v>0</v>
      </c>
      <c r="M118" s="1077">
        <f t="shared" si="21"/>
        <v>0</v>
      </c>
      <c r="N118" s="1077">
        <f t="shared" si="21"/>
        <v>0</v>
      </c>
      <c r="O118" s="1077">
        <f t="shared" si="21"/>
        <v>0</v>
      </c>
      <c r="P118" s="1077">
        <f t="shared" si="21"/>
        <v>0</v>
      </c>
      <c r="Q118" s="1077">
        <f t="shared" si="21"/>
        <v>0</v>
      </c>
    </row>
    <row r="119" spans="2:17" ht="12.75" customHeight="1">
      <c r="B119" s="1081"/>
      <c r="C119" s="1059"/>
      <c r="D119" s="1053"/>
      <c r="E119" s="1053"/>
      <c r="F119" s="1053"/>
      <c r="G119" s="974"/>
      <c r="H119" s="1062"/>
      <c r="I119" s="1062"/>
      <c r="J119" s="1062"/>
      <c r="K119" s="1062"/>
      <c r="L119" s="1073"/>
      <c r="M119" s="1066"/>
      <c r="N119" s="1066"/>
      <c r="O119" s="1066"/>
      <c r="P119" s="1066"/>
      <c r="Q119" s="1066"/>
    </row>
    <row r="120" spans="2:17" ht="12.75" customHeight="1">
      <c r="B120" s="1081"/>
      <c r="C120" s="1063" t="s">
        <v>1276</v>
      </c>
      <c r="D120" s="1053"/>
      <c r="E120" s="1053"/>
      <c r="F120" s="1053"/>
      <c r="G120" s="974" t="s">
        <v>20</v>
      </c>
      <c r="H120" s="1077">
        <f t="shared" ref="H120:Q120" si="22">SUM(H117,H116,H114,H115)</f>
        <v>0</v>
      </c>
      <c r="I120" s="1077">
        <f t="shared" si="22"/>
        <v>0</v>
      </c>
      <c r="J120" s="1077">
        <f t="shared" si="22"/>
        <v>0</v>
      </c>
      <c r="K120" s="1077">
        <f t="shared" si="22"/>
        <v>0</v>
      </c>
      <c r="L120" s="1077">
        <f t="shared" si="22"/>
        <v>0</v>
      </c>
      <c r="M120" s="1077">
        <f t="shared" si="22"/>
        <v>0</v>
      </c>
      <c r="N120" s="1077">
        <f t="shared" si="22"/>
        <v>0</v>
      </c>
      <c r="O120" s="1077">
        <f t="shared" si="22"/>
        <v>0</v>
      </c>
      <c r="P120" s="1077">
        <f t="shared" si="22"/>
        <v>0</v>
      </c>
      <c r="Q120" s="1077">
        <f t="shared" si="22"/>
        <v>0</v>
      </c>
    </row>
    <row r="121" spans="2:17" ht="12.75" customHeight="1">
      <c r="B121" s="1080"/>
      <c r="C121" s="1053"/>
      <c r="D121" s="1053"/>
      <c r="E121" s="1053"/>
      <c r="F121" s="1053"/>
      <c r="G121" s="1053"/>
      <c r="H121" s="1062"/>
      <c r="I121" s="1062"/>
      <c r="J121" s="1062"/>
      <c r="K121" s="1062"/>
      <c r="L121" s="1073"/>
      <c r="M121" s="1066"/>
      <c r="N121" s="1066"/>
      <c r="O121" s="1066"/>
      <c r="P121" s="1066"/>
      <c r="Q121" s="1066"/>
    </row>
    <row r="122" spans="2:17" ht="12.75" customHeight="1">
      <c r="B122" s="1088" t="str">
        <f>B58</f>
        <v>Other (including Property &amp; Employer liability)</v>
      </c>
      <c r="C122" s="1059" t="s">
        <v>729</v>
      </c>
      <c r="D122" s="1053"/>
      <c r="E122" s="1053"/>
      <c r="F122" s="1053"/>
      <c r="G122" s="974" t="s">
        <v>20</v>
      </c>
      <c r="H122" s="1075"/>
      <c r="I122" s="1075"/>
      <c r="J122" s="1075"/>
      <c r="K122" s="1075"/>
      <c r="L122" s="1075"/>
      <c r="M122" s="1075"/>
      <c r="N122" s="1075"/>
      <c r="O122" s="1075"/>
      <c r="P122" s="1075"/>
      <c r="Q122" s="1075"/>
    </row>
    <row r="123" spans="2:17" ht="12.75" customHeight="1">
      <c r="B123" s="1080"/>
      <c r="C123" s="1061" t="s">
        <v>1272</v>
      </c>
      <c r="D123" s="1053"/>
      <c r="E123" s="1053"/>
      <c r="F123" s="1053"/>
      <c r="G123" s="974" t="s">
        <v>20</v>
      </c>
      <c r="H123" s="1075"/>
      <c r="I123" s="1075"/>
      <c r="J123" s="1075"/>
      <c r="K123" s="1075"/>
      <c r="L123" s="1075"/>
      <c r="M123" s="1075"/>
      <c r="N123" s="1075"/>
      <c r="O123" s="1075"/>
      <c r="P123" s="1075"/>
      <c r="Q123" s="1075"/>
    </row>
    <row r="124" spans="2:17" ht="12.75" customHeight="1">
      <c r="B124" s="1080"/>
      <c r="C124" s="1061" t="s">
        <v>1273</v>
      </c>
      <c r="D124" s="1053"/>
      <c r="E124" s="1053"/>
      <c r="F124" s="1053"/>
      <c r="G124" s="974" t="s">
        <v>20</v>
      </c>
      <c r="H124" s="1075"/>
      <c r="I124" s="1075"/>
      <c r="J124" s="1075"/>
      <c r="K124" s="1075"/>
      <c r="L124" s="1075"/>
      <c r="M124" s="1075"/>
      <c r="N124" s="1075"/>
      <c r="O124" s="1075"/>
      <c r="P124" s="1075"/>
      <c r="Q124" s="1075"/>
    </row>
    <row r="125" spans="2:17" ht="12.75" customHeight="1">
      <c r="B125" s="1080"/>
      <c r="C125" s="1061" t="s">
        <v>1274</v>
      </c>
      <c r="D125" s="1053"/>
      <c r="E125" s="1053"/>
      <c r="F125" s="1053"/>
      <c r="G125" s="974" t="s">
        <v>20</v>
      </c>
      <c r="H125" s="1075"/>
      <c r="I125" s="1075"/>
      <c r="J125" s="1075"/>
      <c r="K125" s="1075"/>
      <c r="L125" s="1075"/>
      <c r="M125" s="1075"/>
      <c r="N125" s="1075"/>
      <c r="O125" s="1075"/>
      <c r="P125" s="1075"/>
      <c r="Q125" s="1075"/>
    </row>
    <row r="126" spans="2:17" ht="12.75" customHeight="1">
      <c r="B126" s="1080"/>
      <c r="C126" s="1061" t="s">
        <v>1275</v>
      </c>
      <c r="D126" s="1053"/>
      <c r="E126" s="1053"/>
      <c r="F126" s="1053"/>
      <c r="G126" s="974" t="s">
        <v>20</v>
      </c>
      <c r="H126" s="1075"/>
      <c r="I126" s="1075"/>
      <c r="J126" s="1075"/>
      <c r="K126" s="1075"/>
      <c r="L126" s="1075"/>
      <c r="M126" s="1075"/>
      <c r="N126" s="1075"/>
      <c r="O126" s="1075"/>
      <c r="P126" s="1075"/>
      <c r="Q126" s="1075"/>
    </row>
    <row r="127" spans="2:17" ht="12.75" customHeight="1">
      <c r="B127" s="1080"/>
      <c r="C127" s="1061" t="s">
        <v>724</v>
      </c>
      <c r="D127" s="1053"/>
      <c r="E127" s="1053"/>
      <c r="F127" s="1053"/>
      <c r="G127" s="974" t="s">
        <v>20</v>
      </c>
      <c r="H127" s="1077">
        <f t="shared" ref="H127:Q127" si="23">SUM(H122:H126)</f>
        <v>0</v>
      </c>
      <c r="I127" s="1077">
        <f t="shared" si="23"/>
        <v>0</v>
      </c>
      <c r="J127" s="1077">
        <f t="shared" si="23"/>
        <v>0</v>
      </c>
      <c r="K127" s="1077">
        <f t="shared" si="23"/>
        <v>0</v>
      </c>
      <c r="L127" s="1077">
        <f t="shared" si="23"/>
        <v>0</v>
      </c>
      <c r="M127" s="1077">
        <f t="shared" si="23"/>
        <v>0</v>
      </c>
      <c r="N127" s="1077">
        <f t="shared" si="23"/>
        <v>0</v>
      </c>
      <c r="O127" s="1077">
        <f t="shared" si="23"/>
        <v>0</v>
      </c>
      <c r="P127" s="1077">
        <f t="shared" si="23"/>
        <v>0</v>
      </c>
      <c r="Q127" s="1077">
        <f t="shared" si="23"/>
        <v>0</v>
      </c>
    </row>
    <row r="128" spans="2:17" ht="12.75" customHeight="1">
      <c r="B128" s="1080"/>
      <c r="C128" s="1059"/>
      <c r="D128" s="1053"/>
      <c r="E128" s="1053"/>
      <c r="F128" s="1053"/>
      <c r="G128" s="974"/>
      <c r="H128" s="1062"/>
      <c r="I128" s="1062"/>
      <c r="J128" s="1062"/>
      <c r="K128" s="1062"/>
      <c r="L128" s="1073"/>
      <c r="M128" s="1066"/>
      <c r="N128" s="1066"/>
      <c r="O128" s="1066"/>
      <c r="P128" s="1066"/>
      <c r="Q128" s="1066"/>
    </row>
    <row r="129" spans="2:17" ht="12.75" customHeight="1">
      <c r="B129" s="1081"/>
      <c r="C129" s="1063" t="s">
        <v>1276</v>
      </c>
      <c r="D129" s="1053"/>
      <c r="E129" s="1053"/>
      <c r="F129" s="1053"/>
      <c r="G129" s="974" t="s">
        <v>20</v>
      </c>
      <c r="H129" s="1077">
        <f t="shared" ref="H129:Q129" si="24">SUM(H126,H125,H123,H124)</f>
        <v>0</v>
      </c>
      <c r="I129" s="1077">
        <f t="shared" si="24"/>
        <v>0</v>
      </c>
      <c r="J129" s="1077">
        <f t="shared" si="24"/>
        <v>0</v>
      </c>
      <c r="K129" s="1077">
        <f t="shared" si="24"/>
        <v>0</v>
      </c>
      <c r="L129" s="1077">
        <f t="shared" si="24"/>
        <v>0</v>
      </c>
      <c r="M129" s="1077">
        <f t="shared" si="24"/>
        <v>0</v>
      </c>
      <c r="N129" s="1077">
        <f t="shared" si="24"/>
        <v>0</v>
      </c>
      <c r="O129" s="1077">
        <f t="shared" si="24"/>
        <v>0</v>
      </c>
      <c r="P129" s="1077">
        <f t="shared" si="24"/>
        <v>0</v>
      </c>
      <c r="Q129" s="1077">
        <f t="shared" si="24"/>
        <v>0</v>
      </c>
    </row>
    <row r="130" spans="2:17" ht="12.75" customHeight="1">
      <c r="B130" s="1080"/>
      <c r="C130" s="1053"/>
      <c r="D130" s="1053"/>
      <c r="E130" s="1053"/>
      <c r="F130" s="1053"/>
      <c r="G130" s="1053"/>
      <c r="H130" s="1062"/>
      <c r="I130" s="1062"/>
      <c r="J130" s="1062"/>
      <c r="K130" s="1062"/>
      <c r="L130" s="1073"/>
      <c r="M130" s="1066"/>
      <c r="N130" s="1066"/>
      <c r="O130" s="1066"/>
      <c r="P130" s="1066"/>
      <c r="Q130" s="1066"/>
    </row>
    <row r="131" spans="2:17" ht="12.75" customHeight="1">
      <c r="B131" s="1088">
        <f>B67</f>
        <v>0</v>
      </c>
      <c r="C131" s="1059" t="s">
        <v>729</v>
      </c>
      <c r="D131" s="1053"/>
      <c r="E131" s="1053"/>
      <c r="F131" s="1053"/>
      <c r="G131" s="974" t="s">
        <v>20</v>
      </c>
      <c r="H131" s="1083"/>
      <c r="I131" s="1083"/>
      <c r="J131" s="1083"/>
      <c r="K131" s="1083"/>
      <c r="L131" s="1083"/>
      <c r="M131" s="1083"/>
      <c r="N131" s="1083"/>
      <c r="O131" s="1083"/>
      <c r="P131" s="1083"/>
      <c r="Q131" s="1083"/>
    </row>
    <row r="132" spans="2:17" ht="12.75" customHeight="1">
      <c r="B132" s="1080"/>
      <c r="C132" s="1061" t="s">
        <v>1272</v>
      </c>
      <c r="D132" s="1053"/>
      <c r="E132" s="1053"/>
      <c r="F132" s="1053"/>
      <c r="G132" s="974" t="s">
        <v>20</v>
      </c>
      <c r="H132" s="1083"/>
      <c r="I132" s="1083"/>
      <c r="J132" s="1083"/>
      <c r="K132" s="1083"/>
      <c r="L132" s="1083"/>
      <c r="M132" s="1083"/>
      <c r="N132" s="1083"/>
      <c r="O132" s="1083"/>
      <c r="P132" s="1083"/>
      <c r="Q132" s="1083"/>
    </row>
    <row r="133" spans="2:17" ht="12.75" customHeight="1">
      <c r="B133" s="1080"/>
      <c r="C133" s="1061" t="s">
        <v>1273</v>
      </c>
      <c r="D133" s="1053"/>
      <c r="E133" s="1053"/>
      <c r="F133" s="1053"/>
      <c r="G133" s="974" t="s">
        <v>20</v>
      </c>
      <c r="H133" s="1083"/>
      <c r="I133" s="1083"/>
      <c r="J133" s="1083"/>
      <c r="K133" s="1083"/>
      <c r="L133" s="1083"/>
      <c r="M133" s="1083"/>
      <c r="N133" s="1083"/>
      <c r="O133" s="1083"/>
      <c r="P133" s="1083"/>
      <c r="Q133" s="1083"/>
    </row>
    <row r="134" spans="2:17" ht="12.75" customHeight="1">
      <c r="B134" s="1080"/>
      <c r="C134" s="1061" t="s">
        <v>1274</v>
      </c>
      <c r="D134" s="1053"/>
      <c r="E134" s="1053"/>
      <c r="F134" s="1053"/>
      <c r="G134" s="974" t="s">
        <v>20</v>
      </c>
      <c r="H134" s="1083"/>
      <c r="I134" s="1083"/>
      <c r="J134" s="1083"/>
      <c r="K134" s="1083"/>
      <c r="L134" s="1083"/>
      <c r="M134" s="1083"/>
      <c r="N134" s="1083"/>
      <c r="O134" s="1083"/>
      <c r="P134" s="1083"/>
      <c r="Q134" s="1083"/>
    </row>
    <row r="135" spans="2:17" ht="12.75" customHeight="1">
      <c r="B135" s="1080"/>
      <c r="C135" s="1061" t="s">
        <v>1275</v>
      </c>
      <c r="D135" s="1053"/>
      <c r="E135" s="1053"/>
      <c r="F135" s="1053"/>
      <c r="G135" s="974" t="s">
        <v>20</v>
      </c>
      <c r="H135" s="1083"/>
      <c r="I135" s="1083"/>
      <c r="J135" s="1083"/>
      <c r="K135" s="1083"/>
      <c r="L135" s="1083"/>
      <c r="M135" s="1083"/>
      <c r="N135" s="1083"/>
      <c r="O135" s="1083"/>
      <c r="P135" s="1083"/>
      <c r="Q135" s="1083"/>
    </row>
    <row r="136" spans="2:17" ht="12.75" customHeight="1">
      <c r="B136" s="1080"/>
      <c r="C136" s="1061" t="s">
        <v>724</v>
      </c>
      <c r="D136" s="1053"/>
      <c r="E136" s="1053"/>
      <c r="F136" s="1053"/>
      <c r="G136" s="974" t="s">
        <v>20</v>
      </c>
      <c r="H136" s="1077">
        <f t="shared" ref="H136:Q136" si="25">SUM(H131:H135)</f>
        <v>0</v>
      </c>
      <c r="I136" s="1077">
        <f t="shared" si="25"/>
        <v>0</v>
      </c>
      <c r="J136" s="1077">
        <f t="shared" si="25"/>
        <v>0</v>
      </c>
      <c r="K136" s="1077">
        <f t="shared" si="25"/>
        <v>0</v>
      </c>
      <c r="L136" s="1077">
        <f t="shared" si="25"/>
        <v>0</v>
      </c>
      <c r="M136" s="1077">
        <f t="shared" si="25"/>
        <v>0</v>
      </c>
      <c r="N136" s="1077">
        <f t="shared" si="25"/>
        <v>0</v>
      </c>
      <c r="O136" s="1077">
        <f t="shared" si="25"/>
        <v>0</v>
      </c>
      <c r="P136" s="1077">
        <f t="shared" si="25"/>
        <v>0</v>
      </c>
      <c r="Q136" s="1077">
        <f t="shared" si="25"/>
        <v>0</v>
      </c>
    </row>
    <row r="137" spans="2:17" ht="12.75" customHeight="1">
      <c r="B137" s="1080"/>
      <c r="C137" s="1059"/>
      <c r="D137" s="1053"/>
      <c r="E137" s="1053"/>
      <c r="F137" s="1053"/>
      <c r="G137" s="974"/>
      <c r="H137" s="1062"/>
      <c r="I137" s="1062"/>
      <c r="J137" s="1062"/>
      <c r="K137" s="1062"/>
      <c r="L137" s="1073"/>
      <c r="M137" s="1066"/>
      <c r="N137" s="1066"/>
      <c r="O137" s="1066"/>
      <c r="P137" s="1066"/>
      <c r="Q137" s="1066"/>
    </row>
    <row r="138" spans="2:17" ht="12.75" customHeight="1">
      <c r="B138" s="1081"/>
      <c r="C138" s="1063" t="s">
        <v>1276</v>
      </c>
      <c r="D138" s="1053"/>
      <c r="E138" s="1053"/>
      <c r="F138" s="1053"/>
      <c r="G138" s="974" t="s">
        <v>20</v>
      </c>
      <c r="H138" s="1077">
        <f t="shared" ref="H138:Q138" si="26">SUM(H135,H134,H132,H133)</f>
        <v>0</v>
      </c>
      <c r="I138" s="1077">
        <f t="shared" si="26"/>
        <v>0</v>
      </c>
      <c r="J138" s="1077">
        <f t="shared" si="26"/>
        <v>0</v>
      </c>
      <c r="K138" s="1077">
        <f t="shared" si="26"/>
        <v>0</v>
      </c>
      <c r="L138" s="1077">
        <f t="shared" si="26"/>
        <v>0</v>
      </c>
      <c r="M138" s="1077">
        <f t="shared" si="26"/>
        <v>0</v>
      </c>
      <c r="N138" s="1077">
        <f t="shared" si="26"/>
        <v>0</v>
      </c>
      <c r="O138" s="1077">
        <f t="shared" si="26"/>
        <v>0</v>
      </c>
      <c r="P138" s="1077">
        <f t="shared" si="26"/>
        <v>0</v>
      </c>
      <c r="Q138" s="1077">
        <f t="shared" si="26"/>
        <v>0</v>
      </c>
    </row>
    <row r="139" spans="2:17" ht="12.75" customHeight="1">
      <c r="B139" s="1080"/>
      <c r="C139" s="1053"/>
      <c r="D139" s="1053"/>
      <c r="E139" s="1053"/>
      <c r="F139" s="1053"/>
      <c r="G139" s="1053"/>
      <c r="H139" s="1062"/>
      <c r="I139" s="1062"/>
      <c r="J139" s="1062"/>
      <c r="K139" s="1062"/>
      <c r="L139" s="1073"/>
      <c r="M139" s="1066"/>
      <c r="N139" s="1066"/>
      <c r="O139" s="1066"/>
      <c r="P139" s="1066"/>
      <c r="Q139" s="1066"/>
    </row>
    <row r="140" spans="2:17" ht="12.75" customHeight="1">
      <c r="B140" s="1088">
        <f>B76</f>
        <v>0</v>
      </c>
      <c r="C140" s="1059" t="s">
        <v>729</v>
      </c>
      <c r="D140" s="1053"/>
      <c r="E140" s="1053"/>
      <c r="F140" s="1053"/>
      <c r="G140" s="974" t="s">
        <v>20</v>
      </c>
      <c r="H140" s="1083"/>
      <c r="I140" s="1083"/>
      <c r="J140" s="1083"/>
      <c r="K140" s="1083"/>
      <c r="L140" s="1083"/>
      <c r="M140" s="1083"/>
      <c r="N140" s="1083"/>
      <c r="O140" s="1083"/>
      <c r="P140" s="1083"/>
      <c r="Q140" s="1083"/>
    </row>
    <row r="141" spans="2:17" ht="12.75" customHeight="1">
      <c r="B141" s="1080"/>
      <c r="C141" s="1061" t="s">
        <v>1272</v>
      </c>
      <c r="D141" s="1053"/>
      <c r="E141" s="1053"/>
      <c r="F141" s="1053"/>
      <c r="G141" s="974" t="s">
        <v>20</v>
      </c>
      <c r="H141" s="1083"/>
      <c r="I141" s="1083"/>
      <c r="J141" s="1083"/>
      <c r="K141" s="1083"/>
      <c r="L141" s="1083"/>
      <c r="M141" s="1083"/>
      <c r="N141" s="1083"/>
      <c r="O141" s="1083"/>
      <c r="P141" s="1083"/>
      <c r="Q141" s="1083"/>
    </row>
    <row r="142" spans="2:17" ht="12.75" customHeight="1">
      <c r="B142" s="1080"/>
      <c r="C142" s="1061" t="s">
        <v>1273</v>
      </c>
      <c r="D142" s="1053"/>
      <c r="E142" s="1053"/>
      <c r="F142" s="1053"/>
      <c r="G142" s="974" t="s">
        <v>20</v>
      </c>
      <c r="H142" s="1083"/>
      <c r="I142" s="1083"/>
      <c r="J142" s="1083"/>
      <c r="K142" s="1083"/>
      <c r="L142" s="1083"/>
      <c r="M142" s="1083"/>
      <c r="N142" s="1083"/>
      <c r="O142" s="1083"/>
      <c r="P142" s="1083"/>
      <c r="Q142" s="1083"/>
    </row>
    <row r="143" spans="2:17" ht="12.75" customHeight="1">
      <c r="B143" s="1080"/>
      <c r="C143" s="1061" t="s">
        <v>1274</v>
      </c>
      <c r="D143" s="1053"/>
      <c r="E143" s="1053"/>
      <c r="F143" s="1053"/>
      <c r="G143" s="974" t="s">
        <v>20</v>
      </c>
      <c r="H143" s="1083"/>
      <c r="I143" s="1083"/>
      <c r="J143" s="1083"/>
      <c r="K143" s="1083"/>
      <c r="L143" s="1083"/>
      <c r="M143" s="1083"/>
      <c r="N143" s="1083"/>
      <c r="O143" s="1083"/>
      <c r="P143" s="1083"/>
      <c r="Q143" s="1083"/>
    </row>
    <row r="144" spans="2:17" ht="12.75" customHeight="1">
      <c r="B144" s="1080"/>
      <c r="C144" s="1061" t="s">
        <v>1275</v>
      </c>
      <c r="D144" s="1053"/>
      <c r="E144" s="1053"/>
      <c r="F144" s="1053"/>
      <c r="G144" s="974" t="s">
        <v>20</v>
      </c>
      <c r="H144" s="1083"/>
      <c r="I144" s="1083"/>
      <c r="J144" s="1083"/>
      <c r="K144" s="1083"/>
      <c r="L144" s="1083"/>
      <c r="M144" s="1083"/>
      <c r="N144" s="1083"/>
      <c r="O144" s="1083"/>
      <c r="P144" s="1083"/>
      <c r="Q144" s="1083"/>
    </row>
    <row r="145" spans="2:17" ht="12.75" customHeight="1">
      <c r="B145" s="1080"/>
      <c r="C145" s="1061" t="s">
        <v>724</v>
      </c>
      <c r="D145" s="1053"/>
      <c r="E145" s="1053"/>
      <c r="F145" s="1053"/>
      <c r="G145" s="974" t="s">
        <v>20</v>
      </c>
      <c r="H145" s="1077">
        <f t="shared" ref="H145:Q145" si="27">SUM(H140:H144)</f>
        <v>0</v>
      </c>
      <c r="I145" s="1077">
        <f t="shared" si="27"/>
        <v>0</v>
      </c>
      <c r="J145" s="1077">
        <f t="shared" si="27"/>
        <v>0</v>
      </c>
      <c r="K145" s="1077">
        <f t="shared" si="27"/>
        <v>0</v>
      </c>
      <c r="L145" s="1077">
        <f t="shared" si="27"/>
        <v>0</v>
      </c>
      <c r="M145" s="1077">
        <f t="shared" si="27"/>
        <v>0</v>
      </c>
      <c r="N145" s="1077">
        <f t="shared" si="27"/>
        <v>0</v>
      </c>
      <c r="O145" s="1077">
        <f t="shared" si="27"/>
        <v>0</v>
      </c>
      <c r="P145" s="1077">
        <f t="shared" si="27"/>
        <v>0</v>
      </c>
      <c r="Q145" s="1077">
        <f t="shared" si="27"/>
        <v>0</v>
      </c>
    </row>
    <row r="146" spans="2:17" ht="12.75" customHeight="1">
      <c r="B146" s="1080"/>
      <c r="C146" s="1059"/>
      <c r="D146" s="1053"/>
      <c r="E146" s="1053"/>
      <c r="F146" s="1053"/>
      <c r="G146" s="974"/>
      <c r="H146" s="1062"/>
      <c r="I146" s="1062"/>
      <c r="J146" s="1062"/>
      <c r="K146" s="1062"/>
      <c r="L146" s="1073"/>
      <c r="M146" s="1066"/>
      <c r="N146" s="1066"/>
      <c r="O146" s="1066"/>
      <c r="P146" s="1066"/>
      <c r="Q146" s="1066"/>
    </row>
    <row r="147" spans="2:17" ht="12.75" customHeight="1">
      <c r="B147" s="1081"/>
      <c r="C147" s="1063" t="s">
        <v>1276</v>
      </c>
      <c r="D147" s="1053"/>
      <c r="E147" s="1053"/>
      <c r="F147" s="1053"/>
      <c r="G147" s="974" t="s">
        <v>20</v>
      </c>
      <c r="H147" s="1077">
        <f t="shared" ref="H147:Q147" si="28">SUM(H144,H143,H141,H142)</f>
        <v>0</v>
      </c>
      <c r="I147" s="1077">
        <f t="shared" si="28"/>
        <v>0</v>
      </c>
      <c r="J147" s="1077">
        <f t="shared" si="28"/>
        <v>0</v>
      </c>
      <c r="K147" s="1077">
        <f t="shared" si="28"/>
        <v>0</v>
      </c>
      <c r="L147" s="1077">
        <f t="shared" si="28"/>
        <v>0</v>
      </c>
      <c r="M147" s="1077">
        <f t="shared" si="28"/>
        <v>0</v>
      </c>
      <c r="N147" s="1077">
        <f t="shared" si="28"/>
        <v>0</v>
      </c>
      <c r="O147" s="1077">
        <f t="shared" si="28"/>
        <v>0</v>
      </c>
      <c r="P147" s="1077">
        <f t="shared" si="28"/>
        <v>0</v>
      </c>
      <c r="Q147" s="1077">
        <f t="shared" si="28"/>
        <v>0</v>
      </c>
    </row>
    <row r="148" spans="2:17" ht="12.75" customHeight="1">
      <c r="B148" s="1080"/>
      <c r="C148" s="1053"/>
      <c r="D148" s="1053"/>
      <c r="E148" s="1053"/>
      <c r="F148" s="1053"/>
      <c r="G148" s="1053"/>
      <c r="H148" s="1062"/>
      <c r="I148" s="1062"/>
      <c r="J148" s="1062"/>
      <c r="K148" s="1062"/>
      <c r="L148" s="1073"/>
      <c r="M148" s="1066"/>
      <c r="N148" s="1066"/>
      <c r="O148" s="1066"/>
      <c r="P148" s="1066"/>
      <c r="Q148" s="1066"/>
    </row>
    <row r="149" spans="2:17" ht="12.75" customHeight="1">
      <c r="B149" s="1088">
        <f>B85</f>
        <v>0</v>
      </c>
      <c r="C149" s="1059" t="s">
        <v>729</v>
      </c>
      <c r="D149" s="1053"/>
      <c r="E149" s="1053"/>
      <c r="F149" s="1053"/>
      <c r="G149" s="974" t="s">
        <v>20</v>
      </c>
      <c r="H149" s="1083"/>
      <c r="I149" s="1083"/>
      <c r="J149" s="1083"/>
      <c r="K149" s="1083"/>
      <c r="L149" s="1083"/>
      <c r="M149" s="1083"/>
      <c r="N149" s="1083"/>
      <c r="O149" s="1083"/>
      <c r="P149" s="1083"/>
      <c r="Q149" s="1083"/>
    </row>
    <row r="150" spans="2:17" ht="12.75" customHeight="1">
      <c r="B150" s="1080"/>
      <c r="C150" s="1061" t="s">
        <v>1272</v>
      </c>
      <c r="D150" s="1053"/>
      <c r="E150" s="1053"/>
      <c r="F150" s="1053"/>
      <c r="G150" s="974" t="s">
        <v>20</v>
      </c>
      <c r="H150" s="1083"/>
      <c r="I150" s="1083"/>
      <c r="J150" s="1083"/>
      <c r="K150" s="1083"/>
      <c r="L150" s="1083"/>
      <c r="M150" s="1083"/>
      <c r="N150" s="1083"/>
      <c r="O150" s="1083"/>
      <c r="P150" s="1083"/>
      <c r="Q150" s="1083"/>
    </row>
    <row r="151" spans="2:17" ht="12.75" customHeight="1">
      <c r="B151" s="1080"/>
      <c r="C151" s="1061" t="s">
        <v>1273</v>
      </c>
      <c r="D151" s="1053"/>
      <c r="E151" s="1053"/>
      <c r="F151" s="1053"/>
      <c r="G151" s="974" t="s">
        <v>20</v>
      </c>
      <c r="H151" s="1083"/>
      <c r="I151" s="1083"/>
      <c r="J151" s="1083"/>
      <c r="K151" s="1083"/>
      <c r="L151" s="1083"/>
      <c r="M151" s="1083"/>
      <c r="N151" s="1083"/>
      <c r="O151" s="1083"/>
      <c r="P151" s="1083"/>
      <c r="Q151" s="1083"/>
    </row>
    <row r="152" spans="2:17" ht="12.75" customHeight="1">
      <c r="B152" s="1080"/>
      <c r="C152" s="1061" t="s">
        <v>1274</v>
      </c>
      <c r="D152" s="1053"/>
      <c r="E152" s="1053"/>
      <c r="F152" s="1053"/>
      <c r="G152" s="974" t="s">
        <v>20</v>
      </c>
      <c r="H152" s="1083"/>
      <c r="I152" s="1083"/>
      <c r="J152" s="1083"/>
      <c r="K152" s="1083"/>
      <c r="L152" s="1083"/>
      <c r="M152" s="1083"/>
      <c r="N152" s="1083"/>
      <c r="O152" s="1083"/>
      <c r="P152" s="1083"/>
      <c r="Q152" s="1083"/>
    </row>
    <row r="153" spans="2:17" ht="12.75" customHeight="1">
      <c r="B153" s="1080"/>
      <c r="C153" s="1061" t="s">
        <v>1275</v>
      </c>
      <c r="D153" s="1053"/>
      <c r="E153" s="1053"/>
      <c r="F153" s="1053"/>
      <c r="G153" s="974" t="s">
        <v>20</v>
      </c>
      <c r="H153" s="1083"/>
      <c r="I153" s="1083"/>
      <c r="J153" s="1083"/>
      <c r="K153" s="1083"/>
      <c r="L153" s="1083"/>
      <c r="M153" s="1083"/>
      <c r="N153" s="1083"/>
      <c r="O153" s="1083"/>
      <c r="P153" s="1083"/>
      <c r="Q153" s="1083"/>
    </row>
    <row r="154" spans="2:17" ht="12.75" customHeight="1">
      <c r="B154" s="1080"/>
      <c r="C154" s="1061" t="s">
        <v>724</v>
      </c>
      <c r="D154" s="1053"/>
      <c r="E154" s="1053"/>
      <c r="F154" s="1053"/>
      <c r="G154" s="974" t="s">
        <v>20</v>
      </c>
      <c r="H154" s="1077">
        <f t="shared" ref="H154:Q154" si="29">SUM(H149:H153)</f>
        <v>0</v>
      </c>
      <c r="I154" s="1077">
        <f t="shared" si="29"/>
        <v>0</v>
      </c>
      <c r="J154" s="1077">
        <f t="shared" si="29"/>
        <v>0</v>
      </c>
      <c r="K154" s="1077">
        <f t="shared" si="29"/>
        <v>0</v>
      </c>
      <c r="L154" s="1077">
        <f t="shared" si="29"/>
        <v>0</v>
      </c>
      <c r="M154" s="1077">
        <f t="shared" si="29"/>
        <v>0</v>
      </c>
      <c r="N154" s="1077">
        <f t="shared" si="29"/>
        <v>0</v>
      </c>
      <c r="O154" s="1077">
        <f t="shared" si="29"/>
        <v>0</v>
      </c>
      <c r="P154" s="1077">
        <f t="shared" si="29"/>
        <v>0</v>
      </c>
      <c r="Q154" s="1077">
        <f t="shared" si="29"/>
        <v>0</v>
      </c>
    </row>
    <row r="155" spans="2:17" ht="12.75" customHeight="1">
      <c r="B155" s="1080"/>
      <c r="C155" s="1059"/>
      <c r="D155" s="1053"/>
      <c r="E155" s="1053"/>
      <c r="F155" s="1053"/>
      <c r="G155" s="974"/>
      <c r="H155" s="1062"/>
      <c r="I155" s="1062"/>
      <c r="J155" s="1062"/>
      <c r="K155" s="1062"/>
      <c r="L155" s="1073"/>
      <c r="M155" s="1066"/>
      <c r="N155" s="1066"/>
      <c r="O155" s="1066"/>
      <c r="P155" s="1066"/>
      <c r="Q155" s="1066"/>
    </row>
    <row r="156" spans="2:17" ht="12.75" customHeight="1">
      <c r="B156" s="1081"/>
      <c r="C156" s="1063" t="s">
        <v>1276</v>
      </c>
      <c r="D156" s="1053"/>
      <c r="E156" s="1053"/>
      <c r="F156" s="1053"/>
      <c r="G156" s="974" t="s">
        <v>20</v>
      </c>
      <c r="H156" s="1077">
        <f t="shared" ref="H156:Q156" si="30">SUM(H153,H152,H150,H151)</f>
        <v>0</v>
      </c>
      <c r="I156" s="1077">
        <f t="shared" si="30"/>
        <v>0</v>
      </c>
      <c r="J156" s="1077">
        <f t="shared" si="30"/>
        <v>0</v>
      </c>
      <c r="K156" s="1077">
        <f t="shared" si="30"/>
        <v>0</v>
      </c>
      <c r="L156" s="1077">
        <f t="shared" si="30"/>
        <v>0</v>
      </c>
      <c r="M156" s="1077">
        <f t="shared" si="30"/>
        <v>0</v>
      </c>
      <c r="N156" s="1077">
        <f t="shared" si="30"/>
        <v>0</v>
      </c>
      <c r="O156" s="1077">
        <f t="shared" si="30"/>
        <v>0</v>
      </c>
      <c r="P156" s="1077">
        <f t="shared" si="30"/>
        <v>0</v>
      </c>
      <c r="Q156" s="1077">
        <f t="shared" si="30"/>
        <v>0</v>
      </c>
    </row>
    <row r="157" spans="2:17" ht="12.75" customHeight="1">
      <c r="B157" s="1080"/>
      <c r="C157" s="1053"/>
      <c r="D157" s="1053"/>
      <c r="E157" s="1053"/>
      <c r="F157" s="1053"/>
      <c r="G157" s="1053"/>
      <c r="H157" s="1062"/>
      <c r="I157" s="1062"/>
      <c r="J157" s="1062"/>
      <c r="K157" s="1062"/>
      <c r="L157" s="1073"/>
      <c r="M157" s="1066"/>
      <c r="N157" s="1066"/>
      <c r="O157" s="1066"/>
      <c r="P157" s="1066"/>
      <c r="Q157" s="1066"/>
    </row>
    <row r="158" spans="2:17" ht="12.75" customHeight="1">
      <c r="B158" s="1088">
        <f>B94</f>
        <v>0</v>
      </c>
      <c r="C158" s="1059" t="s">
        <v>729</v>
      </c>
      <c r="D158" s="1053"/>
      <c r="E158" s="1053"/>
      <c r="F158" s="1053"/>
      <c r="G158" s="974" t="s">
        <v>20</v>
      </c>
      <c r="H158" s="1083"/>
      <c r="I158" s="1083"/>
      <c r="J158" s="1083"/>
      <c r="K158" s="1083"/>
      <c r="L158" s="1083"/>
      <c r="M158" s="1083"/>
      <c r="N158" s="1083"/>
      <c r="O158" s="1083"/>
      <c r="P158" s="1083"/>
      <c r="Q158" s="1083"/>
    </row>
    <row r="159" spans="2:17" ht="12.75" customHeight="1">
      <c r="B159" s="1080"/>
      <c r="C159" s="1061" t="s">
        <v>1272</v>
      </c>
      <c r="D159" s="1053"/>
      <c r="E159" s="1053"/>
      <c r="F159" s="1053"/>
      <c r="G159" s="974" t="s">
        <v>20</v>
      </c>
      <c r="H159" s="1083"/>
      <c r="I159" s="1083"/>
      <c r="J159" s="1083"/>
      <c r="K159" s="1083"/>
      <c r="L159" s="1083"/>
      <c r="M159" s="1083"/>
      <c r="N159" s="1083"/>
      <c r="O159" s="1083"/>
      <c r="P159" s="1083"/>
      <c r="Q159" s="1083"/>
    </row>
    <row r="160" spans="2:17" ht="12.75" customHeight="1">
      <c r="B160" s="1080"/>
      <c r="C160" s="1061" t="s">
        <v>1273</v>
      </c>
      <c r="D160" s="1053"/>
      <c r="E160" s="1053"/>
      <c r="F160" s="1053"/>
      <c r="G160" s="974" t="s">
        <v>20</v>
      </c>
      <c r="H160" s="1083"/>
      <c r="I160" s="1083"/>
      <c r="J160" s="1083"/>
      <c r="K160" s="1083"/>
      <c r="L160" s="1083"/>
      <c r="M160" s="1083"/>
      <c r="N160" s="1083"/>
      <c r="O160" s="1083"/>
      <c r="P160" s="1083"/>
      <c r="Q160" s="1083"/>
    </row>
    <row r="161" spans="2:17" ht="12.75" customHeight="1">
      <c r="B161" s="1080"/>
      <c r="C161" s="1061" t="s">
        <v>1274</v>
      </c>
      <c r="D161" s="1053"/>
      <c r="E161" s="1053"/>
      <c r="F161" s="1053"/>
      <c r="G161" s="974" t="s">
        <v>20</v>
      </c>
      <c r="H161" s="1083"/>
      <c r="I161" s="1083"/>
      <c r="J161" s="1083"/>
      <c r="K161" s="1083"/>
      <c r="L161" s="1083"/>
      <c r="M161" s="1083"/>
      <c r="N161" s="1083"/>
      <c r="O161" s="1083"/>
      <c r="P161" s="1083"/>
      <c r="Q161" s="1083"/>
    </row>
    <row r="162" spans="2:17" ht="12.75" customHeight="1">
      <c r="B162" s="1080"/>
      <c r="C162" s="1061" t="s">
        <v>1275</v>
      </c>
      <c r="D162" s="1053"/>
      <c r="E162" s="1053"/>
      <c r="F162" s="1053"/>
      <c r="G162" s="974" t="s">
        <v>20</v>
      </c>
      <c r="H162" s="1083"/>
      <c r="I162" s="1083"/>
      <c r="J162" s="1083"/>
      <c r="K162" s="1083"/>
      <c r="L162" s="1083"/>
      <c r="M162" s="1083"/>
      <c r="N162" s="1083"/>
      <c r="O162" s="1083"/>
      <c r="P162" s="1083"/>
      <c r="Q162" s="1083"/>
    </row>
    <row r="163" spans="2:17" ht="12.75" customHeight="1">
      <c r="B163" s="1080"/>
      <c r="C163" s="1061" t="s">
        <v>724</v>
      </c>
      <c r="D163" s="1053"/>
      <c r="E163" s="1053"/>
      <c r="F163" s="1053"/>
      <c r="G163" s="974" t="s">
        <v>20</v>
      </c>
      <c r="H163" s="1077">
        <f t="shared" ref="H163:Q163" si="31">SUM(H158:H162)</f>
        <v>0</v>
      </c>
      <c r="I163" s="1077">
        <f t="shared" si="31"/>
        <v>0</v>
      </c>
      <c r="J163" s="1077">
        <f t="shared" si="31"/>
        <v>0</v>
      </c>
      <c r="K163" s="1077">
        <f t="shared" si="31"/>
        <v>0</v>
      </c>
      <c r="L163" s="1077">
        <f t="shared" si="31"/>
        <v>0</v>
      </c>
      <c r="M163" s="1077">
        <f t="shared" si="31"/>
        <v>0</v>
      </c>
      <c r="N163" s="1077">
        <f t="shared" si="31"/>
        <v>0</v>
      </c>
      <c r="O163" s="1077">
        <f t="shared" si="31"/>
        <v>0</v>
      </c>
      <c r="P163" s="1077">
        <f t="shared" si="31"/>
        <v>0</v>
      </c>
      <c r="Q163" s="1077">
        <f t="shared" si="31"/>
        <v>0</v>
      </c>
    </row>
    <row r="164" spans="2:17" ht="12.75" customHeight="1">
      <c r="B164" s="1080"/>
      <c r="C164" s="1059"/>
      <c r="D164" s="1053"/>
      <c r="E164" s="1053"/>
      <c r="F164" s="1053"/>
      <c r="G164" s="974"/>
      <c r="H164" s="1062"/>
      <c r="I164" s="1062"/>
      <c r="J164" s="1062"/>
      <c r="K164" s="1062"/>
      <c r="L164" s="1073"/>
      <c r="M164" s="1066"/>
      <c r="N164" s="1066"/>
      <c r="O164" s="1066"/>
      <c r="P164" s="1066"/>
      <c r="Q164" s="1066"/>
    </row>
    <row r="165" spans="2:17" ht="12.75" customHeight="1">
      <c r="B165" s="1081"/>
      <c r="C165" s="1063" t="s">
        <v>1276</v>
      </c>
      <c r="D165" s="1053"/>
      <c r="E165" s="1053"/>
      <c r="F165" s="1053"/>
      <c r="G165" s="974" t="s">
        <v>20</v>
      </c>
      <c r="H165" s="1077">
        <f t="shared" ref="H165:Q165" si="32">SUM(H162,H161,H159,H160)</f>
        <v>0</v>
      </c>
      <c r="I165" s="1077">
        <f t="shared" si="32"/>
        <v>0</v>
      </c>
      <c r="J165" s="1077">
        <f t="shared" si="32"/>
        <v>0</v>
      </c>
      <c r="K165" s="1077">
        <f t="shared" si="32"/>
        <v>0</v>
      </c>
      <c r="L165" s="1077">
        <f t="shared" si="32"/>
        <v>0</v>
      </c>
      <c r="M165" s="1077">
        <f t="shared" si="32"/>
        <v>0</v>
      </c>
      <c r="N165" s="1077">
        <f t="shared" si="32"/>
        <v>0</v>
      </c>
      <c r="O165" s="1077">
        <f t="shared" si="32"/>
        <v>0</v>
      </c>
      <c r="P165" s="1077">
        <f t="shared" si="32"/>
        <v>0</v>
      </c>
      <c r="Q165" s="1077">
        <f t="shared" si="32"/>
        <v>0</v>
      </c>
    </row>
    <row r="166" spans="2:17" ht="12.75" customHeight="1">
      <c r="B166" s="1087"/>
      <c r="C166" s="1069"/>
      <c r="D166" s="1069"/>
      <c r="E166" s="1069"/>
      <c r="F166" s="1069"/>
      <c r="G166" s="1069"/>
      <c r="H166" s="1090"/>
      <c r="I166" s="1090"/>
      <c r="J166" s="1090"/>
      <c r="K166" s="1090"/>
      <c r="L166" s="1091"/>
      <c r="M166" s="1092"/>
      <c r="N166" s="1092"/>
      <c r="O166" s="1092"/>
      <c r="P166" s="1092"/>
      <c r="Q166" s="1092"/>
    </row>
    <row r="167" spans="2:17" ht="12.75" customHeight="1"/>
    <row r="168" spans="2:17" ht="12.75" customHeight="1"/>
  </sheetData>
  <pageMargins left="0.74803149606299213" right="0.74803149606299213" top="0.98425196850393704" bottom="0.98425196850393704" header="0.51181102362204722" footer="0.51181102362204722"/>
  <pageSetup paperSize="8" scale="62" fitToHeight="2" orientation="landscape" r:id="rId1"/>
  <headerFooter alignWithMargins="0">
    <oddHeader>&amp;C&amp;Z&amp;F&amp;R&amp;A</oddHeader>
    <oddFooter>&amp;R&amp;F</oddFooter>
  </headerFooter>
  <rowBreaks count="2" manualBreakCount="2">
    <brk id="38" min="1" max="43" man="1"/>
    <brk id="102" min="1" max="43" man="1"/>
  </rowBreaks>
</worksheet>
</file>

<file path=xl/worksheets/sheet29.xml><?xml version="1.0" encoding="utf-8"?>
<worksheet xmlns="http://schemas.openxmlformats.org/spreadsheetml/2006/main" xmlns:r="http://schemas.openxmlformats.org/officeDocument/2006/relationships">
  <sheetPr>
    <tabColor theme="7" tint="0.59999389629810485"/>
    <pageSetUpPr fitToPage="1"/>
  </sheetPr>
  <dimension ref="A1:P37"/>
  <sheetViews>
    <sheetView zoomScale="70" zoomScaleNormal="70" zoomScaleSheetLayoutView="30" workbookViewId="0">
      <selection activeCell="H57" sqref="H57"/>
    </sheetView>
  </sheetViews>
  <sheetFormatPr defaultRowHeight="12.75"/>
  <cols>
    <col min="1" max="2" width="9" style="1103"/>
    <col min="3" max="3" width="62.875" style="1103" customWidth="1"/>
    <col min="4" max="4" width="12.875" style="1103" customWidth="1"/>
    <col min="5" max="5" width="2.625" style="1103" customWidth="1"/>
    <col min="6" max="16384" width="9" style="1103"/>
  </cols>
  <sheetData>
    <row r="1" spans="1:16" s="1094" customFormat="1" ht="24.75">
      <c r="A1" s="989" t="s">
        <v>1201</v>
      </c>
      <c r="B1" s="1093"/>
      <c r="C1" s="1093"/>
      <c r="K1" s="1095"/>
    </row>
    <row r="2" spans="1:16" s="1094" customFormat="1" ht="24.75">
      <c r="A2" s="993"/>
      <c r="B2" s="993"/>
      <c r="C2" s="1096"/>
      <c r="D2" s="1097"/>
      <c r="E2" s="1097"/>
      <c r="F2" s="1097"/>
    </row>
    <row r="3" spans="1:16" s="1099" customFormat="1" ht="25.5" thickBot="1">
      <c r="A3" s="952" t="s">
        <v>246</v>
      </c>
      <c r="B3" s="1098"/>
      <c r="C3" s="1098"/>
    </row>
    <row r="4" spans="1:16" s="956" customFormat="1"/>
    <row r="5" spans="1:16" s="956" customFormat="1" ht="19.5">
      <c r="A5" s="1100" t="s">
        <v>1281</v>
      </c>
      <c r="B5" s="1100"/>
      <c r="C5" s="958"/>
      <c r="D5" s="959"/>
      <c r="E5" s="959"/>
      <c r="F5" s="959"/>
      <c r="G5" s="959"/>
      <c r="H5" s="959"/>
      <c r="I5" s="959"/>
      <c r="J5" s="959"/>
      <c r="K5" s="959"/>
      <c r="L5" s="959"/>
      <c r="M5" s="959"/>
      <c r="N5" s="959"/>
      <c r="O5" s="959"/>
      <c r="P5" s="959"/>
    </row>
    <row r="6" spans="1:16" ht="14.25">
      <c r="A6" s="956"/>
      <c r="B6" s="959"/>
      <c r="C6" s="1101"/>
      <c r="D6" s="1102"/>
      <c r="E6" s="1102"/>
      <c r="F6" s="1102"/>
      <c r="G6" s="959"/>
      <c r="H6" s="959"/>
      <c r="I6" s="959"/>
      <c r="J6" s="959"/>
      <c r="K6" s="959"/>
      <c r="L6" s="959"/>
      <c r="M6" s="959"/>
      <c r="N6" s="959"/>
      <c r="O6" s="959"/>
      <c r="P6" s="959"/>
    </row>
    <row r="7" spans="1:16">
      <c r="A7" s="956"/>
      <c r="B7" s="1052"/>
      <c r="C7" s="1052"/>
      <c r="D7" s="1052"/>
      <c r="E7" s="1052"/>
      <c r="F7" s="1052"/>
      <c r="G7" s="1054" t="s">
        <v>152</v>
      </c>
      <c r="H7" s="1054"/>
      <c r="I7" s="1054" t="s">
        <v>151</v>
      </c>
      <c r="J7" s="1054"/>
      <c r="K7" s="1054"/>
      <c r="L7" s="1054"/>
      <c r="M7" s="1054"/>
      <c r="N7" s="1054"/>
      <c r="O7" s="1054"/>
      <c r="P7" s="1054"/>
    </row>
    <row r="8" spans="1:16" ht="14.25">
      <c r="A8" s="956"/>
      <c r="B8" s="1104"/>
      <c r="C8" s="1052"/>
      <c r="D8" s="1052"/>
      <c r="E8" s="1052"/>
      <c r="F8" s="1005" t="s">
        <v>240</v>
      </c>
      <c r="G8" s="1055">
        <v>2012</v>
      </c>
      <c r="H8" s="1055">
        <v>2013</v>
      </c>
      <c r="I8" s="1055">
        <v>2014</v>
      </c>
      <c r="J8" s="1055">
        <v>2015</v>
      </c>
      <c r="K8" s="1055">
        <v>2016</v>
      </c>
      <c r="L8" s="1055">
        <v>2017</v>
      </c>
      <c r="M8" s="1055">
        <v>2018</v>
      </c>
      <c r="N8" s="1055">
        <v>2019</v>
      </c>
      <c r="O8" s="1055">
        <v>2020</v>
      </c>
      <c r="P8" s="1055">
        <v>2021</v>
      </c>
    </row>
    <row r="9" spans="1:16" ht="14.25">
      <c r="A9" s="956"/>
      <c r="B9" s="1105" t="s">
        <v>148</v>
      </c>
      <c r="C9" s="1052"/>
      <c r="D9" s="1052"/>
      <c r="E9" s="1052"/>
      <c r="F9" s="1052"/>
      <c r="G9" s="1106"/>
      <c r="H9" s="1106"/>
      <c r="I9" s="1106"/>
      <c r="J9" s="1106"/>
      <c r="K9" s="1106"/>
      <c r="L9" s="1106"/>
      <c r="M9" s="1106"/>
      <c r="N9" s="1106"/>
      <c r="O9" s="1106"/>
      <c r="P9" s="1106"/>
    </row>
    <row r="10" spans="1:16" ht="24.75">
      <c r="A10" s="956"/>
      <c r="B10" s="1104"/>
      <c r="C10" s="1107" t="s">
        <v>84</v>
      </c>
      <c r="D10" s="1104" t="s">
        <v>1282</v>
      </c>
      <c r="E10" s="1052"/>
      <c r="F10" s="1052"/>
      <c r="G10" s="1053"/>
      <c r="H10" s="1053"/>
      <c r="I10" s="1053"/>
      <c r="J10" s="1053"/>
      <c r="K10" s="1053"/>
      <c r="L10" s="1052"/>
      <c r="M10" s="1052"/>
      <c r="N10" s="1052"/>
      <c r="O10" s="1052"/>
      <c r="P10" s="1052"/>
    </row>
    <row r="11" spans="1:16">
      <c r="A11" s="956"/>
      <c r="B11" s="1052"/>
      <c r="C11" s="1108"/>
      <c r="D11" s="1109"/>
      <c r="E11" s="1052"/>
      <c r="F11" s="1052" t="s">
        <v>20</v>
      </c>
      <c r="G11" s="1110"/>
      <c r="H11" s="1110"/>
      <c r="I11" s="1110"/>
      <c r="J11" s="1110"/>
      <c r="K11" s="1110"/>
      <c r="L11" s="1110"/>
      <c r="M11" s="1110"/>
      <c r="N11" s="1110"/>
      <c r="O11" s="1110"/>
      <c r="P11" s="1110"/>
    </row>
    <row r="12" spans="1:16">
      <c r="A12" s="956"/>
      <c r="B12" s="1052"/>
      <c r="C12" s="1108"/>
      <c r="D12" s="1111"/>
      <c r="E12" s="1052"/>
      <c r="F12" s="1052" t="s">
        <v>20</v>
      </c>
      <c r="G12" s="988"/>
      <c r="H12" s="988"/>
      <c r="I12" s="988"/>
      <c r="J12" s="988"/>
      <c r="K12" s="988"/>
      <c r="L12" s="988"/>
      <c r="M12" s="988"/>
      <c r="N12" s="988"/>
      <c r="O12" s="988"/>
      <c r="P12" s="988"/>
    </row>
    <row r="13" spans="1:16">
      <c r="A13" s="956"/>
      <c r="B13" s="1052"/>
      <c r="C13" s="1108"/>
      <c r="D13" s="1111"/>
      <c r="E13" s="1052"/>
      <c r="F13" s="1052" t="s">
        <v>20</v>
      </c>
      <c r="G13" s="988"/>
      <c r="H13" s="988"/>
      <c r="I13" s="988"/>
      <c r="J13" s="988"/>
      <c r="K13" s="988"/>
      <c r="L13" s="988"/>
      <c r="M13" s="988"/>
      <c r="N13" s="988"/>
      <c r="O13" s="988"/>
      <c r="P13" s="988"/>
    </row>
    <row r="14" spans="1:16">
      <c r="A14" s="956"/>
      <c r="B14" s="1052"/>
      <c r="C14" s="1108"/>
      <c r="D14" s="1111"/>
      <c r="E14" s="1052"/>
      <c r="F14" s="1052" t="s">
        <v>20</v>
      </c>
      <c r="G14" s="988"/>
      <c r="H14" s="988"/>
      <c r="I14" s="988"/>
      <c r="J14" s="988"/>
      <c r="K14" s="988"/>
      <c r="L14" s="988"/>
      <c r="M14" s="988"/>
      <c r="N14" s="988"/>
      <c r="O14" s="988"/>
      <c r="P14" s="988"/>
    </row>
    <row r="15" spans="1:16">
      <c r="A15" s="956"/>
      <c r="B15" s="1052"/>
      <c r="C15" s="1108"/>
      <c r="D15" s="1111"/>
      <c r="E15" s="1052"/>
      <c r="F15" s="1052" t="s">
        <v>20</v>
      </c>
      <c r="G15" s="988"/>
      <c r="H15" s="988"/>
      <c r="I15" s="988"/>
      <c r="J15" s="988"/>
      <c r="K15" s="988"/>
      <c r="L15" s="988"/>
      <c r="M15" s="988"/>
      <c r="N15" s="988"/>
      <c r="O15" s="988"/>
      <c r="P15" s="988"/>
    </row>
    <row r="16" spans="1:16">
      <c r="A16" s="977"/>
      <c r="B16" s="1052"/>
      <c r="C16" s="1108"/>
      <c r="D16" s="1111"/>
      <c r="E16" s="1052"/>
      <c r="F16" s="1052" t="s">
        <v>20</v>
      </c>
      <c r="G16" s="988"/>
      <c r="H16" s="988"/>
      <c r="I16" s="988"/>
      <c r="J16" s="988"/>
      <c r="K16" s="988"/>
      <c r="L16" s="988"/>
      <c r="M16" s="988"/>
      <c r="N16" s="988"/>
      <c r="O16" s="988"/>
      <c r="P16" s="988"/>
    </row>
    <row r="17" spans="1:16">
      <c r="A17" s="977"/>
      <c r="B17" s="1052"/>
      <c r="C17" s="1108"/>
      <c r="D17" s="1111"/>
      <c r="E17" s="1052"/>
      <c r="F17" s="1052" t="s">
        <v>20</v>
      </c>
      <c r="G17" s="988"/>
      <c r="H17" s="988"/>
      <c r="I17" s="988"/>
      <c r="J17" s="988"/>
      <c r="K17" s="988"/>
      <c r="L17" s="988"/>
      <c r="M17" s="988"/>
      <c r="N17" s="988"/>
      <c r="O17" s="988"/>
      <c r="P17" s="988"/>
    </row>
    <row r="18" spans="1:16">
      <c r="A18" s="977"/>
      <c r="B18" s="1052"/>
      <c r="C18" s="1108"/>
      <c r="D18" s="1109"/>
      <c r="E18" s="1052"/>
      <c r="F18" s="1052" t="s">
        <v>20</v>
      </c>
      <c r="G18" s="1112"/>
      <c r="H18" s="1112"/>
      <c r="I18" s="1112"/>
      <c r="J18" s="1112"/>
      <c r="K18" s="1112"/>
      <c r="L18" s="1112"/>
      <c r="M18" s="1112"/>
      <c r="N18" s="1112"/>
      <c r="O18" s="1112"/>
      <c r="P18" s="1112"/>
    </row>
    <row r="19" spans="1:16">
      <c r="A19" s="956"/>
      <c r="B19" s="1052"/>
      <c r="C19" s="1108"/>
      <c r="D19" s="1109"/>
      <c r="E19" s="1052"/>
      <c r="F19" s="1052" t="s">
        <v>20</v>
      </c>
      <c r="G19" s="1110"/>
      <c r="H19" s="1110"/>
      <c r="I19" s="1110"/>
      <c r="J19" s="1110"/>
      <c r="K19" s="1110"/>
      <c r="L19" s="1110"/>
      <c r="M19" s="1110"/>
      <c r="N19" s="1110"/>
      <c r="O19" s="1110"/>
      <c r="P19" s="1110"/>
    </row>
    <row r="20" spans="1:16">
      <c r="A20" s="956"/>
      <c r="B20" s="1052"/>
      <c r="C20" s="1108"/>
      <c r="D20" s="1109"/>
      <c r="E20" s="1052"/>
      <c r="F20" s="1052" t="s">
        <v>20</v>
      </c>
      <c r="G20" s="1110"/>
      <c r="H20" s="1110"/>
      <c r="I20" s="1110"/>
      <c r="J20" s="1110"/>
      <c r="K20" s="1110"/>
      <c r="L20" s="1110"/>
      <c r="M20" s="1110"/>
      <c r="N20" s="1110"/>
      <c r="O20" s="1110"/>
      <c r="P20" s="1110"/>
    </row>
    <row r="21" spans="1:16">
      <c r="A21" s="956"/>
      <c r="B21" s="1052"/>
      <c r="C21" s="1108"/>
      <c r="D21" s="1109"/>
      <c r="E21" s="1052"/>
      <c r="F21" s="1052" t="s">
        <v>20</v>
      </c>
      <c r="G21" s="1110"/>
      <c r="H21" s="1110"/>
      <c r="I21" s="1110"/>
      <c r="J21" s="1110"/>
      <c r="K21" s="1110"/>
      <c r="L21" s="1110"/>
      <c r="M21" s="1110"/>
      <c r="N21" s="1110"/>
      <c r="O21" s="1110"/>
      <c r="P21" s="1110"/>
    </row>
    <row r="22" spans="1:16">
      <c r="A22" s="956"/>
      <c r="B22" s="1052"/>
      <c r="C22" s="1052"/>
      <c r="D22" s="1052"/>
      <c r="E22" s="1052"/>
      <c r="F22" s="1052"/>
      <c r="G22" s="1113"/>
      <c r="H22" s="1113"/>
      <c r="I22" s="1113"/>
      <c r="J22" s="1113"/>
      <c r="K22" s="1113"/>
      <c r="L22" s="1113"/>
      <c r="M22" s="1113"/>
      <c r="N22" s="1113"/>
      <c r="O22" s="1113"/>
      <c r="P22" s="1113"/>
    </row>
    <row r="23" spans="1:16">
      <c r="A23" s="977"/>
      <c r="B23" s="1043"/>
      <c r="C23" s="1043"/>
      <c r="D23" s="1043"/>
      <c r="E23" s="1043"/>
      <c r="F23" s="1043"/>
      <c r="G23" s="1114"/>
      <c r="H23" s="1114"/>
      <c r="I23" s="1114"/>
      <c r="J23" s="1114"/>
      <c r="K23" s="1114"/>
      <c r="L23" s="1114"/>
      <c r="M23" s="1114"/>
      <c r="N23" s="1114"/>
      <c r="O23" s="1114"/>
      <c r="P23" s="1114"/>
    </row>
    <row r="24" spans="1:16" ht="14.25">
      <c r="A24" s="977"/>
      <c r="B24" s="1105" t="s">
        <v>147</v>
      </c>
      <c r="C24" s="1052"/>
      <c r="D24" s="1052"/>
      <c r="E24" s="1052"/>
      <c r="F24" s="1052"/>
      <c r="G24" s="1115"/>
      <c r="H24" s="1115"/>
      <c r="I24" s="1115"/>
      <c r="J24" s="1115"/>
      <c r="K24" s="1115"/>
      <c r="L24" s="1115"/>
      <c r="M24" s="1115"/>
      <c r="N24" s="1115"/>
      <c r="O24" s="1115"/>
      <c r="P24" s="1115"/>
    </row>
    <row r="25" spans="1:16" ht="24.75">
      <c r="A25" s="977"/>
      <c r="B25" s="1104"/>
      <c r="C25" s="1107" t="s">
        <v>84</v>
      </c>
      <c r="D25" s="1104" t="s">
        <v>1282</v>
      </c>
      <c r="E25" s="1052"/>
      <c r="F25" s="1052"/>
      <c r="G25" s="1116"/>
      <c r="H25" s="1116"/>
      <c r="I25" s="1116"/>
      <c r="J25" s="1116"/>
      <c r="K25" s="1116"/>
      <c r="L25" s="1113"/>
      <c r="M25" s="1113"/>
      <c r="N25" s="1113"/>
      <c r="O25" s="1113"/>
      <c r="P25" s="1113"/>
    </row>
    <row r="26" spans="1:16">
      <c r="A26" s="977"/>
      <c r="B26" s="1052"/>
      <c r="C26" s="1108"/>
      <c r="D26" s="1109"/>
      <c r="E26" s="1052"/>
      <c r="F26" s="1052" t="s">
        <v>20</v>
      </c>
      <c r="G26" s="1110"/>
      <c r="H26" s="1110"/>
      <c r="I26" s="1110"/>
      <c r="J26" s="1110"/>
      <c r="K26" s="1110"/>
      <c r="L26" s="1110"/>
      <c r="M26" s="1110"/>
      <c r="N26" s="1110"/>
      <c r="O26" s="1110"/>
      <c r="P26" s="1110"/>
    </row>
    <row r="27" spans="1:16">
      <c r="A27" s="977"/>
      <c r="B27" s="1052"/>
      <c r="C27" s="1108"/>
      <c r="D27" s="1111"/>
      <c r="E27" s="1052"/>
      <c r="F27" s="1052" t="s">
        <v>20</v>
      </c>
      <c r="G27" s="988"/>
      <c r="H27" s="988"/>
      <c r="I27" s="988"/>
      <c r="J27" s="988"/>
      <c r="K27" s="988"/>
      <c r="L27" s="988"/>
      <c r="M27" s="988"/>
      <c r="N27" s="988"/>
      <c r="O27" s="988"/>
      <c r="P27" s="988"/>
    </row>
    <row r="28" spans="1:16">
      <c r="A28" s="977"/>
      <c r="B28" s="1052"/>
      <c r="C28" s="1108"/>
      <c r="D28" s="1111"/>
      <c r="E28" s="1052"/>
      <c r="F28" s="1052" t="s">
        <v>20</v>
      </c>
      <c r="G28" s="988"/>
      <c r="H28" s="988"/>
      <c r="I28" s="988"/>
      <c r="J28" s="988"/>
      <c r="K28" s="988"/>
      <c r="L28" s="988"/>
      <c r="M28" s="988"/>
      <c r="N28" s="988"/>
      <c r="O28" s="988"/>
      <c r="P28" s="988"/>
    </row>
    <row r="29" spans="1:16">
      <c r="A29" s="977"/>
      <c r="B29" s="1052"/>
      <c r="C29" s="1108"/>
      <c r="D29" s="1111"/>
      <c r="E29" s="1052"/>
      <c r="F29" s="1052" t="s">
        <v>20</v>
      </c>
      <c r="G29" s="988"/>
      <c r="H29" s="988"/>
      <c r="I29" s="988"/>
      <c r="J29" s="988"/>
      <c r="K29" s="988"/>
      <c r="L29" s="988"/>
      <c r="M29" s="988"/>
      <c r="N29" s="988"/>
      <c r="O29" s="988"/>
      <c r="P29" s="988"/>
    </row>
    <row r="30" spans="1:16">
      <c r="A30" s="977"/>
      <c r="B30" s="1052"/>
      <c r="C30" s="1108"/>
      <c r="D30" s="1111"/>
      <c r="E30" s="1052"/>
      <c r="F30" s="1052" t="s">
        <v>20</v>
      </c>
      <c r="G30" s="988"/>
      <c r="H30" s="988"/>
      <c r="I30" s="988"/>
      <c r="J30" s="988"/>
      <c r="K30" s="988"/>
      <c r="L30" s="988"/>
      <c r="M30" s="988"/>
      <c r="N30" s="988"/>
      <c r="O30" s="988"/>
      <c r="P30" s="988"/>
    </row>
    <row r="31" spans="1:16">
      <c r="A31" s="977"/>
      <c r="B31" s="1052"/>
      <c r="C31" s="1108"/>
      <c r="D31" s="1111"/>
      <c r="E31" s="1052"/>
      <c r="F31" s="1052" t="s">
        <v>20</v>
      </c>
      <c r="G31" s="988"/>
      <c r="H31" s="988"/>
      <c r="I31" s="988"/>
      <c r="J31" s="988"/>
      <c r="K31" s="988"/>
      <c r="L31" s="988"/>
      <c r="M31" s="988"/>
      <c r="N31" s="988"/>
      <c r="O31" s="988"/>
      <c r="P31" s="988"/>
    </row>
    <row r="32" spans="1:16">
      <c r="A32" s="977"/>
      <c r="B32" s="1052"/>
      <c r="C32" s="1108"/>
      <c r="D32" s="1109"/>
      <c r="E32" s="1052"/>
      <c r="F32" s="1052" t="s">
        <v>20</v>
      </c>
      <c r="G32" s="1110"/>
      <c r="H32" s="1110"/>
      <c r="I32" s="1110"/>
      <c r="J32" s="1110"/>
      <c r="K32" s="1110"/>
      <c r="L32" s="1110"/>
      <c r="M32" s="1110"/>
      <c r="N32" s="1110"/>
      <c r="O32" s="1110"/>
      <c r="P32" s="1110"/>
    </row>
    <row r="33" spans="1:16">
      <c r="A33" s="977"/>
      <c r="B33" s="1052"/>
      <c r="C33" s="1108"/>
      <c r="D33" s="1109"/>
      <c r="E33" s="1052"/>
      <c r="F33" s="1052" t="s">
        <v>20</v>
      </c>
      <c r="G33" s="1110"/>
      <c r="H33" s="1110"/>
      <c r="I33" s="1110"/>
      <c r="J33" s="1110"/>
      <c r="K33" s="1110"/>
      <c r="L33" s="1110"/>
      <c r="M33" s="1110"/>
      <c r="N33" s="1110"/>
      <c r="O33" s="1110"/>
      <c r="P33" s="1110"/>
    </row>
    <row r="34" spans="1:16">
      <c r="A34" s="977"/>
      <c r="B34" s="1052"/>
      <c r="C34" s="1108"/>
      <c r="D34" s="1109"/>
      <c r="E34" s="1052"/>
      <c r="F34" s="1052" t="s">
        <v>20</v>
      </c>
      <c r="G34" s="1110"/>
      <c r="H34" s="1110"/>
      <c r="I34" s="1110"/>
      <c r="J34" s="1110"/>
      <c r="K34" s="1110"/>
      <c r="L34" s="1110"/>
      <c r="M34" s="1110"/>
      <c r="N34" s="1110"/>
      <c r="O34" s="1110"/>
      <c r="P34" s="1110"/>
    </row>
    <row r="35" spans="1:16">
      <c r="A35" s="977"/>
      <c r="B35" s="1052"/>
      <c r="C35" s="1108"/>
      <c r="D35" s="1109"/>
      <c r="E35" s="1052"/>
      <c r="F35" s="1052" t="s">
        <v>20</v>
      </c>
      <c r="G35" s="1110"/>
      <c r="H35" s="1110"/>
      <c r="I35" s="1110"/>
      <c r="J35" s="1110"/>
      <c r="K35" s="1110"/>
      <c r="L35" s="1110"/>
      <c r="M35" s="1110"/>
      <c r="N35" s="1110"/>
      <c r="O35" s="1110"/>
      <c r="P35" s="1110"/>
    </row>
    <row r="36" spans="1:16">
      <c r="A36" s="977"/>
      <c r="B36" s="1052"/>
      <c r="C36" s="1108"/>
      <c r="D36" s="1109"/>
      <c r="E36" s="1052"/>
      <c r="F36" s="1052" t="s">
        <v>20</v>
      </c>
      <c r="G36" s="1110"/>
      <c r="H36" s="1110"/>
      <c r="I36" s="1110"/>
      <c r="J36" s="1110"/>
      <c r="K36" s="1110"/>
      <c r="L36" s="1110"/>
      <c r="M36" s="1110"/>
      <c r="N36" s="1110"/>
      <c r="O36" s="1110"/>
      <c r="P36" s="1110"/>
    </row>
    <row r="37" spans="1:16">
      <c r="A37" s="977"/>
      <c r="B37" s="1052"/>
      <c r="C37" s="1052"/>
      <c r="D37" s="1052"/>
      <c r="E37" s="1052"/>
      <c r="F37" s="1052"/>
      <c r="G37" s="1113"/>
      <c r="H37" s="1113"/>
      <c r="I37" s="1113"/>
      <c r="J37" s="1113"/>
      <c r="K37" s="1113"/>
      <c r="L37" s="1113"/>
      <c r="M37" s="1113"/>
      <c r="N37" s="1113"/>
      <c r="O37" s="1113"/>
      <c r="P37" s="1113"/>
    </row>
  </sheetData>
  <dataValidations count="1">
    <dataValidation type="list" allowBlank="1" showInputMessage="1" showErrorMessage="1" sqref="D26:D36 D11:D21">
      <formula1>#REF!</formula1>
    </dataValidation>
  </dataValidations>
  <pageMargins left="0.70866141732283472" right="0.70866141732283472" top="0.74803149606299213" bottom="0.74803149606299213" header="0.31496062992125984" footer="0.31496062992125984"/>
  <pageSetup paperSize="9" scale="39" orientation="portrait" r:id="rId1"/>
</worksheet>
</file>

<file path=xl/worksheets/sheet3.xml><?xml version="1.0" encoding="utf-8"?>
<worksheet xmlns="http://schemas.openxmlformats.org/spreadsheetml/2006/main" xmlns:r="http://schemas.openxmlformats.org/officeDocument/2006/relationships">
  <sheetPr codeName="Sheet32">
    <pageSetUpPr fitToPage="1"/>
  </sheetPr>
  <dimension ref="A1:G44"/>
  <sheetViews>
    <sheetView zoomScale="75" zoomScaleNormal="75" workbookViewId="0">
      <selection activeCell="H32" sqref="H32"/>
    </sheetView>
  </sheetViews>
  <sheetFormatPr defaultColWidth="8" defaultRowHeight="12.75"/>
  <cols>
    <col min="1" max="1" width="7.375" style="49" customWidth="1"/>
    <col min="2" max="2" width="7.375" style="50" customWidth="1"/>
    <col min="3" max="3" width="50.875" style="50" bestFit="1" customWidth="1"/>
    <col min="4" max="4" width="24.375" style="49" bestFit="1" customWidth="1"/>
    <col min="5" max="6" width="12.875" style="49" customWidth="1"/>
    <col min="7" max="16384" width="8" style="49"/>
  </cols>
  <sheetData>
    <row r="1" spans="1:7" s="65" customFormat="1" ht="24.75">
      <c r="A1" s="48" t="s">
        <v>68</v>
      </c>
      <c r="B1" s="66"/>
      <c r="C1" s="66"/>
    </row>
    <row r="2" spans="1:7" s="65" customFormat="1" ht="24.75">
      <c r="A2" s="45" t="e">
        <f>Compname</f>
        <v>#NAME?</v>
      </c>
      <c r="B2" s="66"/>
      <c r="C2" s="66"/>
    </row>
    <row r="3" spans="1:7" s="62" customFormat="1" ht="25.5" thickBot="1">
      <c r="A3" s="43" t="e">
        <f>Repyear</f>
        <v>#NAME?</v>
      </c>
      <c r="B3" s="64"/>
      <c r="C3" s="64"/>
      <c r="E3" s="63"/>
    </row>
    <row r="5" spans="1:7" ht="19.5">
      <c r="A5" s="61"/>
      <c r="B5" s="60" t="s">
        <v>87</v>
      </c>
      <c r="C5" s="60"/>
    </row>
    <row r="7" spans="1:7" ht="14.25">
      <c r="C7" s="59" t="s">
        <v>86</v>
      </c>
      <c r="E7" s="58" t="e">
        <f>IF(G44=0,"Yes","No")</f>
        <v>#REF!</v>
      </c>
    </row>
    <row r="11" spans="1:7" ht="14.25">
      <c r="B11" s="57" t="s">
        <v>85</v>
      </c>
      <c r="C11" s="56" t="s">
        <v>84</v>
      </c>
      <c r="D11" s="55" t="s">
        <v>83</v>
      </c>
      <c r="E11" s="55" t="s">
        <v>82</v>
      </c>
    </row>
    <row r="13" spans="1:7">
      <c r="B13" s="50">
        <v>1.3</v>
      </c>
      <c r="C13" s="19" t="s">
        <v>81</v>
      </c>
      <c r="D13" s="49" t="s">
        <v>69</v>
      </c>
      <c r="E13" s="52" t="e">
        <f>+#REF!</f>
        <v>#REF!</v>
      </c>
      <c r="G13" s="51" t="e">
        <f t="shared" ref="G13:G41" si="0">IF(E13="Ok",0,1)</f>
        <v>#REF!</v>
      </c>
    </row>
    <row r="14" spans="1:7">
      <c r="B14" s="50">
        <v>1.3</v>
      </c>
      <c r="C14" s="19" t="s">
        <v>81</v>
      </c>
      <c r="D14" s="49" t="s">
        <v>69</v>
      </c>
      <c r="E14" s="52" t="e">
        <f>+#REF!</f>
        <v>#REF!</v>
      </c>
      <c r="G14" s="51" t="e">
        <f t="shared" si="0"/>
        <v>#REF!</v>
      </c>
    </row>
    <row r="15" spans="1:7">
      <c r="B15" s="50">
        <v>1.3</v>
      </c>
      <c r="C15" s="19" t="s">
        <v>81</v>
      </c>
      <c r="D15" s="49" t="s">
        <v>69</v>
      </c>
      <c r="E15" s="52" t="e">
        <f>+#REF!</f>
        <v>#REF!</v>
      </c>
      <c r="G15" s="51" t="e">
        <f t="shared" si="0"/>
        <v>#REF!</v>
      </c>
    </row>
    <row r="16" spans="1:7">
      <c r="B16" s="50">
        <v>1.4</v>
      </c>
      <c r="C16" s="19" t="s">
        <v>80</v>
      </c>
      <c r="D16" s="49" t="s">
        <v>69</v>
      </c>
      <c r="E16" s="52" t="e">
        <f>+#REF!</f>
        <v>#REF!</v>
      </c>
      <c r="G16" s="51" t="e">
        <f t="shared" si="0"/>
        <v>#REF!</v>
      </c>
    </row>
    <row r="17" spans="2:7">
      <c r="B17" s="50">
        <v>1.4</v>
      </c>
      <c r="C17" s="19" t="s">
        <v>80</v>
      </c>
      <c r="D17" s="49" t="s">
        <v>69</v>
      </c>
      <c r="E17" s="52" t="e">
        <f>+#REF!</f>
        <v>#REF!</v>
      </c>
      <c r="G17" s="51" t="e">
        <f t="shared" si="0"/>
        <v>#REF!</v>
      </c>
    </row>
    <row r="18" spans="2:7">
      <c r="B18" s="50">
        <v>1.4</v>
      </c>
      <c r="C18" s="19" t="s">
        <v>80</v>
      </c>
      <c r="D18" s="49" t="s">
        <v>69</v>
      </c>
      <c r="E18" s="52" t="e">
        <f>+#REF!</f>
        <v>#REF!</v>
      </c>
      <c r="G18" s="51" t="e">
        <f t="shared" si="0"/>
        <v>#REF!</v>
      </c>
    </row>
    <row r="19" spans="2:7">
      <c r="B19" s="50">
        <v>1.4</v>
      </c>
      <c r="C19" s="19" t="s">
        <v>80</v>
      </c>
      <c r="D19" s="49" t="s">
        <v>69</v>
      </c>
      <c r="E19" s="52" t="e">
        <f>+#REF!</f>
        <v>#REF!</v>
      </c>
      <c r="G19" s="51" t="e">
        <f t="shared" si="0"/>
        <v>#REF!</v>
      </c>
    </row>
    <row r="20" spans="2:7">
      <c r="B20" s="50">
        <v>1.5</v>
      </c>
      <c r="C20" s="19" t="s">
        <v>79</v>
      </c>
      <c r="D20" s="49" t="s">
        <v>69</v>
      </c>
      <c r="E20" s="52" t="e">
        <f>+#REF!</f>
        <v>#REF!</v>
      </c>
      <c r="G20" s="51" t="e">
        <f t="shared" si="0"/>
        <v>#REF!</v>
      </c>
    </row>
    <row r="21" spans="2:7">
      <c r="B21" s="50">
        <v>1.7</v>
      </c>
      <c r="C21" s="19" t="s">
        <v>78</v>
      </c>
      <c r="D21" s="49" t="s">
        <v>69</v>
      </c>
      <c r="E21" s="52" t="e">
        <f>+#REF!</f>
        <v>#REF!</v>
      </c>
      <c r="G21" s="51" t="e">
        <f t="shared" si="0"/>
        <v>#REF!</v>
      </c>
    </row>
    <row r="22" spans="2:7">
      <c r="B22" s="50">
        <v>1.7</v>
      </c>
      <c r="C22" s="19" t="s">
        <v>78</v>
      </c>
      <c r="D22" s="49" t="s">
        <v>69</v>
      </c>
      <c r="E22" s="52" t="e">
        <f>+#REF!</f>
        <v>#REF!</v>
      </c>
      <c r="G22" s="51" t="e">
        <f t="shared" si="0"/>
        <v>#REF!</v>
      </c>
    </row>
    <row r="23" spans="2:7">
      <c r="B23" s="50">
        <v>2.1</v>
      </c>
      <c r="C23" s="19" t="s">
        <v>77</v>
      </c>
      <c r="D23" s="49" t="s">
        <v>69</v>
      </c>
      <c r="E23" s="52" t="e">
        <f>+#REF!</f>
        <v>#REF!</v>
      </c>
      <c r="G23" s="51" t="e">
        <f t="shared" si="0"/>
        <v>#REF!</v>
      </c>
    </row>
    <row r="24" spans="2:7">
      <c r="B24" s="50">
        <v>2.1</v>
      </c>
      <c r="C24" s="19" t="s">
        <v>77</v>
      </c>
      <c r="D24" s="49" t="s">
        <v>76</v>
      </c>
      <c r="E24" s="52" t="e">
        <f>+#REF!</f>
        <v>#REF!</v>
      </c>
      <c r="G24" s="51" t="e">
        <f t="shared" si="0"/>
        <v>#REF!</v>
      </c>
    </row>
    <row r="25" spans="2:7">
      <c r="B25" s="50">
        <v>2.2999999999999998</v>
      </c>
      <c r="C25" s="19" t="s">
        <v>75</v>
      </c>
      <c r="D25" s="49" t="s">
        <v>69</v>
      </c>
      <c r="E25" s="52" t="e">
        <f>+#REF!</f>
        <v>#REF!</v>
      </c>
      <c r="G25" s="51" t="e">
        <f t="shared" si="0"/>
        <v>#REF!</v>
      </c>
    </row>
    <row r="26" spans="2:7">
      <c r="B26" s="50">
        <v>2.2999999999999998</v>
      </c>
      <c r="C26" s="19" t="s">
        <v>75</v>
      </c>
      <c r="D26" s="49" t="s">
        <v>74</v>
      </c>
      <c r="E26" s="52" t="e">
        <f>+#REF!</f>
        <v>#REF!</v>
      </c>
      <c r="G26" s="51" t="e">
        <f t="shared" si="0"/>
        <v>#REF!</v>
      </c>
    </row>
    <row r="27" spans="2:7">
      <c r="B27" s="54">
        <v>2.11</v>
      </c>
      <c r="C27" s="53" t="s">
        <v>73</v>
      </c>
      <c r="D27" s="49" t="s">
        <v>69</v>
      </c>
      <c r="E27" s="52" t="e">
        <f>+#REF!</f>
        <v>#REF!</v>
      </c>
      <c r="G27" s="51" t="e">
        <f t="shared" si="0"/>
        <v>#REF!</v>
      </c>
    </row>
    <row r="28" spans="2:7">
      <c r="B28" s="54">
        <v>2.11</v>
      </c>
      <c r="C28" s="53" t="s">
        <v>73</v>
      </c>
      <c r="D28" s="49" t="s">
        <v>69</v>
      </c>
      <c r="E28" s="52" t="e">
        <f>+#REF!</f>
        <v>#REF!</v>
      </c>
      <c r="G28" s="51" t="e">
        <f t="shared" si="0"/>
        <v>#REF!</v>
      </c>
    </row>
    <row r="29" spans="2:7">
      <c r="B29" s="54">
        <v>2.11</v>
      </c>
      <c r="C29" s="53" t="s">
        <v>73</v>
      </c>
      <c r="D29" s="49" t="s">
        <v>69</v>
      </c>
      <c r="E29" s="52" t="e">
        <f>+#REF!</f>
        <v>#REF!</v>
      </c>
      <c r="G29" s="51" t="e">
        <f t="shared" si="0"/>
        <v>#REF!</v>
      </c>
    </row>
    <row r="30" spans="2:7">
      <c r="B30" s="54">
        <v>2.13</v>
      </c>
      <c r="C30" s="53" t="s">
        <v>72</v>
      </c>
      <c r="D30" s="49" t="s">
        <v>69</v>
      </c>
      <c r="E30" s="52" t="str">
        <f>+'[1]2.13 Network Ops'!L54</f>
        <v>Ok</v>
      </c>
      <c r="G30" s="51">
        <f t="shared" si="0"/>
        <v>0</v>
      </c>
    </row>
    <row r="31" spans="2:7">
      <c r="B31" s="54">
        <v>2.13</v>
      </c>
      <c r="C31" s="53" t="s">
        <v>72</v>
      </c>
      <c r="D31" s="49" t="s">
        <v>69</v>
      </c>
      <c r="E31" s="52" t="str">
        <f>+'[1]2.13 Network Ops'!L78</f>
        <v>Ok</v>
      </c>
      <c r="G31" s="51">
        <f t="shared" si="0"/>
        <v>0</v>
      </c>
    </row>
    <row r="32" spans="2:7">
      <c r="B32" s="50">
        <v>3.3</v>
      </c>
      <c r="C32" s="53" t="s">
        <v>71</v>
      </c>
      <c r="D32" s="49" t="s">
        <v>69</v>
      </c>
      <c r="E32" s="52" t="str">
        <f>+'[1]3.3 Tax'!M182</f>
        <v>Ok</v>
      </c>
      <c r="G32" s="51">
        <f t="shared" si="0"/>
        <v>0</v>
      </c>
    </row>
    <row r="33" spans="2:7">
      <c r="B33" s="50">
        <v>3.3</v>
      </c>
      <c r="C33" s="53" t="s">
        <v>71</v>
      </c>
      <c r="D33" s="49" t="s">
        <v>69</v>
      </c>
      <c r="E33" s="52" t="str">
        <f>+'[1]3.3 Tax'!Q182</f>
        <v>Ok</v>
      </c>
      <c r="G33" s="51">
        <f t="shared" si="0"/>
        <v>0</v>
      </c>
    </row>
    <row r="34" spans="2:7">
      <c r="B34" s="50">
        <v>3.3</v>
      </c>
      <c r="C34" s="53" t="s">
        <v>71</v>
      </c>
      <c r="D34" s="49" t="s">
        <v>69</v>
      </c>
      <c r="E34" s="52" t="str">
        <f>+'[1]3.3 Tax'!R182</f>
        <v>Ok</v>
      </c>
      <c r="G34" s="51">
        <f t="shared" si="0"/>
        <v>0</v>
      </c>
    </row>
    <row r="35" spans="2:7">
      <c r="B35" s="50">
        <v>3.3</v>
      </c>
      <c r="C35" s="53" t="s">
        <v>71</v>
      </c>
      <c r="D35" s="49" t="s">
        <v>69</v>
      </c>
      <c r="E35" s="52" t="str">
        <f>+'[1]3.3 Tax'!V182</f>
        <v>Ok</v>
      </c>
      <c r="G35" s="51">
        <f t="shared" si="0"/>
        <v>0</v>
      </c>
    </row>
    <row r="36" spans="2:7">
      <c r="B36" s="50">
        <v>3.3</v>
      </c>
      <c r="C36" s="53" t="s">
        <v>71</v>
      </c>
      <c r="D36" s="49" t="s">
        <v>69</v>
      </c>
      <c r="E36" s="52" t="str">
        <f>+'[1]3.3 Tax'!M206</f>
        <v>Ok</v>
      </c>
      <c r="G36" s="51">
        <f t="shared" si="0"/>
        <v>0</v>
      </c>
    </row>
    <row r="37" spans="2:7">
      <c r="B37" s="50">
        <v>3.3</v>
      </c>
      <c r="C37" s="53" t="s">
        <v>71</v>
      </c>
      <c r="D37" s="49" t="s">
        <v>69</v>
      </c>
      <c r="E37" s="52" t="str">
        <f>+'[1]3.3 Tax'!Q206</f>
        <v>Ok</v>
      </c>
      <c r="G37" s="51">
        <f t="shared" si="0"/>
        <v>0</v>
      </c>
    </row>
    <row r="38" spans="2:7">
      <c r="B38" s="50">
        <v>3.3</v>
      </c>
      <c r="C38" s="53" t="s">
        <v>71</v>
      </c>
      <c r="D38" s="49" t="s">
        <v>69</v>
      </c>
      <c r="E38" s="52" t="str">
        <f>+'[1]3.3 Tax'!R206</f>
        <v>Ok</v>
      </c>
      <c r="G38" s="51">
        <f t="shared" si="0"/>
        <v>0</v>
      </c>
    </row>
    <row r="39" spans="2:7">
      <c r="B39" s="50">
        <v>3.3</v>
      </c>
      <c r="C39" s="53" t="s">
        <v>71</v>
      </c>
      <c r="D39" s="49" t="s">
        <v>69</v>
      </c>
      <c r="E39" s="52" t="str">
        <f>+'[1]3.3 Tax'!V206</f>
        <v>Ok</v>
      </c>
      <c r="G39" s="51">
        <f t="shared" si="0"/>
        <v>0</v>
      </c>
    </row>
    <row r="40" spans="2:7">
      <c r="B40" s="50">
        <v>3.4</v>
      </c>
      <c r="C40" s="53" t="s">
        <v>70</v>
      </c>
      <c r="D40" s="49" t="s">
        <v>69</v>
      </c>
      <c r="E40" s="52" t="str">
        <f>+'1.7 Disposals'!I33</f>
        <v>Ok</v>
      </c>
      <c r="G40" s="51">
        <f t="shared" si="0"/>
        <v>0</v>
      </c>
    </row>
    <row r="41" spans="2:7">
      <c r="B41" s="50">
        <v>3.4</v>
      </c>
      <c r="C41" s="53" t="s">
        <v>70</v>
      </c>
      <c r="D41" s="49" t="s">
        <v>69</v>
      </c>
      <c r="E41" s="52" t="str">
        <f>+'1.7 Disposals'!P33</f>
        <v>Ok</v>
      </c>
      <c r="G41" s="51">
        <f t="shared" si="0"/>
        <v>0</v>
      </c>
    </row>
    <row r="44" spans="2:7">
      <c r="G44" s="51" t="e">
        <f>SUM(G13:G43)</f>
        <v>#REF!</v>
      </c>
    </row>
  </sheetData>
  <conditionalFormatting sqref="E7">
    <cfRule type="cellIs" dxfId="4" priority="2" stopIfTrue="1" operator="notEqual">
      <formula>"Yes"</formula>
    </cfRule>
  </conditionalFormatting>
  <conditionalFormatting sqref="E13:E41">
    <cfRule type="cellIs" dxfId="3" priority="1" stopIfTrue="1" operator="notEqual">
      <formula>"Ok"</formula>
    </cfRule>
  </conditionalFormatting>
  <pageMargins left="0.74803149606299213" right="0.74803149606299213" top="0.98425196850393704" bottom="0.98425196850393704" header="0.51181102362204722" footer="0.51181102362204722"/>
  <pageSetup paperSize="9" scale="64" orientation="portrait" r:id="rId1"/>
  <headerFooter alignWithMargins="0">
    <oddHeader>&amp;R&amp;A</oddHeader>
    <oddFooter>&amp;R&amp;F</oddFooter>
  </headerFooter>
  <legacyDrawing r:id="rId2"/>
</worksheet>
</file>

<file path=xl/worksheets/sheet30.xml><?xml version="1.0" encoding="utf-8"?>
<worksheet xmlns="http://schemas.openxmlformats.org/spreadsheetml/2006/main" xmlns:r="http://schemas.openxmlformats.org/officeDocument/2006/relationships">
  <sheetPr>
    <tabColor theme="7" tint="0.59999389629810485"/>
  </sheetPr>
  <dimension ref="A1:Y49"/>
  <sheetViews>
    <sheetView zoomScale="70" zoomScaleNormal="70" workbookViewId="0">
      <pane ySplit="8" topLeftCell="A9" activePane="bottomLeft" state="frozen"/>
      <selection activeCell="P50" sqref="P50"/>
      <selection pane="bottomLeft" activeCell="P50" sqref="P50"/>
    </sheetView>
  </sheetViews>
  <sheetFormatPr defaultRowHeight="12.75"/>
  <cols>
    <col min="1" max="1" width="25" style="2281" customWidth="1"/>
    <col min="2" max="2" width="44.375" style="2281" bestFit="1" customWidth="1"/>
    <col min="3" max="3" width="11.125" style="2281" customWidth="1"/>
    <col min="4" max="10" width="1" style="2281" hidden="1" customWidth="1"/>
    <col min="11" max="11" width="9.625" style="2281" customWidth="1"/>
    <col min="12" max="25" width="9.75" style="2281" customWidth="1"/>
    <col min="26" max="260" width="9" style="2281"/>
    <col min="261" max="261" width="8.625" style="2281" customWidth="1"/>
    <col min="262" max="262" width="38.25" style="2281" customWidth="1"/>
    <col min="263" max="264" width="11" style="2281" customWidth="1"/>
    <col min="265" max="265" width="11.25" style="2281" bestFit="1" customWidth="1"/>
    <col min="266" max="266" width="11.5" style="2281" customWidth="1"/>
    <col min="267" max="267" width="11.125" style="2281" customWidth="1"/>
    <col min="268" max="268" width="13.125" style="2281" customWidth="1"/>
    <col min="269" max="269" width="11.25" style="2281" bestFit="1" customWidth="1"/>
    <col min="270" max="270" width="11" style="2281" customWidth="1"/>
    <col min="271" max="271" width="11.375" style="2281" customWidth="1"/>
    <col min="272" max="272" width="9.625" style="2281" bestFit="1" customWidth="1"/>
    <col min="273" max="273" width="12" style="2281" customWidth="1"/>
    <col min="274" max="274" width="9" style="2281"/>
    <col min="275" max="275" width="10.125" style="2281" customWidth="1"/>
    <col min="276" max="276" width="12.625" style="2281" customWidth="1"/>
    <col min="277" max="277" width="11.75" style="2281" customWidth="1"/>
    <col min="278" max="280" width="9" style="2281"/>
    <col min="281" max="281" width="27.5" style="2281" customWidth="1"/>
    <col min="282" max="516" width="9" style="2281"/>
    <col min="517" max="517" width="8.625" style="2281" customWidth="1"/>
    <col min="518" max="518" width="38.25" style="2281" customWidth="1"/>
    <col min="519" max="520" width="11" style="2281" customWidth="1"/>
    <col min="521" max="521" width="11.25" style="2281" bestFit="1" customWidth="1"/>
    <col min="522" max="522" width="11.5" style="2281" customWidth="1"/>
    <col min="523" max="523" width="11.125" style="2281" customWidth="1"/>
    <col min="524" max="524" width="13.125" style="2281" customWidth="1"/>
    <col min="525" max="525" width="11.25" style="2281" bestFit="1" customWidth="1"/>
    <col min="526" max="526" width="11" style="2281" customWidth="1"/>
    <col min="527" max="527" width="11.375" style="2281" customWidth="1"/>
    <col min="528" max="528" width="9.625" style="2281" bestFit="1" customWidth="1"/>
    <col min="529" max="529" width="12" style="2281" customWidth="1"/>
    <col min="530" max="530" width="9" style="2281"/>
    <col min="531" max="531" width="10.125" style="2281" customWidth="1"/>
    <col min="532" max="532" width="12.625" style="2281" customWidth="1"/>
    <col min="533" max="533" width="11.75" style="2281" customWidth="1"/>
    <col min="534" max="536" width="9" style="2281"/>
    <col min="537" max="537" width="27.5" style="2281" customWidth="1"/>
    <col min="538" max="772" width="9" style="2281"/>
    <col min="773" max="773" width="8.625" style="2281" customWidth="1"/>
    <col min="774" max="774" width="38.25" style="2281" customWidth="1"/>
    <col min="775" max="776" width="11" style="2281" customWidth="1"/>
    <col min="777" max="777" width="11.25" style="2281" bestFit="1" customWidth="1"/>
    <col min="778" max="778" width="11.5" style="2281" customWidth="1"/>
    <col min="779" max="779" width="11.125" style="2281" customWidth="1"/>
    <col min="780" max="780" width="13.125" style="2281" customWidth="1"/>
    <col min="781" max="781" width="11.25" style="2281" bestFit="1" customWidth="1"/>
    <col min="782" max="782" width="11" style="2281" customWidth="1"/>
    <col min="783" max="783" width="11.375" style="2281" customWidth="1"/>
    <col min="784" max="784" width="9.625" style="2281" bestFit="1" customWidth="1"/>
    <col min="785" max="785" width="12" style="2281" customWidth="1"/>
    <col min="786" max="786" width="9" style="2281"/>
    <col min="787" max="787" width="10.125" style="2281" customWidth="1"/>
    <col min="788" max="788" width="12.625" style="2281" customWidth="1"/>
    <col min="789" max="789" width="11.75" style="2281" customWidth="1"/>
    <col min="790" max="792" width="9" style="2281"/>
    <col min="793" max="793" width="27.5" style="2281" customWidth="1"/>
    <col min="794" max="1028" width="9" style="2281"/>
    <col min="1029" max="1029" width="8.625" style="2281" customWidth="1"/>
    <col min="1030" max="1030" width="38.25" style="2281" customWidth="1"/>
    <col min="1031" max="1032" width="11" style="2281" customWidth="1"/>
    <col min="1033" max="1033" width="11.25" style="2281" bestFit="1" customWidth="1"/>
    <col min="1034" max="1034" width="11.5" style="2281" customWidth="1"/>
    <col min="1035" max="1035" width="11.125" style="2281" customWidth="1"/>
    <col min="1036" max="1036" width="13.125" style="2281" customWidth="1"/>
    <col min="1037" max="1037" width="11.25" style="2281" bestFit="1" customWidth="1"/>
    <col min="1038" max="1038" width="11" style="2281" customWidth="1"/>
    <col min="1039" max="1039" width="11.375" style="2281" customWidth="1"/>
    <col min="1040" max="1040" width="9.625" style="2281" bestFit="1" customWidth="1"/>
    <col min="1041" max="1041" width="12" style="2281" customWidth="1"/>
    <col min="1042" max="1042" width="9" style="2281"/>
    <col min="1043" max="1043" width="10.125" style="2281" customWidth="1"/>
    <col min="1044" max="1044" width="12.625" style="2281" customWidth="1"/>
    <col min="1045" max="1045" width="11.75" style="2281" customWidth="1"/>
    <col min="1046" max="1048" width="9" style="2281"/>
    <col min="1049" max="1049" width="27.5" style="2281" customWidth="1"/>
    <col min="1050" max="1284" width="9" style="2281"/>
    <col min="1285" max="1285" width="8.625" style="2281" customWidth="1"/>
    <col min="1286" max="1286" width="38.25" style="2281" customWidth="1"/>
    <col min="1287" max="1288" width="11" style="2281" customWidth="1"/>
    <col min="1289" max="1289" width="11.25" style="2281" bestFit="1" customWidth="1"/>
    <col min="1290" max="1290" width="11.5" style="2281" customWidth="1"/>
    <col min="1291" max="1291" width="11.125" style="2281" customWidth="1"/>
    <col min="1292" max="1292" width="13.125" style="2281" customWidth="1"/>
    <col min="1293" max="1293" width="11.25" style="2281" bestFit="1" customWidth="1"/>
    <col min="1294" max="1294" width="11" style="2281" customWidth="1"/>
    <col min="1295" max="1295" width="11.375" style="2281" customWidth="1"/>
    <col min="1296" max="1296" width="9.625" style="2281" bestFit="1" customWidth="1"/>
    <col min="1297" max="1297" width="12" style="2281" customWidth="1"/>
    <col min="1298" max="1298" width="9" style="2281"/>
    <col min="1299" max="1299" width="10.125" style="2281" customWidth="1"/>
    <col min="1300" max="1300" width="12.625" style="2281" customWidth="1"/>
    <col min="1301" max="1301" width="11.75" style="2281" customWidth="1"/>
    <col min="1302" max="1304" width="9" style="2281"/>
    <col min="1305" max="1305" width="27.5" style="2281" customWidth="1"/>
    <col min="1306" max="1540" width="9" style="2281"/>
    <col min="1541" max="1541" width="8.625" style="2281" customWidth="1"/>
    <col min="1542" max="1542" width="38.25" style="2281" customWidth="1"/>
    <col min="1543" max="1544" width="11" style="2281" customWidth="1"/>
    <col min="1545" max="1545" width="11.25" style="2281" bestFit="1" customWidth="1"/>
    <col min="1546" max="1546" width="11.5" style="2281" customWidth="1"/>
    <col min="1547" max="1547" width="11.125" style="2281" customWidth="1"/>
    <col min="1548" max="1548" width="13.125" style="2281" customWidth="1"/>
    <col min="1549" max="1549" width="11.25" style="2281" bestFit="1" customWidth="1"/>
    <col min="1550" max="1550" width="11" style="2281" customWidth="1"/>
    <col min="1551" max="1551" width="11.375" style="2281" customWidth="1"/>
    <col min="1552" max="1552" width="9.625" style="2281" bestFit="1" customWidth="1"/>
    <col min="1553" max="1553" width="12" style="2281" customWidth="1"/>
    <col min="1554" max="1554" width="9" style="2281"/>
    <col min="1555" max="1555" width="10.125" style="2281" customWidth="1"/>
    <col min="1556" max="1556" width="12.625" style="2281" customWidth="1"/>
    <col min="1557" max="1557" width="11.75" style="2281" customWidth="1"/>
    <col min="1558" max="1560" width="9" style="2281"/>
    <col min="1561" max="1561" width="27.5" style="2281" customWidth="1"/>
    <col min="1562" max="1796" width="9" style="2281"/>
    <col min="1797" max="1797" width="8.625" style="2281" customWidth="1"/>
    <col min="1798" max="1798" width="38.25" style="2281" customWidth="1"/>
    <col min="1799" max="1800" width="11" style="2281" customWidth="1"/>
    <col min="1801" max="1801" width="11.25" style="2281" bestFit="1" customWidth="1"/>
    <col min="1802" max="1802" width="11.5" style="2281" customWidth="1"/>
    <col min="1803" max="1803" width="11.125" style="2281" customWidth="1"/>
    <col min="1804" max="1804" width="13.125" style="2281" customWidth="1"/>
    <col min="1805" max="1805" width="11.25" style="2281" bestFit="1" customWidth="1"/>
    <col min="1806" max="1806" width="11" style="2281" customWidth="1"/>
    <col min="1807" max="1807" width="11.375" style="2281" customWidth="1"/>
    <col min="1808" max="1808" width="9.625" style="2281" bestFit="1" customWidth="1"/>
    <col min="1809" max="1809" width="12" style="2281" customWidth="1"/>
    <col min="1810" max="1810" width="9" style="2281"/>
    <col min="1811" max="1811" width="10.125" style="2281" customWidth="1"/>
    <col min="1812" max="1812" width="12.625" style="2281" customWidth="1"/>
    <col min="1813" max="1813" width="11.75" style="2281" customWidth="1"/>
    <col min="1814" max="1816" width="9" style="2281"/>
    <col min="1817" max="1817" width="27.5" style="2281" customWidth="1"/>
    <col min="1818" max="2052" width="9" style="2281"/>
    <col min="2053" max="2053" width="8.625" style="2281" customWidth="1"/>
    <col min="2054" max="2054" width="38.25" style="2281" customWidth="1"/>
    <col min="2055" max="2056" width="11" style="2281" customWidth="1"/>
    <col min="2057" max="2057" width="11.25" style="2281" bestFit="1" customWidth="1"/>
    <col min="2058" max="2058" width="11.5" style="2281" customWidth="1"/>
    <col min="2059" max="2059" width="11.125" style="2281" customWidth="1"/>
    <col min="2060" max="2060" width="13.125" style="2281" customWidth="1"/>
    <col min="2061" max="2061" width="11.25" style="2281" bestFit="1" customWidth="1"/>
    <col min="2062" max="2062" width="11" style="2281" customWidth="1"/>
    <col min="2063" max="2063" width="11.375" style="2281" customWidth="1"/>
    <col min="2064" max="2064" width="9.625" style="2281" bestFit="1" customWidth="1"/>
    <col min="2065" max="2065" width="12" style="2281" customWidth="1"/>
    <col min="2066" max="2066" width="9" style="2281"/>
    <col min="2067" max="2067" width="10.125" style="2281" customWidth="1"/>
    <col min="2068" max="2068" width="12.625" style="2281" customWidth="1"/>
    <col min="2069" max="2069" width="11.75" style="2281" customWidth="1"/>
    <col min="2070" max="2072" width="9" style="2281"/>
    <col min="2073" max="2073" width="27.5" style="2281" customWidth="1"/>
    <col min="2074" max="2308" width="9" style="2281"/>
    <col min="2309" max="2309" width="8.625" style="2281" customWidth="1"/>
    <col min="2310" max="2310" width="38.25" style="2281" customWidth="1"/>
    <col min="2311" max="2312" width="11" style="2281" customWidth="1"/>
    <col min="2313" max="2313" width="11.25" style="2281" bestFit="1" customWidth="1"/>
    <col min="2314" max="2314" width="11.5" style="2281" customWidth="1"/>
    <col min="2315" max="2315" width="11.125" style="2281" customWidth="1"/>
    <col min="2316" max="2316" width="13.125" style="2281" customWidth="1"/>
    <col min="2317" max="2317" width="11.25" style="2281" bestFit="1" customWidth="1"/>
    <col min="2318" max="2318" width="11" style="2281" customWidth="1"/>
    <col min="2319" max="2319" width="11.375" style="2281" customWidth="1"/>
    <col min="2320" max="2320" width="9.625" style="2281" bestFit="1" customWidth="1"/>
    <col min="2321" max="2321" width="12" style="2281" customWidth="1"/>
    <col min="2322" max="2322" width="9" style="2281"/>
    <col min="2323" max="2323" width="10.125" style="2281" customWidth="1"/>
    <col min="2324" max="2324" width="12.625" style="2281" customWidth="1"/>
    <col min="2325" max="2325" width="11.75" style="2281" customWidth="1"/>
    <col min="2326" max="2328" width="9" style="2281"/>
    <col min="2329" max="2329" width="27.5" style="2281" customWidth="1"/>
    <col min="2330" max="2564" width="9" style="2281"/>
    <col min="2565" max="2565" width="8.625" style="2281" customWidth="1"/>
    <col min="2566" max="2566" width="38.25" style="2281" customWidth="1"/>
    <col min="2567" max="2568" width="11" style="2281" customWidth="1"/>
    <col min="2569" max="2569" width="11.25" style="2281" bestFit="1" customWidth="1"/>
    <col min="2570" max="2570" width="11.5" style="2281" customWidth="1"/>
    <col min="2571" max="2571" width="11.125" style="2281" customWidth="1"/>
    <col min="2572" max="2572" width="13.125" style="2281" customWidth="1"/>
    <col min="2573" max="2573" width="11.25" style="2281" bestFit="1" customWidth="1"/>
    <col min="2574" max="2574" width="11" style="2281" customWidth="1"/>
    <col min="2575" max="2575" width="11.375" style="2281" customWidth="1"/>
    <col min="2576" max="2576" width="9.625" style="2281" bestFit="1" customWidth="1"/>
    <col min="2577" max="2577" width="12" style="2281" customWidth="1"/>
    <col min="2578" max="2578" width="9" style="2281"/>
    <col min="2579" max="2579" width="10.125" style="2281" customWidth="1"/>
    <col min="2580" max="2580" width="12.625" style="2281" customWidth="1"/>
    <col min="2581" max="2581" width="11.75" style="2281" customWidth="1"/>
    <col min="2582" max="2584" width="9" style="2281"/>
    <col min="2585" max="2585" width="27.5" style="2281" customWidth="1"/>
    <col min="2586" max="2820" width="9" style="2281"/>
    <col min="2821" max="2821" width="8.625" style="2281" customWidth="1"/>
    <col min="2822" max="2822" width="38.25" style="2281" customWidth="1"/>
    <col min="2823" max="2824" width="11" style="2281" customWidth="1"/>
    <col min="2825" max="2825" width="11.25" style="2281" bestFit="1" customWidth="1"/>
    <col min="2826" max="2826" width="11.5" style="2281" customWidth="1"/>
    <col min="2827" max="2827" width="11.125" style="2281" customWidth="1"/>
    <col min="2828" max="2828" width="13.125" style="2281" customWidth="1"/>
    <col min="2829" max="2829" width="11.25" style="2281" bestFit="1" customWidth="1"/>
    <col min="2830" max="2830" width="11" style="2281" customWidth="1"/>
    <col min="2831" max="2831" width="11.375" style="2281" customWidth="1"/>
    <col min="2832" max="2832" width="9.625" style="2281" bestFit="1" customWidth="1"/>
    <col min="2833" max="2833" width="12" style="2281" customWidth="1"/>
    <col min="2834" max="2834" width="9" style="2281"/>
    <col min="2835" max="2835" width="10.125" style="2281" customWidth="1"/>
    <col min="2836" max="2836" width="12.625" style="2281" customWidth="1"/>
    <col min="2837" max="2837" width="11.75" style="2281" customWidth="1"/>
    <col min="2838" max="2840" width="9" style="2281"/>
    <col min="2841" max="2841" width="27.5" style="2281" customWidth="1"/>
    <col min="2842" max="3076" width="9" style="2281"/>
    <col min="3077" max="3077" width="8.625" style="2281" customWidth="1"/>
    <col min="3078" max="3078" width="38.25" style="2281" customWidth="1"/>
    <col min="3079" max="3080" width="11" style="2281" customWidth="1"/>
    <col min="3081" max="3081" width="11.25" style="2281" bestFit="1" customWidth="1"/>
    <col min="3082" max="3082" width="11.5" style="2281" customWidth="1"/>
    <col min="3083" max="3083" width="11.125" style="2281" customWidth="1"/>
    <col min="3084" max="3084" width="13.125" style="2281" customWidth="1"/>
    <col min="3085" max="3085" width="11.25" style="2281" bestFit="1" customWidth="1"/>
    <col min="3086" max="3086" width="11" style="2281" customWidth="1"/>
    <col min="3087" max="3087" width="11.375" style="2281" customWidth="1"/>
    <col min="3088" max="3088" width="9.625" style="2281" bestFit="1" customWidth="1"/>
    <col min="3089" max="3089" width="12" style="2281" customWidth="1"/>
    <col min="3090" max="3090" width="9" style="2281"/>
    <col min="3091" max="3091" width="10.125" style="2281" customWidth="1"/>
    <col min="3092" max="3092" width="12.625" style="2281" customWidth="1"/>
    <col min="3093" max="3093" width="11.75" style="2281" customWidth="1"/>
    <col min="3094" max="3096" width="9" style="2281"/>
    <col min="3097" max="3097" width="27.5" style="2281" customWidth="1"/>
    <col min="3098" max="3332" width="9" style="2281"/>
    <col min="3333" max="3333" width="8.625" style="2281" customWidth="1"/>
    <col min="3334" max="3334" width="38.25" style="2281" customWidth="1"/>
    <col min="3335" max="3336" width="11" style="2281" customWidth="1"/>
    <col min="3337" max="3337" width="11.25" style="2281" bestFit="1" customWidth="1"/>
    <col min="3338" max="3338" width="11.5" style="2281" customWidth="1"/>
    <col min="3339" max="3339" width="11.125" style="2281" customWidth="1"/>
    <col min="3340" max="3340" width="13.125" style="2281" customWidth="1"/>
    <col min="3341" max="3341" width="11.25" style="2281" bestFit="1" customWidth="1"/>
    <col min="3342" max="3342" width="11" style="2281" customWidth="1"/>
    <col min="3343" max="3343" width="11.375" style="2281" customWidth="1"/>
    <col min="3344" max="3344" width="9.625" style="2281" bestFit="1" customWidth="1"/>
    <col min="3345" max="3345" width="12" style="2281" customWidth="1"/>
    <col min="3346" max="3346" width="9" style="2281"/>
    <col min="3347" max="3347" width="10.125" style="2281" customWidth="1"/>
    <col min="3348" max="3348" width="12.625" style="2281" customWidth="1"/>
    <col min="3349" max="3349" width="11.75" style="2281" customWidth="1"/>
    <col min="3350" max="3352" width="9" style="2281"/>
    <col min="3353" max="3353" width="27.5" style="2281" customWidth="1"/>
    <col min="3354" max="3588" width="9" style="2281"/>
    <col min="3589" max="3589" width="8.625" style="2281" customWidth="1"/>
    <col min="3590" max="3590" width="38.25" style="2281" customWidth="1"/>
    <col min="3591" max="3592" width="11" style="2281" customWidth="1"/>
    <col min="3593" max="3593" width="11.25" style="2281" bestFit="1" customWidth="1"/>
    <col min="3594" max="3594" width="11.5" style="2281" customWidth="1"/>
    <col min="3595" max="3595" width="11.125" style="2281" customWidth="1"/>
    <col min="3596" max="3596" width="13.125" style="2281" customWidth="1"/>
    <col min="3597" max="3597" width="11.25" style="2281" bestFit="1" customWidth="1"/>
    <col min="3598" max="3598" width="11" style="2281" customWidth="1"/>
    <col min="3599" max="3599" width="11.375" style="2281" customWidth="1"/>
    <col min="3600" max="3600" width="9.625" style="2281" bestFit="1" customWidth="1"/>
    <col min="3601" max="3601" width="12" style="2281" customWidth="1"/>
    <col min="3602" max="3602" width="9" style="2281"/>
    <col min="3603" max="3603" width="10.125" style="2281" customWidth="1"/>
    <col min="3604" max="3604" width="12.625" style="2281" customWidth="1"/>
    <col min="3605" max="3605" width="11.75" style="2281" customWidth="1"/>
    <col min="3606" max="3608" width="9" style="2281"/>
    <col min="3609" max="3609" width="27.5" style="2281" customWidth="1"/>
    <col min="3610" max="3844" width="9" style="2281"/>
    <col min="3845" max="3845" width="8.625" style="2281" customWidth="1"/>
    <col min="3846" max="3846" width="38.25" style="2281" customWidth="1"/>
    <col min="3847" max="3848" width="11" style="2281" customWidth="1"/>
    <col min="3849" max="3849" width="11.25" style="2281" bestFit="1" customWidth="1"/>
    <col min="3850" max="3850" width="11.5" style="2281" customWidth="1"/>
    <col min="3851" max="3851" width="11.125" style="2281" customWidth="1"/>
    <col min="3852" max="3852" width="13.125" style="2281" customWidth="1"/>
    <col min="3853" max="3853" width="11.25" style="2281" bestFit="1" customWidth="1"/>
    <col min="3854" max="3854" width="11" style="2281" customWidth="1"/>
    <col min="3855" max="3855" width="11.375" style="2281" customWidth="1"/>
    <col min="3856" max="3856" width="9.625" style="2281" bestFit="1" customWidth="1"/>
    <col min="3857" max="3857" width="12" style="2281" customWidth="1"/>
    <col min="3858" max="3858" width="9" style="2281"/>
    <col min="3859" max="3859" width="10.125" style="2281" customWidth="1"/>
    <col min="3860" max="3860" width="12.625" style="2281" customWidth="1"/>
    <col min="3861" max="3861" width="11.75" style="2281" customWidth="1"/>
    <col min="3862" max="3864" width="9" style="2281"/>
    <col min="3865" max="3865" width="27.5" style="2281" customWidth="1"/>
    <col min="3866" max="4100" width="9" style="2281"/>
    <col min="4101" max="4101" width="8.625" style="2281" customWidth="1"/>
    <col min="4102" max="4102" width="38.25" style="2281" customWidth="1"/>
    <col min="4103" max="4104" width="11" style="2281" customWidth="1"/>
    <col min="4105" max="4105" width="11.25" style="2281" bestFit="1" customWidth="1"/>
    <col min="4106" max="4106" width="11.5" style="2281" customWidth="1"/>
    <col min="4107" max="4107" width="11.125" style="2281" customWidth="1"/>
    <col min="4108" max="4108" width="13.125" style="2281" customWidth="1"/>
    <col min="4109" max="4109" width="11.25" style="2281" bestFit="1" customWidth="1"/>
    <col min="4110" max="4110" width="11" style="2281" customWidth="1"/>
    <col min="4111" max="4111" width="11.375" style="2281" customWidth="1"/>
    <col min="4112" max="4112" width="9.625" style="2281" bestFit="1" customWidth="1"/>
    <col min="4113" max="4113" width="12" style="2281" customWidth="1"/>
    <col min="4114" max="4114" width="9" style="2281"/>
    <col min="4115" max="4115" width="10.125" style="2281" customWidth="1"/>
    <col min="4116" max="4116" width="12.625" style="2281" customWidth="1"/>
    <col min="4117" max="4117" width="11.75" style="2281" customWidth="1"/>
    <col min="4118" max="4120" width="9" style="2281"/>
    <col min="4121" max="4121" width="27.5" style="2281" customWidth="1"/>
    <col min="4122" max="4356" width="9" style="2281"/>
    <col min="4357" max="4357" width="8.625" style="2281" customWidth="1"/>
    <col min="4358" max="4358" width="38.25" style="2281" customWidth="1"/>
    <col min="4359" max="4360" width="11" style="2281" customWidth="1"/>
    <col min="4361" max="4361" width="11.25" style="2281" bestFit="1" customWidth="1"/>
    <col min="4362" max="4362" width="11.5" style="2281" customWidth="1"/>
    <col min="4363" max="4363" width="11.125" style="2281" customWidth="1"/>
    <col min="4364" max="4364" width="13.125" style="2281" customWidth="1"/>
    <col min="4365" max="4365" width="11.25" style="2281" bestFit="1" customWidth="1"/>
    <col min="4366" max="4366" width="11" style="2281" customWidth="1"/>
    <col min="4367" max="4367" width="11.375" style="2281" customWidth="1"/>
    <col min="4368" max="4368" width="9.625" style="2281" bestFit="1" customWidth="1"/>
    <col min="4369" max="4369" width="12" style="2281" customWidth="1"/>
    <col min="4370" max="4370" width="9" style="2281"/>
    <col min="4371" max="4371" width="10.125" style="2281" customWidth="1"/>
    <col min="4372" max="4372" width="12.625" style="2281" customWidth="1"/>
    <col min="4373" max="4373" width="11.75" style="2281" customWidth="1"/>
    <col min="4374" max="4376" width="9" style="2281"/>
    <col min="4377" max="4377" width="27.5" style="2281" customWidth="1"/>
    <col min="4378" max="4612" width="9" style="2281"/>
    <col min="4613" max="4613" width="8.625" style="2281" customWidth="1"/>
    <col min="4614" max="4614" width="38.25" style="2281" customWidth="1"/>
    <col min="4615" max="4616" width="11" style="2281" customWidth="1"/>
    <col min="4617" max="4617" width="11.25" style="2281" bestFit="1" customWidth="1"/>
    <col min="4618" max="4618" width="11.5" style="2281" customWidth="1"/>
    <col min="4619" max="4619" width="11.125" style="2281" customWidth="1"/>
    <col min="4620" max="4620" width="13.125" style="2281" customWidth="1"/>
    <col min="4621" max="4621" width="11.25" style="2281" bestFit="1" customWidth="1"/>
    <col min="4622" max="4622" width="11" style="2281" customWidth="1"/>
    <col min="4623" max="4623" width="11.375" style="2281" customWidth="1"/>
    <col min="4624" max="4624" width="9.625" style="2281" bestFit="1" customWidth="1"/>
    <col min="4625" max="4625" width="12" style="2281" customWidth="1"/>
    <col min="4626" max="4626" width="9" style="2281"/>
    <col min="4627" max="4627" width="10.125" style="2281" customWidth="1"/>
    <col min="4628" max="4628" width="12.625" style="2281" customWidth="1"/>
    <col min="4629" max="4629" width="11.75" style="2281" customWidth="1"/>
    <col min="4630" max="4632" width="9" style="2281"/>
    <col min="4633" max="4633" width="27.5" style="2281" customWidth="1"/>
    <col min="4634" max="4868" width="9" style="2281"/>
    <col min="4869" max="4869" width="8.625" style="2281" customWidth="1"/>
    <col min="4870" max="4870" width="38.25" style="2281" customWidth="1"/>
    <col min="4871" max="4872" width="11" style="2281" customWidth="1"/>
    <col min="4873" max="4873" width="11.25" style="2281" bestFit="1" customWidth="1"/>
    <col min="4874" max="4874" width="11.5" style="2281" customWidth="1"/>
    <col min="4875" max="4875" width="11.125" style="2281" customWidth="1"/>
    <col min="4876" max="4876" width="13.125" style="2281" customWidth="1"/>
    <col min="4877" max="4877" width="11.25" style="2281" bestFit="1" customWidth="1"/>
    <col min="4878" max="4878" width="11" style="2281" customWidth="1"/>
    <col min="4879" max="4879" width="11.375" style="2281" customWidth="1"/>
    <col min="4880" max="4880" width="9.625" style="2281" bestFit="1" customWidth="1"/>
    <col min="4881" max="4881" width="12" style="2281" customWidth="1"/>
    <col min="4882" max="4882" width="9" style="2281"/>
    <col min="4883" max="4883" width="10.125" style="2281" customWidth="1"/>
    <col min="4884" max="4884" width="12.625" style="2281" customWidth="1"/>
    <col min="4885" max="4885" width="11.75" style="2281" customWidth="1"/>
    <col min="4886" max="4888" width="9" style="2281"/>
    <col min="4889" max="4889" width="27.5" style="2281" customWidth="1"/>
    <col min="4890" max="5124" width="9" style="2281"/>
    <col min="5125" max="5125" width="8.625" style="2281" customWidth="1"/>
    <col min="5126" max="5126" width="38.25" style="2281" customWidth="1"/>
    <col min="5127" max="5128" width="11" style="2281" customWidth="1"/>
    <col min="5129" max="5129" width="11.25" style="2281" bestFit="1" customWidth="1"/>
    <col min="5130" max="5130" width="11.5" style="2281" customWidth="1"/>
    <col min="5131" max="5131" width="11.125" style="2281" customWidth="1"/>
    <col min="5132" max="5132" width="13.125" style="2281" customWidth="1"/>
    <col min="5133" max="5133" width="11.25" style="2281" bestFit="1" customWidth="1"/>
    <col min="5134" max="5134" width="11" style="2281" customWidth="1"/>
    <col min="5135" max="5135" width="11.375" style="2281" customWidth="1"/>
    <col min="5136" max="5136" width="9.625" style="2281" bestFit="1" customWidth="1"/>
    <col min="5137" max="5137" width="12" style="2281" customWidth="1"/>
    <col min="5138" max="5138" width="9" style="2281"/>
    <col min="5139" max="5139" width="10.125" style="2281" customWidth="1"/>
    <col min="5140" max="5140" width="12.625" style="2281" customWidth="1"/>
    <col min="5141" max="5141" width="11.75" style="2281" customWidth="1"/>
    <col min="5142" max="5144" width="9" style="2281"/>
    <col min="5145" max="5145" width="27.5" style="2281" customWidth="1"/>
    <col min="5146" max="5380" width="9" style="2281"/>
    <col min="5381" max="5381" width="8.625" style="2281" customWidth="1"/>
    <col min="5382" max="5382" width="38.25" style="2281" customWidth="1"/>
    <col min="5383" max="5384" width="11" style="2281" customWidth="1"/>
    <col min="5385" max="5385" width="11.25" style="2281" bestFit="1" customWidth="1"/>
    <col min="5386" max="5386" width="11.5" style="2281" customWidth="1"/>
    <col min="5387" max="5387" width="11.125" style="2281" customWidth="1"/>
    <col min="5388" max="5388" width="13.125" style="2281" customWidth="1"/>
    <col min="5389" max="5389" width="11.25" style="2281" bestFit="1" customWidth="1"/>
    <col min="5390" max="5390" width="11" style="2281" customWidth="1"/>
    <col min="5391" max="5391" width="11.375" style="2281" customWidth="1"/>
    <col min="5392" max="5392" width="9.625" style="2281" bestFit="1" customWidth="1"/>
    <col min="5393" max="5393" width="12" style="2281" customWidth="1"/>
    <col min="5394" max="5394" width="9" style="2281"/>
    <col min="5395" max="5395" width="10.125" style="2281" customWidth="1"/>
    <col min="5396" max="5396" width="12.625" style="2281" customWidth="1"/>
    <col min="5397" max="5397" width="11.75" style="2281" customWidth="1"/>
    <col min="5398" max="5400" width="9" style="2281"/>
    <col min="5401" max="5401" width="27.5" style="2281" customWidth="1"/>
    <col min="5402" max="5636" width="9" style="2281"/>
    <col min="5637" max="5637" width="8.625" style="2281" customWidth="1"/>
    <col min="5638" max="5638" width="38.25" style="2281" customWidth="1"/>
    <col min="5639" max="5640" width="11" style="2281" customWidth="1"/>
    <col min="5641" max="5641" width="11.25" style="2281" bestFit="1" customWidth="1"/>
    <col min="5642" max="5642" width="11.5" style="2281" customWidth="1"/>
    <col min="5643" max="5643" width="11.125" style="2281" customWidth="1"/>
    <col min="5644" max="5644" width="13.125" style="2281" customWidth="1"/>
    <col min="5645" max="5645" width="11.25" style="2281" bestFit="1" customWidth="1"/>
    <col min="5646" max="5646" width="11" style="2281" customWidth="1"/>
    <col min="5647" max="5647" width="11.375" style="2281" customWidth="1"/>
    <col min="5648" max="5648" width="9.625" style="2281" bestFit="1" customWidth="1"/>
    <col min="5649" max="5649" width="12" style="2281" customWidth="1"/>
    <col min="5650" max="5650" width="9" style="2281"/>
    <col min="5651" max="5651" width="10.125" style="2281" customWidth="1"/>
    <col min="5652" max="5652" width="12.625" style="2281" customWidth="1"/>
    <col min="5653" max="5653" width="11.75" style="2281" customWidth="1"/>
    <col min="5654" max="5656" width="9" style="2281"/>
    <col min="5657" max="5657" width="27.5" style="2281" customWidth="1"/>
    <col min="5658" max="5892" width="9" style="2281"/>
    <col min="5893" max="5893" width="8.625" style="2281" customWidth="1"/>
    <col min="5894" max="5894" width="38.25" style="2281" customWidth="1"/>
    <col min="5895" max="5896" width="11" style="2281" customWidth="1"/>
    <col min="5897" max="5897" width="11.25" style="2281" bestFit="1" customWidth="1"/>
    <col min="5898" max="5898" width="11.5" style="2281" customWidth="1"/>
    <col min="5899" max="5899" width="11.125" style="2281" customWidth="1"/>
    <col min="5900" max="5900" width="13.125" style="2281" customWidth="1"/>
    <col min="5901" max="5901" width="11.25" style="2281" bestFit="1" customWidth="1"/>
    <col min="5902" max="5902" width="11" style="2281" customWidth="1"/>
    <col min="5903" max="5903" width="11.375" style="2281" customWidth="1"/>
    <col min="5904" max="5904" width="9.625" style="2281" bestFit="1" customWidth="1"/>
    <col min="5905" max="5905" width="12" style="2281" customWidth="1"/>
    <col min="5906" max="5906" width="9" style="2281"/>
    <col min="5907" max="5907" width="10.125" style="2281" customWidth="1"/>
    <col min="5908" max="5908" width="12.625" style="2281" customWidth="1"/>
    <col min="5909" max="5909" width="11.75" style="2281" customWidth="1"/>
    <col min="5910" max="5912" width="9" style="2281"/>
    <col min="5913" max="5913" width="27.5" style="2281" customWidth="1"/>
    <col min="5914" max="6148" width="9" style="2281"/>
    <col min="6149" max="6149" width="8.625" style="2281" customWidth="1"/>
    <col min="6150" max="6150" width="38.25" style="2281" customWidth="1"/>
    <col min="6151" max="6152" width="11" style="2281" customWidth="1"/>
    <col min="6153" max="6153" width="11.25" style="2281" bestFit="1" customWidth="1"/>
    <col min="6154" max="6154" width="11.5" style="2281" customWidth="1"/>
    <col min="6155" max="6155" width="11.125" style="2281" customWidth="1"/>
    <col min="6156" max="6156" width="13.125" style="2281" customWidth="1"/>
    <col min="6157" max="6157" width="11.25" style="2281" bestFit="1" customWidth="1"/>
    <col min="6158" max="6158" width="11" style="2281" customWidth="1"/>
    <col min="6159" max="6159" width="11.375" style="2281" customWidth="1"/>
    <col min="6160" max="6160" width="9.625" style="2281" bestFit="1" customWidth="1"/>
    <col min="6161" max="6161" width="12" style="2281" customWidth="1"/>
    <col min="6162" max="6162" width="9" style="2281"/>
    <col min="6163" max="6163" width="10.125" style="2281" customWidth="1"/>
    <col min="6164" max="6164" width="12.625" style="2281" customWidth="1"/>
    <col min="6165" max="6165" width="11.75" style="2281" customWidth="1"/>
    <col min="6166" max="6168" width="9" style="2281"/>
    <col min="6169" max="6169" width="27.5" style="2281" customWidth="1"/>
    <col min="6170" max="6404" width="9" style="2281"/>
    <col min="6405" max="6405" width="8.625" style="2281" customWidth="1"/>
    <col min="6406" max="6406" width="38.25" style="2281" customWidth="1"/>
    <col min="6407" max="6408" width="11" style="2281" customWidth="1"/>
    <col min="6409" max="6409" width="11.25" style="2281" bestFit="1" customWidth="1"/>
    <col min="6410" max="6410" width="11.5" style="2281" customWidth="1"/>
    <col min="6411" max="6411" width="11.125" style="2281" customWidth="1"/>
    <col min="6412" max="6412" width="13.125" style="2281" customWidth="1"/>
    <col min="6413" max="6413" width="11.25" style="2281" bestFit="1" customWidth="1"/>
    <col min="6414" max="6414" width="11" style="2281" customWidth="1"/>
    <col min="6415" max="6415" width="11.375" style="2281" customWidth="1"/>
    <col min="6416" max="6416" width="9.625" style="2281" bestFit="1" customWidth="1"/>
    <col min="6417" max="6417" width="12" style="2281" customWidth="1"/>
    <col min="6418" max="6418" width="9" style="2281"/>
    <col min="6419" max="6419" width="10.125" style="2281" customWidth="1"/>
    <col min="6420" max="6420" width="12.625" style="2281" customWidth="1"/>
    <col min="6421" max="6421" width="11.75" style="2281" customWidth="1"/>
    <col min="6422" max="6424" width="9" style="2281"/>
    <col min="6425" max="6425" width="27.5" style="2281" customWidth="1"/>
    <col min="6426" max="6660" width="9" style="2281"/>
    <col min="6661" max="6661" width="8.625" style="2281" customWidth="1"/>
    <col min="6662" max="6662" width="38.25" style="2281" customWidth="1"/>
    <col min="6663" max="6664" width="11" style="2281" customWidth="1"/>
    <col min="6665" max="6665" width="11.25" style="2281" bestFit="1" customWidth="1"/>
    <col min="6666" max="6666" width="11.5" style="2281" customWidth="1"/>
    <col min="6667" max="6667" width="11.125" style="2281" customWidth="1"/>
    <col min="6668" max="6668" width="13.125" style="2281" customWidth="1"/>
    <col min="6669" max="6669" width="11.25" style="2281" bestFit="1" customWidth="1"/>
    <col min="6670" max="6670" width="11" style="2281" customWidth="1"/>
    <col min="6671" max="6671" width="11.375" style="2281" customWidth="1"/>
    <col min="6672" max="6672" width="9.625" style="2281" bestFit="1" customWidth="1"/>
    <col min="6673" max="6673" width="12" style="2281" customWidth="1"/>
    <col min="6674" max="6674" width="9" style="2281"/>
    <col min="6675" max="6675" width="10.125" style="2281" customWidth="1"/>
    <col min="6676" max="6676" width="12.625" style="2281" customWidth="1"/>
    <col min="6677" max="6677" width="11.75" style="2281" customWidth="1"/>
    <col min="6678" max="6680" width="9" style="2281"/>
    <col min="6681" max="6681" width="27.5" style="2281" customWidth="1"/>
    <col min="6682" max="6916" width="9" style="2281"/>
    <col min="6917" max="6917" width="8.625" style="2281" customWidth="1"/>
    <col min="6918" max="6918" width="38.25" style="2281" customWidth="1"/>
    <col min="6919" max="6920" width="11" style="2281" customWidth="1"/>
    <col min="6921" max="6921" width="11.25" style="2281" bestFit="1" customWidth="1"/>
    <col min="6922" max="6922" width="11.5" style="2281" customWidth="1"/>
    <col min="6923" max="6923" width="11.125" style="2281" customWidth="1"/>
    <col min="6924" max="6924" width="13.125" style="2281" customWidth="1"/>
    <col min="6925" max="6925" width="11.25" style="2281" bestFit="1" customWidth="1"/>
    <col min="6926" max="6926" width="11" style="2281" customWidth="1"/>
    <col min="6927" max="6927" width="11.375" style="2281" customWidth="1"/>
    <col min="6928" max="6928" width="9.625" style="2281" bestFit="1" customWidth="1"/>
    <col min="6929" max="6929" width="12" style="2281" customWidth="1"/>
    <col min="6930" max="6930" width="9" style="2281"/>
    <col min="6931" max="6931" width="10.125" style="2281" customWidth="1"/>
    <col min="6932" max="6932" width="12.625" style="2281" customWidth="1"/>
    <col min="6933" max="6933" width="11.75" style="2281" customWidth="1"/>
    <col min="6934" max="6936" width="9" style="2281"/>
    <col min="6937" max="6937" width="27.5" style="2281" customWidth="1"/>
    <col min="6938" max="7172" width="9" style="2281"/>
    <col min="7173" max="7173" width="8.625" style="2281" customWidth="1"/>
    <col min="7174" max="7174" width="38.25" style="2281" customWidth="1"/>
    <col min="7175" max="7176" width="11" style="2281" customWidth="1"/>
    <col min="7177" max="7177" width="11.25" style="2281" bestFit="1" customWidth="1"/>
    <col min="7178" max="7178" width="11.5" style="2281" customWidth="1"/>
    <col min="7179" max="7179" width="11.125" style="2281" customWidth="1"/>
    <col min="7180" max="7180" width="13.125" style="2281" customWidth="1"/>
    <col min="7181" max="7181" width="11.25" style="2281" bestFit="1" customWidth="1"/>
    <col min="7182" max="7182" width="11" style="2281" customWidth="1"/>
    <col min="7183" max="7183" width="11.375" style="2281" customWidth="1"/>
    <col min="7184" max="7184" width="9.625" style="2281" bestFit="1" customWidth="1"/>
    <col min="7185" max="7185" width="12" style="2281" customWidth="1"/>
    <col min="7186" max="7186" width="9" style="2281"/>
    <col min="7187" max="7187" width="10.125" style="2281" customWidth="1"/>
    <col min="7188" max="7188" width="12.625" style="2281" customWidth="1"/>
    <col min="7189" max="7189" width="11.75" style="2281" customWidth="1"/>
    <col min="7190" max="7192" width="9" style="2281"/>
    <col min="7193" max="7193" width="27.5" style="2281" customWidth="1"/>
    <col min="7194" max="7428" width="9" style="2281"/>
    <col min="7429" max="7429" width="8.625" style="2281" customWidth="1"/>
    <col min="7430" max="7430" width="38.25" style="2281" customWidth="1"/>
    <col min="7431" max="7432" width="11" style="2281" customWidth="1"/>
    <col min="7433" max="7433" width="11.25" style="2281" bestFit="1" customWidth="1"/>
    <col min="7434" max="7434" width="11.5" style="2281" customWidth="1"/>
    <col min="7435" max="7435" width="11.125" style="2281" customWidth="1"/>
    <col min="7436" max="7436" width="13.125" style="2281" customWidth="1"/>
    <col min="7437" max="7437" width="11.25" style="2281" bestFit="1" customWidth="1"/>
    <col min="7438" max="7438" width="11" style="2281" customWidth="1"/>
    <col min="7439" max="7439" width="11.375" style="2281" customWidth="1"/>
    <col min="7440" max="7440" width="9.625" style="2281" bestFit="1" customWidth="1"/>
    <col min="7441" max="7441" width="12" style="2281" customWidth="1"/>
    <col min="7442" max="7442" width="9" style="2281"/>
    <col min="7443" max="7443" width="10.125" style="2281" customWidth="1"/>
    <col min="7444" max="7444" width="12.625" style="2281" customWidth="1"/>
    <col min="7445" max="7445" width="11.75" style="2281" customWidth="1"/>
    <col min="7446" max="7448" width="9" style="2281"/>
    <col min="7449" max="7449" width="27.5" style="2281" customWidth="1"/>
    <col min="7450" max="7684" width="9" style="2281"/>
    <col min="7685" max="7685" width="8.625" style="2281" customWidth="1"/>
    <col min="7686" max="7686" width="38.25" style="2281" customWidth="1"/>
    <col min="7687" max="7688" width="11" style="2281" customWidth="1"/>
    <col min="7689" max="7689" width="11.25" style="2281" bestFit="1" customWidth="1"/>
    <col min="7690" max="7690" width="11.5" style="2281" customWidth="1"/>
    <col min="7691" max="7691" width="11.125" style="2281" customWidth="1"/>
    <col min="7692" max="7692" width="13.125" style="2281" customWidth="1"/>
    <col min="7693" max="7693" width="11.25" style="2281" bestFit="1" customWidth="1"/>
    <col min="7694" max="7694" width="11" style="2281" customWidth="1"/>
    <col min="7695" max="7695" width="11.375" style="2281" customWidth="1"/>
    <col min="7696" max="7696" width="9.625" style="2281" bestFit="1" customWidth="1"/>
    <col min="7697" max="7697" width="12" style="2281" customWidth="1"/>
    <col min="7698" max="7698" width="9" style="2281"/>
    <col min="7699" max="7699" width="10.125" style="2281" customWidth="1"/>
    <col min="7700" max="7700" width="12.625" style="2281" customWidth="1"/>
    <col min="7701" max="7701" width="11.75" style="2281" customWidth="1"/>
    <col min="7702" max="7704" width="9" style="2281"/>
    <col min="7705" max="7705" width="27.5" style="2281" customWidth="1"/>
    <col min="7706" max="7940" width="9" style="2281"/>
    <col min="7941" max="7941" width="8.625" style="2281" customWidth="1"/>
    <col min="7942" max="7942" width="38.25" style="2281" customWidth="1"/>
    <col min="7943" max="7944" width="11" style="2281" customWidth="1"/>
    <col min="7945" max="7945" width="11.25" style="2281" bestFit="1" customWidth="1"/>
    <col min="7946" max="7946" width="11.5" style="2281" customWidth="1"/>
    <col min="7947" max="7947" width="11.125" style="2281" customWidth="1"/>
    <col min="7948" max="7948" width="13.125" style="2281" customWidth="1"/>
    <col min="7949" max="7949" width="11.25" style="2281" bestFit="1" customWidth="1"/>
    <col min="7950" max="7950" width="11" style="2281" customWidth="1"/>
    <col min="7951" max="7951" width="11.375" style="2281" customWidth="1"/>
    <col min="7952" max="7952" width="9.625" style="2281" bestFit="1" customWidth="1"/>
    <col min="7953" max="7953" width="12" style="2281" customWidth="1"/>
    <col min="7954" max="7954" width="9" style="2281"/>
    <col min="7955" max="7955" width="10.125" style="2281" customWidth="1"/>
    <col min="7956" max="7956" width="12.625" style="2281" customWidth="1"/>
    <col min="7957" max="7957" width="11.75" style="2281" customWidth="1"/>
    <col min="7958" max="7960" width="9" style="2281"/>
    <col min="7961" max="7961" width="27.5" style="2281" customWidth="1"/>
    <col min="7962" max="8196" width="9" style="2281"/>
    <col min="8197" max="8197" width="8.625" style="2281" customWidth="1"/>
    <col min="8198" max="8198" width="38.25" style="2281" customWidth="1"/>
    <col min="8199" max="8200" width="11" style="2281" customWidth="1"/>
    <col min="8201" max="8201" width="11.25" style="2281" bestFit="1" customWidth="1"/>
    <col min="8202" max="8202" width="11.5" style="2281" customWidth="1"/>
    <col min="8203" max="8203" width="11.125" style="2281" customWidth="1"/>
    <col min="8204" max="8204" width="13.125" style="2281" customWidth="1"/>
    <col min="8205" max="8205" width="11.25" style="2281" bestFit="1" customWidth="1"/>
    <col min="8206" max="8206" width="11" style="2281" customWidth="1"/>
    <col min="8207" max="8207" width="11.375" style="2281" customWidth="1"/>
    <col min="8208" max="8208" width="9.625" style="2281" bestFit="1" customWidth="1"/>
    <col min="8209" max="8209" width="12" style="2281" customWidth="1"/>
    <col min="8210" max="8210" width="9" style="2281"/>
    <col min="8211" max="8211" width="10.125" style="2281" customWidth="1"/>
    <col min="8212" max="8212" width="12.625" style="2281" customWidth="1"/>
    <col min="8213" max="8213" width="11.75" style="2281" customWidth="1"/>
    <col min="8214" max="8216" width="9" style="2281"/>
    <col min="8217" max="8217" width="27.5" style="2281" customWidth="1"/>
    <col min="8218" max="8452" width="9" style="2281"/>
    <col min="8453" max="8453" width="8.625" style="2281" customWidth="1"/>
    <col min="8454" max="8454" width="38.25" style="2281" customWidth="1"/>
    <col min="8455" max="8456" width="11" style="2281" customWidth="1"/>
    <col min="8457" max="8457" width="11.25" style="2281" bestFit="1" customWidth="1"/>
    <col min="8458" max="8458" width="11.5" style="2281" customWidth="1"/>
    <col min="8459" max="8459" width="11.125" style="2281" customWidth="1"/>
    <col min="8460" max="8460" width="13.125" style="2281" customWidth="1"/>
    <col min="8461" max="8461" width="11.25" style="2281" bestFit="1" customWidth="1"/>
    <col min="8462" max="8462" width="11" style="2281" customWidth="1"/>
    <col min="8463" max="8463" width="11.375" style="2281" customWidth="1"/>
    <col min="8464" max="8464" width="9.625" style="2281" bestFit="1" customWidth="1"/>
    <col min="8465" max="8465" width="12" style="2281" customWidth="1"/>
    <col min="8466" max="8466" width="9" style="2281"/>
    <col min="8467" max="8467" width="10.125" style="2281" customWidth="1"/>
    <col min="8468" max="8468" width="12.625" style="2281" customWidth="1"/>
    <col min="8469" max="8469" width="11.75" style="2281" customWidth="1"/>
    <col min="8470" max="8472" width="9" style="2281"/>
    <col min="8473" max="8473" width="27.5" style="2281" customWidth="1"/>
    <col min="8474" max="8708" width="9" style="2281"/>
    <col min="8709" max="8709" width="8.625" style="2281" customWidth="1"/>
    <col min="8710" max="8710" width="38.25" style="2281" customWidth="1"/>
    <col min="8711" max="8712" width="11" style="2281" customWidth="1"/>
    <col min="8713" max="8713" width="11.25" style="2281" bestFit="1" customWidth="1"/>
    <col min="8714" max="8714" width="11.5" style="2281" customWidth="1"/>
    <col min="8715" max="8715" width="11.125" style="2281" customWidth="1"/>
    <col min="8716" max="8716" width="13.125" style="2281" customWidth="1"/>
    <col min="8717" max="8717" width="11.25" style="2281" bestFit="1" customWidth="1"/>
    <col min="8718" max="8718" width="11" style="2281" customWidth="1"/>
    <col min="8719" max="8719" width="11.375" style="2281" customWidth="1"/>
    <col min="8720" max="8720" width="9.625" style="2281" bestFit="1" customWidth="1"/>
    <col min="8721" max="8721" width="12" style="2281" customWidth="1"/>
    <col min="8722" max="8722" width="9" style="2281"/>
    <col min="8723" max="8723" width="10.125" style="2281" customWidth="1"/>
    <col min="8724" max="8724" width="12.625" style="2281" customWidth="1"/>
    <col min="8725" max="8725" width="11.75" style="2281" customWidth="1"/>
    <col min="8726" max="8728" width="9" style="2281"/>
    <col min="8729" max="8729" width="27.5" style="2281" customWidth="1"/>
    <col min="8730" max="8964" width="9" style="2281"/>
    <col min="8965" max="8965" width="8.625" style="2281" customWidth="1"/>
    <col min="8966" max="8966" width="38.25" style="2281" customWidth="1"/>
    <col min="8967" max="8968" width="11" style="2281" customWidth="1"/>
    <col min="8969" max="8969" width="11.25" style="2281" bestFit="1" customWidth="1"/>
    <col min="8970" max="8970" width="11.5" style="2281" customWidth="1"/>
    <col min="8971" max="8971" width="11.125" style="2281" customWidth="1"/>
    <col min="8972" max="8972" width="13.125" style="2281" customWidth="1"/>
    <col min="8973" max="8973" width="11.25" style="2281" bestFit="1" customWidth="1"/>
    <col min="8974" max="8974" width="11" style="2281" customWidth="1"/>
    <col min="8975" max="8975" width="11.375" style="2281" customWidth="1"/>
    <col min="8976" max="8976" width="9.625" style="2281" bestFit="1" customWidth="1"/>
    <col min="8977" max="8977" width="12" style="2281" customWidth="1"/>
    <col min="8978" max="8978" width="9" style="2281"/>
    <col min="8979" max="8979" width="10.125" style="2281" customWidth="1"/>
    <col min="8980" max="8980" width="12.625" style="2281" customWidth="1"/>
    <col min="8981" max="8981" width="11.75" style="2281" customWidth="1"/>
    <col min="8982" max="8984" width="9" style="2281"/>
    <col min="8985" max="8985" width="27.5" style="2281" customWidth="1"/>
    <col min="8986" max="9220" width="9" style="2281"/>
    <col min="9221" max="9221" width="8.625" style="2281" customWidth="1"/>
    <col min="9222" max="9222" width="38.25" style="2281" customWidth="1"/>
    <col min="9223" max="9224" width="11" style="2281" customWidth="1"/>
    <col min="9225" max="9225" width="11.25" style="2281" bestFit="1" customWidth="1"/>
    <col min="9226" max="9226" width="11.5" style="2281" customWidth="1"/>
    <col min="9227" max="9227" width="11.125" style="2281" customWidth="1"/>
    <col min="9228" max="9228" width="13.125" style="2281" customWidth="1"/>
    <col min="9229" max="9229" width="11.25" style="2281" bestFit="1" customWidth="1"/>
    <col min="9230" max="9230" width="11" style="2281" customWidth="1"/>
    <col min="9231" max="9231" width="11.375" style="2281" customWidth="1"/>
    <col min="9232" max="9232" width="9.625" style="2281" bestFit="1" customWidth="1"/>
    <col min="9233" max="9233" width="12" style="2281" customWidth="1"/>
    <col min="9234" max="9234" width="9" style="2281"/>
    <col min="9235" max="9235" width="10.125" style="2281" customWidth="1"/>
    <col min="9236" max="9236" width="12.625" style="2281" customWidth="1"/>
    <col min="9237" max="9237" width="11.75" style="2281" customWidth="1"/>
    <col min="9238" max="9240" width="9" style="2281"/>
    <col min="9241" max="9241" width="27.5" style="2281" customWidth="1"/>
    <col min="9242" max="9476" width="9" style="2281"/>
    <col min="9477" max="9477" width="8.625" style="2281" customWidth="1"/>
    <col min="9478" max="9478" width="38.25" style="2281" customWidth="1"/>
    <col min="9479" max="9480" width="11" style="2281" customWidth="1"/>
    <col min="9481" max="9481" width="11.25" style="2281" bestFit="1" customWidth="1"/>
    <col min="9482" max="9482" width="11.5" style="2281" customWidth="1"/>
    <col min="9483" max="9483" width="11.125" style="2281" customWidth="1"/>
    <col min="9484" max="9484" width="13.125" style="2281" customWidth="1"/>
    <col min="9485" max="9485" width="11.25" style="2281" bestFit="1" customWidth="1"/>
    <col min="9486" max="9486" width="11" style="2281" customWidth="1"/>
    <col min="9487" max="9487" width="11.375" style="2281" customWidth="1"/>
    <col min="9488" max="9488" width="9.625" style="2281" bestFit="1" customWidth="1"/>
    <col min="9489" max="9489" width="12" style="2281" customWidth="1"/>
    <col min="9490" max="9490" width="9" style="2281"/>
    <col min="9491" max="9491" width="10.125" style="2281" customWidth="1"/>
    <col min="9492" max="9492" width="12.625" style="2281" customWidth="1"/>
    <col min="9493" max="9493" width="11.75" style="2281" customWidth="1"/>
    <col min="9494" max="9496" width="9" style="2281"/>
    <col min="9497" max="9497" width="27.5" style="2281" customWidth="1"/>
    <col min="9498" max="9732" width="9" style="2281"/>
    <col min="9733" max="9733" width="8.625" style="2281" customWidth="1"/>
    <col min="9734" max="9734" width="38.25" style="2281" customWidth="1"/>
    <col min="9735" max="9736" width="11" style="2281" customWidth="1"/>
    <col min="9737" max="9737" width="11.25" style="2281" bestFit="1" customWidth="1"/>
    <col min="9738" max="9738" width="11.5" style="2281" customWidth="1"/>
    <col min="9739" max="9739" width="11.125" style="2281" customWidth="1"/>
    <col min="9740" max="9740" width="13.125" style="2281" customWidth="1"/>
    <col min="9741" max="9741" width="11.25" style="2281" bestFit="1" customWidth="1"/>
    <col min="9742" max="9742" width="11" style="2281" customWidth="1"/>
    <col min="9743" max="9743" width="11.375" style="2281" customWidth="1"/>
    <col min="9744" max="9744" width="9.625" style="2281" bestFit="1" customWidth="1"/>
    <col min="9745" max="9745" width="12" style="2281" customWidth="1"/>
    <col min="9746" max="9746" width="9" style="2281"/>
    <col min="9747" max="9747" width="10.125" style="2281" customWidth="1"/>
    <col min="9748" max="9748" width="12.625" style="2281" customWidth="1"/>
    <col min="9749" max="9749" width="11.75" style="2281" customWidth="1"/>
    <col min="9750" max="9752" width="9" style="2281"/>
    <col min="9753" max="9753" width="27.5" style="2281" customWidth="1"/>
    <col min="9754" max="9988" width="9" style="2281"/>
    <col min="9989" max="9989" width="8.625" style="2281" customWidth="1"/>
    <col min="9990" max="9990" width="38.25" style="2281" customWidth="1"/>
    <col min="9991" max="9992" width="11" style="2281" customWidth="1"/>
    <col min="9993" max="9993" width="11.25" style="2281" bestFit="1" customWidth="1"/>
    <col min="9994" max="9994" width="11.5" style="2281" customWidth="1"/>
    <col min="9995" max="9995" width="11.125" style="2281" customWidth="1"/>
    <col min="9996" max="9996" width="13.125" style="2281" customWidth="1"/>
    <col min="9997" max="9997" width="11.25" style="2281" bestFit="1" customWidth="1"/>
    <col min="9998" max="9998" width="11" style="2281" customWidth="1"/>
    <col min="9999" max="9999" width="11.375" style="2281" customWidth="1"/>
    <col min="10000" max="10000" width="9.625" style="2281" bestFit="1" customWidth="1"/>
    <col min="10001" max="10001" width="12" style="2281" customWidth="1"/>
    <col min="10002" max="10002" width="9" style="2281"/>
    <col min="10003" max="10003" width="10.125" style="2281" customWidth="1"/>
    <col min="10004" max="10004" width="12.625" style="2281" customWidth="1"/>
    <col min="10005" max="10005" width="11.75" style="2281" customWidth="1"/>
    <col min="10006" max="10008" width="9" style="2281"/>
    <col min="10009" max="10009" width="27.5" style="2281" customWidth="1"/>
    <col min="10010" max="10244" width="9" style="2281"/>
    <col min="10245" max="10245" width="8.625" style="2281" customWidth="1"/>
    <col min="10246" max="10246" width="38.25" style="2281" customWidth="1"/>
    <col min="10247" max="10248" width="11" style="2281" customWidth="1"/>
    <col min="10249" max="10249" width="11.25" style="2281" bestFit="1" customWidth="1"/>
    <col min="10250" max="10250" width="11.5" style="2281" customWidth="1"/>
    <col min="10251" max="10251" width="11.125" style="2281" customWidth="1"/>
    <col min="10252" max="10252" width="13.125" style="2281" customWidth="1"/>
    <col min="10253" max="10253" width="11.25" style="2281" bestFit="1" customWidth="1"/>
    <col min="10254" max="10254" width="11" style="2281" customWidth="1"/>
    <col min="10255" max="10255" width="11.375" style="2281" customWidth="1"/>
    <col min="10256" max="10256" width="9.625" style="2281" bestFit="1" customWidth="1"/>
    <col min="10257" max="10257" width="12" style="2281" customWidth="1"/>
    <col min="10258" max="10258" width="9" style="2281"/>
    <col min="10259" max="10259" width="10.125" style="2281" customWidth="1"/>
    <col min="10260" max="10260" width="12.625" style="2281" customWidth="1"/>
    <col min="10261" max="10261" width="11.75" style="2281" customWidth="1"/>
    <col min="10262" max="10264" width="9" style="2281"/>
    <col min="10265" max="10265" width="27.5" style="2281" customWidth="1"/>
    <col min="10266" max="10500" width="9" style="2281"/>
    <col min="10501" max="10501" width="8.625" style="2281" customWidth="1"/>
    <col min="10502" max="10502" width="38.25" style="2281" customWidth="1"/>
    <col min="10503" max="10504" width="11" style="2281" customWidth="1"/>
    <col min="10505" max="10505" width="11.25" style="2281" bestFit="1" customWidth="1"/>
    <col min="10506" max="10506" width="11.5" style="2281" customWidth="1"/>
    <col min="10507" max="10507" width="11.125" style="2281" customWidth="1"/>
    <col min="10508" max="10508" width="13.125" style="2281" customWidth="1"/>
    <col min="10509" max="10509" width="11.25" style="2281" bestFit="1" customWidth="1"/>
    <col min="10510" max="10510" width="11" style="2281" customWidth="1"/>
    <col min="10511" max="10511" width="11.375" style="2281" customWidth="1"/>
    <col min="10512" max="10512" width="9.625" style="2281" bestFit="1" customWidth="1"/>
    <col min="10513" max="10513" width="12" style="2281" customWidth="1"/>
    <col min="10514" max="10514" width="9" style="2281"/>
    <col min="10515" max="10515" width="10.125" style="2281" customWidth="1"/>
    <col min="10516" max="10516" width="12.625" style="2281" customWidth="1"/>
    <col min="10517" max="10517" width="11.75" style="2281" customWidth="1"/>
    <col min="10518" max="10520" width="9" style="2281"/>
    <col min="10521" max="10521" width="27.5" style="2281" customWidth="1"/>
    <col min="10522" max="10756" width="9" style="2281"/>
    <col min="10757" max="10757" width="8.625" style="2281" customWidth="1"/>
    <col min="10758" max="10758" width="38.25" style="2281" customWidth="1"/>
    <col min="10759" max="10760" width="11" style="2281" customWidth="1"/>
    <col min="10761" max="10761" width="11.25" style="2281" bestFit="1" customWidth="1"/>
    <col min="10762" max="10762" width="11.5" style="2281" customWidth="1"/>
    <col min="10763" max="10763" width="11.125" style="2281" customWidth="1"/>
    <col min="10764" max="10764" width="13.125" style="2281" customWidth="1"/>
    <col min="10765" max="10765" width="11.25" style="2281" bestFit="1" customWidth="1"/>
    <col min="10766" max="10766" width="11" style="2281" customWidth="1"/>
    <col min="10767" max="10767" width="11.375" style="2281" customWidth="1"/>
    <col min="10768" max="10768" width="9.625" style="2281" bestFit="1" customWidth="1"/>
    <col min="10769" max="10769" width="12" style="2281" customWidth="1"/>
    <col min="10770" max="10770" width="9" style="2281"/>
    <col min="10771" max="10771" width="10.125" style="2281" customWidth="1"/>
    <col min="10772" max="10772" width="12.625" style="2281" customWidth="1"/>
    <col min="10773" max="10773" width="11.75" style="2281" customWidth="1"/>
    <col min="10774" max="10776" width="9" style="2281"/>
    <col min="10777" max="10777" width="27.5" style="2281" customWidth="1"/>
    <col min="10778" max="11012" width="9" style="2281"/>
    <col min="11013" max="11013" width="8.625" style="2281" customWidth="1"/>
    <col min="11014" max="11014" width="38.25" style="2281" customWidth="1"/>
    <col min="11015" max="11016" width="11" style="2281" customWidth="1"/>
    <col min="11017" max="11017" width="11.25" style="2281" bestFit="1" customWidth="1"/>
    <col min="11018" max="11018" width="11.5" style="2281" customWidth="1"/>
    <col min="11019" max="11019" width="11.125" style="2281" customWidth="1"/>
    <col min="11020" max="11020" width="13.125" style="2281" customWidth="1"/>
    <col min="11021" max="11021" width="11.25" style="2281" bestFit="1" customWidth="1"/>
    <col min="11022" max="11022" width="11" style="2281" customWidth="1"/>
    <col min="11023" max="11023" width="11.375" style="2281" customWidth="1"/>
    <col min="11024" max="11024" width="9.625" style="2281" bestFit="1" customWidth="1"/>
    <col min="11025" max="11025" width="12" style="2281" customWidth="1"/>
    <col min="11026" max="11026" width="9" style="2281"/>
    <col min="11027" max="11027" width="10.125" style="2281" customWidth="1"/>
    <col min="11028" max="11028" width="12.625" style="2281" customWidth="1"/>
    <col min="11029" max="11029" width="11.75" style="2281" customWidth="1"/>
    <col min="11030" max="11032" width="9" style="2281"/>
    <col min="11033" max="11033" width="27.5" style="2281" customWidth="1"/>
    <col min="11034" max="11268" width="9" style="2281"/>
    <col min="11269" max="11269" width="8.625" style="2281" customWidth="1"/>
    <col min="11270" max="11270" width="38.25" style="2281" customWidth="1"/>
    <col min="11271" max="11272" width="11" style="2281" customWidth="1"/>
    <col min="11273" max="11273" width="11.25" style="2281" bestFit="1" customWidth="1"/>
    <col min="11274" max="11274" width="11.5" style="2281" customWidth="1"/>
    <col min="11275" max="11275" width="11.125" style="2281" customWidth="1"/>
    <col min="11276" max="11276" width="13.125" style="2281" customWidth="1"/>
    <col min="11277" max="11277" width="11.25" style="2281" bestFit="1" customWidth="1"/>
    <col min="11278" max="11278" width="11" style="2281" customWidth="1"/>
    <col min="11279" max="11279" width="11.375" style="2281" customWidth="1"/>
    <col min="11280" max="11280" width="9.625" style="2281" bestFit="1" customWidth="1"/>
    <col min="11281" max="11281" width="12" style="2281" customWidth="1"/>
    <col min="11282" max="11282" width="9" style="2281"/>
    <col min="11283" max="11283" width="10.125" style="2281" customWidth="1"/>
    <col min="11284" max="11284" width="12.625" style="2281" customWidth="1"/>
    <col min="11285" max="11285" width="11.75" style="2281" customWidth="1"/>
    <col min="11286" max="11288" width="9" style="2281"/>
    <col min="11289" max="11289" width="27.5" style="2281" customWidth="1"/>
    <col min="11290" max="11524" width="9" style="2281"/>
    <col min="11525" max="11525" width="8.625" style="2281" customWidth="1"/>
    <col min="11526" max="11526" width="38.25" style="2281" customWidth="1"/>
    <col min="11527" max="11528" width="11" style="2281" customWidth="1"/>
    <col min="11529" max="11529" width="11.25" style="2281" bestFit="1" customWidth="1"/>
    <col min="11530" max="11530" width="11.5" style="2281" customWidth="1"/>
    <col min="11531" max="11531" width="11.125" style="2281" customWidth="1"/>
    <col min="11532" max="11532" width="13.125" style="2281" customWidth="1"/>
    <col min="11533" max="11533" width="11.25" style="2281" bestFit="1" customWidth="1"/>
    <col min="11534" max="11534" width="11" style="2281" customWidth="1"/>
    <col min="11535" max="11535" width="11.375" style="2281" customWidth="1"/>
    <col min="11536" max="11536" width="9.625" style="2281" bestFit="1" customWidth="1"/>
    <col min="11537" max="11537" width="12" style="2281" customWidth="1"/>
    <col min="11538" max="11538" width="9" style="2281"/>
    <col min="11539" max="11539" width="10.125" style="2281" customWidth="1"/>
    <col min="11540" max="11540" width="12.625" style="2281" customWidth="1"/>
    <col min="11541" max="11541" width="11.75" style="2281" customWidth="1"/>
    <col min="11542" max="11544" width="9" style="2281"/>
    <col min="11545" max="11545" width="27.5" style="2281" customWidth="1"/>
    <col min="11546" max="11780" width="9" style="2281"/>
    <col min="11781" max="11781" width="8.625" style="2281" customWidth="1"/>
    <col min="11782" max="11782" width="38.25" style="2281" customWidth="1"/>
    <col min="11783" max="11784" width="11" style="2281" customWidth="1"/>
    <col min="11785" max="11785" width="11.25" style="2281" bestFit="1" customWidth="1"/>
    <col min="11786" max="11786" width="11.5" style="2281" customWidth="1"/>
    <col min="11787" max="11787" width="11.125" style="2281" customWidth="1"/>
    <col min="11788" max="11788" width="13.125" style="2281" customWidth="1"/>
    <col min="11789" max="11789" width="11.25" style="2281" bestFit="1" customWidth="1"/>
    <col min="11790" max="11790" width="11" style="2281" customWidth="1"/>
    <col min="11791" max="11791" width="11.375" style="2281" customWidth="1"/>
    <col min="11792" max="11792" width="9.625" style="2281" bestFit="1" customWidth="1"/>
    <col min="11793" max="11793" width="12" style="2281" customWidth="1"/>
    <col min="11794" max="11794" width="9" style="2281"/>
    <col min="11795" max="11795" width="10.125" style="2281" customWidth="1"/>
    <col min="11796" max="11796" width="12.625" style="2281" customWidth="1"/>
    <col min="11797" max="11797" width="11.75" style="2281" customWidth="1"/>
    <col min="11798" max="11800" width="9" style="2281"/>
    <col min="11801" max="11801" width="27.5" style="2281" customWidth="1"/>
    <col min="11802" max="12036" width="9" style="2281"/>
    <col min="12037" max="12037" width="8.625" style="2281" customWidth="1"/>
    <col min="12038" max="12038" width="38.25" style="2281" customWidth="1"/>
    <col min="12039" max="12040" width="11" style="2281" customWidth="1"/>
    <col min="12041" max="12041" width="11.25" style="2281" bestFit="1" customWidth="1"/>
    <col min="12042" max="12042" width="11.5" style="2281" customWidth="1"/>
    <col min="12043" max="12043" width="11.125" style="2281" customWidth="1"/>
    <col min="12044" max="12044" width="13.125" style="2281" customWidth="1"/>
    <col min="12045" max="12045" width="11.25" style="2281" bestFit="1" customWidth="1"/>
    <col min="12046" max="12046" width="11" style="2281" customWidth="1"/>
    <col min="12047" max="12047" width="11.375" style="2281" customWidth="1"/>
    <col min="12048" max="12048" width="9.625" style="2281" bestFit="1" customWidth="1"/>
    <col min="12049" max="12049" width="12" style="2281" customWidth="1"/>
    <col min="12050" max="12050" width="9" style="2281"/>
    <col min="12051" max="12051" width="10.125" style="2281" customWidth="1"/>
    <col min="12052" max="12052" width="12.625" style="2281" customWidth="1"/>
    <col min="12053" max="12053" width="11.75" style="2281" customWidth="1"/>
    <col min="12054" max="12056" width="9" style="2281"/>
    <col min="12057" max="12057" width="27.5" style="2281" customWidth="1"/>
    <col min="12058" max="12292" width="9" style="2281"/>
    <col min="12293" max="12293" width="8.625" style="2281" customWidth="1"/>
    <col min="12294" max="12294" width="38.25" style="2281" customWidth="1"/>
    <col min="12295" max="12296" width="11" style="2281" customWidth="1"/>
    <col min="12297" max="12297" width="11.25" style="2281" bestFit="1" customWidth="1"/>
    <col min="12298" max="12298" width="11.5" style="2281" customWidth="1"/>
    <col min="12299" max="12299" width="11.125" style="2281" customWidth="1"/>
    <col min="12300" max="12300" width="13.125" style="2281" customWidth="1"/>
    <col min="12301" max="12301" width="11.25" style="2281" bestFit="1" customWidth="1"/>
    <col min="12302" max="12302" width="11" style="2281" customWidth="1"/>
    <col min="12303" max="12303" width="11.375" style="2281" customWidth="1"/>
    <col min="12304" max="12304" width="9.625" style="2281" bestFit="1" customWidth="1"/>
    <col min="12305" max="12305" width="12" style="2281" customWidth="1"/>
    <col min="12306" max="12306" width="9" style="2281"/>
    <col min="12307" max="12307" width="10.125" style="2281" customWidth="1"/>
    <col min="12308" max="12308" width="12.625" style="2281" customWidth="1"/>
    <col min="12309" max="12309" width="11.75" style="2281" customWidth="1"/>
    <col min="12310" max="12312" width="9" style="2281"/>
    <col min="12313" max="12313" width="27.5" style="2281" customWidth="1"/>
    <col min="12314" max="12548" width="9" style="2281"/>
    <col min="12549" max="12549" width="8.625" style="2281" customWidth="1"/>
    <col min="12550" max="12550" width="38.25" style="2281" customWidth="1"/>
    <col min="12551" max="12552" width="11" style="2281" customWidth="1"/>
    <col min="12553" max="12553" width="11.25" style="2281" bestFit="1" customWidth="1"/>
    <col min="12554" max="12554" width="11.5" style="2281" customWidth="1"/>
    <col min="12555" max="12555" width="11.125" style="2281" customWidth="1"/>
    <col min="12556" max="12556" width="13.125" style="2281" customWidth="1"/>
    <col min="12557" max="12557" width="11.25" style="2281" bestFit="1" customWidth="1"/>
    <col min="12558" max="12558" width="11" style="2281" customWidth="1"/>
    <col min="12559" max="12559" width="11.375" style="2281" customWidth="1"/>
    <col min="12560" max="12560" width="9.625" style="2281" bestFit="1" customWidth="1"/>
    <col min="12561" max="12561" width="12" style="2281" customWidth="1"/>
    <col min="12562" max="12562" width="9" style="2281"/>
    <col min="12563" max="12563" width="10.125" style="2281" customWidth="1"/>
    <col min="12564" max="12564" width="12.625" style="2281" customWidth="1"/>
    <col min="12565" max="12565" width="11.75" style="2281" customWidth="1"/>
    <col min="12566" max="12568" width="9" style="2281"/>
    <col min="12569" max="12569" width="27.5" style="2281" customWidth="1"/>
    <col min="12570" max="12804" width="9" style="2281"/>
    <col min="12805" max="12805" width="8.625" style="2281" customWidth="1"/>
    <col min="12806" max="12806" width="38.25" style="2281" customWidth="1"/>
    <col min="12807" max="12808" width="11" style="2281" customWidth="1"/>
    <col min="12809" max="12809" width="11.25" style="2281" bestFit="1" customWidth="1"/>
    <col min="12810" max="12810" width="11.5" style="2281" customWidth="1"/>
    <col min="12811" max="12811" width="11.125" style="2281" customWidth="1"/>
    <col min="12812" max="12812" width="13.125" style="2281" customWidth="1"/>
    <col min="12813" max="12813" width="11.25" style="2281" bestFit="1" customWidth="1"/>
    <col min="12814" max="12814" width="11" style="2281" customWidth="1"/>
    <col min="12815" max="12815" width="11.375" style="2281" customWidth="1"/>
    <col min="12816" max="12816" width="9.625" style="2281" bestFit="1" customWidth="1"/>
    <col min="12817" max="12817" width="12" style="2281" customWidth="1"/>
    <col min="12818" max="12818" width="9" style="2281"/>
    <col min="12819" max="12819" width="10.125" style="2281" customWidth="1"/>
    <col min="12820" max="12820" width="12.625" style="2281" customWidth="1"/>
    <col min="12821" max="12821" width="11.75" style="2281" customWidth="1"/>
    <col min="12822" max="12824" width="9" style="2281"/>
    <col min="12825" max="12825" width="27.5" style="2281" customWidth="1"/>
    <col min="12826" max="13060" width="9" style="2281"/>
    <col min="13061" max="13061" width="8.625" style="2281" customWidth="1"/>
    <col min="13062" max="13062" width="38.25" style="2281" customWidth="1"/>
    <col min="13063" max="13064" width="11" style="2281" customWidth="1"/>
    <col min="13065" max="13065" width="11.25" style="2281" bestFit="1" customWidth="1"/>
    <col min="13066" max="13066" width="11.5" style="2281" customWidth="1"/>
    <col min="13067" max="13067" width="11.125" style="2281" customWidth="1"/>
    <col min="13068" max="13068" width="13.125" style="2281" customWidth="1"/>
    <col min="13069" max="13069" width="11.25" style="2281" bestFit="1" customWidth="1"/>
    <col min="13070" max="13070" width="11" style="2281" customWidth="1"/>
    <col min="13071" max="13071" width="11.375" style="2281" customWidth="1"/>
    <col min="13072" max="13072" width="9.625" style="2281" bestFit="1" customWidth="1"/>
    <col min="13073" max="13073" width="12" style="2281" customWidth="1"/>
    <col min="13074" max="13074" width="9" style="2281"/>
    <col min="13075" max="13075" width="10.125" style="2281" customWidth="1"/>
    <col min="13076" max="13076" width="12.625" style="2281" customWidth="1"/>
    <col min="13077" max="13077" width="11.75" style="2281" customWidth="1"/>
    <col min="13078" max="13080" width="9" style="2281"/>
    <col min="13081" max="13081" width="27.5" style="2281" customWidth="1"/>
    <col min="13082" max="13316" width="9" style="2281"/>
    <col min="13317" max="13317" width="8.625" style="2281" customWidth="1"/>
    <col min="13318" max="13318" width="38.25" style="2281" customWidth="1"/>
    <col min="13319" max="13320" width="11" style="2281" customWidth="1"/>
    <col min="13321" max="13321" width="11.25" style="2281" bestFit="1" customWidth="1"/>
    <col min="13322" max="13322" width="11.5" style="2281" customWidth="1"/>
    <col min="13323" max="13323" width="11.125" style="2281" customWidth="1"/>
    <col min="13324" max="13324" width="13.125" style="2281" customWidth="1"/>
    <col min="13325" max="13325" width="11.25" style="2281" bestFit="1" customWidth="1"/>
    <col min="13326" max="13326" width="11" style="2281" customWidth="1"/>
    <col min="13327" max="13327" width="11.375" style="2281" customWidth="1"/>
    <col min="13328" max="13328" width="9.625" style="2281" bestFit="1" customWidth="1"/>
    <col min="13329" max="13329" width="12" style="2281" customWidth="1"/>
    <col min="13330" max="13330" width="9" style="2281"/>
    <col min="13331" max="13331" width="10.125" style="2281" customWidth="1"/>
    <col min="13332" max="13332" width="12.625" style="2281" customWidth="1"/>
    <col min="13333" max="13333" width="11.75" style="2281" customWidth="1"/>
    <col min="13334" max="13336" width="9" style="2281"/>
    <col min="13337" max="13337" width="27.5" style="2281" customWidth="1"/>
    <col min="13338" max="13572" width="9" style="2281"/>
    <col min="13573" max="13573" width="8.625" style="2281" customWidth="1"/>
    <col min="13574" max="13574" width="38.25" style="2281" customWidth="1"/>
    <col min="13575" max="13576" width="11" style="2281" customWidth="1"/>
    <col min="13577" max="13577" width="11.25" style="2281" bestFit="1" customWidth="1"/>
    <col min="13578" max="13578" width="11.5" style="2281" customWidth="1"/>
    <col min="13579" max="13579" width="11.125" style="2281" customWidth="1"/>
    <col min="13580" max="13580" width="13.125" style="2281" customWidth="1"/>
    <col min="13581" max="13581" width="11.25" style="2281" bestFit="1" customWidth="1"/>
    <col min="13582" max="13582" width="11" style="2281" customWidth="1"/>
    <col min="13583" max="13583" width="11.375" style="2281" customWidth="1"/>
    <col min="13584" max="13584" width="9.625" style="2281" bestFit="1" customWidth="1"/>
    <col min="13585" max="13585" width="12" style="2281" customWidth="1"/>
    <col min="13586" max="13586" width="9" style="2281"/>
    <col min="13587" max="13587" width="10.125" style="2281" customWidth="1"/>
    <col min="13588" max="13588" width="12.625" style="2281" customWidth="1"/>
    <col min="13589" max="13589" width="11.75" style="2281" customWidth="1"/>
    <col min="13590" max="13592" width="9" style="2281"/>
    <col min="13593" max="13593" width="27.5" style="2281" customWidth="1"/>
    <col min="13594" max="13828" width="9" style="2281"/>
    <col min="13829" max="13829" width="8.625" style="2281" customWidth="1"/>
    <col min="13830" max="13830" width="38.25" style="2281" customWidth="1"/>
    <col min="13831" max="13832" width="11" style="2281" customWidth="1"/>
    <col min="13833" max="13833" width="11.25" style="2281" bestFit="1" customWidth="1"/>
    <col min="13834" max="13834" width="11.5" style="2281" customWidth="1"/>
    <col min="13835" max="13835" width="11.125" style="2281" customWidth="1"/>
    <col min="13836" max="13836" width="13.125" style="2281" customWidth="1"/>
    <col min="13837" max="13837" width="11.25" style="2281" bestFit="1" customWidth="1"/>
    <col min="13838" max="13838" width="11" style="2281" customWidth="1"/>
    <col min="13839" max="13839" width="11.375" style="2281" customWidth="1"/>
    <col min="13840" max="13840" width="9.625" style="2281" bestFit="1" customWidth="1"/>
    <col min="13841" max="13841" width="12" style="2281" customWidth="1"/>
    <col min="13842" max="13842" width="9" style="2281"/>
    <col min="13843" max="13843" width="10.125" style="2281" customWidth="1"/>
    <col min="13844" max="13844" width="12.625" style="2281" customWidth="1"/>
    <col min="13845" max="13845" width="11.75" style="2281" customWidth="1"/>
    <col min="13846" max="13848" width="9" style="2281"/>
    <col min="13849" max="13849" width="27.5" style="2281" customWidth="1"/>
    <col min="13850" max="14084" width="9" style="2281"/>
    <col min="14085" max="14085" width="8.625" style="2281" customWidth="1"/>
    <col min="14086" max="14086" width="38.25" style="2281" customWidth="1"/>
    <col min="14087" max="14088" width="11" style="2281" customWidth="1"/>
    <col min="14089" max="14089" width="11.25" style="2281" bestFit="1" customWidth="1"/>
    <col min="14090" max="14090" width="11.5" style="2281" customWidth="1"/>
    <col min="14091" max="14091" width="11.125" style="2281" customWidth="1"/>
    <col min="14092" max="14092" width="13.125" style="2281" customWidth="1"/>
    <col min="14093" max="14093" width="11.25" style="2281" bestFit="1" customWidth="1"/>
    <col min="14094" max="14094" width="11" style="2281" customWidth="1"/>
    <col min="14095" max="14095" width="11.375" style="2281" customWidth="1"/>
    <col min="14096" max="14096" width="9.625" style="2281" bestFit="1" customWidth="1"/>
    <col min="14097" max="14097" width="12" style="2281" customWidth="1"/>
    <col min="14098" max="14098" width="9" style="2281"/>
    <col min="14099" max="14099" width="10.125" style="2281" customWidth="1"/>
    <col min="14100" max="14100" width="12.625" style="2281" customWidth="1"/>
    <col min="14101" max="14101" width="11.75" style="2281" customWidth="1"/>
    <col min="14102" max="14104" width="9" style="2281"/>
    <col min="14105" max="14105" width="27.5" style="2281" customWidth="1"/>
    <col min="14106" max="14340" width="9" style="2281"/>
    <col min="14341" max="14341" width="8.625" style="2281" customWidth="1"/>
    <col min="14342" max="14342" width="38.25" style="2281" customWidth="1"/>
    <col min="14343" max="14344" width="11" style="2281" customWidth="1"/>
    <col min="14345" max="14345" width="11.25" style="2281" bestFit="1" customWidth="1"/>
    <col min="14346" max="14346" width="11.5" style="2281" customWidth="1"/>
    <col min="14347" max="14347" width="11.125" style="2281" customWidth="1"/>
    <col min="14348" max="14348" width="13.125" style="2281" customWidth="1"/>
    <col min="14349" max="14349" width="11.25" style="2281" bestFit="1" customWidth="1"/>
    <col min="14350" max="14350" width="11" style="2281" customWidth="1"/>
    <col min="14351" max="14351" width="11.375" style="2281" customWidth="1"/>
    <col min="14352" max="14352" width="9.625" style="2281" bestFit="1" customWidth="1"/>
    <col min="14353" max="14353" width="12" style="2281" customWidth="1"/>
    <col min="14354" max="14354" width="9" style="2281"/>
    <col min="14355" max="14355" width="10.125" style="2281" customWidth="1"/>
    <col min="14356" max="14356" width="12.625" style="2281" customWidth="1"/>
    <col min="14357" max="14357" width="11.75" style="2281" customWidth="1"/>
    <col min="14358" max="14360" width="9" style="2281"/>
    <col min="14361" max="14361" width="27.5" style="2281" customWidth="1"/>
    <col min="14362" max="14596" width="9" style="2281"/>
    <col min="14597" max="14597" width="8.625" style="2281" customWidth="1"/>
    <col min="14598" max="14598" width="38.25" style="2281" customWidth="1"/>
    <col min="14599" max="14600" width="11" style="2281" customWidth="1"/>
    <col min="14601" max="14601" width="11.25" style="2281" bestFit="1" customWidth="1"/>
    <col min="14602" max="14602" width="11.5" style="2281" customWidth="1"/>
    <col min="14603" max="14603" width="11.125" style="2281" customWidth="1"/>
    <col min="14604" max="14604" width="13.125" style="2281" customWidth="1"/>
    <col min="14605" max="14605" width="11.25" style="2281" bestFit="1" customWidth="1"/>
    <col min="14606" max="14606" width="11" style="2281" customWidth="1"/>
    <col min="14607" max="14607" width="11.375" style="2281" customWidth="1"/>
    <col min="14608" max="14608" width="9.625" style="2281" bestFit="1" customWidth="1"/>
    <col min="14609" max="14609" width="12" style="2281" customWidth="1"/>
    <col min="14610" max="14610" width="9" style="2281"/>
    <col min="14611" max="14611" width="10.125" style="2281" customWidth="1"/>
    <col min="14612" max="14612" width="12.625" style="2281" customWidth="1"/>
    <col min="14613" max="14613" width="11.75" style="2281" customWidth="1"/>
    <col min="14614" max="14616" width="9" style="2281"/>
    <col min="14617" max="14617" width="27.5" style="2281" customWidth="1"/>
    <col min="14618" max="14852" width="9" style="2281"/>
    <col min="14853" max="14853" width="8.625" style="2281" customWidth="1"/>
    <col min="14854" max="14854" width="38.25" style="2281" customWidth="1"/>
    <col min="14855" max="14856" width="11" style="2281" customWidth="1"/>
    <col min="14857" max="14857" width="11.25" style="2281" bestFit="1" customWidth="1"/>
    <col min="14858" max="14858" width="11.5" style="2281" customWidth="1"/>
    <col min="14859" max="14859" width="11.125" style="2281" customWidth="1"/>
    <col min="14860" max="14860" width="13.125" style="2281" customWidth="1"/>
    <col min="14861" max="14861" width="11.25" style="2281" bestFit="1" customWidth="1"/>
    <col min="14862" max="14862" width="11" style="2281" customWidth="1"/>
    <col min="14863" max="14863" width="11.375" style="2281" customWidth="1"/>
    <col min="14864" max="14864" width="9.625" style="2281" bestFit="1" customWidth="1"/>
    <col min="14865" max="14865" width="12" style="2281" customWidth="1"/>
    <col min="14866" max="14866" width="9" style="2281"/>
    <col min="14867" max="14867" width="10.125" style="2281" customWidth="1"/>
    <col min="14868" max="14868" width="12.625" style="2281" customWidth="1"/>
    <col min="14869" max="14869" width="11.75" style="2281" customWidth="1"/>
    <col min="14870" max="14872" width="9" style="2281"/>
    <col min="14873" max="14873" width="27.5" style="2281" customWidth="1"/>
    <col min="14874" max="15108" width="9" style="2281"/>
    <col min="15109" max="15109" width="8.625" style="2281" customWidth="1"/>
    <col min="15110" max="15110" width="38.25" style="2281" customWidth="1"/>
    <col min="15111" max="15112" width="11" style="2281" customWidth="1"/>
    <col min="15113" max="15113" width="11.25" style="2281" bestFit="1" customWidth="1"/>
    <col min="15114" max="15114" width="11.5" style="2281" customWidth="1"/>
    <col min="15115" max="15115" width="11.125" style="2281" customWidth="1"/>
    <col min="15116" max="15116" width="13.125" style="2281" customWidth="1"/>
    <col min="15117" max="15117" width="11.25" style="2281" bestFit="1" customWidth="1"/>
    <col min="15118" max="15118" width="11" style="2281" customWidth="1"/>
    <col min="15119" max="15119" width="11.375" style="2281" customWidth="1"/>
    <col min="15120" max="15120" width="9.625" style="2281" bestFit="1" customWidth="1"/>
    <col min="15121" max="15121" width="12" style="2281" customWidth="1"/>
    <col min="15122" max="15122" width="9" style="2281"/>
    <col min="15123" max="15123" width="10.125" style="2281" customWidth="1"/>
    <col min="15124" max="15124" width="12.625" style="2281" customWidth="1"/>
    <col min="15125" max="15125" width="11.75" style="2281" customWidth="1"/>
    <col min="15126" max="15128" width="9" style="2281"/>
    <col min="15129" max="15129" width="27.5" style="2281" customWidth="1"/>
    <col min="15130" max="15364" width="9" style="2281"/>
    <col min="15365" max="15365" width="8.625" style="2281" customWidth="1"/>
    <col min="15366" max="15366" width="38.25" style="2281" customWidth="1"/>
    <col min="15367" max="15368" width="11" style="2281" customWidth="1"/>
    <col min="15369" max="15369" width="11.25" style="2281" bestFit="1" customWidth="1"/>
    <col min="15370" max="15370" width="11.5" style="2281" customWidth="1"/>
    <col min="15371" max="15371" width="11.125" style="2281" customWidth="1"/>
    <col min="15372" max="15372" width="13.125" style="2281" customWidth="1"/>
    <col min="15373" max="15373" width="11.25" style="2281" bestFit="1" customWidth="1"/>
    <col min="15374" max="15374" width="11" style="2281" customWidth="1"/>
    <col min="15375" max="15375" width="11.375" style="2281" customWidth="1"/>
    <col min="15376" max="15376" width="9.625" style="2281" bestFit="1" customWidth="1"/>
    <col min="15377" max="15377" width="12" style="2281" customWidth="1"/>
    <col min="15378" max="15378" width="9" style="2281"/>
    <col min="15379" max="15379" width="10.125" style="2281" customWidth="1"/>
    <col min="15380" max="15380" width="12.625" style="2281" customWidth="1"/>
    <col min="15381" max="15381" width="11.75" style="2281" customWidth="1"/>
    <col min="15382" max="15384" width="9" style="2281"/>
    <col min="15385" max="15385" width="27.5" style="2281" customWidth="1"/>
    <col min="15386" max="15620" width="9" style="2281"/>
    <col min="15621" max="15621" width="8.625" style="2281" customWidth="1"/>
    <col min="15622" max="15622" width="38.25" style="2281" customWidth="1"/>
    <col min="15623" max="15624" width="11" style="2281" customWidth="1"/>
    <col min="15625" max="15625" width="11.25" style="2281" bestFit="1" customWidth="1"/>
    <col min="15626" max="15626" width="11.5" style="2281" customWidth="1"/>
    <col min="15627" max="15627" width="11.125" style="2281" customWidth="1"/>
    <col min="15628" max="15628" width="13.125" style="2281" customWidth="1"/>
    <col min="15629" max="15629" width="11.25" style="2281" bestFit="1" customWidth="1"/>
    <col min="15630" max="15630" width="11" style="2281" customWidth="1"/>
    <col min="15631" max="15631" width="11.375" style="2281" customWidth="1"/>
    <col min="15632" max="15632" width="9.625" style="2281" bestFit="1" customWidth="1"/>
    <col min="15633" max="15633" width="12" style="2281" customWidth="1"/>
    <col min="15634" max="15634" width="9" style="2281"/>
    <col min="15635" max="15635" width="10.125" style="2281" customWidth="1"/>
    <col min="15636" max="15636" width="12.625" style="2281" customWidth="1"/>
    <col min="15637" max="15637" width="11.75" style="2281" customWidth="1"/>
    <col min="15638" max="15640" width="9" style="2281"/>
    <col min="15641" max="15641" width="27.5" style="2281" customWidth="1"/>
    <col min="15642" max="15876" width="9" style="2281"/>
    <col min="15877" max="15877" width="8.625" style="2281" customWidth="1"/>
    <col min="15878" max="15878" width="38.25" style="2281" customWidth="1"/>
    <col min="15879" max="15880" width="11" style="2281" customWidth="1"/>
    <col min="15881" max="15881" width="11.25" style="2281" bestFit="1" customWidth="1"/>
    <col min="15882" max="15882" width="11.5" style="2281" customWidth="1"/>
    <col min="15883" max="15883" width="11.125" style="2281" customWidth="1"/>
    <col min="15884" max="15884" width="13.125" style="2281" customWidth="1"/>
    <col min="15885" max="15885" width="11.25" style="2281" bestFit="1" customWidth="1"/>
    <col min="15886" max="15886" width="11" style="2281" customWidth="1"/>
    <col min="15887" max="15887" width="11.375" style="2281" customWidth="1"/>
    <col min="15888" max="15888" width="9.625" style="2281" bestFit="1" customWidth="1"/>
    <col min="15889" max="15889" width="12" style="2281" customWidth="1"/>
    <col min="15890" max="15890" width="9" style="2281"/>
    <col min="15891" max="15891" width="10.125" style="2281" customWidth="1"/>
    <col min="15892" max="15892" width="12.625" style="2281" customWidth="1"/>
    <col min="15893" max="15893" width="11.75" style="2281" customWidth="1"/>
    <col min="15894" max="15896" width="9" style="2281"/>
    <col min="15897" max="15897" width="27.5" style="2281" customWidth="1"/>
    <col min="15898" max="16132" width="9" style="2281"/>
    <col min="16133" max="16133" width="8.625" style="2281" customWidth="1"/>
    <col min="16134" max="16134" width="38.25" style="2281" customWidth="1"/>
    <col min="16135" max="16136" width="11" style="2281" customWidth="1"/>
    <col min="16137" max="16137" width="11.25" style="2281" bestFit="1" customWidth="1"/>
    <col min="16138" max="16138" width="11.5" style="2281" customWidth="1"/>
    <col min="16139" max="16139" width="11.125" style="2281" customWidth="1"/>
    <col min="16140" max="16140" width="13.125" style="2281" customWidth="1"/>
    <col min="16141" max="16141" width="11.25" style="2281" bestFit="1" customWidth="1"/>
    <col min="16142" max="16142" width="11" style="2281" customWidth="1"/>
    <col min="16143" max="16143" width="11.375" style="2281" customWidth="1"/>
    <col min="16144" max="16144" width="9.625" style="2281" bestFit="1" customWidth="1"/>
    <col min="16145" max="16145" width="12" style="2281" customWidth="1"/>
    <col min="16146" max="16146" width="9" style="2281"/>
    <col min="16147" max="16147" width="10.125" style="2281" customWidth="1"/>
    <col min="16148" max="16148" width="12.625" style="2281" customWidth="1"/>
    <col min="16149" max="16149" width="11.75" style="2281" customWidth="1"/>
    <col min="16150" max="16152" width="9" style="2281"/>
    <col min="16153" max="16153" width="27.5" style="2281" customWidth="1"/>
    <col min="16154" max="16384" width="9" style="2281"/>
  </cols>
  <sheetData>
    <row r="1" spans="1:25" customFormat="1" ht="24.75">
      <c r="A1" s="2263" t="s">
        <v>151</v>
      </c>
      <c r="B1" s="1720"/>
      <c r="C1" s="2264"/>
      <c r="D1" s="2265"/>
      <c r="E1" s="2265"/>
      <c r="F1" s="2265"/>
      <c r="G1" s="2265"/>
      <c r="H1" s="2265"/>
      <c r="I1" s="2265"/>
      <c r="J1" s="2265"/>
      <c r="K1" s="2264"/>
      <c r="L1" s="2264"/>
      <c r="M1" s="2264"/>
      <c r="N1" s="2264"/>
      <c r="O1" s="2264"/>
      <c r="P1" s="2264"/>
      <c r="Q1" s="2264"/>
      <c r="R1" s="2264"/>
      <c r="S1" s="2264"/>
      <c r="T1" s="2264"/>
      <c r="U1" s="2264"/>
      <c r="V1" s="2264"/>
      <c r="W1" s="2264"/>
      <c r="X1" s="2264"/>
      <c r="Y1" s="2264"/>
    </row>
    <row r="2" spans="1:25" customFormat="1" ht="24.75">
      <c r="A2" s="2266" t="s">
        <v>1792</v>
      </c>
      <c r="B2" s="108"/>
      <c r="C2" s="2264"/>
      <c r="D2" s="2267"/>
      <c r="E2" s="2267"/>
      <c r="F2" s="2267"/>
      <c r="G2" s="2267"/>
      <c r="H2" s="2267"/>
      <c r="I2" s="2267"/>
      <c r="J2" s="2267"/>
      <c r="K2" s="2268"/>
      <c r="L2" s="2264"/>
      <c r="M2" s="2264"/>
      <c r="N2" s="2264"/>
      <c r="O2" s="2264"/>
      <c r="P2" s="2264"/>
      <c r="Q2" s="2264"/>
      <c r="R2" s="2264"/>
      <c r="S2" s="2264"/>
      <c r="T2" s="2264"/>
      <c r="U2" s="2264"/>
      <c r="V2" s="2264"/>
      <c r="W2" s="2264"/>
      <c r="X2" s="2264"/>
      <c r="Y2" s="2264"/>
    </row>
    <row r="3" spans="1:25" customFormat="1" ht="25.5" thickBot="1">
      <c r="A3" s="2269" t="s">
        <v>1283</v>
      </c>
      <c r="B3" s="1826"/>
      <c r="C3" s="2270"/>
      <c r="D3" s="2271"/>
      <c r="E3" s="2271"/>
      <c r="F3" s="2271"/>
      <c r="G3" s="2271"/>
      <c r="H3" s="2271"/>
      <c r="I3" s="2271"/>
      <c r="J3" s="2271"/>
      <c r="K3" s="2272"/>
      <c r="L3" s="2270"/>
      <c r="M3" s="2270"/>
      <c r="N3" s="2270"/>
      <c r="O3" s="2270"/>
      <c r="P3" s="2270"/>
      <c r="Q3" s="2270"/>
      <c r="R3" s="2270"/>
      <c r="S3" s="2270"/>
      <c r="T3" s="2270"/>
      <c r="U3" s="2270"/>
      <c r="V3" s="2270"/>
      <c r="W3" s="2270"/>
      <c r="X3" s="2270"/>
      <c r="Y3" s="2270"/>
    </row>
    <row r="4" spans="1:25" s="2273" customFormat="1">
      <c r="D4" s="1771"/>
      <c r="E4" s="1771"/>
      <c r="F4" s="1771"/>
      <c r="G4" s="1771"/>
      <c r="H4" s="1771"/>
      <c r="I4" s="1771"/>
      <c r="J4" s="1771"/>
      <c r="K4" s="1771"/>
      <c r="L4" s="1771"/>
      <c r="M4" s="1771"/>
      <c r="N4" s="1771"/>
    </row>
    <row r="5" spans="1:25" s="2273" customFormat="1" ht="19.5">
      <c r="A5" s="1755" t="s">
        <v>2630</v>
      </c>
      <c r="B5" s="1755"/>
      <c r="C5" s="1772"/>
      <c r="J5" s="2274"/>
      <c r="K5" s="2274"/>
      <c r="L5" s="2274"/>
    </row>
    <row r="6" spans="1:25" s="2275" customFormat="1">
      <c r="C6" s="2276"/>
    </row>
    <row r="7" spans="1:25" s="2275" customFormat="1">
      <c r="A7" s="1655"/>
      <c r="B7" s="1655"/>
      <c r="C7" s="1655"/>
      <c r="D7" s="1655"/>
      <c r="E7" s="1655"/>
      <c r="F7" s="1655"/>
      <c r="G7" s="1655"/>
      <c r="H7" s="1655"/>
      <c r="I7" s="1655"/>
      <c r="J7" s="1655"/>
      <c r="K7" s="1655"/>
      <c r="L7" s="1767" t="s">
        <v>152</v>
      </c>
      <c r="M7" s="1767"/>
      <c r="N7" s="1767"/>
      <c r="O7" s="1767"/>
      <c r="P7" s="1767"/>
      <c r="Q7" s="1767"/>
      <c r="R7" s="1767" t="s">
        <v>151</v>
      </c>
      <c r="S7" s="1767"/>
      <c r="T7" s="1767"/>
      <c r="U7" s="1767"/>
      <c r="V7" s="1767"/>
      <c r="W7" s="1767"/>
      <c r="X7" s="1767"/>
      <c r="Y7" s="2277"/>
    </row>
    <row r="8" spans="1:25" s="2275" customFormat="1" ht="25.5">
      <c r="A8" s="2278" t="s">
        <v>2631</v>
      </c>
      <c r="B8" s="2278" t="s">
        <v>2632</v>
      </c>
      <c r="C8" s="1773" t="s">
        <v>1282</v>
      </c>
      <c r="D8" s="1655"/>
      <c r="E8" s="1655"/>
      <c r="F8" s="1655"/>
      <c r="G8" s="1655"/>
      <c r="H8" s="1655"/>
      <c r="I8" s="1655"/>
      <c r="J8" s="1655"/>
      <c r="K8" s="1770" t="s">
        <v>1530</v>
      </c>
      <c r="L8" s="1716">
        <v>2008</v>
      </c>
      <c r="M8" s="1716">
        <v>2009</v>
      </c>
      <c r="N8" s="1716">
        <v>2010</v>
      </c>
      <c r="O8" s="1716">
        <v>2011</v>
      </c>
      <c r="P8" s="1716">
        <v>2012</v>
      </c>
      <c r="Q8" s="1716">
        <v>2013</v>
      </c>
      <c r="R8" s="1716">
        <v>2014</v>
      </c>
      <c r="S8" s="1716">
        <v>2015</v>
      </c>
      <c r="T8" s="1716">
        <v>2016</v>
      </c>
      <c r="U8" s="1716">
        <v>2017</v>
      </c>
      <c r="V8" s="1716">
        <v>2018</v>
      </c>
      <c r="W8" s="1716">
        <v>2019</v>
      </c>
      <c r="X8" s="1716">
        <v>2020</v>
      </c>
      <c r="Y8" s="1754">
        <v>2021</v>
      </c>
    </row>
    <row r="9" spans="1:25">
      <c r="A9" s="2279" t="s">
        <v>1889</v>
      </c>
      <c r="B9" s="2279" t="s">
        <v>2633</v>
      </c>
      <c r="C9" s="2279" t="s">
        <v>2634</v>
      </c>
      <c r="D9" s="1730"/>
      <c r="E9" s="1730"/>
      <c r="F9" s="1730"/>
      <c r="G9" s="1730"/>
      <c r="H9" s="1730"/>
      <c r="I9" s="1730"/>
      <c r="J9" s="1730"/>
      <c r="K9" s="1730"/>
      <c r="L9" s="2280"/>
      <c r="M9" s="2280"/>
      <c r="N9" s="2280"/>
      <c r="O9" s="2280"/>
      <c r="P9" s="2280"/>
      <c r="Q9" s="2280"/>
      <c r="R9" s="2280"/>
      <c r="S9" s="2280"/>
      <c r="T9" s="2280"/>
      <c r="U9" s="2280"/>
      <c r="V9" s="2280"/>
      <c r="W9" s="2280"/>
      <c r="X9" s="2280"/>
      <c r="Y9" s="2280"/>
    </row>
    <row r="10" spans="1:25">
      <c r="A10" s="2279" t="s">
        <v>1889</v>
      </c>
      <c r="B10" s="2279" t="s">
        <v>2635</v>
      </c>
      <c r="C10" s="2279" t="s">
        <v>2634</v>
      </c>
      <c r="D10" s="1730"/>
      <c r="E10" s="1730"/>
      <c r="F10" s="1730"/>
      <c r="G10" s="1730"/>
      <c r="H10" s="1730"/>
      <c r="I10" s="1730"/>
      <c r="J10" s="1730"/>
      <c r="K10" s="1730"/>
      <c r="L10" s="2280"/>
      <c r="M10" s="2280"/>
      <c r="N10" s="2280"/>
      <c r="O10" s="2280"/>
      <c r="P10" s="2280"/>
      <c r="Q10" s="2280"/>
      <c r="R10" s="2280"/>
      <c r="S10" s="2280"/>
      <c r="T10" s="2280"/>
      <c r="U10" s="2280"/>
      <c r="V10" s="2280"/>
      <c r="W10" s="2280"/>
      <c r="X10" s="2280"/>
      <c r="Y10" s="2280"/>
    </row>
    <row r="11" spans="1:25">
      <c r="A11" s="2279" t="s">
        <v>1889</v>
      </c>
      <c r="B11" s="2279" t="s">
        <v>2636</v>
      </c>
      <c r="C11" s="2279" t="s">
        <v>2634</v>
      </c>
      <c r="D11" s="1730"/>
      <c r="E11" s="1730"/>
      <c r="F11" s="1730"/>
      <c r="G11" s="1730"/>
      <c r="H11" s="1730"/>
      <c r="I11" s="1730"/>
      <c r="J11" s="1730"/>
      <c r="K11" s="1730"/>
      <c r="L11" s="2280"/>
      <c r="M11" s="2280"/>
      <c r="N11" s="2280"/>
      <c r="O11" s="2280"/>
      <c r="P11" s="2280"/>
      <c r="Q11" s="2280"/>
      <c r="R11" s="2280"/>
      <c r="S11" s="2280"/>
      <c r="T11" s="2280"/>
      <c r="U11" s="2280"/>
      <c r="V11" s="2280"/>
      <c r="W11" s="2280"/>
      <c r="X11" s="2280"/>
      <c r="Y11" s="2280"/>
    </row>
    <row r="12" spans="1:25">
      <c r="A12" s="2279" t="s">
        <v>1889</v>
      </c>
      <c r="B12" s="2279" t="s">
        <v>2637</v>
      </c>
      <c r="C12" s="2279" t="s">
        <v>2634</v>
      </c>
      <c r="D12" s="1730"/>
      <c r="E12" s="1730"/>
      <c r="F12" s="1730"/>
      <c r="G12" s="1730"/>
      <c r="H12" s="1730"/>
      <c r="I12" s="1730"/>
      <c r="J12" s="1730"/>
      <c r="K12" s="1730"/>
      <c r="L12" s="2280"/>
      <c r="M12" s="2280"/>
      <c r="N12" s="2280"/>
      <c r="O12" s="2280"/>
      <c r="P12" s="2280"/>
      <c r="Q12" s="2280"/>
      <c r="R12" s="2280"/>
      <c r="S12" s="2280"/>
      <c r="T12" s="2280"/>
      <c r="U12" s="2280"/>
      <c r="V12" s="2280"/>
      <c r="W12" s="2280"/>
      <c r="X12" s="2280"/>
      <c r="Y12" s="2280"/>
    </row>
    <row r="13" spans="1:25">
      <c r="A13" s="2279" t="s">
        <v>1889</v>
      </c>
      <c r="B13" s="2279" t="s">
        <v>2637</v>
      </c>
      <c r="C13" s="2279" t="s">
        <v>2638</v>
      </c>
      <c r="D13" s="1730"/>
      <c r="E13" s="1730"/>
      <c r="F13" s="1730"/>
      <c r="G13" s="1730"/>
      <c r="H13" s="1730"/>
      <c r="I13" s="1730"/>
      <c r="J13" s="1730"/>
      <c r="K13" s="1730"/>
      <c r="L13" s="2280"/>
      <c r="M13" s="2280"/>
      <c r="N13" s="2280"/>
      <c r="O13" s="2280"/>
      <c r="P13" s="2280"/>
      <c r="Q13" s="2280"/>
      <c r="R13" s="2280"/>
      <c r="S13" s="2280"/>
      <c r="T13" s="2280"/>
      <c r="U13" s="2280"/>
      <c r="V13" s="2280"/>
      <c r="W13" s="2280"/>
      <c r="X13" s="2280"/>
      <c r="Y13" s="2280"/>
    </row>
    <row r="14" spans="1:25">
      <c r="A14" s="2279" t="s">
        <v>1889</v>
      </c>
      <c r="B14" s="2279" t="s">
        <v>2637</v>
      </c>
      <c r="C14" s="2279" t="s">
        <v>164</v>
      </c>
      <c r="D14" s="1730"/>
      <c r="E14" s="1730"/>
      <c r="F14" s="1730"/>
      <c r="G14" s="1730"/>
      <c r="H14" s="1730"/>
      <c r="I14" s="1730"/>
      <c r="J14" s="1730"/>
      <c r="K14" s="1730"/>
      <c r="L14" s="2280"/>
      <c r="M14" s="2280"/>
      <c r="N14" s="2280"/>
      <c r="O14" s="2280"/>
      <c r="P14" s="2280"/>
      <c r="Q14" s="2280"/>
      <c r="R14" s="2280"/>
      <c r="S14" s="2280"/>
      <c r="T14" s="2280"/>
      <c r="U14" s="2280"/>
      <c r="V14" s="2280"/>
      <c r="W14" s="2280"/>
      <c r="X14" s="2280"/>
      <c r="Y14" s="2280"/>
    </row>
    <row r="15" spans="1:25">
      <c r="A15" s="2279" t="s">
        <v>2639</v>
      </c>
      <c r="B15" s="2279" t="s">
        <v>2633</v>
      </c>
      <c r="C15" s="2279" t="s">
        <v>2634</v>
      </c>
      <c r="D15" s="1730"/>
      <c r="E15" s="1730"/>
      <c r="F15" s="1730"/>
      <c r="G15" s="1730"/>
      <c r="H15" s="1730"/>
      <c r="I15" s="1730"/>
      <c r="J15" s="1730"/>
      <c r="K15" s="1730"/>
      <c r="L15" s="2280"/>
      <c r="M15" s="2280"/>
      <c r="N15" s="2280"/>
      <c r="O15" s="2280"/>
      <c r="P15" s="2280"/>
      <c r="Q15" s="2280"/>
      <c r="R15" s="2280"/>
      <c r="S15" s="2280"/>
      <c r="T15" s="2280"/>
      <c r="U15" s="2280"/>
      <c r="V15" s="2280"/>
      <c r="W15" s="2280"/>
      <c r="X15" s="2280"/>
      <c r="Y15" s="2280"/>
    </row>
    <row r="16" spans="1:25">
      <c r="A16" s="2279" t="s">
        <v>2639</v>
      </c>
      <c r="B16" s="2279" t="s">
        <v>2635</v>
      </c>
      <c r="C16" s="2279" t="s">
        <v>2634</v>
      </c>
      <c r="D16" s="1730"/>
      <c r="E16" s="1730"/>
      <c r="F16" s="1730"/>
      <c r="G16" s="1730"/>
      <c r="H16" s="1730"/>
      <c r="I16" s="1730"/>
      <c r="J16" s="1730"/>
      <c r="K16" s="1730"/>
      <c r="L16" s="2280"/>
      <c r="M16" s="2280"/>
      <c r="N16" s="2280"/>
      <c r="O16" s="2280"/>
      <c r="P16" s="2280"/>
      <c r="Q16" s="2280"/>
      <c r="R16" s="2280"/>
      <c r="S16" s="2280"/>
      <c r="T16" s="2280"/>
      <c r="U16" s="2280"/>
      <c r="V16" s="2280"/>
      <c r="W16" s="2280"/>
      <c r="X16" s="2280"/>
      <c r="Y16" s="2280"/>
    </row>
    <row r="17" spans="1:25">
      <c r="A17" s="2279" t="s">
        <v>2639</v>
      </c>
      <c r="B17" s="2279" t="s">
        <v>2636</v>
      </c>
      <c r="C17" s="2279" t="s">
        <v>2634</v>
      </c>
      <c r="D17" s="1730"/>
      <c r="E17" s="1730"/>
      <c r="F17" s="1730"/>
      <c r="G17" s="1730"/>
      <c r="H17" s="1730"/>
      <c r="I17" s="1730"/>
      <c r="J17" s="1730"/>
      <c r="K17" s="1730"/>
      <c r="L17" s="2280"/>
      <c r="M17" s="2280"/>
      <c r="N17" s="2280"/>
      <c r="O17" s="2280"/>
      <c r="P17" s="2280"/>
      <c r="Q17" s="2280"/>
      <c r="R17" s="2280"/>
      <c r="S17" s="2280"/>
      <c r="T17" s="2280"/>
      <c r="U17" s="2280"/>
      <c r="V17" s="2280"/>
      <c r="W17" s="2280"/>
      <c r="X17" s="2280"/>
      <c r="Y17" s="2280"/>
    </row>
    <row r="18" spans="1:25">
      <c r="A18" s="2279" t="s">
        <v>2639</v>
      </c>
      <c r="B18" s="2279" t="s">
        <v>2640</v>
      </c>
      <c r="C18" s="2279" t="s">
        <v>2634</v>
      </c>
      <c r="D18" s="1730"/>
      <c r="E18" s="1730"/>
      <c r="F18" s="1730"/>
      <c r="G18" s="1730"/>
      <c r="H18" s="1730"/>
      <c r="I18" s="1730"/>
      <c r="J18" s="1730"/>
      <c r="K18" s="1730"/>
      <c r="L18" s="2280"/>
      <c r="M18" s="2280"/>
      <c r="N18" s="2280"/>
      <c r="O18" s="2280"/>
      <c r="P18" s="2280"/>
      <c r="Q18" s="2280"/>
      <c r="R18" s="2280"/>
      <c r="S18" s="2280"/>
      <c r="T18" s="2280"/>
      <c r="U18" s="2280"/>
      <c r="V18" s="2280"/>
      <c r="W18" s="2280"/>
      <c r="X18" s="2280"/>
      <c r="Y18" s="2280"/>
    </row>
    <row r="19" spans="1:25">
      <c r="A19" s="2279" t="s">
        <v>2639</v>
      </c>
      <c r="B19" s="2279" t="s">
        <v>2641</v>
      </c>
      <c r="C19" s="2279" t="s">
        <v>2638</v>
      </c>
      <c r="D19" s="1730"/>
      <c r="E19" s="1730"/>
      <c r="F19" s="1730"/>
      <c r="G19" s="1730"/>
      <c r="H19" s="1730"/>
      <c r="I19" s="1730"/>
      <c r="J19" s="1730"/>
      <c r="K19" s="1730"/>
      <c r="L19" s="2280"/>
      <c r="M19" s="2280"/>
      <c r="N19" s="2280"/>
      <c r="O19" s="2280"/>
      <c r="P19" s="2280"/>
      <c r="Q19" s="2280"/>
      <c r="R19" s="2280"/>
      <c r="S19" s="2280"/>
      <c r="T19" s="2280"/>
      <c r="U19" s="2280"/>
      <c r="V19" s="2280"/>
      <c r="W19" s="2280"/>
      <c r="X19" s="2280"/>
      <c r="Y19" s="2280"/>
    </row>
    <row r="20" spans="1:25">
      <c r="A20" s="2279" t="s">
        <v>2639</v>
      </c>
      <c r="B20" s="2279" t="s">
        <v>2642</v>
      </c>
      <c r="C20" s="2279" t="s">
        <v>2638</v>
      </c>
      <c r="D20" s="1730"/>
      <c r="E20" s="1730"/>
      <c r="F20" s="1730"/>
      <c r="G20" s="1730"/>
      <c r="H20" s="1730"/>
      <c r="I20" s="1730"/>
      <c r="J20" s="1730"/>
      <c r="K20" s="1730"/>
      <c r="L20" s="2280"/>
      <c r="M20" s="2280"/>
      <c r="N20" s="2280"/>
      <c r="O20" s="2280"/>
      <c r="P20" s="2280"/>
      <c r="Q20" s="2280"/>
      <c r="R20" s="2280"/>
      <c r="S20" s="2280"/>
      <c r="T20" s="2280"/>
      <c r="U20" s="2280"/>
      <c r="V20" s="2280"/>
      <c r="W20" s="2280"/>
      <c r="X20" s="2280"/>
      <c r="Y20" s="2280"/>
    </row>
    <row r="21" spans="1:25">
      <c r="A21" s="2279" t="s">
        <v>2639</v>
      </c>
      <c r="B21" s="2279" t="s">
        <v>2640</v>
      </c>
      <c r="C21" s="2279" t="s">
        <v>2638</v>
      </c>
      <c r="D21" s="1730"/>
      <c r="E21" s="1730"/>
      <c r="F21" s="1730"/>
      <c r="G21" s="1730"/>
      <c r="H21" s="1730"/>
      <c r="I21" s="1730"/>
      <c r="J21" s="1730"/>
      <c r="K21" s="1730"/>
      <c r="L21" s="2280"/>
      <c r="M21" s="2280"/>
      <c r="N21" s="2280"/>
      <c r="O21" s="2280"/>
      <c r="P21" s="2280"/>
      <c r="Q21" s="2280"/>
      <c r="R21" s="2280"/>
      <c r="S21" s="2280"/>
      <c r="T21" s="2280"/>
      <c r="U21" s="2280"/>
      <c r="V21" s="2280"/>
      <c r="W21" s="2280"/>
      <c r="X21" s="2280"/>
      <c r="Y21" s="2280"/>
    </row>
    <row r="22" spans="1:25">
      <c r="A22" s="2279" t="s">
        <v>2639</v>
      </c>
      <c r="B22" s="2279" t="s">
        <v>2640</v>
      </c>
      <c r="C22" s="2279" t="s">
        <v>164</v>
      </c>
      <c r="D22" s="1730"/>
      <c r="E22" s="1730"/>
      <c r="F22" s="1730"/>
      <c r="G22" s="1730"/>
      <c r="H22" s="1730"/>
      <c r="I22" s="1730"/>
      <c r="J22" s="1730"/>
      <c r="K22" s="1730"/>
      <c r="L22" s="2280"/>
      <c r="M22" s="2280"/>
      <c r="N22" s="2280"/>
      <c r="O22" s="2280"/>
      <c r="P22" s="2280"/>
      <c r="Q22" s="2280"/>
      <c r="R22" s="2280"/>
      <c r="S22" s="2280"/>
      <c r="T22" s="2280"/>
      <c r="U22" s="2280"/>
      <c r="V22" s="2280"/>
      <c r="W22" s="2280"/>
      <c r="X22" s="2280"/>
      <c r="Y22" s="2280"/>
    </row>
    <row r="23" spans="1:25">
      <c r="A23" s="2279" t="s">
        <v>2639</v>
      </c>
      <c r="B23" s="2279" t="s">
        <v>2643</v>
      </c>
      <c r="C23" s="2279" t="s">
        <v>164</v>
      </c>
      <c r="D23" s="1730"/>
      <c r="E23" s="1730"/>
      <c r="F23" s="1730"/>
      <c r="G23" s="1730"/>
      <c r="H23" s="1730"/>
      <c r="I23" s="1730"/>
      <c r="J23" s="1730"/>
      <c r="K23" s="1730"/>
      <c r="L23" s="2280"/>
      <c r="M23" s="2280"/>
      <c r="N23" s="2280"/>
      <c r="O23" s="2280"/>
      <c r="P23" s="2280"/>
      <c r="Q23" s="2280"/>
      <c r="R23" s="2280"/>
      <c r="S23" s="2280"/>
      <c r="T23" s="2280"/>
      <c r="U23" s="2280"/>
      <c r="V23" s="2280"/>
      <c r="W23" s="2280"/>
      <c r="X23" s="2280"/>
      <c r="Y23" s="2280"/>
    </row>
    <row r="24" spans="1:25">
      <c r="A24" s="2279" t="s">
        <v>164</v>
      </c>
      <c r="B24" s="2279" t="s">
        <v>2633</v>
      </c>
      <c r="C24" s="2279" t="s">
        <v>164</v>
      </c>
      <c r="D24" s="1730"/>
      <c r="E24" s="1730"/>
      <c r="F24" s="1730"/>
      <c r="G24" s="1730"/>
      <c r="H24" s="1730"/>
      <c r="I24" s="1730"/>
      <c r="J24" s="1730"/>
      <c r="K24" s="1730"/>
      <c r="L24" s="2280"/>
      <c r="M24" s="2280"/>
      <c r="N24" s="2280"/>
      <c r="O24" s="2280"/>
      <c r="P24" s="2280"/>
      <c r="Q24" s="2280"/>
      <c r="R24" s="2280"/>
      <c r="S24" s="2280"/>
      <c r="T24" s="2280"/>
      <c r="U24" s="2280"/>
      <c r="V24" s="2280"/>
      <c r="W24" s="2280"/>
      <c r="X24" s="2280"/>
      <c r="Y24" s="2280"/>
    </row>
    <row r="25" spans="1:25">
      <c r="A25" s="2279" t="s">
        <v>164</v>
      </c>
      <c r="B25" s="2279" t="s">
        <v>2635</v>
      </c>
      <c r="C25" s="2279" t="s">
        <v>164</v>
      </c>
      <c r="D25" s="1730"/>
      <c r="E25" s="1730"/>
      <c r="F25" s="1730"/>
      <c r="G25" s="1730"/>
      <c r="H25" s="1730"/>
      <c r="I25" s="1730"/>
      <c r="J25" s="1730"/>
      <c r="K25" s="1730"/>
      <c r="L25" s="2280"/>
      <c r="M25" s="2280"/>
      <c r="N25" s="2280"/>
      <c r="O25" s="2280"/>
      <c r="P25" s="2280"/>
      <c r="Q25" s="2280"/>
      <c r="R25" s="2280"/>
      <c r="S25" s="2280"/>
      <c r="T25" s="2280"/>
      <c r="U25" s="2280"/>
      <c r="V25" s="2280"/>
      <c r="W25" s="2280"/>
      <c r="X25" s="2280"/>
      <c r="Y25" s="2280"/>
    </row>
    <row r="26" spans="1:25">
      <c r="A26" s="2279" t="s">
        <v>164</v>
      </c>
      <c r="B26" s="2279" t="s">
        <v>2644</v>
      </c>
      <c r="C26" s="2279" t="s">
        <v>164</v>
      </c>
      <c r="D26" s="1730"/>
      <c r="E26" s="1730"/>
      <c r="F26" s="1730"/>
      <c r="G26" s="1730"/>
      <c r="H26" s="1730"/>
      <c r="I26" s="1730"/>
      <c r="J26" s="1730"/>
      <c r="K26" s="1730"/>
      <c r="L26" s="2280"/>
      <c r="M26" s="2280"/>
      <c r="N26" s="2280"/>
      <c r="O26" s="2280"/>
      <c r="P26" s="2280"/>
      <c r="Q26" s="2280"/>
      <c r="R26" s="2280"/>
      <c r="S26" s="2280"/>
      <c r="T26" s="2280"/>
      <c r="U26" s="2280"/>
      <c r="V26" s="2280"/>
      <c r="W26" s="2280"/>
      <c r="X26" s="2280"/>
      <c r="Y26" s="2280"/>
    </row>
    <row r="27" spans="1:25">
      <c r="A27" s="2279" t="s">
        <v>164</v>
      </c>
      <c r="B27" s="2279" t="s">
        <v>2645</v>
      </c>
      <c r="C27" s="2279" t="s">
        <v>164</v>
      </c>
      <c r="D27" s="1730"/>
      <c r="E27" s="1730"/>
      <c r="F27" s="1730"/>
      <c r="G27" s="1730"/>
      <c r="H27" s="1730"/>
      <c r="I27" s="1730"/>
      <c r="J27" s="1730"/>
      <c r="K27" s="1730"/>
      <c r="L27" s="2280"/>
      <c r="M27" s="2280"/>
      <c r="N27" s="2280"/>
      <c r="O27" s="2280"/>
      <c r="P27" s="2280"/>
      <c r="Q27" s="2280"/>
      <c r="R27" s="2280"/>
      <c r="S27" s="2280"/>
      <c r="T27" s="2280"/>
      <c r="U27" s="2280"/>
      <c r="V27" s="2280"/>
      <c r="W27" s="2280"/>
      <c r="X27" s="2280"/>
      <c r="Y27" s="2280"/>
    </row>
    <row r="28" spans="1:25">
      <c r="A28" s="2282"/>
      <c r="B28" s="2282"/>
      <c r="C28" s="2283"/>
      <c r="D28" s="1744"/>
      <c r="E28" s="1744"/>
      <c r="F28" s="1744"/>
      <c r="G28" s="1744"/>
      <c r="H28" s="1744"/>
      <c r="I28" s="1744"/>
      <c r="J28" s="1744"/>
      <c r="K28" s="1744"/>
      <c r="L28" s="2284"/>
      <c r="M28" s="2284"/>
      <c r="N28" s="2284"/>
      <c r="O28" s="2284"/>
      <c r="P28" s="2284"/>
      <c r="Q28" s="2284"/>
      <c r="R28" s="2284"/>
      <c r="S28" s="2284"/>
      <c r="T28" s="2284"/>
      <c r="U28" s="2284"/>
      <c r="V28" s="2284"/>
      <c r="W28" s="2284"/>
      <c r="X28" s="2284"/>
      <c r="Y28" s="2285"/>
    </row>
    <row r="29" spans="1:25">
      <c r="A29" s="2279" t="s">
        <v>2646</v>
      </c>
      <c r="B29" s="2279"/>
      <c r="C29" s="2279"/>
      <c r="D29" s="2279"/>
      <c r="E29" s="2279"/>
      <c r="F29" s="2279"/>
      <c r="G29" s="2279"/>
      <c r="H29" s="2279"/>
      <c r="I29" s="2279"/>
      <c r="J29" s="2279"/>
      <c r="K29" s="2279"/>
      <c r="L29" s="1768">
        <f t="shared" ref="L29:Y29" si="0">SUMIF($A$9:$A$27,RIGHT($A$29,LEN($A$29)-6),L$9:L$27)</f>
        <v>0</v>
      </c>
      <c r="M29" s="1768">
        <f t="shared" si="0"/>
        <v>0</v>
      </c>
      <c r="N29" s="1768">
        <f t="shared" si="0"/>
        <v>0</v>
      </c>
      <c r="O29" s="1768">
        <f t="shared" si="0"/>
        <v>0</v>
      </c>
      <c r="P29" s="1768">
        <f t="shared" si="0"/>
        <v>0</v>
      </c>
      <c r="Q29" s="1768">
        <f t="shared" si="0"/>
        <v>0</v>
      </c>
      <c r="R29" s="1768">
        <f t="shared" si="0"/>
        <v>0</v>
      </c>
      <c r="S29" s="1768">
        <f t="shared" si="0"/>
        <v>0</v>
      </c>
      <c r="T29" s="1768">
        <f t="shared" si="0"/>
        <v>0</v>
      </c>
      <c r="U29" s="1768">
        <f t="shared" si="0"/>
        <v>0</v>
      </c>
      <c r="V29" s="1768">
        <f t="shared" si="0"/>
        <v>0</v>
      </c>
      <c r="W29" s="1768">
        <f t="shared" si="0"/>
        <v>0</v>
      </c>
      <c r="X29" s="1768">
        <f t="shared" si="0"/>
        <v>0</v>
      </c>
      <c r="Y29" s="1768">
        <f t="shared" si="0"/>
        <v>0</v>
      </c>
    </row>
    <row r="30" spans="1:25">
      <c r="A30" s="2279" t="s">
        <v>2647</v>
      </c>
      <c r="B30" s="2279"/>
      <c r="C30" s="2279"/>
      <c r="D30" s="2279"/>
      <c r="E30" s="2279"/>
      <c r="F30" s="2279"/>
      <c r="G30" s="2279"/>
      <c r="H30" s="2279"/>
      <c r="I30" s="2279"/>
      <c r="J30" s="2279"/>
      <c r="K30" s="2279"/>
      <c r="L30" s="1768">
        <f t="shared" ref="L30:Y30" si="1">SUMIF($A$9:$A$27,RIGHT($A$30,LEN($A$30)-6),L$9:L$27)</f>
        <v>0</v>
      </c>
      <c r="M30" s="1768">
        <f t="shared" si="1"/>
        <v>0</v>
      </c>
      <c r="N30" s="1768">
        <f t="shared" si="1"/>
        <v>0</v>
      </c>
      <c r="O30" s="1768">
        <f t="shared" si="1"/>
        <v>0</v>
      </c>
      <c r="P30" s="1768">
        <f t="shared" si="1"/>
        <v>0</v>
      </c>
      <c r="Q30" s="1768">
        <f t="shared" si="1"/>
        <v>0</v>
      </c>
      <c r="R30" s="1768">
        <f t="shared" si="1"/>
        <v>0</v>
      </c>
      <c r="S30" s="1768">
        <f t="shared" si="1"/>
        <v>0</v>
      </c>
      <c r="T30" s="1768">
        <f t="shared" si="1"/>
        <v>0</v>
      </c>
      <c r="U30" s="1768">
        <f t="shared" si="1"/>
        <v>0</v>
      </c>
      <c r="V30" s="1768">
        <f t="shared" si="1"/>
        <v>0</v>
      </c>
      <c r="W30" s="1768">
        <f t="shared" si="1"/>
        <v>0</v>
      </c>
      <c r="X30" s="1768">
        <f t="shared" si="1"/>
        <v>0</v>
      </c>
      <c r="Y30" s="1768">
        <f t="shared" si="1"/>
        <v>0</v>
      </c>
    </row>
    <row r="31" spans="1:25">
      <c r="A31" s="2279" t="s">
        <v>2648</v>
      </c>
      <c r="B31" s="2279"/>
      <c r="C31" s="2279"/>
      <c r="D31" s="2279"/>
      <c r="E31" s="2279"/>
      <c r="F31" s="2279"/>
      <c r="G31" s="2279"/>
      <c r="H31" s="2279"/>
      <c r="I31" s="2279"/>
      <c r="J31" s="2279"/>
      <c r="K31" s="2279"/>
      <c r="L31" s="1768">
        <f t="shared" ref="L31:Y31" si="2">SUMIF($A$9:$A$27,RIGHT($A$31,LEN($A$31)-6),L$9:L$27)</f>
        <v>0</v>
      </c>
      <c r="M31" s="1768">
        <f t="shared" si="2"/>
        <v>0</v>
      </c>
      <c r="N31" s="1768">
        <f t="shared" si="2"/>
        <v>0</v>
      </c>
      <c r="O31" s="1768">
        <f t="shared" si="2"/>
        <v>0</v>
      </c>
      <c r="P31" s="1768">
        <f t="shared" si="2"/>
        <v>0</v>
      </c>
      <c r="Q31" s="1768">
        <f t="shared" si="2"/>
        <v>0</v>
      </c>
      <c r="R31" s="1768">
        <f t="shared" si="2"/>
        <v>0</v>
      </c>
      <c r="S31" s="1768">
        <f t="shared" si="2"/>
        <v>0</v>
      </c>
      <c r="T31" s="1768">
        <f t="shared" si="2"/>
        <v>0</v>
      </c>
      <c r="U31" s="1768">
        <f t="shared" si="2"/>
        <v>0</v>
      </c>
      <c r="V31" s="1768">
        <f t="shared" si="2"/>
        <v>0</v>
      </c>
      <c r="W31" s="1768">
        <f t="shared" si="2"/>
        <v>0</v>
      </c>
      <c r="X31" s="1768">
        <f t="shared" si="2"/>
        <v>0</v>
      </c>
      <c r="Y31" s="1768">
        <f t="shared" si="2"/>
        <v>0</v>
      </c>
    </row>
    <row r="32" spans="1:25">
      <c r="A32" s="2279" t="s">
        <v>2649</v>
      </c>
      <c r="B32" s="2279"/>
      <c r="C32" s="2279"/>
      <c r="D32" s="2279"/>
      <c r="E32" s="2279"/>
      <c r="F32" s="2279"/>
      <c r="G32" s="2279"/>
      <c r="H32" s="2279"/>
      <c r="I32" s="2279"/>
      <c r="J32" s="2279"/>
      <c r="K32" s="2279"/>
      <c r="L32" s="1768">
        <f>SUM(L40:L49)</f>
        <v>0</v>
      </c>
      <c r="M32" s="1768">
        <f t="shared" ref="M32:Y32" si="3">SUM(M40:M49)</f>
        <v>0</v>
      </c>
      <c r="N32" s="1768">
        <f t="shared" si="3"/>
        <v>0</v>
      </c>
      <c r="O32" s="1768">
        <f t="shared" si="3"/>
        <v>0</v>
      </c>
      <c r="P32" s="1768">
        <f t="shared" si="3"/>
        <v>0</v>
      </c>
      <c r="Q32" s="1768">
        <f t="shared" si="3"/>
        <v>0</v>
      </c>
      <c r="R32" s="1768">
        <f t="shared" si="3"/>
        <v>0</v>
      </c>
      <c r="S32" s="1768">
        <f t="shared" si="3"/>
        <v>0</v>
      </c>
      <c r="T32" s="1768">
        <f t="shared" si="3"/>
        <v>0</v>
      </c>
      <c r="U32" s="1768">
        <f t="shared" si="3"/>
        <v>0</v>
      </c>
      <c r="V32" s="1768">
        <f t="shared" si="3"/>
        <v>0</v>
      </c>
      <c r="W32" s="1768">
        <f t="shared" si="3"/>
        <v>0</v>
      </c>
      <c r="X32" s="1768">
        <f t="shared" si="3"/>
        <v>0</v>
      </c>
      <c r="Y32" s="1768">
        <f t="shared" si="3"/>
        <v>0</v>
      </c>
    </row>
    <row r="33" spans="1:25">
      <c r="A33" s="2279"/>
      <c r="B33" s="2279" t="s">
        <v>2650</v>
      </c>
      <c r="C33" s="2279"/>
      <c r="D33" s="2279"/>
      <c r="E33" s="2279"/>
      <c r="F33" s="2279"/>
      <c r="G33" s="2279"/>
      <c r="H33" s="2279"/>
      <c r="I33" s="2279"/>
      <c r="J33" s="2279"/>
      <c r="K33" s="2279"/>
      <c r="L33" s="1768">
        <f t="shared" ref="L33:Y33" si="4">SUMIF($B$9:$B$27,RIGHT($B$33,LEN($B$33)-6),L$9:L$27)</f>
        <v>0</v>
      </c>
      <c r="M33" s="1768">
        <f t="shared" si="4"/>
        <v>0</v>
      </c>
      <c r="N33" s="1768">
        <f t="shared" si="4"/>
        <v>0</v>
      </c>
      <c r="O33" s="1768">
        <f t="shared" si="4"/>
        <v>0</v>
      </c>
      <c r="P33" s="1768">
        <f t="shared" si="4"/>
        <v>0</v>
      </c>
      <c r="Q33" s="1768">
        <f t="shared" si="4"/>
        <v>0</v>
      </c>
      <c r="R33" s="1768">
        <f t="shared" si="4"/>
        <v>0</v>
      </c>
      <c r="S33" s="1768">
        <f t="shared" si="4"/>
        <v>0</v>
      </c>
      <c r="T33" s="1768">
        <f t="shared" si="4"/>
        <v>0</v>
      </c>
      <c r="U33" s="1768">
        <f t="shared" si="4"/>
        <v>0</v>
      </c>
      <c r="V33" s="1768">
        <f t="shared" si="4"/>
        <v>0</v>
      </c>
      <c r="W33" s="1768">
        <f t="shared" si="4"/>
        <v>0</v>
      </c>
      <c r="X33" s="1768">
        <f t="shared" si="4"/>
        <v>0</v>
      </c>
      <c r="Y33" s="1768">
        <f t="shared" si="4"/>
        <v>0</v>
      </c>
    </row>
    <row r="34" spans="1:25">
      <c r="A34" s="2279"/>
      <c r="B34" s="2279"/>
      <c r="C34" s="2279" t="s">
        <v>2651</v>
      </c>
      <c r="D34" s="2279"/>
      <c r="E34" s="2279"/>
      <c r="F34" s="2279"/>
      <c r="G34" s="2279"/>
      <c r="H34" s="2279"/>
      <c r="I34" s="2279"/>
      <c r="J34" s="2279"/>
      <c r="K34" s="2279"/>
      <c r="L34" s="1768">
        <f t="shared" ref="L34:Y34" si="5">SUMIF($C$9:$C$27,RIGHT($C$34,LEN($C$34)-6),L$9:L$27)</f>
        <v>0</v>
      </c>
      <c r="M34" s="1768">
        <f t="shared" si="5"/>
        <v>0</v>
      </c>
      <c r="N34" s="1768">
        <f t="shared" si="5"/>
        <v>0</v>
      </c>
      <c r="O34" s="1768">
        <f t="shared" si="5"/>
        <v>0</v>
      </c>
      <c r="P34" s="1768">
        <f t="shared" si="5"/>
        <v>0</v>
      </c>
      <c r="Q34" s="1768">
        <f t="shared" si="5"/>
        <v>0</v>
      </c>
      <c r="R34" s="1768">
        <f t="shared" si="5"/>
        <v>0</v>
      </c>
      <c r="S34" s="1768">
        <f t="shared" si="5"/>
        <v>0</v>
      </c>
      <c r="T34" s="1768">
        <f t="shared" si="5"/>
        <v>0</v>
      </c>
      <c r="U34" s="1768">
        <f t="shared" si="5"/>
        <v>0</v>
      </c>
      <c r="V34" s="1768">
        <f t="shared" si="5"/>
        <v>0</v>
      </c>
      <c r="W34" s="1768">
        <f t="shared" si="5"/>
        <v>0</v>
      </c>
      <c r="X34" s="1768">
        <f t="shared" si="5"/>
        <v>0</v>
      </c>
      <c r="Y34" s="1768">
        <f t="shared" si="5"/>
        <v>0</v>
      </c>
    </row>
    <row r="35" spans="1:25">
      <c r="A35" s="2279"/>
      <c r="B35" s="2279"/>
      <c r="C35" s="2279" t="s">
        <v>1704</v>
      </c>
      <c r="D35" s="2279"/>
      <c r="E35" s="2279"/>
      <c r="F35" s="2279"/>
      <c r="G35" s="2279"/>
      <c r="H35" s="2279"/>
      <c r="I35" s="2279"/>
      <c r="J35" s="2279"/>
      <c r="K35" s="2279"/>
      <c r="L35" s="1768">
        <f t="shared" ref="L35:Y35" si="6">SUMIF($C$9:$C$27,RIGHT($C$35,LEN($C$35)-6),L$9:L$27)</f>
        <v>0</v>
      </c>
      <c r="M35" s="1768">
        <f t="shared" si="6"/>
        <v>0</v>
      </c>
      <c r="N35" s="1768">
        <f t="shared" si="6"/>
        <v>0</v>
      </c>
      <c r="O35" s="1768">
        <f t="shared" si="6"/>
        <v>0</v>
      </c>
      <c r="P35" s="1768">
        <f t="shared" si="6"/>
        <v>0</v>
      </c>
      <c r="Q35" s="1768">
        <f t="shared" si="6"/>
        <v>0</v>
      </c>
      <c r="R35" s="1768">
        <f t="shared" si="6"/>
        <v>0</v>
      </c>
      <c r="S35" s="1768">
        <f t="shared" si="6"/>
        <v>0</v>
      </c>
      <c r="T35" s="1768">
        <f t="shared" si="6"/>
        <v>0</v>
      </c>
      <c r="U35" s="1768">
        <f t="shared" si="6"/>
        <v>0</v>
      </c>
      <c r="V35" s="1768">
        <f t="shared" si="6"/>
        <v>0</v>
      </c>
      <c r="W35" s="1768">
        <f t="shared" si="6"/>
        <v>0</v>
      </c>
      <c r="X35" s="1768">
        <f t="shared" si="6"/>
        <v>0</v>
      </c>
      <c r="Y35" s="1768">
        <f t="shared" si="6"/>
        <v>0</v>
      </c>
    </row>
    <row r="36" spans="1:25" ht="13.5" thickBot="1">
      <c r="A36" s="2286"/>
      <c r="B36" s="2286"/>
      <c r="C36" s="2286" t="s">
        <v>2648</v>
      </c>
      <c r="D36" s="2286"/>
      <c r="E36" s="2286"/>
      <c r="F36" s="2286"/>
      <c r="G36" s="2286"/>
      <c r="H36" s="2286"/>
      <c r="I36" s="2286"/>
      <c r="J36" s="2286"/>
      <c r="K36" s="2286"/>
      <c r="L36" s="2287">
        <f t="shared" ref="L36:Y36" si="7">SUMIF($C$9:$C$27,RIGHT($C$36,LEN($C$36)-6),L$9:L$27)</f>
        <v>0</v>
      </c>
      <c r="M36" s="2287">
        <f t="shared" si="7"/>
        <v>0</v>
      </c>
      <c r="N36" s="2287">
        <f t="shared" si="7"/>
        <v>0</v>
      </c>
      <c r="O36" s="2287">
        <f t="shared" si="7"/>
        <v>0</v>
      </c>
      <c r="P36" s="2287">
        <f t="shared" si="7"/>
        <v>0</v>
      </c>
      <c r="Q36" s="2287">
        <f t="shared" si="7"/>
        <v>0</v>
      </c>
      <c r="R36" s="2287">
        <f t="shared" si="7"/>
        <v>0</v>
      </c>
      <c r="S36" s="2287">
        <f t="shared" si="7"/>
        <v>0</v>
      </c>
      <c r="T36" s="2287">
        <f t="shared" si="7"/>
        <v>0</v>
      </c>
      <c r="U36" s="2287">
        <f t="shared" si="7"/>
        <v>0</v>
      </c>
      <c r="V36" s="2287">
        <f t="shared" si="7"/>
        <v>0</v>
      </c>
      <c r="W36" s="2287">
        <f t="shared" si="7"/>
        <v>0</v>
      </c>
      <c r="X36" s="2287">
        <f t="shared" si="7"/>
        <v>0</v>
      </c>
      <c r="Y36" s="2287">
        <f t="shared" si="7"/>
        <v>0</v>
      </c>
    </row>
    <row r="37" spans="1:25" ht="13.5" thickBot="1">
      <c r="A37" s="2288" t="s">
        <v>2652</v>
      </c>
      <c r="B37" s="2288"/>
      <c r="C37" s="2288"/>
      <c r="D37" s="2288"/>
      <c r="E37" s="2288"/>
      <c r="F37" s="2288"/>
      <c r="G37" s="2288"/>
      <c r="H37" s="2288"/>
      <c r="I37" s="2288"/>
      <c r="J37" s="2288"/>
      <c r="K37" s="2288"/>
      <c r="L37" s="2289">
        <f>SUM(L29:L32)</f>
        <v>0</v>
      </c>
      <c r="M37" s="2289">
        <f t="shared" ref="M37:Y37" si="8">SUM(M29:M32)</f>
        <v>0</v>
      </c>
      <c r="N37" s="2289">
        <f t="shared" si="8"/>
        <v>0</v>
      </c>
      <c r="O37" s="2289">
        <f t="shared" si="8"/>
        <v>0</v>
      </c>
      <c r="P37" s="2289">
        <f t="shared" si="8"/>
        <v>0</v>
      </c>
      <c r="Q37" s="2289">
        <f t="shared" si="8"/>
        <v>0</v>
      </c>
      <c r="R37" s="2289">
        <f t="shared" si="8"/>
        <v>0</v>
      </c>
      <c r="S37" s="2289">
        <f t="shared" si="8"/>
        <v>0</v>
      </c>
      <c r="T37" s="2289">
        <f t="shared" si="8"/>
        <v>0</v>
      </c>
      <c r="U37" s="2289">
        <f t="shared" si="8"/>
        <v>0</v>
      </c>
      <c r="V37" s="2289">
        <f t="shared" si="8"/>
        <v>0</v>
      </c>
      <c r="W37" s="2289">
        <f t="shared" si="8"/>
        <v>0</v>
      </c>
      <c r="X37" s="2289">
        <f t="shared" si="8"/>
        <v>0</v>
      </c>
      <c r="Y37" s="2289">
        <f t="shared" si="8"/>
        <v>0</v>
      </c>
    </row>
    <row r="40" spans="1:25">
      <c r="A40" s="2278" t="s">
        <v>2653</v>
      </c>
      <c r="B40" s="2290" t="s">
        <v>2654</v>
      </c>
      <c r="C40" s="2279"/>
      <c r="D40" s="2279"/>
      <c r="E40" s="2279"/>
      <c r="F40" s="2279"/>
      <c r="G40" s="2279"/>
      <c r="H40" s="2279"/>
      <c r="I40" s="2279"/>
      <c r="J40" s="2279"/>
      <c r="K40" s="2279"/>
      <c r="L40" s="2280"/>
      <c r="M40" s="2280"/>
      <c r="N40" s="2280"/>
      <c r="O40" s="2280"/>
      <c r="P40" s="2280"/>
      <c r="Q40" s="2280"/>
      <c r="R40" s="2280"/>
      <c r="S40" s="2280"/>
      <c r="T40" s="2280"/>
      <c r="U40" s="2280"/>
      <c r="V40" s="2280"/>
      <c r="W40" s="2280"/>
      <c r="X40" s="2280"/>
      <c r="Y40" s="2280"/>
    </row>
    <row r="41" spans="1:25">
      <c r="A41" s="2279"/>
      <c r="B41" s="2290" t="s">
        <v>2655</v>
      </c>
      <c r="C41" s="2279"/>
      <c r="D41" s="2279"/>
      <c r="E41" s="2279"/>
      <c r="F41" s="2279"/>
      <c r="G41" s="2279"/>
      <c r="H41" s="2279"/>
      <c r="I41" s="2279"/>
      <c r="J41" s="2279"/>
      <c r="K41" s="2279"/>
      <c r="L41" s="2280"/>
      <c r="M41" s="2280"/>
      <c r="N41" s="2280"/>
      <c r="O41" s="2280"/>
      <c r="P41" s="2280"/>
      <c r="Q41" s="2280"/>
      <c r="R41" s="2280"/>
      <c r="S41" s="2280"/>
      <c r="T41" s="2280"/>
      <c r="U41" s="2280"/>
      <c r="V41" s="2280"/>
      <c r="W41" s="2280"/>
      <c r="X41" s="2280"/>
      <c r="Y41" s="2280"/>
    </row>
    <row r="42" spans="1:25">
      <c r="A42" s="2279"/>
      <c r="B42" s="2290" t="s">
        <v>2656</v>
      </c>
      <c r="C42" s="2279"/>
      <c r="D42" s="2279"/>
      <c r="E42" s="2279"/>
      <c r="F42" s="2279"/>
      <c r="G42" s="2279"/>
      <c r="H42" s="2279"/>
      <c r="I42" s="2279"/>
      <c r="J42" s="2279"/>
      <c r="K42" s="2279"/>
      <c r="L42" s="2280"/>
      <c r="M42" s="2280"/>
      <c r="N42" s="2280"/>
      <c r="O42" s="2280"/>
      <c r="P42" s="2280"/>
      <c r="Q42" s="2280"/>
      <c r="R42" s="2280"/>
      <c r="S42" s="2280"/>
      <c r="T42" s="2280"/>
      <c r="U42" s="2280"/>
      <c r="V42" s="2280"/>
      <c r="W42" s="2280"/>
      <c r="X42" s="2280"/>
      <c r="Y42" s="2280"/>
    </row>
    <row r="43" spans="1:25">
      <c r="A43" s="2279"/>
      <c r="B43" s="2290" t="s">
        <v>2657</v>
      </c>
      <c r="C43" s="2279"/>
      <c r="D43" s="2279"/>
      <c r="E43" s="2279"/>
      <c r="F43" s="2279"/>
      <c r="G43" s="2279"/>
      <c r="H43" s="2279"/>
      <c r="I43" s="2279"/>
      <c r="J43" s="2279"/>
      <c r="K43" s="2279"/>
      <c r="L43" s="2280"/>
      <c r="M43" s="2280"/>
      <c r="N43" s="2280"/>
      <c r="O43" s="2280"/>
      <c r="P43" s="2280"/>
      <c r="Q43" s="2280"/>
      <c r="R43" s="2280"/>
      <c r="S43" s="2280"/>
      <c r="T43" s="2280"/>
      <c r="U43" s="2280"/>
      <c r="V43" s="2280"/>
      <c r="W43" s="2280"/>
      <c r="X43" s="2280"/>
      <c r="Y43" s="2280"/>
    </row>
    <row r="44" spans="1:25">
      <c r="A44" s="2279"/>
      <c r="B44" s="2290" t="s">
        <v>2658</v>
      </c>
      <c r="C44" s="2279"/>
      <c r="D44" s="2279"/>
      <c r="E44" s="2279"/>
      <c r="F44" s="2279"/>
      <c r="G44" s="2279"/>
      <c r="H44" s="2279"/>
      <c r="I44" s="2279"/>
      <c r="J44" s="2279"/>
      <c r="K44" s="2279"/>
      <c r="L44" s="2280"/>
      <c r="M44" s="2280"/>
      <c r="N44" s="2280"/>
      <c r="O44" s="2280"/>
      <c r="P44" s="2280"/>
      <c r="Q44" s="2280"/>
      <c r="R44" s="2280"/>
      <c r="S44" s="2280"/>
      <c r="T44" s="2280"/>
      <c r="U44" s="2280"/>
      <c r="V44" s="2280"/>
      <c r="W44" s="2280"/>
      <c r="X44" s="2280"/>
      <c r="Y44" s="2280"/>
    </row>
    <row r="45" spans="1:25">
      <c r="A45" s="2279"/>
      <c r="B45" s="2291"/>
      <c r="C45" s="2279"/>
      <c r="D45" s="2279"/>
      <c r="E45" s="2279"/>
      <c r="F45" s="2279"/>
      <c r="G45" s="2279"/>
      <c r="H45" s="2279"/>
      <c r="I45" s="2279"/>
      <c r="J45" s="2279"/>
      <c r="K45" s="2279"/>
      <c r="L45" s="2292"/>
      <c r="M45" s="2292"/>
      <c r="N45" s="2292"/>
      <c r="O45" s="2292"/>
      <c r="P45" s="2292"/>
      <c r="Q45" s="2292"/>
      <c r="R45" s="2292"/>
      <c r="S45" s="2292"/>
      <c r="T45" s="2292"/>
      <c r="U45" s="2292"/>
      <c r="V45" s="2292"/>
      <c r="W45" s="2292"/>
      <c r="X45" s="2292"/>
      <c r="Y45" s="2292"/>
    </row>
    <row r="46" spans="1:25">
      <c r="A46" s="2279"/>
      <c r="B46" s="2291"/>
      <c r="C46" s="2279"/>
      <c r="D46" s="2279"/>
      <c r="E46" s="2279"/>
      <c r="F46" s="2279"/>
      <c r="G46" s="2279"/>
      <c r="H46" s="2279"/>
      <c r="I46" s="2279"/>
      <c r="J46" s="2279"/>
      <c r="K46" s="2279"/>
      <c r="L46" s="2291"/>
      <c r="M46" s="2291"/>
      <c r="N46" s="2291"/>
      <c r="O46" s="2291"/>
      <c r="P46" s="2291"/>
      <c r="Q46" s="2291"/>
      <c r="R46" s="2291"/>
      <c r="S46" s="2291"/>
      <c r="T46" s="2291"/>
      <c r="U46" s="2291"/>
      <c r="V46" s="2291"/>
      <c r="W46" s="2291"/>
      <c r="X46" s="2291"/>
      <c r="Y46" s="2291"/>
    </row>
    <row r="47" spans="1:25">
      <c r="A47" s="2279"/>
      <c r="B47" s="2291"/>
      <c r="C47" s="2279"/>
      <c r="D47" s="2279"/>
      <c r="E47" s="2279"/>
      <c r="F47" s="2279"/>
      <c r="G47" s="2279"/>
      <c r="H47" s="2279"/>
      <c r="I47" s="2279"/>
      <c r="J47" s="2279"/>
      <c r="K47" s="2279"/>
      <c r="L47" s="2291"/>
      <c r="M47" s="2291"/>
      <c r="N47" s="2291"/>
      <c r="O47" s="2291"/>
      <c r="P47" s="2291"/>
      <c r="Q47" s="2291"/>
      <c r="R47" s="2291"/>
      <c r="S47" s="2291"/>
      <c r="T47" s="2291"/>
      <c r="U47" s="2291"/>
      <c r="V47" s="2291"/>
      <c r="W47" s="2291"/>
      <c r="X47" s="2291"/>
      <c r="Y47" s="2291"/>
    </row>
    <row r="48" spans="1:25">
      <c r="A48" s="2279"/>
      <c r="B48" s="2291"/>
      <c r="C48" s="2279"/>
      <c r="D48" s="2279"/>
      <c r="E48" s="2279"/>
      <c r="F48" s="2279"/>
      <c r="G48" s="2279"/>
      <c r="H48" s="2279"/>
      <c r="I48" s="2279"/>
      <c r="J48" s="2279"/>
      <c r="K48" s="2279"/>
      <c r="L48" s="2291"/>
      <c r="M48" s="2291"/>
      <c r="N48" s="2291"/>
      <c r="O48" s="2291"/>
      <c r="P48" s="2291"/>
      <c r="Q48" s="2291"/>
      <c r="R48" s="2291"/>
      <c r="S48" s="2291"/>
      <c r="T48" s="2291"/>
      <c r="U48" s="2291"/>
      <c r="V48" s="2291"/>
      <c r="W48" s="2291"/>
      <c r="X48" s="2291"/>
      <c r="Y48" s="2291"/>
    </row>
    <row r="49" spans="1:25">
      <c r="A49" s="2279"/>
      <c r="B49" s="2291"/>
      <c r="C49" s="2279"/>
      <c r="D49" s="2279"/>
      <c r="E49" s="2279"/>
      <c r="F49" s="2279"/>
      <c r="G49" s="2279"/>
      <c r="H49" s="2279"/>
      <c r="I49" s="2279"/>
      <c r="J49" s="2279"/>
      <c r="K49" s="2279"/>
      <c r="L49" s="2291"/>
      <c r="M49" s="2291"/>
      <c r="N49" s="2291"/>
      <c r="O49" s="2291"/>
      <c r="P49" s="2291"/>
      <c r="Q49" s="2291"/>
      <c r="R49" s="2291"/>
      <c r="S49" s="2291"/>
      <c r="T49" s="2291"/>
      <c r="U49" s="2291"/>
      <c r="V49" s="2291"/>
      <c r="W49" s="2291"/>
      <c r="X49" s="2291"/>
      <c r="Y49" s="2291"/>
    </row>
  </sheetData>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sheetPr>
    <tabColor theme="7" tint="0.59999389629810485"/>
    <pageSetUpPr fitToPage="1"/>
  </sheetPr>
  <dimension ref="A1:AS337"/>
  <sheetViews>
    <sheetView zoomScale="70" zoomScaleNormal="70" workbookViewId="0">
      <pane ySplit="8" topLeftCell="A252" activePane="bottomLeft" state="frozen"/>
      <selection activeCell="P50" sqref="P50"/>
      <selection pane="bottomLeft" activeCell="N330" sqref="N330"/>
    </sheetView>
  </sheetViews>
  <sheetFormatPr defaultRowHeight="12.75"/>
  <cols>
    <col min="1" max="1" width="37.75" style="2275" customWidth="1"/>
    <col min="2" max="2" width="51.875" style="2275" customWidth="1"/>
    <col min="3" max="10" width="1" style="2275" hidden="1" customWidth="1"/>
    <col min="11" max="11" width="12.75" style="2275" customWidth="1"/>
    <col min="12" max="14" width="11.375" style="2275" bestFit="1" customWidth="1"/>
    <col min="15" max="25" width="9.875" style="2275" bestFit="1" customWidth="1"/>
    <col min="26" max="31" width="9" style="2275"/>
    <col min="32" max="33" width="10.75" style="2275" bestFit="1" customWidth="1"/>
    <col min="34" max="260" width="9" style="2275"/>
    <col min="261" max="261" width="8.625" style="2275" customWidth="1"/>
    <col min="262" max="262" width="38.25" style="2275" customWidth="1"/>
    <col min="263" max="264" width="11" style="2275" customWidth="1"/>
    <col min="265" max="265" width="11.25" style="2275" bestFit="1" customWidth="1"/>
    <col min="266" max="266" width="11.5" style="2275" customWidth="1"/>
    <col min="267" max="267" width="11.125" style="2275" customWidth="1"/>
    <col min="268" max="268" width="13.125" style="2275" customWidth="1"/>
    <col min="269" max="269" width="11.25" style="2275" bestFit="1" customWidth="1"/>
    <col min="270" max="270" width="11" style="2275" customWidth="1"/>
    <col min="271" max="271" width="11.375" style="2275" customWidth="1"/>
    <col min="272" max="272" width="9.625" style="2275" bestFit="1" customWidth="1"/>
    <col min="273" max="273" width="12" style="2275" customWidth="1"/>
    <col min="274" max="274" width="9" style="2275"/>
    <col min="275" max="275" width="10.125" style="2275" customWidth="1"/>
    <col min="276" max="276" width="12.625" style="2275" customWidth="1"/>
    <col min="277" max="277" width="11.75" style="2275" customWidth="1"/>
    <col min="278" max="280" width="9" style="2275"/>
    <col min="281" max="281" width="27.5" style="2275" customWidth="1"/>
    <col min="282" max="516" width="9" style="2275"/>
    <col min="517" max="517" width="8.625" style="2275" customWidth="1"/>
    <col min="518" max="518" width="38.25" style="2275" customWidth="1"/>
    <col min="519" max="520" width="11" style="2275" customWidth="1"/>
    <col min="521" max="521" width="11.25" style="2275" bestFit="1" customWidth="1"/>
    <col min="522" max="522" width="11.5" style="2275" customWidth="1"/>
    <col min="523" max="523" width="11.125" style="2275" customWidth="1"/>
    <col min="524" max="524" width="13.125" style="2275" customWidth="1"/>
    <col min="525" max="525" width="11.25" style="2275" bestFit="1" customWidth="1"/>
    <col min="526" max="526" width="11" style="2275" customWidth="1"/>
    <col min="527" max="527" width="11.375" style="2275" customWidth="1"/>
    <col min="528" max="528" width="9.625" style="2275" bestFit="1" customWidth="1"/>
    <col min="529" max="529" width="12" style="2275" customWidth="1"/>
    <col min="530" max="530" width="9" style="2275"/>
    <col min="531" max="531" width="10.125" style="2275" customWidth="1"/>
    <col min="532" max="532" width="12.625" style="2275" customWidth="1"/>
    <col min="533" max="533" width="11.75" style="2275" customWidth="1"/>
    <col min="534" max="536" width="9" style="2275"/>
    <col min="537" max="537" width="27.5" style="2275" customWidth="1"/>
    <col min="538" max="772" width="9" style="2275"/>
    <col min="773" max="773" width="8.625" style="2275" customWidth="1"/>
    <col min="774" max="774" width="38.25" style="2275" customWidth="1"/>
    <col min="775" max="776" width="11" style="2275" customWidth="1"/>
    <col min="777" max="777" width="11.25" style="2275" bestFit="1" customWidth="1"/>
    <col min="778" max="778" width="11.5" style="2275" customWidth="1"/>
    <col min="779" max="779" width="11.125" style="2275" customWidth="1"/>
    <col min="780" max="780" width="13.125" style="2275" customWidth="1"/>
    <col min="781" max="781" width="11.25" style="2275" bestFit="1" customWidth="1"/>
    <col min="782" max="782" width="11" style="2275" customWidth="1"/>
    <col min="783" max="783" width="11.375" style="2275" customWidth="1"/>
    <col min="784" max="784" width="9.625" style="2275" bestFit="1" customWidth="1"/>
    <col min="785" max="785" width="12" style="2275" customWidth="1"/>
    <col min="786" max="786" width="9" style="2275"/>
    <col min="787" max="787" width="10.125" style="2275" customWidth="1"/>
    <col min="788" max="788" width="12.625" style="2275" customWidth="1"/>
    <col min="789" max="789" width="11.75" style="2275" customWidth="1"/>
    <col min="790" max="792" width="9" style="2275"/>
    <col min="793" max="793" width="27.5" style="2275" customWidth="1"/>
    <col min="794" max="1028" width="9" style="2275"/>
    <col min="1029" max="1029" width="8.625" style="2275" customWidth="1"/>
    <col min="1030" max="1030" width="38.25" style="2275" customWidth="1"/>
    <col min="1031" max="1032" width="11" style="2275" customWidth="1"/>
    <col min="1033" max="1033" width="11.25" style="2275" bestFit="1" customWidth="1"/>
    <col min="1034" max="1034" width="11.5" style="2275" customWidth="1"/>
    <col min="1035" max="1035" width="11.125" style="2275" customWidth="1"/>
    <col min="1036" max="1036" width="13.125" style="2275" customWidth="1"/>
    <col min="1037" max="1037" width="11.25" style="2275" bestFit="1" customWidth="1"/>
    <col min="1038" max="1038" width="11" style="2275" customWidth="1"/>
    <col min="1039" max="1039" width="11.375" style="2275" customWidth="1"/>
    <col min="1040" max="1040" width="9.625" style="2275" bestFit="1" customWidth="1"/>
    <col min="1041" max="1041" width="12" style="2275" customWidth="1"/>
    <col min="1042" max="1042" width="9" style="2275"/>
    <col min="1043" max="1043" width="10.125" style="2275" customWidth="1"/>
    <col min="1044" max="1044" width="12.625" style="2275" customWidth="1"/>
    <col min="1045" max="1045" width="11.75" style="2275" customWidth="1"/>
    <col min="1046" max="1048" width="9" style="2275"/>
    <col min="1049" max="1049" width="27.5" style="2275" customWidth="1"/>
    <col min="1050" max="1284" width="9" style="2275"/>
    <col min="1285" max="1285" width="8.625" style="2275" customWidth="1"/>
    <col min="1286" max="1286" width="38.25" style="2275" customWidth="1"/>
    <col min="1287" max="1288" width="11" style="2275" customWidth="1"/>
    <col min="1289" max="1289" width="11.25" style="2275" bestFit="1" customWidth="1"/>
    <col min="1290" max="1290" width="11.5" style="2275" customWidth="1"/>
    <col min="1291" max="1291" width="11.125" style="2275" customWidth="1"/>
    <col min="1292" max="1292" width="13.125" style="2275" customWidth="1"/>
    <col min="1293" max="1293" width="11.25" style="2275" bestFit="1" customWidth="1"/>
    <col min="1294" max="1294" width="11" style="2275" customWidth="1"/>
    <col min="1295" max="1295" width="11.375" style="2275" customWidth="1"/>
    <col min="1296" max="1296" width="9.625" style="2275" bestFit="1" customWidth="1"/>
    <col min="1297" max="1297" width="12" style="2275" customWidth="1"/>
    <col min="1298" max="1298" width="9" style="2275"/>
    <col min="1299" max="1299" width="10.125" style="2275" customWidth="1"/>
    <col min="1300" max="1300" width="12.625" style="2275" customWidth="1"/>
    <col min="1301" max="1301" width="11.75" style="2275" customWidth="1"/>
    <col min="1302" max="1304" width="9" style="2275"/>
    <col min="1305" max="1305" width="27.5" style="2275" customWidth="1"/>
    <col min="1306" max="1540" width="9" style="2275"/>
    <col min="1541" max="1541" width="8.625" style="2275" customWidth="1"/>
    <col min="1542" max="1542" width="38.25" style="2275" customWidth="1"/>
    <col min="1543" max="1544" width="11" style="2275" customWidth="1"/>
    <col min="1545" max="1545" width="11.25" style="2275" bestFit="1" customWidth="1"/>
    <col min="1546" max="1546" width="11.5" style="2275" customWidth="1"/>
    <col min="1547" max="1547" width="11.125" style="2275" customWidth="1"/>
    <col min="1548" max="1548" width="13.125" style="2275" customWidth="1"/>
    <col min="1549" max="1549" width="11.25" style="2275" bestFit="1" customWidth="1"/>
    <col min="1550" max="1550" width="11" style="2275" customWidth="1"/>
    <col min="1551" max="1551" width="11.375" style="2275" customWidth="1"/>
    <col min="1552" max="1552" width="9.625" style="2275" bestFit="1" customWidth="1"/>
    <col min="1553" max="1553" width="12" style="2275" customWidth="1"/>
    <col min="1554" max="1554" width="9" style="2275"/>
    <col min="1555" max="1555" width="10.125" style="2275" customWidth="1"/>
    <col min="1556" max="1556" width="12.625" style="2275" customWidth="1"/>
    <col min="1557" max="1557" width="11.75" style="2275" customWidth="1"/>
    <col min="1558" max="1560" width="9" style="2275"/>
    <col min="1561" max="1561" width="27.5" style="2275" customWidth="1"/>
    <col min="1562" max="1796" width="9" style="2275"/>
    <col min="1797" max="1797" width="8.625" style="2275" customWidth="1"/>
    <col min="1798" max="1798" width="38.25" style="2275" customWidth="1"/>
    <col min="1799" max="1800" width="11" style="2275" customWidth="1"/>
    <col min="1801" max="1801" width="11.25" style="2275" bestFit="1" customWidth="1"/>
    <col min="1802" max="1802" width="11.5" style="2275" customWidth="1"/>
    <col min="1803" max="1803" width="11.125" style="2275" customWidth="1"/>
    <col min="1804" max="1804" width="13.125" style="2275" customWidth="1"/>
    <col min="1805" max="1805" width="11.25" style="2275" bestFit="1" customWidth="1"/>
    <col min="1806" max="1806" width="11" style="2275" customWidth="1"/>
    <col min="1807" max="1807" width="11.375" style="2275" customWidth="1"/>
    <col min="1808" max="1808" width="9.625" style="2275" bestFit="1" customWidth="1"/>
    <col min="1809" max="1809" width="12" style="2275" customWidth="1"/>
    <col min="1810" max="1810" width="9" style="2275"/>
    <col min="1811" max="1811" width="10.125" style="2275" customWidth="1"/>
    <col min="1812" max="1812" width="12.625" style="2275" customWidth="1"/>
    <col min="1813" max="1813" width="11.75" style="2275" customWidth="1"/>
    <col min="1814" max="1816" width="9" style="2275"/>
    <col min="1817" max="1817" width="27.5" style="2275" customWidth="1"/>
    <col min="1818" max="2052" width="9" style="2275"/>
    <col min="2053" max="2053" width="8.625" style="2275" customWidth="1"/>
    <col min="2054" max="2054" width="38.25" style="2275" customWidth="1"/>
    <col min="2055" max="2056" width="11" style="2275" customWidth="1"/>
    <col min="2057" max="2057" width="11.25" style="2275" bestFit="1" customWidth="1"/>
    <col min="2058" max="2058" width="11.5" style="2275" customWidth="1"/>
    <col min="2059" max="2059" width="11.125" style="2275" customWidth="1"/>
    <col min="2060" max="2060" width="13.125" style="2275" customWidth="1"/>
    <col min="2061" max="2061" width="11.25" style="2275" bestFit="1" customWidth="1"/>
    <col min="2062" max="2062" width="11" style="2275" customWidth="1"/>
    <col min="2063" max="2063" width="11.375" style="2275" customWidth="1"/>
    <col min="2064" max="2064" width="9.625" style="2275" bestFit="1" customWidth="1"/>
    <col min="2065" max="2065" width="12" style="2275" customWidth="1"/>
    <col min="2066" max="2066" width="9" style="2275"/>
    <col min="2067" max="2067" width="10.125" style="2275" customWidth="1"/>
    <col min="2068" max="2068" width="12.625" style="2275" customWidth="1"/>
    <col min="2069" max="2069" width="11.75" style="2275" customWidth="1"/>
    <col min="2070" max="2072" width="9" style="2275"/>
    <col min="2073" max="2073" width="27.5" style="2275" customWidth="1"/>
    <col min="2074" max="2308" width="9" style="2275"/>
    <col min="2309" max="2309" width="8.625" style="2275" customWidth="1"/>
    <col min="2310" max="2310" width="38.25" style="2275" customWidth="1"/>
    <col min="2311" max="2312" width="11" style="2275" customWidth="1"/>
    <col min="2313" max="2313" width="11.25" style="2275" bestFit="1" customWidth="1"/>
    <col min="2314" max="2314" width="11.5" style="2275" customWidth="1"/>
    <col min="2315" max="2315" width="11.125" style="2275" customWidth="1"/>
    <col min="2316" max="2316" width="13.125" style="2275" customWidth="1"/>
    <col min="2317" max="2317" width="11.25" style="2275" bestFit="1" customWidth="1"/>
    <col min="2318" max="2318" width="11" style="2275" customWidth="1"/>
    <col min="2319" max="2319" width="11.375" style="2275" customWidth="1"/>
    <col min="2320" max="2320" width="9.625" style="2275" bestFit="1" customWidth="1"/>
    <col min="2321" max="2321" width="12" style="2275" customWidth="1"/>
    <col min="2322" max="2322" width="9" style="2275"/>
    <col min="2323" max="2323" width="10.125" style="2275" customWidth="1"/>
    <col min="2324" max="2324" width="12.625" style="2275" customWidth="1"/>
    <col min="2325" max="2325" width="11.75" style="2275" customWidth="1"/>
    <col min="2326" max="2328" width="9" style="2275"/>
    <col min="2329" max="2329" width="27.5" style="2275" customWidth="1"/>
    <col min="2330" max="2564" width="9" style="2275"/>
    <col min="2565" max="2565" width="8.625" style="2275" customWidth="1"/>
    <col min="2566" max="2566" width="38.25" style="2275" customWidth="1"/>
    <col min="2567" max="2568" width="11" style="2275" customWidth="1"/>
    <col min="2569" max="2569" width="11.25" style="2275" bestFit="1" customWidth="1"/>
    <col min="2570" max="2570" width="11.5" style="2275" customWidth="1"/>
    <col min="2571" max="2571" width="11.125" style="2275" customWidth="1"/>
    <col min="2572" max="2572" width="13.125" style="2275" customWidth="1"/>
    <col min="2573" max="2573" width="11.25" style="2275" bestFit="1" customWidth="1"/>
    <col min="2574" max="2574" width="11" style="2275" customWidth="1"/>
    <col min="2575" max="2575" width="11.375" style="2275" customWidth="1"/>
    <col min="2576" max="2576" width="9.625" style="2275" bestFit="1" customWidth="1"/>
    <col min="2577" max="2577" width="12" style="2275" customWidth="1"/>
    <col min="2578" max="2578" width="9" style="2275"/>
    <col min="2579" max="2579" width="10.125" style="2275" customWidth="1"/>
    <col min="2580" max="2580" width="12.625" style="2275" customWidth="1"/>
    <col min="2581" max="2581" width="11.75" style="2275" customWidth="1"/>
    <col min="2582" max="2584" width="9" style="2275"/>
    <col min="2585" max="2585" width="27.5" style="2275" customWidth="1"/>
    <col min="2586" max="2820" width="9" style="2275"/>
    <col min="2821" max="2821" width="8.625" style="2275" customWidth="1"/>
    <col min="2822" max="2822" width="38.25" style="2275" customWidth="1"/>
    <col min="2823" max="2824" width="11" style="2275" customWidth="1"/>
    <col min="2825" max="2825" width="11.25" style="2275" bestFit="1" customWidth="1"/>
    <col min="2826" max="2826" width="11.5" style="2275" customWidth="1"/>
    <col min="2827" max="2827" width="11.125" style="2275" customWidth="1"/>
    <col min="2828" max="2828" width="13.125" style="2275" customWidth="1"/>
    <col min="2829" max="2829" width="11.25" style="2275" bestFit="1" customWidth="1"/>
    <col min="2830" max="2830" width="11" style="2275" customWidth="1"/>
    <col min="2831" max="2831" width="11.375" style="2275" customWidth="1"/>
    <col min="2832" max="2832" width="9.625" style="2275" bestFit="1" customWidth="1"/>
    <col min="2833" max="2833" width="12" style="2275" customWidth="1"/>
    <col min="2834" max="2834" width="9" style="2275"/>
    <col min="2835" max="2835" width="10.125" style="2275" customWidth="1"/>
    <col min="2836" max="2836" width="12.625" style="2275" customWidth="1"/>
    <col min="2837" max="2837" width="11.75" style="2275" customWidth="1"/>
    <col min="2838" max="2840" width="9" style="2275"/>
    <col min="2841" max="2841" width="27.5" style="2275" customWidth="1"/>
    <col min="2842" max="3076" width="9" style="2275"/>
    <col min="3077" max="3077" width="8.625" style="2275" customWidth="1"/>
    <col min="3078" max="3078" width="38.25" style="2275" customWidth="1"/>
    <col min="3079" max="3080" width="11" style="2275" customWidth="1"/>
    <col min="3081" max="3081" width="11.25" style="2275" bestFit="1" customWidth="1"/>
    <col min="3082" max="3082" width="11.5" style="2275" customWidth="1"/>
    <col min="3083" max="3083" width="11.125" style="2275" customWidth="1"/>
    <col min="3084" max="3084" width="13.125" style="2275" customWidth="1"/>
    <col min="3085" max="3085" width="11.25" style="2275" bestFit="1" customWidth="1"/>
    <col min="3086" max="3086" width="11" style="2275" customWidth="1"/>
    <col min="3087" max="3087" width="11.375" style="2275" customWidth="1"/>
    <col min="3088" max="3088" width="9.625" style="2275" bestFit="1" customWidth="1"/>
    <col min="3089" max="3089" width="12" style="2275" customWidth="1"/>
    <col min="3090" max="3090" width="9" style="2275"/>
    <col min="3091" max="3091" width="10.125" style="2275" customWidth="1"/>
    <col min="3092" max="3092" width="12.625" style="2275" customWidth="1"/>
    <col min="3093" max="3093" width="11.75" style="2275" customWidth="1"/>
    <col min="3094" max="3096" width="9" style="2275"/>
    <col min="3097" max="3097" width="27.5" style="2275" customWidth="1"/>
    <col min="3098" max="3332" width="9" style="2275"/>
    <col min="3333" max="3333" width="8.625" style="2275" customWidth="1"/>
    <col min="3334" max="3334" width="38.25" style="2275" customWidth="1"/>
    <col min="3335" max="3336" width="11" style="2275" customWidth="1"/>
    <col min="3337" max="3337" width="11.25" style="2275" bestFit="1" customWidth="1"/>
    <col min="3338" max="3338" width="11.5" style="2275" customWidth="1"/>
    <col min="3339" max="3339" width="11.125" style="2275" customWidth="1"/>
    <col min="3340" max="3340" width="13.125" style="2275" customWidth="1"/>
    <col min="3341" max="3341" width="11.25" style="2275" bestFit="1" customWidth="1"/>
    <col min="3342" max="3342" width="11" style="2275" customWidth="1"/>
    <col min="3343" max="3343" width="11.375" style="2275" customWidth="1"/>
    <col min="3344" max="3344" width="9.625" style="2275" bestFit="1" customWidth="1"/>
    <col min="3345" max="3345" width="12" style="2275" customWidth="1"/>
    <col min="3346" max="3346" width="9" style="2275"/>
    <col min="3347" max="3347" width="10.125" style="2275" customWidth="1"/>
    <col min="3348" max="3348" width="12.625" style="2275" customWidth="1"/>
    <col min="3349" max="3349" width="11.75" style="2275" customWidth="1"/>
    <col min="3350" max="3352" width="9" style="2275"/>
    <col min="3353" max="3353" width="27.5" style="2275" customWidth="1"/>
    <col min="3354" max="3588" width="9" style="2275"/>
    <col min="3589" max="3589" width="8.625" style="2275" customWidth="1"/>
    <col min="3590" max="3590" width="38.25" style="2275" customWidth="1"/>
    <col min="3591" max="3592" width="11" style="2275" customWidth="1"/>
    <col min="3593" max="3593" width="11.25" style="2275" bestFit="1" customWidth="1"/>
    <col min="3594" max="3594" width="11.5" style="2275" customWidth="1"/>
    <col min="3595" max="3595" width="11.125" style="2275" customWidth="1"/>
    <col min="3596" max="3596" width="13.125" style="2275" customWidth="1"/>
    <col min="3597" max="3597" width="11.25" style="2275" bestFit="1" customWidth="1"/>
    <col min="3598" max="3598" width="11" style="2275" customWidth="1"/>
    <col min="3599" max="3599" width="11.375" style="2275" customWidth="1"/>
    <col min="3600" max="3600" width="9.625" style="2275" bestFit="1" customWidth="1"/>
    <col min="3601" max="3601" width="12" style="2275" customWidth="1"/>
    <col min="3602" max="3602" width="9" style="2275"/>
    <col min="3603" max="3603" width="10.125" style="2275" customWidth="1"/>
    <col min="3604" max="3604" width="12.625" style="2275" customWidth="1"/>
    <col min="3605" max="3605" width="11.75" style="2275" customWidth="1"/>
    <col min="3606" max="3608" width="9" style="2275"/>
    <col min="3609" max="3609" width="27.5" style="2275" customWidth="1"/>
    <col min="3610" max="3844" width="9" style="2275"/>
    <col min="3845" max="3845" width="8.625" style="2275" customWidth="1"/>
    <col min="3846" max="3846" width="38.25" style="2275" customWidth="1"/>
    <col min="3847" max="3848" width="11" style="2275" customWidth="1"/>
    <col min="3849" max="3849" width="11.25" style="2275" bestFit="1" customWidth="1"/>
    <col min="3850" max="3850" width="11.5" style="2275" customWidth="1"/>
    <col min="3851" max="3851" width="11.125" style="2275" customWidth="1"/>
    <col min="3852" max="3852" width="13.125" style="2275" customWidth="1"/>
    <col min="3853" max="3853" width="11.25" style="2275" bestFit="1" customWidth="1"/>
    <col min="3854" max="3854" width="11" style="2275" customWidth="1"/>
    <col min="3855" max="3855" width="11.375" style="2275" customWidth="1"/>
    <col min="3856" max="3856" width="9.625" style="2275" bestFit="1" customWidth="1"/>
    <col min="3857" max="3857" width="12" style="2275" customWidth="1"/>
    <col min="3858" max="3858" width="9" style="2275"/>
    <col min="3859" max="3859" width="10.125" style="2275" customWidth="1"/>
    <col min="3860" max="3860" width="12.625" style="2275" customWidth="1"/>
    <col min="3861" max="3861" width="11.75" style="2275" customWidth="1"/>
    <col min="3862" max="3864" width="9" style="2275"/>
    <col min="3865" max="3865" width="27.5" style="2275" customWidth="1"/>
    <col min="3866" max="4100" width="9" style="2275"/>
    <col min="4101" max="4101" width="8.625" style="2275" customWidth="1"/>
    <col min="4102" max="4102" width="38.25" style="2275" customWidth="1"/>
    <col min="4103" max="4104" width="11" style="2275" customWidth="1"/>
    <col min="4105" max="4105" width="11.25" style="2275" bestFit="1" customWidth="1"/>
    <col min="4106" max="4106" width="11.5" style="2275" customWidth="1"/>
    <col min="4107" max="4107" width="11.125" style="2275" customWidth="1"/>
    <col min="4108" max="4108" width="13.125" style="2275" customWidth="1"/>
    <col min="4109" max="4109" width="11.25" style="2275" bestFit="1" customWidth="1"/>
    <col min="4110" max="4110" width="11" style="2275" customWidth="1"/>
    <col min="4111" max="4111" width="11.375" style="2275" customWidth="1"/>
    <col min="4112" max="4112" width="9.625" style="2275" bestFit="1" customWidth="1"/>
    <col min="4113" max="4113" width="12" style="2275" customWidth="1"/>
    <col min="4114" max="4114" width="9" style="2275"/>
    <col min="4115" max="4115" width="10.125" style="2275" customWidth="1"/>
    <col min="4116" max="4116" width="12.625" style="2275" customWidth="1"/>
    <col min="4117" max="4117" width="11.75" style="2275" customWidth="1"/>
    <col min="4118" max="4120" width="9" style="2275"/>
    <col min="4121" max="4121" width="27.5" style="2275" customWidth="1"/>
    <col min="4122" max="4356" width="9" style="2275"/>
    <col min="4357" max="4357" width="8.625" style="2275" customWidth="1"/>
    <col min="4358" max="4358" width="38.25" style="2275" customWidth="1"/>
    <col min="4359" max="4360" width="11" style="2275" customWidth="1"/>
    <col min="4361" max="4361" width="11.25" style="2275" bestFit="1" customWidth="1"/>
    <col min="4362" max="4362" width="11.5" style="2275" customWidth="1"/>
    <col min="4363" max="4363" width="11.125" style="2275" customWidth="1"/>
    <col min="4364" max="4364" width="13.125" style="2275" customWidth="1"/>
    <col min="4365" max="4365" width="11.25" style="2275" bestFit="1" customWidth="1"/>
    <col min="4366" max="4366" width="11" style="2275" customWidth="1"/>
    <col min="4367" max="4367" width="11.375" style="2275" customWidth="1"/>
    <col min="4368" max="4368" width="9.625" style="2275" bestFit="1" customWidth="1"/>
    <col min="4369" max="4369" width="12" style="2275" customWidth="1"/>
    <col min="4370" max="4370" width="9" style="2275"/>
    <col min="4371" max="4371" width="10.125" style="2275" customWidth="1"/>
    <col min="4372" max="4372" width="12.625" style="2275" customWidth="1"/>
    <col min="4373" max="4373" width="11.75" style="2275" customWidth="1"/>
    <col min="4374" max="4376" width="9" style="2275"/>
    <col min="4377" max="4377" width="27.5" style="2275" customWidth="1"/>
    <col min="4378" max="4612" width="9" style="2275"/>
    <col min="4613" max="4613" width="8.625" style="2275" customWidth="1"/>
    <col min="4614" max="4614" width="38.25" style="2275" customWidth="1"/>
    <col min="4615" max="4616" width="11" style="2275" customWidth="1"/>
    <col min="4617" max="4617" width="11.25" style="2275" bestFit="1" customWidth="1"/>
    <col min="4618" max="4618" width="11.5" style="2275" customWidth="1"/>
    <col min="4619" max="4619" width="11.125" style="2275" customWidth="1"/>
    <col min="4620" max="4620" width="13.125" style="2275" customWidth="1"/>
    <col min="4621" max="4621" width="11.25" style="2275" bestFit="1" customWidth="1"/>
    <col min="4622" max="4622" width="11" style="2275" customWidth="1"/>
    <col min="4623" max="4623" width="11.375" style="2275" customWidth="1"/>
    <col min="4624" max="4624" width="9.625" style="2275" bestFit="1" customWidth="1"/>
    <col min="4625" max="4625" width="12" style="2275" customWidth="1"/>
    <col min="4626" max="4626" width="9" style="2275"/>
    <col min="4627" max="4627" width="10.125" style="2275" customWidth="1"/>
    <col min="4628" max="4628" width="12.625" style="2275" customWidth="1"/>
    <col min="4629" max="4629" width="11.75" style="2275" customWidth="1"/>
    <col min="4630" max="4632" width="9" style="2275"/>
    <col min="4633" max="4633" width="27.5" style="2275" customWidth="1"/>
    <col min="4634" max="4868" width="9" style="2275"/>
    <col min="4869" max="4869" width="8.625" style="2275" customWidth="1"/>
    <col min="4870" max="4870" width="38.25" style="2275" customWidth="1"/>
    <col min="4871" max="4872" width="11" style="2275" customWidth="1"/>
    <col min="4873" max="4873" width="11.25" style="2275" bestFit="1" customWidth="1"/>
    <col min="4874" max="4874" width="11.5" style="2275" customWidth="1"/>
    <col min="4875" max="4875" width="11.125" style="2275" customWidth="1"/>
    <col min="4876" max="4876" width="13.125" style="2275" customWidth="1"/>
    <col min="4877" max="4877" width="11.25" style="2275" bestFit="1" customWidth="1"/>
    <col min="4878" max="4878" width="11" style="2275" customWidth="1"/>
    <col min="4879" max="4879" width="11.375" style="2275" customWidth="1"/>
    <col min="4880" max="4880" width="9.625" style="2275" bestFit="1" customWidth="1"/>
    <col min="4881" max="4881" width="12" style="2275" customWidth="1"/>
    <col min="4882" max="4882" width="9" style="2275"/>
    <col min="4883" max="4883" width="10.125" style="2275" customWidth="1"/>
    <col min="4884" max="4884" width="12.625" style="2275" customWidth="1"/>
    <col min="4885" max="4885" width="11.75" style="2275" customWidth="1"/>
    <col min="4886" max="4888" width="9" style="2275"/>
    <col min="4889" max="4889" width="27.5" style="2275" customWidth="1"/>
    <col min="4890" max="5124" width="9" style="2275"/>
    <col min="5125" max="5125" width="8.625" style="2275" customWidth="1"/>
    <col min="5126" max="5126" width="38.25" style="2275" customWidth="1"/>
    <col min="5127" max="5128" width="11" style="2275" customWidth="1"/>
    <col min="5129" max="5129" width="11.25" style="2275" bestFit="1" customWidth="1"/>
    <col min="5130" max="5130" width="11.5" style="2275" customWidth="1"/>
    <col min="5131" max="5131" width="11.125" style="2275" customWidth="1"/>
    <col min="5132" max="5132" width="13.125" style="2275" customWidth="1"/>
    <col min="5133" max="5133" width="11.25" style="2275" bestFit="1" customWidth="1"/>
    <col min="5134" max="5134" width="11" style="2275" customWidth="1"/>
    <col min="5135" max="5135" width="11.375" style="2275" customWidth="1"/>
    <col min="5136" max="5136" width="9.625" style="2275" bestFit="1" customWidth="1"/>
    <col min="5137" max="5137" width="12" style="2275" customWidth="1"/>
    <col min="5138" max="5138" width="9" style="2275"/>
    <col min="5139" max="5139" width="10.125" style="2275" customWidth="1"/>
    <col min="5140" max="5140" width="12.625" style="2275" customWidth="1"/>
    <col min="5141" max="5141" width="11.75" style="2275" customWidth="1"/>
    <col min="5142" max="5144" width="9" style="2275"/>
    <col min="5145" max="5145" width="27.5" style="2275" customWidth="1"/>
    <col min="5146" max="5380" width="9" style="2275"/>
    <col min="5381" max="5381" width="8.625" style="2275" customWidth="1"/>
    <col min="5382" max="5382" width="38.25" style="2275" customWidth="1"/>
    <col min="5383" max="5384" width="11" style="2275" customWidth="1"/>
    <col min="5385" max="5385" width="11.25" style="2275" bestFit="1" customWidth="1"/>
    <col min="5386" max="5386" width="11.5" style="2275" customWidth="1"/>
    <col min="5387" max="5387" width="11.125" style="2275" customWidth="1"/>
    <col min="5388" max="5388" width="13.125" style="2275" customWidth="1"/>
    <col min="5389" max="5389" width="11.25" style="2275" bestFit="1" customWidth="1"/>
    <col min="5390" max="5390" width="11" style="2275" customWidth="1"/>
    <col min="5391" max="5391" width="11.375" style="2275" customWidth="1"/>
    <col min="5392" max="5392" width="9.625" style="2275" bestFit="1" customWidth="1"/>
    <col min="5393" max="5393" width="12" style="2275" customWidth="1"/>
    <col min="5394" max="5394" width="9" style="2275"/>
    <col min="5395" max="5395" width="10.125" style="2275" customWidth="1"/>
    <col min="5396" max="5396" width="12.625" style="2275" customWidth="1"/>
    <col min="5397" max="5397" width="11.75" style="2275" customWidth="1"/>
    <col min="5398" max="5400" width="9" style="2275"/>
    <col min="5401" max="5401" width="27.5" style="2275" customWidth="1"/>
    <col min="5402" max="5636" width="9" style="2275"/>
    <col min="5637" max="5637" width="8.625" style="2275" customWidth="1"/>
    <col min="5638" max="5638" width="38.25" style="2275" customWidth="1"/>
    <col min="5639" max="5640" width="11" style="2275" customWidth="1"/>
    <col min="5641" max="5641" width="11.25" style="2275" bestFit="1" customWidth="1"/>
    <col min="5642" max="5642" width="11.5" style="2275" customWidth="1"/>
    <col min="5643" max="5643" width="11.125" style="2275" customWidth="1"/>
    <col min="5644" max="5644" width="13.125" style="2275" customWidth="1"/>
    <col min="5645" max="5645" width="11.25" style="2275" bestFit="1" customWidth="1"/>
    <col min="5646" max="5646" width="11" style="2275" customWidth="1"/>
    <col min="5647" max="5647" width="11.375" style="2275" customWidth="1"/>
    <col min="5648" max="5648" width="9.625" style="2275" bestFit="1" customWidth="1"/>
    <col min="5649" max="5649" width="12" style="2275" customWidth="1"/>
    <col min="5650" max="5650" width="9" style="2275"/>
    <col min="5651" max="5651" width="10.125" style="2275" customWidth="1"/>
    <col min="5652" max="5652" width="12.625" style="2275" customWidth="1"/>
    <col min="5653" max="5653" width="11.75" style="2275" customWidth="1"/>
    <col min="5654" max="5656" width="9" style="2275"/>
    <col min="5657" max="5657" width="27.5" style="2275" customWidth="1"/>
    <col min="5658" max="5892" width="9" style="2275"/>
    <col min="5893" max="5893" width="8.625" style="2275" customWidth="1"/>
    <col min="5894" max="5894" width="38.25" style="2275" customWidth="1"/>
    <col min="5895" max="5896" width="11" style="2275" customWidth="1"/>
    <col min="5897" max="5897" width="11.25" style="2275" bestFit="1" customWidth="1"/>
    <col min="5898" max="5898" width="11.5" style="2275" customWidth="1"/>
    <col min="5899" max="5899" width="11.125" style="2275" customWidth="1"/>
    <col min="5900" max="5900" width="13.125" style="2275" customWidth="1"/>
    <col min="5901" max="5901" width="11.25" style="2275" bestFit="1" customWidth="1"/>
    <col min="5902" max="5902" width="11" style="2275" customWidth="1"/>
    <col min="5903" max="5903" width="11.375" style="2275" customWidth="1"/>
    <col min="5904" max="5904" width="9.625" style="2275" bestFit="1" customWidth="1"/>
    <col min="5905" max="5905" width="12" style="2275" customWidth="1"/>
    <col min="5906" max="5906" width="9" style="2275"/>
    <col min="5907" max="5907" width="10.125" style="2275" customWidth="1"/>
    <col min="5908" max="5908" width="12.625" style="2275" customWidth="1"/>
    <col min="5909" max="5909" width="11.75" style="2275" customWidth="1"/>
    <col min="5910" max="5912" width="9" style="2275"/>
    <col min="5913" max="5913" width="27.5" style="2275" customWidth="1"/>
    <col min="5914" max="6148" width="9" style="2275"/>
    <col min="6149" max="6149" width="8.625" style="2275" customWidth="1"/>
    <col min="6150" max="6150" width="38.25" style="2275" customWidth="1"/>
    <col min="6151" max="6152" width="11" style="2275" customWidth="1"/>
    <col min="6153" max="6153" width="11.25" style="2275" bestFit="1" customWidth="1"/>
    <col min="6154" max="6154" width="11.5" style="2275" customWidth="1"/>
    <col min="6155" max="6155" width="11.125" style="2275" customWidth="1"/>
    <col min="6156" max="6156" width="13.125" style="2275" customWidth="1"/>
    <col min="6157" max="6157" width="11.25" style="2275" bestFit="1" customWidth="1"/>
    <col min="6158" max="6158" width="11" style="2275" customWidth="1"/>
    <col min="6159" max="6159" width="11.375" style="2275" customWidth="1"/>
    <col min="6160" max="6160" width="9.625" style="2275" bestFit="1" customWidth="1"/>
    <col min="6161" max="6161" width="12" style="2275" customWidth="1"/>
    <col min="6162" max="6162" width="9" style="2275"/>
    <col min="6163" max="6163" width="10.125" style="2275" customWidth="1"/>
    <col min="6164" max="6164" width="12.625" style="2275" customWidth="1"/>
    <col min="6165" max="6165" width="11.75" style="2275" customWidth="1"/>
    <col min="6166" max="6168" width="9" style="2275"/>
    <col min="6169" max="6169" width="27.5" style="2275" customWidth="1"/>
    <col min="6170" max="6404" width="9" style="2275"/>
    <col min="6405" max="6405" width="8.625" style="2275" customWidth="1"/>
    <col min="6406" max="6406" width="38.25" style="2275" customWidth="1"/>
    <col min="6407" max="6408" width="11" style="2275" customWidth="1"/>
    <col min="6409" max="6409" width="11.25" style="2275" bestFit="1" customWidth="1"/>
    <col min="6410" max="6410" width="11.5" style="2275" customWidth="1"/>
    <col min="6411" max="6411" width="11.125" style="2275" customWidth="1"/>
    <col min="6412" max="6412" width="13.125" style="2275" customWidth="1"/>
    <col min="6413" max="6413" width="11.25" style="2275" bestFit="1" customWidth="1"/>
    <col min="6414" max="6414" width="11" style="2275" customWidth="1"/>
    <col min="6415" max="6415" width="11.375" style="2275" customWidth="1"/>
    <col min="6416" max="6416" width="9.625" style="2275" bestFit="1" customWidth="1"/>
    <col min="6417" max="6417" width="12" style="2275" customWidth="1"/>
    <col min="6418" max="6418" width="9" style="2275"/>
    <col min="6419" max="6419" width="10.125" style="2275" customWidth="1"/>
    <col min="6420" max="6420" width="12.625" style="2275" customWidth="1"/>
    <col min="6421" max="6421" width="11.75" style="2275" customWidth="1"/>
    <col min="6422" max="6424" width="9" style="2275"/>
    <col min="6425" max="6425" width="27.5" style="2275" customWidth="1"/>
    <col min="6426" max="6660" width="9" style="2275"/>
    <col min="6661" max="6661" width="8.625" style="2275" customWidth="1"/>
    <col min="6662" max="6662" width="38.25" style="2275" customWidth="1"/>
    <col min="6663" max="6664" width="11" style="2275" customWidth="1"/>
    <col min="6665" max="6665" width="11.25" style="2275" bestFit="1" customWidth="1"/>
    <col min="6666" max="6666" width="11.5" style="2275" customWidth="1"/>
    <col min="6667" max="6667" width="11.125" style="2275" customWidth="1"/>
    <col min="6668" max="6668" width="13.125" style="2275" customWidth="1"/>
    <col min="6669" max="6669" width="11.25" style="2275" bestFit="1" customWidth="1"/>
    <col min="6670" max="6670" width="11" style="2275" customWidth="1"/>
    <col min="6671" max="6671" width="11.375" style="2275" customWidth="1"/>
    <col min="6672" max="6672" width="9.625" style="2275" bestFit="1" customWidth="1"/>
    <col min="6673" max="6673" width="12" style="2275" customWidth="1"/>
    <col min="6674" max="6674" width="9" style="2275"/>
    <col min="6675" max="6675" width="10.125" style="2275" customWidth="1"/>
    <col min="6676" max="6676" width="12.625" style="2275" customWidth="1"/>
    <col min="6677" max="6677" width="11.75" style="2275" customWidth="1"/>
    <col min="6678" max="6680" width="9" style="2275"/>
    <col min="6681" max="6681" width="27.5" style="2275" customWidth="1"/>
    <col min="6682" max="6916" width="9" style="2275"/>
    <col min="6917" max="6917" width="8.625" style="2275" customWidth="1"/>
    <col min="6918" max="6918" width="38.25" style="2275" customWidth="1"/>
    <col min="6919" max="6920" width="11" style="2275" customWidth="1"/>
    <col min="6921" max="6921" width="11.25" style="2275" bestFit="1" customWidth="1"/>
    <col min="6922" max="6922" width="11.5" style="2275" customWidth="1"/>
    <col min="6923" max="6923" width="11.125" style="2275" customWidth="1"/>
    <col min="6924" max="6924" width="13.125" style="2275" customWidth="1"/>
    <col min="6925" max="6925" width="11.25" style="2275" bestFit="1" customWidth="1"/>
    <col min="6926" max="6926" width="11" style="2275" customWidth="1"/>
    <col min="6927" max="6927" width="11.375" style="2275" customWidth="1"/>
    <col min="6928" max="6928" width="9.625" style="2275" bestFit="1" customWidth="1"/>
    <col min="6929" max="6929" width="12" style="2275" customWidth="1"/>
    <col min="6930" max="6930" width="9" style="2275"/>
    <col min="6931" max="6931" width="10.125" style="2275" customWidth="1"/>
    <col min="6932" max="6932" width="12.625" style="2275" customWidth="1"/>
    <col min="6933" max="6933" width="11.75" style="2275" customWidth="1"/>
    <col min="6934" max="6936" width="9" style="2275"/>
    <col min="6937" max="6937" width="27.5" style="2275" customWidth="1"/>
    <col min="6938" max="7172" width="9" style="2275"/>
    <col min="7173" max="7173" width="8.625" style="2275" customWidth="1"/>
    <col min="7174" max="7174" width="38.25" style="2275" customWidth="1"/>
    <col min="7175" max="7176" width="11" style="2275" customWidth="1"/>
    <col min="7177" max="7177" width="11.25" style="2275" bestFit="1" customWidth="1"/>
    <col min="7178" max="7178" width="11.5" style="2275" customWidth="1"/>
    <col min="7179" max="7179" width="11.125" style="2275" customWidth="1"/>
    <col min="7180" max="7180" width="13.125" style="2275" customWidth="1"/>
    <col min="7181" max="7181" width="11.25" style="2275" bestFit="1" customWidth="1"/>
    <col min="7182" max="7182" width="11" style="2275" customWidth="1"/>
    <col min="7183" max="7183" width="11.375" style="2275" customWidth="1"/>
    <col min="7184" max="7184" width="9.625" style="2275" bestFit="1" customWidth="1"/>
    <col min="7185" max="7185" width="12" style="2275" customWidth="1"/>
    <col min="7186" max="7186" width="9" style="2275"/>
    <col min="7187" max="7187" width="10.125" style="2275" customWidth="1"/>
    <col min="7188" max="7188" width="12.625" style="2275" customWidth="1"/>
    <col min="7189" max="7189" width="11.75" style="2275" customWidth="1"/>
    <col min="7190" max="7192" width="9" style="2275"/>
    <col min="7193" max="7193" width="27.5" style="2275" customWidth="1"/>
    <col min="7194" max="7428" width="9" style="2275"/>
    <col min="7429" max="7429" width="8.625" style="2275" customWidth="1"/>
    <col min="7430" max="7430" width="38.25" style="2275" customWidth="1"/>
    <col min="7431" max="7432" width="11" style="2275" customWidth="1"/>
    <col min="7433" max="7433" width="11.25" style="2275" bestFit="1" customWidth="1"/>
    <col min="7434" max="7434" width="11.5" style="2275" customWidth="1"/>
    <col min="7435" max="7435" width="11.125" style="2275" customWidth="1"/>
    <col min="7436" max="7436" width="13.125" style="2275" customWidth="1"/>
    <col min="7437" max="7437" width="11.25" style="2275" bestFit="1" customWidth="1"/>
    <col min="7438" max="7438" width="11" style="2275" customWidth="1"/>
    <col min="7439" max="7439" width="11.375" style="2275" customWidth="1"/>
    <col min="7440" max="7440" width="9.625" style="2275" bestFit="1" customWidth="1"/>
    <col min="7441" max="7441" width="12" style="2275" customWidth="1"/>
    <col min="7442" max="7442" width="9" style="2275"/>
    <col min="7443" max="7443" width="10.125" style="2275" customWidth="1"/>
    <col min="7444" max="7444" width="12.625" style="2275" customWidth="1"/>
    <col min="7445" max="7445" width="11.75" style="2275" customWidth="1"/>
    <col min="7446" max="7448" width="9" style="2275"/>
    <col min="7449" max="7449" width="27.5" style="2275" customWidth="1"/>
    <col min="7450" max="7684" width="9" style="2275"/>
    <col min="7685" max="7685" width="8.625" style="2275" customWidth="1"/>
    <col min="7686" max="7686" width="38.25" style="2275" customWidth="1"/>
    <col min="7687" max="7688" width="11" style="2275" customWidth="1"/>
    <col min="7689" max="7689" width="11.25" style="2275" bestFit="1" customWidth="1"/>
    <col min="7690" max="7690" width="11.5" style="2275" customWidth="1"/>
    <col min="7691" max="7691" width="11.125" style="2275" customWidth="1"/>
    <col min="7692" max="7692" width="13.125" style="2275" customWidth="1"/>
    <col min="7693" max="7693" width="11.25" style="2275" bestFit="1" customWidth="1"/>
    <col min="7694" max="7694" width="11" style="2275" customWidth="1"/>
    <col min="7695" max="7695" width="11.375" style="2275" customWidth="1"/>
    <col min="7696" max="7696" width="9.625" style="2275" bestFit="1" customWidth="1"/>
    <col min="7697" max="7697" width="12" style="2275" customWidth="1"/>
    <col min="7698" max="7698" width="9" style="2275"/>
    <col min="7699" max="7699" width="10.125" style="2275" customWidth="1"/>
    <col min="7700" max="7700" width="12.625" style="2275" customWidth="1"/>
    <col min="7701" max="7701" width="11.75" style="2275" customWidth="1"/>
    <col min="7702" max="7704" width="9" style="2275"/>
    <col min="7705" max="7705" width="27.5" style="2275" customWidth="1"/>
    <col min="7706" max="7940" width="9" style="2275"/>
    <col min="7941" max="7941" width="8.625" style="2275" customWidth="1"/>
    <col min="7942" max="7942" width="38.25" style="2275" customWidth="1"/>
    <col min="7943" max="7944" width="11" style="2275" customWidth="1"/>
    <col min="7945" max="7945" width="11.25" style="2275" bestFit="1" customWidth="1"/>
    <col min="7946" max="7946" width="11.5" style="2275" customWidth="1"/>
    <col min="7947" max="7947" width="11.125" style="2275" customWidth="1"/>
    <col min="7948" max="7948" width="13.125" style="2275" customWidth="1"/>
    <col min="7949" max="7949" width="11.25" style="2275" bestFit="1" customWidth="1"/>
    <col min="7950" max="7950" width="11" style="2275" customWidth="1"/>
    <col min="7951" max="7951" width="11.375" style="2275" customWidth="1"/>
    <col min="7952" max="7952" width="9.625" style="2275" bestFit="1" customWidth="1"/>
    <col min="7953" max="7953" width="12" style="2275" customWidth="1"/>
    <col min="7954" max="7954" width="9" style="2275"/>
    <col min="7955" max="7955" width="10.125" style="2275" customWidth="1"/>
    <col min="7956" max="7956" width="12.625" style="2275" customWidth="1"/>
    <col min="7957" max="7957" width="11.75" style="2275" customWidth="1"/>
    <col min="7958" max="7960" width="9" style="2275"/>
    <col min="7961" max="7961" width="27.5" style="2275" customWidth="1"/>
    <col min="7962" max="8196" width="9" style="2275"/>
    <col min="8197" max="8197" width="8.625" style="2275" customWidth="1"/>
    <col min="8198" max="8198" width="38.25" style="2275" customWidth="1"/>
    <col min="8199" max="8200" width="11" style="2275" customWidth="1"/>
    <col min="8201" max="8201" width="11.25" style="2275" bestFit="1" customWidth="1"/>
    <col min="8202" max="8202" width="11.5" style="2275" customWidth="1"/>
    <col min="8203" max="8203" width="11.125" style="2275" customWidth="1"/>
    <col min="8204" max="8204" width="13.125" style="2275" customWidth="1"/>
    <col min="8205" max="8205" width="11.25" style="2275" bestFit="1" customWidth="1"/>
    <col min="8206" max="8206" width="11" style="2275" customWidth="1"/>
    <col min="8207" max="8207" width="11.375" style="2275" customWidth="1"/>
    <col min="8208" max="8208" width="9.625" style="2275" bestFit="1" customWidth="1"/>
    <col min="8209" max="8209" width="12" style="2275" customWidth="1"/>
    <col min="8210" max="8210" width="9" style="2275"/>
    <col min="8211" max="8211" width="10.125" style="2275" customWidth="1"/>
    <col min="8212" max="8212" width="12.625" style="2275" customWidth="1"/>
    <col min="8213" max="8213" width="11.75" style="2275" customWidth="1"/>
    <col min="8214" max="8216" width="9" style="2275"/>
    <col min="8217" max="8217" width="27.5" style="2275" customWidth="1"/>
    <col min="8218" max="8452" width="9" style="2275"/>
    <col min="8453" max="8453" width="8.625" style="2275" customWidth="1"/>
    <col min="8454" max="8454" width="38.25" style="2275" customWidth="1"/>
    <col min="8455" max="8456" width="11" style="2275" customWidth="1"/>
    <col min="8457" max="8457" width="11.25" style="2275" bestFit="1" customWidth="1"/>
    <col min="8458" max="8458" width="11.5" style="2275" customWidth="1"/>
    <col min="8459" max="8459" width="11.125" style="2275" customWidth="1"/>
    <col min="8460" max="8460" width="13.125" style="2275" customWidth="1"/>
    <col min="8461" max="8461" width="11.25" style="2275" bestFit="1" customWidth="1"/>
    <col min="8462" max="8462" width="11" style="2275" customWidth="1"/>
    <col min="8463" max="8463" width="11.375" style="2275" customWidth="1"/>
    <col min="8464" max="8464" width="9.625" style="2275" bestFit="1" customWidth="1"/>
    <col min="8465" max="8465" width="12" style="2275" customWidth="1"/>
    <col min="8466" max="8466" width="9" style="2275"/>
    <col min="8467" max="8467" width="10.125" style="2275" customWidth="1"/>
    <col min="8468" max="8468" width="12.625" style="2275" customWidth="1"/>
    <col min="8469" max="8469" width="11.75" style="2275" customWidth="1"/>
    <col min="8470" max="8472" width="9" style="2275"/>
    <col min="8473" max="8473" width="27.5" style="2275" customWidth="1"/>
    <col min="8474" max="8708" width="9" style="2275"/>
    <col min="8709" max="8709" width="8.625" style="2275" customWidth="1"/>
    <col min="8710" max="8710" width="38.25" style="2275" customWidth="1"/>
    <col min="8711" max="8712" width="11" style="2275" customWidth="1"/>
    <col min="8713" max="8713" width="11.25" style="2275" bestFit="1" customWidth="1"/>
    <col min="8714" max="8714" width="11.5" style="2275" customWidth="1"/>
    <col min="8715" max="8715" width="11.125" style="2275" customWidth="1"/>
    <col min="8716" max="8716" width="13.125" style="2275" customWidth="1"/>
    <col min="8717" max="8717" width="11.25" style="2275" bestFit="1" customWidth="1"/>
    <col min="8718" max="8718" width="11" style="2275" customWidth="1"/>
    <col min="8719" max="8719" width="11.375" style="2275" customWidth="1"/>
    <col min="8720" max="8720" width="9.625" style="2275" bestFit="1" customWidth="1"/>
    <col min="8721" max="8721" width="12" style="2275" customWidth="1"/>
    <col min="8722" max="8722" width="9" style="2275"/>
    <col min="8723" max="8723" width="10.125" style="2275" customWidth="1"/>
    <col min="8724" max="8724" width="12.625" style="2275" customWidth="1"/>
    <col min="8725" max="8725" width="11.75" style="2275" customWidth="1"/>
    <col min="8726" max="8728" width="9" style="2275"/>
    <col min="8729" max="8729" width="27.5" style="2275" customWidth="1"/>
    <col min="8730" max="8964" width="9" style="2275"/>
    <col min="8965" max="8965" width="8.625" style="2275" customWidth="1"/>
    <col min="8966" max="8966" width="38.25" style="2275" customWidth="1"/>
    <col min="8967" max="8968" width="11" style="2275" customWidth="1"/>
    <col min="8969" max="8969" width="11.25" style="2275" bestFit="1" customWidth="1"/>
    <col min="8970" max="8970" width="11.5" style="2275" customWidth="1"/>
    <col min="8971" max="8971" width="11.125" style="2275" customWidth="1"/>
    <col min="8972" max="8972" width="13.125" style="2275" customWidth="1"/>
    <col min="8973" max="8973" width="11.25" style="2275" bestFit="1" customWidth="1"/>
    <col min="8974" max="8974" width="11" style="2275" customWidth="1"/>
    <col min="8975" max="8975" width="11.375" style="2275" customWidth="1"/>
    <col min="8976" max="8976" width="9.625" style="2275" bestFit="1" customWidth="1"/>
    <col min="8977" max="8977" width="12" style="2275" customWidth="1"/>
    <col min="8978" max="8978" width="9" style="2275"/>
    <col min="8979" max="8979" width="10.125" style="2275" customWidth="1"/>
    <col min="8980" max="8980" width="12.625" style="2275" customWidth="1"/>
    <col min="8981" max="8981" width="11.75" style="2275" customWidth="1"/>
    <col min="8982" max="8984" width="9" style="2275"/>
    <col min="8985" max="8985" width="27.5" style="2275" customWidth="1"/>
    <col min="8986" max="9220" width="9" style="2275"/>
    <col min="9221" max="9221" width="8.625" style="2275" customWidth="1"/>
    <col min="9222" max="9222" width="38.25" style="2275" customWidth="1"/>
    <col min="9223" max="9224" width="11" style="2275" customWidth="1"/>
    <col min="9225" max="9225" width="11.25" style="2275" bestFit="1" customWidth="1"/>
    <col min="9226" max="9226" width="11.5" style="2275" customWidth="1"/>
    <col min="9227" max="9227" width="11.125" style="2275" customWidth="1"/>
    <col min="9228" max="9228" width="13.125" style="2275" customWidth="1"/>
    <col min="9229" max="9229" width="11.25" style="2275" bestFit="1" customWidth="1"/>
    <col min="9230" max="9230" width="11" style="2275" customWidth="1"/>
    <col min="9231" max="9231" width="11.375" style="2275" customWidth="1"/>
    <col min="9232" max="9232" width="9.625" style="2275" bestFit="1" customWidth="1"/>
    <col min="9233" max="9233" width="12" style="2275" customWidth="1"/>
    <col min="9234" max="9234" width="9" style="2275"/>
    <col min="9235" max="9235" width="10.125" style="2275" customWidth="1"/>
    <col min="9236" max="9236" width="12.625" style="2275" customWidth="1"/>
    <col min="9237" max="9237" width="11.75" style="2275" customWidth="1"/>
    <col min="9238" max="9240" width="9" style="2275"/>
    <col min="9241" max="9241" width="27.5" style="2275" customWidth="1"/>
    <col min="9242" max="9476" width="9" style="2275"/>
    <col min="9477" max="9477" width="8.625" style="2275" customWidth="1"/>
    <col min="9478" max="9478" width="38.25" style="2275" customWidth="1"/>
    <col min="9479" max="9480" width="11" style="2275" customWidth="1"/>
    <col min="9481" max="9481" width="11.25" style="2275" bestFit="1" customWidth="1"/>
    <col min="9482" max="9482" width="11.5" style="2275" customWidth="1"/>
    <col min="9483" max="9483" width="11.125" style="2275" customWidth="1"/>
    <col min="9484" max="9484" width="13.125" style="2275" customWidth="1"/>
    <col min="9485" max="9485" width="11.25" style="2275" bestFit="1" customWidth="1"/>
    <col min="9486" max="9486" width="11" style="2275" customWidth="1"/>
    <col min="9487" max="9487" width="11.375" style="2275" customWidth="1"/>
    <col min="9488" max="9488" width="9.625" style="2275" bestFit="1" customWidth="1"/>
    <col min="9489" max="9489" width="12" style="2275" customWidth="1"/>
    <col min="9490" max="9490" width="9" style="2275"/>
    <col min="9491" max="9491" width="10.125" style="2275" customWidth="1"/>
    <col min="9492" max="9492" width="12.625" style="2275" customWidth="1"/>
    <col min="9493" max="9493" width="11.75" style="2275" customWidth="1"/>
    <col min="9494" max="9496" width="9" style="2275"/>
    <col min="9497" max="9497" width="27.5" style="2275" customWidth="1"/>
    <col min="9498" max="9732" width="9" style="2275"/>
    <col min="9733" max="9733" width="8.625" style="2275" customWidth="1"/>
    <col min="9734" max="9734" width="38.25" style="2275" customWidth="1"/>
    <col min="9735" max="9736" width="11" style="2275" customWidth="1"/>
    <col min="9737" max="9737" width="11.25" style="2275" bestFit="1" customWidth="1"/>
    <col min="9738" max="9738" width="11.5" style="2275" customWidth="1"/>
    <col min="9739" max="9739" width="11.125" style="2275" customWidth="1"/>
    <col min="9740" max="9740" width="13.125" style="2275" customWidth="1"/>
    <col min="9741" max="9741" width="11.25" style="2275" bestFit="1" customWidth="1"/>
    <col min="9742" max="9742" width="11" style="2275" customWidth="1"/>
    <col min="9743" max="9743" width="11.375" style="2275" customWidth="1"/>
    <col min="9744" max="9744" width="9.625" style="2275" bestFit="1" customWidth="1"/>
    <col min="9745" max="9745" width="12" style="2275" customWidth="1"/>
    <col min="9746" max="9746" width="9" style="2275"/>
    <col min="9747" max="9747" width="10.125" style="2275" customWidth="1"/>
    <col min="9748" max="9748" width="12.625" style="2275" customWidth="1"/>
    <col min="9749" max="9749" width="11.75" style="2275" customWidth="1"/>
    <col min="9750" max="9752" width="9" style="2275"/>
    <col min="9753" max="9753" width="27.5" style="2275" customWidth="1"/>
    <col min="9754" max="9988" width="9" style="2275"/>
    <col min="9989" max="9989" width="8.625" style="2275" customWidth="1"/>
    <col min="9990" max="9990" width="38.25" style="2275" customWidth="1"/>
    <col min="9991" max="9992" width="11" style="2275" customWidth="1"/>
    <col min="9993" max="9993" width="11.25" style="2275" bestFit="1" customWidth="1"/>
    <col min="9994" max="9994" width="11.5" style="2275" customWidth="1"/>
    <col min="9995" max="9995" width="11.125" style="2275" customWidth="1"/>
    <col min="9996" max="9996" width="13.125" style="2275" customWidth="1"/>
    <col min="9997" max="9997" width="11.25" style="2275" bestFit="1" customWidth="1"/>
    <col min="9998" max="9998" width="11" style="2275" customWidth="1"/>
    <col min="9999" max="9999" width="11.375" style="2275" customWidth="1"/>
    <col min="10000" max="10000" width="9.625" style="2275" bestFit="1" customWidth="1"/>
    <col min="10001" max="10001" width="12" style="2275" customWidth="1"/>
    <col min="10002" max="10002" width="9" style="2275"/>
    <col min="10003" max="10003" width="10.125" style="2275" customWidth="1"/>
    <col min="10004" max="10004" width="12.625" style="2275" customWidth="1"/>
    <col min="10005" max="10005" width="11.75" style="2275" customWidth="1"/>
    <col min="10006" max="10008" width="9" style="2275"/>
    <col min="10009" max="10009" width="27.5" style="2275" customWidth="1"/>
    <col min="10010" max="10244" width="9" style="2275"/>
    <col min="10245" max="10245" width="8.625" style="2275" customWidth="1"/>
    <col min="10246" max="10246" width="38.25" style="2275" customWidth="1"/>
    <col min="10247" max="10248" width="11" style="2275" customWidth="1"/>
    <col min="10249" max="10249" width="11.25" style="2275" bestFit="1" customWidth="1"/>
    <col min="10250" max="10250" width="11.5" style="2275" customWidth="1"/>
    <col min="10251" max="10251" width="11.125" style="2275" customWidth="1"/>
    <col min="10252" max="10252" width="13.125" style="2275" customWidth="1"/>
    <col min="10253" max="10253" width="11.25" style="2275" bestFit="1" customWidth="1"/>
    <col min="10254" max="10254" width="11" style="2275" customWidth="1"/>
    <col min="10255" max="10255" width="11.375" style="2275" customWidth="1"/>
    <col min="10256" max="10256" width="9.625" style="2275" bestFit="1" customWidth="1"/>
    <col min="10257" max="10257" width="12" style="2275" customWidth="1"/>
    <col min="10258" max="10258" width="9" style="2275"/>
    <col min="10259" max="10259" width="10.125" style="2275" customWidth="1"/>
    <col min="10260" max="10260" width="12.625" style="2275" customWidth="1"/>
    <col min="10261" max="10261" width="11.75" style="2275" customWidth="1"/>
    <col min="10262" max="10264" width="9" style="2275"/>
    <col min="10265" max="10265" width="27.5" style="2275" customWidth="1"/>
    <col min="10266" max="10500" width="9" style="2275"/>
    <col min="10501" max="10501" width="8.625" style="2275" customWidth="1"/>
    <col min="10502" max="10502" width="38.25" style="2275" customWidth="1"/>
    <col min="10503" max="10504" width="11" style="2275" customWidth="1"/>
    <col min="10505" max="10505" width="11.25" style="2275" bestFit="1" customWidth="1"/>
    <col min="10506" max="10506" width="11.5" style="2275" customWidth="1"/>
    <col min="10507" max="10507" width="11.125" style="2275" customWidth="1"/>
    <col min="10508" max="10508" width="13.125" style="2275" customWidth="1"/>
    <col min="10509" max="10509" width="11.25" style="2275" bestFit="1" customWidth="1"/>
    <col min="10510" max="10510" width="11" style="2275" customWidth="1"/>
    <col min="10511" max="10511" width="11.375" style="2275" customWidth="1"/>
    <col min="10512" max="10512" width="9.625" style="2275" bestFit="1" customWidth="1"/>
    <col min="10513" max="10513" width="12" style="2275" customWidth="1"/>
    <col min="10514" max="10514" width="9" style="2275"/>
    <col min="10515" max="10515" width="10.125" style="2275" customWidth="1"/>
    <col min="10516" max="10516" width="12.625" style="2275" customWidth="1"/>
    <col min="10517" max="10517" width="11.75" style="2275" customWidth="1"/>
    <col min="10518" max="10520" width="9" style="2275"/>
    <col min="10521" max="10521" width="27.5" style="2275" customWidth="1"/>
    <col min="10522" max="10756" width="9" style="2275"/>
    <col min="10757" max="10757" width="8.625" style="2275" customWidth="1"/>
    <col min="10758" max="10758" width="38.25" style="2275" customWidth="1"/>
    <col min="10759" max="10760" width="11" style="2275" customWidth="1"/>
    <col min="10761" max="10761" width="11.25" style="2275" bestFit="1" customWidth="1"/>
    <col min="10762" max="10762" width="11.5" style="2275" customWidth="1"/>
    <col min="10763" max="10763" width="11.125" style="2275" customWidth="1"/>
    <col min="10764" max="10764" width="13.125" style="2275" customWidth="1"/>
    <col min="10765" max="10765" width="11.25" style="2275" bestFit="1" customWidth="1"/>
    <col min="10766" max="10766" width="11" style="2275" customWidth="1"/>
    <col min="10767" max="10767" width="11.375" style="2275" customWidth="1"/>
    <col min="10768" max="10768" width="9.625" style="2275" bestFit="1" customWidth="1"/>
    <col min="10769" max="10769" width="12" style="2275" customWidth="1"/>
    <col min="10770" max="10770" width="9" style="2275"/>
    <col min="10771" max="10771" width="10.125" style="2275" customWidth="1"/>
    <col min="10772" max="10772" width="12.625" style="2275" customWidth="1"/>
    <col min="10773" max="10773" width="11.75" style="2275" customWidth="1"/>
    <col min="10774" max="10776" width="9" style="2275"/>
    <col min="10777" max="10777" width="27.5" style="2275" customWidth="1"/>
    <col min="10778" max="11012" width="9" style="2275"/>
    <col min="11013" max="11013" width="8.625" style="2275" customWidth="1"/>
    <col min="11014" max="11014" width="38.25" style="2275" customWidth="1"/>
    <col min="11015" max="11016" width="11" style="2275" customWidth="1"/>
    <col min="11017" max="11017" width="11.25" style="2275" bestFit="1" customWidth="1"/>
    <col min="11018" max="11018" width="11.5" style="2275" customWidth="1"/>
    <col min="11019" max="11019" width="11.125" style="2275" customWidth="1"/>
    <col min="11020" max="11020" width="13.125" style="2275" customWidth="1"/>
    <col min="11021" max="11021" width="11.25" style="2275" bestFit="1" customWidth="1"/>
    <col min="11022" max="11022" width="11" style="2275" customWidth="1"/>
    <col min="11023" max="11023" width="11.375" style="2275" customWidth="1"/>
    <col min="11024" max="11024" width="9.625" style="2275" bestFit="1" customWidth="1"/>
    <col min="11025" max="11025" width="12" style="2275" customWidth="1"/>
    <col min="11026" max="11026" width="9" style="2275"/>
    <col min="11027" max="11027" width="10.125" style="2275" customWidth="1"/>
    <col min="11028" max="11028" width="12.625" style="2275" customWidth="1"/>
    <col min="11029" max="11029" width="11.75" style="2275" customWidth="1"/>
    <col min="11030" max="11032" width="9" style="2275"/>
    <col min="11033" max="11033" width="27.5" style="2275" customWidth="1"/>
    <col min="11034" max="11268" width="9" style="2275"/>
    <col min="11269" max="11269" width="8.625" style="2275" customWidth="1"/>
    <col min="11270" max="11270" width="38.25" style="2275" customWidth="1"/>
    <col min="11271" max="11272" width="11" style="2275" customWidth="1"/>
    <col min="11273" max="11273" width="11.25" style="2275" bestFit="1" customWidth="1"/>
    <col min="11274" max="11274" width="11.5" style="2275" customWidth="1"/>
    <col min="11275" max="11275" width="11.125" style="2275" customWidth="1"/>
    <col min="11276" max="11276" width="13.125" style="2275" customWidth="1"/>
    <col min="11277" max="11277" width="11.25" style="2275" bestFit="1" customWidth="1"/>
    <col min="11278" max="11278" width="11" style="2275" customWidth="1"/>
    <col min="11279" max="11279" width="11.375" style="2275" customWidth="1"/>
    <col min="11280" max="11280" width="9.625" style="2275" bestFit="1" customWidth="1"/>
    <col min="11281" max="11281" width="12" style="2275" customWidth="1"/>
    <col min="11282" max="11282" width="9" style="2275"/>
    <col min="11283" max="11283" width="10.125" style="2275" customWidth="1"/>
    <col min="11284" max="11284" width="12.625" style="2275" customWidth="1"/>
    <col min="11285" max="11285" width="11.75" style="2275" customWidth="1"/>
    <col min="11286" max="11288" width="9" style="2275"/>
    <col min="11289" max="11289" width="27.5" style="2275" customWidth="1"/>
    <col min="11290" max="11524" width="9" style="2275"/>
    <col min="11525" max="11525" width="8.625" style="2275" customWidth="1"/>
    <col min="11526" max="11526" width="38.25" style="2275" customWidth="1"/>
    <col min="11527" max="11528" width="11" style="2275" customWidth="1"/>
    <col min="11529" max="11529" width="11.25" style="2275" bestFit="1" customWidth="1"/>
    <col min="11530" max="11530" width="11.5" style="2275" customWidth="1"/>
    <col min="11531" max="11531" width="11.125" style="2275" customWidth="1"/>
    <col min="11532" max="11532" width="13.125" style="2275" customWidth="1"/>
    <col min="11533" max="11533" width="11.25" style="2275" bestFit="1" customWidth="1"/>
    <col min="11534" max="11534" width="11" style="2275" customWidth="1"/>
    <col min="11535" max="11535" width="11.375" style="2275" customWidth="1"/>
    <col min="11536" max="11536" width="9.625" style="2275" bestFit="1" customWidth="1"/>
    <col min="11537" max="11537" width="12" style="2275" customWidth="1"/>
    <col min="11538" max="11538" width="9" style="2275"/>
    <col min="11539" max="11539" width="10.125" style="2275" customWidth="1"/>
    <col min="11540" max="11540" width="12.625" style="2275" customWidth="1"/>
    <col min="11541" max="11541" width="11.75" style="2275" customWidth="1"/>
    <col min="11542" max="11544" width="9" style="2275"/>
    <col min="11545" max="11545" width="27.5" style="2275" customWidth="1"/>
    <col min="11546" max="11780" width="9" style="2275"/>
    <col min="11781" max="11781" width="8.625" style="2275" customWidth="1"/>
    <col min="11782" max="11782" width="38.25" style="2275" customWidth="1"/>
    <col min="11783" max="11784" width="11" style="2275" customWidth="1"/>
    <col min="11785" max="11785" width="11.25" style="2275" bestFit="1" customWidth="1"/>
    <col min="11786" max="11786" width="11.5" style="2275" customWidth="1"/>
    <col min="11787" max="11787" width="11.125" style="2275" customWidth="1"/>
    <col min="11788" max="11788" width="13.125" style="2275" customWidth="1"/>
    <col min="11789" max="11789" width="11.25" style="2275" bestFit="1" customWidth="1"/>
    <col min="11790" max="11790" width="11" style="2275" customWidth="1"/>
    <col min="11791" max="11791" width="11.375" style="2275" customWidth="1"/>
    <col min="11792" max="11792" width="9.625" style="2275" bestFit="1" customWidth="1"/>
    <col min="11793" max="11793" width="12" style="2275" customWidth="1"/>
    <col min="11794" max="11794" width="9" style="2275"/>
    <col min="11795" max="11795" width="10.125" style="2275" customWidth="1"/>
    <col min="11796" max="11796" width="12.625" style="2275" customWidth="1"/>
    <col min="11797" max="11797" width="11.75" style="2275" customWidth="1"/>
    <col min="11798" max="11800" width="9" style="2275"/>
    <col min="11801" max="11801" width="27.5" style="2275" customWidth="1"/>
    <col min="11802" max="12036" width="9" style="2275"/>
    <col min="12037" max="12037" width="8.625" style="2275" customWidth="1"/>
    <col min="12038" max="12038" width="38.25" style="2275" customWidth="1"/>
    <col min="12039" max="12040" width="11" style="2275" customWidth="1"/>
    <col min="12041" max="12041" width="11.25" style="2275" bestFit="1" customWidth="1"/>
    <col min="12042" max="12042" width="11.5" style="2275" customWidth="1"/>
    <col min="12043" max="12043" width="11.125" style="2275" customWidth="1"/>
    <col min="12044" max="12044" width="13.125" style="2275" customWidth="1"/>
    <col min="12045" max="12045" width="11.25" style="2275" bestFit="1" customWidth="1"/>
    <col min="12046" max="12046" width="11" style="2275" customWidth="1"/>
    <col min="12047" max="12047" width="11.375" style="2275" customWidth="1"/>
    <col min="12048" max="12048" width="9.625" style="2275" bestFit="1" customWidth="1"/>
    <col min="12049" max="12049" width="12" style="2275" customWidth="1"/>
    <col min="12050" max="12050" width="9" style="2275"/>
    <col min="12051" max="12051" width="10.125" style="2275" customWidth="1"/>
    <col min="12052" max="12052" width="12.625" style="2275" customWidth="1"/>
    <col min="12053" max="12053" width="11.75" style="2275" customWidth="1"/>
    <col min="12054" max="12056" width="9" style="2275"/>
    <col min="12057" max="12057" width="27.5" style="2275" customWidth="1"/>
    <col min="12058" max="12292" width="9" style="2275"/>
    <col min="12293" max="12293" width="8.625" style="2275" customWidth="1"/>
    <col min="12294" max="12294" width="38.25" style="2275" customWidth="1"/>
    <col min="12295" max="12296" width="11" style="2275" customWidth="1"/>
    <col min="12297" max="12297" width="11.25" style="2275" bestFit="1" customWidth="1"/>
    <col min="12298" max="12298" width="11.5" style="2275" customWidth="1"/>
    <col min="12299" max="12299" width="11.125" style="2275" customWidth="1"/>
    <col min="12300" max="12300" width="13.125" style="2275" customWidth="1"/>
    <col min="12301" max="12301" width="11.25" style="2275" bestFit="1" customWidth="1"/>
    <col min="12302" max="12302" width="11" style="2275" customWidth="1"/>
    <col min="12303" max="12303" width="11.375" style="2275" customWidth="1"/>
    <col min="12304" max="12304" width="9.625" style="2275" bestFit="1" customWidth="1"/>
    <col min="12305" max="12305" width="12" style="2275" customWidth="1"/>
    <col min="12306" max="12306" width="9" style="2275"/>
    <col min="12307" max="12307" width="10.125" style="2275" customWidth="1"/>
    <col min="12308" max="12308" width="12.625" style="2275" customWidth="1"/>
    <col min="12309" max="12309" width="11.75" style="2275" customWidth="1"/>
    <col min="12310" max="12312" width="9" style="2275"/>
    <col min="12313" max="12313" width="27.5" style="2275" customWidth="1"/>
    <col min="12314" max="12548" width="9" style="2275"/>
    <col min="12549" max="12549" width="8.625" style="2275" customWidth="1"/>
    <col min="12550" max="12550" width="38.25" style="2275" customWidth="1"/>
    <col min="12551" max="12552" width="11" style="2275" customWidth="1"/>
    <col min="12553" max="12553" width="11.25" style="2275" bestFit="1" customWidth="1"/>
    <col min="12554" max="12554" width="11.5" style="2275" customWidth="1"/>
    <col min="12555" max="12555" width="11.125" style="2275" customWidth="1"/>
    <col min="12556" max="12556" width="13.125" style="2275" customWidth="1"/>
    <col min="12557" max="12557" width="11.25" style="2275" bestFit="1" customWidth="1"/>
    <col min="12558" max="12558" width="11" style="2275" customWidth="1"/>
    <col min="12559" max="12559" width="11.375" style="2275" customWidth="1"/>
    <col min="12560" max="12560" width="9.625" style="2275" bestFit="1" customWidth="1"/>
    <col min="12561" max="12561" width="12" style="2275" customWidth="1"/>
    <col min="12562" max="12562" width="9" style="2275"/>
    <col min="12563" max="12563" width="10.125" style="2275" customWidth="1"/>
    <col min="12564" max="12564" width="12.625" style="2275" customWidth="1"/>
    <col min="12565" max="12565" width="11.75" style="2275" customWidth="1"/>
    <col min="12566" max="12568" width="9" style="2275"/>
    <col min="12569" max="12569" width="27.5" style="2275" customWidth="1"/>
    <col min="12570" max="12804" width="9" style="2275"/>
    <col min="12805" max="12805" width="8.625" style="2275" customWidth="1"/>
    <col min="12806" max="12806" width="38.25" style="2275" customWidth="1"/>
    <col min="12807" max="12808" width="11" style="2275" customWidth="1"/>
    <col min="12809" max="12809" width="11.25" style="2275" bestFit="1" customWidth="1"/>
    <col min="12810" max="12810" width="11.5" style="2275" customWidth="1"/>
    <col min="12811" max="12811" width="11.125" style="2275" customWidth="1"/>
    <col min="12812" max="12812" width="13.125" style="2275" customWidth="1"/>
    <col min="12813" max="12813" width="11.25" style="2275" bestFit="1" customWidth="1"/>
    <col min="12814" max="12814" width="11" style="2275" customWidth="1"/>
    <col min="12815" max="12815" width="11.375" style="2275" customWidth="1"/>
    <col min="12816" max="12816" width="9.625" style="2275" bestFit="1" customWidth="1"/>
    <col min="12817" max="12817" width="12" style="2275" customWidth="1"/>
    <col min="12818" max="12818" width="9" style="2275"/>
    <col min="12819" max="12819" width="10.125" style="2275" customWidth="1"/>
    <col min="12820" max="12820" width="12.625" style="2275" customWidth="1"/>
    <col min="12821" max="12821" width="11.75" style="2275" customWidth="1"/>
    <col min="12822" max="12824" width="9" style="2275"/>
    <col min="12825" max="12825" width="27.5" style="2275" customWidth="1"/>
    <col min="12826" max="13060" width="9" style="2275"/>
    <col min="13061" max="13061" width="8.625" style="2275" customWidth="1"/>
    <col min="13062" max="13062" width="38.25" style="2275" customWidth="1"/>
    <col min="13063" max="13064" width="11" style="2275" customWidth="1"/>
    <col min="13065" max="13065" width="11.25" style="2275" bestFit="1" customWidth="1"/>
    <col min="13066" max="13066" width="11.5" style="2275" customWidth="1"/>
    <col min="13067" max="13067" width="11.125" style="2275" customWidth="1"/>
    <col min="13068" max="13068" width="13.125" style="2275" customWidth="1"/>
    <col min="13069" max="13069" width="11.25" style="2275" bestFit="1" customWidth="1"/>
    <col min="13070" max="13070" width="11" style="2275" customWidth="1"/>
    <col min="13071" max="13071" width="11.375" style="2275" customWidth="1"/>
    <col min="13072" max="13072" width="9.625" style="2275" bestFit="1" customWidth="1"/>
    <col min="13073" max="13073" width="12" style="2275" customWidth="1"/>
    <col min="13074" max="13074" width="9" style="2275"/>
    <col min="13075" max="13075" width="10.125" style="2275" customWidth="1"/>
    <col min="13076" max="13076" width="12.625" style="2275" customWidth="1"/>
    <col min="13077" max="13077" width="11.75" style="2275" customWidth="1"/>
    <col min="13078" max="13080" width="9" style="2275"/>
    <col min="13081" max="13081" width="27.5" style="2275" customWidth="1"/>
    <col min="13082" max="13316" width="9" style="2275"/>
    <col min="13317" max="13317" width="8.625" style="2275" customWidth="1"/>
    <col min="13318" max="13318" width="38.25" style="2275" customWidth="1"/>
    <col min="13319" max="13320" width="11" style="2275" customWidth="1"/>
    <col min="13321" max="13321" width="11.25" style="2275" bestFit="1" customWidth="1"/>
    <col min="13322" max="13322" width="11.5" style="2275" customWidth="1"/>
    <col min="13323" max="13323" width="11.125" style="2275" customWidth="1"/>
    <col min="13324" max="13324" width="13.125" style="2275" customWidth="1"/>
    <col min="13325" max="13325" width="11.25" style="2275" bestFit="1" customWidth="1"/>
    <col min="13326" max="13326" width="11" style="2275" customWidth="1"/>
    <col min="13327" max="13327" width="11.375" style="2275" customWidth="1"/>
    <col min="13328" max="13328" width="9.625" style="2275" bestFit="1" customWidth="1"/>
    <col min="13329" max="13329" width="12" style="2275" customWidth="1"/>
    <col min="13330" max="13330" width="9" style="2275"/>
    <col min="13331" max="13331" width="10.125" style="2275" customWidth="1"/>
    <col min="13332" max="13332" width="12.625" style="2275" customWidth="1"/>
    <col min="13333" max="13333" width="11.75" style="2275" customWidth="1"/>
    <col min="13334" max="13336" width="9" style="2275"/>
    <col min="13337" max="13337" width="27.5" style="2275" customWidth="1"/>
    <col min="13338" max="13572" width="9" style="2275"/>
    <col min="13573" max="13573" width="8.625" style="2275" customWidth="1"/>
    <col min="13574" max="13574" width="38.25" style="2275" customWidth="1"/>
    <col min="13575" max="13576" width="11" style="2275" customWidth="1"/>
    <col min="13577" max="13577" width="11.25" style="2275" bestFit="1" customWidth="1"/>
    <col min="13578" max="13578" width="11.5" style="2275" customWidth="1"/>
    <col min="13579" max="13579" width="11.125" style="2275" customWidth="1"/>
    <col min="13580" max="13580" width="13.125" style="2275" customWidth="1"/>
    <col min="13581" max="13581" width="11.25" style="2275" bestFit="1" customWidth="1"/>
    <col min="13582" max="13582" width="11" style="2275" customWidth="1"/>
    <col min="13583" max="13583" width="11.375" style="2275" customWidth="1"/>
    <col min="13584" max="13584" width="9.625" style="2275" bestFit="1" customWidth="1"/>
    <col min="13585" max="13585" width="12" style="2275" customWidth="1"/>
    <col min="13586" max="13586" width="9" style="2275"/>
    <col min="13587" max="13587" width="10.125" style="2275" customWidth="1"/>
    <col min="13588" max="13588" width="12.625" style="2275" customWidth="1"/>
    <col min="13589" max="13589" width="11.75" style="2275" customWidth="1"/>
    <col min="13590" max="13592" width="9" style="2275"/>
    <col min="13593" max="13593" width="27.5" style="2275" customWidth="1"/>
    <col min="13594" max="13828" width="9" style="2275"/>
    <col min="13829" max="13829" width="8.625" style="2275" customWidth="1"/>
    <col min="13830" max="13830" width="38.25" style="2275" customWidth="1"/>
    <col min="13831" max="13832" width="11" style="2275" customWidth="1"/>
    <col min="13833" max="13833" width="11.25" style="2275" bestFit="1" customWidth="1"/>
    <col min="13834" max="13834" width="11.5" style="2275" customWidth="1"/>
    <col min="13835" max="13835" width="11.125" style="2275" customWidth="1"/>
    <col min="13836" max="13836" width="13.125" style="2275" customWidth="1"/>
    <col min="13837" max="13837" width="11.25" style="2275" bestFit="1" customWidth="1"/>
    <col min="13838" max="13838" width="11" style="2275" customWidth="1"/>
    <col min="13839" max="13839" width="11.375" style="2275" customWidth="1"/>
    <col min="13840" max="13840" width="9.625" style="2275" bestFit="1" customWidth="1"/>
    <col min="13841" max="13841" width="12" style="2275" customWidth="1"/>
    <col min="13842" max="13842" width="9" style="2275"/>
    <col min="13843" max="13843" width="10.125" style="2275" customWidth="1"/>
    <col min="13844" max="13844" width="12.625" style="2275" customWidth="1"/>
    <col min="13845" max="13845" width="11.75" style="2275" customWidth="1"/>
    <col min="13846" max="13848" width="9" style="2275"/>
    <col min="13849" max="13849" width="27.5" style="2275" customWidth="1"/>
    <col min="13850" max="14084" width="9" style="2275"/>
    <col min="14085" max="14085" width="8.625" style="2275" customWidth="1"/>
    <col min="14086" max="14086" width="38.25" style="2275" customWidth="1"/>
    <col min="14087" max="14088" width="11" style="2275" customWidth="1"/>
    <col min="14089" max="14089" width="11.25" style="2275" bestFit="1" customWidth="1"/>
    <col min="14090" max="14090" width="11.5" style="2275" customWidth="1"/>
    <col min="14091" max="14091" width="11.125" style="2275" customWidth="1"/>
    <col min="14092" max="14092" width="13.125" style="2275" customWidth="1"/>
    <col min="14093" max="14093" width="11.25" style="2275" bestFit="1" customWidth="1"/>
    <col min="14094" max="14094" width="11" style="2275" customWidth="1"/>
    <col min="14095" max="14095" width="11.375" style="2275" customWidth="1"/>
    <col min="14096" max="14096" width="9.625" style="2275" bestFit="1" customWidth="1"/>
    <col min="14097" max="14097" width="12" style="2275" customWidth="1"/>
    <col min="14098" max="14098" width="9" style="2275"/>
    <col min="14099" max="14099" width="10.125" style="2275" customWidth="1"/>
    <col min="14100" max="14100" width="12.625" style="2275" customWidth="1"/>
    <col min="14101" max="14101" width="11.75" style="2275" customWidth="1"/>
    <col min="14102" max="14104" width="9" style="2275"/>
    <col min="14105" max="14105" width="27.5" style="2275" customWidth="1"/>
    <col min="14106" max="14340" width="9" style="2275"/>
    <col min="14341" max="14341" width="8.625" style="2275" customWidth="1"/>
    <col min="14342" max="14342" width="38.25" style="2275" customWidth="1"/>
    <col min="14343" max="14344" width="11" style="2275" customWidth="1"/>
    <col min="14345" max="14345" width="11.25" style="2275" bestFit="1" customWidth="1"/>
    <col min="14346" max="14346" width="11.5" style="2275" customWidth="1"/>
    <col min="14347" max="14347" width="11.125" style="2275" customWidth="1"/>
    <col min="14348" max="14348" width="13.125" style="2275" customWidth="1"/>
    <col min="14349" max="14349" width="11.25" style="2275" bestFit="1" customWidth="1"/>
    <col min="14350" max="14350" width="11" style="2275" customWidth="1"/>
    <col min="14351" max="14351" width="11.375" style="2275" customWidth="1"/>
    <col min="14352" max="14352" width="9.625" style="2275" bestFit="1" customWidth="1"/>
    <col min="14353" max="14353" width="12" style="2275" customWidth="1"/>
    <col min="14354" max="14354" width="9" style="2275"/>
    <col min="14355" max="14355" width="10.125" style="2275" customWidth="1"/>
    <col min="14356" max="14356" width="12.625" style="2275" customWidth="1"/>
    <col min="14357" max="14357" width="11.75" style="2275" customWidth="1"/>
    <col min="14358" max="14360" width="9" style="2275"/>
    <col min="14361" max="14361" width="27.5" style="2275" customWidth="1"/>
    <col min="14362" max="14596" width="9" style="2275"/>
    <col min="14597" max="14597" width="8.625" style="2275" customWidth="1"/>
    <col min="14598" max="14598" width="38.25" style="2275" customWidth="1"/>
    <col min="14599" max="14600" width="11" style="2275" customWidth="1"/>
    <col min="14601" max="14601" width="11.25" style="2275" bestFit="1" customWidth="1"/>
    <col min="14602" max="14602" width="11.5" style="2275" customWidth="1"/>
    <col min="14603" max="14603" width="11.125" style="2275" customWidth="1"/>
    <col min="14604" max="14604" width="13.125" style="2275" customWidth="1"/>
    <col min="14605" max="14605" width="11.25" style="2275" bestFit="1" customWidth="1"/>
    <col min="14606" max="14606" width="11" style="2275" customWidth="1"/>
    <col min="14607" max="14607" width="11.375" style="2275" customWidth="1"/>
    <col min="14608" max="14608" width="9.625" style="2275" bestFit="1" customWidth="1"/>
    <col min="14609" max="14609" width="12" style="2275" customWidth="1"/>
    <col min="14610" max="14610" width="9" style="2275"/>
    <col min="14611" max="14611" width="10.125" style="2275" customWidth="1"/>
    <col min="14612" max="14612" width="12.625" style="2275" customWidth="1"/>
    <col min="14613" max="14613" width="11.75" style="2275" customWidth="1"/>
    <col min="14614" max="14616" width="9" style="2275"/>
    <col min="14617" max="14617" width="27.5" style="2275" customWidth="1"/>
    <col min="14618" max="14852" width="9" style="2275"/>
    <col min="14853" max="14853" width="8.625" style="2275" customWidth="1"/>
    <col min="14854" max="14854" width="38.25" style="2275" customWidth="1"/>
    <col min="14855" max="14856" width="11" style="2275" customWidth="1"/>
    <col min="14857" max="14857" width="11.25" style="2275" bestFit="1" customWidth="1"/>
    <col min="14858" max="14858" width="11.5" style="2275" customWidth="1"/>
    <col min="14859" max="14859" width="11.125" style="2275" customWidth="1"/>
    <col min="14860" max="14860" width="13.125" style="2275" customWidth="1"/>
    <col min="14861" max="14861" width="11.25" style="2275" bestFit="1" customWidth="1"/>
    <col min="14862" max="14862" width="11" style="2275" customWidth="1"/>
    <col min="14863" max="14863" width="11.375" style="2275" customWidth="1"/>
    <col min="14864" max="14864" width="9.625" style="2275" bestFit="1" customWidth="1"/>
    <col min="14865" max="14865" width="12" style="2275" customWidth="1"/>
    <col min="14866" max="14866" width="9" style="2275"/>
    <col min="14867" max="14867" width="10.125" style="2275" customWidth="1"/>
    <col min="14868" max="14868" width="12.625" style="2275" customWidth="1"/>
    <col min="14869" max="14869" width="11.75" style="2275" customWidth="1"/>
    <col min="14870" max="14872" width="9" style="2275"/>
    <col min="14873" max="14873" width="27.5" style="2275" customWidth="1"/>
    <col min="14874" max="15108" width="9" style="2275"/>
    <col min="15109" max="15109" width="8.625" style="2275" customWidth="1"/>
    <col min="15110" max="15110" width="38.25" style="2275" customWidth="1"/>
    <col min="15111" max="15112" width="11" style="2275" customWidth="1"/>
    <col min="15113" max="15113" width="11.25" style="2275" bestFit="1" customWidth="1"/>
    <col min="15114" max="15114" width="11.5" style="2275" customWidth="1"/>
    <col min="15115" max="15115" width="11.125" style="2275" customWidth="1"/>
    <col min="15116" max="15116" width="13.125" style="2275" customWidth="1"/>
    <col min="15117" max="15117" width="11.25" style="2275" bestFit="1" customWidth="1"/>
    <col min="15118" max="15118" width="11" style="2275" customWidth="1"/>
    <col min="15119" max="15119" width="11.375" style="2275" customWidth="1"/>
    <col min="15120" max="15120" width="9.625" style="2275" bestFit="1" customWidth="1"/>
    <col min="15121" max="15121" width="12" style="2275" customWidth="1"/>
    <col min="15122" max="15122" width="9" style="2275"/>
    <col min="15123" max="15123" width="10.125" style="2275" customWidth="1"/>
    <col min="15124" max="15124" width="12.625" style="2275" customWidth="1"/>
    <col min="15125" max="15125" width="11.75" style="2275" customWidth="1"/>
    <col min="15126" max="15128" width="9" style="2275"/>
    <col min="15129" max="15129" width="27.5" style="2275" customWidth="1"/>
    <col min="15130" max="15364" width="9" style="2275"/>
    <col min="15365" max="15365" width="8.625" style="2275" customWidth="1"/>
    <col min="15366" max="15366" width="38.25" style="2275" customWidth="1"/>
    <col min="15367" max="15368" width="11" style="2275" customWidth="1"/>
    <col min="15369" max="15369" width="11.25" style="2275" bestFit="1" customWidth="1"/>
    <col min="15370" max="15370" width="11.5" style="2275" customWidth="1"/>
    <col min="15371" max="15371" width="11.125" style="2275" customWidth="1"/>
    <col min="15372" max="15372" width="13.125" style="2275" customWidth="1"/>
    <col min="15373" max="15373" width="11.25" style="2275" bestFit="1" customWidth="1"/>
    <col min="15374" max="15374" width="11" style="2275" customWidth="1"/>
    <col min="15375" max="15375" width="11.375" style="2275" customWidth="1"/>
    <col min="15376" max="15376" width="9.625" style="2275" bestFit="1" customWidth="1"/>
    <col min="15377" max="15377" width="12" style="2275" customWidth="1"/>
    <col min="15378" max="15378" width="9" style="2275"/>
    <col min="15379" max="15379" width="10.125" style="2275" customWidth="1"/>
    <col min="15380" max="15380" width="12.625" style="2275" customWidth="1"/>
    <col min="15381" max="15381" width="11.75" style="2275" customWidth="1"/>
    <col min="15382" max="15384" width="9" style="2275"/>
    <col min="15385" max="15385" width="27.5" style="2275" customWidth="1"/>
    <col min="15386" max="15620" width="9" style="2275"/>
    <col min="15621" max="15621" width="8.625" style="2275" customWidth="1"/>
    <col min="15622" max="15622" width="38.25" style="2275" customWidth="1"/>
    <col min="15623" max="15624" width="11" style="2275" customWidth="1"/>
    <col min="15625" max="15625" width="11.25" style="2275" bestFit="1" customWidth="1"/>
    <col min="15626" max="15626" width="11.5" style="2275" customWidth="1"/>
    <col min="15627" max="15627" width="11.125" style="2275" customWidth="1"/>
    <col min="15628" max="15628" width="13.125" style="2275" customWidth="1"/>
    <col min="15629" max="15629" width="11.25" style="2275" bestFit="1" customWidth="1"/>
    <col min="15630" max="15630" width="11" style="2275" customWidth="1"/>
    <col min="15631" max="15631" width="11.375" style="2275" customWidth="1"/>
    <col min="15632" max="15632" width="9.625" style="2275" bestFit="1" customWidth="1"/>
    <col min="15633" max="15633" width="12" style="2275" customWidth="1"/>
    <col min="15634" max="15634" width="9" style="2275"/>
    <col min="15635" max="15635" width="10.125" style="2275" customWidth="1"/>
    <col min="15636" max="15636" width="12.625" style="2275" customWidth="1"/>
    <col min="15637" max="15637" width="11.75" style="2275" customWidth="1"/>
    <col min="15638" max="15640" width="9" style="2275"/>
    <col min="15641" max="15641" width="27.5" style="2275" customWidth="1"/>
    <col min="15642" max="15876" width="9" style="2275"/>
    <col min="15877" max="15877" width="8.625" style="2275" customWidth="1"/>
    <col min="15878" max="15878" width="38.25" style="2275" customWidth="1"/>
    <col min="15879" max="15880" width="11" style="2275" customWidth="1"/>
    <col min="15881" max="15881" width="11.25" style="2275" bestFit="1" customWidth="1"/>
    <col min="15882" max="15882" width="11.5" style="2275" customWidth="1"/>
    <col min="15883" max="15883" width="11.125" style="2275" customWidth="1"/>
    <col min="15884" max="15884" width="13.125" style="2275" customWidth="1"/>
    <col min="15885" max="15885" width="11.25" style="2275" bestFit="1" customWidth="1"/>
    <col min="15886" max="15886" width="11" style="2275" customWidth="1"/>
    <col min="15887" max="15887" width="11.375" style="2275" customWidth="1"/>
    <col min="15888" max="15888" width="9.625" style="2275" bestFit="1" customWidth="1"/>
    <col min="15889" max="15889" width="12" style="2275" customWidth="1"/>
    <col min="15890" max="15890" width="9" style="2275"/>
    <col min="15891" max="15891" width="10.125" style="2275" customWidth="1"/>
    <col min="15892" max="15892" width="12.625" style="2275" customWidth="1"/>
    <col min="15893" max="15893" width="11.75" style="2275" customWidth="1"/>
    <col min="15894" max="15896" width="9" style="2275"/>
    <col min="15897" max="15897" width="27.5" style="2275" customWidth="1"/>
    <col min="15898" max="16132" width="9" style="2275"/>
    <col min="16133" max="16133" width="8.625" style="2275" customWidth="1"/>
    <col min="16134" max="16134" width="38.25" style="2275" customWidth="1"/>
    <col min="16135" max="16136" width="11" style="2275" customWidth="1"/>
    <col min="16137" max="16137" width="11.25" style="2275" bestFit="1" customWidth="1"/>
    <col min="16138" max="16138" width="11.5" style="2275" customWidth="1"/>
    <col min="16139" max="16139" width="11.125" style="2275" customWidth="1"/>
    <col min="16140" max="16140" width="13.125" style="2275" customWidth="1"/>
    <col min="16141" max="16141" width="11.25" style="2275" bestFit="1" customWidth="1"/>
    <col min="16142" max="16142" width="11" style="2275" customWidth="1"/>
    <col min="16143" max="16143" width="11.375" style="2275" customWidth="1"/>
    <col min="16144" max="16144" width="9.625" style="2275" bestFit="1" customWidth="1"/>
    <col min="16145" max="16145" width="12" style="2275" customWidth="1"/>
    <col min="16146" max="16146" width="9" style="2275"/>
    <col min="16147" max="16147" width="10.125" style="2275" customWidth="1"/>
    <col min="16148" max="16148" width="12.625" style="2275" customWidth="1"/>
    <col min="16149" max="16149" width="11.75" style="2275" customWidth="1"/>
    <col min="16150" max="16152" width="9" style="2275"/>
    <col min="16153" max="16153" width="27.5" style="2275" customWidth="1"/>
    <col min="16154" max="16384" width="9" style="2275"/>
  </cols>
  <sheetData>
    <row r="1" spans="1:45" customFormat="1" ht="24.75">
      <c r="A1" s="2263" t="s">
        <v>151</v>
      </c>
      <c r="B1" s="2264"/>
      <c r="C1" s="2265"/>
      <c r="D1" s="2265"/>
      <c r="E1" s="2265"/>
      <c r="F1" s="2265"/>
      <c r="G1" s="2265"/>
      <c r="H1" s="2265"/>
      <c r="I1" s="2265"/>
      <c r="J1" s="2265"/>
      <c r="K1" s="2264"/>
      <c r="L1" s="2264"/>
      <c r="M1" s="2264"/>
      <c r="N1" s="2264"/>
      <c r="O1" s="2264"/>
      <c r="P1" s="2264"/>
      <c r="Q1" s="2264"/>
      <c r="R1" s="2264"/>
      <c r="S1" s="2264"/>
      <c r="T1" s="2264"/>
      <c r="U1" s="2264"/>
      <c r="V1" s="2264"/>
      <c r="W1" s="2264"/>
      <c r="X1" s="2264"/>
      <c r="Y1" s="2264"/>
    </row>
    <row r="2" spans="1:45" customFormat="1" ht="24.75">
      <c r="A2" s="2266" t="s">
        <v>1792</v>
      </c>
      <c r="B2" s="2264"/>
      <c r="C2" s="2267"/>
      <c r="D2" s="2267"/>
      <c r="E2" s="2267"/>
      <c r="F2" s="2267"/>
      <c r="G2" s="2267"/>
      <c r="H2" s="2267"/>
      <c r="I2" s="2267"/>
      <c r="J2" s="2267"/>
      <c r="K2" s="2268"/>
      <c r="L2" s="2264"/>
      <c r="M2" s="2264"/>
      <c r="N2" s="2264"/>
      <c r="O2" s="2264"/>
      <c r="P2" s="2264"/>
      <c r="Q2" s="2264"/>
      <c r="R2" s="2264"/>
      <c r="S2" s="2264"/>
      <c r="T2" s="2264"/>
      <c r="U2" s="2264"/>
      <c r="V2" s="2264"/>
      <c r="W2" s="2264"/>
      <c r="X2" s="2264"/>
      <c r="Y2" s="2264"/>
    </row>
    <row r="3" spans="1:45" customFormat="1" ht="25.5" thickBot="1">
      <c r="A3" s="2269" t="s">
        <v>1283</v>
      </c>
      <c r="B3" s="2270"/>
      <c r="C3" s="2271"/>
      <c r="D3" s="2271"/>
      <c r="E3" s="2271"/>
      <c r="F3" s="2271"/>
      <c r="G3" s="2271"/>
      <c r="H3" s="2271"/>
      <c r="I3" s="2271"/>
      <c r="J3" s="2271"/>
      <c r="K3" s="2272"/>
      <c r="L3" s="2270"/>
      <c r="M3" s="2270"/>
      <c r="N3" s="2270"/>
      <c r="O3" s="2270"/>
      <c r="P3" s="2270"/>
      <c r="Q3" s="2270"/>
      <c r="R3" s="2270"/>
      <c r="S3" s="2270"/>
      <c r="T3" s="2270"/>
      <c r="U3" s="2270"/>
      <c r="V3" s="2270"/>
      <c r="W3" s="2270"/>
      <c r="X3" s="2270"/>
      <c r="Y3" s="2270"/>
    </row>
    <row r="4" spans="1:45" s="2273" customFormat="1">
      <c r="C4" s="1771"/>
      <c r="D4" s="1771"/>
      <c r="E4" s="1771"/>
      <c r="F4" s="1771"/>
      <c r="G4" s="1771"/>
      <c r="H4" s="1771"/>
      <c r="I4" s="1771"/>
      <c r="J4" s="1771"/>
      <c r="K4" s="1771"/>
      <c r="L4" s="1771"/>
      <c r="M4" s="1771"/>
      <c r="N4" s="1771"/>
    </row>
    <row r="5" spans="1:45" s="2273" customFormat="1" ht="19.5">
      <c r="A5" s="1755" t="s">
        <v>2659</v>
      </c>
      <c r="B5" s="1772"/>
      <c r="J5" s="2274"/>
      <c r="K5" s="2274"/>
      <c r="L5" s="2274"/>
    </row>
    <row r="6" spans="1:45">
      <c r="B6" s="2276"/>
    </row>
    <row r="7" spans="1:45">
      <c r="A7" s="1655"/>
      <c r="B7" s="1655"/>
      <c r="C7" s="1655"/>
      <c r="D7" s="1655"/>
      <c r="E7" s="1655"/>
      <c r="F7" s="1655"/>
      <c r="G7" s="1655"/>
      <c r="H7" s="1655"/>
      <c r="I7" s="1655"/>
      <c r="J7" s="1655"/>
      <c r="K7" s="1655"/>
      <c r="L7" s="1767" t="s">
        <v>152</v>
      </c>
      <c r="M7" s="1767"/>
      <c r="N7" s="1767"/>
      <c r="O7" s="1767"/>
      <c r="P7" s="1767"/>
      <c r="Q7" s="1767"/>
      <c r="R7" s="1767" t="s">
        <v>151</v>
      </c>
      <c r="S7" s="1767"/>
      <c r="T7" s="1767"/>
      <c r="U7" s="1767"/>
      <c r="V7" s="1767"/>
      <c r="W7" s="1767"/>
      <c r="X7" s="2277"/>
      <c r="Y7" s="1767"/>
    </row>
    <row r="8" spans="1:45" ht="15" customHeight="1">
      <c r="A8" s="1727"/>
      <c r="B8" s="1655"/>
      <c r="C8" s="1655"/>
      <c r="D8" s="1655"/>
      <c r="E8" s="1655"/>
      <c r="F8" s="1655"/>
      <c r="G8" s="1655"/>
      <c r="H8" s="1655"/>
      <c r="I8" s="1655"/>
      <c r="J8" s="1655"/>
      <c r="K8" s="1727" t="s">
        <v>1530</v>
      </c>
      <c r="L8" s="1716">
        <v>2008</v>
      </c>
      <c r="M8" s="1716">
        <v>2009</v>
      </c>
      <c r="N8" s="1716">
        <v>2010</v>
      </c>
      <c r="O8" s="1716">
        <v>2011</v>
      </c>
      <c r="P8" s="1716">
        <v>2012</v>
      </c>
      <c r="Q8" s="1716">
        <v>2013</v>
      </c>
      <c r="R8" s="1716">
        <v>2014</v>
      </c>
      <c r="S8" s="1716">
        <v>2015</v>
      </c>
      <c r="T8" s="1716">
        <v>2016</v>
      </c>
      <c r="U8" s="1716">
        <v>2017</v>
      </c>
      <c r="V8" s="1716">
        <v>2018</v>
      </c>
      <c r="W8" s="1716">
        <v>2019</v>
      </c>
      <c r="X8" s="1754">
        <v>2020</v>
      </c>
      <c r="Y8" s="1716">
        <v>2021</v>
      </c>
      <c r="AF8" s="2293">
        <v>2008</v>
      </c>
      <c r="AG8" s="2293">
        <v>2009</v>
      </c>
      <c r="AH8" s="2293">
        <v>2010</v>
      </c>
      <c r="AI8" s="2293">
        <v>2011</v>
      </c>
      <c r="AJ8" s="2293">
        <v>2012</v>
      </c>
      <c r="AK8" s="2293">
        <v>2013</v>
      </c>
      <c r="AL8" s="2293">
        <v>2014</v>
      </c>
      <c r="AM8" s="2293">
        <v>2015</v>
      </c>
      <c r="AN8" s="2293">
        <v>2016</v>
      </c>
      <c r="AO8" s="2293">
        <v>2017</v>
      </c>
      <c r="AP8" s="2293">
        <v>2018</v>
      </c>
      <c r="AQ8" s="2293">
        <v>2019</v>
      </c>
      <c r="AR8" s="2293">
        <v>2020</v>
      </c>
      <c r="AS8" s="2293">
        <v>2021</v>
      </c>
    </row>
    <row r="9" spans="1:45" ht="24.75">
      <c r="A9" s="1727" t="s">
        <v>1271</v>
      </c>
      <c r="B9" s="1765" t="s">
        <v>2660</v>
      </c>
      <c r="C9" s="1655"/>
      <c r="D9" s="1655"/>
      <c r="E9" s="1655"/>
      <c r="F9" s="1655"/>
      <c r="G9" s="1655"/>
      <c r="H9" s="1655"/>
      <c r="I9" s="1655"/>
      <c r="J9" s="1655"/>
      <c r="K9" s="1655"/>
      <c r="L9" s="2294"/>
      <c r="M9" s="2294"/>
      <c r="N9" s="2294"/>
      <c r="O9" s="2294"/>
      <c r="P9" s="2294"/>
      <c r="Q9" s="2294"/>
      <c r="R9" s="2294"/>
      <c r="S9" s="2294"/>
      <c r="T9" s="2294"/>
      <c r="U9" s="1769"/>
      <c r="V9" s="1769"/>
      <c r="W9" s="1769"/>
      <c r="X9" s="2295"/>
      <c r="Y9" s="1769"/>
    </row>
    <row r="10" spans="1:45">
      <c r="A10" s="2296"/>
      <c r="B10" s="2297" t="s">
        <v>1232</v>
      </c>
      <c r="C10" s="1655"/>
      <c r="D10" s="1655"/>
      <c r="E10" s="1655"/>
      <c r="F10" s="1655"/>
      <c r="G10" s="1655"/>
      <c r="H10" s="1655"/>
      <c r="I10" s="1655"/>
      <c r="J10" s="1655"/>
      <c r="K10" s="1655"/>
      <c r="L10" s="2298">
        <f>SUM(L24:L179)</f>
        <v>0</v>
      </c>
      <c r="M10" s="2298">
        <f t="shared" ref="M10:Y10" si="0">SUM(M24:M179)</f>
        <v>0</v>
      </c>
      <c r="N10" s="2298">
        <f t="shared" si="0"/>
        <v>0</v>
      </c>
      <c r="O10" s="2298">
        <f t="shared" si="0"/>
        <v>0</v>
      </c>
      <c r="P10" s="2298">
        <f t="shared" si="0"/>
        <v>0</v>
      </c>
      <c r="Q10" s="2298">
        <f t="shared" si="0"/>
        <v>0</v>
      </c>
      <c r="R10" s="2298">
        <f t="shared" si="0"/>
        <v>0</v>
      </c>
      <c r="S10" s="2298">
        <f t="shared" si="0"/>
        <v>0</v>
      </c>
      <c r="T10" s="2298">
        <f t="shared" si="0"/>
        <v>0</v>
      </c>
      <c r="U10" s="2298">
        <f t="shared" si="0"/>
        <v>0</v>
      </c>
      <c r="V10" s="2298">
        <f t="shared" si="0"/>
        <v>0</v>
      </c>
      <c r="W10" s="2298">
        <f t="shared" si="0"/>
        <v>0</v>
      </c>
      <c r="X10" s="2298">
        <f t="shared" si="0"/>
        <v>0</v>
      </c>
      <c r="Y10" s="2298">
        <f t="shared" si="0"/>
        <v>0</v>
      </c>
    </row>
    <row r="11" spans="1:45">
      <c r="A11" s="2296"/>
      <c r="B11" s="2296" t="s">
        <v>1231</v>
      </c>
      <c r="C11" s="2296"/>
      <c r="D11" s="2296"/>
      <c r="E11" s="2296"/>
      <c r="F11" s="2296"/>
      <c r="G11" s="2296"/>
      <c r="H11" s="2296"/>
      <c r="I11" s="2296"/>
      <c r="J11" s="2296"/>
      <c r="K11" s="2296"/>
      <c r="L11" s="2299">
        <f>SUM(L182:L337)</f>
        <v>0</v>
      </c>
      <c r="M11" s="2299">
        <f t="shared" ref="M11:Y11" si="1">SUM(M182:M337)</f>
        <v>0</v>
      </c>
      <c r="N11" s="2299">
        <f t="shared" si="1"/>
        <v>0</v>
      </c>
      <c r="O11" s="2299">
        <f t="shared" si="1"/>
        <v>0</v>
      </c>
      <c r="P11" s="2299">
        <f t="shared" si="1"/>
        <v>0</v>
      </c>
      <c r="Q11" s="2299">
        <f t="shared" si="1"/>
        <v>0</v>
      </c>
      <c r="R11" s="2299">
        <f t="shared" si="1"/>
        <v>0</v>
      </c>
      <c r="S11" s="2299">
        <f t="shared" si="1"/>
        <v>0</v>
      </c>
      <c r="T11" s="2299">
        <f t="shared" si="1"/>
        <v>0</v>
      </c>
      <c r="U11" s="2299">
        <f t="shared" si="1"/>
        <v>0</v>
      </c>
      <c r="V11" s="2299">
        <f t="shared" si="1"/>
        <v>0</v>
      </c>
      <c r="W11" s="2299">
        <f t="shared" si="1"/>
        <v>0</v>
      </c>
      <c r="X11" s="2299">
        <f t="shared" si="1"/>
        <v>0</v>
      </c>
      <c r="Y11" s="2299">
        <f t="shared" si="1"/>
        <v>0</v>
      </c>
    </row>
    <row r="12" spans="1:45">
      <c r="A12" s="2300" t="s">
        <v>2661</v>
      </c>
      <c r="B12" s="2249" t="s">
        <v>1234</v>
      </c>
      <c r="C12" s="2296"/>
      <c r="D12" s="2296"/>
      <c r="E12" s="2296"/>
      <c r="F12" s="2296"/>
      <c r="G12" s="2296"/>
      <c r="H12" s="2296"/>
      <c r="I12" s="2296"/>
      <c r="J12" s="2296"/>
      <c r="K12" s="2296"/>
      <c r="L12" s="2280"/>
      <c r="M12" s="2280"/>
      <c r="N12" s="2280"/>
      <c r="O12" s="2280"/>
      <c r="P12" s="2280"/>
      <c r="Q12" s="2280"/>
      <c r="R12" s="2280"/>
      <c r="S12" s="2280"/>
      <c r="T12" s="2280"/>
      <c r="U12" s="2280"/>
      <c r="V12" s="2280"/>
      <c r="W12" s="2280"/>
      <c r="X12" s="2280"/>
      <c r="Y12" s="2280"/>
    </row>
    <row r="13" spans="1:45">
      <c r="A13" s="2296"/>
      <c r="B13" s="2249" t="s">
        <v>1235</v>
      </c>
      <c r="C13" s="2296"/>
      <c r="D13" s="2296"/>
      <c r="E13" s="2296"/>
      <c r="F13" s="2296"/>
      <c r="G13" s="2296"/>
      <c r="H13" s="2296"/>
      <c r="I13" s="2296"/>
      <c r="J13" s="2296"/>
      <c r="K13" s="2296"/>
      <c r="L13" s="2280"/>
      <c r="M13" s="2280"/>
      <c r="N13" s="2280"/>
      <c r="O13" s="2280"/>
      <c r="P13" s="2280"/>
      <c r="Q13" s="2280"/>
      <c r="R13" s="2280"/>
      <c r="S13" s="2280"/>
      <c r="T13" s="2280"/>
      <c r="U13" s="2280"/>
      <c r="V13" s="2280"/>
      <c r="W13" s="2280"/>
      <c r="X13" s="2280"/>
      <c r="Y13" s="2280"/>
    </row>
    <row r="14" spans="1:45">
      <c r="A14" s="2296"/>
      <c r="B14" s="2301" t="s">
        <v>1236</v>
      </c>
      <c r="C14" s="2296"/>
      <c r="D14" s="2296"/>
      <c r="E14" s="2296"/>
      <c r="F14" s="2296"/>
      <c r="G14" s="2296"/>
      <c r="H14" s="2296"/>
      <c r="I14" s="2296"/>
      <c r="J14" s="2296"/>
      <c r="K14" s="2296"/>
      <c r="L14" s="2280"/>
      <c r="M14" s="2280"/>
      <c r="N14" s="2280"/>
      <c r="O14" s="2280"/>
      <c r="P14" s="2280"/>
      <c r="Q14" s="2280"/>
      <c r="R14" s="2280"/>
      <c r="S14" s="2280"/>
      <c r="T14" s="2280"/>
      <c r="U14" s="2280"/>
      <c r="V14" s="2280"/>
      <c r="W14" s="2280"/>
      <c r="X14" s="2280"/>
      <c r="Y14" s="2280"/>
    </row>
    <row r="15" spans="1:45">
      <c r="A15" s="2296"/>
      <c r="B15" s="2302" t="s">
        <v>1237</v>
      </c>
      <c r="C15" s="2296"/>
      <c r="D15" s="2296"/>
      <c r="E15" s="2296"/>
      <c r="F15" s="2296"/>
      <c r="G15" s="2296"/>
      <c r="H15" s="2296"/>
      <c r="I15" s="2296"/>
      <c r="J15" s="2296"/>
      <c r="K15" s="2296"/>
      <c r="L15" s="2280"/>
      <c r="M15" s="2280"/>
      <c r="N15" s="2280"/>
      <c r="O15" s="2280"/>
      <c r="P15" s="2280"/>
      <c r="Q15" s="2280"/>
      <c r="R15" s="2280"/>
      <c r="S15" s="2280"/>
      <c r="T15" s="2280"/>
      <c r="U15" s="2280"/>
      <c r="V15" s="2280"/>
      <c r="W15" s="2280"/>
      <c r="X15" s="2280"/>
      <c r="Y15" s="2280"/>
    </row>
    <row r="16" spans="1:45">
      <c r="A16" s="2296"/>
      <c r="B16" s="2302" t="s">
        <v>1238</v>
      </c>
      <c r="C16" s="2296"/>
      <c r="D16" s="2296"/>
      <c r="E16" s="2296"/>
      <c r="F16" s="2296"/>
      <c r="G16" s="2296"/>
      <c r="H16" s="2296"/>
      <c r="I16" s="2296"/>
      <c r="J16" s="2296"/>
      <c r="K16" s="2296"/>
      <c r="L16" s="2280"/>
      <c r="M16" s="2280"/>
      <c r="N16" s="2280"/>
      <c r="O16" s="2280"/>
      <c r="P16" s="2280"/>
      <c r="Q16" s="2280"/>
      <c r="R16" s="2280"/>
      <c r="S16" s="2280"/>
      <c r="T16" s="2280"/>
      <c r="U16" s="2280"/>
      <c r="V16" s="2280"/>
      <c r="W16" s="2280"/>
      <c r="X16" s="2280"/>
      <c r="Y16" s="2280"/>
    </row>
    <row r="17" spans="1:45">
      <c r="A17" s="2296"/>
      <c r="B17" s="2249" t="s">
        <v>1240</v>
      </c>
      <c r="C17" s="2296"/>
      <c r="D17" s="2296"/>
      <c r="E17" s="2296"/>
      <c r="F17" s="2296"/>
      <c r="G17" s="2296"/>
      <c r="H17" s="2296"/>
      <c r="I17" s="2296"/>
      <c r="J17" s="2296"/>
      <c r="K17" s="2296"/>
      <c r="L17" s="2280"/>
      <c r="M17" s="2280"/>
      <c r="N17" s="2280"/>
      <c r="O17" s="2280"/>
      <c r="P17" s="2280"/>
      <c r="Q17" s="2280"/>
      <c r="R17" s="2280"/>
      <c r="S17" s="2280"/>
      <c r="T17" s="2280"/>
      <c r="U17" s="2280"/>
      <c r="V17" s="2280"/>
      <c r="W17" s="2280"/>
      <c r="X17" s="2280"/>
      <c r="Y17" s="2280"/>
    </row>
    <row r="18" spans="1:45">
      <c r="A18" s="2296"/>
      <c r="B18" s="2303"/>
      <c r="C18" s="2296"/>
      <c r="D18" s="2296"/>
      <c r="E18" s="2296"/>
      <c r="F18" s="2296"/>
      <c r="G18" s="2296"/>
      <c r="H18" s="2296"/>
      <c r="I18" s="2296"/>
      <c r="J18" s="2296"/>
      <c r="K18" s="2296"/>
      <c r="L18" s="2280"/>
      <c r="M18" s="2280"/>
      <c r="N18" s="2280"/>
      <c r="O18" s="2280"/>
      <c r="P18" s="2280"/>
      <c r="Q18" s="2280"/>
      <c r="R18" s="2280"/>
      <c r="S18" s="2280"/>
      <c r="T18" s="2280"/>
      <c r="U18" s="2280"/>
      <c r="V18" s="2280"/>
      <c r="W18" s="2280"/>
      <c r="X18" s="2280"/>
      <c r="Y18" s="2280"/>
    </row>
    <row r="19" spans="1:45">
      <c r="A19" s="2296"/>
      <c r="B19" s="2303"/>
      <c r="C19" s="2296"/>
      <c r="D19" s="2296"/>
      <c r="E19" s="2296"/>
      <c r="F19" s="2296"/>
      <c r="G19" s="2296"/>
      <c r="H19" s="2296"/>
      <c r="I19" s="2296"/>
      <c r="J19" s="2296"/>
      <c r="K19" s="2296"/>
      <c r="L19" s="2280"/>
      <c r="M19" s="2280"/>
      <c r="N19" s="2280"/>
      <c r="O19" s="2280"/>
      <c r="P19" s="2280"/>
      <c r="Q19" s="2280"/>
      <c r="R19" s="2280"/>
      <c r="S19" s="2280"/>
      <c r="T19" s="2280"/>
      <c r="U19" s="2280"/>
      <c r="V19" s="2280"/>
      <c r="W19" s="2280"/>
      <c r="X19" s="2280"/>
      <c r="Y19" s="2280"/>
    </row>
    <row r="20" spans="1:45">
      <c r="A20" s="2296"/>
      <c r="B20" s="2303"/>
      <c r="C20" s="2296"/>
      <c r="D20" s="2296"/>
      <c r="E20" s="2296"/>
      <c r="F20" s="2296"/>
      <c r="G20" s="2296"/>
      <c r="H20" s="2296"/>
      <c r="I20" s="2296"/>
      <c r="J20" s="2296"/>
      <c r="K20" s="2296"/>
      <c r="L20" s="2280"/>
      <c r="M20" s="2280"/>
      <c r="N20" s="2280"/>
      <c r="O20" s="2280"/>
      <c r="P20" s="2280"/>
      <c r="Q20" s="2280"/>
      <c r="R20" s="2280"/>
      <c r="S20" s="2280"/>
      <c r="T20" s="2280"/>
      <c r="U20" s="2280"/>
      <c r="V20" s="2280"/>
      <c r="W20" s="2280"/>
      <c r="X20" s="2280"/>
      <c r="Y20" s="2280"/>
    </row>
    <row r="21" spans="1:45">
      <c r="A21" s="2296"/>
      <c r="B21" s="2304" t="s">
        <v>2662</v>
      </c>
      <c r="C21" s="2296"/>
      <c r="D21" s="2296"/>
      <c r="E21" s="2296"/>
      <c r="F21" s="2296"/>
      <c r="G21" s="2296"/>
      <c r="H21" s="2296"/>
      <c r="I21" s="2296"/>
      <c r="J21" s="2296"/>
      <c r="K21" s="2296"/>
      <c r="L21" s="2305">
        <f t="shared" ref="L21:Y21" si="2">SUM(L10:L20)</f>
        <v>0</v>
      </c>
      <c r="M21" s="2305">
        <f t="shared" si="2"/>
        <v>0</v>
      </c>
      <c r="N21" s="2305">
        <f t="shared" si="2"/>
        <v>0</v>
      </c>
      <c r="O21" s="2305">
        <f t="shared" si="2"/>
        <v>0</v>
      </c>
      <c r="P21" s="2305">
        <f t="shared" si="2"/>
        <v>0</v>
      </c>
      <c r="Q21" s="2305">
        <f t="shared" si="2"/>
        <v>0</v>
      </c>
      <c r="R21" s="2305">
        <f t="shared" si="2"/>
        <v>0</v>
      </c>
      <c r="S21" s="2305">
        <f t="shared" si="2"/>
        <v>0</v>
      </c>
      <c r="T21" s="2305">
        <f t="shared" si="2"/>
        <v>0</v>
      </c>
      <c r="U21" s="2305">
        <f t="shared" si="2"/>
        <v>0</v>
      </c>
      <c r="V21" s="2305">
        <f t="shared" si="2"/>
        <v>0</v>
      </c>
      <c r="W21" s="2305">
        <f t="shared" si="2"/>
        <v>0</v>
      </c>
      <c r="X21" s="2306">
        <f t="shared" si="2"/>
        <v>0</v>
      </c>
      <c r="Y21" s="2305">
        <f t="shared" si="2"/>
        <v>0</v>
      </c>
      <c r="Z21" s="2307"/>
      <c r="AA21" s="2307" t="s">
        <v>2663</v>
      </c>
      <c r="AF21" s="2308">
        <f>IF(L21='2.1 Direct Opex Actuals'!L37,0,1)</f>
        <v>0</v>
      </c>
      <c r="AG21" s="2308">
        <f>IF(M21='2.1 Direct Opex Actuals'!M37,0,1)</f>
        <v>0</v>
      </c>
      <c r="AH21" s="2308">
        <f>IF(N21='2.1 Direct Opex Actuals'!N37,0,1)</f>
        <v>0</v>
      </c>
      <c r="AI21" s="2308">
        <f>IF(O21='2.1 Direct Opex Actuals'!O37,0,1)</f>
        <v>0</v>
      </c>
      <c r="AJ21" s="2308">
        <f>IF(P21='2.1 Direct Opex Actuals'!P37,0,1)</f>
        <v>0</v>
      </c>
      <c r="AK21" s="2308">
        <f>IF(Q21='2.1 Direct Opex Actuals'!Q37,0,1)</f>
        <v>0</v>
      </c>
      <c r="AL21" s="2308">
        <f>IF(R21='2.1 Direct Opex Actuals'!R37,0,1)</f>
        <v>0</v>
      </c>
      <c r="AM21" s="2308">
        <f>IF(S21='2.1 Direct Opex Actuals'!S37,0,1)</f>
        <v>0</v>
      </c>
      <c r="AN21" s="2308">
        <f>IF(T21='2.1 Direct Opex Actuals'!T37,0,1)</f>
        <v>0</v>
      </c>
      <c r="AO21" s="2308">
        <f>IF(U21='2.1 Direct Opex Actuals'!U37,0,1)</f>
        <v>0</v>
      </c>
      <c r="AP21" s="2308">
        <f>IF(V21='2.1 Direct Opex Actuals'!V37,0,1)</f>
        <v>0</v>
      </c>
      <c r="AQ21" s="2308">
        <f>IF(W21='2.1 Direct Opex Actuals'!W37,0,1)</f>
        <v>0</v>
      </c>
      <c r="AR21" s="2308">
        <f>IF(X21='2.1 Direct Opex Actuals'!X37,0,1)</f>
        <v>0</v>
      </c>
      <c r="AS21" s="2308">
        <f>IF(Y21='2.1 Direct Opex Actuals'!Y37,0,1)</f>
        <v>0</v>
      </c>
    </row>
    <row r="22" spans="1:45">
      <c r="A22" s="2296"/>
      <c r="B22" s="2296"/>
      <c r="C22" s="2296"/>
      <c r="D22" s="2296"/>
      <c r="E22" s="2296"/>
      <c r="F22" s="2296"/>
      <c r="G22" s="2296"/>
      <c r="H22" s="2296"/>
      <c r="I22" s="2296"/>
      <c r="J22" s="2296"/>
      <c r="K22" s="2296"/>
      <c r="L22" s="2309"/>
      <c r="M22" s="2309"/>
      <c r="N22" s="2309"/>
      <c r="O22" s="2309"/>
      <c r="P22" s="2309"/>
      <c r="Q22" s="2309"/>
      <c r="R22" s="2309"/>
      <c r="S22" s="2309"/>
      <c r="T22" s="2309"/>
      <c r="U22" s="2309"/>
      <c r="V22" s="2309"/>
      <c r="W22" s="2309"/>
      <c r="X22" s="2309"/>
      <c r="Y22" s="2309"/>
    </row>
    <row r="23" spans="1:45" ht="24.75">
      <c r="A23" s="2310" t="s">
        <v>1232</v>
      </c>
      <c r="B23" s="1765" t="s">
        <v>2664</v>
      </c>
      <c r="C23" s="1655"/>
      <c r="D23" s="1655"/>
      <c r="E23" s="1655"/>
      <c r="F23" s="1655"/>
      <c r="G23" s="1655"/>
      <c r="H23" s="1655"/>
      <c r="I23" s="1655"/>
      <c r="J23" s="1655"/>
      <c r="K23" s="1655"/>
      <c r="L23" s="2294"/>
      <c r="M23" s="2294"/>
      <c r="N23" s="2294"/>
      <c r="O23" s="2294"/>
      <c r="P23" s="2294"/>
      <c r="Q23" s="2294"/>
      <c r="R23" s="2294"/>
      <c r="S23" s="2294"/>
      <c r="T23" s="2294"/>
      <c r="U23" s="2294"/>
      <c r="V23" s="2294"/>
      <c r="W23" s="2294"/>
      <c r="X23" s="2294"/>
      <c r="Y23" s="2294"/>
    </row>
    <row r="24" spans="1:45">
      <c r="A24" s="1655"/>
      <c r="B24" s="2300" t="s">
        <v>1889</v>
      </c>
      <c r="C24" s="1655"/>
      <c r="D24" s="1655"/>
      <c r="E24" s="1655"/>
      <c r="F24" s="1655"/>
      <c r="G24" s="1655"/>
      <c r="H24" s="1655"/>
      <c r="I24" s="1655"/>
      <c r="J24" s="1655"/>
      <c r="K24" s="1655"/>
      <c r="L24" s="2280"/>
      <c r="M24" s="2280"/>
      <c r="N24" s="2280"/>
      <c r="O24" s="2280"/>
      <c r="P24" s="2280"/>
      <c r="Q24" s="2280"/>
      <c r="R24" s="2280"/>
      <c r="S24" s="2280"/>
      <c r="T24" s="2280"/>
      <c r="U24" s="2280"/>
      <c r="V24" s="2280"/>
      <c r="W24" s="2280"/>
      <c r="X24" s="2280"/>
      <c r="Y24" s="2280"/>
    </row>
    <row r="25" spans="1:45">
      <c r="A25" s="1655"/>
      <c r="B25" s="1738" t="s">
        <v>2665</v>
      </c>
      <c r="C25" s="1655"/>
      <c r="D25" s="1655"/>
      <c r="E25" s="1655"/>
      <c r="F25" s="1655"/>
      <c r="G25" s="1655"/>
      <c r="H25" s="1655"/>
      <c r="I25" s="1655"/>
      <c r="J25" s="1655"/>
      <c r="K25" s="1655"/>
      <c r="L25" s="2280"/>
      <c r="M25" s="2280"/>
      <c r="N25" s="2280"/>
      <c r="O25" s="2280"/>
      <c r="P25" s="2280"/>
      <c r="Q25" s="2280"/>
      <c r="R25" s="2280"/>
      <c r="S25" s="2280"/>
      <c r="T25" s="2280"/>
      <c r="U25" s="2280"/>
      <c r="V25" s="2280"/>
      <c r="W25" s="2280"/>
      <c r="X25" s="2280"/>
      <c r="Y25" s="2280"/>
    </row>
    <row r="26" spans="1:45">
      <c r="A26" s="1655"/>
      <c r="B26" s="1738" t="s">
        <v>2666</v>
      </c>
      <c r="C26" s="1655"/>
      <c r="D26" s="1655"/>
      <c r="E26" s="1655"/>
      <c r="F26" s="1655"/>
      <c r="G26" s="1655"/>
      <c r="H26" s="1655"/>
      <c r="I26" s="1655"/>
      <c r="J26" s="1655"/>
      <c r="K26" s="1655"/>
      <c r="L26" s="2280"/>
      <c r="M26" s="2280"/>
      <c r="N26" s="2280"/>
      <c r="O26" s="2280"/>
      <c r="P26" s="2280"/>
      <c r="Q26" s="2280"/>
      <c r="R26" s="2280"/>
      <c r="S26" s="2280"/>
      <c r="T26" s="2280"/>
      <c r="U26" s="2280"/>
      <c r="V26" s="2280"/>
      <c r="W26" s="2280"/>
      <c r="X26" s="2280"/>
      <c r="Y26" s="2280"/>
    </row>
    <row r="27" spans="1:45">
      <c r="A27" s="2296"/>
      <c r="B27" s="1738" t="s">
        <v>2667</v>
      </c>
      <c r="C27" s="1655"/>
      <c r="D27" s="1655"/>
      <c r="E27" s="1655"/>
      <c r="F27" s="1655"/>
      <c r="G27" s="1655"/>
      <c r="H27" s="1655"/>
      <c r="I27" s="1655"/>
      <c r="J27" s="1655"/>
      <c r="K27" s="1655"/>
      <c r="L27" s="2280"/>
      <c r="M27" s="2280"/>
      <c r="N27" s="2280"/>
      <c r="O27" s="2280"/>
      <c r="P27" s="2280"/>
      <c r="Q27" s="2280"/>
      <c r="R27" s="2280"/>
      <c r="S27" s="2280"/>
      <c r="T27" s="2280"/>
      <c r="U27" s="2280"/>
      <c r="V27" s="2280"/>
      <c r="W27" s="2280"/>
      <c r="X27" s="2280"/>
      <c r="Y27" s="2280"/>
    </row>
    <row r="28" spans="1:45">
      <c r="A28" s="2296"/>
      <c r="B28" s="2311" t="s">
        <v>2668</v>
      </c>
      <c r="C28" s="1655"/>
      <c r="D28" s="1655"/>
      <c r="E28" s="1655"/>
      <c r="F28" s="1655"/>
      <c r="G28" s="1655"/>
      <c r="H28" s="1655"/>
      <c r="I28" s="1655"/>
      <c r="J28" s="1655"/>
      <c r="K28" s="1655"/>
      <c r="L28" s="2280"/>
      <c r="M28" s="2280"/>
      <c r="N28" s="2280"/>
      <c r="O28" s="2280"/>
      <c r="P28" s="2280"/>
      <c r="Q28" s="2280"/>
      <c r="R28" s="2280"/>
      <c r="S28" s="2280"/>
      <c r="T28" s="2280"/>
      <c r="U28" s="2280"/>
      <c r="V28" s="2280"/>
      <c r="W28" s="2280"/>
      <c r="X28" s="2280"/>
      <c r="Y28" s="2280"/>
    </row>
    <row r="29" spans="1:45">
      <c r="A29" s="2296"/>
      <c r="B29" s="2311" t="s">
        <v>2669</v>
      </c>
      <c r="C29" s="1655"/>
      <c r="D29" s="1655"/>
      <c r="E29" s="1655"/>
      <c r="F29" s="1655"/>
      <c r="G29" s="1655"/>
      <c r="H29" s="1655"/>
      <c r="I29" s="1655"/>
      <c r="J29" s="1655"/>
      <c r="K29" s="1655"/>
      <c r="L29" s="2280"/>
      <c r="M29" s="2280"/>
      <c r="N29" s="2280"/>
      <c r="O29" s="2280"/>
      <c r="P29" s="2280"/>
      <c r="Q29" s="2280"/>
      <c r="R29" s="2280"/>
      <c r="S29" s="2280"/>
      <c r="T29" s="2280"/>
      <c r="U29" s="2280"/>
      <c r="V29" s="2280"/>
      <c r="W29" s="2280"/>
      <c r="X29" s="2280"/>
      <c r="Y29" s="2280"/>
    </row>
    <row r="30" spans="1:45">
      <c r="A30" s="2296"/>
      <c r="B30" s="2311" t="s">
        <v>2670</v>
      </c>
      <c r="C30" s="1655"/>
      <c r="D30" s="1655"/>
      <c r="E30" s="1655"/>
      <c r="F30" s="1655"/>
      <c r="G30" s="1655"/>
      <c r="H30" s="1655"/>
      <c r="I30" s="1655"/>
      <c r="J30" s="1655"/>
      <c r="K30" s="1655"/>
      <c r="L30" s="2280"/>
      <c r="M30" s="2280"/>
      <c r="N30" s="2280"/>
      <c r="O30" s="2280"/>
      <c r="P30" s="2280"/>
      <c r="Q30" s="2280"/>
      <c r="R30" s="2280"/>
      <c r="S30" s="2280"/>
      <c r="T30" s="2280"/>
      <c r="U30" s="2280"/>
      <c r="V30" s="2280"/>
      <c r="W30" s="2280"/>
      <c r="X30" s="2280"/>
      <c r="Y30" s="2280"/>
    </row>
    <row r="31" spans="1:45">
      <c r="A31" s="2296"/>
      <c r="B31" s="2311" t="s">
        <v>2671</v>
      </c>
      <c r="C31" s="1655"/>
      <c r="D31" s="1655"/>
      <c r="E31" s="1655"/>
      <c r="F31" s="1655"/>
      <c r="G31" s="1655"/>
      <c r="H31" s="1655"/>
      <c r="I31" s="1655"/>
      <c r="J31" s="1655"/>
      <c r="K31" s="1655"/>
      <c r="L31" s="2280"/>
      <c r="M31" s="2280"/>
      <c r="N31" s="2280"/>
      <c r="O31" s="2280"/>
      <c r="P31" s="2280"/>
      <c r="Q31" s="2280"/>
      <c r="R31" s="2280"/>
      <c r="S31" s="2280"/>
      <c r="T31" s="2280"/>
      <c r="U31" s="2280"/>
      <c r="V31" s="2280"/>
      <c r="W31" s="2280"/>
      <c r="X31" s="2280"/>
      <c r="Y31" s="2280"/>
    </row>
    <row r="32" spans="1:45">
      <c r="A32" s="2296"/>
      <c r="B32" s="2311" t="s">
        <v>2672</v>
      </c>
      <c r="C32" s="1655"/>
      <c r="D32" s="1655"/>
      <c r="E32" s="1655"/>
      <c r="F32" s="1655"/>
      <c r="G32" s="1655"/>
      <c r="H32" s="1655"/>
      <c r="I32" s="1655"/>
      <c r="J32" s="1655"/>
      <c r="K32" s="1655"/>
      <c r="L32" s="2280"/>
      <c r="M32" s="2280"/>
      <c r="N32" s="2280"/>
      <c r="O32" s="2280"/>
      <c r="P32" s="2280"/>
      <c r="Q32" s="2280"/>
      <c r="R32" s="2280"/>
      <c r="S32" s="2280"/>
      <c r="T32" s="2280"/>
      <c r="U32" s="2280"/>
      <c r="V32" s="2280"/>
      <c r="W32" s="2280"/>
      <c r="X32" s="2280"/>
      <c r="Y32" s="2280"/>
    </row>
    <row r="33" spans="1:25">
      <c r="A33" s="2296"/>
      <c r="B33" s="2311" t="s">
        <v>2673</v>
      </c>
      <c r="C33" s="1655"/>
      <c r="D33" s="1655"/>
      <c r="E33" s="1655"/>
      <c r="F33" s="1655"/>
      <c r="G33" s="1655"/>
      <c r="H33" s="1655"/>
      <c r="I33" s="1655"/>
      <c r="J33" s="1655"/>
      <c r="K33" s="1655"/>
      <c r="L33" s="2280"/>
      <c r="M33" s="2280"/>
      <c r="N33" s="2280"/>
      <c r="O33" s="2280"/>
      <c r="P33" s="2280"/>
      <c r="Q33" s="2280"/>
      <c r="R33" s="2280"/>
      <c r="S33" s="2280"/>
      <c r="T33" s="2280"/>
      <c r="U33" s="2280"/>
      <c r="V33" s="2280"/>
      <c r="W33" s="2280"/>
      <c r="X33" s="2280"/>
      <c r="Y33" s="2280"/>
    </row>
    <row r="34" spans="1:25">
      <c r="A34" s="2296"/>
      <c r="B34" s="2312"/>
      <c r="C34" s="1655"/>
      <c r="D34" s="1655"/>
      <c r="E34" s="1655"/>
      <c r="F34" s="1655"/>
      <c r="G34" s="1655"/>
      <c r="H34" s="1655"/>
      <c r="I34" s="1655"/>
      <c r="J34" s="1655"/>
      <c r="K34" s="1655"/>
      <c r="L34" s="2280"/>
      <c r="M34" s="2280"/>
      <c r="N34" s="2280"/>
      <c r="O34" s="2280"/>
      <c r="P34" s="2280"/>
      <c r="Q34" s="2280"/>
      <c r="R34" s="2280"/>
      <c r="S34" s="2280"/>
      <c r="T34" s="2280"/>
      <c r="U34" s="2280"/>
      <c r="V34" s="2280"/>
      <c r="W34" s="2280"/>
      <c r="X34" s="2280"/>
      <c r="Y34" s="2280"/>
    </row>
    <row r="35" spans="1:25">
      <c r="A35" s="2296"/>
      <c r="B35" s="2311" t="s">
        <v>164</v>
      </c>
      <c r="C35" s="1655"/>
      <c r="D35" s="1655"/>
      <c r="E35" s="1655"/>
      <c r="F35" s="1655"/>
      <c r="G35" s="1655"/>
      <c r="H35" s="1655"/>
      <c r="I35" s="1655"/>
      <c r="J35" s="1655"/>
      <c r="K35" s="1655"/>
      <c r="L35" s="2280"/>
      <c r="M35" s="2280"/>
      <c r="N35" s="2280"/>
      <c r="O35" s="2280"/>
      <c r="P35" s="2280"/>
      <c r="Q35" s="2280"/>
      <c r="R35" s="2280"/>
      <c r="S35" s="2280"/>
      <c r="T35" s="2280"/>
      <c r="U35" s="2280"/>
      <c r="V35" s="2280"/>
      <c r="W35" s="2280"/>
      <c r="X35" s="2280"/>
      <c r="Y35" s="2280"/>
    </row>
    <row r="36" spans="1:25">
      <c r="A36" s="2296"/>
      <c r="B36" s="2313" t="s">
        <v>2674</v>
      </c>
      <c r="C36" s="1655"/>
      <c r="D36" s="1655"/>
      <c r="E36" s="1655"/>
      <c r="F36" s="1655"/>
      <c r="G36" s="1655"/>
      <c r="H36" s="1655"/>
      <c r="I36" s="1655"/>
      <c r="J36" s="1655"/>
      <c r="K36" s="1655"/>
      <c r="L36" s="2280"/>
      <c r="M36" s="2280"/>
      <c r="N36" s="2280"/>
      <c r="O36" s="2280"/>
      <c r="P36" s="2280"/>
      <c r="Q36" s="2280"/>
      <c r="R36" s="2280"/>
      <c r="S36" s="2280"/>
      <c r="T36" s="2280"/>
      <c r="U36" s="2280"/>
      <c r="V36" s="2280"/>
      <c r="W36" s="2280"/>
      <c r="X36" s="2280"/>
      <c r="Y36" s="2280"/>
    </row>
    <row r="37" spans="1:25">
      <c r="A37" s="2296"/>
      <c r="B37" s="2313" t="s">
        <v>2675</v>
      </c>
      <c r="C37" s="1655"/>
      <c r="D37" s="1655"/>
      <c r="E37" s="1655"/>
      <c r="F37" s="1655"/>
      <c r="G37" s="1655"/>
      <c r="H37" s="1655"/>
      <c r="I37" s="1655"/>
      <c r="J37" s="1655"/>
      <c r="K37" s="1655"/>
      <c r="L37" s="2280"/>
      <c r="M37" s="2280"/>
      <c r="N37" s="2280"/>
      <c r="O37" s="2280"/>
      <c r="P37" s="2280"/>
      <c r="Q37" s="2280"/>
      <c r="R37" s="2280"/>
      <c r="S37" s="2280"/>
      <c r="T37" s="2280"/>
      <c r="U37" s="2280"/>
      <c r="V37" s="2280"/>
      <c r="W37" s="2280"/>
      <c r="X37" s="2280"/>
      <c r="Y37" s="2280"/>
    </row>
    <row r="38" spans="1:25">
      <c r="A38" s="2296"/>
      <c r="B38" s="2313"/>
      <c r="C38" s="1655"/>
      <c r="D38" s="1655"/>
      <c r="E38" s="1655"/>
      <c r="F38" s="1655"/>
      <c r="G38" s="1655"/>
      <c r="H38" s="1655"/>
      <c r="I38" s="1655"/>
      <c r="J38" s="1655"/>
      <c r="K38" s="1655"/>
      <c r="L38" s="2280"/>
      <c r="M38" s="2280"/>
      <c r="N38" s="2280"/>
      <c r="O38" s="2280"/>
      <c r="P38" s="2280"/>
      <c r="Q38" s="2280"/>
      <c r="R38" s="2280"/>
      <c r="S38" s="2280"/>
      <c r="T38" s="2280"/>
      <c r="U38" s="2280"/>
      <c r="V38" s="2280"/>
      <c r="W38" s="2280"/>
      <c r="X38" s="2280"/>
      <c r="Y38" s="2280"/>
    </row>
    <row r="39" spans="1:25">
      <c r="A39" s="2296"/>
      <c r="B39" s="2313"/>
      <c r="C39" s="1655"/>
      <c r="D39" s="1655"/>
      <c r="E39" s="1655"/>
      <c r="F39" s="1655"/>
      <c r="G39" s="1655"/>
      <c r="H39" s="1655"/>
      <c r="I39" s="1655"/>
      <c r="J39" s="1655"/>
      <c r="K39" s="1655"/>
      <c r="L39" s="2280"/>
      <c r="M39" s="2280"/>
      <c r="N39" s="2280"/>
      <c r="O39" s="2280"/>
      <c r="P39" s="2280"/>
      <c r="Q39" s="2280"/>
      <c r="R39" s="2280"/>
      <c r="S39" s="2280"/>
      <c r="T39" s="2280"/>
      <c r="U39" s="2280"/>
      <c r="V39" s="2280"/>
      <c r="W39" s="2280"/>
      <c r="X39" s="2280"/>
      <c r="Y39" s="2280"/>
    </row>
    <row r="40" spans="1:25">
      <c r="A40" s="2296"/>
      <c r="B40" s="2313"/>
      <c r="C40" s="1655"/>
      <c r="D40" s="1655"/>
      <c r="E40" s="1655"/>
      <c r="F40" s="1655"/>
      <c r="G40" s="1655"/>
      <c r="H40" s="1655"/>
      <c r="I40" s="1655"/>
      <c r="J40" s="1655"/>
      <c r="K40" s="1655"/>
      <c r="L40" s="2280"/>
      <c r="M40" s="2280"/>
      <c r="N40" s="2280"/>
      <c r="O40" s="2280"/>
      <c r="P40" s="2280"/>
      <c r="Q40" s="2280"/>
      <c r="R40" s="2280"/>
      <c r="S40" s="2280"/>
      <c r="T40" s="2280"/>
      <c r="U40" s="2280"/>
      <c r="V40" s="2280"/>
      <c r="W40" s="2280"/>
      <c r="X40" s="2280"/>
      <c r="Y40" s="2280"/>
    </row>
    <row r="41" spans="1:25">
      <c r="A41" s="2296"/>
      <c r="B41" s="1773"/>
      <c r="C41" s="1655"/>
      <c r="D41" s="1655"/>
      <c r="E41" s="1655"/>
      <c r="F41" s="1655"/>
      <c r="G41" s="1655"/>
      <c r="H41" s="1655"/>
      <c r="I41" s="1655"/>
      <c r="J41" s="1655"/>
      <c r="K41" s="1655"/>
      <c r="L41" s="2280"/>
      <c r="M41" s="2280"/>
      <c r="N41" s="2280"/>
      <c r="O41" s="2280"/>
      <c r="P41" s="2280"/>
      <c r="Q41" s="2280"/>
      <c r="R41" s="2280"/>
      <c r="S41" s="2280"/>
      <c r="T41" s="2280"/>
      <c r="U41" s="2280"/>
      <c r="V41" s="2280"/>
      <c r="W41" s="2280"/>
      <c r="X41" s="2280"/>
      <c r="Y41" s="2280"/>
    </row>
    <row r="42" spans="1:25">
      <c r="A42" s="2296"/>
      <c r="B42" s="2300" t="s">
        <v>2676</v>
      </c>
      <c r="C42" s="1655"/>
      <c r="D42" s="1655"/>
      <c r="E42" s="1655"/>
      <c r="F42" s="1655"/>
      <c r="G42" s="1655"/>
      <c r="H42" s="1655"/>
      <c r="I42" s="1655"/>
      <c r="J42" s="1655"/>
      <c r="K42" s="1655"/>
      <c r="L42" s="2280"/>
      <c r="M42" s="2280"/>
      <c r="N42" s="2280"/>
      <c r="O42" s="2280"/>
      <c r="P42" s="2280"/>
      <c r="Q42" s="2280"/>
      <c r="R42" s="2280"/>
      <c r="S42" s="2280"/>
      <c r="T42" s="2280"/>
      <c r="U42" s="2280"/>
      <c r="V42" s="2280"/>
      <c r="W42" s="2280"/>
      <c r="X42" s="2280"/>
      <c r="Y42" s="2280"/>
    </row>
    <row r="43" spans="1:25">
      <c r="A43" s="2296"/>
      <c r="B43" s="2314" t="s">
        <v>2677</v>
      </c>
      <c r="C43" s="1655"/>
      <c r="D43" s="1655"/>
      <c r="E43" s="1655"/>
      <c r="F43" s="1655"/>
      <c r="G43" s="1655"/>
      <c r="H43" s="1655"/>
      <c r="I43" s="1655"/>
      <c r="J43" s="1655"/>
      <c r="K43" s="1655"/>
      <c r="L43" s="2280"/>
      <c r="M43" s="2280"/>
      <c r="N43" s="2280"/>
      <c r="O43" s="2280"/>
      <c r="P43" s="2280"/>
      <c r="Q43" s="2280"/>
      <c r="R43" s="2280"/>
      <c r="S43" s="2280"/>
      <c r="T43" s="2280"/>
      <c r="U43" s="2280"/>
      <c r="V43" s="2280"/>
      <c r="W43" s="2280"/>
      <c r="X43" s="2280"/>
      <c r="Y43" s="2280"/>
    </row>
    <row r="44" spans="1:25">
      <c r="A44" s="2296"/>
      <c r="B44" s="2314" t="s">
        <v>2678</v>
      </c>
      <c r="C44" s="1655"/>
      <c r="D44" s="1655"/>
      <c r="E44" s="1655"/>
      <c r="F44" s="1655"/>
      <c r="G44" s="1655"/>
      <c r="H44" s="1655"/>
      <c r="I44" s="1655"/>
      <c r="J44" s="1655"/>
      <c r="K44" s="1655"/>
      <c r="L44" s="2280"/>
      <c r="M44" s="2280"/>
      <c r="N44" s="2280"/>
      <c r="O44" s="2280"/>
      <c r="P44" s="2280"/>
      <c r="Q44" s="2280"/>
      <c r="R44" s="2280"/>
      <c r="S44" s="2280"/>
      <c r="T44" s="2280"/>
      <c r="U44" s="2280"/>
      <c r="V44" s="2280"/>
      <c r="W44" s="2280"/>
      <c r="X44" s="2280"/>
      <c r="Y44" s="2280"/>
    </row>
    <row r="45" spans="1:25">
      <c r="A45" s="2296"/>
      <c r="B45" s="2314" t="s">
        <v>2679</v>
      </c>
      <c r="C45" s="1655"/>
      <c r="D45" s="1655"/>
      <c r="E45" s="1655"/>
      <c r="F45" s="1655"/>
      <c r="G45" s="1655"/>
      <c r="H45" s="1655"/>
      <c r="I45" s="1655"/>
      <c r="J45" s="1655"/>
      <c r="K45" s="1655"/>
      <c r="L45" s="2280"/>
      <c r="M45" s="2280"/>
      <c r="N45" s="2280"/>
      <c r="O45" s="2280"/>
      <c r="P45" s="2280"/>
      <c r="Q45" s="2280"/>
      <c r="R45" s="2280"/>
      <c r="S45" s="2280"/>
      <c r="T45" s="2280"/>
      <c r="U45" s="2280"/>
      <c r="V45" s="2280"/>
      <c r="W45" s="2280"/>
      <c r="X45" s="2280"/>
      <c r="Y45" s="2280"/>
    </row>
    <row r="46" spans="1:25">
      <c r="A46" s="2296"/>
      <c r="B46" s="2314" t="s">
        <v>2680</v>
      </c>
      <c r="C46" s="1655"/>
      <c r="D46" s="1655"/>
      <c r="E46" s="1655"/>
      <c r="F46" s="1655"/>
      <c r="G46" s="1655"/>
      <c r="H46" s="1655"/>
      <c r="I46" s="1655"/>
      <c r="J46" s="1655"/>
      <c r="K46" s="1655"/>
      <c r="L46" s="2280"/>
      <c r="M46" s="2280"/>
      <c r="N46" s="2280"/>
      <c r="O46" s="2280"/>
      <c r="P46" s="2280"/>
      <c r="Q46" s="2280"/>
      <c r="R46" s="2280"/>
      <c r="S46" s="2280"/>
      <c r="T46" s="2280"/>
      <c r="U46" s="2280"/>
      <c r="V46" s="2280"/>
      <c r="W46" s="2280"/>
      <c r="X46" s="2280"/>
      <c r="Y46" s="2280"/>
    </row>
    <row r="47" spans="1:25">
      <c r="A47" s="2296"/>
      <c r="B47" s="2314" t="s">
        <v>2681</v>
      </c>
      <c r="C47" s="1655"/>
      <c r="D47" s="1655"/>
      <c r="E47" s="1655"/>
      <c r="F47" s="1655"/>
      <c r="G47" s="1655"/>
      <c r="H47" s="1655"/>
      <c r="I47" s="1655"/>
      <c r="J47" s="1655"/>
      <c r="K47" s="1655"/>
      <c r="L47" s="2280"/>
      <c r="M47" s="2280"/>
      <c r="N47" s="2280"/>
      <c r="O47" s="2280"/>
      <c r="P47" s="2280"/>
      <c r="Q47" s="2280"/>
      <c r="R47" s="2280"/>
      <c r="S47" s="2280"/>
      <c r="T47" s="2280"/>
      <c r="U47" s="2280"/>
      <c r="V47" s="2280"/>
      <c r="W47" s="2280"/>
      <c r="X47" s="2280"/>
      <c r="Y47" s="2280"/>
    </row>
    <row r="48" spans="1:25">
      <c r="A48" s="2296"/>
      <c r="B48" s="2314" t="s">
        <v>1284</v>
      </c>
      <c r="C48" s="1655"/>
      <c r="D48" s="1655"/>
      <c r="E48" s="1655"/>
      <c r="F48" s="1655"/>
      <c r="G48" s="1655"/>
      <c r="H48" s="1655"/>
      <c r="I48" s="1655"/>
      <c r="J48" s="1655"/>
      <c r="K48" s="1655"/>
      <c r="L48" s="2280"/>
      <c r="M48" s="2280"/>
      <c r="N48" s="2280"/>
      <c r="O48" s="2280"/>
      <c r="P48" s="2280"/>
      <c r="Q48" s="2280"/>
      <c r="R48" s="2280"/>
      <c r="S48" s="2280"/>
      <c r="T48" s="2280"/>
      <c r="U48" s="2280"/>
      <c r="V48" s="2280"/>
      <c r="W48" s="2280"/>
      <c r="X48" s="2280"/>
      <c r="Y48" s="2280"/>
    </row>
    <row r="49" spans="1:25">
      <c r="A49" s="2296"/>
      <c r="B49" s="2311" t="s">
        <v>2673</v>
      </c>
      <c r="C49" s="1655"/>
      <c r="D49" s="1655"/>
      <c r="E49" s="1655"/>
      <c r="F49" s="1655"/>
      <c r="G49" s="1655"/>
      <c r="H49" s="1655"/>
      <c r="I49" s="1655"/>
      <c r="J49" s="1655"/>
      <c r="K49" s="1655"/>
      <c r="L49" s="2280"/>
      <c r="M49" s="2280"/>
      <c r="N49" s="2280"/>
      <c r="O49" s="2280"/>
      <c r="P49" s="2280"/>
      <c r="Q49" s="2280"/>
      <c r="R49" s="2280"/>
      <c r="S49" s="2280"/>
      <c r="T49" s="2280"/>
      <c r="U49" s="2280"/>
      <c r="V49" s="2280"/>
      <c r="W49" s="2280"/>
      <c r="X49" s="2280"/>
      <c r="Y49" s="2280"/>
    </row>
    <row r="50" spans="1:25">
      <c r="A50" s="2296"/>
      <c r="B50" s="2311" t="s">
        <v>2682</v>
      </c>
      <c r="C50" s="1655"/>
      <c r="D50" s="1655"/>
      <c r="E50" s="1655"/>
      <c r="F50" s="1655"/>
      <c r="G50" s="1655"/>
      <c r="H50" s="1655"/>
      <c r="I50" s="1655"/>
      <c r="J50" s="1655"/>
      <c r="K50" s="1655"/>
      <c r="L50" s="2280"/>
      <c r="M50" s="2280"/>
      <c r="N50" s="2280"/>
      <c r="O50" s="2280"/>
      <c r="P50" s="2280"/>
      <c r="Q50" s="2280"/>
      <c r="R50" s="2280"/>
      <c r="S50" s="2280"/>
      <c r="T50" s="2280"/>
      <c r="U50" s="2280"/>
      <c r="V50" s="2280"/>
      <c r="W50" s="2280"/>
      <c r="X50" s="2280"/>
      <c r="Y50" s="2280"/>
    </row>
    <row r="51" spans="1:25">
      <c r="A51" s="2296"/>
      <c r="B51" s="2314" t="s">
        <v>1407</v>
      </c>
      <c r="C51" s="1655"/>
      <c r="D51" s="1655"/>
      <c r="E51" s="1655"/>
      <c r="F51" s="1655"/>
      <c r="G51" s="1655"/>
      <c r="H51" s="1655"/>
      <c r="I51" s="1655"/>
      <c r="J51" s="1655"/>
      <c r="K51" s="1655"/>
      <c r="L51" s="2280"/>
      <c r="M51" s="2280"/>
      <c r="N51" s="2280"/>
      <c r="O51" s="2280"/>
      <c r="P51" s="2280"/>
      <c r="Q51" s="2280"/>
      <c r="R51" s="2280"/>
      <c r="S51" s="2280"/>
      <c r="T51" s="2280"/>
      <c r="U51" s="2280"/>
      <c r="V51" s="2280"/>
      <c r="W51" s="2280"/>
      <c r="X51" s="2280"/>
      <c r="Y51" s="2280"/>
    </row>
    <row r="52" spans="1:25">
      <c r="A52" s="2296"/>
      <c r="B52" s="2313" t="s">
        <v>2674</v>
      </c>
      <c r="C52" s="1655"/>
      <c r="D52" s="1655"/>
      <c r="E52" s="1655"/>
      <c r="F52" s="1655"/>
      <c r="G52" s="1655"/>
      <c r="H52" s="1655"/>
      <c r="I52" s="1655"/>
      <c r="J52" s="1655"/>
      <c r="K52" s="1655"/>
      <c r="L52" s="2280"/>
      <c r="M52" s="2280"/>
      <c r="N52" s="2280"/>
      <c r="O52" s="2280"/>
      <c r="P52" s="2280"/>
      <c r="Q52" s="2280"/>
      <c r="R52" s="2280"/>
      <c r="S52" s="2280"/>
      <c r="T52" s="2280"/>
      <c r="U52" s="2280"/>
      <c r="V52" s="2280"/>
      <c r="W52" s="2280"/>
      <c r="X52" s="2280"/>
      <c r="Y52" s="2280"/>
    </row>
    <row r="53" spans="1:25">
      <c r="A53" s="2296"/>
      <c r="B53" s="2313"/>
      <c r="C53" s="1655"/>
      <c r="D53" s="1655"/>
      <c r="E53" s="1655"/>
      <c r="F53" s="1655"/>
      <c r="G53" s="1655"/>
      <c r="H53" s="1655"/>
      <c r="I53" s="1655"/>
      <c r="J53" s="1655"/>
      <c r="K53" s="1655"/>
      <c r="L53" s="2280"/>
      <c r="M53" s="2280"/>
      <c r="N53" s="2280"/>
      <c r="O53" s="2280"/>
      <c r="P53" s="2280"/>
      <c r="Q53" s="2280"/>
      <c r="R53" s="2280"/>
      <c r="S53" s="2280"/>
      <c r="T53" s="2280"/>
      <c r="U53" s="2280"/>
      <c r="V53" s="2280"/>
      <c r="W53" s="2280"/>
      <c r="X53" s="2280"/>
      <c r="Y53" s="2280"/>
    </row>
    <row r="54" spans="1:25">
      <c r="A54" s="2296"/>
      <c r="B54" s="2313"/>
      <c r="C54" s="1655"/>
      <c r="D54" s="1655"/>
      <c r="E54" s="1655"/>
      <c r="F54" s="1655"/>
      <c r="G54" s="1655"/>
      <c r="H54" s="1655"/>
      <c r="I54" s="1655"/>
      <c r="J54" s="1655"/>
      <c r="K54" s="1655"/>
      <c r="L54" s="2280"/>
      <c r="M54" s="2280"/>
      <c r="N54" s="2280"/>
      <c r="O54" s="2280"/>
      <c r="P54" s="2280"/>
      <c r="Q54" s="2280"/>
      <c r="R54" s="2280"/>
      <c r="S54" s="2280"/>
      <c r="T54" s="2280"/>
      <c r="U54" s="2280"/>
      <c r="V54" s="2280"/>
      <c r="W54" s="2280"/>
      <c r="X54" s="2280"/>
      <c r="Y54" s="2280"/>
    </row>
    <row r="55" spans="1:25">
      <c r="A55" s="2296"/>
      <c r="B55" s="2313"/>
      <c r="C55" s="1655"/>
      <c r="D55" s="1655"/>
      <c r="E55" s="1655"/>
      <c r="F55" s="1655"/>
      <c r="G55" s="1655"/>
      <c r="H55" s="1655"/>
      <c r="I55" s="1655"/>
      <c r="J55" s="1655"/>
      <c r="K55" s="1655"/>
      <c r="L55" s="2280"/>
      <c r="M55" s="2280"/>
      <c r="N55" s="2280"/>
      <c r="O55" s="2280"/>
      <c r="P55" s="2280"/>
      <c r="Q55" s="2280"/>
      <c r="R55" s="2280"/>
      <c r="S55" s="2280"/>
      <c r="T55" s="2280"/>
      <c r="U55" s="2280"/>
      <c r="V55" s="2280"/>
      <c r="W55" s="2280"/>
      <c r="X55" s="2280"/>
      <c r="Y55" s="2280"/>
    </row>
    <row r="56" spans="1:25">
      <c r="A56" s="2296"/>
      <c r="B56" s="2313"/>
      <c r="C56" s="1655"/>
      <c r="D56" s="1655"/>
      <c r="E56" s="1655"/>
      <c r="F56" s="1655"/>
      <c r="G56" s="1655"/>
      <c r="H56" s="1655"/>
      <c r="I56" s="1655"/>
      <c r="J56" s="1655"/>
      <c r="K56" s="1655"/>
      <c r="L56" s="2280"/>
      <c r="M56" s="2280"/>
      <c r="N56" s="2280"/>
      <c r="O56" s="2280"/>
      <c r="P56" s="2280"/>
      <c r="Q56" s="2280"/>
      <c r="R56" s="2280"/>
      <c r="S56" s="2280"/>
      <c r="T56" s="2280"/>
      <c r="U56" s="2280"/>
      <c r="V56" s="2280"/>
      <c r="W56" s="2280"/>
      <c r="X56" s="2280"/>
      <c r="Y56" s="2280"/>
    </row>
    <row r="57" spans="1:25">
      <c r="A57" s="2296"/>
      <c r="B57" s="2313"/>
      <c r="C57" s="1655"/>
      <c r="D57" s="1655"/>
      <c r="E57" s="1655"/>
      <c r="F57" s="1655"/>
      <c r="G57" s="1655"/>
      <c r="H57" s="1655"/>
      <c r="I57" s="1655"/>
      <c r="J57" s="1655"/>
      <c r="K57" s="1655"/>
      <c r="L57" s="2280"/>
      <c r="M57" s="2280"/>
      <c r="N57" s="2280"/>
      <c r="O57" s="2280"/>
      <c r="P57" s="2280"/>
      <c r="Q57" s="2280"/>
      <c r="R57" s="2280"/>
      <c r="S57" s="2280"/>
      <c r="T57" s="2280"/>
      <c r="U57" s="2280"/>
      <c r="V57" s="2280"/>
      <c r="W57" s="2280"/>
      <c r="X57" s="2280"/>
      <c r="Y57" s="2280"/>
    </row>
    <row r="58" spans="1:25">
      <c r="A58" s="2296"/>
      <c r="B58" s="2313"/>
      <c r="C58" s="1655"/>
      <c r="D58" s="1655"/>
      <c r="E58" s="1655"/>
      <c r="F58" s="1655"/>
      <c r="G58" s="1655"/>
      <c r="H58" s="1655"/>
      <c r="I58" s="1655"/>
      <c r="J58" s="1655"/>
      <c r="K58" s="1655"/>
      <c r="L58" s="2280"/>
      <c r="M58" s="2280"/>
      <c r="N58" s="2280"/>
      <c r="O58" s="2280"/>
      <c r="P58" s="2280"/>
      <c r="Q58" s="2280"/>
      <c r="R58" s="2280"/>
      <c r="S58" s="2280"/>
      <c r="T58" s="2280"/>
      <c r="U58" s="2280"/>
      <c r="V58" s="2280"/>
      <c r="W58" s="2280"/>
      <c r="X58" s="2280"/>
      <c r="Y58" s="2280"/>
    </row>
    <row r="59" spans="1:25">
      <c r="A59" s="2296"/>
      <c r="B59" s="2313"/>
      <c r="C59" s="1655"/>
      <c r="D59" s="1655"/>
      <c r="E59" s="1655"/>
      <c r="F59" s="1655"/>
      <c r="G59" s="1655"/>
      <c r="H59" s="1655"/>
      <c r="I59" s="1655"/>
      <c r="J59" s="1655"/>
      <c r="K59" s="1655"/>
      <c r="L59" s="2280"/>
      <c r="M59" s="2280"/>
      <c r="N59" s="2280"/>
      <c r="O59" s="2280"/>
      <c r="P59" s="2280"/>
      <c r="Q59" s="2280"/>
      <c r="R59" s="2280"/>
      <c r="S59" s="2280"/>
      <c r="T59" s="2280"/>
      <c r="U59" s="2280"/>
      <c r="V59" s="2280"/>
      <c r="W59" s="2280"/>
      <c r="X59" s="2280"/>
      <c r="Y59" s="2280"/>
    </row>
    <row r="60" spans="1:25">
      <c r="A60" s="2296"/>
      <c r="B60" s="2300"/>
      <c r="C60" s="1655"/>
      <c r="D60" s="1655"/>
      <c r="E60" s="1655"/>
      <c r="F60" s="1655"/>
      <c r="G60" s="1655"/>
      <c r="H60" s="1655"/>
      <c r="I60" s="1655"/>
      <c r="J60" s="1655"/>
      <c r="K60" s="1655"/>
      <c r="L60" s="2280"/>
      <c r="M60" s="2280"/>
      <c r="N60" s="2280"/>
      <c r="O60" s="2280"/>
      <c r="P60" s="2280"/>
      <c r="Q60" s="2280"/>
      <c r="R60" s="2280"/>
      <c r="S60" s="2280"/>
      <c r="T60" s="2280"/>
      <c r="U60" s="2280"/>
      <c r="V60" s="2280"/>
      <c r="W60" s="2280"/>
      <c r="X60" s="2280"/>
      <c r="Y60" s="2280"/>
    </row>
    <row r="61" spans="1:25">
      <c r="A61" s="2296"/>
      <c r="B61" s="2300" t="s">
        <v>2683</v>
      </c>
      <c r="C61" s="1655"/>
      <c r="D61" s="1655"/>
      <c r="E61" s="1655"/>
      <c r="F61" s="1655"/>
      <c r="G61" s="1655"/>
      <c r="H61" s="1655"/>
      <c r="I61" s="1655"/>
      <c r="J61" s="1655"/>
      <c r="K61" s="1655"/>
      <c r="L61" s="2280"/>
      <c r="M61" s="2280"/>
      <c r="N61" s="2280"/>
      <c r="O61" s="2280"/>
      <c r="P61" s="2280"/>
      <c r="Q61" s="2280"/>
      <c r="R61" s="2280"/>
      <c r="S61" s="2280"/>
      <c r="T61" s="2280"/>
      <c r="U61" s="2280"/>
      <c r="V61" s="2280"/>
      <c r="W61" s="2280"/>
      <c r="X61" s="2280"/>
      <c r="Y61" s="2280"/>
    </row>
    <row r="62" spans="1:25">
      <c r="A62" s="2296"/>
      <c r="B62" s="2314" t="s">
        <v>2679</v>
      </c>
      <c r="C62" s="1655"/>
      <c r="D62" s="1655"/>
      <c r="E62" s="1655"/>
      <c r="F62" s="1655"/>
      <c r="G62" s="1655"/>
      <c r="H62" s="1655"/>
      <c r="I62" s="1655"/>
      <c r="J62" s="1655"/>
      <c r="K62" s="1655"/>
      <c r="L62" s="2280"/>
      <c r="M62" s="2280"/>
      <c r="N62" s="2280"/>
      <c r="O62" s="2280"/>
      <c r="P62" s="2280"/>
      <c r="Q62" s="2280"/>
      <c r="R62" s="2280"/>
      <c r="S62" s="2280"/>
      <c r="T62" s="2280"/>
      <c r="U62" s="2280"/>
      <c r="V62" s="2280"/>
      <c r="W62" s="2280"/>
      <c r="X62" s="2280"/>
      <c r="Y62" s="2280"/>
    </row>
    <row r="63" spans="1:25">
      <c r="A63" s="2296"/>
      <c r="B63" s="2314" t="s">
        <v>2680</v>
      </c>
      <c r="C63" s="1655"/>
      <c r="D63" s="1655"/>
      <c r="E63" s="1655"/>
      <c r="F63" s="1655"/>
      <c r="G63" s="1655"/>
      <c r="H63" s="1655"/>
      <c r="I63" s="1655"/>
      <c r="J63" s="1655"/>
      <c r="K63" s="1655"/>
      <c r="L63" s="2280"/>
      <c r="M63" s="2280"/>
      <c r="N63" s="2280"/>
      <c r="O63" s="2280"/>
      <c r="P63" s="2280"/>
      <c r="Q63" s="2280"/>
      <c r="R63" s="2280"/>
      <c r="S63" s="2280"/>
      <c r="T63" s="2280"/>
      <c r="U63" s="2280"/>
      <c r="V63" s="2280"/>
      <c r="W63" s="2280"/>
      <c r="X63" s="2280"/>
      <c r="Y63" s="2280"/>
    </row>
    <row r="64" spans="1:25">
      <c r="A64" s="2296"/>
      <c r="B64" s="2314" t="s">
        <v>2681</v>
      </c>
      <c r="C64" s="1655"/>
      <c r="D64" s="1655"/>
      <c r="E64" s="1655"/>
      <c r="F64" s="1655"/>
      <c r="G64" s="1655"/>
      <c r="H64" s="1655"/>
      <c r="I64" s="1655"/>
      <c r="J64" s="1655"/>
      <c r="K64" s="1655"/>
      <c r="L64" s="2280"/>
      <c r="M64" s="2280"/>
      <c r="N64" s="2280"/>
      <c r="O64" s="2280"/>
      <c r="P64" s="2280"/>
      <c r="Q64" s="2280"/>
      <c r="R64" s="2280"/>
      <c r="S64" s="2280"/>
      <c r="T64" s="2280"/>
      <c r="U64" s="2280"/>
      <c r="V64" s="2280"/>
      <c r="W64" s="2280"/>
      <c r="X64" s="2280"/>
      <c r="Y64" s="2280"/>
    </row>
    <row r="65" spans="1:25">
      <c r="A65" s="2296"/>
      <c r="B65" s="2314" t="s">
        <v>1284</v>
      </c>
      <c r="C65" s="1655"/>
      <c r="D65" s="1655"/>
      <c r="E65" s="1655"/>
      <c r="F65" s="1655"/>
      <c r="G65" s="1655"/>
      <c r="H65" s="1655"/>
      <c r="I65" s="1655"/>
      <c r="J65" s="1655"/>
      <c r="K65" s="1655"/>
      <c r="L65" s="2280"/>
      <c r="M65" s="2280"/>
      <c r="N65" s="2280"/>
      <c r="O65" s="2280"/>
      <c r="P65" s="2280"/>
      <c r="Q65" s="2280"/>
      <c r="R65" s="2280"/>
      <c r="S65" s="2280"/>
      <c r="T65" s="2280"/>
      <c r="U65" s="2280"/>
      <c r="V65" s="2280"/>
      <c r="W65" s="2280"/>
      <c r="X65" s="2280"/>
      <c r="Y65" s="2280"/>
    </row>
    <row r="66" spans="1:25">
      <c r="A66" s="2296"/>
      <c r="B66" s="2311" t="s">
        <v>2673</v>
      </c>
      <c r="C66" s="1655"/>
      <c r="D66" s="1655"/>
      <c r="E66" s="1655"/>
      <c r="F66" s="1655"/>
      <c r="G66" s="1655"/>
      <c r="H66" s="1655"/>
      <c r="I66" s="1655"/>
      <c r="J66" s="1655"/>
      <c r="K66" s="1655"/>
      <c r="L66" s="2280"/>
      <c r="M66" s="2280"/>
      <c r="N66" s="2280"/>
      <c r="O66" s="2280"/>
      <c r="P66" s="2280"/>
      <c r="Q66" s="2280"/>
      <c r="R66" s="2280"/>
      <c r="S66" s="2280"/>
      <c r="T66" s="2280"/>
      <c r="U66" s="2280"/>
      <c r="V66" s="2280"/>
      <c r="W66" s="2280"/>
      <c r="X66" s="2280"/>
      <c r="Y66" s="2280"/>
    </row>
    <row r="67" spans="1:25">
      <c r="A67" s="2296"/>
      <c r="B67" s="2311" t="s">
        <v>2684</v>
      </c>
      <c r="C67" s="1655"/>
      <c r="D67" s="1655"/>
      <c r="E67" s="1655"/>
      <c r="F67" s="1655"/>
      <c r="G67" s="1655"/>
      <c r="H67" s="1655"/>
      <c r="I67" s="1655"/>
      <c r="J67" s="1655"/>
      <c r="K67" s="1655"/>
      <c r="L67" s="2280"/>
      <c r="M67" s="2280"/>
      <c r="N67" s="2280"/>
      <c r="O67" s="2280"/>
      <c r="P67" s="2280"/>
      <c r="Q67" s="2280"/>
      <c r="R67" s="2280"/>
      <c r="S67" s="2280"/>
      <c r="T67" s="2280"/>
      <c r="U67" s="2280"/>
      <c r="V67" s="2280"/>
      <c r="W67" s="2280"/>
      <c r="X67" s="2280"/>
      <c r="Y67" s="2280"/>
    </row>
    <row r="68" spans="1:25">
      <c r="A68" s="2296"/>
      <c r="B68" s="2314" t="s">
        <v>1407</v>
      </c>
      <c r="C68" s="1655"/>
      <c r="D68" s="1655"/>
      <c r="E68" s="1655"/>
      <c r="F68" s="1655"/>
      <c r="G68" s="1655"/>
      <c r="H68" s="1655"/>
      <c r="I68" s="1655"/>
      <c r="J68" s="1655"/>
      <c r="K68" s="1655"/>
      <c r="L68" s="2280"/>
      <c r="M68" s="2280"/>
      <c r="N68" s="2280"/>
      <c r="O68" s="2280"/>
      <c r="P68" s="2280"/>
      <c r="Q68" s="2280"/>
      <c r="R68" s="2280"/>
      <c r="S68" s="2280"/>
      <c r="T68" s="2280"/>
      <c r="U68" s="2280"/>
      <c r="V68" s="2280"/>
      <c r="W68" s="2280"/>
      <c r="X68" s="2280"/>
      <c r="Y68" s="2280"/>
    </row>
    <row r="69" spans="1:25">
      <c r="A69" s="2296"/>
      <c r="B69" s="2313" t="s">
        <v>2674</v>
      </c>
      <c r="C69" s="1655"/>
      <c r="D69" s="1655"/>
      <c r="E69" s="1655"/>
      <c r="F69" s="1655"/>
      <c r="G69" s="1655"/>
      <c r="H69" s="1655"/>
      <c r="I69" s="1655"/>
      <c r="J69" s="1655"/>
      <c r="K69" s="1655"/>
      <c r="L69" s="2280"/>
      <c r="M69" s="2280"/>
      <c r="N69" s="2280"/>
      <c r="O69" s="2280"/>
      <c r="P69" s="2280"/>
      <c r="Q69" s="2280"/>
      <c r="R69" s="2280"/>
      <c r="S69" s="2280"/>
      <c r="T69" s="2280"/>
      <c r="U69" s="2280"/>
      <c r="V69" s="2280"/>
      <c r="W69" s="2280"/>
      <c r="X69" s="2280"/>
      <c r="Y69" s="2280"/>
    </row>
    <row r="70" spans="1:25">
      <c r="A70" s="2296"/>
      <c r="B70" s="2313"/>
      <c r="C70" s="1655"/>
      <c r="D70" s="1655"/>
      <c r="E70" s="1655"/>
      <c r="F70" s="1655"/>
      <c r="G70" s="1655"/>
      <c r="H70" s="1655"/>
      <c r="I70" s="1655"/>
      <c r="J70" s="1655"/>
      <c r="K70" s="1655"/>
      <c r="L70" s="2280"/>
      <c r="M70" s="2280"/>
      <c r="N70" s="2280"/>
      <c r="O70" s="2280"/>
      <c r="P70" s="2280"/>
      <c r="Q70" s="2280"/>
      <c r="R70" s="2280"/>
      <c r="S70" s="2280"/>
      <c r="T70" s="2280"/>
      <c r="U70" s="2280"/>
      <c r="V70" s="2280"/>
      <c r="W70" s="2280"/>
      <c r="X70" s="2280"/>
      <c r="Y70" s="2280"/>
    </row>
    <row r="71" spans="1:25">
      <c r="A71" s="2296"/>
      <c r="B71" s="2313"/>
      <c r="C71" s="1655"/>
      <c r="D71" s="1655"/>
      <c r="E71" s="1655"/>
      <c r="F71" s="1655"/>
      <c r="G71" s="1655"/>
      <c r="H71" s="1655"/>
      <c r="I71" s="1655"/>
      <c r="J71" s="1655"/>
      <c r="K71" s="1655"/>
      <c r="L71" s="2280"/>
      <c r="M71" s="2280"/>
      <c r="N71" s="2280"/>
      <c r="O71" s="2280"/>
      <c r="P71" s="2280"/>
      <c r="Q71" s="2280"/>
      <c r="R71" s="2280"/>
      <c r="S71" s="2280"/>
      <c r="T71" s="2280"/>
      <c r="U71" s="2280"/>
      <c r="V71" s="2280"/>
      <c r="W71" s="2280"/>
      <c r="X71" s="2280"/>
      <c r="Y71" s="2280"/>
    </row>
    <row r="72" spans="1:25">
      <c r="A72" s="2296"/>
      <c r="B72" s="2313"/>
      <c r="C72" s="1655"/>
      <c r="D72" s="1655"/>
      <c r="E72" s="1655"/>
      <c r="F72" s="1655"/>
      <c r="G72" s="1655"/>
      <c r="H72" s="1655"/>
      <c r="I72" s="1655"/>
      <c r="J72" s="1655"/>
      <c r="K72" s="1655"/>
      <c r="L72" s="2280"/>
      <c r="M72" s="2280"/>
      <c r="N72" s="2280"/>
      <c r="O72" s="2280"/>
      <c r="P72" s="2280"/>
      <c r="Q72" s="2280"/>
      <c r="R72" s="2280"/>
      <c r="S72" s="2280"/>
      <c r="T72" s="2280"/>
      <c r="U72" s="2280"/>
      <c r="V72" s="2280"/>
      <c r="W72" s="2280"/>
      <c r="X72" s="2280"/>
      <c r="Y72" s="2280"/>
    </row>
    <row r="73" spans="1:25">
      <c r="A73" s="2296"/>
      <c r="B73" s="2313"/>
      <c r="C73" s="1655"/>
      <c r="D73" s="1655"/>
      <c r="E73" s="1655"/>
      <c r="F73" s="1655"/>
      <c r="G73" s="1655"/>
      <c r="H73" s="1655"/>
      <c r="I73" s="1655"/>
      <c r="J73" s="1655"/>
      <c r="K73" s="1655"/>
      <c r="L73" s="2280"/>
      <c r="M73" s="2280"/>
      <c r="N73" s="2280"/>
      <c r="O73" s="2280"/>
      <c r="P73" s="2280"/>
      <c r="Q73" s="2280"/>
      <c r="R73" s="2280"/>
      <c r="S73" s="2280"/>
      <c r="T73" s="2280"/>
      <c r="U73" s="2280"/>
      <c r="V73" s="2280"/>
      <c r="W73" s="2280"/>
      <c r="X73" s="2280"/>
      <c r="Y73" s="2280"/>
    </row>
    <row r="74" spans="1:25">
      <c r="A74" s="2315"/>
      <c r="B74" s="2312"/>
      <c r="C74" s="1655"/>
      <c r="D74" s="1655"/>
      <c r="E74" s="1655"/>
      <c r="F74" s="1655"/>
      <c r="G74" s="1655"/>
      <c r="H74" s="1655"/>
      <c r="I74" s="1655"/>
      <c r="J74" s="1655"/>
      <c r="K74" s="1655"/>
      <c r="L74" s="2280"/>
      <c r="M74" s="2280"/>
      <c r="N74" s="2280"/>
      <c r="O74" s="2280"/>
      <c r="P74" s="2280"/>
      <c r="Q74" s="2280"/>
      <c r="R74" s="2280"/>
      <c r="S74" s="2280"/>
      <c r="T74" s="2280"/>
      <c r="U74" s="2280"/>
      <c r="V74" s="2280"/>
      <c r="W74" s="2280"/>
      <c r="X74" s="2280"/>
      <c r="Y74" s="2280"/>
    </row>
    <row r="75" spans="1:25" ht="24.75">
      <c r="A75" s="2296"/>
      <c r="B75" s="1765" t="s">
        <v>2685</v>
      </c>
      <c r="C75" s="1655"/>
      <c r="D75" s="1655"/>
      <c r="E75" s="1655"/>
      <c r="F75" s="1655"/>
      <c r="G75" s="1655"/>
      <c r="H75" s="1655"/>
      <c r="I75" s="1655"/>
      <c r="J75" s="1655"/>
      <c r="K75" s="1655"/>
      <c r="L75" s="2316"/>
      <c r="M75" s="2316"/>
      <c r="N75" s="2316"/>
      <c r="O75" s="2316"/>
      <c r="P75" s="2316"/>
      <c r="Q75" s="2316"/>
      <c r="R75" s="2316"/>
      <c r="S75" s="2316"/>
      <c r="T75" s="2316"/>
      <c r="U75" s="2317"/>
      <c r="V75" s="2317"/>
      <c r="W75" s="2317"/>
      <c r="X75" s="2318"/>
      <c r="Y75" s="2317"/>
    </row>
    <row r="76" spans="1:25">
      <c r="A76" s="2296"/>
      <c r="B76" s="2300" t="s">
        <v>1889</v>
      </c>
      <c r="C76" s="1655"/>
      <c r="D76" s="1655"/>
      <c r="E76" s="1655"/>
      <c r="F76" s="1655"/>
      <c r="G76" s="1655"/>
      <c r="H76" s="1655"/>
      <c r="I76" s="1655"/>
      <c r="J76" s="1655"/>
      <c r="K76" s="1655"/>
      <c r="L76" s="2280"/>
      <c r="M76" s="2280"/>
      <c r="N76" s="2280"/>
      <c r="O76" s="2280"/>
      <c r="P76" s="2280"/>
      <c r="Q76" s="2280"/>
      <c r="R76" s="2280"/>
      <c r="S76" s="2280"/>
      <c r="T76" s="2280"/>
      <c r="U76" s="2280"/>
      <c r="V76" s="2280"/>
      <c r="W76" s="2280"/>
      <c r="X76" s="2280"/>
      <c r="Y76" s="2280"/>
    </row>
    <row r="77" spans="1:25">
      <c r="A77" s="2296"/>
      <c r="B77" s="1738" t="s">
        <v>2665</v>
      </c>
      <c r="C77" s="1655"/>
      <c r="D77" s="1655"/>
      <c r="E77" s="1655"/>
      <c r="F77" s="1655"/>
      <c r="G77" s="1655"/>
      <c r="H77" s="1655"/>
      <c r="I77" s="1655"/>
      <c r="J77" s="1655"/>
      <c r="K77" s="1655"/>
      <c r="L77" s="2280"/>
      <c r="M77" s="2280"/>
      <c r="N77" s="2280"/>
      <c r="O77" s="2280"/>
      <c r="P77" s="2280"/>
      <c r="Q77" s="2280"/>
      <c r="R77" s="2280"/>
      <c r="S77" s="2280"/>
      <c r="T77" s="2280"/>
      <c r="U77" s="2280"/>
      <c r="V77" s="2280"/>
      <c r="W77" s="2280"/>
      <c r="X77" s="2280"/>
      <c r="Y77" s="2280"/>
    </row>
    <row r="78" spans="1:25">
      <c r="A78" s="2296"/>
      <c r="B78" s="1738" t="s">
        <v>2666</v>
      </c>
      <c r="C78" s="1655"/>
      <c r="D78" s="1655"/>
      <c r="E78" s="1655"/>
      <c r="F78" s="1655"/>
      <c r="G78" s="1655"/>
      <c r="H78" s="1655"/>
      <c r="I78" s="1655"/>
      <c r="J78" s="1655"/>
      <c r="K78" s="1655"/>
      <c r="L78" s="2280"/>
      <c r="M78" s="2280"/>
      <c r="N78" s="2280"/>
      <c r="O78" s="2280"/>
      <c r="P78" s="2280"/>
      <c r="Q78" s="2280"/>
      <c r="R78" s="2280"/>
      <c r="S78" s="2280"/>
      <c r="T78" s="2280"/>
      <c r="U78" s="2280"/>
      <c r="V78" s="2280"/>
      <c r="W78" s="2280"/>
      <c r="X78" s="2280"/>
      <c r="Y78" s="2280"/>
    </row>
    <row r="79" spans="1:25">
      <c r="A79" s="2296"/>
      <c r="B79" s="1738" t="s">
        <v>2667</v>
      </c>
      <c r="C79" s="1655"/>
      <c r="D79" s="1655"/>
      <c r="E79" s="1655"/>
      <c r="F79" s="1655"/>
      <c r="G79" s="1655"/>
      <c r="H79" s="1655"/>
      <c r="I79" s="1655"/>
      <c r="J79" s="1655"/>
      <c r="K79" s="1655"/>
      <c r="L79" s="2280"/>
      <c r="M79" s="2280"/>
      <c r="N79" s="2280"/>
      <c r="O79" s="2280"/>
      <c r="P79" s="2280"/>
      <c r="Q79" s="2280"/>
      <c r="R79" s="2280"/>
      <c r="S79" s="2280"/>
      <c r="T79" s="2280"/>
      <c r="U79" s="2280"/>
      <c r="V79" s="2280"/>
      <c r="W79" s="2280"/>
      <c r="X79" s="2280"/>
      <c r="Y79" s="2280"/>
    </row>
    <row r="80" spans="1:25">
      <c r="A80" s="2296"/>
      <c r="B80" s="2311" t="s">
        <v>2668</v>
      </c>
      <c r="C80" s="1655"/>
      <c r="D80" s="1655"/>
      <c r="E80" s="1655"/>
      <c r="F80" s="1655"/>
      <c r="G80" s="1655"/>
      <c r="H80" s="1655"/>
      <c r="I80" s="1655"/>
      <c r="J80" s="1655"/>
      <c r="K80" s="1655"/>
      <c r="L80" s="2280"/>
      <c r="M80" s="2280"/>
      <c r="N80" s="2280"/>
      <c r="O80" s="2280"/>
      <c r="P80" s="2280"/>
      <c r="Q80" s="2280"/>
      <c r="R80" s="2280"/>
      <c r="S80" s="2280"/>
      <c r="T80" s="2280"/>
      <c r="U80" s="2280"/>
      <c r="V80" s="2280"/>
      <c r="W80" s="2280"/>
      <c r="X80" s="2280"/>
      <c r="Y80" s="2280"/>
    </row>
    <row r="81" spans="1:25">
      <c r="A81" s="2296"/>
      <c r="B81" s="2311" t="s">
        <v>2669</v>
      </c>
      <c r="C81" s="1655"/>
      <c r="D81" s="1655"/>
      <c r="E81" s="1655"/>
      <c r="F81" s="1655"/>
      <c r="G81" s="1655"/>
      <c r="H81" s="1655"/>
      <c r="I81" s="1655"/>
      <c r="J81" s="1655"/>
      <c r="K81" s="1655"/>
      <c r="L81" s="2280"/>
      <c r="M81" s="2280"/>
      <c r="N81" s="2280"/>
      <c r="O81" s="2280"/>
      <c r="P81" s="2280"/>
      <c r="Q81" s="2280"/>
      <c r="R81" s="2280"/>
      <c r="S81" s="2280"/>
      <c r="T81" s="2280"/>
      <c r="U81" s="2280"/>
      <c r="V81" s="2280"/>
      <c r="W81" s="2280"/>
      <c r="X81" s="2280"/>
      <c r="Y81" s="2280"/>
    </row>
    <row r="82" spans="1:25">
      <c r="A82" s="2296"/>
      <c r="B82" s="2311" t="s">
        <v>2670</v>
      </c>
      <c r="C82" s="1655"/>
      <c r="D82" s="1655"/>
      <c r="E82" s="1655"/>
      <c r="F82" s="1655"/>
      <c r="G82" s="1655"/>
      <c r="H82" s="1655"/>
      <c r="I82" s="1655"/>
      <c r="J82" s="1655"/>
      <c r="K82" s="1655"/>
      <c r="L82" s="2280"/>
      <c r="M82" s="2280"/>
      <c r="N82" s="2280"/>
      <c r="O82" s="2280"/>
      <c r="P82" s="2280"/>
      <c r="Q82" s="2280"/>
      <c r="R82" s="2280"/>
      <c r="S82" s="2280"/>
      <c r="T82" s="2280"/>
      <c r="U82" s="2280"/>
      <c r="V82" s="2280"/>
      <c r="W82" s="2280"/>
      <c r="X82" s="2280"/>
      <c r="Y82" s="2280"/>
    </row>
    <row r="83" spans="1:25">
      <c r="A83" s="2296"/>
      <c r="B83" s="2311" t="s">
        <v>2671</v>
      </c>
      <c r="C83" s="1655"/>
      <c r="D83" s="1655"/>
      <c r="E83" s="1655"/>
      <c r="F83" s="1655"/>
      <c r="G83" s="1655"/>
      <c r="H83" s="1655"/>
      <c r="I83" s="1655"/>
      <c r="J83" s="1655"/>
      <c r="K83" s="1655"/>
      <c r="L83" s="2280"/>
      <c r="M83" s="2280"/>
      <c r="N83" s="2280"/>
      <c r="O83" s="2280"/>
      <c r="P83" s="2280"/>
      <c r="Q83" s="2280"/>
      <c r="R83" s="2280"/>
      <c r="S83" s="2280"/>
      <c r="T83" s="2280"/>
      <c r="U83" s="2280"/>
      <c r="V83" s="2280"/>
      <c r="W83" s="2280"/>
      <c r="X83" s="2280"/>
      <c r="Y83" s="2280"/>
    </row>
    <row r="84" spans="1:25">
      <c r="A84" s="2296"/>
      <c r="B84" s="2311" t="s">
        <v>2672</v>
      </c>
      <c r="C84" s="1655"/>
      <c r="D84" s="1655"/>
      <c r="E84" s="1655"/>
      <c r="F84" s="1655"/>
      <c r="G84" s="1655"/>
      <c r="H84" s="1655"/>
      <c r="I84" s="1655"/>
      <c r="J84" s="1655"/>
      <c r="K84" s="1655"/>
      <c r="L84" s="2280"/>
      <c r="M84" s="2280"/>
      <c r="N84" s="2280"/>
      <c r="O84" s="2280"/>
      <c r="P84" s="2280"/>
      <c r="Q84" s="2280"/>
      <c r="R84" s="2280"/>
      <c r="S84" s="2280"/>
      <c r="T84" s="2280"/>
      <c r="U84" s="2280"/>
      <c r="V84" s="2280"/>
      <c r="W84" s="2280"/>
      <c r="X84" s="2280"/>
      <c r="Y84" s="2280"/>
    </row>
    <row r="85" spans="1:25">
      <c r="A85" s="2296"/>
      <c r="B85" s="2311" t="s">
        <v>2673</v>
      </c>
      <c r="C85" s="1655"/>
      <c r="D85" s="1655"/>
      <c r="E85" s="1655"/>
      <c r="F85" s="1655"/>
      <c r="G85" s="1655"/>
      <c r="H85" s="1655"/>
      <c r="I85" s="1655"/>
      <c r="J85" s="1655"/>
      <c r="K85" s="1655"/>
      <c r="L85" s="2280"/>
      <c r="M85" s="2280"/>
      <c r="N85" s="2280"/>
      <c r="O85" s="2280"/>
      <c r="P85" s="2280"/>
      <c r="Q85" s="2280"/>
      <c r="R85" s="2280"/>
      <c r="S85" s="2280"/>
      <c r="T85" s="2280"/>
      <c r="U85" s="2280"/>
      <c r="V85" s="2280"/>
      <c r="W85" s="2280"/>
      <c r="X85" s="2280"/>
      <c r="Y85" s="2280"/>
    </row>
    <row r="86" spans="1:25">
      <c r="A86" s="2296"/>
      <c r="B86" s="2312"/>
      <c r="C86" s="1655"/>
      <c r="D86" s="1655"/>
      <c r="E86" s="1655"/>
      <c r="F86" s="1655"/>
      <c r="G86" s="1655"/>
      <c r="H86" s="1655"/>
      <c r="I86" s="1655"/>
      <c r="J86" s="1655"/>
      <c r="K86" s="1655"/>
      <c r="L86" s="2280"/>
      <c r="M86" s="2280"/>
      <c r="N86" s="2280"/>
      <c r="O86" s="2280"/>
      <c r="P86" s="2280"/>
      <c r="Q86" s="2280"/>
      <c r="R86" s="2280"/>
      <c r="S86" s="2280"/>
      <c r="T86" s="2280"/>
      <c r="U86" s="2280"/>
      <c r="V86" s="2280"/>
      <c r="W86" s="2280"/>
      <c r="X86" s="2280"/>
      <c r="Y86" s="2280"/>
    </row>
    <row r="87" spans="1:25">
      <c r="B87" s="2311" t="s">
        <v>164</v>
      </c>
      <c r="C87" s="1655"/>
      <c r="D87" s="1655"/>
      <c r="E87" s="1655"/>
      <c r="F87" s="1655"/>
      <c r="G87" s="1655"/>
      <c r="H87" s="1655"/>
      <c r="I87" s="1655"/>
      <c r="J87" s="1655"/>
      <c r="K87" s="1655"/>
      <c r="L87" s="2280"/>
      <c r="M87" s="2280"/>
      <c r="N87" s="2280"/>
      <c r="O87" s="2280"/>
      <c r="P87" s="2280"/>
      <c r="Q87" s="2280"/>
      <c r="R87" s="2280"/>
      <c r="S87" s="2280"/>
      <c r="T87" s="2280"/>
      <c r="U87" s="2280"/>
      <c r="V87" s="2280"/>
      <c r="W87" s="2280"/>
      <c r="X87" s="2280"/>
      <c r="Y87" s="2280"/>
    </row>
    <row r="88" spans="1:25">
      <c r="A88" s="2310"/>
      <c r="B88" s="2313" t="s">
        <v>2674</v>
      </c>
      <c r="C88" s="1655"/>
      <c r="D88" s="1655"/>
      <c r="E88" s="1655"/>
      <c r="F88" s="1655"/>
      <c r="G88" s="1655"/>
      <c r="H88" s="1655"/>
      <c r="I88" s="1655"/>
      <c r="J88" s="1655"/>
      <c r="K88" s="1655"/>
      <c r="L88" s="2280"/>
      <c r="M88" s="2280"/>
      <c r="N88" s="2280"/>
      <c r="O88" s="2280"/>
      <c r="P88" s="2280"/>
      <c r="Q88" s="2280"/>
      <c r="R88" s="2280"/>
      <c r="S88" s="2280"/>
      <c r="T88" s="2280"/>
      <c r="U88" s="2280"/>
      <c r="V88" s="2280"/>
      <c r="W88" s="2280"/>
      <c r="X88" s="2280"/>
      <c r="Y88" s="2280"/>
    </row>
    <row r="89" spans="1:25">
      <c r="A89" s="1655"/>
      <c r="B89" s="2319" t="s">
        <v>2686</v>
      </c>
      <c r="C89" s="1655"/>
      <c r="D89" s="1655"/>
      <c r="E89" s="1655"/>
      <c r="F89" s="1655"/>
      <c r="G89" s="1655"/>
      <c r="H89" s="1655"/>
      <c r="I89" s="1655"/>
      <c r="J89" s="1655"/>
      <c r="K89" s="1655"/>
      <c r="L89" s="2280"/>
      <c r="M89" s="2280"/>
      <c r="N89" s="2280"/>
      <c r="O89" s="2280"/>
      <c r="P89" s="2280"/>
      <c r="Q89" s="2320"/>
      <c r="R89" s="2280"/>
      <c r="S89" s="2280"/>
      <c r="T89" s="2280"/>
      <c r="U89" s="2280"/>
      <c r="V89" s="2280"/>
      <c r="W89" s="2280"/>
      <c r="X89" s="2280"/>
      <c r="Y89" s="2280"/>
    </row>
    <row r="90" spans="1:25">
      <c r="A90" s="1655"/>
      <c r="B90" s="2313"/>
      <c r="C90" s="1655"/>
      <c r="D90" s="1655"/>
      <c r="E90" s="1655"/>
      <c r="F90" s="1655"/>
      <c r="G90" s="1655"/>
      <c r="H90" s="1655"/>
      <c r="I90" s="1655"/>
      <c r="J90" s="1655"/>
      <c r="K90" s="1655"/>
      <c r="L90" s="2280"/>
      <c r="M90" s="2280"/>
      <c r="N90" s="2280"/>
      <c r="O90" s="2280"/>
      <c r="P90" s="2280"/>
      <c r="Q90" s="2280"/>
      <c r="R90" s="2280"/>
      <c r="S90" s="2280"/>
      <c r="T90" s="2280"/>
      <c r="U90" s="2280"/>
      <c r="V90" s="2280"/>
      <c r="W90" s="2280"/>
      <c r="X90" s="2280"/>
      <c r="Y90" s="2280"/>
    </row>
    <row r="91" spans="1:25">
      <c r="A91" s="1655"/>
      <c r="B91" s="2313"/>
      <c r="C91" s="1655"/>
      <c r="D91" s="1655"/>
      <c r="E91" s="1655"/>
      <c r="F91" s="1655"/>
      <c r="G91" s="1655"/>
      <c r="H91" s="1655"/>
      <c r="I91" s="1655"/>
      <c r="J91" s="1655"/>
      <c r="K91" s="1655"/>
      <c r="L91" s="2280"/>
      <c r="M91" s="2280"/>
      <c r="N91" s="2280"/>
      <c r="O91" s="2280"/>
      <c r="P91" s="2280"/>
      <c r="Q91" s="2280"/>
      <c r="R91" s="2280"/>
      <c r="S91" s="2280"/>
      <c r="T91" s="2280"/>
      <c r="U91" s="2280"/>
      <c r="V91" s="2280"/>
      <c r="W91" s="2280"/>
      <c r="X91" s="2280"/>
      <c r="Y91" s="2280"/>
    </row>
    <row r="92" spans="1:25">
      <c r="A92" s="2296"/>
      <c r="B92" s="2313"/>
      <c r="C92" s="1655"/>
      <c r="D92" s="1655"/>
      <c r="E92" s="1655"/>
      <c r="F92" s="1655"/>
      <c r="G92" s="1655"/>
      <c r="H92" s="1655"/>
      <c r="I92" s="1655"/>
      <c r="J92" s="1655"/>
      <c r="K92" s="1655"/>
      <c r="L92" s="2280"/>
      <c r="M92" s="2280"/>
      <c r="N92" s="2280"/>
      <c r="O92" s="2280"/>
      <c r="P92" s="2280"/>
      <c r="Q92" s="2280"/>
      <c r="R92" s="2280"/>
      <c r="S92" s="2280"/>
      <c r="T92" s="2280"/>
      <c r="U92" s="2280"/>
      <c r="V92" s="2280"/>
      <c r="W92" s="2280"/>
      <c r="X92" s="2280"/>
      <c r="Y92" s="2280"/>
    </row>
    <row r="93" spans="1:25">
      <c r="A93" s="2296"/>
      <c r="B93" s="1773"/>
      <c r="C93" s="1655"/>
      <c r="D93" s="1655"/>
      <c r="E93" s="1655"/>
      <c r="F93" s="1655"/>
      <c r="G93" s="1655"/>
      <c r="H93" s="1655"/>
      <c r="I93" s="1655"/>
      <c r="J93" s="1655"/>
      <c r="K93" s="1655"/>
      <c r="L93" s="2280"/>
      <c r="M93" s="2280"/>
      <c r="N93" s="2280"/>
      <c r="O93" s="2280"/>
      <c r="P93" s="2280"/>
      <c r="Q93" s="2280"/>
      <c r="R93" s="2280"/>
      <c r="S93" s="2280"/>
      <c r="T93" s="2280"/>
      <c r="U93" s="2280"/>
      <c r="V93" s="2280"/>
      <c r="W93" s="2280"/>
      <c r="X93" s="2280"/>
      <c r="Y93" s="2280"/>
    </row>
    <row r="94" spans="1:25">
      <c r="A94" s="2296"/>
      <c r="B94" s="2300" t="s">
        <v>2676</v>
      </c>
      <c r="C94" s="1655"/>
      <c r="D94" s="1655"/>
      <c r="E94" s="1655"/>
      <c r="F94" s="1655"/>
      <c r="G94" s="1655"/>
      <c r="H94" s="1655"/>
      <c r="I94" s="1655"/>
      <c r="J94" s="1655"/>
      <c r="K94" s="1655"/>
      <c r="L94" s="2280"/>
      <c r="M94" s="2280"/>
      <c r="N94" s="2280"/>
      <c r="O94" s="2280"/>
      <c r="P94" s="2280"/>
      <c r="Q94" s="2280"/>
      <c r="R94" s="2280"/>
      <c r="S94" s="2280"/>
      <c r="T94" s="2280"/>
      <c r="U94" s="2280"/>
      <c r="V94" s="2280"/>
      <c r="W94" s="2280"/>
      <c r="X94" s="2280"/>
      <c r="Y94" s="2280"/>
    </row>
    <row r="95" spans="1:25">
      <c r="A95" s="2296"/>
      <c r="B95" s="2314" t="s">
        <v>2677</v>
      </c>
      <c r="C95" s="1655"/>
      <c r="D95" s="1655"/>
      <c r="E95" s="1655"/>
      <c r="F95" s="1655"/>
      <c r="G95" s="1655"/>
      <c r="H95" s="1655"/>
      <c r="I95" s="1655"/>
      <c r="J95" s="1655"/>
      <c r="K95" s="1655"/>
      <c r="L95" s="2280"/>
      <c r="M95" s="2280"/>
      <c r="N95" s="2280"/>
      <c r="O95" s="2280"/>
      <c r="P95" s="2280"/>
      <c r="Q95" s="2280"/>
      <c r="R95" s="2280"/>
      <c r="S95" s="2280"/>
      <c r="T95" s="2280"/>
      <c r="U95" s="2280"/>
      <c r="V95" s="2280"/>
      <c r="W95" s="2280"/>
      <c r="X95" s="2280"/>
      <c r="Y95" s="2280"/>
    </row>
    <row r="96" spans="1:25">
      <c r="A96" s="2296"/>
      <c r="B96" s="2314" t="s">
        <v>2678</v>
      </c>
      <c r="C96" s="1655"/>
      <c r="D96" s="1655"/>
      <c r="E96" s="1655"/>
      <c r="F96" s="1655"/>
      <c r="G96" s="1655"/>
      <c r="H96" s="1655"/>
      <c r="I96" s="1655"/>
      <c r="J96" s="1655"/>
      <c r="K96" s="1655"/>
      <c r="L96" s="2280"/>
      <c r="M96" s="2280"/>
      <c r="N96" s="2280"/>
      <c r="O96" s="2280"/>
      <c r="P96" s="2280"/>
      <c r="Q96" s="2280"/>
      <c r="R96" s="2280"/>
      <c r="S96" s="2280"/>
      <c r="T96" s="2280"/>
      <c r="U96" s="2280"/>
      <c r="V96" s="2280"/>
      <c r="W96" s="2280"/>
      <c r="X96" s="2280"/>
      <c r="Y96" s="2280"/>
    </row>
    <row r="97" spans="1:25">
      <c r="A97" s="2296"/>
      <c r="B97" s="2314" t="s">
        <v>2679</v>
      </c>
      <c r="C97" s="1655"/>
      <c r="D97" s="1655"/>
      <c r="E97" s="1655"/>
      <c r="F97" s="1655"/>
      <c r="G97" s="1655"/>
      <c r="H97" s="1655"/>
      <c r="I97" s="1655"/>
      <c r="J97" s="1655"/>
      <c r="K97" s="1655"/>
      <c r="L97" s="2280"/>
      <c r="M97" s="2280"/>
      <c r="N97" s="2280"/>
      <c r="O97" s="2280"/>
      <c r="P97" s="2280"/>
      <c r="Q97" s="2280"/>
      <c r="R97" s="2280"/>
      <c r="S97" s="2280"/>
      <c r="T97" s="2280"/>
      <c r="U97" s="2280"/>
      <c r="V97" s="2280"/>
      <c r="W97" s="2280"/>
      <c r="X97" s="2280"/>
      <c r="Y97" s="2280"/>
    </row>
    <row r="98" spans="1:25">
      <c r="A98" s="2296"/>
      <c r="B98" s="2314" t="s">
        <v>2680</v>
      </c>
      <c r="C98" s="1655"/>
      <c r="D98" s="1655"/>
      <c r="E98" s="1655"/>
      <c r="F98" s="1655"/>
      <c r="G98" s="1655"/>
      <c r="H98" s="1655"/>
      <c r="I98" s="1655"/>
      <c r="J98" s="1655"/>
      <c r="K98" s="1655"/>
      <c r="L98" s="2280"/>
      <c r="M98" s="2280"/>
      <c r="N98" s="2280"/>
      <c r="O98" s="2280"/>
      <c r="P98" s="2280"/>
      <c r="Q98" s="2280"/>
      <c r="R98" s="2280"/>
      <c r="S98" s="2280"/>
      <c r="T98" s="2280"/>
      <c r="U98" s="2280"/>
      <c r="V98" s="2280"/>
      <c r="W98" s="2280"/>
      <c r="X98" s="2280"/>
      <c r="Y98" s="2280"/>
    </row>
    <row r="99" spans="1:25">
      <c r="A99" s="2296"/>
      <c r="B99" s="2314" t="s">
        <v>2681</v>
      </c>
      <c r="C99" s="1655"/>
      <c r="D99" s="1655"/>
      <c r="E99" s="1655"/>
      <c r="F99" s="1655"/>
      <c r="G99" s="1655"/>
      <c r="H99" s="1655"/>
      <c r="I99" s="1655"/>
      <c r="J99" s="1655"/>
      <c r="K99" s="1655"/>
      <c r="L99" s="2280"/>
      <c r="M99" s="2280"/>
      <c r="N99" s="2280"/>
      <c r="O99" s="2280"/>
      <c r="P99" s="2280"/>
      <c r="Q99" s="2280"/>
      <c r="R99" s="2280"/>
      <c r="S99" s="2280"/>
      <c r="T99" s="2280"/>
      <c r="U99" s="2280"/>
      <c r="V99" s="2280"/>
      <c r="W99" s="2280"/>
      <c r="X99" s="2280"/>
      <c r="Y99" s="2280"/>
    </row>
    <row r="100" spans="1:25">
      <c r="A100" s="2296"/>
      <c r="B100" s="2314" t="s">
        <v>1284</v>
      </c>
      <c r="C100" s="1655"/>
      <c r="D100" s="1655"/>
      <c r="E100" s="1655"/>
      <c r="F100" s="1655"/>
      <c r="G100" s="1655"/>
      <c r="H100" s="1655"/>
      <c r="I100" s="1655"/>
      <c r="J100" s="1655"/>
      <c r="K100" s="1655"/>
      <c r="L100" s="2280"/>
      <c r="M100" s="2280"/>
      <c r="N100" s="2280"/>
      <c r="O100" s="2280"/>
      <c r="P100" s="2280"/>
      <c r="Q100" s="2280"/>
      <c r="R100" s="2280"/>
      <c r="S100" s="2280"/>
      <c r="T100" s="2280"/>
      <c r="U100" s="2280"/>
      <c r="V100" s="2280"/>
      <c r="W100" s="2280"/>
      <c r="X100" s="2280"/>
      <c r="Y100" s="2280"/>
    </row>
    <row r="101" spans="1:25">
      <c r="A101" s="2296"/>
      <c r="B101" s="2311" t="s">
        <v>2673</v>
      </c>
      <c r="C101" s="1655"/>
      <c r="D101" s="1655"/>
      <c r="E101" s="1655"/>
      <c r="F101" s="1655"/>
      <c r="G101" s="1655"/>
      <c r="H101" s="1655"/>
      <c r="I101" s="1655"/>
      <c r="J101" s="1655"/>
      <c r="K101" s="1655"/>
      <c r="L101" s="2280"/>
      <c r="M101" s="2280"/>
      <c r="N101" s="2280"/>
      <c r="O101" s="2280"/>
      <c r="P101" s="2280"/>
      <c r="Q101" s="2280"/>
      <c r="R101" s="2280"/>
      <c r="S101" s="2280"/>
      <c r="T101" s="2280"/>
      <c r="U101" s="2280"/>
      <c r="V101" s="2280"/>
      <c r="W101" s="2280"/>
      <c r="X101" s="2280"/>
      <c r="Y101" s="2280"/>
    </row>
    <row r="102" spans="1:25">
      <c r="A102" s="2296"/>
      <c r="B102" s="2311" t="s">
        <v>2682</v>
      </c>
      <c r="C102" s="1655"/>
      <c r="D102" s="1655"/>
      <c r="E102" s="1655"/>
      <c r="F102" s="1655"/>
      <c r="G102" s="1655"/>
      <c r="H102" s="1655"/>
      <c r="I102" s="1655"/>
      <c r="J102" s="1655"/>
      <c r="K102" s="1655"/>
      <c r="L102" s="2280"/>
      <c r="M102" s="2280"/>
      <c r="N102" s="2280"/>
      <c r="O102" s="2280"/>
      <c r="P102" s="2280"/>
      <c r="Q102" s="2280"/>
      <c r="R102" s="2280"/>
      <c r="S102" s="2280"/>
      <c r="T102" s="2280"/>
      <c r="U102" s="2280"/>
      <c r="V102" s="2280"/>
      <c r="W102" s="2280"/>
      <c r="X102" s="2280"/>
      <c r="Y102" s="2280"/>
    </row>
    <row r="103" spans="1:25">
      <c r="A103" s="2296"/>
      <c r="B103" s="2314" t="s">
        <v>1407</v>
      </c>
      <c r="C103" s="1655"/>
      <c r="D103" s="1655"/>
      <c r="E103" s="1655"/>
      <c r="F103" s="1655"/>
      <c r="G103" s="1655"/>
      <c r="H103" s="1655"/>
      <c r="I103" s="1655"/>
      <c r="J103" s="1655"/>
      <c r="K103" s="1655"/>
      <c r="L103" s="2280"/>
      <c r="M103" s="2280"/>
      <c r="N103" s="2280"/>
      <c r="O103" s="2280"/>
      <c r="P103" s="2280"/>
      <c r="Q103" s="2280"/>
      <c r="R103" s="2280"/>
      <c r="S103" s="2280"/>
      <c r="T103" s="2280"/>
      <c r="U103" s="2280"/>
      <c r="V103" s="2280"/>
      <c r="W103" s="2280"/>
      <c r="X103" s="2280"/>
      <c r="Y103" s="2280"/>
    </row>
    <row r="104" spans="1:25">
      <c r="A104" s="2296"/>
      <c r="B104" s="2313" t="s">
        <v>2674</v>
      </c>
      <c r="C104" s="1655"/>
      <c r="D104" s="1655"/>
      <c r="E104" s="1655"/>
      <c r="F104" s="1655"/>
      <c r="G104" s="1655"/>
      <c r="H104" s="1655"/>
      <c r="I104" s="1655"/>
      <c r="J104" s="1655"/>
      <c r="K104" s="1655"/>
      <c r="L104" s="2280"/>
      <c r="M104" s="2280"/>
      <c r="N104" s="2280"/>
      <c r="O104" s="2280"/>
      <c r="P104" s="2280"/>
      <c r="Q104" s="2280"/>
      <c r="R104" s="2280"/>
      <c r="S104" s="2280"/>
      <c r="T104" s="2280"/>
      <c r="U104" s="2280"/>
      <c r="V104" s="2280"/>
      <c r="W104" s="2280"/>
      <c r="X104" s="2280"/>
      <c r="Y104" s="2280"/>
    </row>
    <row r="105" spans="1:25">
      <c r="A105" s="2296"/>
      <c r="B105" s="2319" t="s">
        <v>2686</v>
      </c>
      <c r="C105" s="1655"/>
      <c r="D105" s="1655"/>
      <c r="E105" s="1655"/>
      <c r="F105" s="1655"/>
      <c r="G105" s="1655"/>
      <c r="H105" s="1655"/>
      <c r="I105" s="1655"/>
      <c r="J105" s="1655"/>
      <c r="K105" s="1655"/>
      <c r="L105" s="2280"/>
      <c r="M105" s="2280"/>
      <c r="N105" s="2280"/>
      <c r="O105" s="2280"/>
      <c r="P105" s="2280"/>
      <c r="Q105" s="2320"/>
      <c r="R105" s="2280"/>
      <c r="S105" s="2280"/>
      <c r="T105" s="2280"/>
      <c r="U105" s="2280"/>
      <c r="V105" s="2280"/>
      <c r="W105" s="2280"/>
      <c r="X105" s="2280"/>
      <c r="Y105" s="2280"/>
    </row>
    <row r="106" spans="1:25">
      <c r="A106" s="2296"/>
      <c r="B106" s="2313"/>
      <c r="C106" s="1655"/>
      <c r="D106" s="1655"/>
      <c r="E106" s="1655"/>
      <c r="F106" s="1655"/>
      <c r="G106" s="1655"/>
      <c r="H106" s="1655"/>
      <c r="I106" s="1655"/>
      <c r="J106" s="1655"/>
      <c r="K106" s="1655"/>
      <c r="L106" s="2280"/>
      <c r="M106" s="2280"/>
      <c r="N106" s="2280"/>
      <c r="O106" s="2280"/>
      <c r="P106" s="2280"/>
      <c r="Q106" s="2280"/>
      <c r="R106" s="2280"/>
      <c r="S106" s="2280"/>
      <c r="T106" s="2280"/>
      <c r="U106" s="2280"/>
      <c r="V106" s="2280"/>
      <c r="W106" s="2280"/>
      <c r="X106" s="2280"/>
      <c r="Y106" s="2280"/>
    </row>
    <row r="107" spans="1:25">
      <c r="A107" s="2296"/>
      <c r="B107" s="2313"/>
      <c r="C107" s="1655"/>
      <c r="D107" s="1655"/>
      <c r="E107" s="1655"/>
      <c r="F107" s="1655"/>
      <c r="G107" s="1655"/>
      <c r="H107" s="1655"/>
      <c r="I107" s="1655"/>
      <c r="J107" s="1655"/>
      <c r="K107" s="1655"/>
      <c r="L107" s="2280"/>
      <c r="M107" s="2280"/>
      <c r="N107" s="2280"/>
      <c r="O107" s="2280"/>
      <c r="P107" s="2280"/>
      <c r="Q107" s="2280"/>
      <c r="R107" s="2280"/>
      <c r="S107" s="2280"/>
      <c r="T107" s="2280"/>
      <c r="U107" s="2280"/>
      <c r="V107" s="2280"/>
      <c r="W107" s="2280"/>
      <c r="X107" s="2280"/>
      <c r="Y107" s="2280"/>
    </row>
    <row r="108" spans="1:25">
      <c r="A108" s="2296"/>
      <c r="B108" s="2313"/>
      <c r="C108" s="1655"/>
      <c r="D108" s="1655"/>
      <c r="E108" s="1655"/>
      <c r="F108" s="1655"/>
      <c r="G108" s="1655"/>
      <c r="H108" s="1655"/>
      <c r="I108" s="1655"/>
      <c r="J108" s="1655"/>
      <c r="K108" s="1655"/>
      <c r="L108" s="2280"/>
      <c r="M108" s="2280"/>
      <c r="N108" s="2280"/>
      <c r="O108" s="2280"/>
      <c r="P108" s="2280"/>
      <c r="Q108" s="2280"/>
      <c r="R108" s="2280"/>
      <c r="S108" s="2280"/>
      <c r="T108" s="2280"/>
      <c r="U108" s="2280"/>
      <c r="V108" s="2280"/>
      <c r="W108" s="2280"/>
      <c r="X108" s="2280"/>
      <c r="Y108" s="2280"/>
    </row>
    <row r="109" spans="1:25">
      <c r="A109" s="2296"/>
      <c r="B109" s="2313"/>
      <c r="C109" s="1655"/>
      <c r="D109" s="1655"/>
      <c r="E109" s="1655"/>
      <c r="F109" s="1655"/>
      <c r="G109" s="1655"/>
      <c r="H109" s="1655"/>
      <c r="I109" s="1655"/>
      <c r="J109" s="1655"/>
      <c r="K109" s="1655"/>
      <c r="L109" s="2280"/>
      <c r="M109" s="2280"/>
      <c r="N109" s="2280"/>
      <c r="O109" s="2280"/>
      <c r="P109" s="2280"/>
      <c r="Q109" s="2280"/>
      <c r="R109" s="2280"/>
      <c r="S109" s="2280"/>
      <c r="T109" s="2280"/>
      <c r="U109" s="2280"/>
      <c r="V109" s="2280"/>
      <c r="W109" s="2280"/>
      <c r="X109" s="2280"/>
      <c r="Y109" s="2280"/>
    </row>
    <row r="110" spans="1:25">
      <c r="A110" s="2296"/>
      <c r="B110" s="2313"/>
      <c r="C110" s="1655"/>
      <c r="D110" s="1655"/>
      <c r="E110" s="1655"/>
      <c r="F110" s="1655"/>
      <c r="G110" s="1655"/>
      <c r="H110" s="1655"/>
      <c r="I110" s="1655"/>
      <c r="J110" s="1655"/>
      <c r="K110" s="1655"/>
      <c r="L110" s="2280"/>
      <c r="M110" s="2280"/>
      <c r="N110" s="2280"/>
      <c r="O110" s="2280"/>
      <c r="P110" s="2280"/>
      <c r="Q110" s="2280"/>
      <c r="R110" s="2280"/>
      <c r="S110" s="2280"/>
      <c r="T110" s="2280"/>
      <c r="U110" s="2280"/>
      <c r="V110" s="2280"/>
      <c r="W110" s="2280"/>
      <c r="X110" s="2280"/>
      <c r="Y110" s="2280"/>
    </row>
    <row r="111" spans="1:25">
      <c r="A111" s="2296"/>
      <c r="B111" s="2313"/>
      <c r="C111" s="1655"/>
      <c r="D111" s="1655"/>
      <c r="E111" s="1655"/>
      <c r="F111" s="1655"/>
      <c r="G111" s="1655"/>
      <c r="H111" s="1655"/>
      <c r="I111" s="1655"/>
      <c r="J111" s="1655"/>
      <c r="K111" s="1655"/>
      <c r="L111" s="2280"/>
      <c r="M111" s="2280"/>
      <c r="N111" s="2280"/>
      <c r="O111" s="2280"/>
      <c r="P111" s="2280"/>
      <c r="Q111" s="2280"/>
      <c r="R111" s="2280"/>
      <c r="S111" s="2280"/>
      <c r="T111" s="2280"/>
      <c r="U111" s="2280"/>
      <c r="V111" s="2280"/>
      <c r="W111" s="2280"/>
      <c r="X111" s="2280"/>
      <c r="Y111" s="2280"/>
    </row>
    <row r="112" spans="1:25">
      <c r="A112" s="2296"/>
      <c r="B112" s="2300"/>
      <c r="C112" s="1655"/>
      <c r="D112" s="1655"/>
      <c r="E112" s="1655"/>
      <c r="F112" s="1655"/>
      <c r="G112" s="1655"/>
      <c r="H112" s="1655"/>
      <c r="I112" s="1655"/>
      <c r="J112" s="1655"/>
      <c r="K112" s="1655"/>
      <c r="L112" s="2280"/>
      <c r="M112" s="2280"/>
      <c r="N112" s="2280"/>
      <c r="O112" s="2280"/>
      <c r="P112" s="2280"/>
      <c r="Q112" s="2280"/>
      <c r="R112" s="2280"/>
      <c r="S112" s="2280"/>
      <c r="T112" s="2280"/>
      <c r="U112" s="2280"/>
      <c r="V112" s="2280"/>
      <c r="W112" s="2280"/>
      <c r="X112" s="2280"/>
      <c r="Y112" s="2280"/>
    </row>
    <row r="113" spans="1:25">
      <c r="A113" s="2296"/>
      <c r="B113" s="2300" t="s">
        <v>2683</v>
      </c>
      <c r="C113" s="1655"/>
      <c r="D113" s="1655"/>
      <c r="E113" s="1655"/>
      <c r="F113" s="1655"/>
      <c r="G113" s="1655"/>
      <c r="H113" s="1655"/>
      <c r="I113" s="1655"/>
      <c r="J113" s="1655"/>
      <c r="K113" s="1655"/>
      <c r="L113" s="2280"/>
      <c r="M113" s="2280"/>
      <c r="N113" s="2280"/>
      <c r="O113" s="2280"/>
      <c r="P113" s="2280"/>
      <c r="Q113" s="2280"/>
      <c r="R113" s="2280"/>
      <c r="S113" s="2280"/>
      <c r="T113" s="2280"/>
      <c r="U113" s="2280"/>
      <c r="V113" s="2280"/>
      <c r="W113" s="2280"/>
      <c r="X113" s="2280"/>
      <c r="Y113" s="2280"/>
    </row>
    <row r="114" spans="1:25">
      <c r="A114" s="2296"/>
      <c r="B114" s="2314" t="s">
        <v>2679</v>
      </c>
      <c r="C114" s="1655"/>
      <c r="D114" s="1655"/>
      <c r="E114" s="1655"/>
      <c r="F114" s="1655"/>
      <c r="G114" s="1655"/>
      <c r="H114" s="1655"/>
      <c r="I114" s="1655"/>
      <c r="J114" s="1655"/>
      <c r="K114" s="1655"/>
      <c r="L114" s="2280"/>
      <c r="M114" s="2280"/>
      <c r="N114" s="2280"/>
      <c r="O114" s="2280"/>
      <c r="P114" s="2280"/>
      <c r="Q114" s="2280"/>
      <c r="R114" s="2280"/>
      <c r="S114" s="2280"/>
      <c r="T114" s="2280"/>
      <c r="U114" s="2280"/>
      <c r="V114" s="2280"/>
      <c r="W114" s="2280"/>
      <c r="X114" s="2280"/>
      <c r="Y114" s="2280"/>
    </row>
    <row r="115" spans="1:25">
      <c r="A115" s="2296"/>
      <c r="B115" s="2314" t="s">
        <v>2680</v>
      </c>
      <c r="C115" s="1655"/>
      <c r="D115" s="1655"/>
      <c r="E115" s="1655"/>
      <c r="F115" s="1655"/>
      <c r="G115" s="1655"/>
      <c r="H115" s="1655"/>
      <c r="I115" s="1655"/>
      <c r="J115" s="1655"/>
      <c r="K115" s="1655"/>
      <c r="L115" s="2280"/>
      <c r="M115" s="2280"/>
      <c r="N115" s="2280"/>
      <c r="O115" s="2280"/>
      <c r="P115" s="2280"/>
      <c r="Q115" s="2280"/>
      <c r="R115" s="2280"/>
      <c r="S115" s="2280"/>
      <c r="T115" s="2280"/>
      <c r="U115" s="2280"/>
      <c r="V115" s="2280"/>
      <c r="W115" s="2280"/>
      <c r="X115" s="2280"/>
      <c r="Y115" s="2280"/>
    </row>
    <row r="116" spans="1:25">
      <c r="A116" s="2296"/>
      <c r="B116" s="2314" t="s">
        <v>2681</v>
      </c>
      <c r="C116" s="1655"/>
      <c r="D116" s="1655"/>
      <c r="E116" s="1655"/>
      <c r="F116" s="1655"/>
      <c r="G116" s="1655"/>
      <c r="H116" s="1655"/>
      <c r="I116" s="1655"/>
      <c r="J116" s="1655"/>
      <c r="K116" s="1655"/>
      <c r="L116" s="2280"/>
      <c r="M116" s="2280"/>
      <c r="N116" s="2280"/>
      <c r="O116" s="2280"/>
      <c r="P116" s="2280"/>
      <c r="Q116" s="2280"/>
      <c r="R116" s="2280"/>
      <c r="S116" s="2280"/>
      <c r="T116" s="2280"/>
      <c r="U116" s="2280"/>
      <c r="V116" s="2280"/>
      <c r="W116" s="2280"/>
      <c r="X116" s="2280"/>
      <c r="Y116" s="2280"/>
    </row>
    <row r="117" spans="1:25">
      <c r="A117" s="2296"/>
      <c r="B117" s="2314" t="s">
        <v>1284</v>
      </c>
      <c r="C117" s="1655"/>
      <c r="D117" s="1655"/>
      <c r="E117" s="1655"/>
      <c r="F117" s="1655"/>
      <c r="G117" s="1655"/>
      <c r="H117" s="1655"/>
      <c r="I117" s="1655"/>
      <c r="J117" s="1655"/>
      <c r="K117" s="1655"/>
      <c r="L117" s="2280"/>
      <c r="M117" s="2280"/>
      <c r="N117" s="2280"/>
      <c r="O117" s="2280"/>
      <c r="P117" s="2280"/>
      <c r="Q117" s="2280"/>
      <c r="R117" s="2280"/>
      <c r="S117" s="2280"/>
      <c r="T117" s="2280"/>
      <c r="U117" s="2280"/>
      <c r="V117" s="2280"/>
      <c r="W117" s="2280"/>
      <c r="X117" s="2280"/>
      <c r="Y117" s="2280"/>
    </row>
    <row r="118" spans="1:25">
      <c r="A118" s="2296"/>
      <c r="B118" s="2311" t="s">
        <v>2673</v>
      </c>
      <c r="C118" s="1655"/>
      <c r="D118" s="1655"/>
      <c r="E118" s="1655"/>
      <c r="F118" s="1655"/>
      <c r="G118" s="1655"/>
      <c r="H118" s="1655"/>
      <c r="I118" s="1655"/>
      <c r="J118" s="1655"/>
      <c r="K118" s="1655"/>
      <c r="L118" s="2280"/>
      <c r="M118" s="2280"/>
      <c r="N118" s="2280"/>
      <c r="O118" s="2280"/>
      <c r="P118" s="2280"/>
      <c r="Q118" s="2280"/>
      <c r="R118" s="2280"/>
      <c r="S118" s="2280"/>
      <c r="T118" s="2280"/>
      <c r="U118" s="2280"/>
      <c r="V118" s="2280"/>
      <c r="W118" s="2280"/>
      <c r="X118" s="2280"/>
      <c r="Y118" s="2280"/>
    </row>
    <row r="119" spans="1:25">
      <c r="A119" s="2296"/>
      <c r="B119" s="2311" t="s">
        <v>2684</v>
      </c>
      <c r="C119" s="1655"/>
      <c r="D119" s="1655"/>
      <c r="E119" s="1655"/>
      <c r="F119" s="1655"/>
      <c r="G119" s="1655"/>
      <c r="H119" s="1655"/>
      <c r="I119" s="1655"/>
      <c r="J119" s="1655"/>
      <c r="K119" s="1655"/>
      <c r="L119" s="2280"/>
      <c r="M119" s="2280"/>
      <c r="N119" s="2280"/>
      <c r="O119" s="2280"/>
      <c r="P119" s="2280"/>
      <c r="Q119" s="2280"/>
      <c r="R119" s="2280"/>
      <c r="S119" s="2280"/>
      <c r="T119" s="2280"/>
      <c r="U119" s="2280"/>
      <c r="V119" s="2280"/>
      <c r="W119" s="2280"/>
      <c r="X119" s="2280"/>
      <c r="Y119" s="2280"/>
    </row>
    <row r="120" spans="1:25">
      <c r="A120" s="2296"/>
      <c r="B120" s="2314" t="s">
        <v>1407</v>
      </c>
      <c r="C120" s="1655"/>
      <c r="D120" s="1655"/>
      <c r="E120" s="1655"/>
      <c r="F120" s="1655"/>
      <c r="G120" s="1655"/>
      <c r="H120" s="1655"/>
      <c r="I120" s="1655"/>
      <c r="J120" s="1655"/>
      <c r="K120" s="1655"/>
      <c r="L120" s="2280"/>
      <c r="M120" s="2280"/>
      <c r="N120" s="2280"/>
      <c r="O120" s="2280"/>
      <c r="P120" s="2280"/>
      <c r="Q120" s="2280"/>
      <c r="R120" s="2280"/>
      <c r="S120" s="2280"/>
      <c r="T120" s="2280"/>
      <c r="U120" s="2280"/>
      <c r="V120" s="2280"/>
      <c r="W120" s="2280"/>
      <c r="X120" s="2280"/>
      <c r="Y120" s="2280"/>
    </row>
    <row r="121" spans="1:25">
      <c r="A121" s="2296"/>
      <c r="B121" s="2313" t="s">
        <v>2674</v>
      </c>
      <c r="C121" s="1655"/>
      <c r="D121" s="1655"/>
      <c r="E121" s="1655"/>
      <c r="F121" s="1655"/>
      <c r="G121" s="1655"/>
      <c r="H121" s="1655"/>
      <c r="I121" s="1655"/>
      <c r="J121" s="1655"/>
      <c r="K121" s="1655"/>
      <c r="L121" s="2280"/>
      <c r="M121" s="2280"/>
      <c r="N121" s="2280"/>
      <c r="O121" s="2280"/>
      <c r="P121" s="2280"/>
      <c r="Q121" s="2280"/>
      <c r="R121" s="2280"/>
      <c r="S121" s="2280"/>
      <c r="T121" s="2280"/>
      <c r="U121" s="2280"/>
      <c r="V121" s="2280"/>
      <c r="W121" s="2280"/>
      <c r="X121" s="2280"/>
      <c r="Y121" s="2280"/>
    </row>
    <row r="122" spans="1:25">
      <c r="A122" s="2296"/>
      <c r="B122" s="2313"/>
      <c r="C122" s="1655"/>
      <c r="D122" s="1655"/>
      <c r="E122" s="1655"/>
      <c r="F122" s="1655"/>
      <c r="G122" s="1655"/>
      <c r="H122" s="1655"/>
      <c r="I122" s="1655"/>
      <c r="J122" s="1655"/>
      <c r="K122" s="1655"/>
      <c r="L122" s="2280"/>
      <c r="M122" s="2280"/>
      <c r="N122" s="2280"/>
      <c r="O122" s="2280"/>
      <c r="P122" s="2280"/>
      <c r="Q122" s="2280"/>
      <c r="R122" s="2280"/>
      <c r="S122" s="2280"/>
      <c r="T122" s="2280"/>
      <c r="U122" s="2280"/>
      <c r="V122" s="2280"/>
      <c r="W122" s="2280"/>
      <c r="X122" s="2280"/>
      <c r="Y122" s="2280"/>
    </row>
    <row r="123" spans="1:25">
      <c r="A123" s="2296"/>
      <c r="B123" s="2313"/>
      <c r="C123" s="1655"/>
      <c r="D123" s="1655"/>
      <c r="E123" s="1655"/>
      <c r="F123" s="1655"/>
      <c r="G123" s="1655"/>
      <c r="H123" s="1655"/>
      <c r="I123" s="1655"/>
      <c r="J123" s="1655"/>
      <c r="K123" s="1655"/>
      <c r="L123" s="2280"/>
      <c r="M123" s="2280"/>
      <c r="N123" s="2280"/>
      <c r="O123" s="2280"/>
      <c r="P123" s="2280"/>
      <c r="Q123" s="2280"/>
      <c r="R123" s="2280"/>
      <c r="S123" s="2280"/>
      <c r="T123" s="2280"/>
      <c r="U123" s="2280"/>
      <c r="V123" s="2280"/>
      <c r="W123" s="2280"/>
      <c r="X123" s="2280"/>
      <c r="Y123" s="2280"/>
    </row>
    <row r="124" spans="1:25">
      <c r="A124" s="2296"/>
      <c r="B124" s="2313"/>
      <c r="C124" s="1655"/>
      <c r="D124" s="1655"/>
      <c r="E124" s="1655"/>
      <c r="F124" s="1655"/>
      <c r="G124" s="1655"/>
      <c r="H124" s="1655"/>
      <c r="I124" s="1655"/>
      <c r="J124" s="1655"/>
      <c r="K124" s="1655"/>
      <c r="L124" s="2280"/>
      <c r="M124" s="2280"/>
      <c r="N124" s="2280"/>
      <c r="O124" s="2280"/>
      <c r="P124" s="2280"/>
      <c r="Q124" s="2280"/>
      <c r="R124" s="2280"/>
      <c r="S124" s="2280"/>
      <c r="T124" s="2280"/>
      <c r="U124" s="2280"/>
      <c r="V124" s="2280"/>
      <c r="W124" s="2280"/>
      <c r="X124" s="2280"/>
      <c r="Y124" s="2280"/>
    </row>
    <row r="125" spans="1:25">
      <c r="A125" s="2296"/>
      <c r="B125" s="2313"/>
      <c r="C125" s="1655"/>
      <c r="D125" s="1655"/>
      <c r="E125" s="1655"/>
      <c r="F125" s="1655"/>
      <c r="G125" s="1655"/>
      <c r="H125" s="1655"/>
      <c r="I125" s="1655"/>
      <c r="J125" s="1655"/>
      <c r="K125" s="1655"/>
      <c r="L125" s="2280"/>
      <c r="M125" s="2280"/>
      <c r="N125" s="2280"/>
      <c r="O125" s="2280"/>
      <c r="P125" s="2280"/>
      <c r="Q125" s="2280"/>
      <c r="R125" s="2280"/>
      <c r="S125" s="2280"/>
      <c r="T125" s="2280"/>
      <c r="U125" s="2280"/>
      <c r="V125" s="2280"/>
      <c r="W125" s="2280"/>
      <c r="X125" s="2280"/>
      <c r="Y125" s="2280"/>
    </row>
    <row r="126" spans="1:25">
      <c r="A126" s="2296"/>
      <c r="B126" s="2313"/>
      <c r="C126" s="1655"/>
      <c r="D126" s="1655"/>
      <c r="E126" s="1655"/>
      <c r="F126" s="1655"/>
      <c r="G126" s="1655"/>
      <c r="H126" s="1655"/>
      <c r="I126" s="1655"/>
      <c r="J126" s="1655"/>
      <c r="K126" s="1655"/>
      <c r="L126" s="2280"/>
      <c r="M126" s="2280"/>
      <c r="N126" s="2280"/>
      <c r="O126" s="2280"/>
      <c r="P126" s="2280"/>
      <c r="Q126" s="2280"/>
      <c r="R126" s="2280"/>
      <c r="S126" s="2280"/>
      <c r="T126" s="2280"/>
      <c r="U126" s="2280"/>
      <c r="V126" s="2280"/>
      <c r="W126" s="2280"/>
      <c r="X126" s="2280"/>
      <c r="Y126" s="2280"/>
    </row>
    <row r="127" spans="1:25">
      <c r="A127" s="2296"/>
      <c r="B127" s="2300"/>
      <c r="C127" s="1655"/>
      <c r="D127" s="1655"/>
      <c r="E127" s="1655"/>
      <c r="F127" s="1655"/>
      <c r="G127" s="1655"/>
      <c r="H127" s="1655"/>
      <c r="I127" s="1655"/>
      <c r="J127" s="1655"/>
      <c r="K127" s="1655"/>
      <c r="L127" s="2280"/>
      <c r="M127" s="2280"/>
      <c r="N127" s="2280"/>
      <c r="O127" s="2280"/>
      <c r="P127" s="2280"/>
      <c r="Q127" s="2280"/>
      <c r="R127" s="2280"/>
      <c r="S127" s="2280"/>
      <c r="T127" s="2280"/>
      <c r="U127" s="2280"/>
      <c r="V127" s="2280"/>
      <c r="W127" s="2280"/>
      <c r="X127" s="2280"/>
      <c r="Y127" s="2280"/>
    </row>
    <row r="128" spans="1:25" ht="24.75">
      <c r="A128" s="2296"/>
      <c r="B128" s="1765" t="s">
        <v>2687</v>
      </c>
      <c r="C128" s="1655"/>
      <c r="D128" s="1655"/>
      <c r="E128" s="1655"/>
      <c r="F128" s="1655"/>
      <c r="G128" s="1655"/>
      <c r="H128" s="1655"/>
      <c r="I128" s="1655"/>
      <c r="J128" s="1655"/>
      <c r="K128" s="1655"/>
      <c r="L128" s="2316"/>
      <c r="M128" s="2316"/>
      <c r="N128" s="2316"/>
      <c r="O128" s="2316"/>
      <c r="P128" s="2316"/>
      <c r="Q128" s="2316"/>
      <c r="R128" s="2316"/>
      <c r="S128" s="2316"/>
      <c r="T128" s="2316"/>
      <c r="U128" s="2317"/>
      <c r="V128" s="2317"/>
      <c r="W128" s="2317"/>
      <c r="X128" s="2318"/>
      <c r="Y128" s="2317"/>
    </row>
    <row r="129" spans="1:25">
      <c r="A129" s="2296"/>
      <c r="B129" s="2300" t="s">
        <v>1889</v>
      </c>
      <c r="C129" s="1655"/>
      <c r="D129" s="1655"/>
      <c r="E129" s="1655"/>
      <c r="F129" s="1655"/>
      <c r="G129" s="1655"/>
      <c r="H129" s="1655"/>
      <c r="I129" s="1655"/>
      <c r="J129" s="1655"/>
      <c r="K129" s="1655"/>
      <c r="L129" s="2280"/>
      <c r="M129" s="2280"/>
      <c r="N129" s="2280"/>
      <c r="O129" s="2280"/>
      <c r="P129" s="2280"/>
      <c r="Q129" s="2280"/>
      <c r="R129" s="2280"/>
      <c r="S129" s="2280"/>
      <c r="T129" s="2280"/>
      <c r="U129" s="2280"/>
      <c r="V129" s="2280"/>
      <c r="W129" s="2280"/>
      <c r="X129" s="2280"/>
      <c r="Y129" s="2280"/>
    </row>
    <row r="130" spans="1:25">
      <c r="A130" s="2296"/>
      <c r="B130" s="1738" t="s">
        <v>2665</v>
      </c>
      <c r="C130" s="1655"/>
      <c r="D130" s="1655"/>
      <c r="E130" s="1655"/>
      <c r="F130" s="1655"/>
      <c r="G130" s="1655"/>
      <c r="H130" s="1655"/>
      <c r="I130" s="1655"/>
      <c r="J130" s="1655"/>
      <c r="K130" s="1655"/>
      <c r="L130" s="2280"/>
      <c r="M130" s="2280"/>
      <c r="N130" s="2280"/>
      <c r="O130" s="2280"/>
      <c r="P130" s="2280"/>
      <c r="Q130" s="2280"/>
      <c r="R130" s="2280"/>
      <c r="S130" s="2280"/>
      <c r="T130" s="2280"/>
      <c r="U130" s="2280"/>
      <c r="V130" s="2280"/>
      <c r="W130" s="2280"/>
      <c r="X130" s="2280"/>
      <c r="Y130" s="2280"/>
    </row>
    <row r="131" spans="1:25">
      <c r="A131" s="2296"/>
      <c r="B131" s="1738" t="s">
        <v>2666</v>
      </c>
      <c r="C131" s="1655"/>
      <c r="D131" s="1655"/>
      <c r="E131" s="1655"/>
      <c r="F131" s="1655"/>
      <c r="G131" s="1655"/>
      <c r="H131" s="1655"/>
      <c r="I131" s="1655"/>
      <c r="J131" s="1655"/>
      <c r="K131" s="1655"/>
      <c r="L131" s="2280"/>
      <c r="M131" s="2280"/>
      <c r="N131" s="2280"/>
      <c r="O131" s="2280"/>
      <c r="P131" s="2280"/>
      <c r="Q131" s="2280"/>
      <c r="R131" s="2280"/>
      <c r="S131" s="2280"/>
      <c r="T131" s="2280"/>
      <c r="U131" s="2280"/>
      <c r="V131" s="2280"/>
      <c r="W131" s="2280"/>
      <c r="X131" s="2280"/>
      <c r="Y131" s="2280"/>
    </row>
    <row r="132" spans="1:25">
      <c r="A132" s="2296"/>
      <c r="B132" s="1738" t="s">
        <v>2667</v>
      </c>
      <c r="C132" s="1655"/>
      <c r="D132" s="1655"/>
      <c r="E132" s="1655"/>
      <c r="F132" s="1655"/>
      <c r="G132" s="1655"/>
      <c r="H132" s="1655"/>
      <c r="I132" s="1655"/>
      <c r="J132" s="1655"/>
      <c r="K132" s="1655"/>
      <c r="L132" s="2280"/>
      <c r="M132" s="2280"/>
      <c r="N132" s="2280"/>
      <c r="O132" s="2280"/>
      <c r="P132" s="2280"/>
      <c r="Q132" s="2280"/>
      <c r="R132" s="2280"/>
      <c r="S132" s="2280"/>
      <c r="T132" s="2280"/>
      <c r="U132" s="2280"/>
      <c r="V132" s="2280"/>
      <c r="W132" s="2280"/>
      <c r="X132" s="2280"/>
      <c r="Y132" s="2280"/>
    </row>
    <row r="133" spans="1:25">
      <c r="A133" s="2296"/>
      <c r="B133" s="2311" t="s">
        <v>2668</v>
      </c>
      <c r="C133" s="1655"/>
      <c r="D133" s="1655"/>
      <c r="E133" s="1655"/>
      <c r="F133" s="1655"/>
      <c r="G133" s="1655"/>
      <c r="H133" s="1655"/>
      <c r="I133" s="1655"/>
      <c r="J133" s="1655"/>
      <c r="K133" s="1655"/>
      <c r="L133" s="2280"/>
      <c r="M133" s="2280"/>
      <c r="N133" s="2280"/>
      <c r="O133" s="2280"/>
      <c r="P133" s="2280"/>
      <c r="Q133" s="2280"/>
      <c r="R133" s="2280"/>
      <c r="S133" s="2280"/>
      <c r="T133" s="2280"/>
      <c r="U133" s="2280"/>
      <c r="V133" s="2280"/>
      <c r="W133" s="2280"/>
      <c r="X133" s="2280"/>
      <c r="Y133" s="2280"/>
    </row>
    <row r="134" spans="1:25">
      <c r="A134" s="2296"/>
      <c r="B134" s="2311" t="s">
        <v>2669</v>
      </c>
      <c r="C134" s="1655"/>
      <c r="D134" s="1655"/>
      <c r="E134" s="1655"/>
      <c r="F134" s="1655"/>
      <c r="G134" s="1655"/>
      <c r="H134" s="1655"/>
      <c r="I134" s="1655"/>
      <c r="J134" s="1655"/>
      <c r="K134" s="1655"/>
      <c r="L134" s="2280"/>
      <c r="M134" s="2280"/>
      <c r="N134" s="2280"/>
      <c r="O134" s="2280"/>
      <c r="P134" s="2280"/>
      <c r="Q134" s="2280"/>
      <c r="R134" s="2280"/>
      <c r="S134" s="2280"/>
      <c r="T134" s="2280"/>
      <c r="U134" s="2280"/>
      <c r="V134" s="2280"/>
      <c r="W134" s="2280"/>
      <c r="X134" s="2280"/>
      <c r="Y134" s="2280"/>
    </row>
    <row r="135" spans="1:25">
      <c r="A135" s="2296"/>
      <c r="B135" s="2311" t="s">
        <v>2670</v>
      </c>
      <c r="C135" s="1655"/>
      <c r="D135" s="1655"/>
      <c r="E135" s="1655"/>
      <c r="F135" s="1655"/>
      <c r="G135" s="1655"/>
      <c r="H135" s="1655"/>
      <c r="I135" s="1655"/>
      <c r="J135" s="1655"/>
      <c r="K135" s="1655"/>
      <c r="L135" s="2280"/>
      <c r="M135" s="2280"/>
      <c r="N135" s="2280"/>
      <c r="O135" s="2280"/>
      <c r="P135" s="2280"/>
      <c r="Q135" s="2280"/>
      <c r="R135" s="2280"/>
      <c r="S135" s="2280"/>
      <c r="T135" s="2280"/>
      <c r="U135" s="2280"/>
      <c r="V135" s="2280"/>
      <c r="W135" s="2280"/>
      <c r="X135" s="2280"/>
      <c r="Y135" s="2280"/>
    </row>
    <row r="136" spans="1:25">
      <c r="A136" s="2296"/>
      <c r="B136" s="2311" t="s">
        <v>2671</v>
      </c>
      <c r="C136" s="1655"/>
      <c r="D136" s="1655"/>
      <c r="E136" s="1655"/>
      <c r="F136" s="1655"/>
      <c r="G136" s="1655"/>
      <c r="H136" s="1655"/>
      <c r="I136" s="1655"/>
      <c r="J136" s="1655"/>
      <c r="K136" s="1655"/>
      <c r="L136" s="2280"/>
      <c r="M136" s="2280"/>
      <c r="N136" s="2280"/>
      <c r="O136" s="2280"/>
      <c r="P136" s="2280"/>
      <c r="Q136" s="2280"/>
      <c r="R136" s="2280"/>
      <c r="S136" s="2280"/>
      <c r="T136" s="2280"/>
      <c r="U136" s="2280"/>
      <c r="V136" s="2280"/>
      <c r="W136" s="2280"/>
      <c r="X136" s="2280"/>
      <c r="Y136" s="2280"/>
    </row>
    <row r="137" spans="1:25">
      <c r="A137" s="2296"/>
      <c r="B137" s="2311" t="s">
        <v>2672</v>
      </c>
      <c r="C137" s="1655"/>
      <c r="D137" s="1655"/>
      <c r="E137" s="1655"/>
      <c r="F137" s="1655"/>
      <c r="G137" s="1655"/>
      <c r="H137" s="1655"/>
      <c r="I137" s="1655"/>
      <c r="J137" s="1655"/>
      <c r="K137" s="1655"/>
      <c r="L137" s="2280"/>
      <c r="M137" s="2280"/>
      <c r="N137" s="2280"/>
      <c r="O137" s="2280"/>
      <c r="P137" s="2280"/>
      <c r="Q137" s="2280"/>
      <c r="R137" s="2280"/>
      <c r="S137" s="2280"/>
      <c r="T137" s="2280"/>
      <c r="U137" s="2280"/>
      <c r="V137" s="2280"/>
      <c r="W137" s="2280"/>
      <c r="X137" s="2280"/>
      <c r="Y137" s="2280"/>
    </row>
    <row r="138" spans="1:25">
      <c r="A138" s="2296"/>
      <c r="B138" s="2311" t="s">
        <v>2673</v>
      </c>
      <c r="C138" s="1655"/>
      <c r="D138" s="1655"/>
      <c r="E138" s="1655"/>
      <c r="F138" s="1655"/>
      <c r="G138" s="1655"/>
      <c r="H138" s="1655"/>
      <c r="I138" s="1655"/>
      <c r="J138" s="1655"/>
      <c r="K138" s="1655"/>
      <c r="L138" s="2280"/>
      <c r="M138" s="2280"/>
      <c r="N138" s="2280"/>
      <c r="O138" s="2280"/>
      <c r="P138" s="2280"/>
      <c r="Q138" s="2280"/>
      <c r="R138" s="2280"/>
      <c r="S138" s="2280"/>
      <c r="T138" s="2280"/>
      <c r="U138" s="2280"/>
      <c r="V138" s="2280"/>
      <c r="W138" s="2280"/>
      <c r="X138" s="2280"/>
      <c r="Y138" s="2280"/>
    </row>
    <row r="139" spans="1:25">
      <c r="A139" s="2315"/>
      <c r="B139" s="2312"/>
      <c r="C139" s="1655"/>
      <c r="D139" s="1655"/>
      <c r="E139" s="1655"/>
      <c r="F139" s="1655"/>
      <c r="G139" s="1655"/>
      <c r="H139" s="1655"/>
      <c r="I139" s="1655"/>
      <c r="J139" s="1655"/>
      <c r="K139" s="1655"/>
      <c r="L139" s="2280"/>
      <c r="M139" s="2280"/>
      <c r="N139" s="2280"/>
      <c r="O139" s="2280"/>
      <c r="P139" s="2280"/>
      <c r="Q139" s="2280"/>
      <c r="R139" s="2280"/>
      <c r="S139" s="2280"/>
      <c r="T139" s="2280"/>
      <c r="U139" s="2280"/>
      <c r="V139" s="2280"/>
      <c r="W139" s="2280"/>
      <c r="X139" s="2280"/>
      <c r="Y139" s="2280"/>
    </row>
    <row r="140" spans="1:25">
      <c r="A140" s="2296"/>
      <c r="B140" s="2311" t="s">
        <v>164</v>
      </c>
      <c r="C140" s="1655"/>
      <c r="D140" s="1655"/>
      <c r="E140" s="1655"/>
      <c r="F140" s="1655"/>
      <c r="G140" s="1655"/>
      <c r="H140" s="1655"/>
      <c r="I140" s="1655"/>
      <c r="J140" s="1655"/>
      <c r="K140" s="1655"/>
      <c r="L140" s="2280"/>
      <c r="M140" s="2280"/>
      <c r="N140" s="2280"/>
      <c r="O140" s="2280"/>
      <c r="P140" s="2280"/>
      <c r="Q140" s="2280"/>
      <c r="R140" s="2280"/>
      <c r="S140" s="2280"/>
      <c r="T140" s="2280"/>
      <c r="U140" s="2280"/>
      <c r="V140" s="2280"/>
      <c r="W140" s="2280"/>
      <c r="X140" s="2280"/>
      <c r="Y140" s="2280"/>
    </row>
    <row r="141" spans="1:25">
      <c r="A141" s="2296"/>
      <c r="B141" s="2313" t="s">
        <v>2674</v>
      </c>
      <c r="C141" s="1655"/>
      <c r="D141" s="1655"/>
      <c r="E141" s="1655"/>
      <c r="F141" s="1655"/>
      <c r="G141" s="1655"/>
      <c r="H141" s="1655"/>
      <c r="I141" s="1655"/>
      <c r="J141" s="1655"/>
      <c r="K141" s="1655"/>
      <c r="L141" s="2280"/>
      <c r="M141" s="2280"/>
      <c r="N141" s="2280"/>
      <c r="O141" s="2280"/>
      <c r="P141" s="2280"/>
      <c r="Q141" s="2280"/>
      <c r="R141" s="2280"/>
      <c r="S141" s="2280"/>
      <c r="T141" s="2280"/>
      <c r="U141" s="2280"/>
      <c r="V141" s="2280"/>
      <c r="W141" s="2280"/>
      <c r="X141" s="2280"/>
      <c r="Y141" s="2280"/>
    </row>
    <row r="142" spans="1:25">
      <c r="A142" s="2296"/>
      <c r="B142" s="2313"/>
      <c r="C142" s="1655"/>
      <c r="D142" s="1655"/>
      <c r="E142" s="1655"/>
      <c r="F142" s="1655"/>
      <c r="G142" s="1655"/>
      <c r="H142" s="1655"/>
      <c r="I142" s="1655"/>
      <c r="J142" s="1655"/>
      <c r="K142" s="1655"/>
      <c r="L142" s="2280"/>
      <c r="M142" s="2280"/>
      <c r="N142" s="2280"/>
      <c r="O142" s="2280"/>
      <c r="P142" s="2280"/>
      <c r="Q142" s="2280"/>
      <c r="R142" s="2280"/>
      <c r="S142" s="2280"/>
      <c r="T142" s="2280"/>
      <c r="U142" s="2280"/>
      <c r="V142" s="2280"/>
      <c r="W142" s="2280"/>
      <c r="X142" s="2280"/>
      <c r="Y142" s="2280"/>
    </row>
    <row r="143" spans="1:25">
      <c r="A143" s="2296"/>
      <c r="B143" s="2313"/>
      <c r="C143" s="1655"/>
      <c r="D143" s="1655"/>
      <c r="E143" s="1655"/>
      <c r="F143" s="1655"/>
      <c r="G143" s="1655"/>
      <c r="H143" s="1655"/>
      <c r="I143" s="1655"/>
      <c r="J143" s="1655"/>
      <c r="K143" s="1655"/>
      <c r="L143" s="2280"/>
      <c r="M143" s="2280"/>
      <c r="N143" s="2280"/>
      <c r="O143" s="2280"/>
      <c r="P143" s="2280"/>
      <c r="Q143" s="2280"/>
      <c r="R143" s="2280"/>
      <c r="S143" s="2280"/>
      <c r="T143" s="2280"/>
      <c r="U143" s="2280"/>
      <c r="V143" s="2280"/>
      <c r="W143" s="2280"/>
      <c r="X143" s="2280"/>
      <c r="Y143" s="2280"/>
    </row>
    <row r="144" spans="1:25">
      <c r="A144" s="2296"/>
      <c r="B144" s="2313"/>
      <c r="C144" s="1655"/>
      <c r="D144" s="1655"/>
      <c r="E144" s="1655"/>
      <c r="F144" s="1655"/>
      <c r="G144" s="1655"/>
      <c r="H144" s="1655"/>
      <c r="I144" s="1655"/>
      <c r="J144" s="1655"/>
      <c r="K144" s="1655"/>
      <c r="L144" s="2280"/>
      <c r="M144" s="2280"/>
      <c r="N144" s="2280"/>
      <c r="O144" s="2280"/>
      <c r="P144" s="2280"/>
      <c r="Q144" s="2280"/>
      <c r="R144" s="2280"/>
      <c r="S144" s="2280"/>
      <c r="T144" s="2280"/>
      <c r="U144" s="2280"/>
      <c r="V144" s="2280"/>
      <c r="W144" s="2280"/>
      <c r="X144" s="2280"/>
      <c r="Y144" s="2280"/>
    </row>
    <row r="145" spans="1:25">
      <c r="A145" s="2296"/>
      <c r="B145" s="2313"/>
      <c r="C145" s="1655"/>
      <c r="D145" s="1655"/>
      <c r="E145" s="1655"/>
      <c r="F145" s="1655"/>
      <c r="G145" s="1655"/>
      <c r="H145" s="1655"/>
      <c r="I145" s="1655"/>
      <c r="J145" s="1655"/>
      <c r="K145" s="1655"/>
      <c r="L145" s="2280"/>
      <c r="M145" s="2280"/>
      <c r="N145" s="2280"/>
      <c r="O145" s="2280"/>
      <c r="P145" s="2280"/>
      <c r="Q145" s="2280"/>
      <c r="R145" s="2280"/>
      <c r="S145" s="2280"/>
      <c r="T145" s="2280"/>
      <c r="U145" s="2280"/>
      <c r="V145" s="2280"/>
      <c r="W145" s="2280"/>
      <c r="X145" s="2280"/>
      <c r="Y145" s="2280"/>
    </row>
    <row r="146" spans="1:25">
      <c r="A146" s="2296"/>
      <c r="B146" s="1773"/>
      <c r="C146" s="1655"/>
      <c r="D146" s="1655"/>
      <c r="E146" s="1655"/>
      <c r="F146" s="1655"/>
      <c r="G146" s="1655"/>
      <c r="H146" s="1655"/>
      <c r="I146" s="1655"/>
      <c r="J146" s="1655"/>
      <c r="K146" s="1655"/>
      <c r="L146" s="2280"/>
      <c r="M146" s="2280"/>
      <c r="N146" s="2280"/>
      <c r="O146" s="2280"/>
      <c r="P146" s="2280"/>
      <c r="Q146" s="2280"/>
      <c r="R146" s="2280"/>
      <c r="S146" s="2280"/>
      <c r="T146" s="2280"/>
      <c r="U146" s="2280"/>
      <c r="V146" s="2280"/>
      <c r="W146" s="2280"/>
      <c r="X146" s="2280"/>
      <c r="Y146" s="2280"/>
    </row>
    <row r="147" spans="1:25">
      <c r="A147" s="2296"/>
      <c r="B147" s="2300" t="s">
        <v>2676</v>
      </c>
      <c r="C147" s="1655"/>
      <c r="D147" s="1655"/>
      <c r="E147" s="1655"/>
      <c r="F147" s="1655"/>
      <c r="G147" s="1655"/>
      <c r="H147" s="1655"/>
      <c r="I147" s="1655"/>
      <c r="J147" s="1655"/>
      <c r="K147" s="1655"/>
      <c r="L147" s="2280"/>
      <c r="M147" s="2280"/>
      <c r="N147" s="2280"/>
      <c r="O147" s="2280"/>
      <c r="P147" s="2280"/>
      <c r="Q147" s="2280"/>
      <c r="R147" s="2280"/>
      <c r="S147" s="2280"/>
      <c r="T147" s="2280"/>
      <c r="U147" s="2280"/>
      <c r="V147" s="2280"/>
      <c r="W147" s="2280"/>
      <c r="X147" s="2280"/>
      <c r="Y147" s="2280"/>
    </row>
    <row r="148" spans="1:25">
      <c r="A148" s="2296"/>
      <c r="B148" s="2314" t="s">
        <v>2677</v>
      </c>
      <c r="C148" s="1655"/>
      <c r="D148" s="1655"/>
      <c r="E148" s="1655"/>
      <c r="F148" s="1655"/>
      <c r="G148" s="1655"/>
      <c r="H148" s="1655"/>
      <c r="I148" s="1655"/>
      <c r="J148" s="1655"/>
      <c r="K148" s="1655"/>
      <c r="L148" s="2280"/>
      <c r="M148" s="2280"/>
      <c r="N148" s="2280"/>
      <c r="O148" s="2280"/>
      <c r="P148" s="2280"/>
      <c r="Q148" s="2280"/>
      <c r="R148" s="2280"/>
      <c r="S148" s="2280"/>
      <c r="T148" s="2280"/>
      <c r="U148" s="2280"/>
      <c r="V148" s="2280"/>
      <c r="W148" s="2280"/>
      <c r="X148" s="2280"/>
      <c r="Y148" s="2280"/>
    </row>
    <row r="149" spans="1:25">
      <c r="A149" s="2296"/>
      <c r="B149" s="2314" t="s">
        <v>2678</v>
      </c>
      <c r="C149" s="1655"/>
      <c r="D149" s="1655"/>
      <c r="E149" s="1655"/>
      <c r="F149" s="1655"/>
      <c r="G149" s="1655"/>
      <c r="H149" s="1655"/>
      <c r="I149" s="1655"/>
      <c r="J149" s="1655"/>
      <c r="K149" s="1655"/>
      <c r="L149" s="2280"/>
      <c r="M149" s="2280"/>
      <c r="N149" s="2280"/>
      <c r="O149" s="2280"/>
      <c r="P149" s="2280"/>
      <c r="Q149" s="2280"/>
      <c r="R149" s="2280"/>
      <c r="S149" s="2280"/>
      <c r="T149" s="2280"/>
      <c r="U149" s="2280"/>
      <c r="V149" s="2280"/>
      <c r="W149" s="2280"/>
      <c r="X149" s="2280"/>
      <c r="Y149" s="2280"/>
    </row>
    <row r="150" spans="1:25">
      <c r="A150" s="2296"/>
      <c r="B150" s="2314" t="s">
        <v>2679</v>
      </c>
      <c r="C150" s="1655"/>
      <c r="D150" s="1655"/>
      <c r="E150" s="1655"/>
      <c r="F150" s="1655"/>
      <c r="G150" s="1655"/>
      <c r="H150" s="1655"/>
      <c r="I150" s="1655"/>
      <c r="J150" s="1655"/>
      <c r="K150" s="1655"/>
      <c r="L150" s="2280"/>
      <c r="M150" s="2280"/>
      <c r="N150" s="2280"/>
      <c r="O150" s="2280"/>
      <c r="P150" s="2280"/>
      <c r="Q150" s="2280"/>
      <c r="R150" s="2280"/>
      <c r="S150" s="2280"/>
      <c r="T150" s="2280"/>
      <c r="U150" s="2280"/>
      <c r="V150" s="2280"/>
      <c r="W150" s="2280"/>
      <c r="X150" s="2280"/>
      <c r="Y150" s="2280"/>
    </row>
    <row r="151" spans="1:25">
      <c r="A151" s="2296"/>
      <c r="B151" s="2314" t="s">
        <v>2680</v>
      </c>
      <c r="C151" s="1655"/>
      <c r="D151" s="1655"/>
      <c r="E151" s="1655"/>
      <c r="F151" s="1655"/>
      <c r="G151" s="1655"/>
      <c r="H151" s="1655"/>
      <c r="I151" s="1655"/>
      <c r="J151" s="1655"/>
      <c r="K151" s="1655"/>
      <c r="L151" s="2280"/>
      <c r="M151" s="2280"/>
      <c r="N151" s="2280"/>
      <c r="O151" s="2280"/>
      <c r="P151" s="2280"/>
      <c r="Q151" s="2280"/>
      <c r="R151" s="2280"/>
      <c r="S151" s="2280"/>
      <c r="T151" s="2280"/>
      <c r="U151" s="2280"/>
      <c r="V151" s="2280"/>
      <c r="W151" s="2280"/>
      <c r="X151" s="2280"/>
      <c r="Y151" s="2280"/>
    </row>
    <row r="152" spans="1:25">
      <c r="B152" s="2314" t="s">
        <v>2681</v>
      </c>
      <c r="C152" s="1655"/>
      <c r="D152" s="1655"/>
      <c r="E152" s="1655"/>
      <c r="F152" s="1655"/>
      <c r="G152" s="1655"/>
      <c r="H152" s="1655"/>
      <c r="I152" s="1655"/>
      <c r="J152" s="1655"/>
      <c r="K152" s="1655"/>
      <c r="L152" s="2280"/>
      <c r="M152" s="2280"/>
      <c r="N152" s="2280"/>
      <c r="O152" s="2280"/>
      <c r="P152" s="2280"/>
      <c r="Q152" s="2280"/>
      <c r="R152" s="2280"/>
      <c r="S152" s="2280"/>
      <c r="T152" s="2280"/>
      <c r="U152" s="2280"/>
      <c r="V152" s="2280"/>
      <c r="W152" s="2280"/>
      <c r="X152" s="2280"/>
      <c r="Y152" s="2280"/>
    </row>
    <row r="153" spans="1:25">
      <c r="A153" s="2310"/>
      <c r="B153" s="2314" t="s">
        <v>1284</v>
      </c>
      <c r="C153" s="1655"/>
      <c r="D153" s="1655"/>
      <c r="E153" s="1655"/>
      <c r="F153" s="1655"/>
      <c r="G153" s="1655"/>
      <c r="H153" s="1655"/>
      <c r="I153" s="1655"/>
      <c r="J153" s="1655"/>
      <c r="K153" s="1655"/>
      <c r="L153" s="2280"/>
      <c r="M153" s="2280"/>
      <c r="N153" s="2280"/>
      <c r="O153" s="2280"/>
      <c r="P153" s="2280"/>
      <c r="Q153" s="2280"/>
      <c r="R153" s="2280"/>
      <c r="S153" s="2280"/>
      <c r="T153" s="2280"/>
      <c r="U153" s="2280"/>
      <c r="V153" s="2280"/>
      <c r="W153" s="2280"/>
      <c r="X153" s="2280"/>
      <c r="Y153" s="2280"/>
    </row>
    <row r="154" spans="1:25">
      <c r="A154" s="1655"/>
      <c r="B154" s="2311" t="s">
        <v>2673</v>
      </c>
      <c r="C154" s="1655"/>
      <c r="D154" s="1655"/>
      <c r="E154" s="1655"/>
      <c r="F154" s="1655"/>
      <c r="G154" s="1655"/>
      <c r="H154" s="1655"/>
      <c r="I154" s="1655"/>
      <c r="J154" s="1655"/>
      <c r="K154" s="1655"/>
      <c r="L154" s="2280"/>
      <c r="M154" s="2280"/>
      <c r="N154" s="2280"/>
      <c r="O154" s="2280"/>
      <c r="P154" s="2280"/>
      <c r="Q154" s="2280"/>
      <c r="R154" s="2280"/>
      <c r="S154" s="2280"/>
      <c r="T154" s="2280"/>
      <c r="U154" s="2280"/>
      <c r="V154" s="2280"/>
      <c r="W154" s="2280"/>
      <c r="X154" s="2280"/>
      <c r="Y154" s="2280"/>
    </row>
    <row r="155" spans="1:25">
      <c r="A155" s="1655"/>
      <c r="B155" s="2311" t="s">
        <v>2682</v>
      </c>
      <c r="C155" s="1655"/>
      <c r="D155" s="1655"/>
      <c r="E155" s="1655"/>
      <c r="F155" s="1655"/>
      <c r="G155" s="1655"/>
      <c r="H155" s="1655"/>
      <c r="I155" s="1655"/>
      <c r="J155" s="1655"/>
      <c r="K155" s="1655"/>
      <c r="L155" s="2280"/>
      <c r="M155" s="2280"/>
      <c r="N155" s="2280"/>
      <c r="O155" s="2280"/>
      <c r="P155" s="2280"/>
      <c r="Q155" s="2280"/>
      <c r="R155" s="2280"/>
      <c r="S155" s="2280"/>
      <c r="T155" s="2280"/>
      <c r="U155" s="2280"/>
      <c r="V155" s="2280"/>
      <c r="W155" s="2280"/>
      <c r="X155" s="2280"/>
      <c r="Y155" s="2280"/>
    </row>
    <row r="156" spans="1:25">
      <c r="A156" s="1655"/>
      <c r="B156" s="2314" t="s">
        <v>1407</v>
      </c>
      <c r="C156" s="1655"/>
      <c r="D156" s="1655"/>
      <c r="E156" s="1655"/>
      <c r="F156" s="1655"/>
      <c r="G156" s="1655"/>
      <c r="H156" s="1655"/>
      <c r="I156" s="1655"/>
      <c r="J156" s="1655"/>
      <c r="K156" s="1655"/>
      <c r="L156" s="2280"/>
      <c r="M156" s="2280"/>
      <c r="N156" s="2280"/>
      <c r="O156" s="2280"/>
      <c r="P156" s="2280"/>
      <c r="Q156" s="2280"/>
      <c r="R156" s="2280"/>
      <c r="S156" s="2280"/>
      <c r="T156" s="2280"/>
      <c r="U156" s="2280"/>
      <c r="V156" s="2280"/>
      <c r="W156" s="2280"/>
      <c r="X156" s="2280"/>
      <c r="Y156" s="2280"/>
    </row>
    <row r="157" spans="1:25">
      <c r="A157" s="2296"/>
      <c r="B157" s="2313" t="s">
        <v>2674</v>
      </c>
      <c r="C157" s="1655"/>
      <c r="D157" s="1655"/>
      <c r="E157" s="1655"/>
      <c r="F157" s="1655"/>
      <c r="G157" s="1655"/>
      <c r="H157" s="1655"/>
      <c r="I157" s="1655"/>
      <c r="J157" s="1655"/>
      <c r="K157" s="1655"/>
      <c r="L157" s="2280"/>
      <c r="M157" s="2280"/>
      <c r="N157" s="2280"/>
      <c r="O157" s="2280"/>
      <c r="P157" s="2280"/>
      <c r="Q157" s="2280"/>
      <c r="R157" s="2280"/>
      <c r="S157" s="2280"/>
      <c r="T157" s="2280"/>
      <c r="U157" s="2280"/>
      <c r="V157" s="2280"/>
      <c r="W157" s="2280"/>
      <c r="X157" s="2280"/>
      <c r="Y157" s="2280"/>
    </row>
    <row r="158" spans="1:25">
      <c r="A158" s="2296"/>
      <c r="B158" s="2313"/>
      <c r="C158" s="1655"/>
      <c r="D158" s="1655"/>
      <c r="E158" s="1655"/>
      <c r="F158" s="1655"/>
      <c r="G158" s="1655"/>
      <c r="H158" s="1655"/>
      <c r="I158" s="1655"/>
      <c r="J158" s="1655"/>
      <c r="K158" s="1655"/>
      <c r="L158" s="2280"/>
      <c r="M158" s="2280"/>
      <c r="N158" s="2280"/>
      <c r="O158" s="2280"/>
      <c r="P158" s="2280"/>
      <c r="Q158" s="2280"/>
      <c r="R158" s="2280"/>
      <c r="S158" s="2280"/>
      <c r="T158" s="2280"/>
      <c r="U158" s="2280"/>
      <c r="V158" s="2280"/>
      <c r="W158" s="2280"/>
      <c r="X158" s="2280"/>
      <c r="Y158" s="2280"/>
    </row>
    <row r="159" spans="1:25">
      <c r="A159" s="2296"/>
      <c r="B159" s="2313"/>
      <c r="C159" s="1655"/>
      <c r="D159" s="1655"/>
      <c r="E159" s="1655"/>
      <c r="F159" s="1655"/>
      <c r="G159" s="1655"/>
      <c r="H159" s="1655"/>
      <c r="I159" s="1655"/>
      <c r="J159" s="1655"/>
      <c r="K159" s="1655"/>
      <c r="L159" s="2280"/>
      <c r="M159" s="2280"/>
      <c r="N159" s="2280"/>
      <c r="O159" s="2280"/>
      <c r="P159" s="2280"/>
      <c r="Q159" s="2280"/>
      <c r="R159" s="2280"/>
      <c r="S159" s="2280"/>
      <c r="T159" s="2280"/>
      <c r="U159" s="2280"/>
      <c r="V159" s="2280"/>
      <c r="W159" s="2280"/>
      <c r="X159" s="2280"/>
      <c r="Y159" s="2280"/>
    </row>
    <row r="160" spans="1:25">
      <c r="A160" s="2296"/>
      <c r="B160" s="2313"/>
      <c r="C160" s="1655"/>
      <c r="D160" s="1655"/>
      <c r="E160" s="1655"/>
      <c r="F160" s="1655"/>
      <c r="G160" s="1655"/>
      <c r="H160" s="1655"/>
      <c r="I160" s="1655"/>
      <c r="J160" s="1655"/>
      <c r="K160" s="1655"/>
      <c r="L160" s="2280"/>
      <c r="M160" s="2280"/>
      <c r="N160" s="2280"/>
      <c r="O160" s="2280"/>
      <c r="P160" s="2280"/>
      <c r="Q160" s="2280"/>
      <c r="R160" s="2280"/>
      <c r="S160" s="2280"/>
      <c r="T160" s="2280"/>
      <c r="U160" s="2280"/>
      <c r="V160" s="2280"/>
      <c r="W160" s="2280"/>
      <c r="X160" s="2280"/>
      <c r="Y160" s="2280"/>
    </row>
    <row r="161" spans="1:25">
      <c r="A161" s="2296"/>
      <c r="B161" s="2313"/>
      <c r="C161" s="1655"/>
      <c r="D161" s="1655"/>
      <c r="E161" s="1655"/>
      <c r="F161" s="1655"/>
      <c r="G161" s="1655"/>
      <c r="H161" s="1655"/>
      <c r="I161" s="1655"/>
      <c r="J161" s="1655"/>
      <c r="K161" s="1655"/>
      <c r="L161" s="2280"/>
      <c r="M161" s="2280"/>
      <c r="N161" s="2280"/>
      <c r="O161" s="2280"/>
      <c r="P161" s="2280"/>
      <c r="Q161" s="2280"/>
      <c r="R161" s="2280"/>
      <c r="S161" s="2280"/>
      <c r="T161" s="2280"/>
      <c r="U161" s="2280"/>
      <c r="V161" s="2280"/>
      <c r="W161" s="2280"/>
      <c r="X161" s="2280"/>
      <c r="Y161" s="2280"/>
    </row>
    <row r="162" spans="1:25">
      <c r="A162" s="2296"/>
      <c r="B162" s="2313"/>
      <c r="C162" s="1655"/>
      <c r="D162" s="1655"/>
      <c r="E162" s="1655"/>
      <c r="F162" s="1655"/>
      <c r="G162" s="1655"/>
      <c r="H162" s="1655"/>
      <c r="I162" s="1655"/>
      <c r="J162" s="1655"/>
      <c r="K162" s="1655"/>
      <c r="L162" s="2280"/>
      <c r="M162" s="2280"/>
      <c r="N162" s="2280"/>
      <c r="O162" s="2280"/>
      <c r="P162" s="2280"/>
      <c r="Q162" s="2280"/>
      <c r="R162" s="2280"/>
      <c r="S162" s="2280"/>
      <c r="T162" s="2280"/>
      <c r="U162" s="2280"/>
      <c r="V162" s="2280"/>
      <c r="W162" s="2280"/>
      <c r="X162" s="2280"/>
      <c r="Y162" s="2280"/>
    </row>
    <row r="163" spans="1:25">
      <c r="A163" s="2296"/>
      <c r="B163" s="2313"/>
      <c r="C163" s="1655"/>
      <c r="D163" s="1655"/>
      <c r="E163" s="1655"/>
      <c r="F163" s="1655"/>
      <c r="G163" s="1655"/>
      <c r="H163" s="1655"/>
      <c r="I163" s="1655"/>
      <c r="J163" s="1655"/>
      <c r="K163" s="1655"/>
      <c r="L163" s="2280"/>
      <c r="M163" s="2280"/>
      <c r="N163" s="2280"/>
      <c r="O163" s="2280"/>
      <c r="P163" s="2280"/>
      <c r="Q163" s="2280"/>
      <c r="R163" s="2280"/>
      <c r="S163" s="2280"/>
      <c r="T163" s="2280"/>
      <c r="U163" s="2280"/>
      <c r="V163" s="2280"/>
      <c r="W163" s="2280"/>
      <c r="X163" s="2280"/>
      <c r="Y163" s="2280"/>
    </row>
    <row r="164" spans="1:25">
      <c r="A164" s="2296"/>
      <c r="B164" s="2313"/>
      <c r="C164" s="1655"/>
      <c r="D164" s="1655"/>
      <c r="E164" s="1655"/>
      <c r="F164" s="1655"/>
      <c r="G164" s="1655"/>
      <c r="H164" s="1655"/>
      <c r="I164" s="1655"/>
      <c r="J164" s="1655"/>
      <c r="K164" s="1655"/>
      <c r="L164" s="2280"/>
      <c r="M164" s="2280"/>
      <c r="N164" s="2280"/>
      <c r="O164" s="2280"/>
      <c r="P164" s="2280"/>
      <c r="Q164" s="2280"/>
      <c r="R164" s="2280"/>
      <c r="S164" s="2280"/>
      <c r="T164" s="2280"/>
      <c r="U164" s="2280"/>
      <c r="V164" s="2280"/>
      <c r="W164" s="2280"/>
      <c r="X164" s="2280"/>
      <c r="Y164" s="2280"/>
    </row>
    <row r="165" spans="1:25">
      <c r="A165" s="2296"/>
      <c r="B165" s="2300"/>
      <c r="C165" s="1655"/>
      <c r="D165" s="1655"/>
      <c r="E165" s="1655"/>
      <c r="F165" s="1655"/>
      <c r="G165" s="1655"/>
      <c r="H165" s="1655"/>
      <c r="I165" s="1655"/>
      <c r="J165" s="1655"/>
      <c r="K165" s="1655"/>
      <c r="L165" s="2280"/>
      <c r="M165" s="2280"/>
      <c r="N165" s="2280"/>
      <c r="O165" s="2280"/>
      <c r="P165" s="2280"/>
      <c r="Q165" s="2280"/>
      <c r="R165" s="2280"/>
      <c r="S165" s="2280"/>
      <c r="T165" s="2280"/>
      <c r="U165" s="2280"/>
      <c r="V165" s="2280"/>
      <c r="W165" s="2280"/>
      <c r="X165" s="2280"/>
      <c r="Y165" s="2280"/>
    </row>
    <row r="166" spans="1:25">
      <c r="A166" s="2296"/>
      <c r="B166" s="2300" t="s">
        <v>2683</v>
      </c>
      <c r="C166" s="1655"/>
      <c r="D166" s="1655"/>
      <c r="E166" s="1655"/>
      <c r="F166" s="1655"/>
      <c r="G166" s="1655"/>
      <c r="H166" s="1655"/>
      <c r="I166" s="1655"/>
      <c r="J166" s="1655"/>
      <c r="K166" s="1655"/>
      <c r="L166" s="2280"/>
      <c r="M166" s="2280"/>
      <c r="N166" s="2280"/>
      <c r="O166" s="2280"/>
      <c r="P166" s="2280"/>
      <c r="Q166" s="2280"/>
      <c r="R166" s="2280"/>
      <c r="S166" s="2280"/>
      <c r="T166" s="2280"/>
      <c r="U166" s="2280"/>
      <c r="V166" s="2280"/>
      <c r="W166" s="2280"/>
      <c r="X166" s="2280"/>
      <c r="Y166" s="2280"/>
    </row>
    <row r="167" spans="1:25">
      <c r="A167" s="2296"/>
      <c r="B167" s="2314" t="s">
        <v>2679</v>
      </c>
      <c r="C167" s="1655"/>
      <c r="D167" s="1655"/>
      <c r="E167" s="1655"/>
      <c r="F167" s="1655"/>
      <c r="G167" s="1655"/>
      <c r="H167" s="1655"/>
      <c r="I167" s="1655"/>
      <c r="J167" s="1655"/>
      <c r="K167" s="1655"/>
      <c r="L167" s="2280"/>
      <c r="M167" s="2280"/>
      <c r="N167" s="2280"/>
      <c r="O167" s="2280"/>
      <c r="P167" s="2280"/>
      <c r="Q167" s="2280"/>
      <c r="R167" s="2280"/>
      <c r="S167" s="2280"/>
      <c r="T167" s="2280"/>
      <c r="U167" s="2280"/>
      <c r="V167" s="2280"/>
      <c r="W167" s="2280"/>
      <c r="X167" s="2280"/>
      <c r="Y167" s="2280"/>
    </row>
    <row r="168" spans="1:25">
      <c r="A168" s="2296"/>
      <c r="B168" s="2314" t="s">
        <v>2680</v>
      </c>
      <c r="C168" s="1655"/>
      <c r="D168" s="1655"/>
      <c r="E168" s="1655"/>
      <c r="F168" s="1655"/>
      <c r="G168" s="1655"/>
      <c r="H168" s="1655"/>
      <c r="I168" s="1655"/>
      <c r="J168" s="1655"/>
      <c r="K168" s="1655"/>
      <c r="L168" s="2280"/>
      <c r="M168" s="2280"/>
      <c r="N168" s="2280"/>
      <c r="O168" s="2280"/>
      <c r="P168" s="2280"/>
      <c r="Q168" s="2280"/>
      <c r="R168" s="2280"/>
      <c r="S168" s="2280"/>
      <c r="T168" s="2280"/>
      <c r="U168" s="2280"/>
      <c r="V168" s="2280"/>
      <c r="W168" s="2280"/>
      <c r="X168" s="2280"/>
      <c r="Y168" s="2280"/>
    </row>
    <row r="169" spans="1:25">
      <c r="A169" s="2296"/>
      <c r="B169" s="2314" t="s">
        <v>2681</v>
      </c>
      <c r="C169" s="1655"/>
      <c r="D169" s="1655"/>
      <c r="E169" s="1655"/>
      <c r="F169" s="1655"/>
      <c r="G169" s="1655"/>
      <c r="H169" s="1655"/>
      <c r="I169" s="1655"/>
      <c r="J169" s="1655"/>
      <c r="K169" s="1655"/>
      <c r="L169" s="2280"/>
      <c r="M169" s="2280"/>
      <c r="N169" s="2280"/>
      <c r="O169" s="2280"/>
      <c r="P169" s="2280"/>
      <c r="Q169" s="2280"/>
      <c r="R169" s="2280"/>
      <c r="S169" s="2280"/>
      <c r="T169" s="2280"/>
      <c r="U169" s="2280"/>
      <c r="V169" s="2280"/>
      <c r="W169" s="2280"/>
      <c r="X169" s="2280"/>
      <c r="Y169" s="2280"/>
    </row>
    <row r="170" spans="1:25">
      <c r="A170" s="2296"/>
      <c r="B170" s="2314" t="s">
        <v>1284</v>
      </c>
      <c r="C170" s="1655"/>
      <c r="D170" s="1655"/>
      <c r="E170" s="1655"/>
      <c r="F170" s="1655"/>
      <c r="G170" s="1655"/>
      <c r="H170" s="1655"/>
      <c r="I170" s="1655"/>
      <c r="J170" s="1655"/>
      <c r="K170" s="1655"/>
      <c r="L170" s="2280"/>
      <c r="M170" s="2280"/>
      <c r="N170" s="2280"/>
      <c r="O170" s="2280"/>
      <c r="P170" s="2280"/>
      <c r="Q170" s="2280"/>
      <c r="R170" s="2280"/>
      <c r="S170" s="2280"/>
      <c r="T170" s="2280"/>
      <c r="U170" s="2280"/>
      <c r="V170" s="2280"/>
      <c r="W170" s="2280"/>
      <c r="X170" s="2280"/>
      <c r="Y170" s="2280"/>
    </row>
    <row r="171" spans="1:25">
      <c r="A171" s="2296"/>
      <c r="B171" s="2311" t="s">
        <v>2673</v>
      </c>
      <c r="C171" s="1655"/>
      <c r="D171" s="1655"/>
      <c r="E171" s="1655"/>
      <c r="F171" s="1655"/>
      <c r="G171" s="1655"/>
      <c r="H171" s="1655"/>
      <c r="I171" s="1655"/>
      <c r="J171" s="1655"/>
      <c r="K171" s="1655"/>
      <c r="L171" s="2280"/>
      <c r="M171" s="2280"/>
      <c r="N171" s="2280"/>
      <c r="O171" s="2280"/>
      <c r="P171" s="2280"/>
      <c r="Q171" s="2280"/>
      <c r="R171" s="2280"/>
      <c r="S171" s="2280"/>
      <c r="T171" s="2280"/>
      <c r="U171" s="2280"/>
      <c r="V171" s="2280"/>
      <c r="W171" s="2280"/>
      <c r="X171" s="2280"/>
      <c r="Y171" s="2280"/>
    </row>
    <row r="172" spans="1:25">
      <c r="A172" s="2296"/>
      <c r="B172" s="2311" t="s">
        <v>2684</v>
      </c>
      <c r="C172" s="1655"/>
      <c r="D172" s="1655"/>
      <c r="E172" s="1655"/>
      <c r="F172" s="1655"/>
      <c r="G172" s="1655"/>
      <c r="H172" s="1655"/>
      <c r="I172" s="1655"/>
      <c r="J172" s="1655"/>
      <c r="K172" s="1655"/>
      <c r="L172" s="2280"/>
      <c r="M172" s="2280"/>
      <c r="N172" s="2280"/>
      <c r="O172" s="2280"/>
      <c r="P172" s="2280"/>
      <c r="Q172" s="2280"/>
      <c r="R172" s="2280"/>
      <c r="S172" s="2280"/>
      <c r="T172" s="2280"/>
      <c r="U172" s="2280"/>
      <c r="V172" s="2280"/>
      <c r="W172" s="2280"/>
      <c r="X172" s="2280"/>
      <c r="Y172" s="2280"/>
    </row>
    <row r="173" spans="1:25">
      <c r="A173" s="2296"/>
      <c r="B173" s="2314" t="s">
        <v>1407</v>
      </c>
      <c r="C173" s="1655"/>
      <c r="D173" s="1655"/>
      <c r="E173" s="1655"/>
      <c r="F173" s="1655"/>
      <c r="G173" s="1655"/>
      <c r="H173" s="1655"/>
      <c r="I173" s="1655"/>
      <c r="J173" s="1655"/>
      <c r="K173" s="1655"/>
      <c r="L173" s="2280"/>
      <c r="M173" s="2280"/>
      <c r="N173" s="2280"/>
      <c r="O173" s="2280"/>
      <c r="P173" s="2280"/>
      <c r="Q173" s="2280"/>
      <c r="R173" s="2280"/>
      <c r="S173" s="2280"/>
      <c r="T173" s="2280"/>
      <c r="U173" s="2280"/>
      <c r="V173" s="2280"/>
      <c r="W173" s="2280"/>
      <c r="X173" s="2280"/>
      <c r="Y173" s="2280"/>
    </row>
    <row r="174" spans="1:25">
      <c r="A174" s="2296"/>
      <c r="B174" s="2313" t="s">
        <v>2674</v>
      </c>
      <c r="C174" s="1655"/>
      <c r="D174" s="1655"/>
      <c r="E174" s="1655"/>
      <c r="F174" s="1655"/>
      <c r="G174" s="1655"/>
      <c r="H174" s="1655"/>
      <c r="I174" s="1655"/>
      <c r="J174" s="1655"/>
      <c r="K174" s="1655"/>
      <c r="L174" s="2280"/>
      <c r="M174" s="2280"/>
      <c r="N174" s="2280"/>
      <c r="O174" s="2280"/>
      <c r="P174" s="2280"/>
      <c r="Q174" s="2280"/>
      <c r="R174" s="2280"/>
      <c r="S174" s="2280"/>
      <c r="T174" s="2280"/>
      <c r="U174" s="2280"/>
      <c r="V174" s="2280"/>
      <c r="W174" s="2280"/>
      <c r="X174" s="2280"/>
      <c r="Y174" s="2280"/>
    </row>
    <row r="175" spans="1:25">
      <c r="A175" s="2296"/>
      <c r="B175" s="2313"/>
      <c r="C175" s="1655"/>
      <c r="D175" s="1655"/>
      <c r="E175" s="1655"/>
      <c r="F175" s="1655"/>
      <c r="G175" s="1655"/>
      <c r="H175" s="1655"/>
      <c r="I175" s="1655"/>
      <c r="J175" s="1655"/>
      <c r="K175" s="1655"/>
      <c r="L175" s="2280"/>
      <c r="M175" s="2280"/>
      <c r="N175" s="2280"/>
      <c r="O175" s="2280"/>
      <c r="P175" s="2280"/>
      <c r="Q175" s="2280"/>
      <c r="R175" s="2280"/>
      <c r="S175" s="2280"/>
      <c r="T175" s="2280"/>
      <c r="U175" s="2280"/>
      <c r="V175" s="2280"/>
      <c r="W175" s="2280"/>
      <c r="X175" s="2280"/>
      <c r="Y175" s="2280"/>
    </row>
    <row r="176" spans="1:25">
      <c r="A176" s="2296"/>
      <c r="B176" s="2313"/>
      <c r="C176" s="1655"/>
      <c r="D176" s="1655"/>
      <c r="E176" s="1655"/>
      <c r="F176" s="1655"/>
      <c r="G176" s="1655"/>
      <c r="H176" s="1655"/>
      <c r="I176" s="1655"/>
      <c r="J176" s="1655"/>
      <c r="K176" s="1655"/>
      <c r="L176" s="2280"/>
      <c r="M176" s="2280"/>
      <c r="N176" s="2280"/>
      <c r="O176" s="2280"/>
      <c r="P176" s="2280"/>
      <c r="Q176" s="2280"/>
      <c r="R176" s="2280"/>
      <c r="S176" s="2280"/>
      <c r="T176" s="2280"/>
      <c r="U176" s="2280"/>
      <c r="V176" s="2280"/>
      <c r="W176" s="2280"/>
      <c r="X176" s="2280"/>
      <c r="Y176" s="2280"/>
    </row>
    <row r="177" spans="1:25">
      <c r="A177" s="2296"/>
      <c r="B177" s="2313"/>
      <c r="C177" s="1655"/>
      <c r="D177" s="1655"/>
      <c r="E177" s="1655"/>
      <c r="F177" s="1655"/>
      <c r="G177" s="1655"/>
      <c r="H177" s="1655"/>
      <c r="I177" s="1655"/>
      <c r="J177" s="1655"/>
      <c r="K177" s="1655"/>
      <c r="L177" s="2280"/>
      <c r="M177" s="2280"/>
      <c r="N177" s="2280"/>
      <c r="O177" s="2280"/>
      <c r="P177" s="2280"/>
      <c r="Q177" s="2280"/>
      <c r="R177" s="2280"/>
      <c r="S177" s="2280"/>
      <c r="T177" s="2280"/>
      <c r="U177" s="2280"/>
      <c r="V177" s="2280"/>
      <c r="W177" s="2280"/>
      <c r="X177" s="2280"/>
      <c r="Y177" s="2280"/>
    </row>
    <row r="178" spans="1:25">
      <c r="A178" s="2296"/>
      <c r="B178" s="2313"/>
      <c r="C178" s="1655"/>
      <c r="D178" s="1655"/>
      <c r="E178" s="1655"/>
      <c r="F178" s="1655"/>
      <c r="G178" s="1655"/>
      <c r="H178" s="1655"/>
      <c r="I178" s="1655"/>
      <c r="J178" s="1655"/>
      <c r="K178" s="1655"/>
      <c r="L178" s="2280"/>
      <c r="M178" s="2280"/>
      <c r="N178" s="2280"/>
      <c r="O178" s="2280"/>
      <c r="P178" s="2280"/>
      <c r="Q178" s="2280"/>
      <c r="R178" s="2280"/>
      <c r="S178" s="2280"/>
      <c r="T178" s="2280"/>
      <c r="U178" s="2280"/>
      <c r="V178" s="2280"/>
      <c r="W178" s="2280"/>
      <c r="X178" s="2280"/>
      <c r="Y178" s="2280"/>
    </row>
    <row r="179" spans="1:25">
      <c r="A179" s="2296"/>
      <c r="B179" s="2313"/>
      <c r="C179" s="1655"/>
      <c r="D179" s="1655"/>
      <c r="E179" s="1655"/>
      <c r="F179" s="1655"/>
      <c r="G179" s="1655"/>
      <c r="H179" s="1655"/>
      <c r="I179" s="1655"/>
      <c r="J179" s="1655"/>
      <c r="K179" s="1655"/>
      <c r="L179" s="2280"/>
      <c r="M179" s="2280"/>
      <c r="N179" s="2280"/>
      <c r="O179" s="2280"/>
      <c r="P179" s="2280"/>
      <c r="Q179" s="2280"/>
      <c r="R179" s="2280"/>
      <c r="S179" s="2280"/>
      <c r="T179" s="2280"/>
      <c r="U179" s="2280"/>
      <c r="V179" s="2280"/>
      <c r="W179" s="2280"/>
      <c r="X179" s="2280"/>
      <c r="Y179" s="2280"/>
    </row>
    <row r="180" spans="1:25">
      <c r="L180" s="2321"/>
      <c r="M180" s="2321"/>
      <c r="N180" s="2321"/>
      <c r="O180" s="2321"/>
      <c r="P180" s="2321"/>
      <c r="Q180" s="2321"/>
      <c r="R180" s="2321"/>
      <c r="S180" s="2321"/>
      <c r="T180" s="2321"/>
      <c r="U180" s="2321"/>
      <c r="V180" s="2321"/>
      <c r="W180" s="2321"/>
      <c r="X180" s="2321"/>
      <c r="Y180" s="2322"/>
    </row>
    <row r="181" spans="1:25" ht="24.75">
      <c r="A181" s="2310" t="s">
        <v>1231</v>
      </c>
      <c r="B181" s="1765" t="s">
        <v>2688</v>
      </c>
      <c r="C181" s="1655"/>
      <c r="D181" s="1655"/>
      <c r="E181" s="1655"/>
      <c r="F181" s="1655"/>
      <c r="G181" s="1655"/>
      <c r="H181" s="1655"/>
      <c r="I181" s="1655"/>
      <c r="J181" s="1655"/>
      <c r="K181" s="1655"/>
      <c r="L181" s="2316"/>
      <c r="M181" s="2316"/>
      <c r="N181" s="2316"/>
      <c r="O181" s="2316"/>
      <c r="P181" s="2316"/>
      <c r="Q181" s="2316"/>
      <c r="R181" s="2316"/>
      <c r="S181" s="2316"/>
      <c r="T181" s="2316"/>
      <c r="U181" s="2317"/>
      <c r="V181" s="2317"/>
      <c r="W181" s="2317"/>
      <c r="X181" s="2318"/>
      <c r="Y181" s="2317"/>
    </row>
    <row r="182" spans="1:25">
      <c r="A182" s="1655"/>
      <c r="B182" s="2300" t="s">
        <v>1889</v>
      </c>
      <c r="C182" s="1655"/>
      <c r="D182" s="1655"/>
      <c r="E182" s="1655"/>
      <c r="F182" s="1655"/>
      <c r="G182" s="1655"/>
      <c r="H182" s="1655"/>
      <c r="I182" s="1655"/>
      <c r="J182" s="1655"/>
      <c r="K182" s="1655"/>
      <c r="L182" s="2280"/>
      <c r="M182" s="2280"/>
      <c r="N182" s="2280"/>
      <c r="O182" s="2280"/>
      <c r="P182" s="2280"/>
      <c r="Q182" s="2280"/>
      <c r="R182" s="2280"/>
      <c r="S182" s="2280"/>
      <c r="T182" s="2280"/>
      <c r="U182" s="2280"/>
      <c r="V182" s="2280"/>
      <c r="W182" s="2280"/>
      <c r="X182" s="2280"/>
      <c r="Y182" s="2280"/>
    </row>
    <row r="183" spans="1:25">
      <c r="A183" s="1655"/>
      <c r="B183" s="1738" t="s">
        <v>2665</v>
      </c>
      <c r="C183" s="1655"/>
      <c r="D183" s="1655"/>
      <c r="E183" s="1655"/>
      <c r="F183" s="1655"/>
      <c r="G183" s="1655"/>
      <c r="H183" s="1655"/>
      <c r="I183" s="1655"/>
      <c r="J183" s="1655"/>
      <c r="K183" s="1655"/>
      <c r="L183" s="2280"/>
      <c r="M183" s="2280"/>
      <c r="N183" s="2280"/>
      <c r="O183" s="2280"/>
      <c r="P183" s="2280"/>
      <c r="Q183" s="2280"/>
      <c r="R183" s="2280"/>
      <c r="S183" s="2280"/>
      <c r="T183" s="2280"/>
      <c r="U183" s="2280"/>
      <c r="V183" s="2280"/>
      <c r="W183" s="2280"/>
      <c r="X183" s="2280"/>
      <c r="Y183" s="2280"/>
    </row>
    <row r="184" spans="1:25">
      <c r="A184" s="1655"/>
      <c r="B184" s="1738" t="s">
        <v>2666</v>
      </c>
      <c r="C184" s="1655"/>
      <c r="D184" s="1655"/>
      <c r="E184" s="1655"/>
      <c r="F184" s="1655"/>
      <c r="G184" s="1655"/>
      <c r="H184" s="1655"/>
      <c r="I184" s="1655"/>
      <c r="J184" s="1655"/>
      <c r="K184" s="1655"/>
      <c r="L184" s="2280"/>
      <c r="M184" s="2280"/>
      <c r="N184" s="2280"/>
      <c r="O184" s="2280"/>
      <c r="P184" s="2280"/>
      <c r="Q184" s="2280"/>
      <c r="R184" s="2280"/>
      <c r="S184" s="2280"/>
      <c r="T184" s="2280"/>
      <c r="U184" s="2280"/>
      <c r="V184" s="2280"/>
      <c r="W184" s="2280"/>
      <c r="X184" s="2280"/>
      <c r="Y184" s="2280"/>
    </row>
    <row r="185" spans="1:25">
      <c r="A185" s="2296"/>
      <c r="B185" s="1738" t="s">
        <v>2667</v>
      </c>
      <c r="C185" s="1655"/>
      <c r="D185" s="1655"/>
      <c r="E185" s="1655"/>
      <c r="F185" s="1655"/>
      <c r="G185" s="1655"/>
      <c r="H185" s="1655"/>
      <c r="I185" s="1655"/>
      <c r="J185" s="1655"/>
      <c r="K185" s="1655"/>
      <c r="L185" s="2280"/>
      <c r="M185" s="2280"/>
      <c r="N185" s="2280"/>
      <c r="O185" s="2280"/>
      <c r="P185" s="2280"/>
      <c r="Q185" s="2280"/>
      <c r="R185" s="2280"/>
      <c r="S185" s="2280"/>
      <c r="T185" s="2280"/>
      <c r="U185" s="2280"/>
      <c r="V185" s="2280"/>
      <c r="W185" s="2280"/>
      <c r="X185" s="2280"/>
      <c r="Y185" s="2280"/>
    </row>
    <row r="186" spans="1:25">
      <c r="A186" s="2296"/>
      <c r="B186" s="2311" t="s">
        <v>2668</v>
      </c>
      <c r="C186" s="1655"/>
      <c r="D186" s="1655"/>
      <c r="E186" s="1655"/>
      <c r="F186" s="1655"/>
      <c r="G186" s="1655"/>
      <c r="H186" s="1655"/>
      <c r="I186" s="1655"/>
      <c r="J186" s="1655"/>
      <c r="K186" s="1655"/>
      <c r="L186" s="2280"/>
      <c r="M186" s="2280"/>
      <c r="N186" s="2280"/>
      <c r="O186" s="2280"/>
      <c r="P186" s="2280"/>
      <c r="Q186" s="2280"/>
      <c r="R186" s="2280"/>
      <c r="S186" s="2280"/>
      <c r="T186" s="2280"/>
      <c r="U186" s="2280"/>
      <c r="V186" s="2280"/>
      <c r="W186" s="2280"/>
      <c r="X186" s="2280"/>
      <c r="Y186" s="2280"/>
    </row>
    <row r="187" spans="1:25">
      <c r="A187" s="2296"/>
      <c r="B187" s="2311" t="s">
        <v>2669</v>
      </c>
      <c r="C187" s="1655"/>
      <c r="D187" s="1655"/>
      <c r="E187" s="1655"/>
      <c r="F187" s="1655"/>
      <c r="G187" s="1655"/>
      <c r="H187" s="1655"/>
      <c r="I187" s="1655"/>
      <c r="J187" s="1655"/>
      <c r="K187" s="1655"/>
      <c r="L187" s="2280"/>
      <c r="M187" s="2280"/>
      <c r="N187" s="2280"/>
      <c r="O187" s="2280"/>
      <c r="P187" s="2280"/>
      <c r="Q187" s="2280"/>
      <c r="R187" s="2280"/>
      <c r="S187" s="2280"/>
      <c r="T187" s="2280"/>
      <c r="U187" s="2280"/>
      <c r="V187" s="2280"/>
      <c r="W187" s="2280"/>
      <c r="X187" s="2280"/>
      <c r="Y187" s="2280"/>
    </row>
    <row r="188" spans="1:25">
      <c r="A188" s="2296"/>
      <c r="B188" s="2311" t="s">
        <v>2670</v>
      </c>
      <c r="C188" s="1655"/>
      <c r="D188" s="1655"/>
      <c r="E188" s="1655"/>
      <c r="F188" s="1655"/>
      <c r="G188" s="1655"/>
      <c r="H188" s="1655"/>
      <c r="I188" s="1655"/>
      <c r="J188" s="1655"/>
      <c r="K188" s="1655"/>
      <c r="L188" s="2280"/>
      <c r="M188" s="2280"/>
      <c r="N188" s="2280"/>
      <c r="O188" s="2280"/>
      <c r="P188" s="2280"/>
      <c r="Q188" s="2280"/>
      <c r="R188" s="2280"/>
      <c r="S188" s="2280"/>
      <c r="T188" s="2280"/>
      <c r="U188" s="2280"/>
      <c r="V188" s="2280"/>
      <c r="W188" s="2280"/>
      <c r="X188" s="2280"/>
      <c r="Y188" s="2280"/>
    </row>
    <row r="189" spans="1:25">
      <c r="A189" s="2296"/>
      <c r="B189" s="2311" t="s">
        <v>2671</v>
      </c>
      <c r="C189" s="1655"/>
      <c r="D189" s="1655"/>
      <c r="E189" s="1655"/>
      <c r="F189" s="1655"/>
      <c r="G189" s="1655"/>
      <c r="H189" s="1655"/>
      <c r="I189" s="1655"/>
      <c r="J189" s="1655"/>
      <c r="K189" s="1655"/>
      <c r="L189" s="2280"/>
      <c r="M189" s="2280"/>
      <c r="N189" s="2280"/>
      <c r="O189" s="2280"/>
      <c r="P189" s="2280"/>
      <c r="Q189" s="2280"/>
      <c r="R189" s="2280"/>
      <c r="S189" s="2280"/>
      <c r="T189" s="2280"/>
      <c r="U189" s="2280"/>
      <c r="V189" s="2280"/>
      <c r="W189" s="2280"/>
      <c r="X189" s="2280"/>
      <c r="Y189" s="2280"/>
    </row>
    <row r="190" spans="1:25">
      <c r="A190" s="2296"/>
      <c r="B190" s="2311" t="s">
        <v>2672</v>
      </c>
      <c r="C190" s="1655"/>
      <c r="D190" s="1655"/>
      <c r="E190" s="1655"/>
      <c r="F190" s="1655"/>
      <c r="G190" s="1655"/>
      <c r="H190" s="1655"/>
      <c r="I190" s="1655"/>
      <c r="J190" s="1655"/>
      <c r="K190" s="1655"/>
      <c r="L190" s="2280"/>
      <c r="M190" s="2280"/>
      <c r="N190" s="2280"/>
      <c r="O190" s="2280"/>
      <c r="P190" s="2280"/>
      <c r="Q190" s="2280"/>
      <c r="R190" s="2280"/>
      <c r="S190" s="2280"/>
      <c r="T190" s="2280"/>
      <c r="U190" s="2280"/>
      <c r="V190" s="2280"/>
      <c r="W190" s="2280"/>
      <c r="X190" s="2280"/>
      <c r="Y190" s="2280"/>
    </row>
    <row r="191" spans="1:25">
      <c r="A191" s="2296"/>
      <c r="B191" s="2311" t="s">
        <v>2673</v>
      </c>
      <c r="C191" s="1655"/>
      <c r="D191" s="1655"/>
      <c r="E191" s="1655"/>
      <c r="F191" s="1655"/>
      <c r="G191" s="1655"/>
      <c r="H191" s="1655"/>
      <c r="I191" s="1655"/>
      <c r="J191" s="1655"/>
      <c r="K191" s="1655"/>
      <c r="L191" s="2280"/>
      <c r="M191" s="2280"/>
      <c r="N191" s="2280"/>
      <c r="O191" s="2280"/>
      <c r="P191" s="2280"/>
      <c r="Q191" s="2280"/>
      <c r="R191" s="2280"/>
      <c r="S191" s="2280"/>
      <c r="T191" s="2280"/>
      <c r="U191" s="2280"/>
      <c r="V191" s="2280"/>
      <c r="W191" s="2280"/>
      <c r="X191" s="2280"/>
      <c r="Y191" s="2280"/>
    </row>
    <row r="192" spans="1:25">
      <c r="A192" s="2296"/>
      <c r="B192" s="2312"/>
      <c r="C192" s="1655"/>
      <c r="D192" s="1655"/>
      <c r="E192" s="1655"/>
      <c r="F192" s="1655"/>
      <c r="G192" s="1655"/>
      <c r="H192" s="1655"/>
      <c r="I192" s="1655"/>
      <c r="J192" s="1655"/>
      <c r="K192" s="1655"/>
      <c r="L192" s="2280"/>
      <c r="M192" s="2280"/>
      <c r="N192" s="2280"/>
      <c r="O192" s="2280"/>
      <c r="P192" s="2280"/>
      <c r="Q192" s="2280"/>
      <c r="R192" s="2280"/>
      <c r="S192" s="2280"/>
      <c r="T192" s="2280"/>
      <c r="U192" s="2280"/>
      <c r="V192" s="2280"/>
      <c r="W192" s="2280"/>
      <c r="X192" s="2280"/>
      <c r="Y192" s="2280"/>
    </row>
    <row r="193" spans="1:25">
      <c r="A193" s="2296"/>
      <c r="B193" s="2311" t="s">
        <v>164</v>
      </c>
      <c r="C193" s="1655"/>
      <c r="D193" s="1655"/>
      <c r="E193" s="1655"/>
      <c r="F193" s="1655"/>
      <c r="G193" s="1655"/>
      <c r="H193" s="1655"/>
      <c r="I193" s="1655"/>
      <c r="J193" s="1655"/>
      <c r="K193" s="1655"/>
      <c r="L193" s="2280"/>
      <c r="M193" s="2280"/>
      <c r="N193" s="2280"/>
      <c r="O193" s="2280"/>
      <c r="P193" s="2280"/>
      <c r="Q193" s="2280"/>
      <c r="R193" s="2280"/>
      <c r="S193" s="2280"/>
      <c r="T193" s="2280"/>
      <c r="U193" s="2280"/>
      <c r="V193" s="2280"/>
      <c r="W193" s="2280"/>
      <c r="X193" s="2280"/>
      <c r="Y193" s="2280"/>
    </row>
    <row r="194" spans="1:25">
      <c r="A194" s="2296"/>
      <c r="B194" s="2313" t="s">
        <v>2674</v>
      </c>
      <c r="C194" s="1655"/>
      <c r="D194" s="1655"/>
      <c r="E194" s="1655"/>
      <c r="F194" s="1655"/>
      <c r="G194" s="1655"/>
      <c r="H194" s="1655"/>
      <c r="I194" s="1655"/>
      <c r="J194" s="1655"/>
      <c r="K194" s="1655"/>
      <c r="L194" s="2280"/>
      <c r="M194" s="2280"/>
      <c r="N194" s="2280"/>
      <c r="O194" s="2280"/>
      <c r="P194" s="2280"/>
      <c r="Q194" s="2280"/>
      <c r="R194" s="2280"/>
      <c r="S194" s="2280"/>
      <c r="T194" s="2280"/>
      <c r="U194" s="2280"/>
      <c r="V194" s="2280"/>
      <c r="W194" s="2280"/>
      <c r="X194" s="2280"/>
      <c r="Y194" s="2280"/>
    </row>
    <row r="195" spans="1:25">
      <c r="A195" s="2296"/>
      <c r="B195" s="2313" t="s">
        <v>2675</v>
      </c>
      <c r="C195" s="1655"/>
      <c r="D195" s="1655"/>
      <c r="E195" s="1655"/>
      <c r="F195" s="1655"/>
      <c r="G195" s="1655"/>
      <c r="H195" s="1655"/>
      <c r="I195" s="1655"/>
      <c r="J195" s="1655"/>
      <c r="K195" s="1655"/>
      <c r="L195" s="2280"/>
      <c r="M195" s="2280"/>
      <c r="N195" s="2280"/>
      <c r="O195" s="2280"/>
      <c r="P195" s="2280"/>
      <c r="Q195" s="2280"/>
      <c r="R195" s="2280"/>
      <c r="S195" s="2280"/>
      <c r="T195" s="2280"/>
      <c r="U195" s="2280"/>
      <c r="V195" s="2280"/>
      <c r="W195" s="2280"/>
      <c r="X195" s="2280"/>
      <c r="Y195" s="2280"/>
    </row>
    <row r="196" spans="1:25">
      <c r="A196" s="2296"/>
      <c r="B196" s="2313"/>
      <c r="C196" s="1655"/>
      <c r="D196" s="1655"/>
      <c r="E196" s="1655"/>
      <c r="F196" s="1655"/>
      <c r="G196" s="1655"/>
      <c r="H196" s="1655"/>
      <c r="I196" s="1655"/>
      <c r="J196" s="1655"/>
      <c r="K196" s="1655"/>
      <c r="L196" s="2280"/>
      <c r="M196" s="2280"/>
      <c r="N196" s="2280"/>
      <c r="O196" s="2280"/>
      <c r="P196" s="2280"/>
      <c r="Q196" s="2280"/>
      <c r="R196" s="2280"/>
      <c r="S196" s="2280"/>
      <c r="T196" s="2280"/>
      <c r="U196" s="2280"/>
      <c r="V196" s="2280"/>
      <c r="W196" s="2280"/>
      <c r="X196" s="2280"/>
      <c r="Y196" s="2280"/>
    </row>
    <row r="197" spans="1:25">
      <c r="A197" s="2296"/>
      <c r="B197" s="2313"/>
      <c r="C197" s="1655"/>
      <c r="D197" s="1655"/>
      <c r="E197" s="1655"/>
      <c r="F197" s="1655"/>
      <c r="G197" s="1655"/>
      <c r="H197" s="1655"/>
      <c r="I197" s="1655"/>
      <c r="J197" s="1655"/>
      <c r="K197" s="1655"/>
      <c r="L197" s="2280"/>
      <c r="M197" s="2280"/>
      <c r="N197" s="2280"/>
      <c r="O197" s="2280"/>
      <c r="P197" s="2280"/>
      <c r="Q197" s="2280"/>
      <c r="R197" s="2280"/>
      <c r="S197" s="2280"/>
      <c r="T197" s="2280"/>
      <c r="U197" s="2280"/>
      <c r="V197" s="2280"/>
      <c r="W197" s="2280"/>
      <c r="X197" s="2280"/>
      <c r="Y197" s="2280"/>
    </row>
    <row r="198" spans="1:25">
      <c r="A198" s="2296"/>
      <c r="B198" s="2313"/>
      <c r="C198" s="1655"/>
      <c r="D198" s="1655"/>
      <c r="E198" s="1655"/>
      <c r="F198" s="1655"/>
      <c r="G198" s="1655"/>
      <c r="H198" s="1655"/>
      <c r="I198" s="1655"/>
      <c r="J198" s="1655"/>
      <c r="K198" s="1655"/>
      <c r="L198" s="2280"/>
      <c r="M198" s="2280"/>
      <c r="N198" s="2280"/>
      <c r="O198" s="2280"/>
      <c r="P198" s="2280"/>
      <c r="Q198" s="2280"/>
      <c r="R198" s="2280"/>
      <c r="S198" s="2280"/>
      <c r="T198" s="2280"/>
      <c r="U198" s="2280"/>
      <c r="V198" s="2280"/>
      <c r="W198" s="2280"/>
      <c r="X198" s="2280"/>
      <c r="Y198" s="2280"/>
    </row>
    <row r="199" spans="1:25">
      <c r="A199" s="2296"/>
      <c r="B199" s="1773"/>
      <c r="C199" s="1655"/>
      <c r="D199" s="1655"/>
      <c r="E199" s="1655"/>
      <c r="F199" s="1655"/>
      <c r="G199" s="1655"/>
      <c r="H199" s="1655"/>
      <c r="I199" s="1655"/>
      <c r="J199" s="1655"/>
      <c r="K199" s="1655"/>
      <c r="L199" s="2280"/>
      <c r="M199" s="2280"/>
      <c r="N199" s="2280"/>
      <c r="O199" s="2280"/>
      <c r="P199" s="2280"/>
      <c r="Q199" s="2280"/>
      <c r="R199" s="2280"/>
      <c r="S199" s="2280"/>
      <c r="T199" s="2280"/>
      <c r="U199" s="2280"/>
      <c r="V199" s="2280"/>
      <c r="W199" s="2280"/>
      <c r="X199" s="2280"/>
      <c r="Y199" s="2280"/>
    </row>
    <row r="200" spans="1:25">
      <c r="A200" s="2296"/>
      <c r="B200" s="2300" t="s">
        <v>2676</v>
      </c>
      <c r="C200" s="1655"/>
      <c r="D200" s="1655"/>
      <c r="E200" s="1655"/>
      <c r="F200" s="1655"/>
      <c r="G200" s="1655"/>
      <c r="H200" s="1655"/>
      <c r="I200" s="1655"/>
      <c r="J200" s="1655"/>
      <c r="K200" s="1655"/>
      <c r="L200" s="2280"/>
      <c r="M200" s="2280"/>
      <c r="N200" s="2280"/>
      <c r="O200" s="2280"/>
      <c r="P200" s="2280"/>
      <c r="Q200" s="2280"/>
      <c r="R200" s="2280"/>
      <c r="S200" s="2280"/>
      <c r="T200" s="2280"/>
      <c r="U200" s="2280"/>
      <c r="V200" s="2280"/>
      <c r="W200" s="2280"/>
      <c r="X200" s="2280"/>
      <c r="Y200" s="2280"/>
    </row>
    <row r="201" spans="1:25">
      <c r="A201" s="2296"/>
      <c r="B201" s="2314" t="s">
        <v>2677</v>
      </c>
      <c r="C201" s="1655"/>
      <c r="D201" s="1655"/>
      <c r="E201" s="1655"/>
      <c r="F201" s="1655"/>
      <c r="G201" s="1655"/>
      <c r="H201" s="1655"/>
      <c r="I201" s="1655"/>
      <c r="J201" s="1655"/>
      <c r="K201" s="1655"/>
      <c r="L201" s="2280"/>
      <c r="M201" s="2280"/>
      <c r="N201" s="2280"/>
      <c r="O201" s="2280"/>
      <c r="P201" s="2280"/>
      <c r="Q201" s="2280"/>
      <c r="R201" s="2280"/>
      <c r="S201" s="2280"/>
      <c r="T201" s="2280"/>
      <c r="U201" s="2280"/>
      <c r="V201" s="2280"/>
      <c r="W201" s="2280"/>
      <c r="X201" s="2280"/>
      <c r="Y201" s="2280"/>
    </row>
    <row r="202" spans="1:25">
      <c r="A202" s="2296"/>
      <c r="B202" s="2314" t="s">
        <v>2678</v>
      </c>
      <c r="C202" s="1655"/>
      <c r="D202" s="1655"/>
      <c r="E202" s="1655"/>
      <c r="F202" s="1655"/>
      <c r="G202" s="1655"/>
      <c r="H202" s="1655"/>
      <c r="I202" s="1655"/>
      <c r="J202" s="1655"/>
      <c r="K202" s="1655"/>
      <c r="L202" s="2280"/>
      <c r="M202" s="2280"/>
      <c r="N202" s="2280"/>
      <c r="O202" s="2280"/>
      <c r="P202" s="2280"/>
      <c r="Q202" s="2280"/>
      <c r="R202" s="2280"/>
      <c r="S202" s="2280"/>
      <c r="T202" s="2280"/>
      <c r="U202" s="2280"/>
      <c r="V202" s="2280"/>
      <c r="W202" s="2280"/>
      <c r="X202" s="2280"/>
      <c r="Y202" s="2280"/>
    </row>
    <row r="203" spans="1:25">
      <c r="A203" s="2296"/>
      <c r="B203" s="2314" t="s">
        <v>2679</v>
      </c>
      <c r="C203" s="1655"/>
      <c r="D203" s="1655"/>
      <c r="E203" s="1655"/>
      <c r="F203" s="1655"/>
      <c r="G203" s="1655"/>
      <c r="H203" s="1655"/>
      <c r="I203" s="1655"/>
      <c r="J203" s="1655"/>
      <c r="K203" s="1655"/>
      <c r="L203" s="2280"/>
      <c r="M203" s="2280"/>
      <c r="N203" s="2280"/>
      <c r="O203" s="2280"/>
      <c r="P203" s="2280"/>
      <c r="Q203" s="2280"/>
      <c r="R203" s="2280"/>
      <c r="S203" s="2280"/>
      <c r="T203" s="2280"/>
      <c r="U203" s="2280"/>
      <c r="V203" s="2280"/>
      <c r="W203" s="2280"/>
      <c r="X203" s="2280"/>
      <c r="Y203" s="2280"/>
    </row>
    <row r="204" spans="1:25">
      <c r="A204" s="2296"/>
      <c r="B204" s="2314" t="s">
        <v>2680</v>
      </c>
      <c r="C204" s="1655"/>
      <c r="D204" s="1655"/>
      <c r="E204" s="1655"/>
      <c r="F204" s="1655"/>
      <c r="G204" s="1655"/>
      <c r="H204" s="1655"/>
      <c r="I204" s="1655"/>
      <c r="J204" s="1655"/>
      <c r="K204" s="1655"/>
      <c r="L204" s="2280"/>
      <c r="M204" s="2280"/>
      <c r="N204" s="2280"/>
      <c r="O204" s="2280"/>
      <c r="P204" s="2280"/>
      <c r="Q204" s="2280"/>
      <c r="R204" s="2280"/>
      <c r="S204" s="2280"/>
      <c r="T204" s="2280"/>
      <c r="U204" s="2280"/>
      <c r="V204" s="2280"/>
      <c r="W204" s="2280"/>
      <c r="X204" s="2280"/>
      <c r="Y204" s="2280"/>
    </row>
    <row r="205" spans="1:25">
      <c r="A205" s="2296"/>
      <c r="B205" s="2314" t="s">
        <v>2681</v>
      </c>
      <c r="C205" s="1655"/>
      <c r="D205" s="1655"/>
      <c r="E205" s="1655"/>
      <c r="F205" s="1655"/>
      <c r="G205" s="1655"/>
      <c r="H205" s="1655"/>
      <c r="I205" s="1655"/>
      <c r="J205" s="1655"/>
      <c r="K205" s="1655"/>
      <c r="L205" s="2280"/>
      <c r="M205" s="2280"/>
      <c r="N205" s="2280"/>
      <c r="O205" s="2280"/>
      <c r="P205" s="2280"/>
      <c r="Q205" s="2280"/>
      <c r="R205" s="2280"/>
      <c r="S205" s="2280"/>
      <c r="T205" s="2280"/>
      <c r="U205" s="2280"/>
      <c r="V205" s="2280"/>
      <c r="W205" s="2280"/>
      <c r="X205" s="2280"/>
      <c r="Y205" s="2280"/>
    </row>
    <row r="206" spans="1:25">
      <c r="A206" s="2296"/>
      <c r="B206" s="2314" t="s">
        <v>1284</v>
      </c>
      <c r="C206" s="1655"/>
      <c r="D206" s="1655"/>
      <c r="E206" s="1655"/>
      <c r="F206" s="1655"/>
      <c r="G206" s="1655"/>
      <c r="H206" s="1655"/>
      <c r="I206" s="1655"/>
      <c r="J206" s="1655"/>
      <c r="K206" s="1655"/>
      <c r="L206" s="2280"/>
      <c r="M206" s="2280"/>
      <c r="N206" s="2280"/>
      <c r="O206" s="2280"/>
      <c r="P206" s="2280"/>
      <c r="Q206" s="2280"/>
      <c r="R206" s="2280"/>
      <c r="S206" s="2280"/>
      <c r="T206" s="2280"/>
      <c r="U206" s="2280"/>
      <c r="V206" s="2280"/>
      <c r="W206" s="2280"/>
      <c r="X206" s="2280"/>
      <c r="Y206" s="2280"/>
    </row>
    <row r="207" spans="1:25">
      <c r="A207" s="2296"/>
      <c r="B207" s="2311" t="s">
        <v>2673</v>
      </c>
      <c r="C207" s="1655"/>
      <c r="D207" s="1655"/>
      <c r="E207" s="1655"/>
      <c r="F207" s="1655"/>
      <c r="G207" s="1655"/>
      <c r="H207" s="1655"/>
      <c r="I207" s="1655"/>
      <c r="J207" s="1655"/>
      <c r="K207" s="1655"/>
      <c r="L207" s="2280"/>
      <c r="M207" s="2280"/>
      <c r="N207" s="2280"/>
      <c r="O207" s="2280"/>
      <c r="P207" s="2280"/>
      <c r="Q207" s="2280"/>
      <c r="R207" s="2280"/>
      <c r="S207" s="2280"/>
      <c r="T207" s="2280"/>
      <c r="U207" s="2280"/>
      <c r="V207" s="2280"/>
      <c r="W207" s="2280"/>
      <c r="X207" s="2280"/>
      <c r="Y207" s="2280"/>
    </row>
    <row r="208" spans="1:25">
      <c r="A208" s="2296"/>
      <c r="B208" s="2311" t="s">
        <v>2682</v>
      </c>
      <c r="C208" s="1655"/>
      <c r="D208" s="1655"/>
      <c r="E208" s="1655"/>
      <c r="F208" s="1655"/>
      <c r="G208" s="1655"/>
      <c r="H208" s="1655"/>
      <c r="I208" s="1655"/>
      <c r="J208" s="1655"/>
      <c r="K208" s="1655"/>
      <c r="L208" s="2280"/>
      <c r="M208" s="2280"/>
      <c r="N208" s="2280"/>
      <c r="O208" s="2280"/>
      <c r="P208" s="2280"/>
      <c r="Q208" s="2280"/>
      <c r="R208" s="2280"/>
      <c r="S208" s="2280"/>
      <c r="T208" s="2280"/>
      <c r="U208" s="2280"/>
      <c r="V208" s="2280"/>
      <c r="W208" s="2280"/>
      <c r="X208" s="2280"/>
      <c r="Y208" s="2280"/>
    </row>
    <row r="209" spans="1:25">
      <c r="A209" s="2296"/>
      <c r="B209" s="2314" t="s">
        <v>1407</v>
      </c>
      <c r="C209" s="1655"/>
      <c r="D209" s="1655"/>
      <c r="E209" s="1655"/>
      <c r="F209" s="1655"/>
      <c r="G209" s="1655"/>
      <c r="H209" s="1655"/>
      <c r="I209" s="1655"/>
      <c r="J209" s="1655"/>
      <c r="K209" s="1655"/>
      <c r="L209" s="2280"/>
      <c r="M209" s="2280"/>
      <c r="N209" s="2280"/>
      <c r="O209" s="2280"/>
      <c r="P209" s="2280"/>
      <c r="Q209" s="2280"/>
      <c r="R209" s="2280"/>
      <c r="S209" s="2280"/>
      <c r="T209" s="2280"/>
      <c r="U209" s="2280"/>
      <c r="V209" s="2280"/>
      <c r="W209" s="2280"/>
      <c r="X209" s="2280"/>
      <c r="Y209" s="2280"/>
    </row>
    <row r="210" spans="1:25">
      <c r="A210" s="2296"/>
      <c r="B210" s="2313" t="s">
        <v>2674</v>
      </c>
      <c r="C210" s="1655"/>
      <c r="D210" s="1655"/>
      <c r="E210" s="1655"/>
      <c r="F210" s="1655"/>
      <c r="G210" s="1655"/>
      <c r="H210" s="1655"/>
      <c r="I210" s="1655"/>
      <c r="J210" s="1655"/>
      <c r="K210" s="1655"/>
      <c r="L210" s="2280"/>
      <c r="M210" s="2280"/>
      <c r="N210" s="2280"/>
      <c r="O210" s="2280"/>
      <c r="P210" s="2280"/>
      <c r="Q210" s="2280"/>
      <c r="R210" s="2280"/>
      <c r="S210" s="2280"/>
      <c r="T210" s="2280"/>
      <c r="U210" s="2280"/>
      <c r="V210" s="2280"/>
      <c r="W210" s="2280"/>
      <c r="X210" s="2280"/>
      <c r="Y210" s="2280"/>
    </row>
    <row r="211" spans="1:25">
      <c r="A211" s="2296"/>
      <c r="B211" s="2313"/>
      <c r="C211" s="1655"/>
      <c r="D211" s="1655"/>
      <c r="E211" s="1655"/>
      <c r="F211" s="1655"/>
      <c r="G211" s="1655"/>
      <c r="H211" s="1655"/>
      <c r="I211" s="1655"/>
      <c r="J211" s="1655"/>
      <c r="K211" s="1655"/>
      <c r="L211" s="2280"/>
      <c r="M211" s="2280"/>
      <c r="N211" s="2280"/>
      <c r="O211" s="2280"/>
      <c r="P211" s="2280"/>
      <c r="Q211" s="2280"/>
      <c r="R211" s="2280"/>
      <c r="S211" s="2280"/>
      <c r="T211" s="2280"/>
      <c r="U211" s="2280"/>
      <c r="V211" s="2280"/>
      <c r="W211" s="2280"/>
      <c r="X211" s="2280"/>
      <c r="Y211" s="2280"/>
    </row>
    <row r="212" spans="1:25">
      <c r="A212" s="2296"/>
      <c r="B212" s="2313"/>
      <c r="C212" s="1655"/>
      <c r="D212" s="1655"/>
      <c r="E212" s="1655"/>
      <c r="F212" s="1655"/>
      <c r="G212" s="1655"/>
      <c r="H212" s="1655"/>
      <c r="I212" s="1655"/>
      <c r="J212" s="1655"/>
      <c r="K212" s="1655"/>
      <c r="L212" s="2280"/>
      <c r="M212" s="2280"/>
      <c r="N212" s="2280"/>
      <c r="O212" s="2280"/>
      <c r="P212" s="2280"/>
      <c r="Q212" s="2280"/>
      <c r="R212" s="2280"/>
      <c r="S212" s="2280"/>
      <c r="T212" s="2280"/>
      <c r="U212" s="2280"/>
      <c r="V212" s="2280"/>
      <c r="W212" s="2280"/>
      <c r="X212" s="2280"/>
      <c r="Y212" s="2280"/>
    </row>
    <row r="213" spans="1:25">
      <c r="A213" s="2296"/>
      <c r="B213" s="2313"/>
      <c r="C213" s="1655"/>
      <c r="D213" s="1655"/>
      <c r="E213" s="1655"/>
      <c r="F213" s="1655"/>
      <c r="G213" s="1655"/>
      <c r="H213" s="1655"/>
      <c r="I213" s="1655"/>
      <c r="J213" s="1655"/>
      <c r="K213" s="1655"/>
      <c r="L213" s="2280"/>
      <c r="M213" s="2280"/>
      <c r="N213" s="2280"/>
      <c r="O213" s="2280"/>
      <c r="P213" s="2280"/>
      <c r="Q213" s="2280"/>
      <c r="R213" s="2280"/>
      <c r="S213" s="2280"/>
      <c r="T213" s="2280"/>
      <c r="U213" s="2280"/>
      <c r="V213" s="2280"/>
      <c r="W213" s="2280"/>
      <c r="X213" s="2280"/>
      <c r="Y213" s="2280"/>
    </row>
    <row r="214" spans="1:25">
      <c r="A214" s="2296"/>
      <c r="B214" s="2313"/>
      <c r="C214" s="1655"/>
      <c r="D214" s="1655"/>
      <c r="E214" s="1655"/>
      <c r="F214" s="1655"/>
      <c r="G214" s="1655"/>
      <c r="H214" s="1655"/>
      <c r="I214" s="1655"/>
      <c r="J214" s="1655"/>
      <c r="K214" s="1655"/>
      <c r="L214" s="2280"/>
      <c r="M214" s="2280"/>
      <c r="N214" s="2280"/>
      <c r="O214" s="2280"/>
      <c r="P214" s="2280"/>
      <c r="Q214" s="2280"/>
      <c r="R214" s="2280"/>
      <c r="S214" s="2280"/>
      <c r="T214" s="2280"/>
      <c r="U214" s="2280"/>
      <c r="V214" s="2280"/>
      <c r="W214" s="2280"/>
      <c r="X214" s="2280"/>
      <c r="Y214" s="2280"/>
    </row>
    <row r="215" spans="1:25">
      <c r="A215" s="2296"/>
      <c r="B215" s="2313"/>
      <c r="C215" s="1655"/>
      <c r="D215" s="1655"/>
      <c r="E215" s="1655"/>
      <c r="F215" s="1655"/>
      <c r="G215" s="1655"/>
      <c r="H215" s="1655"/>
      <c r="I215" s="1655"/>
      <c r="J215" s="1655"/>
      <c r="K215" s="1655"/>
      <c r="L215" s="2280"/>
      <c r="M215" s="2280"/>
      <c r="N215" s="2280"/>
      <c r="O215" s="2280"/>
      <c r="P215" s="2280"/>
      <c r="Q215" s="2280"/>
      <c r="R215" s="2280"/>
      <c r="S215" s="2280"/>
      <c r="T215" s="2280"/>
      <c r="U215" s="2280"/>
      <c r="V215" s="2280"/>
      <c r="W215" s="2280"/>
      <c r="X215" s="2280"/>
      <c r="Y215" s="2280"/>
    </row>
    <row r="216" spans="1:25">
      <c r="A216" s="2296"/>
      <c r="B216" s="2313"/>
      <c r="C216" s="1655"/>
      <c r="D216" s="1655"/>
      <c r="E216" s="1655"/>
      <c r="F216" s="1655"/>
      <c r="G216" s="1655"/>
      <c r="H216" s="1655"/>
      <c r="I216" s="1655"/>
      <c r="J216" s="1655"/>
      <c r="K216" s="1655"/>
      <c r="L216" s="2280"/>
      <c r="M216" s="2280"/>
      <c r="N216" s="2280"/>
      <c r="O216" s="2280"/>
      <c r="P216" s="2280"/>
      <c r="Q216" s="2280"/>
      <c r="R216" s="2280"/>
      <c r="S216" s="2280"/>
      <c r="T216" s="2280"/>
      <c r="U216" s="2280"/>
      <c r="V216" s="2280"/>
      <c r="W216" s="2280"/>
      <c r="X216" s="2280"/>
      <c r="Y216" s="2280"/>
    </row>
    <row r="217" spans="1:25">
      <c r="A217" s="2296"/>
      <c r="B217" s="2313"/>
      <c r="C217" s="1655"/>
      <c r="D217" s="1655"/>
      <c r="E217" s="1655"/>
      <c r="F217" s="1655"/>
      <c r="G217" s="1655"/>
      <c r="H217" s="1655"/>
      <c r="I217" s="1655"/>
      <c r="J217" s="1655"/>
      <c r="K217" s="1655"/>
      <c r="L217" s="2280"/>
      <c r="M217" s="2280"/>
      <c r="N217" s="2280"/>
      <c r="O217" s="2280"/>
      <c r="P217" s="2280"/>
      <c r="Q217" s="2280"/>
      <c r="R217" s="2280"/>
      <c r="S217" s="2280"/>
      <c r="T217" s="2280"/>
      <c r="U217" s="2280"/>
      <c r="V217" s="2280"/>
      <c r="W217" s="2280"/>
      <c r="X217" s="2280"/>
      <c r="Y217" s="2280"/>
    </row>
    <row r="218" spans="1:25">
      <c r="A218" s="2296"/>
      <c r="B218" s="2300"/>
      <c r="C218" s="1655"/>
      <c r="D218" s="1655"/>
      <c r="E218" s="1655"/>
      <c r="F218" s="1655"/>
      <c r="G218" s="1655"/>
      <c r="H218" s="1655"/>
      <c r="I218" s="1655"/>
      <c r="J218" s="1655"/>
      <c r="K218" s="1655"/>
      <c r="L218" s="2280"/>
      <c r="M218" s="2280"/>
      <c r="N218" s="2280"/>
      <c r="O218" s="2280"/>
      <c r="P218" s="2280"/>
      <c r="Q218" s="2280"/>
      <c r="R218" s="2280"/>
      <c r="S218" s="2280"/>
      <c r="T218" s="2280"/>
      <c r="U218" s="2280"/>
      <c r="V218" s="2280"/>
      <c r="W218" s="2280"/>
      <c r="X218" s="2280"/>
      <c r="Y218" s="2280"/>
    </row>
    <row r="219" spans="1:25">
      <c r="A219" s="2296"/>
      <c r="B219" s="2300" t="s">
        <v>2683</v>
      </c>
      <c r="C219" s="1655"/>
      <c r="D219" s="1655"/>
      <c r="E219" s="1655"/>
      <c r="F219" s="1655"/>
      <c r="G219" s="1655"/>
      <c r="H219" s="1655"/>
      <c r="I219" s="1655"/>
      <c r="J219" s="1655"/>
      <c r="K219" s="1655"/>
      <c r="L219" s="2280"/>
      <c r="M219" s="2280"/>
      <c r="N219" s="2280"/>
      <c r="O219" s="2280"/>
      <c r="P219" s="2280"/>
      <c r="Q219" s="2280"/>
      <c r="R219" s="2280"/>
      <c r="S219" s="2280"/>
      <c r="T219" s="2280"/>
      <c r="U219" s="2280"/>
      <c r="V219" s="2280"/>
      <c r="W219" s="2280"/>
      <c r="X219" s="2280"/>
      <c r="Y219" s="2280"/>
    </row>
    <row r="220" spans="1:25">
      <c r="A220" s="2296"/>
      <c r="B220" s="2314" t="s">
        <v>2679</v>
      </c>
      <c r="C220" s="1655"/>
      <c r="D220" s="1655"/>
      <c r="E220" s="1655"/>
      <c r="F220" s="1655"/>
      <c r="G220" s="1655"/>
      <c r="H220" s="1655"/>
      <c r="I220" s="1655"/>
      <c r="J220" s="1655"/>
      <c r="K220" s="1655"/>
      <c r="L220" s="2280"/>
      <c r="M220" s="2280"/>
      <c r="N220" s="2280"/>
      <c r="O220" s="2280"/>
      <c r="P220" s="2280"/>
      <c r="Q220" s="2280"/>
      <c r="R220" s="2280"/>
      <c r="S220" s="2280"/>
      <c r="T220" s="2280"/>
      <c r="U220" s="2280"/>
      <c r="V220" s="2280"/>
      <c r="W220" s="2280"/>
      <c r="X220" s="2280"/>
      <c r="Y220" s="2280"/>
    </row>
    <row r="221" spans="1:25">
      <c r="A221" s="2296"/>
      <c r="B221" s="2314" t="s">
        <v>2680</v>
      </c>
      <c r="C221" s="1655"/>
      <c r="D221" s="1655"/>
      <c r="E221" s="1655"/>
      <c r="F221" s="1655"/>
      <c r="G221" s="1655"/>
      <c r="H221" s="1655"/>
      <c r="I221" s="1655"/>
      <c r="J221" s="1655"/>
      <c r="K221" s="1655"/>
      <c r="L221" s="2280"/>
      <c r="M221" s="2280"/>
      <c r="N221" s="2280"/>
      <c r="O221" s="2280"/>
      <c r="P221" s="2280"/>
      <c r="Q221" s="2280"/>
      <c r="R221" s="2280"/>
      <c r="S221" s="2280"/>
      <c r="T221" s="2280"/>
      <c r="U221" s="2280"/>
      <c r="V221" s="2280"/>
      <c r="W221" s="2280"/>
      <c r="X221" s="2280"/>
      <c r="Y221" s="2280"/>
    </row>
    <row r="222" spans="1:25">
      <c r="A222" s="2296"/>
      <c r="B222" s="2314" t="s">
        <v>2681</v>
      </c>
      <c r="C222" s="1655"/>
      <c r="D222" s="1655"/>
      <c r="E222" s="1655"/>
      <c r="F222" s="1655"/>
      <c r="G222" s="1655"/>
      <c r="H222" s="1655"/>
      <c r="I222" s="1655"/>
      <c r="J222" s="1655"/>
      <c r="K222" s="1655"/>
      <c r="L222" s="2280"/>
      <c r="M222" s="2280"/>
      <c r="N222" s="2280"/>
      <c r="O222" s="2280"/>
      <c r="P222" s="2280"/>
      <c r="Q222" s="2280"/>
      <c r="R222" s="2280"/>
      <c r="S222" s="2280"/>
      <c r="T222" s="2280"/>
      <c r="U222" s="2280"/>
      <c r="V222" s="2280"/>
      <c r="W222" s="2280"/>
      <c r="X222" s="2280"/>
      <c r="Y222" s="2280"/>
    </row>
    <row r="223" spans="1:25">
      <c r="A223" s="2296"/>
      <c r="B223" s="2314" t="s">
        <v>1284</v>
      </c>
      <c r="C223" s="1655"/>
      <c r="D223" s="1655"/>
      <c r="E223" s="1655"/>
      <c r="F223" s="1655"/>
      <c r="G223" s="1655"/>
      <c r="H223" s="1655"/>
      <c r="I223" s="1655"/>
      <c r="J223" s="1655"/>
      <c r="K223" s="1655"/>
      <c r="L223" s="2280"/>
      <c r="M223" s="2280"/>
      <c r="N223" s="2280"/>
      <c r="O223" s="2280"/>
      <c r="P223" s="2280"/>
      <c r="Q223" s="2280"/>
      <c r="R223" s="2280"/>
      <c r="S223" s="2280"/>
      <c r="T223" s="2280"/>
      <c r="U223" s="2280"/>
      <c r="V223" s="2280"/>
      <c r="W223" s="2280"/>
      <c r="X223" s="2280"/>
      <c r="Y223" s="2280"/>
    </row>
    <row r="224" spans="1:25">
      <c r="A224" s="2296"/>
      <c r="B224" s="2311" t="s">
        <v>2673</v>
      </c>
      <c r="C224" s="1655"/>
      <c r="D224" s="1655"/>
      <c r="E224" s="1655"/>
      <c r="F224" s="1655"/>
      <c r="G224" s="1655"/>
      <c r="H224" s="1655"/>
      <c r="I224" s="1655"/>
      <c r="J224" s="1655"/>
      <c r="K224" s="1655"/>
      <c r="L224" s="2280"/>
      <c r="M224" s="2280"/>
      <c r="N224" s="2280"/>
      <c r="O224" s="2280"/>
      <c r="P224" s="2280"/>
      <c r="Q224" s="2280"/>
      <c r="R224" s="2280"/>
      <c r="S224" s="2280"/>
      <c r="T224" s="2280"/>
      <c r="U224" s="2280"/>
      <c r="V224" s="2280"/>
      <c r="W224" s="2280"/>
      <c r="X224" s="2280"/>
      <c r="Y224" s="2280"/>
    </row>
    <row r="225" spans="1:25">
      <c r="A225" s="2296"/>
      <c r="B225" s="2311" t="s">
        <v>2684</v>
      </c>
      <c r="C225" s="1655"/>
      <c r="D225" s="1655"/>
      <c r="E225" s="1655"/>
      <c r="F225" s="1655"/>
      <c r="G225" s="1655"/>
      <c r="H225" s="1655"/>
      <c r="I225" s="1655"/>
      <c r="J225" s="1655"/>
      <c r="K225" s="1655"/>
      <c r="L225" s="2280"/>
      <c r="M225" s="2280"/>
      <c r="N225" s="2280"/>
      <c r="O225" s="2280"/>
      <c r="P225" s="2280"/>
      <c r="Q225" s="2280"/>
      <c r="R225" s="2280"/>
      <c r="S225" s="2280"/>
      <c r="T225" s="2280"/>
      <c r="U225" s="2280"/>
      <c r="V225" s="2280"/>
      <c r="W225" s="2280"/>
      <c r="X225" s="2280"/>
      <c r="Y225" s="2280"/>
    </row>
    <row r="226" spans="1:25">
      <c r="A226" s="2296"/>
      <c r="B226" s="2314" t="s">
        <v>1407</v>
      </c>
      <c r="C226" s="1655"/>
      <c r="D226" s="1655"/>
      <c r="E226" s="1655"/>
      <c r="F226" s="1655"/>
      <c r="G226" s="1655"/>
      <c r="H226" s="1655"/>
      <c r="I226" s="1655"/>
      <c r="J226" s="1655"/>
      <c r="K226" s="1655"/>
      <c r="L226" s="2280"/>
      <c r="M226" s="2280"/>
      <c r="N226" s="2280"/>
      <c r="O226" s="2280"/>
      <c r="P226" s="2280"/>
      <c r="Q226" s="2280"/>
      <c r="R226" s="2280"/>
      <c r="S226" s="2280"/>
      <c r="T226" s="2280"/>
      <c r="U226" s="2280"/>
      <c r="V226" s="2280"/>
      <c r="W226" s="2280"/>
      <c r="X226" s="2280"/>
      <c r="Y226" s="2280"/>
    </row>
    <row r="227" spans="1:25">
      <c r="A227" s="2296"/>
      <c r="B227" s="2313" t="s">
        <v>2674</v>
      </c>
      <c r="C227" s="1655"/>
      <c r="D227" s="1655"/>
      <c r="E227" s="1655"/>
      <c r="F227" s="1655"/>
      <c r="G227" s="1655"/>
      <c r="H227" s="1655"/>
      <c r="I227" s="1655"/>
      <c r="J227" s="1655"/>
      <c r="K227" s="1655"/>
      <c r="L227" s="2280"/>
      <c r="M227" s="2280"/>
      <c r="N227" s="2280"/>
      <c r="O227" s="2280"/>
      <c r="P227" s="2280"/>
      <c r="Q227" s="2280"/>
      <c r="R227" s="2280"/>
      <c r="S227" s="2280"/>
      <c r="T227" s="2280"/>
      <c r="U227" s="2280"/>
      <c r="V227" s="2280"/>
      <c r="W227" s="2280"/>
      <c r="X227" s="2280"/>
      <c r="Y227" s="2280"/>
    </row>
    <row r="228" spans="1:25">
      <c r="A228" s="2296"/>
      <c r="B228" s="2313"/>
      <c r="C228" s="1655"/>
      <c r="D228" s="1655"/>
      <c r="E228" s="1655"/>
      <c r="F228" s="1655"/>
      <c r="G228" s="1655"/>
      <c r="H228" s="1655"/>
      <c r="I228" s="1655"/>
      <c r="J228" s="1655"/>
      <c r="K228" s="1655"/>
      <c r="L228" s="2280"/>
      <c r="M228" s="2280"/>
      <c r="N228" s="2280"/>
      <c r="O228" s="2280"/>
      <c r="P228" s="2280"/>
      <c r="Q228" s="2280"/>
      <c r="R228" s="2280"/>
      <c r="S228" s="2280"/>
      <c r="T228" s="2280"/>
      <c r="U228" s="2280"/>
      <c r="V228" s="2280"/>
      <c r="W228" s="2280"/>
      <c r="X228" s="2280"/>
      <c r="Y228" s="2280"/>
    </row>
    <row r="229" spans="1:25">
      <c r="A229" s="2296"/>
      <c r="B229" s="2313"/>
      <c r="C229" s="1655"/>
      <c r="D229" s="1655"/>
      <c r="E229" s="1655"/>
      <c r="F229" s="1655"/>
      <c r="G229" s="1655"/>
      <c r="H229" s="1655"/>
      <c r="I229" s="1655"/>
      <c r="J229" s="1655"/>
      <c r="K229" s="1655"/>
      <c r="L229" s="2280"/>
      <c r="M229" s="2280"/>
      <c r="N229" s="2280"/>
      <c r="O229" s="2280"/>
      <c r="P229" s="2280"/>
      <c r="Q229" s="2280"/>
      <c r="R229" s="2280"/>
      <c r="S229" s="2280"/>
      <c r="T229" s="2280"/>
      <c r="U229" s="2280"/>
      <c r="V229" s="2280"/>
      <c r="W229" s="2280"/>
      <c r="X229" s="2280"/>
      <c r="Y229" s="2280"/>
    </row>
    <row r="230" spans="1:25">
      <c r="A230" s="2296"/>
      <c r="B230" s="2313"/>
      <c r="C230" s="1655"/>
      <c r="D230" s="1655"/>
      <c r="E230" s="1655"/>
      <c r="F230" s="1655"/>
      <c r="G230" s="1655"/>
      <c r="H230" s="1655"/>
      <c r="I230" s="1655"/>
      <c r="J230" s="1655"/>
      <c r="K230" s="1655"/>
      <c r="L230" s="2280"/>
      <c r="M230" s="2280"/>
      <c r="N230" s="2280"/>
      <c r="O230" s="2280"/>
      <c r="P230" s="2280"/>
      <c r="Q230" s="2280"/>
      <c r="R230" s="2280"/>
      <c r="S230" s="2280"/>
      <c r="T230" s="2280"/>
      <c r="U230" s="2280"/>
      <c r="V230" s="2280"/>
      <c r="W230" s="2280"/>
      <c r="X230" s="2280"/>
      <c r="Y230" s="2280"/>
    </row>
    <row r="231" spans="1:25">
      <c r="A231" s="2296"/>
      <c r="B231" s="2313"/>
      <c r="C231" s="1655"/>
      <c r="D231" s="1655"/>
      <c r="E231" s="1655"/>
      <c r="F231" s="1655"/>
      <c r="G231" s="1655"/>
      <c r="H231" s="1655"/>
      <c r="I231" s="1655"/>
      <c r="J231" s="1655"/>
      <c r="K231" s="1655"/>
      <c r="L231" s="2280"/>
      <c r="M231" s="2280"/>
      <c r="N231" s="2280"/>
      <c r="O231" s="2280"/>
      <c r="P231" s="2280"/>
      <c r="Q231" s="2280"/>
      <c r="R231" s="2280"/>
      <c r="S231" s="2280"/>
      <c r="T231" s="2280"/>
      <c r="U231" s="2280"/>
      <c r="V231" s="2280"/>
      <c r="W231" s="2280"/>
      <c r="X231" s="2280"/>
      <c r="Y231" s="2280"/>
    </row>
    <row r="232" spans="1:25">
      <c r="A232" s="2315"/>
      <c r="B232" s="2312"/>
      <c r="C232" s="1655"/>
      <c r="D232" s="1655"/>
      <c r="E232" s="1655"/>
      <c r="F232" s="1655"/>
      <c r="G232" s="1655"/>
      <c r="H232" s="1655"/>
      <c r="I232" s="1655"/>
      <c r="J232" s="1655"/>
      <c r="K232" s="1655"/>
      <c r="L232" s="2280"/>
      <c r="M232" s="2280"/>
      <c r="N232" s="2280"/>
      <c r="O232" s="2280"/>
      <c r="P232" s="2280"/>
      <c r="Q232" s="2280"/>
      <c r="R232" s="2280"/>
      <c r="S232" s="2280"/>
      <c r="T232" s="2280"/>
      <c r="U232" s="2280"/>
      <c r="V232" s="2280"/>
      <c r="W232" s="2280"/>
      <c r="X232" s="2280"/>
      <c r="Y232" s="2280"/>
    </row>
    <row r="233" spans="1:25" ht="24.75">
      <c r="A233" s="2296"/>
      <c r="B233" s="1765" t="s">
        <v>2689</v>
      </c>
      <c r="C233" s="1655"/>
      <c r="D233" s="1655"/>
      <c r="E233" s="1655"/>
      <c r="F233" s="1655"/>
      <c r="G233" s="1655"/>
      <c r="H233" s="1655"/>
      <c r="I233" s="1655"/>
      <c r="J233" s="1655"/>
      <c r="K233" s="1655"/>
      <c r="L233" s="2316"/>
      <c r="M233" s="2316"/>
      <c r="N233" s="2316"/>
      <c r="O233" s="2316"/>
      <c r="P233" s="2316"/>
      <c r="Q233" s="2316"/>
      <c r="R233" s="2316"/>
      <c r="S233" s="2316"/>
      <c r="T233" s="2316"/>
      <c r="U233" s="2317"/>
      <c r="V233" s="2317"/>
      <c r="W233" s="2317"/>
      <c r="X233" s="2318"/>
      <c r="Y233" s="2317"/>
    </row>
    <row r="234" spans="1:25">
      <c r="A234" s="2296"/>
      <c r="B234" s="2300" t="s">
        <v>1889</v>
      </c>
      <c r="C234" s="1655"/>
      <c r="D234" s="1655"/>
      <c r="E234" s="1655"/>
      <c r="F234" s="1655"/>
      <c r="G234" s="1655"/>
      <c r="H234" s="1655"/>
      <c r="I234" s="1655"/>
      <c r="J234" s="1655"/>
      <c r="K234" s="1655"/>
      <c r="L234" s="2280"/>
      <c r="M234" s="2280"/>
      <c r="N234" s="2280"/>
      <c r="O234" s="2280"/>
      <c r="P234" s="2280"/>
      <c r="Q234" s="2280"/>
      <c r="R234" s="2280"/>
      <c r="S234" s="2280"/>
      <c r="T234" s="2280"/>
      <c r="U234" s="2280"/>
      <c r="V234" s="2280"/>
      <c r="W234" s="2280"/>
      <c r="X234" s="2280"/>
      <c r="Y234" s="2280"/>
    </row>
    <row r="235" spans="1:25">
      <c r="A235" s="2296"/>
      <c r="B235" s="1738" t="s">
        <v>2665</v>
      </c>
      <c r="C235" s="1655"/>
      <c r="D235" s="1655"/>
      <c r="E235" s="1655"/>
      <c r="F235" s="1655"/>
      <c r="G235" s="1655"/>
      <c r="H235" s="1655"/>
      <c r="I235" s="1655"/>
      <c r="J235" s="1655"/>
      <c r="K235" s="1655"/>
      <c r="L235" s="2280"/>
      <c r="M235" s="2280"/>
      <c r="N235" s="2280"/>
      <c r="O235" s="2280"/>
      <c r="P235" s="2280"/>
      <c r="Q235" s="2280"/>
      <c r="R235" s="2280"/>
      <c r="S235" s="2280"/>
      <c r="T235" s="2280"/>
      <c r="U235" s="2280"/>
      <c r="V235" s="2280"/>
      <c r="W235" s="2280"/>
      <c r="X235" s="2280"/>
      <c r="Y235" s="2280"/>
    </row>
    <row r="236" spans="1:25">
      <c r="A236" s="2296"/>
      <c r="B236" s="1738" t="s">
        <v>2666</v>
      </c>
      <c r="C236" s="1655"/>
      <c r="D236" s="1655"/>
      <c r="E236" s="1655"/>
      <c r="F236" s="1655"/>
      <c r="G236" s="1655"/>
      <c r="H236" s="1655"/>
      <c r="I236" s="1655"/>
      <c r="J236" s="1655"/>
      <c r="K236" s="1655"/>
      <c r="L236" s="2280"/>
      <c r="M236" s="2280"/>
      <c r="N236" s="2280"/>
      <c r="O236" s="2280"/>
      <c r="P236" s="2280"/>
      <c r="Q236" s="2280"/>
      <c r="R236" s="2280"/>
      <c r="S236" s="2280"/>
      <c r="T236" s="2280"/>
      <c r="U236" s="2280"/>
      <c r="V236" s="2280"/>
      <c r="W236" s="2280"/>
      <c r="X236" s="2280"/>
      <c r="Y236" s="2280"/>
    </row>
    <row r="237" spans="1:25">
      <c r="A237" s="2296"/>
      <c r="B237" s="1738" t="s">
        <v>2667</v>
      </c>
      <c r="C237" s="1655"/>
      <c r="D237" s="1655"/>
      <c r="E237" s="1655"/>
      <c r="F237" s="1655"/>
      <c r="G237" s="1655"/>
      <c r="H237" s="1655"/>
      <c r="I237" s="1655"/>
      <c r="J237" s="1655"/>
      <c r="K237" s="1655"/>
      <c r="L237" s="2280"/>
      <c r="M237" s="2280"/>
      <c r="N237" s="2280"/>
      <c r="O237" s="2280"/>
      <c r="P237" s="2280"/>
      <c r="Q237" s="2280"/>
      <c r="R237" s="2280"/>
      <c r="S237" s="2280"/>
      <c r="T237" s="2280"/>
      <c r="U237" s="2280"/>
      <c r="V237" s="2280"/>
      <c r="W237" s="2280"/>
      <c r="X237" s="2280"/>
      <c r="Y237" s="2280"/>
    </row>
    <row r="238" spans="1:25">
      <c r="A238" s="2296"/>
      <c r="B238" s="2311" t="s">
        <v>2668</v>
      </c>
      <c r="C238" s="1655"/>
      <c r="D238" s="1655"/>
      <c r="E238" s="1655"/>
      <c r="F238" s="1655"/>
      <c r="G238" s="1655"/>
      <c r="H238" s="1655"/>
      <c r="I238" s="1655"/>
      <c r="J238" s="1655"/>
      <c r="K238" s="1655"/>
      <c r="L238" s="2280"/>
      <c r="M238" s="2280"/>
      <c r="N238" s="2280"/>
      <c r="O238" s="2280"/>
      <c r="P238" s="2280"/>
      <c r="Q238" s="2280"/>
      <c r="R238" s="2280"/>
      <c r="S238" s="2280"/>
      <c r="T238" s="2280"/>
      <c r="U238" s="2280"/>
      <c r="V238" s="2280"/>
      <c r="W238" s="2280"/>
      <c r="X238" s="2280"/>
      <c r="Y238" s="2280"/>
    </row>
    <row r="239" spans="1:25">
      <c r="A239" s="2296"/>
      <c r="B239" s="2311" t="s">
        <v>2669</v>
      </c>
      <c r="C239" s="1655"/>
      <c r="D239" s="1655"/>
      <c r="E239" s="1655"/>
      <c r="F239" s="1655"/>
      <c r="G239" s="1655"/>
      <c r="H239" s="1655"/>
      <c r="I239" s="1655"/>
      <c r="J239" s="1655"/>
      <c r="K239" s="1655"/>
      <c r="L239" s="2280"/>
      <c r="M239" s="2280"/>
      <c r="N239" s="2280"/>
      <c r="O239" s="2280"/>
      <c r="P239" s="2280"/>
      <c r="Q239" s="2280"/>
      <c r="R239" s="2280"/>
      <c r="S239" s="2280"/>
      <c r="T239" s="2280"/>
      <c r="U239" s="2280"/>
      <c r="V239" s="2280"/>
      <c r="W239" s="2280"/>
      <c r="X239" s="2280"/>
      <c r="Y239" s="2280"/>
    </row>
    <row r="240" spans="1:25">
      <c r="A240" s="2296"/>
      <c r="B240" s="2311" t="s">
        <v>2670</v>
      </c>
      <c r="C240" s="1655"/>
      <c r="D240" s="1655"/>
      <c r="E240" s="1655"/>
      <c r="F240" s="1655"/>
      <c r="G240" s="1655"/>
      <c r="H240" s="1655"/>
      <c r="I240" s="1655"/>
      <c r="J240" s="1655"/>
      <c r="K240" s="1655"/>
      <c r="L240" s="2280"/>
      <c r="M240" s="2280"/>
      <c r="N240" s="2280"/>
      <c r="O240" s="2280"/>
      <c r="P240" s="2280"/>
      <c r="Q240" s="2280"/>
      <c r="R240" s="2280"/>
      <c r="S240" s="2280"/>
      <c r="T240" s="2280"/>
      <c r="U240" s="2280"/>
      <c r="V240" s="2280"/>
      <c r="W240" s="2280"/>
      <c r="X240" s="2280"/>
      <c r="Y240" s="2280"/>
    </row>
    <row r="241" spans="1:25">
      <c r="A241" s="2296"/>
      <c r="B241" s="2311" t="s">
        <v>2671</v>
      </c>
      <c r="C241" s="1655"/>
      <c r="D241" s="1655"/>
      <c r="E241" s="1655"/>
      <c r="F241" s="1655"/>
      <c r="G241" s="1655"/>
      <c r="H241" s="1655"/>
      <c r="I241" s="1655"/>
      <c r="J241" s="1655"/>
      <c r="K241" s="1655"/>
      <c r="L241" s="2280"/>
      <c r="M241" s="2280"/>
      <c r="N241" s="2280"/>
      <c r="O241" s="2280"/>
      <c r="P241" s="2280"/>
      <c r="Q241" s="2280"/>
      <c r="R241" s="2280"/>
      <c r="S241" s="2280"/>
      <c r="T241" s="2280"/>
      <c r="U241" s="2280"/>
      <c r="V241" s="2280"/>
      <c r="W241" s="2280"/>
      <c r="X241" s="2280"/>
      <c r="Y241" s="2280"/>
    </row>
    <row r="242" spans="1:25">
      <c r="A242" s="2296"/>
      <c r="B242" s="2311" t="s">
        <v>2672</v>
      </c>
      <c r="C242" s="1655"/>
      <c r="D242" s="1655"/>
      <c r="E242" s="1655"/>
      <c r="F242" s="1655"/>
      <c r="G242" s="1655"/>
      <c r="H242" s="1655"/>
      <c r="I242" s="1655"/>
      <c r="J242" s="1655"/>
      <c r="K242" s="1655"/>
      <c r="L242" s="2280"/>
      <c r="M242" s="2280"/>
      <c r="N242" s="2280"/>
      <c r="O242" s="2280"/>
      <c r="P242" s="2280"/>
      <c r="Q242" s="2280"/>
      <c r="R242" s="2280"/>
      <c r="S242" s="2280"/>
      <c r="T242" s="2280"/>
      <c r="U242" s="2280"/>
      <c r="V242" s="2280"/>
      <c r="W242" s="2280"/>
      <c r="X242" s="2280"/>
      <c r="Y242" s="2280"/>
    </row>
    <row r="243" spans="1:25">
      <c r="A243" s="2296"/>
      <c r="B243" s="2311" t="s">
        <v>2673</v>
      </c>
      <c r="C243" s="1655"/>
      <c r="D243" s="1655"/>
      <c r="E243" s="1655"/>
      <c r="F243" s="1655"/>
      <c r="G243" s="1655"/>
      <c r="H243" s="1655"/>
      <c r="I243" s="1655"/>
      <c r="J243" s="1655"/>
      <c r="K243" s="1655"/>
      <c r="L243" s="2280"/>
      <c r="M243" s="2280"/>
      <c r="N243" s="2280"/>
      <c r="O243" s="2280"/>
      <c r="P243" s="2280"/>
      <c r="Q243" s="2280"/>
      <c r="R243" s="2280"/>
      <c r="S243" s="2280"/>
      <c r="T243" s="2280"/>
      <c r="U243" s="2280"/>
      <c r="V243" s="2280"/>
      <c r="W243" s="2280"/>
      <c r="X243" s="2280"/>
      <c r="Y243" s="2280"/>
    </row>
    <row r="244" spans="1:25">
      <c r="A244" s="2296"/>
      <c r="B244" s="2312"/>
      <c r="C244" s="1655"/>
      <c r="D244" s="1655"/>
      <c r="E244" s="1655"/>
      <c r="F244" s="1655"/>
      <c r="G244" s="1655"/>
      <c r="H244" s="1655"/>
      <c r="I244" s="1655"/>
      <c r="J244" s="1655"/>
      <c r="K244" s="1655"/>
      <c r="L244" s="2280"/>
      <c r="M244" s="2280"/>
      <c r="N244" s="2280"/>
      <c r="O244" s="2280"/>
      <c r="P244" s="2280"/>
      <c r="Q244" s="2280"/>
      <c r="R244" s="2280"/>
      <c r="S244" s="2280"/>
      <c r="T244" s="2280"/>
      <c r="U244" s="2280"/>
      <c r="V244" s="2280"/>
      <c r="W244" s="2280"/>
      <c r="X244" s="2280"/>
      <c r="Y244" s="2280"/>
    </row>
    <row r="245" spans="1:25">
      <c r="B245" s="2311" t="s">
        <v>164</v>
      </c>
      <c r="C245" s="1655"/>
      <c r="D245" s="1655"/>
      <c r="E245" s="1655"/>
      <c r="F245" s="1655"/>
      <c r="G245" s="1655"/>
      <c r="H245" s="1655"/>
      <c r="I245" s="1655"/>
      <c r="J245" s="1655"/>
      <c r="K245" s="1655"/>
      <c r="L245" s="2280"/>
      <c r="M245" s="2280"/>
      <c r="N245" s="2280"/>
      <c r="O245" s="2280"/>
      <c r="P245" s="2280"/>
      <c r="Q245" s="2280"/>
      <c r="R245" s="2280"/>
      <c r="S245" s="2280"/>
      <c r="T245" s="2280"/>
      <c r="U245" s="2280"/>
      <c r="V245" s="2280"/>
      <c r="W245" s="2280"/>
      <c r="X245" s="2280"/>
      <c r="Y245" s="2280"/>
    </row>
    <row r="246" spans="1:25">
      <c r="A246" s="2310"/>
      <c r="B246" s="2313" t="s">
        <v>2674</v>
      </c>
      <c r="C246" s="1655"/>
      <c r="D246" s="1655"/>
      <c r="E246" s="1655"/>
      <c r="F246" s="1655"/>
      <c r="G246" s="1655"/>
      <c r="H246" s="1655"/>
      <c r="I246" s="1655"/>
      <c r="J246" s="1655"/>
      <c r="K246" s="1655"/>
      <c r="L246" s="2280"/>
      <c r="M246" s="2280"/>
      <c r="N246" s="2280"/>
      <c r="O246" s="2280"/>
      <c r="P246" s="2280"/>
      <c r="Q246" s="2280"/>
      <c r="R246" s="2280"/>
      <c r="S246" s="2280"/>
      <c r="T246" s="2280"/>
      <c r="U246" s="2280"/>
      <c r="V246" s="2280"/>
      <c r="W246" s="2280"/>
      <c r="X246" s="2280"/>
      <c r="Y246" s="2280"/>
    </row>
    <row r="247" spans="1:25">
      <c r="A247" s="1655"/>
      <c r="B247" s="2313"/>
      <c r="C247" s="1655"/>
      <c r="D247" s="1655"/>
      <c r="E247" s="1655"/>
      <c r="F247" s="1655"/>
      <c r="G247" s="1655"/>
      <c r="H247" s="1655"/>
      <c r="I247" s="1655"/>
      <c r="J247" s="1655"/>
      <c r="K247" s="1655"/>
      <c r="L247" s="2280"/>
      <c r="M247" s="2280"/>
      <c r="N247" s="2280"/>
      <c r="O247" s="2280"/>
      <c r="P247" s="2280"/>
      <c r="Q247" s="2280"/>
      <c r="R247" s="2280"/>
      <c r="S247" s="2280"/>
      <c r="T247" s="2280"/>
      <c r="U247" s="2280"/>
      <c r="V247" s="2280"/>
      <c r="W247" s="2280"/>
      <c r="X247" s="2280"/>
      <c r="Y247" s="2280"/>
    </row>
    <row r="248" spans="1:25">
      <c r="A248" s="1655"/>
      <c r="B248" s="2313"/>
      <c r="C248" s="1655"/>
      <c r="D248" s="1655"/>
      <c r="E248" s="1655"/>
      <c r="F248" s="1655"/>
      <c r="G248" s="1655"/>
      <c r="H248" s="1655"/>
      <c r="I248" s="1655"/>
      <c r="J248" s="1655"/>
      <c r="K248" s="1655"/>
      <c r="L248" s="2280"/>
      <c r="M248" s="2280"/>
      <c r="N248" s="2280"/>
      <c r="O248" s="2280"/>
      <c r="P248" s="2280"/>
      <c r="Q248" s="2280"/>
      <c r="R248" s="2280"/>
      <c r="S248" s="2280"/>
      <c r="T248" s="2280"/>
      <c r="U248" s="2280"/>
      <c r="V248" s="2280"/>
      <c r="W248" s="2280"/>
      <c r="X248" s="2280"/>
      <c r="Y248" s="2280"/>
    </row>
    <row r="249" spans="1:25">
      <c r="A249" s="1655"/>
      <c r="B249" s="2313"/>
      <c r="C249" s="1655"/>
      <c r="D249" s="1655"/>
      <c r="E249" s="1655"/>
      <c r="F249" s="1655"/>
      <c r="G249" s="1655"/>
      <c r="H249" s="1655"/>
      <c r="I249" s="1655"/>
      <c r="J249" s="1655"/>
      <c r="K249" s="1655"/>
      <c r="L249" s="2280"/>
      <c r="M249" s="2280"/>
      <c r="N249" s="2280"/>
      <c r="O249" s="2280"/>
      <c r="P249" s="2280"/>
      <c r="Q249" s="2280"/>
      <c r="R249" s="2280"/>
      <c r="S249" s="2280"/>
      <c r="T249" s="2280"/>
      <c r="U249" s="2280"/>
      <c r="V249" s="2280"/>
      <c r="W249" s="2280"/>
      <c r="X249" s="2280"/>
      <c r="Y249" s="2280"/>
    </row>
    <row r="250" spans="1:25">
      <c r="A250" s="2296"/>
      <c r="B250" s="2313"/>
      <c r="C250" s="1655"/>
      <c r="D250" s="1655"/>
      <c r="E250" s="1655"/>
      <c r="F250" s="1655"/>
      <c r="G250" s="1655"/>
      <c r="H250" s="1655"/>
      <c r="I250" s="1655"/>
      <c r="J250" s="1655"/>
      <c r="K250" s="1655"/>
      <c r="L250" s="2280"/>
      <c r="M250" s="2280"/>
      <c r="N250" s="2280"/>
      <c r="O250" s="2280"/>
      <c r="P250" s="2280"/>
      <c r="Q250" s="2280"/>
      <c r="R250" s="2280"/>
      <c r="S250" s="2280"/>
      <c r="T250" s="2280"/>
      <c r="U250" s="2280"/>
      <c r="V250" s="2280"/>
      <c r="W250" s="2280"/>
      <c r="X250" s="2280"/>
      <c r="Y250" s="2280"/>
    </row>
    <row r="251" spans="1:25">
      <c r="A251" s="2296"/>
      <c r="B251" s="1773"/>
      <c r="C251" s="1655"/>
      <c r="D251" s="1655"/>
      <c r="E251" s="1655"/>
      <c r="F251" s="1655"/>
      <c r="G251" s="1655"/>
      <c r="H251" s="1655"/>
      <c r="I251" s="1655"/>
      <c r="J251" s="1655"/>
      <c r="K251" s="1655"/>
      <c r="L251" s="2280"/>
      <c r="M251" s="2280"/>
      <c r="N251" s="2280"/>
      <c r="O251" s="2280"/>
      <c r="P251" s="2280"/>
      <c r="Q251" s="2280"/>
      <c r="R251" s="2280"/>
      <c r="S251" s="2280"/>
      <c r="T251" s="2280"/>
      <c r="U251" s="2280"/>
      <c r="V251" s="2280"/>
      <c r="W251" s="2280"/>
      <c r="X251" s="2280"/>
      <c r="Y251" s="2280"/>
    </row>
    <row r="252" spans="1:25">
      <c r="A252" s="2296"/>
      <c r="B252" s="2300" t="s">
        <v>2676</v>
      </c>
      <c r="C252" s="1655"/>
      <c r="D252" s="1655"/>
      <c r="E252" s="1655"/>
      <c r="F252" s="1655"/>
      <c r="G252" s="1655"/>
      <c r="H252" s="1655"/>
      <c r="I252" s="1655"/>
      <c r="J252" s="1655"/>
      <c r="K252" s="1655"/>
      <c r="L252" s="2280"/>
      <c r="M252" s="2280"/>
      <c r="N252" s="2280"/>
      <c r="O252" s="2280"/>
      <c r="P252" s="2280"/>
      <c r="Q252" s="2280"/>
      <c r="R252" s="2280"/>
      <c r="S252" s="2280"/>
      <c r="T252" s="2280"/>
      <c r="U252" s="2280"/>
      <c r="V252" s="2280"/>
      <c r="W252" s="2280"/>
      <c r="X252" s="2280"/>
      <c r="Y252" s="2280"/>
    </row>
    <row r="253" spans="1:25">
      <c r="A253" s="2296"/>
      <c r="B253" s="2314" t="s">
        <v>2677</v>
      </c>
      <c r="C253" s="1655"/>
      <c r="D253" s="1655"/>
      <c r="E253" s="1655"/>
      <c r="F253" s="1655"/>
      <c r="G253" s="1655"/>
      <c r="H253" s="1655"/>
      <c r="I253" s="1655"/>
      <c r="J253" s="1655"/>
      <c r="K253" s="1655"/>
      <c r="L253" s="2280"/>
      <c r="M253" s="2280"/>
      <c r="N253" s="2280"/>
      <c r="O253" s="2280"/>
      <c r="P253" s="2280"/>
      <c r="Q253" s="2280"/>
      <c r="R253" s="2280"/>
      <c r="S253" s="2280"/>
      <c r="T253" s="2280"/>
      <c r="U253" s="2280"/>
      <c r="V253" s="2280"/>
      <c r="W253" s="2280"/>
      <c r="X253" s="2280"/>
      <c r="Y253" s="2280"/>
    </row>
    <row r="254" spans="1:25">
      <c r="A254" s="2296"/>
      <c r="B254" s="2314" t="s">
        <v>2678</v>
      </c>
      <c r="C254" s="1655"/>
      <c r="D254" s="1655"/>
      <c r="E254" s="1655"/>
      <c r="F254" s="1655"/>
      <c r="G254" s="1655"/>
      <c r="H254" s="1655"/>
      <c r="I254" s="1655"/>
      <c r="J254" s="1655"/>
      <c r="K254" s="1655"/>
      <c r="L254" s="2280"/>
      <c r="M254" s="2280"/>
      <c r="N254" s="2280"/>
      <c r="O254" s="2280"/>
      <c r="P254" s="2280"/>
      <c r="Q254" s="2280"/>
      <c r="R254" s="2280"/>
      <c r="S254" s="2280"/>
      <c r="T254" s="2280"/>
      <c r="U254" s="2280"/>
      <c r="V254" s="2280"/>
      <c r="W254" s="2280"/>
      <c r="X254" s="2280"/>
      <c r="Y254" s="2280"/>
    </row>
    <row r="255" spans="1:25">
      <c r="A255" s="2296"/>
      <c r="B255" s="2314" t="s">
        <v>2679</v>
      </c>
      <c r="C255" s="1655"/>
      <c r="D255" s="1655"/>
      <c r="E255" s="1655"/>
      <c r="F255" s="1655"/>
      <c r="G255" s="1655"/>
      <c r="H255" s="1655"/>
      <c r="I255" s="1655"/>
      <c r="J255" s="1655"/>
      <c r="K255" s="1655"/>
      <c r="L255" s="2280"/>
      <c r="M255" s="2280"/>
      <c r="N255" s="2280"/>
      <c r="O255" s="2280"/>
      <c r="P255" s="2280"/>
      <c r="Q255" s="2280"/>
      <c r="R255" s="2280"/>
      <c r="S255" s="2280"/>
      <c r="T255" s="2280"/>
      <c r="U255" s="2280"/>
      <c r="V255" s="2280"/>
      <c r="W255" s="2280"/>
      <c r="X255" s="2280"/>
      <c r="Y255" s="2280"/>
    </row>
    <row r="256" spans="1:25">
      <c r="A256" s="2296"/>
      <c r="B256" s="2314" t="s">
        <v>2680</v>
      </c>
      <c r="C256" s="1655"/>
      <c r="D256" s="1655"/>
      <c r="E256" s="1655"/>
      <c r="F256" s="1655"/>
      <c r="G256" s="1655"/>
      <c r="H256" s="1655"/>
      <c r="I256" s="1655"/>
      <c r="J256" s="1655"/>
      <c r="K256" s="1655"/>
      <c r="L256" s="2280"/>
      <c r="M256" s="2280"/>
      <c r="N256" s="2280"/>
      <c r="O256" s="2280"/>
      <c r="P256" s="2280"/>
      <c r="Q256" s="2280"/>
      <c r="R256" s="2280"/>
      <c r="S256" s="2280"/>
      <c r="T256" s="2280"/>
      <c r="U256" s="2280"/>
      <c r="V256" s="2280"/>
      <c r="W256" s="2280"/>
      <c r="X256" s="2280"/>
      <c r="Y256" s="2280"/>
    </row>
    <row r="257" spans="1:25">
      <c r="A257" s="2296"/>
      <c r="B257" s="2314" t="s">
        <v>2681</v>
      </c>
      <c r="C257" s="1655"/>
      <c r="D257" s="1655"/>
      <c r="E257" s="1655"/>
      <c r="F257" s="1655"/>
      <c r="G257" s="1655"/>
      <c r="H257" s="1655"/>
      <c r="I257" s="1655"/>
      <c r="J257" s="1655"/>
      <c r="K257" s="1655"/>
      <c r="L257" s="2280"/>
      <c r="M257" s="2280"/>
      <c r="N257" s="2280"/>
      <c r="O257" s="2280"/>
      <c r="P257" s="2280"/>
      <c r="Q257" s="2280"/>
      <c r="R257" s="2280"/>
      <c r="S257" s="2280"/>
      <c r="T257" s="2280"/>
      <c r="U257" s="2280"/>
      <c r="V257" s="2280"/>
      <c r="W257" s="2280"/>
      <c r="X257" s="2280"/>
      <c r="Y257" s="2280"/>
    </row>
    <row r="258" spans="1:25">
      <c r="A258" s="2296"/>
      <c r="B258" s="2314" t="s">
        <v>1284</v>
      </c>
      <c r="C258" s="1655"/>
      <c r="D258" s="1655"/>
      <c r="E258" s="1655"/>
      <c r="F258" s="1655"/>
      <c r="G258" s="1655"/>
      <c r="H258" s="1655"/>
      <c r="I258" s="1655"/>
      <c r="J258" s="1655"/>
      <c r="K258" s="1655"/>
      <c r="L258" s="2280"/>
      <c r="M258" s="2280"/>
      <c r="N258" s="2280"/>
      <c r="O258" s="2280"/>
      <c r="P258" s="2280"/>
      <c r="Q258" s="2280"/>
      <c r="R258" s="2280"/>
      <c r="S258" s="2280"/>
      <c r="T258" s="2280"/>
      <c r="U258" s="2280"/>
      <c r="V258" s="2280"/>
      <c r="W258" s="2280"/>
      <c r="X258" s="2280"/>
      <c r="Y258" s="2280"/>
    </row>
    <row r="259" spans="1:25">
      <c r="A259" s="2296"/>
      <c r="B259" s="2311" t="s">
        <v>2673</v>
      </c>
      <c r="C259" s="1655"/>
      <c r="D259" s="1655"/>
      <c r="E259" s="1655"/>
      <c r="F259" s="1655"/>
      <c r="G259" s="1655"/>
      <c r="H259" s="1655"/>
      <c r="I259" s="1655"/>
      <c r="J259" s="1655"/>
      <c r="K259" s="1655"/>
      <c r="L259" s="2280"/>
      <c r="M259" s="2280"/>
      <c r="N259" s="2280"/>
      <c r="O259" s="2280"/>
      <c r="P259" s="2280"/>
      <c r="Q259" s="2280"/>
      <c r="R259" s="2280"/>
      <c r="S259" s="2280"/>
      <c r="T259" s="2280"/>
      <c r="U259" s="2280"/>
      <c r="V259" s="2280"/>
      <c r="W259" s="2280"/>
      <c r="X259" s="2280"/>
      <c r="Y259" s="2280"/>
    </row>
    <row r="260" spans="1:25">
      <c r="A260" s="2296"/>
      <c r="B260" s="2311" t="s">
        <v>2682</v>
      </c>
      <c r="C260" s="1655"/>
      <c r="D260" s="1655"/>
      <c r="E260" s="1655"/>
      <c r="F260" s="1655"/>
      <c r="G260" s="1655"/>
      <c r="H260" s="1655"/>
      <c r="I260" s="1655"/>
      <c r="J260" s="1655"/>
      <c r="K260" s="1655"/>
      <c r="L260" s="2280"/>
      <c r="M260" s="2280"/>
      <c r="N260" s="2280"/>
      <c r="O260" s="2280"/>
      <c r="P260" s="2280"/>
      <c r="Q260" s="2280"/>
      <c r="R260" s="2280"/>
      <c r="S260" s="2280"/>
      <c r="T260" s="2280"/>
      <c r="U260" s="2280"/>
      <c r="V260" s="2280"/>
      <c r="W260" s="2280"/>
      <c r="X260" s="2280"/>
      <c r="Y260" s="2280"/>
    </row>
    <row r="261" spans="1:25">
      <c r="A261" s="2296"/>
      <c r="B261" s="2314" t="s">
        <v>1407</v>
      </c>
      <c r="C261" s="1655"/>
      <c r="D261" s="1655"/>
      <c r="E261" s="1655"/>
      <c r="F261" s="1655"/>
      <c r="G261" s="1655"/>
      <c r="H261" s="1655"/>
      <c r="I261" s="1655"/>
      <c r="J261" s="1655"/>
      <c r="K261" s="1655"/>
      <c r="L261" s="2280"/>
      <c r="M261" s="2280"/>
      <c r="N261" s="2280"/>
      <c r="O261" s="2280"/>
      <c r="P261" s="2280"/>
      <c r="Q261" s="2280"/>
      <c r="R261" s="2280"/>
      <c r="S261" s="2280"/>
      <c r="T261" s="2280"/>
      <c r="U261" s="2280"/>
      <c r="V261" s="2280"/>
      <c r="W261" s="2280"/>
      <c r="X261" s="2280"/>
      <c r="Y261" s="2280"/>
    </row>
    <row r="262" spans="1:25">
      <c r="A262" s="2296"/>
      <c r="B262" s="2313" t="s">
        <v>2674</v>
      </c>
      <c r="C262" s="1655"/>
      <c r="D262" s="1655"/>
      <c r="E262" s="1655"/>
      <c r="F262" s="1655"/>
      <c r="G262" s="1655"/>
      <c r="H262" s="1655"/>
      <c r="I262" s="1655"/>
      <c r="J262" s="1655"/>
      <c r="K262" s="1655"/>
      <c r="L262" s="2280"/>
      <c r="M262" s="2280"/>
      <c r="N262" s="2280"/>
      <c r="O262" s="2280"/>
      <c r="P262" s="2280"/>
      <c r="Q262" s="2280"/>
      <c r="R262" s="2280"/>
      <c r="S262" s="2280"/>
      <c r="T262" s="2280"/>
      <c r="U262" s="2280"/>
      <c r="V262" s="2280"/>
      <c r="W262" s="2280"/>
      <c r="X262" s="2280"/>
      <c r="Y262" s="2280"/>
    </row>
    <row r="263" spans="1:25">
      <c r="A263" s="2296"/>
      <c r="B263" s="2313"/>
      <c r="C263" s="1655"/>
      <c r="D263" s="1655"/>
      <c r="E263" s="1655"/>
      <c r="F263" s="1655"/>
      <c r="G263" s="1655"/>
      <c r="H263" s="1655"/>
      <c r="I263" s="1655"/>
      <c r="J263" s="1655"/>
      <c r="K263" s="1655"/>
      <c r="L263" s="2280"/>
      <c r="M263" s="2280"/>
      <c r="N263" s="2280"/>
      <c r="O263" s="2280"/>
      <c r="P263" s="2280"/>
      <c r="Q263" s="2280"/>
      <c r="R263" s="2280"/>
      <c r="S263" s="2280"/>
      <c r="T263" s="2280"/>
      <c r="U263" s="2280"/>
      <c r="V263" s="2280"/>
      <c r="W263" s="2280"/>
      <c r="X263" s="2280"/>
      <c r="Y263" s="2280"/>
    </row>
    <row r="264" spans="1:25">
      <c r="A264" s="2296"/>
      <c r="B264" s="2313"/>
      <c r="C264" s="1655"/>
      <c r="D264" s="1655"/>
      <c r="E264" s="1655"/>
      <c r="F264" s="1655"/>
      <c r="G264" s="1655"/>
      <c r="H264" s="1655"/>
      <c r="I264" s="1655"/>
      <c r="J264" s="1655"/>
      <c r="K264" s="1655"/>
      <c r="L264" s="2280"/>
      <c r="M264" s="2280"/>
      <c r="N264" s="2280"/>
      <c r="O264" s="2280"/>
      <c r="P264" s="2280"/>
      <c r="Q264" s="2280"/>
      <c r="R264" s="2280"/>
      <c r="S264" s="2280"/>
      <c r="T264" s="2280"/>
      <c r="U264" s="2280"/>
      <c r="V264" s="2280"/>
      <c r="W264" s="2280"/>
      <c r="X264" s="2280"/>
      <c r="Y264" s="2280"/>
    </row>
    <row r="265" spans="1:25">
      <c r="A265" s="2296"/>
      <c r="B265" s="2313"/>
      <c r="C265" s="1655"/>
      <c r="D265" s="1655"/>
      <c r="E265" s="1655"/>
      <c r="F265" s="1655"/>
      <c r="G265" s="1655"/>
      <c r="H265" s="1655"/>
      <c r="I265" s="1655"/>
      <c r="J265" s="1655"/>
      <c r="K265" s="1655"/>
      <c r="L265" s="2280"/>
      <c r="M265" s="2280"/>
      <c r="N265" s="2280"/>
      <c r="O265" s="2280"/>
      <c r="P265" s="2280"/>
      <c r="Q265" s="2280"/>
      <c r="R265" s="2280"/>
      <c r="S265" s="2280"/>
      <c r="T265" s="2280"/>
      <c r="U265" s="2280"/>
      <c r="V265" s="2280"/>
      <c r="W265" s="2280"/>
      <c r="X265" s="2280"/>
      <c r="Y265" s="2280"/>
    </row>
    <row r="266" spans="1:25">
      <c r="A266" s="2296"/>
      <c r="B266" s="2313"/>
      <c r="C266" s="1655"/>
      <c r="D266" s="1655"/>
      <c r="E266" s="1655"/>
      <c r="F266" s="1655"/>
      <c r="G266" s="1655"/>
      <c r="H266" s="1655"/>
      <c r="I266" s="1655"/>
      <c r="J266" s="1655"/>
      <c r="K266" s="1655"/>
      <c r="L266" s="2280"/>
      <c r="M266" s="2280"/>
      <c r="N266" s="2280"/>
      <c r="O266" s="2280"/>
      <c r="P266" s="2280"/>
      <c r="Q266" s="2280"/>
      <c r="R266" s="2280"/>
      <c r="S266" s="2280"/>
      <c r="T266" s="2280"/>
      <c r="U266" s="2280"/>
      <c r="V266" s="2280"/>
      <c r="W266" s="2280"/>
      <c r="X266" s="2280"/>
      <c r="Y266" s="2280"/>
    </row>
    <row r="267" spans="1:25">
      <c r="A267" s="2296"/>
      <c r="B267" s="2313"/>
      <c r="C267" s="1655"/>
      <c r="D267" s="1655"/>
      <c r="E267" s="1655"/>
      <c r="F267" s="1655"/>
      <c r="G267" s="1655"/>
      <c r="H267" s="1655"/>
      <c r="I267" s="1655"/>
      <c r="J267" s="1655"/>
      <c r="K267" s="1655"/>
      <c r="L267" s="2280"/>
      <c r="M267" s="2280"/>
      <c r="N267" s="2280"/>
      <c r="O267" s="2280"/>
      <c r="P267" s="2280"/>
      <c r="Q267" s="2280"/>
      <c r="R267" s="2280"/>
      <c r="S267" s="2280"/>
      <c r="T267" s="2280"/>
      <c r="U267" s="2280"/>
      <c r="V267" s="2280"/>
      <c r="W267" s="2280"/>
      <c r="X267" s="2280"/>
      <c r="Y267" s="2280"/>
    </row>
    <row r="268" spans="1:25">
      <c r="A268" s="2296"/>
      <c r="B268" s="2313"/>
      <c r="C268" s="1655"/>
      <c r="D268" s="1655"/>
      <c r="E268" s="1655"/>
      <c r="F268" s="1655"/>
      <c r="G268" s="1655"/>
      <c r="H268" s="1655"/>
      <c r="I268" s="1655"/>
      <c r="J268" s="1655"/>
      <c r="K268" s="1655"/>
      <c r="L268" s="2280"/>
      <c r="M268" s="2280"/>
      <c r="N268" s="2280"/>
      <c r="O268" s="2280"/>
      <c r="P268" s="2280"/>
      <c r="Q268" s="2280"/>
      <c r="R268" s="2280"/>
      <c r="S268" s="2280"/>
      <c r="T268" s="2280"/>
      <c r="U268" s="2280"/>
      <c r="V268" s="2280"/>
      <c r="W268" s="2280"/>
      <c r="X268" s="2280"/>
      <c r="Y268" s="2280"/>
    </row>
    <row r="269" spans="1:25">
      <c r="A269" s="2296"/>
      <c r="B269" s="2313"/>
      <c r="C269" s="1655"/>
      <c r="D269" s="1655"/>
      <c r="E269" s="1655"/>
      <c r="F269" s="1655"/>
      <c r="G269" s="1655"/>
      <c r="H269" s="1655"/>
      <c r="I269" s="1655"/>
      <c r="J269" s="1655"/>
      <c r="K269" s="1655"/>
      <c r="L269" s="2280"/>
      <c r="M269" s="2280"/>
      <c r="N269" s="2280"/>
      <c r="O269" s="2280"/>
      <c r="P269" s="2280"/>
      <c r="Q269" s="2280"/>
      <c r="R269" s="2280"/>
      <c r="S269" s="2280"/>
      <c r="T269" s="2280"/>
      <c r="U269" s="2280"/>
      <c r="V269" s="2280"/>
      <c r="W269" s="2280"/>
      <c r="X269" s="2280"/>
      <c r="Y269" s="2280"/>
    </row>
    <row r="270" spans="1:25">
      <c r="A270" s="2296"/>
      <c r="B270" s="2300"/>
      <c r="C270" s="1655"/>
      <c r="D270" s="1655"/>
      <c r="E270" s="1655"/>
      <c r="F270" s="1655"/>
      <c r="G270" s="1655"/>
      <c r="H270" s="1655"/>
      <c r="I270" s="1655"/>
      <c r="J270" s="1655"/>
      <c r="K270" s="1655"/>
      <c r="L270" s="2280"/>
      <c r="M270" s="2280"/>
      <c r="N270" s="2280"/>
      <c r="O270" s="2280"/>
      <c r="P270" s="2280"/>
      <c r="Q270" s="2280"/>
      <c r="R270" s="2280"/>
      <c r="S270" s="2280"/>
      <c r="T270" s="2280"/>
      <c r="U270" s="2280"/>
      <c r="V270" s="2280"/>
      <c r="W270" s="2280"/>
      <c r="X270" s="2280"/>
      <c r="Y270" s="2280"/>
    </row>
    <row r="271" spans="1:25">
      <c r="A271" s="2296"/>
      <c r="B271" s="2300" t="s">
        <v>2683</v>
      </c>
      <c r="C271" s="1655"/>
      <c r="D271" s="1655"/>
      <c r="E271" s="1655"/>
      <c r="F271" s="1655"/>
      <c r="G271" s="1655"/>
      <c r="H271" s="1655"/>
      <c r="I271" s="1655"/>
      <c r="J271" s="1655"/>
      <c r="K271" s="1655"/>
      <c r="L271" s="2280"/>
      <c r="M271" s="2280"/>
      <c r="N271" s="2280"/>
      <c r="O271" s="2280"/>
      <c r="P271" s="2280"/>
      <c r="Q271" s="2280"/>
      <c r="R271" s="2280"/>
      <c r="S271" s="2280"/>
      <c r="T271" s="2280"/>
      <c r="U271" s="2280"/>
      <c r="V271" s="2280"/>
      <c r="W271" s="2280"/>
      <c r="X271" s="2280"/>
      <c r="Y271" s="2280"/>
    </row>
    <row r="272" spans="1:25">
      <c r="A272" s="2296"/>
      <c r="B272" s="2314" t="s">
        <v>2679</v>
      </c>
      <c r="C272" s="1655"/>
      <c r="D272" s="1655"/>
      <c r="E272" s="1655"/>
      <c r="F272" s="1655"/>
      <c r="G272" s="1655"/>
      <c r="H272" s="1655"/>
      <c r="I272" s="1655"/>
      <c r="J272" s="1655"/>
      <c r="K272" s="1655"/>
      <c r="L272" s="2280"/>
      <c r="M272" s="2280"/>
      <c r="N272" s="2280"/>
      <c r="O272" s="2280"/>
      <c r="P272" s="2280"/>
      <c r="Q272" s="2280"/>
      <c r="R272" s="2280"/>
      <c r="S272" s="2280"/>
      <c r="T272" s="2280"/>
      <c r="U272" s="2280"/>
      <c r="V272" s="2280"/>
      <c r="W272" s="2280"/>
      <c r="X272" s="2280"/>
      <c r="Y272" s="2280"/>
    </row>
    <row r="273" spans="1:25">
      <c r="A273" s="2296"/>
      <c r="B273" s="2314" t="s">
        <v>2680</v>
      </c>
      <c r="C273" s="1655"/>
      <c r="D273" s="1655"/>
      <c r="E273" s="1655"/>
      <c r="F273" s="1655"/>
      <c r="G273" s="1655"/>
      <c r="H273" s="1655"/>
      <c r="I273" s="1655"/>
      <c r="J273" s="1655"/>
      <c r="K273" s="1655"/>
      <c r="L273" s="2280"/>
      <c r="M273" s="2280"/>
      <c r="N273" s="2280"/>
      <c r="O273" s="2280"/>
      <c r="P273" s="2280"/>
      <c r="Q273" s="2280"/>
      <c r="R273" s="2280"/>
      <c r="S273" s="2280"/>
      <c r="T273" s="2280"/>
      <c r="U273" s="2280"/>
      <c r="V273" s="2280"/>
      <c r="W273" s="2280"/>
      <c r="X273" s="2280"/>
      <c r="Y273" s="2280"/>
    </row>
    <row r="274" spans="1:25">
      <c r="A274" s="2296"/>
      <c r="B274" s="2314" t="s">
        <v>2681</v>
      </c>
      <c r="C274" s="1655"/>
      <c r="D274" s="1655"/>
      <c r="E274" s="1655"/>
      <c r="F274" s="1655"/>
      <c r="G274" s="1655"/>
      <c r="H274" s="1655"/>
      <c r="I274" s="1655"/>
      <c r="J274" s="1655"/>
      <c r="K274" s="1655"/>
      <c r="L274" s="2280"/>
      <c r="M274" s="2280"/>
      <c r="N274" s="2280"/>
      <c r="O274" s="2280"/>
      <c r="P274" s="2280"/>
      <c r="Q274" s="2280"/>
      <c r="R274" s="2280"/>
      <c r="S274" s="2280"/>
      <c r="T274" s="2280"/>
      <c r="U274" s="2280"/>
      <c r="V274" s="2280"/>
      <c r="W274" s="2280"/>
      <c r="X274" s="2280"/>
      <c r="Y274" s="2280"/>
    </row>
    <row r="275" spans="1:25">
      <c r="A275" s="2296"/>
      <c r="B275" s="2314" t="s">
        <v>1284</v>
      </c>
      <c r="C275" s="1655"/>
      <c r="D275" s="1655"/>
      <c r="E275" s="1655"/>
      <c r="F275" s="1655"/>
      <c r="G275" s="1655"/>
      <c r="H275" s="1655"/>
      <c r="I275" s="1655"/>
      <c r="J275" s="1655"/>
      <c r="K275" s="1655"/>
      <c r="L275" s="2280"/>
      <c r="M275" s="2280"/>
      <c r="N275" s="2280"/>
      <c r="O275" s="2280"/>
      <c r="P275" s="2280"/>
      <c r="Q275" s="2280"/>
      <c r="R275" s="2280"/>
      <c r="S275" s="2280"/>
      <c r="T275" s="2280"/>
      <c r="U275" s="2280"/>
      <c r="V275" s="2280"/>
      <c r="W275" s="2280"/>
      <c r="X275" s="2280"/>
      <c r="Y275" s="2280"/>
    </row>
    <row r="276" spans="1:25">
      <c r="A276" s="2296"/>
      <c r="B276" s="2311" t="s">
        <v>2673</v>
      </c>
      <c r="C276" s="1655"/>
      <c r="D276" s="1655"/>
      <c r="E276" s="1655"/>
      <c r="F276" s="1655"/>
      <c r="G276" s="1655"/>
      <c r="H276" s="1655"/>
      <c r="I276" s="1655"/>
      <c r="J276" s="1655"/>
      <c r="K276" s="1655"/>
      <c r="L276" s="2280"/>
      <c r="M276" s="2280"/>
      <c r="N276" s="2280"/>
      <c r="O276" s="2280"/>
      <c r="P276" s="2280"/>
      <c r="Q276" s="2280"/>
      <c r="R276" s="2280"/>
      <c r="S276" s="2280"/>
      <c r="T276" s="2280"/>
      <c r="U276" s="2280"/>
      <c r="V276" s="2280"/>
      <c r="W276" s="2280"/>
      <c r="X276" s="2280"/>
      <c r="Y276" s="2280"/>
    </row>
    <row r="277" spans="1:25">
      <c r="A277" s="2296"/>
      <c r="B277" s="2311" t="s">
        <v>2684</v>
      </c>
      <c r="C277" s="1655"/>
      <c r="D277" s="1655"/>
      <c r="E277" s="1655"/>
      <c r="F277" s="1655"/>
      <c r="G277" s="1655"/>
      <c r="H277" s="1655"/>
      <c r="I277" s="1655"/>
      <c r="J277" s="1655"/>
      <c r="K277" s="1655"/>
      <c r="L277" s="2280"/>
      <c r="M277" s="2280"/>
      <c r="N277" s="2280"/>
      <c r="O277" s="2280"/>
      <c r="P277" s="2280"/>
      <c r="Q277" s="2280"/>
      <c r="R277" s="2280"/>
      <c r="S277" s="2280"/>
      <c r="T277" s="2280"/>
      <c r="U277" s="2280"/>
      <c r="V277" s="2280"/>
      <c r="W277" s="2280"/>
      <c r="X277" s="2280"/>
      <c r="Y277" s="2280"/>
    </row>
    <row r="278" spans="1:25">
      <c r="A278" s="2296"/>
      <c r="B278" s="2314" t="s">
        <v>1407</v>
      </c>
      <c r="C278" s="1655"/>
      <c r="D278" s="1655"/>
      <c r="E278" s="1655"/>
      <c r="F278" s="1655"/>
      <c r="G278" s="1655"/>
      <c r="H278" s="1655"/>
      <c r="I278" s="1655"/>
      <c r="J278" s="1655"/>
      <c r="K278" s="1655"/>
      <c r="L278" s="2280"/>
      <c r="M278" s="2280"/>
      <c r="N278" s="2280"/>
      <c r="O278" s="2280"/>
      <c r="P278" s="2280"/>
      <c r="Q278" s="2280"/>
      <c r="R278" s="2280"/>
      <c r="S278" s="2280"/>
      <c r="T278" s="2280"/>
      <c r="U278" s="2280"/>
      <c r="V278" s="2280"/>
      <c r="W278" s="2280"/>
      <c r="X278" s="2280"/>
      <c r="Y278" s="2280"/>
    </row>
    <row r="279" spans="1:25">
      <c r="A279" s="2296"/>
      <c r="B279" s="2313" t="s">
        <v>2674</v>
      </c>
      <c r="C279" s="1655"/>
      <c r="D279" s="1655"/>
      <c r="E279" s="1655"/>
      <c r="F279" s="1655"/>
      <c r="G279" s="1655"/>
      <c r="H279" s="1655"/>
      <c r="I279" s="1655"/>
      <c r="J279" s="1655"/>
      <c r="K279" s="1655"/>
      <c r="L279" s="2280"/>
      <c r="M279" s="2280"/>
      <c r="N279" s="2280"/>
      <c r="O279" s="2280"/>
      <c r="P279" s="2280"/>
      <c r="Q279" s="2280"/>
      <c r="R279" s="2280"/>
      <c r="S279" s="2280"/>
      <c r="T279" s="2280"/>
      <c r="U279" s="2280"/>
      <c r="V279" s="2280"/>
      <c r="W279" s="2280"/>
      <c r="X279" s="2280"/>
      <c r="Y279" s="2280"/>
    </row>
    <row r="280" spans="1:25">
      <c r="A280" s="2296"/>
      <c r="B280" s="2313"/>
      <c r="C280" s="1655"/>
      <c r="D280" s="1655"/>
      <c r="E280" s="1655"/>
      <c r="F280" s="1655"/>
      <c r="G280" s="1655"/>
      <c r="H280" s="1655"/>
      <c r="I280" s="1655"/>
      <c r="J280" s="1655"/>
      <c r="K280" s="1655"/>
      <c r="L280" s="2280"/>
      <c r="M280" s="2280"/>
      <c r="N280" s="2280"/>
      <c r="O280" s="2280"/>
      <c r="P280" s="2280"/>
      <c r="Q280" s="2280"/>
      <c r="R280" s="2280"/>
      <c r="S280" s="2280"/>
      <c r="T280" s="2280"/>
      <c r="U280" s="2280"/>
      <c r="V280" s="2280"/>
      <c r="W280" s="2280"/>
      <c r="X280" s="2280"/>
      <c r="Y280" s="2280"/>
    </row>
    <row r="281" spans="1:25">
      <c r="A281" s="2296"/>
      <c r="B281" s="2313"/>
      <c r="C281" s="1655"/>
      <c r="D281" s="1655"/>
      <c r="E281" s="1655"/>
      <c r="F281" s="1655"/>
      <c r="G281" s="1655"/>
      <c r="H281" s="1655"/>
      <c r="I281" s="1655"/>
      <c r="J281" s="1655"/>
      <c r="K281" s="1655"/>
      <c r="L281" s="2280"/>
      <c r="M281" s="2280"/>
      <c r="N281" s="2280"/>
      <c r="O281" s="2280"/>
      <c r="P281" s="2280"/>
      <c r="Q281" s="2280"/>
      <c r="R281" s="2280"/>
      <c r="S281" s="2280"/>
      <c r="T281" s="2280"/>
      <c r="U281" s="2280"/>
      <c r="V281" s="2280"/>
      <c r="W281" s="2280"/>
      <c r="X281" s="2280"/>
      <c r="Y281" s="2280"/>
    </row>
    <row r="282" spans="1:25">
      <c r="A282" s="2296"/>
      <c r="B282" s="2313"/>
      <c r="C282" s="1655"/>
      <c r="D282" s="1655"/>
      <c r="E282" s="1655"/>
      <c r="F282" s="1655"/>
      <c r="G282" s="1655"/>
      <c r="H282" s="1655"/>
      <c r="I282" s="1655"/>
      <c r="J282" s="1655"/>
      <c r="K282" s="1655"/>
      <c r="L282" s="2280"/>
      <c r="M282" s="2280"/>
      <c r="N282" s="2280"/>
      <c r="O282" s="2280"/>
      <c r="P282" s="2280"/>
      <c r="Q282" s="2280"/>
      <c r="R282" s="2280"/>
      <c r="S282" s="2280"/>
      <c r="T282" s="2280"/>
      <c r="U282" s="2280"/>
      <c r="V282" s="2280"/>
      <c r="W282" s="2280"/>
      <c r="X282" s="2280"/>
      <c r="Y282" s="2280"/>
    </row>
    <row r="283" spans="1:25">
      <c r="A283" s="2296"/>
      <c r="B283" s="2313"/>
      <c r="C283" s="1655"/>
      <c r="D283" s="1655"/>
      <c r="E283" s="1655"/>
      <c r="F283" s="1655"/>
      <c r="G283" s="1655"/>
      <c r="H283" s="1655"/>
      <c r="I283" s="1655"/>
      <c r="J283" s="1655"/>
      <c r="K283" s="1655"/>
      <c r="L283" s="2280"/>
      <c r="M283" s="2280"/>
      <c r="N283" s="2280"/>
      <c r="O283" s="2280"/>
      <c r="P283" s="2280"/>
      <c r="Q283" s="2280"/>
      <c r="R283" s="2280"/>
      <c r="S283" s="2280"/>
      <c r="T283" s="2280"/>
      <c r="U283" s="2280"/>
      <c r="V283" s="2280"/>
      <c r="W283" s="2280"/>
      <c r="X283" s="2280"/>
      <c r="Y283" s="2280"/>
    </row>
    <row r="284" spans="1:25">
      <c r="A284" s="2296"/>
      <c r="B284" s="2313"/>
      <c r="C284" s="1655"/>
      <c r="D284" s="1655"/>
      <c r="E284" s="1655"/>
      <c r="F284" s="1655"/>
      <c r="G284" s="1655"/>
      <c r="H284" s="1655"/>
      <c r="I284" s="1655"/>
      <c r="J284" s="1655"/>
      <c r="K284" s="1655"/>
      <c r="L284" s="2280"/>
      <c r="M284" s="2280"/>
      <c r="N284" s="2280"/>
      <c r="O284" s="2280"/>
      <c r="P284" s="2280"/>
      <c r="Q284" s="2280"/>
      <c r="R284" s="2280"/>
      <c r="S284" s="2280"/>
      <c r="T284" s="2280"/>
      <c r="U284" s="2280"/>
      <c r="V284" s="2280"/>
      <c r="W284" s="2280"/>
      <c r="X284" s="2280"/>
      <c r="Y284" s="2280"/>
    </row>
    <row r="285" spans="1:25">
      <c r="A285" s="2296"/>
      <c r="B285" s="2300"/>
      <c r="C285" s="1655"/>
      <c r="D285" s="1655"/>
      <c r="E285" s="1655"/>
      <c r="F285" s="1655"/>
      <c r="G285" s="1655"/>
      <c r="H285" s="1655"/>
      <c r="I285" s="1655"/>
      <c r="J285" s="1655"/>
      <c r="K285" s="1655"/>
      <c r="L285" s="2280"/>
      <c r="M285" s="2280"/>
      <c r="N285" s="2280"/>
      <c r="O285" s="2280"/>
      <c r="P285" s="2280"/>
      <c r="Q285" s="2280"/>
      <c r="R285" s="2280"/>
      <c r="S285" s="2280"/>
      <c r="T285" s="2280"/>
      <c r="U285" s="2280"/>
      <c r="V285" s="2280"/>
      <c r="W285" s="2280"/>
      <c r="X285" s="2280"/>
      <c r="Y285" s="2280"/>
    </row>
    <row r="286" spans="1:25" ht="24.75">
      <c r="A286" s="2296"/>
      <c r="B286" s="1765" t="s">
        <v>2690</v>
      </c>
      <c r="C286" s="1655"/>
      <c r="D286" s="1655"/>
      <c r="E286" s="1655"/>
      <c r="F286" s="1655"/>
      <c r="G286" s="1655"/>
      <c r="H286" s="1655"/>
      <c r="I286" s="1655"/>
      <c r="J286" s="1655"/>
      <c r="K286" s="1655"/>
      <c r="L286" s="2316"/>
      <c r="M286" s="2316"/>
      <c r="N286" s="2316"/>
      <c r="O286" s="2316"/>
      <c r="P286" s="2316"/>
      <c r="Q286" s="2316"/>
      <c r="R286" s="2316"/>
      <c r="S286" s="2316"/>
      <c r="T286" s="2316"/>
      <c r="U286" s="2317"/>
      <c r="V286" s="2317"/>
      <c r="W286" s="2317"/>
      <c r="X286" s="2318"/>
      <c r="Y286" s="2317"/>
    </row>
    <row r="287" spans="1:25">
      <c r="A287" s="2296"/>
      <c r="B287" s="2300" t="s">
        <v>1889</v>
      </c>
      <c r="C287" s="1655"/>
      <c r="D287" s="1655"/>
      <c r="E287" s="1655"/>
      <c r="F287" s="1655"/>
      <c r="G287" s="1655"/>
      <c r="H287" s="1655"/>
      <c r="I287" s="1655"/>
      <c r="J287" s="1655"/>
      <c r="K287" s="1655"/>
      <c r="L287" s="2280"/>
      <c r="M287" s="2280"/>
      <c r="N287" s="2280"/>
      <c r="O287" s="2280"/>
      <c r="P287" s="2280"/>
      <c r="Q287" s="2280"/>
      <c r="R287" s="2280"/>
      <c r="S287" s="2280"/>
      <c r="T287" s="2280"/>
      <c r="U287" s="2280"/>
      <c r="V287" s="2280"/>
      <c r="W287" s="2280"/>
      <c r="X287" s="2280"/>
      <c r="Y287" s="2280"/>
    </row>
    <row r="288" spans="1:25">
      <c r="A288" s="2296"/>
      <c r="B288" s="1738" t="s">
        <v>2665</v>
      </c>
      <c r="C288" s="1655"/>
      <c r="D288" s="1655"/>
      <c r="E288" s="1655"/>
      <c r="F288" s="1655"/>
      <c r="G288" s="1655"/>
      <c r="H288" s="1655"/>
      <c r="I288" s="1655"/>
      <c r="J288" s="1655"/>
      <c r="K288" s="1655"/>
      <c r="L288" s="2280"/>
      <c r="M288" s="2280"/>
      <c r="N288" s="2280"/>
      <c r="O288" s="2280"/>
      <c r="P288" s="2280"/>
      <c r="Q288" s="2280"/>
      <c r="R288" s="2280"/>
      <c r="S288" s="2280"/>
      <c r="T288" s="2280"/>
      <c r="U288" s="2280"/>
      <c r="V288" s="2280"/>
      <c r="W288" s="2280"/>
      <c r="X288" s="2280"/>
      <c r="Y288" s="2280"/>
    </row>
    <row r="289" spans="1:25">
      <c r="A289" s="2296"/>
      <c r="B289" s="1738" t="s">
        <v>2666</v>
      </c>
      <c r="C289" s="1655"/>
      <c r="D289" s="1655"/>
      <c r="E289" s="1655"/>
      <c r="F289" s="1655"/>
      <c r="G289" s="1655"/>
      <c r="H289" s="1655"/>
      <c r="I289" s="1655"/>
      <c r="J289" s="1655"/>
      <c r="K289" s="1655"/>
      <c r="L289" s="2280"/>
      <c r="M289" s="2280"/>
      <c r="N289" s="2280"/>
      <c r="O289" s="2280"/>
      <c r="P289" s="2280"/>
      <c r="Q289" s="2280"/>
      <c r="R289" s="2280"/>
      <c r="S289" s="2280"/>
      <c r="T289" s="2280"/>
      <c r="U289" s="2280"/>
      <c r="V289" s="2280"/>
      <c r="W289" s="2280"/>
      <c r="X289" s="2280"/>
      <c r="Y289" s="2280"/>
    </row>
    <row r="290" spans="1:25">
      <c r="A290" s="2296"/>
      <c r="B290" s="1738" t="s">
        <v>2667</v>
      </c>
      <c r="C290" s="1655"/>
      <c r="D290" s="1655"/>
      <c r="E290" s="1655"/>
      <c r="F290" s="1655"/>
      <c r="G290" s="1655"/>
      <c r="H290" s="1655"/>
      <c r="I290" s="1655"/>
      <c r="J290" s="1655"/>
      <c r="K290" s="1655"/>
      <c r="L290" s="2280"/>
      <c r="M290" s="2280"/>
      <c r="N290" s="2280"/>
      <c r="O290" s="2280"/>
      <c r="P290" s="2280"/>
      <c r="Q290" s="2280"/>
      <c r="R290" s="2280"/>
      <c r="S290" s="2280"/>
      <c r="T290" s="2280"/>
      <c r="U290" s="2280"/>
      <c r="V290" s="2280"/>
      <c r="W290" s="2280"/>
      <c r="X290" s="2280"/>
      <c r="Y290" s="2280"/>
    </row>
    <row r="291" spans="1:25">
      <c r="A291" s="2296"/>
      <c r="B291" s="2311" t="s">
        <v>2668</v>
      </c>
      <c r="C291" s="1655"/>
      <c r="D291" s="1655"/>
      <c r="E291" s="1655"/>
      <c r="F291" s="1655"/>
      <c r="G291" s="1655"/>
      <c r="H291" s="1655"/>
      <c r="I291" s="1655"/>
      <c r="J291" s="1655"/>
      <c r="K291" s="1655"/>
      <c r="L291" s="2280"/>
      <c r="M291" s="2280"/>
      <c r="N291" s="2280"/>
      <c r="O291" s="2280"/>
      <c r="P291" s="2280"/>
      <c r="Q291" s="2280"/>
      <c r="R291" s="2280"/>
      <c r="S291" s="2280"/>
      <c r="T291" s="2280"/>
      <c r="U291" s="2280"/>
      <c r="V291" s="2280"/>
      <c r="W291" s="2280"/>
      <c r="X291" s="2280"/>
      <c r="Y291" s="2280"/>
    </row>
    <row r="292" spans="1:25">
      <c r="A292" s="2296"/>
      <c r="B292" s="2311" t="s">
        <v>2669</v>
      </c>
      <c r="C292" s="1655"/>
      <c r="D292" s="1655"/>
      <c r="E292" s="1655"/>
      <c r="F292" s="1655"/>
      <c r="G292" s="1655"/>
      <c r="H292" s="1655"/>
      <c r="I292" s="1655"/>
      <c r="J292" s="1655"/>
      <c r="K292" s="1655"/>
      <c r="L292" s="2280"/>
      <c r="M292" s="2280"/>
      <c r="N292" s="2280"/>
      <c r="O292" s="2280"/>
      <c r="P292" s="2280"/>
      <c r="Q292" s="2280"/>
      <c r="R292" s="2280"/>
      <c r="S292" s="2280"/>
      <c r="T292" s="2280"/>
      <c r="U292" s="2280"/>
      <c r="V292" s="2280"/>
      <c r="W292" s="2280"/>
      <c r="X292" s="2280"/>
      <c r="Y292" s="2280"/>
    </row>
    <row r="293" spans="1:25">
      <c r="A293" s="2296"/>
      <c r="B293" s="2311" t="s">
        <v>2670</v>
      </c>
      <c r="C293" s="1655"/>
      <c r="D293" s="1655"/>
      <c r="E293" s="1655"/>
      <c r="F293" s="1655"/>
      <c r="G293" s="1655"/>
      <c r="H293" s="1655"/>
      <c r="I293" s="1655"/>
      <c r="J293" s="1655"/>
      <c r="K293" s="1655"/>
      <c r="L293" s="2280"/>
      <c r="M293" s="2280"/>
      <c r="N293" s="2280"/>
      <c r="O293" s="2280"/>
      <c r="P293" s="2280"/>
      <c r="Q293" s="2280"/>
      <c r="R293" s="2280"/>
      <c r="S293" s="2280"/>
      <c r="T293" s="2280"/>
      <c r="U293" s="2280"/>
      <c r="V293" s="2280"/>
      <c r="W293" s="2280"/>
      <c r="X293" s="2280"/>
      <c r="Y293" s="2280"/>
    </row>
    <row r="294" spans="1:25">
      <c r="A294" s="2296"/>
      <c r="B294" s="2311" t="s">
        <v>2671</v>
      </c>
      <c r="C294" s="1655"/>
      <c r="D294" s="1655"/>
      <c r="E294" s="1655"/>
      <c r="F294" s="1655"/>
      <c r="G294" s="1655"/>
      <c r="H294" s="1655"/>
      <c r="I294" s="1655"/>
      <c r="J294" s="1655"/>
      <c r="K294" s="1655"/>
      <c r="L294" s="2280"/>
      <c r="M294" s="2280"/>
      <c r="N294" s="2280"/>
      <c r="O294" s="2280"/>
      <c r="P294" s="2280"/>
      <c r="Q294" s="2280"/>
      <c r="R294" s="2280"/>
      <c r="S294" s="2280"/>
      <c r="T294" s="2280"/>
      <c r="U294" s="2280"/>
      <c r="V294" s="2280"/>
      <c r="W294" s="2280"/>
      <c r="X294" s="2280"/>
      <c r="Y294" s="2280"/>
    </row>
    <row r="295" spans="1:25">
      <c r="A295" s="2296"/>
      <c r="B295" s="2311" t="s">
        <v>2672</v>
      </c>
      <c r="C295" s="1655"/>
      <c r="D295" s="1655"/>
      <c r="E295" s="1655"/>
      <c r="F295" s="1655"/>
      <c r="G295" s="1655"/>
      <c r="H295" s="1655"/>
      <c r="I295" s="1655"/>
      <c r="J295" s="1655"/>
      <c r="K295" s="1655"/>
      <c r="L295" s="2280"/>
      <c r="M295" s="2280"/>
      <c r="N295" s="2280"/>
      <c r="O295" s="2280"/>
      <c r="P295" s="2280"/>
      <c r="Q295" s="2280"/>
      <c r="R295" s="2280"/>
      <c r="S295" s="2280"/>
      <c r="T295" s="2280"/>
      <c r="U295" s="2280"/>
      <c r="V295" s="2280"/>
      <c r="W295" s="2280"/>
      <c r="X295" s="2280"/>
      <c r="Y295" s="2280"/>
    </row>
    <row r="296" spans="1:25">
      <c r="A296" s="2296"/>
      <c r="B296" s="2311" t="s">
        <v>2673</v>
      </c>
      <c r="C296" s="1655"/>
      <c r="D296" s="1655"/>
      <c r="E296" s="1655"/>
      <c r="F296" s="1655"/>
      <c r="G296" s="1655"/>
      <c r="H296" s="1655"/>
      <c r="I296" s="1655"/>
      <c r="J296" s="1655"/>
      <c r="K296" s="1655"/>
      <c r="L296" s="2280"/>
      <c r="M296" s="2280"/>
      <c r="N296" s="2280"/>
      <c r="O296" s="2280"/>
      <c r="P296" s="2280"/>
      <c r="Q296" s="2280"/>
      <c r="R296" s="2280"/>
      <c r="S296" s="2280"/>
      <c r="T296" s="2280"/>
      <c r="U296" s="2280"/>
      <c r="V296" s="2280"/>
      <c r="W296" s="2280"/>
      <c r="X296" s="2280"/>
      <c r="Y296" s="2280"/>
    </row>
    <row r="297" spans="1:25">
      <c r="A297" s="2315"/>
      <c r="B297" s="2312"/>
      <c r="C297" s="1655"/>
      <c r="D297" s="1655"/>
      <c r="E297" s="1655"/>
      <c r="F297" s="1655"/>
      <c r="G297" s="1655"/>
      <c r="H297" s="1655"/>
      <c r="I297" s="1655"/>
      <c r="J297" s="1655"/>
      <c r="K297" s="1655"/>
      <c r="L297" s="2280"/>
      <c r="M297" s="2280"/>
      <c r="N297" s="2280"/>
      <c r="O297" s="2280"/>
      <c r="P297" s="2280"/>
      <c r="Q297" s="2280"/>
      <c r="R297" s="2280"/>
      <c r="S297" s="2280"/>
      <c r="T297" s="2280"/>
      <c r="U297" s="2280"/>
      <c r="V297" s="2280"/>
      <c r="W297" s="2280"/>
      <c r="X297" s="2280"/>
      <c r="Y297" s="2280"/>
    </row>
    <row r="298" spans="1:25">
      <c r="A298" s="2296"/>
      <c r="B298" s="2311" t="s">
        <v>164</v>
      </c>
      <c r="C298" s="1655"/>
      <c r="D298" s="1655"/>
      <c r="E298" s="1655"/>
      <c r="F298" s="1655"/>
      <c r="G298" s="1655"/>
      <c r="H298" s="1655"/>
      <c r="I298" s="1655"/>
      <c r="J298" s="1655"/>
      <c r="K298" s="1655"/>
      <c r="L298" s="2280"/>
      <c r="M298" s="2280"/>
      <c r="N298" s="2280"/>
      <c r="O298" s="2280"/>
      <c r="P298" s="2280"/>
      <c r="Q298" s="2280"/>
      <c r="R298" s="2280"/>
      <c r="S298" s="2280"/>
      <c r="T298" s="2280"/>
      <c r="U298" s="2280"/>
      <c r="V298" s="2280"/>
      <c r="W298" s="2280"/>
      <c r="X298" s="2280"/>
      <c r="Y298" s="2280"/>
    </row>
    <row r="299" spans="1:25">
      <c r="A299" s="2296"/>
      <c r="B299" s="2313" t="s">
        <v>2674</v>
      </c>
      <c r="C299" s="1655"/>
      <c r="D299" s="1655"/>
      <c r="E299" s="1655"/>
      <c r="F299" s="1655"/>
      <c r="G299" s="1655"/>
      <c r="H299" s="1655"/>
      <c r="I299" s="1655"/>
      <c r="J299" s="1655"/>
      <c r="K299" s="1655"/>
      <c r="L299" s="2280"/>
      <c r="M299" s="2280"/>
      <c r="N299" s="2280"/>
      <c r="O299" s="2280"/>
      <c r="P299" s="2280"/>
      <c r="Q299" s="2280"/>
      <c r="R299" s="2280"/>
      <c r="S299" s="2280"/>
      <c r="T299" s="2280"/>
      <c r="U299" s="2280"/>
      <c r="V299" s="2280"/>
      <c r="W299" s="2280"/>
      <c r="X299" s="2280"/>
      <c r="Y299" s="2280"/>
    </row>
    <row r="300" spans="1:25">
      <c r="A300" s="2296"/>
      <c r="B300" s="2313"/>
      <c r="C300" s="1655"/>
      <c r="D300" s="1655"/>
      <c r="E300" s="1655"/>
      <c r="F300" s="1655"/>
      <c r="G300" s="1655"/>
      <c r="H300" s="1655"/>
      <c r="I300" s="1655"/>
      <c r="J300" s="1655"/>
      <c r="K300" s="1655"/>
      <c r="L300" s="2280"/>
      <c r="M300" s="2280"/>
      <c r="N300" s="2280"/>
      <c r="O300" s="2280"/>
      <c r="P300" s="2280"/>
      <c r="Q300" s="2280"/>
      <c r="R300" s="2280"/>
      <c r="S300" s="2280"/>
      <c r="T300" s="2280"/>
      <c r="U300" s="2280"/>
      <c r="V300" s="2280"/>
      <c r="W300" s="2280"/>
      <c r="X300" s="2280"/>
      <c r="Y300" s="2280"/>
    </row>
    <row r="301" spans="1:25">
      <c r="A301" s="2296"/>
      <c r="B301" s="2313"/>
      <c r="C301" s="1655"/>
      <c r="D301" s="1655"/>
      <c r="E301" s="1655"/>
      <c r="F301" s="1655"/>
      <c r="G301" s="1655"/>
      <c r="H301" s="1655"/>
      <c r="I301" s="1655"/>
      <c r="J301" s="1655"/>
      <c r="K301" s="1655"/>
      <c r="L301" s="2280"/>
      <c r="M301" s="2280"/>
      <c r="N301" s="2280"/>
      <c r="O301" s="2280"/>
      <c r="P301" s="2280"/>
      <c r="Q301" s="2280"/>
      <c r="R301" s="2280"/>
      <c r="S301" s="2280"/>
      <c r="T301" s="2280"/>
      <c r="U301" s="2280"/>
      <c r="V301" s="2280"/>
      <c r="W301" s="2280"/>
      <c r="X301" s="2280"/>
      <c r="Y301" s="2280"/>
    </row>
    <row r="302" spans="1:25">
      <c r="A302" s="2296"/>
      <c r="B302" s="2313"/>
      <c r="C302" s="1655"/>
      <c r="D302" s="1655"/>
      <c r="E302" s="1655"/>
      <c r="F302" s="1655"/>
      <c r="G302" s="1655"/>
      <c r="H302" s="1655"/>
      <c r="I302" s="1655"/>
      <c r="J302" s="1655"/>
      <c r="K302" s="1655"/>
      <c r="L302" s="2280"/>
      <c r="M302" s="2280"/>
      <c r="N302" s="2280"/>
      <c r="O302" s="2280"/>
      <c r="P302" s="2280"/>
      <c r="Q302" s="2280"/>
      <c r="R302" s="2280"/>
      <c r="S302" s="2280"/>
      <c r="T302" s="2280"/>
      <c r="U302" s="2280"/>
      <c r="V302" s="2280"/>
      <c r="W302" s="2280"/>
      <c r="X302" s="2280"/>
      <c r="Y302" s="2280"/>
    </row>
    <row r="303" spans="1:25">
      <c r="A303" s="2296"/>
      <c r="B303" s="2313"/>
      <c r="C303" s="1655"/>
      <c r="D303" s="1655"/>
      <c r="E303" s="1655"/>
      <c r="F303" s="1655"/>
      <c r="G303" s="1655"/>
      <c r="H303" s="1655"/>
      <c r="I303" s="1655"/>
      <c r="J303" s="1655"/>
      <c r="K303" s="1655"/>
      <c r="L303" s="2280"/>
      <c r="M303" s="2280"/>
      <c r="N303" s="2280"/>
      <c r="O303" s="2280"/>
      <c r="P303" s="2280"/>
      <c r="Q303" s="2280"/>
      <c r="R303" s="2280"/>
      <c r="S303" s="2280"/>
      <c r="T303" s="2280"/>
      <c r="U303" s="2280"/>
      <c r="V303" s="2280"/>
      <c r="W303" s="2280"/>
      <c r="X303" s="2280"/>
      <c r="Y303" s="2280"/>
    </row>
    <row r="304" spans="1:25">
      <c r="A304" s="2296"/>
      <c r="B304" s="1773"/>
      <c r="C304" s="1655"/>
      <c r="D304" s="1655"/>
      <c r="E304" s="1655"/>
      <c r="F304" s="1655"/>
      <c r="G304" s="1655"/>
      <c r="H304" s="1655"/>
      <c r="I304" s="1655"/>
      <c r="J304" s="1655"/>
      <c r="K304" s="1655"/>
      <c r="L304" s="2280"/>
      <c r="M304" s="2280"/>
      <c r="N304" s="2280"/>
      <c r="O304" s="2280"/>
      <c r="P304" s="2280"/>
      <c r="Q304" s="2280"/>
      <c r="R304" s="2280"/>
      <c r="S304" s="2280"/>
      <c r="T304" s="2280"/>
      <c r="U304" s="2280"/>
      <c r="V304" s="2280"/>
      <c r="W304" s="2280"/>
      <c r="X304" s="2280"/>
      <c r="Y304" s="2280"/>
    </row>
    <row r="305" spans="1:25">
      <c r="A305" s="2296"/>
      <c r="B305" s="2300" t="s">
        <v>2676</v>
      </c>
      <c r="C305" s="1655"/>
      <c r="D305" s="1655"/>
      <c r="E305" s="1655"/>
      <c r="F305" s="1655"/>
      <c r="G305" s="1655"/>
      <c r="H305" s="1655"/>
      <c r="I305" s="1655"/>
      <c r="J305" s="1655"/>
      <c r="K305" s="1655"/>
      <c r="L305" s="2280"/>
      <c r="M305" s="2280"/>
      <c r="N305" s="2280"/>
      <c r="O305" s="2280"/>
      <c r="P305" s="2280"/>
      <c r="Q305" s="2280"/>
      <c r="R305" s="2280"/>
      <c r="S305" s="2280"/>
      <c r="T305" s="2280"/>
      <c r="U305" s="2280"/>
      <c r="V305" s="2280"/>
      <c r="W305" s="2280"/>
      <c r="X305" s="2280"/>
      <c r="Y305" s="2280"/>
    </row>
    <row r="306" spans="1:25">
      <c r="A306" s="2296"/>
      <c r="B306" s="2314" t="s">
        <v>2677</v>
      </c>
      <c r="C306" s="1655"/>
      <c r="D306" s="1655"/>
      <c r="E306" s="1655"/>
      <c r="F306" s="1655"/>
      <c r="G306" s="1655"/>
      <c r="H306" s="1655"/>
      <c r="I306" s="1655"/>
      <c r="J306" s="1655"/>
      <c r="K306" s="1655"/>
      <c r="L306" s="2280"/>
      <c r="M306" s="2280"/>
      <c r="N306" s="2280"/>
      <c r="O306" s="2280"/>
      <c r="P306" s="2280"/>
      <c r="Q306" s="2280"/>
      <c r="R306" s="2280"/>
      <c r="S306" s="2280"/>
      <c r="T306" s="2280"/>
      <c r="U306" s="2280"/>
      <c r="V306" s="2280"/>
      <c r="W306" s="2280"/>
      <c r="X306" s="2280"/>
      <c r="Y306" s="2280"/>
    </row>
    <row r="307" spans="1:25">
      <c r="A307" s="2296"/>
      <c r="B307" s="2314" t="s">
        <v>2678</v>
      </c>
      <c r="C307" s="1655"/>
      <c r="D307" s="1655"/>
      <c r="E307" s="1655"/>
      <c r="F307" s="1655"/>
      <c r="G307" s="1655"/>
      <c r="H307" s="1655"/>
      <c r="I307" s="1655"/>
      <c r="J307" s="1655"/>
      <c r="K307" s="1655"/>
      <c r="L307" s="2280"/>
      <c r="M307" s="2280"/>
      <c r="N307" s="2280"/>
      <c r="O307" s="2280"/>
      <c r="P307" s="2280"/>
      <c r="Q307" s="2280"/>
      <c r="R307" s="2280"/>
      <c r="S307" s="2280"/>
      <c r="T307" s="2280"/>
      <c r="U307" s="2280"/>
      <c r="V307" s="2280"/>
      <c r="W307" s="2280"/>
      <c r="X307" s="2280"/>
      <c r="Y307" s="2280"/>
    </row>
    <row r="308" spans="1:25">
      <c r="A308" s="2296"/>
      <c r="B308" s="2314" t="s">
        <v>2679</v>
      </c>
      <c r="C308" s="1655"/>
      <c r="D308" s="1655"/>
      <c r="E308" s="1655"/>
      <c r="F308" s="1655"/>
      <c r="G308" s="1655"/>
      <c r="H308" s="1655"/>
      <c r="I308" s="1655"/>
      <c r="J308" s="1655"/>
      <c r="K308" s="1655"/>
      <c r="L308" s="2280"/>
      <c r="M308" s="2280"/>
      <c r="N308" s="2280"/>
      <c r="O308" s="2280"/>
      <c r="P308" s="2280"/>
      <c r="Q308" s="2280"/>
      <c r="R308" s="2280"/>
      <c r="S308" s="2280"/>
      <c r="T308" s="2280"/>
      <c r="U308" s="2280"/>
      <c r="V308" s="2280"/>
      <c r="W308" s="2280"/>
      <c r="X308" s="2280"/>
      <c r="Y308" s="2280"/>
    </row>
    <row r="309" spans="1:25">
      <c r="A309" s="2296"/>
      <c r="B309" s="2314" t="s">
        <v>2680</v>
      </c>
      <c r="C309" s="1655"/>
      <c r="D309" s="1655"/>
      <c r="E309" s="1655"/>
      <c r="F309" s="1655"/>
      <c r="G309" s="1655"/>
      <c r="H309" s="1655"/>
      <c r="I309" s="1655"/>
      <c r="J309" s="1655"/>
      <c r="K309" s="1655"/>
      <c r="L309" s="2280"/>
      <c r="M309" s="2280"/>
      <c r="N309" s="2280"/>
      <c r="O309" s="2280"/>
      <c r="P309" s="2280"/>
      <c r="Q309" s="2280"/>
      <c r="R309" s="2280"/>
      <c r="S309" s="2280"/>
      <c r="T309" s="2280"/>
      <c r="U309" s="2280"/>
      <c r="V309" s="2280"/>
      <c r="W309" s="2280"/>
      <c r="X309" s="2280"/>
      <c r="Y309" s="2280"/>
    </row>
    <row r="310" spans="1:25">
      <c r="B310" s="2314" t="s">
        <v>2681</v>
      </c>
      <c r="C310" s="1655"/>
      <c r="D310" s="1655"/>
      <c r="E310" s="1655"/>
      <c r="F310" s="1655"/>
      <c r="G310" s="1655"/>
      <c r="H310" s="1655"/>
      <c r="I310" s="1655"/>
      <c r="J310" s="1655"/>
      <c r="K310" s="1655"/>
      <c r="L310" s="2280"/>
      <c r="M310" s="2280"/>
      <c r="N310" s="2280"/>
      <c r="O310" s="2280"/>
      <c r="P310" s="2280"/>
      <c r="Q310" s="2280"/>
      <c r="R310" s="2280"/>
      <c r="S310" s="2280"/>
      <c r="T310" s="2280"/>
      <c r="U310" s="2280"/>
      <c r="V310" s="2280"/>
      <c r="W310" s="2280"/>
      <c r="X310" s="2280"/>
      <c r="Y310" s="2280"/>
    </row>
    <row r="311" spans="1:25">
      <c r="A311" s="2310"/>
      <c r="B311" s="2314" t="s">
        <v>1284</v>
      </c>
      <c r="C311" s="1655"/>
      <c r="D311" s="1655"/>
      <c r="E311" s="1655"/>
      <c r="F311" s="1655"/>
      <c r="G311" s="1655"/>
      <c r="H311" s="1655"/>
      <c r="I311" s="1655"/>
      <c r="J311" s="1655"/>
      <c r="K311" s="1655"/>
      <c r="L311" s="2280"/>
      <c r="M311" s="2280"/>
      <c r="N311" s="2280"/>
      <c r="O311" s="2280"/>
      <c r="P311" s="2280"/>
      <c r="Q311" s="2280"/>
      <c r="R311" s="2280"/>
      <c r="S311" s="2280"/>
      <c r="T311" s="2280"/>
      <c r="U311" s="2280"/>
      <c r="V311" s="2280"/>
      <c r="W311" s="2280"/>
      <c r="X311" s="2280"/>
      <c r="Y311" s="2280"/>
    </row>
    <row r="312" spans="1:25">
      <c r="A312" s="1655"/>
      <c r="B312" s="2311" t="s">
        <v>2673</v>
      </c>
      <c r="C312" s="1655"/>
      <c r="D312" s="1655"/>
      <c r="E312" s="1655"/>
      <c r="F312" s="1655"/>
      <c r="G312" s="1655"/>
      <c r="H312" s="1655"/>
      <c r="I312" s="1655"/>
      <c r="J312" s="1655"/>
      <c r="K312" s="1655"/>
      <c r="L312" s="2280"/>
      <c r="M312" s="2280"/>
      <c r="N312" s="2280"/>
      <c r="O312" s="2280"/>
      <c r="P312" s="2280"/>
      <c r="Q312" s="2280"/>
      <c r="R312" s="2280"/>
      <c r="S312" s="2280"/>
      <c r="T312" s="2280"/>
      <c r="U312" s="2280"/>
      <c r="V312" s="2280"/>
      <c r="W312" s="2280"/>
      <c r="X312" s="2280"/>
      <c r="Y312" s="2280"/>
    </row>
    <row r="313" spans="1:25">
      <c r="A313" s="1655"/>
      <c r="B313" s="2311" t="s">
        <v>2682</v>
      </c>
      <c r="C313" s="1655"/>
      <c r="D313" s="1655"/>
      <c r="E313" s="1655"/>
      <c r="F313" s="1655"/>
      <c r="G313" s="1655"/>
      <c r="H313" s="1655"/>
      <c r="I313" s="1655"/>
      <c r="J313" s="1655"/>
      <c r="K313" s="1655"/>
      <c r="L313" s="2280"/>
      <c r="M313" s="2280"/>
      <c r="N313" s="2280"/>
      <c r="O313" s="2280"/>
      <c r="P313" s="2280"/>
      <c r="Q313" s="2280"/>
      <c r="R313" s="2280"/>
      <c r="S313" s="2280"/>
      <c r="T313" s="2280"/>
      <c r="U313" s="2280"/>
      <c r="V313" s="2280"/>
      <c r="W313" s="2280"/>
      <c r="X313" s="2280"/>
      <c r="Y313" s="2280"/>
    </row>
    <row r="314" spans="1:25">
      <c r="A314" s="1655"/>
      <c r="B314" s="2314" t="s">
        <v>1407</v>
      </c>
      <c r="C314" s="1655"/>
      <c r="D314" s="1655"/>
      <c r="E314" s="1655"/>
      <c r="F314" s="1655"/>
      <c r="G314" s="1655"/>
      <c r="H314" s="1655"/>
      <c r="I314" s="1655"/>
      <c r="J314" s="1655"/>
      <c r="K314" s="1655"/>
      <c r="L314" s="2280"/>
      <c r="M314" s="2280"/>
      <c r="N314" s="2280"/>
      <c r="O314" s="2280"/>
      <c r="P314" s="2280"/>
      <c r="Q314" s="2280"/>
      <c r="R314" s="2280"/>
      <c r="S314" s="2280"/>
      <c r="T314" s="2280"/>
      <c r="U314" s="2280"/>
      <c r="V314" s="2280"/>
      <c r="W314" s="2280"/>
      <c r="X314" s="2280"/>
      <c r="Y314" s="2280"/>
    </row>
    <row r="315" spans="1:25">
      <c r="A315" s="2296"/>
      <c r="B315" s="2313" t="s">
        <v>2674</v>
      </c>
      <c r="C315" s="1655"/>
      <c r="D315" s="1655"/>
      <c r="E315" s="1655"/>
      <c r="F315" s="1655"/>
      <c r="G315" s="1655"/>
      <c r="H315" s="1655"/>
      <c r="I315" s="1655"/>
      <c r="J315" s="1655"/>
      <c r="K315" s="1655"/>
      <c r="L315" s="2280"/>
      <c r="M315" s="2280"/>
      <c r="N315" s="2280"/>
      <c r="O315" s="2280"/>
      <c r="P315" s="2280"/>
      <c r="Q315" s="2280"/>
      <c r="R315" s="2280"/>
      <c r="S315" s="2280"/>
      <c r="T315" s="2280"/>
      <c r="U315" s="2280"/>
      <c r="V315" s="2280"/>
      <c r="W315" s="2280"/>
      <c r="X315" s="2280"/>
      <c r="Y315" s="2280"/>
    </row>
    <row r="316" spans="1:25">
      <c r="A316" s="2296"/>
      <c r="B316" s="2313"/>
      <c r="C316" s="1655"/>
      <c r="D316" s="1655"/>
      <c r="E316" s="1655"/>
      <c r="F316" s="1655"/>
      <c r="G316" s="1655"/>
      <c r="H316" s="1655"/>
      <c r="I316" s="1655"/>
      <c r="J316" s="1655"/>
      <c r="K316" s="1655"/>
      <c r="L316" s="2280"/>
      <c r="M316" s="2280"/>
      <c r="N316" s="2280"/>
      <c r="O316" s="2280"/>
      <c r="P316" s="2280"/>
      <c r="Q316" s="2280"/>
      <c r="R316" s="2280"/>
      <c r="S316" s="2280"/>
      <c r="T316" s="2280"/>
      <c r="U316" s="2280"/>
      <c r="V316" s="2280"/>
      <c r="W316" s="2280"/>
      <c r="X316" s="2280"/>
      <c r="Y316" s="2280"/>
    </row>
    <row r="317" spans="1:25">
      <c r="A317" s="2296"/>
      <c r="B317" s="2313"/>
      <c r="C317" s="1655"/>
      <c r="D317" s="1655"/>
      <c r="E317" s="1655"/>
      <c r="F317" s="1655"/>
      <c r="G317" s="1655"/>
      <c r="H317" s="1655"/>
      <c r="I317" s="1655"/>
      <c r="J317" s="1655"/>
      <c r="K317" s="1655"/>
      <c r="L317" s="2280"/>
      <c r="M317" s="2280"/>
      <c r="N317" s="2280"/>
      <c r="O317" s="2280"/>
      <c r="P317" s="2280"/>
      <c r="Q317" s="2280"/>
      <c r="R317" s="2280"/>
      <c r="S317" s="2280"/>
      <c r="T317" s="2280"/>
      <c r="U317" s="2280"/>
      <c r="V317" s="2280"/>
      <c r="W317" s="2280"/>
      <c r="X317" s="2280"/>
      <c r="Y317" s="2280"/>
    </row>
    <row r="318" spans="1:25">
      <c r="A318" s="2296"/>
      <c r="B318" s="2313"/>
      <c r="C318" s="1655"/>
      <c r="D318" s="1655"/>
      <c r="E318" s="1655"/>
      <c r="F318" s="1655"/>
      <c r="G318" s="1655"/>
      <c r="H318" s="1655"/>
      <c r="I318" s="1655"/>
      <c r="J318" s="1655"/>
      <c r="K318" s="1655"/>
      <c r="L318" s="2280"/>
      <c r="M318" s="2280"/>
      <c r="N318" s="2280"/>
      <c r="O318" s="2280"/>
      <c r="P318" s="2280"/>
      <c r="Q318" s="2280"/>
      <c r="R318" s="2280"/>
      <c r="S318" s="2280"/>
      <c r="T318" s="2280"/>
      <c r="U318" s="2280"/>
      <c r="V318" s="2280"/>
      <c r="W318" s="2280"/>
      <c r="X318" s="2280"/>
      <c r="Y318" s="2280"/>
    </row>
    <row r="319" spans="1:25">
      <c r="A319" s="2296"/>
      <c r="B319" s="2313"/>
      <c r="C319" s="1655"/>
      <c r="D319" s="1655"/>
      <c r="E319" s="1655"/>
      <c r="F319" s="1655"/>
      <c r="G319" s="1655"/>
      <c r="H319" s="1655"/>
      <c r="I319" s="1655"/>
      <c r="J319" s="1655"/>
      <c r="K319" s="1655"/>
      <c r="L319" s="2280"/>
      <c r="M319" s="2280"/>
      <c r="N319" s="2280"/>
      <c r="O319" s="2280"/>
      <c r="P319" s="2280"/>
      <c r="Q319" s="2280"/>
      <c r="R319" s="2280"/>
      <c r="S319" s="2280"/>
      <c r="T319" s="2280"/>
      <c r="U319" s="2280"/>
      <c r="V319" s="2280"/>
      <c r="W319" s="2280"/>
      <c r="X319" s="2280"/>
      <c r="Y319" s="2280"/>
    </row>
    <row r="320" spans="1:25">
      <c r="A320" s="2296"/>
      <c r="B320" s="2313"/>
      <c r="C320" s="1655"/>
      <c r="D320" s="1655"/>
      <c r="E320" s="1655"/>
      <c r="F320" s="1655"/>
      <c r="G320" s="1655"/>
      <c r="H320" s="1655"/>
      <c r="I320" s="1655"/>
      <c r="J320" s="1655"/>
      <c r="K320" s="1655"/>
      <c r="L320" s="2280"/>
      <c r="M320" s="2280"/>
      <c r="N320" s="2280"/>
      <c r="O320" s="2280"/>
      <c r="P320" s="2280"/>
      <c r="Q320" s="2280"/>
      <c r="R320" s="2280"/>
      <c r="S320" s="2280"/>
      <c r="T320" s="2280"/>
      <c r="U320" s="2280"/>
      <c r="V320" s="2280"/>
      <c r="W320" s="2280"/>
      <c r="X320" s="2280"/>
      <c r="Y320" s="2280"/>
    </row>
    <row r="321" spans="1:25">
      <c r="A321" s="2296"/>
      <c r="B321" s="2313"/>
      <c r="C321" s="1655"/>
      <c r="D321" s="1655"/>
      <c r="E321" s="1655"/>
      <c r="F321" s="1655"/>
      <c r="G321" s="1655"/>
      <c r="H321" s="1655"/>
      <c r="I321" s="1655"/>
      <c r="J321" s="1655"/>
      <c r="K321" s="1655"/>
      <c r="L321" s="2280"/>
      <c r="M321" s="2280"/>
      <c r="N321" s="2280"/>
      <c r="O321" s="2280"/>
      <c r="P321" s="2280"/>
      <c r="Q321" s="2280"/>
      <c r="R321" s="2280"/>
      <c r="S321" s="2280"/>
      <c r="T321" s="2280"/>
      <c r="U321" s="2280"/>
      <c r="V321" s="2280"/>
      <c r="W321" s="2280"/>
      <c r="X321" s="2280"/>
      <c r="Y321" s="2280"/>
    </row>
    <row r="322" spans="1:25">
      <c r="A322" s="2296"/>
      <c r="B322" s="2313"/>
      <c r="C322" s="1655"/>
      <c r="D322" s="1655"/>
      <c r="E322" s="1655"/>
      <c r="F322" s="1655"/>
      <c r="G322" s="1655"/>
      <c r="H322" s="1655"/>
      <c r="I322" s="1655"/>
      <c r="J322" s="1655"/>
      <c r="K322" s="1655"/>
      <c r="L322" s="2280"/>
      <c r="M322" s="2280"/>
      <c r="N322" s="2280"/>
      <c r="O322" s="2280"/>
      <c r="P322" s="2280"/>
      <c r="Q322" s="2280"/>
      <c r="R322" s="2280"/>
      <c r="S322" s="2280"/>
      <c r="T322" s="2280"/>
      <c r="U322" s="2280"/>
      <c r="V322" s="2280"/>
      <c r="W322" s="2280"/>
      <c r="X322" s="2280"/>
      <c r="Y322" s="2280"/>
    </row>
    <row r="323" spans="1:25">
      <c r="A323" s="2296"/>
      <c r="B323" s="2300"/>
      <c r="C323" s="1655"/>
      <c r="D323" s="1655"/>
      <c r="E323" s="1655"/>
      <c r="F323" s="1655"/>
      <c r="G323" s="1655"/>
      <c r="H323" s="1655"/>
      <c r="I323" s="1655"/>
      <c r="J323" s="1655"/>
      <c r="K323" s="1655"/>
      <c r="L323" s="2280"/>
      <c r="M323" s="2280"/>
      <c r="N323" s="2280"/>
      <c r="O323" s="2280"/>
      <c r="P323" s="2280"/>
      <c r="Q323" s="2280"/>
      <c r="R323" s="2280"/>
      <c r="S323" s="2280"/>
      <c r="T323" s="2280"/>
      <c r="U323" s="2280"/>
      <c r="V323" s="2280"/>
      <c r="W323" s="2280"/>
      <c r="X323" s="2280"/>
      <c r="Y323" s="2280"/>
    </row>
    <row r="324" spans="1:25">
      <c r="A324" s="2296"/>
      <c r="B324" s="2300" t="s">
        <v>2683</v>
      </c>
      <c r="C324" s="1655"/>
      <c r="D324" s="1655"/>
      <c r="E324" s="1655"/>
      <c r="F324" s="1655"/>
      <c r="G324" s="1655"/>
      <c r="H324" s="1655"/>
      <c r="I324" s="1655"/>
      <c r="J324" s="1655"/>
      <c r="K324" s="1655"/>
      <c r="L324" s="2280"/>
      <c r="M324" s="2280"/>
      <c r="N324" s="2280"/>
      <c r="O324" s="2280"/>
      <c r="P324" s="2280"/>
      <c r="Q324" s="2280"/>
      <c r="R324" s="2280"/>
      <c r="S324" s="2280"/>
      <c r="T324" s="2280"/>
      <c r="U324" s="2280"/>
      <c r="V324" s="2280"/>
      <c r="W324" s="2280"/>
      <c r="X324" s="2280"/>
      <c r="Y324" s="2280"/>
    </row>
    <row r="325" spans="1:25">
      <c r="A325" s="2296"/>
      <c r="B325" s="2314" t="s">
        <v>2679</v>
      </c>
      <c r="C325" s="1655"/>
      <c r="D325" s="1655"/>
      <c r="E325" s="1655"/>
      <c r="F325" s="1655"/>
      <c r="G325" s="1655"/>
      <c r="H325" s="1655"/>
      <c r="I325" s="1655"/>
      <c r="J325" s="1655"/>
      <c r="K325" s="1655"/>
      <c r="L325" s="2280"/>
      <c r="M325" s="2280"/>
      <c r="N325" s="2280"/>
      <c r="O325" s="2280"/>
      <c r="P325" s="2280"/>
      <c r="Q325" s="2280"/>
      <c r="R325" s="2280"/>
      <c r="S325" s="2280"/>
      <c r="T325" s="2280"/>
      <c r="U325" s="2280"/>
      <c r="V325" s="2280"/>
      <c r="W325" s="2280"/>
      <c r="X325" s="2280"/>
      <c r="Y325" s="2280"/>
    </row>
    <row r="326" spans="1:25">
      <c r="A326" s="2296"/>
      <c r="B326" s="2314" t="s">
        <v>2680</v>
      </c>
      <c r="C326" s="1655"/>
      <c r="D326" s="1655"/>
      <c r="E326" s="1655"/>
      <c r="F326" s="1655"/>
      <c r="G326" s="1655"/>
      <c r="H326" s="1655"/>
      <c r="I326" s="1655"/>
      <c r="J326" s="1655"/>
      <c r="K326" s="1655"/>
      <c r="L326" s="2280"/>
      <c r="M326" s="2280"/>
      <c r="N326" s="2280"/>
      <c r="O326" s="2280"/>
      <c r="P326" s="2280"/>
      <c r="Q326" s="2280"/>
      <c r="R326" s="2280"/>
      <c r="S326" s="2280"/>
      <c r="T326" s="2280"/>
      <c r="U326" s="2280"/>
      <c r="V326" s="2280"/>
      <c r="W326" s="2280"/>
      <c r="X326" s="2280"/>
      <c r="Y326" s="2280"/>
    </row>
    <row r="327" spans="1:25">
      <c r="A327" s="2296"/>
      <c r="B327" s="2314" t="s">
        <v>2681</v>
      </c>
      <c r="C327" s="1655"/>
      <c r="D327" s="1655"/>
      <c r="E327" s="1655"/>
      <c r="F327" s="1655"/>
      <c r="G327" s="1655"/>
      <c r="H327" s="1655"/>
      <c r="I327" s="1655"/>
      <c r="J327" s="1655"/>
      <c r="K327" s="1655"/>
      <c r="L327" s="2280"/>
      <c r="M327" s="2280"/>
      <c r="N327" s="2280"/>
      <c r="O327" s="2280"/>
      <c r="P327" s="2280"/>
      <c r="Q327" s="2280"/>
      <c r="R327" s="2280"/>
      <c r="S327" s="2280"/>
      <c r="T327" s="2280"/>
      <c r="U327" s="2280"/>
      <c r="V327" s="2280"/>
      <c r="W327" s="2280"/>
      <c r="X327" s="2280"/>
      <c r="Y327" s="2280"/>
    </row>
    <row r="328" spans="1:25">
      <c r="A328" s="2296"/>
      <c r="B328" s="2314" t="s">
        <v>1284</v>
      </c>
      <c r="C328" s="1655"/>
      <c r="D328" s="1655"/>
      <c r="E328" s="1655"/>
      <c r="F328" s="1655"/>
      <c r="G328" s="1655"/>
      <c r="H328" s="1655"/>
      <c r="I328" s="1655"/>
      <c r="J328" s="1655"/>
      <c r="K328" s="1655"/>
      <c r="L328" s="2280"/>
      <c r="M328" s="2280"/>
      <c r="N328" s="2280"/>
      <c r="O328" s="2280"/>
      <c r="P328" s="2280"/>
      <c r="Q328" s="2280"/>
      <c r="R328" s="2280"/>
      <c r="S328" s="2280"/>
      <c r="T328" s="2280"/>
      <c r="U328" s="2280"/>
      <c r="V328" s="2280"/>
      <c r="W328" s="2280"/>
      <c r="X328" s="2280"/>
      <c r="Y328" s="2280"/>
    </row>
    <row r="329" spans="1:25">
      <c r="A329" s="2296"/>
      <c r="B329" s="2311" t="s">
        <v>2673</v>
      </c>
      <c r="C329" s="1655"/>
      <c r="D329" s="1655"/>
      <c r="E329" s="1655"/>
      <c r="F329" s="1655"/>
      <c r="G329" s="1655"/>
      <c r="H329" s="1655"/>
      <c r="I329" s="1655"/>
      <c r="J329" s="1655"/>
      <c r="K329" s="1655"/>
      <c r="L329" s="2280"/>
      <c r="M329" s="2280"/>
      <c r="N329" s="2280"/>
      <c r="O329" s="2280"/>
      <c r="P329" s="2280"/>
      <c r="Q329" s="2280"/>
      <c r="R329" s="2280"/>
      <c r="S329" s="2280"/>
      <c r="T329" s="2280"/>
      <c r="U329" s="2280"/>
      <c r="V329" s="2280"/>
      <c r="W329" s="2280"/>
      <c r="X329" s="2280"/>
      <c r="Y329" s="2280"/>
    </row>
    <row r="330" spans="1:25">
      <c r="A330" s="2296"/>
      <c r="B330" s="2311" t="s">
        <v>2684</v>
      </c>
      <c r="C330" s="1655"/>
      <c r="D330" s="1655"/>
      <c r="E330" s="1655"/>
      <c r="F330" s="1655"/>
      <c r="G330" s="1655"/>
      <c r="H330" s="1655"/>
      <c r="I330" s="1655"/>
      <c r="J330" s="1655"/>
      <c r="K330" s="1655"/>
      <c r="L330" s="2280"/>
      <c r="M330" s="2280"/>
      <c r="N330" s="2280"/>
      <c r="O330" s="2280"/>
      <c r="P330" s="2280"/>
      <c r="Q330" s="2280"/>
      <c r="R330" s="2280"/>
      <c r="S330" s="2280"/>
      <c r="T330" s="2280"/>
      <c r="U330" s="2280"/>
      <c r="V330" s="2280"/>
      <c r="W330" s="2280"/>
      <c r="X330" s="2280"/>
      <c r="Y330" s="2280"/>
    </row>
    <row r="331" spans="1:25">
      <c r="A331" s="2296"/>
      <c r="B331" s="2314" t="s">
        <v>1407</v>
      </c>
      <c r="C331" s="1655"/>
      <c r="D331" s="1655"/>
      <c r="E331" s="1655"/>
      <c r="F331" s="1655"/>
      <c r="G331" s="1655"/>
      <c r="H331" s="1655"/>
      <c r="I331" s="1655"/>
      <c r="J331" s="1655"/>
      <c r="K331" s="1655"/>
      <c r="L331" s="2280"/>
      <c r="M331" s="2280"/>
      <c r="N331" s="2280"/>
      <c r="O331" s="2280"/>
      <c r="P331" s="2280"/>
      <c r="Q331" s="2280"/>
      <c r="R331" s="2280"/>
      <c r="S331" s="2280"/>
      <c r="T331" s="2280"/>
      <c r="U331" s="2280"/>
      <c r="V331" s="2280"/>
      <c r="W331" s="2280"/>
      <c r="X331" s="2280"/>
      <c r="Y331" s="2280"/>
    </row>
    <row r="332" spans="1:25">
      <c r="A332" s="2296"/>
      <c r="B332" s="2313" t="s">
        <v>2674</v>
      </c>
      <c r="C332" s="1655"/>
      <c r="D332" s="1655"/>
      <c r="E332" s="1655"/>
      <c r="F332" s="1655"/>
      <c r="G332" s="1655"/>
      <c r="H332" s="1655"/>
      <c r="I332" s="1655"/>
      <c r="J332" s="1655"/>
      <c r="K332" s="1655"/>
      <c r="L332" s="2280"/>
      <c r="M332" s="2280"/>
      <c r="N332" s="2280"/>
      <c r="O332" s="2280"/>
      <c r="P332" s="2280"/>
      <c r="Q332" s="2280"/>
      <c r="R332" s="2280"/>
      <c r="S332" s="2280"/>
      <c r="T332" s="2280"/>
      <c r="U332" s="2280"/>
      <c r="V332" s="2280"/>
      <c r="W332" s="2280"/>
      <c r="X332" s="2280"/>
      <c r="Y332" s="2280"/>
    </row>
    <row r="333" spans="1:25">
      <c r="A333" s="2296"/>
      <c r="B333" s="2313"/>
      <c r="C333" s="1655"/>
      <c r="D333" s="1655"/>
      <c r="E333" s="1655"/>
      <c r="F333" s="1655"/>
      <c r="G333" s="1655"/>
      <c r="H333" s="1655"/>
      <c r="I333" s="1655"/>
      <c r="J333" s="1655"/>
      <c r="K333" s="1655"/>
      <c r="L333" s="2280"/>
      <c r="M333" s="2280"/>
      <c r="N333" s="2280"/>
      <c r="O333" s="2280"/>
      <c r="P333" s="2280"/>
      <c r="Q333" s="2280"/>
      <c r="R333" s="2280"/>
      <c r="S333" s="2280"/>
      <c r="T333" s="2280"/>
      <c r="U333" s="2280"/>
      <c r="V333" s="2280"/>
      <c r="W333" s="2280"/>
      <c r="X333" s="2280"/>
      <c r="Y333" s="2280"/>
    </row>
    <row r="334" spans="1:25">
      <c r="A334" s="2296"/>
      <c r="B334" s="2313"/>
      <c r="C334" s="1655"/>
      <c r="D334" s="1655"/>
      <c r="E334" s="1655"/>
      <c r="F334" s="1655"/>
      <c r="G334" s="1655"/>
      <c r="H334" s="1655"/>
      <c r="I334" s="1655"/>
      <c r="J334" s="1655"/>
      <c r="K334" s="1655"/>
      <c r="L334" s="2280"/>
      <c r="M334" s="2280"/>
      <c r="N334" s="2280"/>
      <c r="O334" s="2280"/>
      <c r="P334" s="2280"/>
      <c r="Q334" s="2280"/>
      <c r="R334" s="2280"/>
      <c r="S334" s="2280"/>
      <c r="T334" s="2280"/>
      <c r="U334" s="2280"/>
      <c r="V334" s="2280"/>
      <c r="W334" s="2280"/>
      <c r="X334" s="2280"/>
      <c r="Y334" s="2280"/>
    </row>
    <row r="335" spans="1:25">
      <c r="A335" s="2296"/>
      <c r="B335" s="2313"/>
      <c r="C335" s="1655"/>
      <c r="D335" s="1655"/>
      <c r="E335" s="1655"/>
      <c r="F335" s="1655"/>
      <c r="G335" s="1655"/>
      <c r="H335" s="1655"/>
      <c r="I335" s="1655"/>
      <c r="J335" s="1655"/>
      <c r="K335" s="1655"/>
      <c r="L335" s="2280"/>
      <c r="M335" s="2280"/>
      <c r="N335" s="2280"/>
      <c r="O335" s="2280"/>
      <c r="P335" s="2280"/>
      <c r="Q335" s="2280"/>
      <c r="R335" s="2280"/>
      <c r="S335" s="2280"/>
      <c r="T335" s="2280"/>
      <c r="U335" s="2280"/>
      <c r="V335" s="2280"/>
      <c r="W335" s="2280"/>
      <c r="X335" s="2280"/>
      <c r="Y335" s="2280"/>
    </row>
    <row r="336" spans="1:25">
      <c r="A336" s="2296"/>
      <c r="B336" s="2313"/>
      <c r="C336" s="1655"/>
      <c r="D336" s="1655"/>
      <c r="E336" s="1655"/>
      <c r="F336" s="1655"/>
      <c r="G336" s="1655"/>
      <c r="H336" s="1655"/>
      <c r="I336" s="1655"/>
      <c r="J336" s="1655"/>
      <c r="K336" s="1655"/>
      <c r="L336" s="2280"/>
      <c r="M336" s="2280"/>
      <c r="N336" s="2280"/>
      <c r="O336" s="2280"/>
      <c r="P336" s="2280"/>
      <c r="Q336" s="2280"/>
      <c r="R336" s="2280"/>
      <c r="S336" s="2280"/>
      <c r="T336" s="2280"/>
      <c r="U336" s="2280"/>
      <c r="V336" s="2280"/>
      <c r="W336" s="2280"/>
      <c r="X336" s="2280"/>
      <c r="Y336" s="2280"/>
    </row>
    <row r="337" spans="1:25">
      <c r="A337" s="2296"/>
      <c r="B337" s="2313"/>
      <c r="C337" s="1655"/>
      <c r="D337" s="1655"/>
      <c r="E337" s="1655"/>
      <c r="F337" s="1655"/>
      <c r="G337" s="1655"/>
      <c r="H337" s="1655"/>
      <c r="I337" s="1655"/>
      <c r="J337" s="1655"/>
      <c r="K337" s="1655"/>
      <c r="L337" s="2280"/>
      <c r="M337" s="2280"/>
      <c r="N337" s="2280"/>
      <c r="O337" s="2280"/>
      <c r="P337" s="2280"/>
      <c r="Q337" s="2280"/>
      <c r="R337" s="2280"/>
      <c r="S337" s="2280"/>
      <c r="T337" s="2280"/>
      <c r="U337" s="2280"/>
      <c r="V337" s="2280"/>
      <c r="W337" s="2280"/>
      <c r="X337" s="2280"/>
      <c r="Y337" s="2280"/>
    </row>
  </sheetData>
  <pageMargins left="0.39370078740157483" right="0.39370078740157483" top="0.39370078740157483" bottom="0.39370078740157483" header="0.51181102362204722" footer="0.51181102362204722"/>
  <pageSetup paperSize="8" scale="42" fitToHeight="5" orientation="landscape" r:id="rId1"/>
  <headerFooter alignWithMargins="0">
    <oddHeader>&amp;R&amp;A</oddHeader>
    <oddFooter>&amp;R&amp;F&amp;D&amp;T</oddFooter>
  </headerFooter>
</worksheet>
</file>

<file path=xl/worksheets/sheet32.xml><?xml version="1.0" encoding="utf-8"?>
<worksheet xmlns="http://schemas.openxmlformats.org/spreadsheetml/2006/main" xmlns:r="http://schemas.openxmlformats.org/officeDocument/2006/relationships">
  <sheetPr>
    <tabColor theme="7" tint="0.59999389629810485"/>
    <pageSetUpPr fitToPage="1"/>
  </sheetPr>
  <dimension ref="A1:R114"/>
  <sheetViews>
    <sheetView topLeftCell="C1" zoomScale="70" zoomScaleNormal="70" zoomScaleSheetLayoutView="80" workbookViewId="0">
      <selection activeCell="D4" sqref="D4"/>
    </sheetView>
  </sheetViews>
  <sheetFormatPr defaultRowHeight="14.25"/>
  <cols>
    <col min="1" max="1" width="4.25" style="1135" customWidth="1"/>
    <col min="2" max="2" width="25.125" style="1135" customWidth="1"/>
    <col min="3" max="3" width="55" style="1135" customWidth="1"/>
    <col min="4" max="4" width="54.25" style="1135" bestFit="1" customWidth="1"/>
    <col min="5" max="5" width="11.25" style="1135" bestFit="1" customWidth="1"/>
    <col min="6" max="6" width="13.5" style="1135" bestFit="1" customWidth="1"/>
    <col min="7" max="7" width="13.5" style="1135" customWidth="1"/>
    <col min="8" max="17" width="11.125" style="1135" bestFit="1" customWidth="1"/>
    <col min="18" max="255" width="9" style="1135"/>
    <col min="256" max="256" width="8.625" style="1135" customWidth="1"/>
    <col min="257" max="257" width="55" style="1135" customWidth="1"/>
    <col min="258" max="260" width="11.5" style="1135" customWidth="1"/>
    <col min="261" max="261" width="12.25" style="1135" customWidth="1"/>
    <col min="262" max="262" width="9" style="1135"/>
    <col min="263" max="265" width="11.5" style="1135" customWidth="1"/>
    <col min="266" max="266" width="12.25" style="1135" customWidth="1"/>
    <col min="267" max="511" width="9" style="1135"/>
    <col min="512" max="512" width="8.625" style="1135" customWidth="1"/>
    <col min="513" max="513" width="55" style="1135" customWidth="1"/>
    <col min="514" max="516" width="11.5" style="1135" customWidth="1"/>
    <col min="517" max="517" width="12.25" style="1135" customWidth="1"/>
    <col min="518" max="518" width="9" style="1135"/>
    <col min="519" max="521" width="11.5" style="1135" customWidth="1"/>
    <col min="522" max="522" width="12.25" style="1135" customWidth="1"/>
    <col min="523" max="767" width="9" style="1135"/>
    <col min="768" max="768" width="8.625" style="1135" customWidth="1"/>
    <col min="769" max="769" width="55" style="1135" customWidth="1"/>
    <col min="770" max="772" width="11.5" style="1135" customWidth="1"/>
    <col min="773" max="773" width="12.25" style="1135" customWidth="1"/>
    <col min="774" max="774" width="9" style="1135"/>
    <col min="775" max="777" width="11.5" style="1135" customWidth="1"/>
    <col min="778" max="778" width="12.25" style="1135" customWidth="1"/>
    <col min="779" max="1023" width="9" style="1135"/>
    <col min="1024" max="1024" width="8.625" style="1135" customWidth="1"/>
    <col min="1025" max="1025" width="55" style="1135" customWidth="1"/>
    <col min="1026" max="1028" width="11.5" style="1135" customWidth="1"/>
    <col min="1029" max="1029" width="12.25" style="1135" customWidth="1"/>
    <col min="1030" max="1030" width="9" style="1135"/>
    <col min="1031" max="1033" width="11.5" style="1135" customWidth="1"/>
    <col min="1034" max="1034" width="12.25" style="1135" customWidth="1"/>
    <col min="1035" max="1279" width="9" style="1135"/>
    <col min="1280" max="1280" width="8.625" style="1135" customWidth="1"/>
    <col min="1281" max="1281" width="55" style="1135" customWidth="1"/>
    <col min="1282" max="1284" width="11.5" style="1135" customWidth="1"/>
    <col min="1285" max="1285" width="12.25" style="1135" customWidth="1"/>
    <col min="1286" max="1286" width="9" style="1135"/>
    <col min="1287" max="1289" width="11.5" style="1135" customWidth="1"/>
    <col min="1290" max="1290" width="12.25" style="1135" customWidth="1"/>
    <col min="1291" max="1535" width="9" style="1135"/>
    <col min="1536" max="1536" width="8.625" style="1135" customWidth="1"/>
    <col min="1537" max="1537" width="55" style="1135" customWidth="1"/>
    <col min="1538" max="1540" width="11.5" style="1135" customWidth="1"/>
    <col min="1541" max="1541" width="12.25" style="1135" customWidth="1"/>
    <col min="1542" max="1542" width="9" style="1135"/>
    <col min="1543" max="1545" width="11.5" style="1135" customWidth="1"/>
    <col min="1546" max="1546" width="12.25" style="1135" customWidth="1"/>
    <col min="1547" max="1791" width="9" style="1135"/>
    <col min="1792" max="1792" width="8.625" style="1135" customWidth="1"/>
    <col min="1793" max="1793" width="55" style="1135" customWidth="1"/>
    <col min="1794" max="1796" width="11.5" style="1135" customWidth="1"/>
    <col min="1797" max="1797" width="12.25" style="1135" customWidth="1"/>
    <col min="1798" max="1798" width="9" style="1135"/>
    <col min="1799" max="1801" width="11.5" style="1135" customWidth="1"/>
    <col min="1802" max="1802" width="12.25" style="1135" customWidth="1"/>
    <col min="1803" max="2047" width="9" style="1135"/>
    <col min="2048" max="2048" width="8.625" style="1135" customWidth="1"/>
    <col min="2049" max="2049" width="55" style="1135" customWidth="1"/>
    <col min="2050" max="2052" width="11.5" style="1135" customWidth="1"/>
    <col min="2053" max="2053" width="12.25" style="1135" customWidth="1"/>
    <col min="2054" max="2054" width="9" style="1135"/>
    <col min="2055" max="2057" width="11.5" style="1135" customWidth="1"/>
    <col min="2058" max="2058" width="12.25" style="1135" customWidth="1"/>
    <col min="2059" max="2303" width="9" style="1135"/>
    <col min="2304" max="2304" width="8.625" style="1135" customWidth="1"/>
    <col min="2305" max="2305" width="55" style="1135" customWidth="1"/>
    <col min="2306" max="2308" width="11.5" style="1135" customWidth="1"/>
    <col min="2309" max="2309" width="12.25" style="1135" customWidth="1"/>
    <col min="2310" max="2310" width="9" style="1135"/>
    <col min="2311" max="2313" width="11.5" style="1135" customWidth="1"/>
    <col min="2314" max="2314" width="12.25" style="1135" customWidth="1"/>
    <col min="2315" max="2559" width="9" style="1135"/>
    <col min="2560" max="2560" width="8.625" style="1135" customWidth="1"/>
    <col min="2561" max="2561" width="55" style="1135" customWidth="1"/>
    <col min="2562" max="2564" width="11.5" style="1135" customWidth="1"/>
    <col min="2565" max="2565" width="12.25" style="1135" customWidth="1"/>
    <col min="2566" max="2566" width="9" style="1135"/>
    <col min="2567" max="2569" width="11.5" style="1135" customWidth="1"/>
    <col min="2570" max="2570" width="12.25" style="1135" customWidth="1"/>
    <col min="2571" max="2815" width="9" style="1135"/>
    <col min="2816" max="2816" width="8.625" style="1135" customWidth="1"/>
    <col min="2817" max="2817" width="55" style="1135" customWidth="1"/>
    <col min="2818" max="2820" width="11.5" style="1135" customWidth="1"/>
    <col min="2821" max="2821" width="12.25" style="1135" customWidth="1"/>
    <col min="2822" max="2822" width="9" style="1135"/>
    <col min="2823" max="2825" width="11.5" style="1135" customWidth="1"/>
    <col min="2826" max="2826" width="12.25" style="1135" customWidth="1"/>
    <col min="2827" max="3071" width="9" style="1135"/>
    <col min="3072" max="3072" width="8.625" style="1135" customWidth="1"/>
    <col min="3073" max="3073" width="55" style="1135" customWidth="1"/>
    <col min="3074" max="3076" width="11.5" style="1135" customWidth="1"/>
    <col min="3077" max="3077" width="12.25" style="1135" customWidth="1"/>
    <col min="3078" max="3078" width="9" style="1135"/>
    <col min="3079" max="3081" width="11.5" style="1135" customWidth="1"/>
    <col min="3082" max="3082" width="12.25" style="1135" customWidth="1"/>
    <col min="3083" max="3327" width="9" style="1135"/>
    <col min="3328" max="3328" width="8.625" style="1135" customWidth="1"/>
    <col min="3329" max="3329" width="55" style="1135" customWidth="1"/>
    <col min="3330" max="3332" width="11.5" style="1135" customWidth="1"/>
    <col min="3333" max="3333" width="12.25" style="1135" customWidth="1"/>
    <col min="3334" max="3334" width="9" style="1135"/>
    <col min="3335" max="3337" width="11.5" style="1135" customWidth="1"/>
    <col min="3338" max="3338" width="12.25" style="1135" customWidth="1"/>
    <col min="3339" max="3583" width="9" style="1135"/>
    <col min="3584" max="3584" width="8.625" style="1135" customWidth="1"/>
    <col min="3585" max="3585" width="55" style="1135" customWidth="1"/>
    <col min="3586" max="3588" width="11.5" style="1135" customWidth="1"/>
    <col min="3589" max="3589" width="12.25" style="1135" customWidth="1"/>
    <col min="3590" max="3590" width="9" style="1135"/>
    <col min="3591" max="3593" width="11.5" style="1135" customWidth="1"/>
    <col min="3594" max="3594" width="12.25" style="1135" customWidth="1"/>
    <col min="3595" max="3839" width="9" style="1135"/>
    <col min="3840" max="3840" width="8.625" style="1135" customWidth="1"/>
    <col min="3841" max="3841" width="55" style="1135" customWidth="1"/>
    <col min="3842" max="3844" width="11.5" style="1135" customWidth="1"/>
    <col min="3845" max="3845" width="12.25" style="1135" customWidth="1"/>
    <col min="3846" max="3846" width="9" style="1135"/>
    <col min="3847" max="3849" width="11.5" style="1135" customWidth="1"/>
    <col min="3850" max="3850" width="12.25" style="1135" customWidth="1"/>
    <col min="3851" max="4095" width="9" style="1135"/>
    <col min="4096" max="4096" width="8.625" style="1135" customWidth="1"/>
    <col min="4097" max="4097" width="55" style="1135" customWidth="1"/>
    <col min="4098" max="4100" width="11.5" style="1135" customWidth="1"/>
    <col min="4101" max="4101" width="12.25" style="1135" customWidth="1"/>
    <col min="4102" max="4102" width="9" style="1135"/>
    <col min="4103" max="4105" width="11.5" style="1135" customWidth="1"/>
    <col min="4106" max="4106" width="12.25" style="1135" customWidth="1"/>
    <col min="4107" max="4351" width="9" style="1135"/>
    <col min="4352" max="4352" width="8.625" style="1135" customWidth="1"/>
    <col min="4353" max="4353" width="55" style="1135" customWidth="1"/>
    <col min="4354" max="4356" width="11.5" style="1135" customWidth="1"/>
    <col min="4357" max="4357" width="12.25" style="1135" customWidth="1"/>
    <col min="4358" max="4358" width="9" style="1135"/>
    <col min="4359" max="4361" width="11.5" style="1135" customWidth="1"/>
    <col min="4362" max="4362" width="12.25" style="1135" customWidth="1"/>
    <col min="4363" max="4607" width="9" style="1135"/>
    <col min="4608" max="4608" width="8.625" style="1135" customWidth="1"/>
    <col min="4609" max="4609" width="55" style="1135" customWidth="1"/>
    <col min="4610" max="4612" width="11.5" style="1135" customWidth="1"/>
    <col min="4613" max="4613" width="12.25" style="1135" customWidth="1"/>
    <col min="4614" max="4614" width="9" style="1135"/>
    <col min="4615" max="4617" width="11.5" style="1135" customWidth="1"/>
    <col min="4618" max="4618" width="12.25" style="1135" customWidth="1"/>
    <col min="4619" max="4863" width="9" style="1135"/>
    <col min="4864" max="4864" width="8.625" style="1135" customWidth="1"/>
    <col min="4865" max="4865" width="55" style="1135" customWidth="1"/>
    <col min="4866" max="4868" width="11.5" style="1135" customWidth="1"/>
    <col min="4869" max="4869" width="12.25" style="1135" customWidth="1"/>
    <col min="4870" max="4870" width="9" style="1135"/>
    <col min="4871" max="4873" width="11.5" style="1135" customWidth="1"/>
    <col min="4874" max="4874" width="12.25" style="1135" customWidth="1"/>
    <col min="4875" max="5119" width="9" style="1135"/>
    <col min="5120" max="5120" width="8.625" style="1135" customWidth="1"/>
    <col min="5121" max="5121" width="55" style="1135" customWidth="1"/>
    <col min="5122" max="5124" width="11.5" style="1135" customWidth="1"/>
    <col min="5125" max="5125" width="12.25" style="1135" customWidth="1"/>
    <col min="5126" max="5126" width="9" style="1135"/>
    <col min="5127" max="5129" width="11.5" style="1135" customWidth="1"/>
    <col min="5130" max="5130" width="12.25" style="1135" customWidth="1"/>
    <col min="5131" max="5375" width="9" style="1135"/>
    <col min="5376" max="5376" width="8.625" style="1135" customWidth="1"/>
    <col min="5377" max="5377" width="55" style="1135" customWidth="1"/>
    <col min="5378" max="5380" width="11.5" style="1135" customWidth="1"/>
    <col min="5381" max="5381" width="12.25" style="1135" customWidth="1"/>
    <col min="5382" max="5382" width="9" style="1135"/>
    <col min="5383" max="5385" width="11.5" style="1135" customWidth="1"/>
    <col min="5386" max="5386" width="12.25" style="1135" customWidth="1"/>
    <col min="5387" max="5631" width="9" style="1135"/>
    <col min="5632" max="5632" width="8.625" style="1135" customWidth="1"/>
    <col min="5633" max="5633" width="55" style="1135" customWidth="1"/>
    <col min="5634" max="5636" width="11.5" style="1135" customWidth="1"/>
    <col min="5637" max="5637" width="12.25" style="1135" customWidth="1"/>
    <col min="5638" max="5638" width="9" style="1135"/>
    <col min="5639" max="5641" width="11.5" style="1135" customWidth="1"/>
    <col min="5642" max="5642" width="12.25" style="1135" customWidth="1"/>
    <col min="5643" max="5887" width="9" style="1135"/>
    <col min="5888" max="5888" width="8.625" style="1135" customWidth="1"/>
    <col min="5889" max="5889" width="55" style="1135" customWidth="1"/>
    <col min="5890" max="5892" width="11.5" style="1135" customWidth="1"/>
    <col min="5893" max="5893" width="12.25" style="1135" customWidth="1"/>
    <col min="5894" max="5894" width="9" style="1135"/>
    <col min="5895" max="5897" width="11.5" style="1135" customWidth="1"/>
    <col min="5898" max="5898" width="12.25" style="1135" customWidth="1"/>
    <col min="5899" max="6143" width="9" style="1135"/>
    <col min="6144" max="6144" width="8.625" style="1135" customWidth="1"/>
    <col min="6145" max="6145" width="55" style="1135" customWidth="1"/>
    <col min="6146" max="6148" width="11.5" style="1135" customWidth="1"/>
    <col min="6149" max="6149" width="12.25" style="1135" customWidth="1"/>
    <col min="6150" max="6150" width="9" style="1135"/>
    <col min="6151" max="6153" width="11.5" style="1135" customWidth="1"/>
    <col min="6154" max="6154" width="12.25" style="1135" customWidth="1"/>
    <col min="6155" max="6399" width="9" style="1135"/>
    <col min="6400" max="6400" width="8.625" style="1135" customWidth="1"/>
    <col min="6401" max="6401" width="55" style="1135" customWidth="1"/>
    <col min="6402" max="6404" width="11.5" style="1135" customWidth="1"/>
    <col min="6405" max="6405" width="12.25" style="1135" customWidth="1"/>
    <col min="6406" max="6406" width="9" style="1135"/>
    <col min="6407" max="6409" width="11.5" style="1135" customWidth="1"/>
    <col min="6410" max="6410" width="12.25" style="1135" customWidth="1"/>
    <col min="6411" max="6655" width="9" style="1135"/>
    <col min="6656" max="6656" width="8.625" style="1135" customWidth="1"/>
    <col min="6657" max="6657" width="55" style="1135" customWidth="1"/>
    <col min="6658" max="6660" width="11.5" style="1135" customWidth="1"/>
    <col min="6661" max="6661" width="12.25" style="1135" customWidth="1"/>
    <col min="6662" max="6662" width="9" style="1135"/>
    <col min="6663" max="6665" width="11.5" style="1135" customWidth="1"/>
    <col min="6666" max="6666" width="12.25" style="1135" customWidth="1"/>
    <col min="6667" max="6911" width="9" style="1135"/>
    <col min="6912" max="6912" width="8.625" style="1135" customWidth="1"/>
    <col min="6913" max="6913" width="55" style="1135" customWidth="1"/>
    <col min="6914" max="6916" width="11.5" style="1135" customWidth="1"/>
    <col min="6917" max="6917" width="12.25" style="1135" customWidth="1"/>
    <col min="6918" max="6918" width="9" style="1135"/>
    <col min="6919" max="6921" width="11.5" style="1135" customWidth="1"/>
    <col min="6922" max="6922" width="12.25" style="1135" customWidth="1"/>
    <col min="6923" max="7167" width="9" style="1135"/>
    <col min="7168" max="7168" width="8.625" style="1135" customWidth="1"/>
    <col min="7169" max="7169" width="55" style="1135" customWidth="1"/>
    <col min="7170" max="7172" width="11.5" style="1135" customWidth="1"/>
    <col min="7173" max="7173" width="12.25" style="1135" customWidth="1"/>
    <col min="7174" max="7174" width="9" style="1135"/>
    <col min="7175" max="7177" width="11.5" style="1135" customWidth="1"/>
    <col min="7178" max="7178" width="12.25" style="1135" customWidth="1"/>
    <col min="7179" max="7423" width="9" style="1135"/>
    <col min="7424" max="7424" width="8.625" style="1135" customWidth="1"/>
    <col min="7425" max="7425" width="55" style="1135" customWidth="1"/>
    <col min="7426" max="7428" width="11.5" style="1135" customWidth="1"/>
    <col min="7429" max="7429" width="12.25" style="1135" customWidth="1"/>
    <col min="7430" max="7430" width="9" style="1135"/>
    <col min="7431" max="7433" width="11.5" style="1135" customWidth="1"/>
    <col min="7434" max="7434" width="12.25" style="1135" customWidth="1"/>
    <col min="7435" max="7679" width="9" style="1135"/>
    <col min="7680" max="7680" width="8.625" style="1135" customWidth="1"/>
    <col min="7681" max="7681" width="55" style="1135" customWidth="1"/>
    <col min="7682" max="7684" width="11.5" style="1135" customWidth="1"/>
    <col min="7685" max="7685" width="12.25" style="1135" customWidth="1"/>
    <col min="7686" max="7686" width="9" style="1135"/>
    <col min="7687" max="7689" width="11.5" style="1135" customWidth="1"/>
    <col min="7690" max="7690" width="12.25" style="1135" customWidth="1"/>
    <col min="7691" max="7935" width="9" style="1135"/>
    <col min="7936" max="7936" width="8.625" style="1135" customWidth="1"/>
    <col min="7937" max="7937" width="55" style="1135" customWidth="1"/>
    <col min="7938" max="7940" width="11.5" style="1135" customWidth="1"/>
    <col min="7941" max="7941" width="12.25" style="1135" customWidth="1"/>
    <col min="7942" max="7942" width="9" style="1135"/>
    <col min="7943" max="7945" width="11.5" style="1135" customWidth="1"/>
    <col min="7946" max="7946" width="12.25" style="1135" customWidth="1"/>
    <col min="7947" max="8191" width="9" style="1135"/>
    <col min="8192" max="8192" width="8.625" style="1135" customWidth="1"/>
    <col min="8193" max="8193" width="55" style="1135" customWidth="1"/>
    <col min="8194" max="8196" width="11.5" style="1135" customWidth="1"/>
    <col min="8197" max="8197" width="12.25" style="1135" customWidth="1"/>
    <col min="8198" max="8198" width="9" style="1135"/>
    <col min="8199" max="8201" width="11.5" style="1135" customWidth="1"/>
    <col min="8202" max="8202" width="12.25" style="1135" customWidth="1"/>
    <col min="8203" max="8447" width="9" style="1135"/>
    <col min="8448" max="8448" width="8.625" style="1135" customWidth="1"/>
    <col min="8449" max="8449" width="55" style="1135" customWidth="1"/>
    <col min="8450" max="8452" width="11.5" style="1135" customWidth="1"/>
    <col min="8453" max="8453" width="12.25" style="1135" customWidth="1"/>
    <col min="8454" max="8454" width="9" style="1135"/>
    <col min="8455" max="8457" width="11.5" style="1135" customWidth="1"/>
    <col min="8458" max="8458" width="12.25" style="1135" customWidth="1"/>
    <col min="8459" max="8703" width="9" style="1135"/>
    <col min="8704" max="8704" width="8.625" style="1135" customWidth="1"/>
    <col min="8705" max="8705" width="55" style="1135" customWidth="1"/>
    <col min="8706" max="8708" width="11.5" style="1135" customWidth="1"/>
    <col min="8709" max="8709" width="12.25" style="1135" customWidth="1"/>
    <col min="8710" max="8710" width="9" style="1135"/>
    <col min="8711" max="8713" width="11.5" style="1135" customWidth="1"/>
    <col min="8714" max="8714" width="12.25" style="1135" customWidth="1"/>
    <col min="8715" max="8959" width="9" style="1135"/>
    <col min="8960" max="8960" width="8.625" style="1135" customWidth="1"/>
    <col min="8961" max="8961" width="55" style="1135" customWidth="1"/>
    <col min="8962" max="8964" width="11.5" style="1135" customWidth="1"/>
    <col min="8965" max="8965" width="12.25" style="1135" customWidth="1"/>
    <col min="8966" max="8966" width="9" style="1135"/>
    <col min="8967" max="8969" width="11.5" style="1135" customWidth="1"/>
    <col min="8970" max="8970" width="12.25" style="1135" customWidth="1"/>
    <col min="8971" max="9215" width="9" style="1135"/>
    <col min="9216" max="9216" width="8.625" style="1135" customWidth="1"/>
    <col min="9217" max="9217" width="55" style="1135" customWidth="1"/>
    <col min="9218" max="9220" width="11.5" style="1135" customWidth="1"/>
    <col min="9221" max="9221" width="12.25" style="1135" customWidth="1"/>
    <col min="9222" max="9222" width="9" style="1135"/>
    <col min="9223" max="9225" width="11.5" style="1135" customWidth="1"/>
    <col min="9226" max="9226" width="12.25" style="1135" customWidth="1"/>
    <col min="9227" max="9471" width="9" style="1135"/>
    <col min="9472" max="9472" width="8.625" style="1135" customWidth="1"/>
    <col min="9473" max="9473" width="55" style="1135" customWidth="1"/>
    <col min="9474" max="9476" width="11.5" style="1135" customWidth="1"/>
    <col min="9477" max="9477" width="12.25" style="1135" customWidth="1"/>
    <col min="9478" max="9478" width="9" style="1135"/>
    <col min="9479" max="9481" width="11.5" style="1135" customWidth="1"/>
    <col min="9482" max="9482" width="12.25" style="1135" customWidth="1"/>
    <col min="9483" max="9727" width="9" style="1135"/>
    <col min="9728" max="9728" width="8.625" style="1135" customWidth="1"/>
    <col min="9729" max="9729" width="55" style="1135" customWidth="1"/>
    <col min="9730" max="9732" width="11.5" style="1135" customWidth="1"/>
    <col min="9733" max="9733" width="12.25" style="1135" customWidth="1"/>
    <col min="9734" max="9734" width="9" style="1135"/>
    <col min="9735" max="9737" width="11.5" style="1135" customWidth="1"/>
    <col min="9738" max="9738" width="12.25" style="1135" customWidth="1"/>
    <col min="9739" max="9983" width="9" style="1135"/>
    <col min="9984" max="9984" width="8.625" style="1135" customWidth="1"/>
    <col min="9985" max="9985" width="55" style="1135" customWidth="1"/>
    <col min="9986" max="9988" width="11.5" style="1135" customWidth="1"/>
    <col min="9989" max="9989" width="12.25" style="1135" customWidth="1"/>
    <col min="9990" max="9990" width="9" style="1135"/>
    <col min="9991" max="9993" width="11.5" style="1135" customWidth="1"/>
    <col min="9994" max="9994" width="12.25" style="1135" customWidth="1"/>
    <col min="9995" max="10239" width="9" style="1135"/>
    <col min="10240" max="10240" width="8.625" style="1135" customWidth="1"/>
    <col min="10241" max="10241" width="55" style="1135" customWidth="1"/>
    <col min="10242" max="10244" width="11.5" style="1135" customWidth="1"/>
    <col min="10245" max="10245" width="12.25" style="1135" customWidth="1"/>
    <col min="10246" max="10246" width="9" style="1135"/>
    <col min="10247" max="10249" width="11.5" style="1135" customWidth="1"/>
    <col min="10250" max="10250" width="12.25" style="1135" customWidth="1"/>
    <col min="10251" max="10495" width="9" style="1135"/>
    <col min="10496" max="10496" width="8.625" style="1135" customWidth="1"/>
    <col min="10497" max="10497" width="55" style="1135" customWidth="1"/>
    <col min="10498" max="10500" width="11.5" style="1135" customWidth="1"/>
    <col min="10501" max="10501" width="12.25" style="1135" customWidth="1"/>
    <col min="10502" max="10502" width="9" style="1135"/>
    <col min="10503" max="10505" width="11.5" style="1135" customWidth="1"/>
    <col min="10506" max="10506" width="12.25" style="1135" customWidth="1"/>
    <col min="10507" max="10751" width="9" style="1135"/>
    <col min="10752" max="10752" width="8.625" style="1135" customWidth="1"/>
    <col min="10753" max="10753" width="55" style="1135" customWidth="1"/>
    <col min="10754" max="10756" width="11.5" style="1135" customWidth="1"/>
    <col min="10757" max="10757" width="12.25" style="1135" customWidth="1"/>
    <col min="10758" max="10758" width="9" style="1135"/>
    <col min="10759" max="10761" width="11.5" style="1135" customWidth="1"/>
    <col min="10762" max="10762" width="12.25" style="1135" customWidth="1"/>
    <col min="10763" max="11007" width="9" style="1135"/>
    <col min="11008" max="11008" width="8.625" style="1135" customWidth="1"/>
    <col min="11009" max="11009" width="55" style="1135" customWidth="1"/>
    <col min="11010" max="11012" width="11.5" style="1135" customWidth="1"/>
    <col min="11013" max="11013" width="12.25" style="1135" customWidth="1"/>
    <col min="11014" max="11014" width="9" style="1135"/>
    <col min="11015" max="11017" width="11.5" style="1135" customWidth="1"/>
    <col min="11018" max="11018" width="12.25" style="1135" customWidth="1"/>
    <col min="11019" max="11263" width="9" style="1135"/>
    <col min="11264" max="11264" width="8.625" style="1135" customWidth="1"/>
    <col min="11265" max="11265" width="55" style="1135" customWidth="1"/>
    <col min="11266" max="11268" width="11.5" style="1135" customWidth="1"/>
    <col min="11269" max="11269" width="12.25" style="1135" customWidth="1"/>
    <col min="11270" max="11270" width="9" style="1135"/>
    <col min="11271" max="11273" width="11.5" style="1135" customWidth="1"/>
    <col min="11274" max="11274" width="12.25" style="1135" customWidth="1"/>
    <col min="11275" max="11519" width="9" style="1135"/>
    <col min="11520" max="11520" width="8.625" style="1135" customWidth="1"/>
    <col min="11521" max="11521" width="55" style="1135" customWidth="1"/>
    <col min="11522" max="11524" width="11.5" style="1135" customWidth="1"/>
    <col min="11525" max="11525" width="12.25" style="1135" customWidth="1"/>
    <col min="11526" max="11526" width="9" style="1135"/>
    <col min="11527" max="11529" width="11.5" style="1135" customWidth="1"/>
    <col min="11530" max="11530" width="12.25" style="1135" customWidth="1"/>
    <col min="11531" max="11775" width="9" style="1135"/>
    <col min="11776" max="11776" width="8.625" style="1135" customWidth="1"/>
    <col min="11777" max="11777" width="55" style="1135" customWidth="1"/>
    <col min="11778" max="11780" width="11.5" style="1135" customWidth="1"/>
    <col min="11781" max="11781" width="12.25" style="1135" customWidth="1"/>
    <col min="11782" max="11782" width="9" style="1135"/>
    <col min="11783" max="11785" width="11.5" style="1135" customWidth="1"/>
    <col min="11786" max="11786" width="12.25" style="1135" customWidth="1"/>
    <col min="11787" max="12031" width="9" style="1135"/>
    <col min="12032" max="12032" width="8.625" style="1135" customWidth="1"/>
    <col min="12033" max="12033" width="55" style="1135" customWidth="1"/>
    <col min="12034" max="12036" width="11.5" style="1135" customWidth="1"/>
    <col min="12037" max="12037" width="12.25" style="1135" customWidth="1"/>
    <col min="12038" max="12038" width="9" style="1135"/>
    <col min="12039" max="12041" width="11.5" style="1135" customWidth="1"/>
    <col min="12042" max="12042" width="12.25" style="1135" customWidth="1"/>
    <col min="12043" max="12287" width="9" style="1135"/>
    <col min="12288" max="12288" width="8.625" style="1135" customWidth="1"/>
    <col min="12289" max="12289" width="55" style="1135" customWidth="1"/>
    <col min="12290" max="12292" width="11.5" style="1135" customWidth="1"/>
    <col min="12293" max="12293" width="12.25" style="1135" customWidth="1"/>
    <col min="12294" max="12294" width="9" style="1135"/>
    <col min="12295" max="12297" width="11.5" style="1135" customWidth="1"/>
    <col min="12298" max="12298" width="12.25" style="1135" customWidth="1"/>
    <col min="12299" max="12543" width="9" style="1135"/>
    <col min="12544" max="12544" width="8.625" style="1135" customWidth="1"/>
    <col min="12545" max="12545" width="55" style="1135" customWidth="1"/>
    <col min="12546" max="12548" width="11.5" style="1135" customWidth="1"/>
    <col min="12549" max="12549" width="12.25" style="1135" customWidth="1"/>
    <col min="12550" max="12550" width="9" style="1135"/>
    <col min="12551" max="12553" width="11.5" style="1135" customWidth="1"/>
    <col min="12554" max="12554" width="12.25" style="1135" customWidth="1"/>
    <col min="12555" max="12799" width="9" style="1135"/>
    <col min="12800" max="12800" width="8.625" style="1135" customWidth="1"/>
    <col min="12801" max="12801" width="55" style="1135" customWidth="1"/>
    <col min="12802" max="12804" width="11.5" style="1135" customWidth="1"/>
    <col min="12805" max="12805" width="12.25" style="1135" customWidth="1"/>
    <col min="12806" max="12806" width="9" style="1135"/>
    <col min="12807" max="12809" width="11.5" style="1135" customWidth="1"/>
    <col min="12810" max="12810" width="12.25" style="1135" customWidth="1"/>
    <col min="12811" max="13055" width="9" style="1135"/>
    <col min="13056" max="13056" width="8.625" style="1135" customWidth="1"/>
    <col min="13057" max="13057" width="55" style="1135" customWidth="1"/>
    <col min="13058" max="13060" width="11.5" style="1135" customWidth="1"/>
    <col min="13061" max="13061" width="12.25" style="1135" customWidth="1"/>
    <col min="13062" max="13062" width="9" style="1135"/>
    <col min="13063" max="13065" width="11.5" style="1135" customWidth="1"/>
    <col min="13066" max="13066" width="12.25" style="1135" customWidth="1"/>
    <col min="13067" max="13311" width="9" style="1135"/>
    <col min="13312" max="13312" width="8.625" style="1135" customWidth="1"/>
    <col min="13313" max="13313" width="55" style="1135" customWidth="1"/>
    <col min="13314" max="13316" width="11.5" style="1135" customWidth="1"/>
    <col min="13317" max="13317" width="12.25" style="1135" customWidth="1"/>
    <col min="13318" max="13318" width="9" style="1135"/>
    <col min="13319" max="13321" width="11.5" style="1135" customWidth="1"/>
    <col min="13322" max="13322" width="12.25" style="1135" customWidth="1"/>
    <col min="13323" max="13567" width="9" style="1135"/>
    <col min="13568" max="13568" width="8.625" style="1135" customWidth="1"/>
    <col min="13569" max="13569" width="55" style="1135" customWidth="1"/>
    <col min="13570" max="13572" width="11.5" style="1135" customWidth="1"/>
    <col min="13573" max="13573" width="12.25" style="1135" customWidth="1"/>
    <col min="13574" max="13574" width="9" style="1135"/>
    <col min="13575" max="13577" width="11.5" style="1135" customWidth="1"/>
    <col min="13578" max="13578" width="12.25" style="1135" customWidth="1"/>
    <col min="13579" max="13823" width="9" style="1135"/>
    <col min="13824" max="13824" width="8.625" style="1135" customWidth="1"/>
    <col min="13825" max="13825" width="55" style="1135" customWidth="1"/>
    <col min="13826" max="13828" width="11.5" style="1135" customWidth="1"/>
    <col min="13829" max="13829" width="12.25" style="1135" customWidth="1"/>
    <col min="13830" max="13830" width="9" style="1135"/>
    <col min="13831" max="13833" width="11.5" style="1135" customWidth="1"/>
    <col min="13834" max="13834" width="12.25" style="1135" customWidth="1"/>
    <col min="13835" max="14079" width="9" style="1135"/>
    <col min="14080" max="14080" width="8.625" style="1135" customWidth="1"/>
    <col min="14081" max="14081" width="55" style="1135" customWidth="1"/>
    <col min="14082" max="14084" width="11.5" style="1135" customWidth="1"/>
    <col min="14085" max="14085" width="12.25" style="1135" customWidth="1"/>
    <col min="14086" max="14086" width="9" style="1135"/>
    <col min="14087" max="14089" width="11.5" style="1135" customWidth="1"/>
    <col min="14090" max="14090" width="12.25" style="1135" customWidth="1"/>
    <col min="14091" max="14335" width="9" style="1135"/>
    <col min="14336" max="14336" width="8.625" style="1135" customWidth="1"/>
    <col min="14337" max="14337" width="55" style="1135" customWidth="1"/>
    <col min="14338" max="14340" width="11.5" style="1135" customWidth="1"/>
    <col min="14341" max="14341" width="12.25" style="1135" customWidth="1"/>
    <col min="14342" max="14342" width="9" style="1135"/>
    <col min="14343" max="14345" width="11.5" style="1135" customWidth="1"/>
    <col min="14346" max="14346" width="12.25" style="1135" customWidth="1"/>
    <col min="14347" max="14591" width="9" style="1135"/>
    <col min="14592" max="14592" width="8.625" style="1135" customWidth="1"/>
    <col min="14593" max="14593" width="55" style="1135" customWidth="1"/>
    <col min="14594" max="14596" width="11.5" style="1135" customWidth="1"/>
    <col min="14597" max="14597" width="12.25" style="1135" customWidth="1"/>
    <col min="14598" max="14598" width="9" style="1135"/>
    <col min="14599" max="14601" width="11.5" style="1135" customWidth="1"/>
    <col min="14602" max="14602" width="12.25" style="1135" customWidth="1"/>
    <col min="14603" max="14847" width="9" style="1135"/>
    <col min="14848" max="14848" width="8.625" style="1135" customWidth="1"/>
    <col min="14849" max="14849" width="55" style="1135" customWidth="1"/>
    <col min="14850" max="14852" width="11.5" style="1135" customWidth="1"/>
    <col min="14853" max="14853" width="12.25" style="1135" customWidth="1"/>
    <col min="14854" max="14854" width="9" style="1135"/>
    <col min="14855" max="14857" width="11.5" style="1135" customWidth="1"/>
    <col min="14858" max="14858" width="12.25" style="1135" customWidth="1"/>
    <col min="14859" max="15103" width="9" style="1135"/>
    <col min="15104" max="15104" width="8.625" style="1135" customWidth="1"/>
    <col min="15105" max="15105" width="55" style="1135" customWidth="1"/>
    <col min="15106" max="15108" width="11.5" style="1135" customWidth="1"/>
    <col min="15109" max="15109" width="12.25" style="1135" customWidth="1"/>
    <col min="15110" max="15110" width="9" style="1135"/>
    <col min="15111" max="15113" width="11.5" style="1135" customWidth="1"/>
    <col min="15114" max="15114" width="12.25" style="1135" customWidth="1"/>
    <col min="15115" max="15359" width="9" style="1135"/>
    <col min="15360" max="15360" width="8.625" style="1135" customWidth="1"/>
    <col min="15361" max="15361" width="55" style="1135" customWidth="1"/>
    <col min="15362" max="15364" width="11.5" style="1135" customWidth="1"/>
    <col min="15365" max="15365" width="12.25" style="1135" customWidth="1"/>
    <col min="15366" max="15366" width="9" style="1135"/>
    <col min="15367" max="15369" width="11.5" style="1135" customWidth="1"/>
    <col min="15370" max="15370" width="12.25" style="1135" customWidth="1"/>
    <col min="15371" max="15615" width="9" style="1135"/>
    <col min="15616" max="15616" width="8.625" style="1135" customWidth="1"/>
    <col min="15617" max="15617" width="55" style="1135" customWidth="1"/>
    <col min="15618" max="15620" width="11.5" style="1135" customWidth="1"/>
    <col min="15621" max="15621" width="12.25" style="1135" customWidth="1"/>
    <col min="15622" max="15622" width="9" style="1135"/>
    <col min="15623" max="15625" width="11.5" style="1135" customWidth="1"/>
    <col min="15626" max="15626" width="12.25" style="1135" customWidth="1"/>
    <col min="15627" max="15871" width="9" style="1135"/>
    <col min="15872" max="15872" width="8.625" style="1135" customWidth="1"/>
    <col min="15873" max="15873" width="55" style="1135" customWidth="1"/>
    <col min="15874" max="15876" width="11.5" style="1135" customWidth="1"/>
    <col min="15877" max="15877" width="12.25" style="1135" customWidth="1"/>
    <col min="15878" max="15878" width="9" style="1135"/>
    <col min="15879" max="15881" width="11.5" style="1135" customWidth="1"/>
    <col min="15882" max="15882" width="12.25" style="1135" customWidth="1"/>
    <col min="15883" max="16127" width="9" style="1135"/>
    <col min="16128" max="16128" width="8.625" style="1135" customWidth="1"/>
    <col min="16129" max="16129" width="55" style="1135" customWidth="1"/>
    <col min="16130" max="16132" width="11.5" style="1135" customWidth="1"/>
    <col min="16133" max="16133" width="12.25" style="1135" customWidth="1"/>
    <col min="16134" max="16134" width="9" style="1135"/>
    <col min="16135" max="16137" width="11.5" style="1135" customWidth="1"/>
    <col min="16138" max="16138" width="12.25" style="1135" customWidth="1"/>
    <col min="16139" max="16384" width="9" style="1135"/>
  </cols>
  <sheetData>
    <row r="1" spans="1:17" s="1129" customFormat="1" ht="26.25">
      <c r="A1" s="945" t="s">
        <v>1201</v>
      </c>
      <c r="B1" s="945"/>
      <c r="C1" s="1128"/>
      <c r="D1" s="1128"/>
      <c r="E1" s="1128"/>
      <c r="F1" s="1128"/>
      <c r="G1" s="1128"/>
      <c r="H1" s="1128"/>
      <c r="I1" s="1128"/>
      <c r="J1" s="1128"/>
      <c r="K1" s="991"/>
      <c r="L1" s="1128"/>
      <c r="M1" s="1128"/>
      <c r="N1" s="991"/>
      <c r="O1" s="991"/>
    </row>
    <row r="2" spans="1:17" s="1129" customFormat="1" ht="26.25">
      <c r="A2" s="949"/>
      <c r="B2" s="949"/>
      <c r="H2" s="1130"/>
      <c r="I2" s="1130"/>
      <c r="J2" s="1130"/>
      <c r="K2" s="991"/>
      <c r="L2" s="1128"/>
      <c r="M2" s="1128"/>
      <c r="N2" s="1128"/>
      <c r="O2" s="1128"/>
    </row>
    <row r="3" spans="1:17" s="1129" customFormat="1" ht="27" thickBot="1">
      <c r="A3" s="952" t="s">
        <v>246</v>
      </c>
      <c r="B3" s="952"/>
      <c r="C3" s="1131"/>
      <c r="D3" s="954"/>
      <c r="E3" s="954"/>
      <c r="F3" s="954"/>
      <c r="G3" s="954"/>
      <c r="H3" s="1132"/>
      <c r="I3" s="1132"/>
      <c r="J3" s="1132"/>
      <c r="K3" s="1133"/>
      <c r="L3" s="1131"/>
      <c r="M3" s="1131"/>
      <c r="N3" s="1131"/>
      <c r="O3" s="1131"/>
    </row>
    <row r="5" spans="1:17" ht="19.5">
      <c r="A5" s="957" t="s">
        <v>1286</v>
      </c>
      <c r="B5" s="957"/>
      <c r="C5" s="1134"/>
      <c r="D5" s="959"/>
      <c r="E5" s="959"/>
      <c r="F5" s="959"/>
      <c r="G5" s="959"/>
      <c r="H5" s="959"/>
      <c r="I5" s="959"/>
      <c r="J5" s="959"/>
      <c r="K5" s="959"/>
      <c r="L5" s="959"/>
      <c r="M5" s="959"/>
      <c r="N5" s="959"/>
      <c r="O5" s="959"/>
      <c r="P5" s="959"/>
      <c r="Q5" s="959"/>
    </row>
    <row r="6" spans="1:17" ht="19.5">
      <c r="B6" s="957"/>
      <c r="C6" s="1134"/>
      <c r="D6" s="959"/>
      <c r="E6" s="959"/>
      <c r="F6" s="959"/>
      <c r="G6" s="959"/>
      <c r="H6" s="959"/>
      <c r="I6" s="959"/>
      <c r="J6" s="959"/>
      <c r="K6" s="959"/>
      <c r="L6" s="959"/>
      <c r="M6" s="959"/>
      <c r="N6" s="959"/>
      <c r="O6" s="959"/>
      <c r="P6" s="959"/>
      <c r="Q6" s="959"/>
    </row>
    <row r="7" spans="1:17" ht="18.75" customHeight="1">
      <c r="B7" s="961" t="s">
        <v>1186</v>
      </c>
      <c r="C7" s="961" t="s">
        <v>1187</v>
      </c>
      <c r="D7" s="961" t="s">
        <v>1188</v>
      </c>
      <c r="E7" s="961" t="s">
        <v>1189</v>
      </c>
      <c r="F7" s="1005" t="s">
        <v>240</v>
      </c>
      <c r="G7" s="1005" t="s">
        <v>239</v>
      </c>
      <c r="H7" s="1054" t="s">
        <v>152</v>
      </c>
      <c r="I7" s="1054"/>
      <c r="J7" s="1054" t="s">
        <v>151</v>
      </c>
      <c r="K7" s="1054"/>
      <c r="L7" s="1054"/>
      <c r="M7" s="1054"/>
      <c r="N7" s="1054"/>
      <c r="O7" s="1054"/>
      <c r="P7" s="1054"/>
      <c r="Q7" s="1054"/>
    </row>
    <row r="8" spans="1:17">
      <c r="B8" s="1107"/>
      <c r="C8" s="1136"/>
      <c r="D8" s="1137"/>
      <c r="E8" s="1137"/>
      <c r="F8" s="1005"/>
      <c r="G8" s="1005"/>
      <c r="H8" s="1055">
        <v>2012</v>
      </c>
      <c r="I8" s="1055">
        <v>2013</v>
      </c>
      <c r="J8" s="1055">
        <v>2014</v>
      </c>
      <c r="K8" s="1055">
        <v>2015</v>
      </c>
      <c r="L8" s="1055">
        <v>2016</v>
      </c>
      <c r="M8" s="1055">
        <v>2017</v>
      </c>
      <c r="N8" s="1055">
        <v>2018</v>
      </c>
      <c r="O8" s="1055">
        <v>2019</v>
      </c>
      <c r="P8" s="1055">
        <v>2020</v>
      </c>
      <c r="Q8" s="1055">
        <v>2021</v>
      </c>
    </row>
    <row r="9" spans="1:17">
      <c r="B9" s="1107" t="s">
        <v>1287</v>
      </c>
      <c r="C9" s="1138" t="s">
        <v>1288</v>
      </c>
      <c r="D9" s="1138" t="s">
        <v>1289</v>
      </c>
      <c r="E9" s="1124"/>
      <c r="F9" s="1124" t="s">
        <v>20</v>
      </c>
      <c r="G9" s="1139"/>
      <c r="H9" s="1140"/>
      <c r="I9" s="1140"/>
      <c r="J9" s="1140"/>
      <c r="K9" s="1140"/>
      <c r="L9" s="1140"/>
      <c r="M9" s="1140"/>
      <c r="N9" s="1140"/>
      <c r="O9" s="1140"/>
      <c r="P9" s="1140"/>
      <c r="Q9" s="1140"/>
    </row>
    <row r="10" spans="1:17">
      <c r="B10" s="1141" t="s">
        <v>1287</v>
      </c>
      <c r="C10" s="1142" t="s">
        <v>1288</v>
      </c>
      <c r="D10" s="1138" t="s">
        <v>1290</v>
      </c>
      <c r="E10" s="1124"/>
      <c r="F10" s="1124" t="s">
        <v>20</v>
      </c>
      <c r="G10" s="1139"/>
      <c r="H10" s="1140"/>
      <c r="I10" s="1140"/>
      <c r="J10" s="1140"/>
      <c r="K10" s="1140"/>
      <c r="L10" s="1140"/>
      <c r="M10" s="1140"/>
      <c r="N10" s="1140"/>
      <c r="O10" s="1140"/>
      <c r="P10" s="1140"/>
      <c r="Q10" s="1140"/>
    </row>
    <row r="11" spans="1:17">
      <c r="B11" s="1141" t="s">
        <v>1287</v>
      </c>
      <c r="C11" s="1142" t="s">
        <v>1288</v>
      </c>
      <c r="D11" s="1138" t="s">
        <v>1291</v>
      </c>
      <c r="E11" s="1124"/>
      <c r="F11" s="1124" t="s">
        <v>20</v>
      </c>
      <c r="G11" s="1139"/>
      <c r="H11" s="1140"/>
      <c r="I11" s="1140"/>
      <c r="J11" s="1140"/>
      <c r="K11" s="1140"/>
      <c r="L11" s="1140"/>
      <c r="M11" s="1140"/>
      <c r="N11" s="1140"/>
      <c r="O11" s="1140"/>
      <c r="P11" s="1140"/>
      <c r="Q11" s="1140"/>
    </row>
    <row r="12" spans="1:17">
      <c r="B12" s="1141" t="s">
        <v>1287</v>
      </c>
      <c r="C12" s="1142" t="s">
        <v>1288</v>
      </c>
      <c r="D12" s="1138" t="s">
        <v>1292</v>
      </c>
      <c r="E12" s="1124"/>
      <c r="F12" s="1124" t="s">
        <v>20</v>
      </c>
      <c r="G12" s="1139"/>
      <c r="H12" s="1140"/>
      <c r="I12" s="1140"/>
      <c r="J12" s="1140"/>
      <c r="K12" s="1140"/>
      <c r="L12" s="1140"/>
      <c r="M12" s="1140"/>
      <c r="N12" s="1140"/>
      <c r="O12" s="1140"/>
      <c r="P12" s="1140"/>
      <c r="Q12" s="1140"/>
    </row>
    <row r="13" spans="1:17">
      <c r="B13" s="1141" t="s">
        <v>1287</v>
      </c>
      <c r="C13" s="1142" t="s">
        <v>1288</v>
      </c>
      <c r="D13" s="1138" t="s">
        <v>1293</v>
      </c>
      <c r="E13" s="1124"/>
      <c r="F13" s="1124" t="s">
        <v>20</v>
      </c>
      <c r="G13" s="1139"/>
      <c r="H13" s="1140"/>
      <c r="I13" s="1140"/>
      <c r="J13" s="1140"/>
      <c r="K13" s="1140"/>
      <c r="L13" s="1140"/>
      <c r="M13" s="1140"/>
      <c r="N13" s="1140"/>
      <c r="O13" s="1140"/>
      <c r="P13" s="1140"/>
      <c r="Q13" s="1140"/>
    </row>
    <row r="14" spans="1:17">
      <c r="B14" s="1141" t="s">
        <v>1287</v>
      </c>
      <c r="C14" s="1142" t="s">
        <v>1288</v>
      </c>
      <c r="D14" s="1138" t="s">
        <v>1294</v>
      </c>
      <c r="E14" s="1124"/>
      <c r="F14" s="1124" t="s">
        <v>20</v>
      </c>
      <c r="G14" s="1139"/>
      <c r="H14" s="1140"/>
      <c r="I14" s="1140"/>
      <c r="J14" s="1140"/>
      <c r="K14" s="1140"/>
      <c r="L14" s="1140"/>
      <c r="M14" s="1140"/>
      <c r="N14" s="1140"/>
      <c r="O14" s="1140"/>
      <c r="P14" s="1140"/>
      <c r="Q14" s="1140"/>
    </row>
    <row r="15" spans="1:17">
      <c r="B15" s="1141" t="s">
        <v>1287</v>
      </c>
      <c r="C15" s="1142" t="s">
        <v>1288</v>
      </c>
      <c r="D15" s="1138" t="s">
        <v>1295</v>
      </c>
      <c r="E15" s="1143"/>
      <c r="F15" s="1124" t="s">
        <v>20</v>
      </c>
      <c r="G15" s="1139"/>
      <c r="H15" s="1140"/>
      <c r="I15" s="1140"/>
      <c r="J15" s="1140"/>
      <c r="K15" s="1140"/>
      <c r="L15" s="1140"/>
      <c r="M15" s="1140"/>
      <c r="N15" s="1140"/>
      <c r="O15" s="1140"/>
      <c r="P15" s="1140"/>
      <c r="Q15" s="1140"/>
    </row>
    <row r="16" spans="1:17">
      <c r="B16" s="1141" t="s">
        <v>1287</v>
      </c>
      <c r="C16" s="1142" t="s">
        <v>1288</v>
      </c>
      <c r="D16" s="1138" t="s">
        <v>1296</v>
      </c>
      <c r="E16" s="1143"/>
      <c r="F16" s="1124" t="s">
        <v>20</v>
      </c>
      <c r="G16" s="1139"/>
      <c r="H16" s="1140"/>
      <c r="I16" s="1140"/>
      <c r="J16" s="1140"/>
      <c r="K16" s="1140"/>
      <c r="L16" s="1140"/>
      <c r="M16" s="1140"/>
      <c r="N16" s="1140"/>
      <c r="O16" s="1140"/>
      <c r="P16" s="1140"/>
      <c r="Q16" s="1140"/>
    </row>
    <row r="17" spans="2:18">
      <c r="B17" s="1141" t="s">
        <v>1287</v>
      </c>
      <c r="C17" s="1142" t="s">
        <v>1288</v>
      </c>
      <c r="D17" s="1138" t="s">
        <v>1297</v>
      </c>
      <c r="E17" s="1143"/>
      <c r="F17" s="1124" t="s">
        <v>20</v>
      </c>
      <c r="G17" s="1139"/>
      <c r="H17" s="1140"/>
      <c r="I17" s="1140"/>
      <c r="J17" s="1140"/>
      <c r="K17" s="1140"/>
      <c r="L17" s="1140"/>
      <c r="M17" s="1140"/>
      <c r="N17" s="1140"/>
      <c r="O17" s="1140"/>
      <c r="P17" s="1140"/>
      <c r="Q17" s="1140"/>
    </row>
    <row r="18" spans="2:18">
      <c r="B18" s="1141" t="s">
        <v>1287</v>
      </c>
      <c r="C18" s="1142" t="s">
        <v>1288</v>
      </c>
      <c r="D18" s="1138" t="s">
        <v>1298</v>
      </c>
      <c r="E18" s="1143"/>
      <c r="F18" s="1124" t="s">
        <v>20</v>
      </c>
      <c r="G18" s="1139"/>
      <c r="H18" s="1140"/>
      <c r="I18" s="1140"/>
      <c r="J18" s="1140"/>
      <c r="K18" s="1140"/>
      <c r="L18" s="1140"/>
      <c r="M18" s="1140"/>
      <c r="N18" s="1140"/>
      <c r="O18" s="1140"/>
      <c r="P18" s="1140"/>
      <c r="Q18" s="1140"/>
    </row>
    <row r="19" spans="2:18">
      <c r="B19" s="1141" t="s">
        <v>1287</v>
      </c>
      <c r="C19" s="1142" t="s">
        <v>1288</v>
      </c>
      <c r="D19" s="1138" t="s">
        <v>1299</v>
      </c>
      <c r="E19" s="1143"/>
      <c r="F19" s="1124" t="s">
        <v>20</v>
      </c>
      <c r="G19" s="1139"/>
      <c r="H19" s="1140"/>
      <c r="I19" s="1140"/>
      <c r="J19" s="1140"/>
      <c r="K19" s="1140"/>
      <c r="L19" s="1140"/>
      <c r="M19" s="1140"/>
      <c r="N19" s="1140"/>
      <c r="O19" s="1140"/>
      <c r="P19" s="1140"/>
      <c r="Q19" s="1140"/>
    </row>
    <row r="20" spans="2:18">
      <c r="B20" s="1141" t="s">
        <v>1287</v>
      </c>
      <c r="C20" s="1142" t="s">
        <v>1288</v>
      </c>
      <c r="D20" s="1138" t="s">
        <v>1300</v>
      </c>
      <c r="E20" s="1143"/>
      <c r="F20" s="1124" t="s">
        <v>20</v>
      </c>
      <c r="G20" s="1139"/>
      <c r="H20" s="1140"/>
      <c r="I20" s="1140"/>
      <c r="J20" s="1140"/>
      <c r="K20" s="1140"/>
      <c r="L20" s="1140"/>
      <c r="M20" s="1140"/>
      <c r="N20" s="1140"/>
      <c r="O20" s="1140"/>
      <c r="P20" s="1140"/>
      <c r="Q20" s="1140"/>
    </row>
    <row r="21" spans="2:18">
      <c r="B21" s="1141" t="s">
        <v>1287</v>
      </c>
      <c r="C21" s="1125" t="s">
        <v>1301</v>
      </c>
      <c r="D21" s="1144"/>
      <c r="E21" s="1143"/>
      <c r="F21" s="1124" t="s">
        <v>20</v>
      </c>
      <c r="G21" s="1139"/>
      <c r="H21" s="1139">
        <f t="shared" ref="H21:Q21" si="0">SUM(H9:H20)</f>
        <v>0</v>
      </c>
      <c r="I21" s="1139">
        <f t="shared" si="0"/>
        <v>0</v>
      </c>
      <c r="J21" s="1139">
        <f t="shared" si="0"/>
        <v>0</v>
      </c>
      <c r="K21" s="1139">
        <f t="shared" si="0"/>
        <v>0</v>
      </c>
      <c r="L21" s="1139">
        <f t="shared" si="0"/>
        <v>0</v>
      </c>
      <c r="M21" s="1139">
        <f t="shared" si="0"/>
        <v>0</v>
      </c>
      <c r="N21" s="1139">
        <f t="shared" si="0"/>
        <v>0</v>
      </c>
      <c r="O21" s="1139">
        <f t="shared" si="0"/>
        <v>0</v>
      </c>
      <c r="P21" s="1139">
        <f t="shared" si="0"/>
        <v>0</v>
      </c>
      <c r="Q21" s="1139">
        <f t="shared" si="0"/>
        <v>0</v>
      </c>
      <c r="R21" s="1035" t="s">
        <v>1302</v>
      </c>
    </row>
    <row r="22" spans="2:18">
      <c r="B22" s="1141" t="s">
        <v>1287</v>
      </c>
      <c r="C22" s="1145" t="s">
        <v>1303</v>
      </c>
      <c r="D22" s="1138" t="s">
        <v>1289</v>
      </c>
      <c r="E22" s="1124"/>
      <c r="F22" s="1124" t="s">
        <v>20</v>
      </c>
      <c r="G22" s="1139"/>
      <c r="H22" s="1146"/>
      <c r="I22" s="1146"/>
      <c r="J22" s="1146"/>
      <c r="K22" s="1146"/>
      <c r="L22" s="1146"/>
      <c r="M22" s="1146"/>
      <c r="N22" s="1146"/>
      <c r="O22" s="1146"/>
      <c r="P22" s="1146"/>
      <c r="Q22" s="1146"/>
    </row>
    <row r="23" spans="2:18">
      <c r="B23" s="1141" t="s">
        <v>1287</v>
      </c>
      <c r="C23" s="1147" t="s">
        <v>1303</v>
      </c>
      <c r="D23" s="1138" t="s">
        <v>1290</v>
      </c>
      <c r="E23" s="1124"/>
      <c r="F23" s="1124" t="s">
        <v>20</v>
      </c>
      <c r="G23" s="1139"/>
      <c r="H23" s="1146"/>
      <c r="I23" s="1146"/>
      <c r="J23" s="1146"/>
      <c r="K23" s="1146"/>
      <c r="L23" s="1146"/>
      <c r="M23" s="1146"/>
      <c r="N23" s="1146"/>
      <c r="O23" s="1146"/>
      <c r="P23" s="1146"/>
      <c r="Q23" s="1146"/>
    </row>
    <row r="24" spans="2:18">
      <c r="B24" s="1141" t="s">
        <v>1287</v>
      </c>
      <c r="C24" s="1147" t="s">
        <v>1303</v>
      </c>
      <c r="D24" s="1138" t="s">
        <v>1291</v>
      </c>
      <c r="E24" s="1124"/>
      <c r="F24" s="1124" t="s">
        <v>20</v>
      </c>
      <c r="G24" s="1139"/>
      <c r="H24" s="1146"/>
      <c r="I24" s="1146"/>
      <c r="J24" s="1146"/>
      <c r="K24" s="1146"/>
      <c r="L24" s="1146"/>
      <c r="M24" s="1146"/>
      <c r="N24" s="1146"/>
      <c r="O24" s="1146"/>
      <c r="P24" s="1146"/>
      <c r="Q24" s="1146"/>
    </row>
    <row r="25" spans="2:18">
      <c r="B25" s="1141" t="s">
        <v>1287</v>
      </c>
      <c r="C25" s="1147" t="s">
        <v>1303</v>
      </c>
      <c r="D25" s="1138" t="s">
        <v>1292</v>
      </c>
      <c r="E25" s="1124"/>
      <c r="F25" s="1124" t="s">
        <v>20</v>
      </c>
      <c r="G25" s="1139"/>
      <c r="H25" s="1146"/>
      <c r="I25" s="1146"/>
      <c r="J25" s="1146"/>
      <c r="K25" s="1146"/>
      <c r="L25" s="1146"/>
      <c r="M25" s="1146"/>
      <c r="N25" s="1146"/>
      <c r="O25" s="1146"/>
      <c r="P25" s="1146"/>
      <c r="Q25" s="1146"/>
    </row>
    <row r="26" spans="2:18">
      <c r="B26" s="1141" t="s">
        <v>1287</v>
      </c>
      <c r="C26" s="1147" t="s">
        <v>1303</v>
      </c>
      <c r="D26" s="1138" t="s">
        <v>1293</v>
      </c>
      <c r="E26" s="1124"/>
      <c r="F26" s="1124" t="s">
        <v>20</v>
      </c>
      <c r="G26" s="1139"/>
      <c r="H26" s="1146"/>
      <c r="I26" s="1146"/>
      <c r="J26" s="1146"/>
      <c r="K26" s="1146"/>
      <c r="L26" s="1146"/>
      <c r="M26" s="1146"/>
      <c r="N26" s="1146"/>
      <c r="O26" s="1146"/>
      <c r="P26" s="1146"/>
      <c r="Q26" s="1146"/>
    </row>
    <row r="27" spans="2:18">
      <c r="B27" s="1141" t="s">
        <v>1287</v>
      </c>
      <c r="C27" s="1147" t="s">
        <v>1303</v>
      </c>
      <c r="D27" s="1138" t="s">
        <v>1294</v>
      </c>
      <c r="E27" s="1124"/>
      <c r="F27" s="1124" t="s">
        <v>20</v>
      </c>
      <c r="G27" s="1139"/>
      <c r="H27" s="1146"/>
      <c r="I27" s="1146"/>
      <c r="J27" s="1146"/>
      <c r="K27" s="1146"/>
      <c r="L27" s="1146"/>
      <c r="M27" s="1146"/>
      <c r="N27" s="1146"/>
      <c r="O27" s="1146"/>
      <c r="P27" s="1146"/>
      <c r="Q27" s="1146"/>
    </row>
    <row r="28" spans="2:18">
      <c r="B28" s="1141" t="s">
        <v>1287</v>
      </c>
      <c r="C28" s="1147" t="s">
        <v>1303</v>
      </c>
      <c r="D28" s="1138" t="s">
        <v>1295</v>
      </c>
      <c r="E28" s="1124"/>
      <c r="F28" s="1124" t="s">
        <v>20</v>
      </c>
      <c r="G28" s="1139"/>
      <c r="H28" s="988"/>
      <c r="I28" s="988"/>
      <c r="J28" s="988"/>
      <c r="K28" s="988"/>
      <c r="L28" s="988"/>
      <c r="M28" s="988"/>
      <c r="N28" s="988"/>
      <c r="O28" s="988"/>
      <c r="P28" s="988"/>
      <c r="Q28" s="988"/>
    </row>
    <row r="29" spans="2:18">
      <c r="B29" s="1141" t="s">
        <v>1287</v>
      </c>
      <c r="C29" s="1147" t="s">
        <v>1303</v>
      </c>
      <c r="D29" s="1138" t="s">
        <v>1296</v>
      </c>
      <c r="E29" s="1124"/>
      <c r="F29" s="1124" t="s">
        <v>20</v>
      </c>
      <c r="G29" s="1139"/>
      <c r="H29" s="988"/>
      <c r="I29" s="988"/>
      <c r="J29" s="988"/>
      <c r="K29" s="988"/>
      <c r="L29" s="988"/>
      <c r="M29" s="988"/>
      <c r="N29" s="988"/>
      <c r="O29" s="988"/>
      <c r="P29" s="988"/>
      <c r="Q29" s="988"/>
    </row>
    <row r="30" spans="2:18">
      <c r="B30" s="1141" t="s">
        <v>1287</v>
      </c>
      <c r="C30" s="1147" t="s">
        <v>1303</v>
      </c>
      <c r="D30" s="1138" t="s">
        <v>1297</v>
      </c>
      <c r="E30" s="1143"/>
      <c r="F30" s="1124" t="s">
        <v>20</v>
      </c>
      <c r="G30" s="1139"/>
      <c r="H30" s="988"/>
      <c r="I30" s="988"/>
      <c r="J30" s="988"/>
      <c r="K30" s="988"/>
      <c r="L30" s="988"/>
      <c r="M30" s="988"/>
      <c r="N30" s="988"/>
      <c r="O30" s="988"/>
      <c r="P30" s="988"/>
      <c r="Q30" s="988"/>
    </row>
    <row r="31" spans="2:18">
      <c r="B31" s="1141" t="s">
        <v>1287</v>
      </c>
      <c r="C31" s="1147" t="s">
        <v>1303</v>
      </c>
      <c r="D31" s="1138" t="s">
        <v>1298</v>
      </c>
      <c r="E31" s="1143"/>
      <c r="F31" s="1124" t="s">
        <v>20</v>
      </c>
      <c r="G31" s="1139"/>
      <c r="H31" s="988"/>
      <c r="I31" s="988"/>
      <c r="J31" s="988"/>
      <c r="K31" s="988"/>
      <c r="L31" s="988"/>
      <c r="M31" s="988"/>
      <c r="N31" s="988"/>
      <c r="O31" s="988"/>
      <c r="P31" s="988"/>
      <c r="Q31" s="988"/>
    </row>
    <row r="32" spans="2:18">
      <c r="B32" s="1141" t="s">
        <v>1287</v>
      </c>
      <c r="C32" s="1147" t="s">
        <v>1303</v>
      </c>
      <c r="D32" s="1138" t="s">
        <v>1299</v>
      </c>
      <c r="E32" s="1143"/>
      <c r="F32" s="1124" t="s">
        <v>20</v>
      </c>
      <c r="G32" s="1139"/>
      <c r="H32" s="988"/>
      <c r="I32" s="988"/>
      <c r="J32" s="988"/>
      <c r="K32" s="988"/>
      <c r="L32" s="988"/>
      <c r="M32" s="988"/>
      <c r="N32" s="988"/>
      <c r="O32" s="988"/>
      <c r="P32" s="988"/>
      <c r="Q32" s="988"/>
    </row>
    <row r="33" spans="2:17">
      <c r="B33" s="1141" t="s">
        <v>1287</v>
      </c>
      <c r="C33" s="1147" t="s">
        <v>1303</v>
      </c>
      <c r="D33" s="1138" t="s">
        <v>1300</v>
      </c>
      <c r="E33" s="1143"/>
      <c r="F33" s="1124" t="s">
        <v>20</v>
      </c>
      <c r="G33" s="1139"/>
      <c r="H33" s="1146"/>
      <c r="I33" s="1146"/>
      <c r="J33" s="1146"/>
      <c r="K33" s="1146"/>
      <c r="L33" s="1146"/>
      <c r="M33" s="1146"/>
      <c r="N33" s="1146"/>
      <c r="O33" s="1146"/>
      <c r="P33" s="1146"/>
      <c r="Q33" s="1146"/>
    </row>
    <row r="34" spans="2:17" s="1148" customFormat="1" ht="15">
      <c r="B34" s="1141" t="s">
        <v>1287</v>
      </c>
      <c r="C34" s="1125" t="s">
        <v>1304</v>
      </c>
      <c r="D34" s="1144"/>
      <c r="E34" s="1143"/>
      <c r="F34" s="1124" t="s">
        <v>20</v>
      </c>
      <c r="G34" s="1139"/>
      <c r="H34" s="1139">
        <f t="shared" ref="H34:Q34" si="1">SUM(H22:H33)</f>
        <v>0</v>
      </c>
      <c r="I34" s="1139">
        <f t="shared" si="1"/>
        <v>0</v>
      </c>
      <c r="J34" s="1139">
        <f t="shared" si="1"/>
        <v>0</v>
      </c>
      <c r="K34" s="1139">
        <f t="shared" si="1"/>
        <v>0</v>
      </c>
      <c r="L34" s="1139">
        <f t="shared" si="1"/>
        <v>0</v>
      </c>
      <c r="M34" s="1139">
        <f t="shared" si="1"/>
        <v>0</v>
      </c>
      <c r="N34" s="1139">
        <f t="shared" si="1"/>
        <v>0</v>
      </c>
      <c r="O34" s="1139">
        <f t="shared" si="1"/>
        <v>0</v>
      </c>
      <c r="P34" s="1139">
        <f t="shared" si="1"/>
        <v>0</v>
      </c>
      <c r="Q34" s="1139">
        <f t="shared" si="1"/>
        <v>0</v>
      </c>
    </row>
    <row r="35" spans="2:17">
      <c r="B35" s="1141" t="s">
        <v>1287</v>
      </c>
      <c r="C35" s="1145" t="s">
        <v>1305</v>
      </c>
      <c r="D35" s="1138" t="s">
        <v>1289</v>
      </c>
      <c r="E35" s="1143"/>
      <c r="F35" s="1124" t="s">
        <v>20</v>
      </c>
      <c r="G35" s="1139"/>
      <c r="H35" s="1146"/>
      <c r="I35" s="1146"/>
      <c r="J35" s="1146"/>
      <c r="K35" s="1146"/>
      <c r="L35" s="1146"/>
      <c r="M35" s="1146"/>
      <c r="N35" s="1146"/>
      <c r="O35" s="1146"/>
      <c r="P35" s="1146"/>
      <c r="Q35" s="1146"/>
    </row>
    <row r="36" spans="2:17">
      <c r="B36" s="1141" t="s">
        <v>1287</v>
      </c>
      <c r="C36" s="1149" t="s">
        <v>1305</v>
      </c>
      <c r="D36" s="1138" t="s">
        <v>1290</v>
      </c>
      <c r="E36" s="1124"/>
      <c r="F36" s="1124" t="s">
        <v>20</v>
      </c>
      <c r="G36" s="1139"/>
      <c r="H36" s="1146"/>
      <c r="I36" s="1146"/>
      <c r="J36" s="1146"/>
      <c r="K36" s="1146"/>
      <c r="L36" s="1146"/>
      <c r="M36" s="1146"/>
      <c r="N36" s="1146"/>
      <c r="O36" s="1146"/>
      <c r="P36" s="1146"/>
      <c r="Q36" s="1146"/>
    </row>
    <row r="37" spans="2:17">
      <c r="B37" s="1141" t="s">
        <v>1287</v>
      </c>
      <c r="C37" s="1149" t="s">
        <v>1305</v>
      </c>
      <c r="D37" s="1138" t="s">
        <v>1291</v>
      </c>
      <c r="E37" s="1124"/>
      <c r="F37" s="1124" t="s">
        <v>20</v>
      </c>
      <c r="G37" s="1139"/>
      <c r="H37" s="1146"/>
      <c r="I37" s="1146"/>
      <c r="J37" s="1146"/>
      <c r="K37" s="1146"/>
      <c r="L37" s="1146"/>
      <c r="M37" s="1146"/>
      <c r="N37" s="1146"/>
      <c r="O37" s="1146"/>
      <c r="P37" s="1146"/>
      <c r="Q37" s="1146"/>
    </row>
    <row r="38" spans="2:17">
      <c r="B38" s="1141" t="s">
        <v>1287</v>
      </c>
      <c r="C38" s="1149" t="s">
        <v>1305</v>
      </c>
      <c r="D38" s="1138" t="s">
        <v>1292</v>
      </c>
      <c r="E38" s="1124"/>
      <c r="F38" s="1124" t="s">
        <v>20</v>
      </c>
      <c r="G38" s="1139"/>
      <c r="H38" s="1146"/>
      <c r="I38" s="1146"/>
      <c r="J38" s="1146"/>
      <c r="K38" s="1146"/>
      <c r="L38" s="1146"/>
      <c r="M38" s="1146"/>
      <c r="N38" s="1146"/>
      <c r="O38" s="1146"/>
      <c r="P38" s="1146"/>
      <c r="Q38" s="1146"/>
    </row>
    <row r="39" spans="2:17">
      <c r="B39" s="1141" t="s">
        <v>1287</v>
      </c>
      <c r="C39" s="1149" t="s">
        <v>1305</v>
      </c>
      <c r="D39" s="1138" t="s">
        <v>1293</v>
      </c>
      <c r="E39" s="1124"/>
      <c r="F39" s="1124" t="s">
        <v>20</v>
      </c>
      <c r="G39" s="1139"/>
      <c r="H39" s="1146"/>
      <c r="I39" s="1146"/>
      <c r="J39" s="1146"/>
      <c r="K39" s="1146"/>
      <c r="L39" s="1146"/>
      <c r="M39" s="1146"/>
      <c r="N39" s="1146"/>
      <c r="O39" s="1146"/>
      <c r="P39" s="1146"/>
      <c r="Q39" s="1146"/>
    </row>
    <row r="40" spans="2:17">
      <c r="B40" s="1141" t="s">
        <v>1287</v>
      </c>
      <c r="C40" s="1149" t="s">
        <v>1305</v>
      </c>
      <c r="D40" s="1138" t="s">
        <v>1294</v>
      </c>
      <c r="E40" s="1124"/>
      <c r="F40" s="1124" t="s">
        <v>20</v>
      </c>
      <c r="G40" s="1139"/>
      <c r="H40" s="1146"/>
      <c r="I40" s="1146"/>
      <c r="J40" s="1146"/>
      <c r="K40" s="1146"/>
      <c r="L40" s="1146"/>
      <c r="M40" s="1146"/>
      <c r="N40" s="1146"/>
      <c r="O40" s="1146"/>
      <c r="P40" s="1146"/>
      <c r="Q40" s="1146"/>
    </row>
    <row r="41" spans="2:17">
      <c r="B41" s="1141" t="s">
        <v>1287</v>
      </c>
      <c r="C41" s="1149" t="s">
        <v>1305</v>
      </c>
      <c r="D41" s="1138" t="s">
        <v>1295</v>
      </c>
      <c r="E41" s="1124"/>
      <c r="F41" s="1124" t="s">
        <v>20</v>
      </c>
      <c r="G41" s="1139"/>
      <c r="H41" s="1146"/>
      <c r="I41" s="1146"/>
      <c r="J41" s="1146"/>
      <c r="K41" s="1146"/>
      <c r="L41" s="1146"/>
      <c r="M41" s="1146"/>
      <c r="N41" s="1146"/>
      <c r="O41" s="1146"/>
      <c r="P41" s="1146"/>
      <c r="Q41" s="1146"/>
    </row>
    <row r="42" spans="2:17">
      <c r="B42" s="1141" t="s">
        <v>1287</v>
      </c>
      <c r="C42" s="1149" t="s">
        <v>1305</v>
      </c>
      <c r="D42" s="1138" t="s">
        <v>1296</v>
      </c>
      <c r="E42" s="1124"/>
      <c r="F42" s="1124" t="s">
        <v>20</v>
      </c>
      <c r="G42" s="1139"/>
      <c r="H42" s="988"/>
      <c r="I42" s="988"/>
      <c r="J42" s="988"/>
      <c r="K42" s="988"/>
      <c r="L42" s="988"/>
      <c r="M42" s="988"/>
      <c r="N42" s="988"/>
      <c r="O42" s="988"/>
      <c r="P42" s="988"/>
      <c r="Q42" s="988"/>
    </row>
    <row r="43" spans="2:17">
      <c r="B43" s="1141" t="s">
        <v>1287</v>
      </c>
      <c r="C43" s="1149" t="s">
        <v>1305</v>
      </c>
      <c r="D43" s="1138" t="s">
        <v>1297</v>
      </c>
      <c r="E43" s="1124"/>
      <c r="F43" s="1124" t="s">
        <v>20</v>
      </c>
      <c r="G43" s="1139"/>
      <c r="H43" s="988"/>
      <c r="I43" s="988"/>
      <c r="J43" s="988"/>
      <c r="K43" s="988"/>
      <c r="L43" s="988"/>
      <c r="M43" s="988"/>
      <c r="N43" s="988"/>
      <c r="O43" s="988"/>
      <c r="P43" s="988"/>
      <c r="Q43" s="988"/>
    </row>
    <row r="44" spans="2:17">
      <c r="B44" s="1141" t="s">
        <v>1287</v>
      </c>
      <c r="C44" s="1149" t="s">
        <v>1305</v>
      </c>
      <c r="D44" s="1138" t="s">
        <v>1298</v>
      </c>
      <c r="E44" s="1143"/>
      <c r="F44" s="1124" t="s">
        <v>20</v>
      </c>
      <c r="G44" s="1139"/>
      <c r="H44" s="988"/>
      <c r="I44" s="988"/>
      <c r="J44" s="988"/>
      <c r="K44" s="988"/>
      <c r="L44" s="988"/>
      <c r="M44" s="988"/>
      <c r="N44" s="988"/>
      <c r="O44" s="988"/>
      <c r="P44" s="988"/>
      <c r="Q44" s="988"/>
    </row>
    <row r="45" spans="2:17">
      <c r="B45" s="1141" t="s">
        <v>1287</v>
      </c>
      <c r="C45" s="1149" t="s">
        <v>1305</v>
      </c>
      <c r="D45" s="1138" t="s">
        <v>1299</v>
      </c>
      <c r="E45" s="1143"/>
      <c r="F45" s="1124" t="s">
        <v>20</v>
      </c>
      <c r="G45" s="1139"/>
      <c r="H45" s="988"/>
      <c r="I45" s="988"/>
      <c r="J45" s="988"/>
      <c r="K45" s="988"/>
      <c r="L45" s="988"/>
      <c r="M45" s="988"/>
      <c r="N45" s="988"/>
      <c r="O45" s="988"/>
      <c r="P45" s="988"/>
      <c r="Q45" s="988"/>
    </row>
    <row r="46" spans="2:17">
      <c r="B46" s="1141" t="s">
        <v>1287</v>
      </c>
      <c r="C46" s="1149" t="s">
        <v>1305</v>
      </c>
      <c r="D46" s="1138" t="s">
        <v>1300</v>
      </c>
      <c r="E46" s="1143"/>
      <c r="F46" s="1124" t="s">
        <v>20</v>
      </c>
      <c r="G46" s="1139"/>
      <c r="H46" s="988"/>
      <c r="I46" s="988"/>
      <c r="J46" s="988"/>
      <c r="K46" s="988"/>
      <c r="L46" s="988"/>
      <c r="M46" s="988"/>
      <c r="N46" s="988"/>
      <c r="O46" s="988"/>
      <c r="P46" s="988"/>
      <c r="Q46" s="988"/>
    </row>
    <row r="47" spans="2:17">
      <c r="B47" s="1141" t="s">
        <v>1287</v>
      </c>
      <c r="C47" s="1125" t="s">
        <v>1306</v>
      </c>
      <c r="D47" s="1143"/>
      <c r="E47" s="1143"/>
      <c r="F47" s="1124" t="s">
        <v>20</v>
      </c>
      <c r="G47" s="1139"/>
      <c r="H47" s="1139">
        <f t="shared" ref="H47:Q47" si="2">SUM(H35:H46)</f>
        <v>0</v>
      </c>
      <c r="I47" s="1139">
        <f t="shared" si="2"/>
        <v>0</v>
      </c>
      <c r="J47" s="1139">
        <f t="shared" si="2"/>
        <v>0</v>
      </c>
      <c r="K47" s="1139">
        <f t="shared" si="2"/>
        <v>0</v>
      </c>
      <c r="L47" s="1139">
        <f t="shared" si="2"/>
        <v>0</v>
      </c>
      <c r="M47" s="1139">
        <f t="shared" si="2"/>
        <v>0</v>
      </c>
      <c r="N47" s="1139">
        <f t="shared" si="2"/>
        <v>0</v>
      </c>
      <c r="O47" s="1139">
        <f t="shared" si="2"/>
        <v>0</v>
      </c>
      <c r="P47" s="1139">
        <f t="shared" si="2"/>
        <v>0</v>
      </c>
      <c r="Q47" s="1139">
        <f t="shared" si="2"/>
        <v>0</v>
      </c>
    </row>
    <row r="48" spans="2:17" s="1148" customFormat="1" ht="15">
      <c r="B48" s="1141" t="s">
        <v>1287</v>
      </c>
      <c r="C48" s="1143" t="s">
        <v>1307</v>
      </c>
      <c r="D48" s="1138" t="s">
        <v>1289</v>
      </c>
      <c r="E48" s="1143"/>
      <c r="F48" s="1124" t="s">
        <v>20</v>
      </c>
      <c r="G48" s="1139"/>
      <c r="H48" s="1146"/>
      <c r="I48" s="1146"/>
      <c r="J48" s="1146"/>
      <c r="K48" s="1146"/>
      <c r="L48" s="1146"/>
      <c r="M48" s="1146"/>
      <c r="N48" s="1146"/>
      <c r="O48" s="1146"/>
      <c r="P48" s="1146"/>
      <c r="Q48" s="1146"/>
    </row>
    <row r="49" spans="2:17">
      <c r="B49" s="1141" t="s">
        <v>1287</v>
      </c>
      <c r="C49" s="1147" t="s">
        <v>1307</v>
      </c>
      <c r="D49" s="1138" t="s">
        <v>1290</v>
      </c>
      <c r="E49" s="1124"/>
      <c r="F49" s="1124" t="s">
        <v>20</v>
      </c>
      <c r="G49" s="1139"/>
      <c r="H49" s="1146"/>
      <c r="I49" s="1146"/>
      <c r="J49" s="1146"/>
      <c r="K49" s="1146"/>
      <c r="L49" s="1146"/>
      <c r="M49" s="1146"/>
      <c r="N49" s="1146"/>
      <c r="O49" s="1146"/>
      <c r="P49" s="1146"/>
      <c r="Q49" s="1146"/>
    </row>
    <row r="50" spans="2:17">
      <c r="B50" s="1141" t="s">
        <v>1287</v>
      </c>
      <c r="C50" s="1147" t="s">
        <v>1307</v>
      </c>
      <c r="D50" s="1138" t="s">
        <v>1291</v>
      </c>
      <c r="E50" s="1124"/>
      <c r="F50" s="1124" t="s">
        <v>20</v>
      </c>
      <c r="G50" s="1139"/>
      <c r="H50" s="1146"/>
      <c r="I50" s="1146"/>
      <c r="J50" s="1146"/>
      <c r="K50" s="1146"/>
      <c r="L50" s="1146"/>
      <c r="M50" s="1146"/>
      <c r="N50" s="1146"/>
      <c r="O50" s="1146"/>
      <c r="P50" s="1146"/>
      <c r="Q50" s="1146"/>
    </row>
    <row r="51" spans="2:17">
      <c r="B51" s="1141" t="s">
        <v>1287</v>
      </c>
      <c r="C51" s="1147" t="s">
        <v>1307</v>
      </c>
      <c r="D51" s="1138" t="s">
        <v>1292</v>
      </c>
      <c r="E51" s="1124"/>
      <c r="F51" s="1124" t="s">
        <v>20</v>
      </c>
      <c r="G51" s="1139"/>
      <c r="H51" s="988"/>
      <c r="I51" s="988"/>
      <c r="J51" s="988"/>
      <c r="K51" s="988"/>
      <c r="L51" s="988"/>
      <c r="M51" s="988"/>
      <c r="N51" s="988"/>
      <c r="O51" s="988"/>
      <c r="P51" s="988"/>
      <c r="Q51" s="988"/>
    </row>
    <row r="52" spans="2:17">
      <c r="B52" s="1141" t="s">
        <v>1287</v>
      </c>
      <c r="C52" s="1147" t="s">
        <v>1307</v>
      </c>
      <c r="D52" s="1138" t="s">
        <v>1293</v>
      </c>
      <c r="E52" s="1124"/>
      <c r="F52" s="1124" t="s">
        <v>20</v>
      </c>
      <c r="G52" s="1139"/>
      <c r="H52" s="988"/>
      <c r="I52" s="988"/>
      <c r="J52" s="988"/>
      <c r="K52" s="988"/>
      <c r="L52" s="988"/>
      <c r="M52" s="988"/>
      <c r="N52" s="988"/>
      <c r="O52" s="988"/>
      <c r="P52" s="988"/>
      <c r="Q52" s="988"/>
    </row>
    <row r="53" spans="2:17">
      <c r="B53" s="1141" t="s">
        <v>1287</v>
      </c>
      <c r="C53" s="1147" t="s">
        <v>1307</v>
      </c>
      <c r="D53" s="1138" t="s">
        <v>1294</v>
      </c>
      <c r="E53" s="1124"/>
      <c r="F53" s="1124" t="s">
        <v>20</v>
      </c>
      <c r="G53" s="1139"/>
      <c r="H53" s="988"/>
      <c r="I53" s="988"/>
      <c r="J53" s="988"/>
      <c r="K53" s="988"/>
      <c r="L53" s="988"/>
      <c r="M53" s="988"/>
      <c r="N53" s="988"/>
      <c r="O53" s="988"/>
      <c r="P53" s="988"/>
      <c r="Q53" s="988"/>
    </row>
    <row r="54" spans="2:17">
      <c r="B54" s="1141" t="s">
        <v>1287</v>
      </c>
      <c r="C54" s="1147" t="s">
        <v>1307</v>
      </c>
      <c r="D54" s="1138" t="s">
        <v>1295</v>
      </c>
      <c r="E54" s="1124"/>
      <c r="F54" s="1124" t="s">
        <v>20</v>
      </c>
      <c r="G54" s="1139"/>
      <c r="H54" s="988"/>
      <c r="I54" s="988"/>
      <c r="J54" s="988"/>
      <c r="K54" s="988"/>
      <c r="L54" s="988"/>
      <c r="M54" s="988"/>
      <c r="N54" s="988"/>
      <c r="O54" s="988"/>
      <c r="P54" s="988"/>
      <c r="Q54" s="988"/>
    </row>
    <row r="55" spans="2:17">
      <c r="B55" s="1141" t="s">
        <v>1287</v>
      </c>
      <c r="C55" s="1147" t="s">
        <v>1307</v>
      </c>
      <c r="D55" s="1138" t="s">
        <v>1296</v>
      </c>
      <c r="E55" s="1124"/>
      <c r="F55" s="1124" t="s">
        <v>20</v>
      </c>
      <c r="G55" s="1139"/>
      <c r="H55" s="988"/>
      <c r="I55" s="988"/>
      <c r="J55" s="988"/>
      <c r="K55" s="988"/>
      <c r="L55" s="988"/>
      <c r="M55" s="988"/>
      <c r="N55" s="988"/>
      <c r="O55" s="988"/>
      <c r="P55" s="988"/>
      <c r="Q55" s="988"/>
    </row>
    <row r="56" spans="2:17">
      <c r="B56" s="1141" t="s">
        <v>1287</v>
      </c>
      <c r="C56" s="1147" t="s">
        <v>1307</v>
      </c>
      <c r="D56" s="1138" t="s">
        <v>1297</v>
      </c>
      <c r="E56" s="1124"/>
      <c r="F56" s="1124" t="s">
        <v>20</v>
      </c>
      <c r="G56" s="1139"/>
      <c r="H56" s="988"/>
      <c r="I56" s="988"/>
      <c r="J56" s="988"/>
      <c r="K56" s="988"/>
      <c r="L56" s="988"/>
      <c r="M56" s="988"/>
      <c r="N56" s="988"/>
      <c r="O56" s="988"/>
      <c r="P56" s="988"/>
      <c r="Q56" s="988"/>
    </row>
    <row r="57" spans="2:17">
      <c r="B57" s="1141" t="s">
        <v>1287</v>
      </c>
      <c r="C57" s="1147" t="s">
        <v>1307</v>
      </c>
      <c r="D57" s="1138" t="s">
        <v>1298</v>
      </c>
      <c r="E57" s="1143"/>
      <c r="F57" s="1124" t="s">
        <v>20</v>
      </c>
      <c r="G57" s="1139"/>
      <c r="H57" s="988"/>
      <c r="I57" s="988"/>
      <c r="J57" s="988"/>
      <c r="K57" s="988"/>
      <c r="L57" s="988"/>
      <c r="M57" s="988"/>
      <c r="N57" s="988"/>
      <c r="O57" s="988"/>
      <c r="P57" s="988"/>
      <c r="Q57" s="988"/>
    </row>
    <row r="58" spans="2:17">
      <c r="B58" s="1141" t="s">
        <v>1287</v>
      </c>
      <c r="C58" s="1147" t="s">
        <v>1307</v>
      </c>
      <c r="D58" s="1138" t="s">
        <v>1299</v>
      </c>
      <c r="E58" s="1143"/>
      <c r="F58" s="1124" t="s">
        <v>20</v>
      </c>
      <c r="G58" s="1139"/>
      <c r="H58" s="988"/>
      <c r="I58" s="988"/>
      <c r="J58" s="988"/>
      <c r="K58" s="988"/>
      <c r="L58" s="988"/>
      <c r="M58" s="988"/>
      <c r="N58" s="988"/>
      <c r="O58" s="988"/>
      <c r="P58" s="988"/>
      <c r="Q58" s="988"/>
    </row>
    <row r="59" spans="2:17">
      <c r="B59" s="1141" t="s">
        <v>1287</v>
      </c>
      <c r="C59" s="1147" t="s">
        <v>1307</v>
      </c>
      <c r="D59" s="1138" t="s">
        <v>1300</v>
      </c>
      <c r="E59" s="1143"/>
      <c r="F59" s="1124" t="s">
        <v>20</v>
      </c>
      <c r="G59" s="1139"/>
      <c r="H59" s="988"/>
      <c r="I59" s="988"/>
      <c r="J59" s="988"/>
      <c r="K59" s="988"/>
      <c r="L59" s="988"/>
      <c r="M59" s="988"/>
      <c r="N59" s="988"/>
      <c r="O59" s="988"/>
      <c r="P59" s="988"/>
      <c r="Q59" s="988"/>
    </row>
    <row r="60" spans="2:17">
      <c r="B60" s="1141" t="s">
        <v>1287</v>
      </c>
      <c r="C60" s="1125" t="s">
        <v>1308</v>
      </c>
      <c r="D60" s="1143"/>
      <c r="E60" s="1143"/>
      <c r="F60" s="1124" t="s">
        <v>20</v>
      </c>
      <c r="G60" s="1139"/>
      <c r="H60" s="1150">
        <f t="shared" ref="H60:Q61" si="3">SUM(H48:H59)</f>
        <v>0</v>
      </c>
      <c r="I60" s="1150">
        <f t="shared" si="3"/>
        <v>0</v>
      </c>
      <c r="J60" s="1150">
        <f t="shared" si="3"/>
        <v>0</v>
      </c>
      <c r="K60" s="1150">
        <f t="shared" si="3"/>
        <v>0</v>
      </c>
      <c r="L60" s="1150">
        <f t="shared" si="3"/>
        <v>0</v>
      </c>
      <c r="M60" s="1150">
        <f t="shared" si="3"/>
        <v>0</v>
      </c>
      <c r="N60" s="1150">
        <f t="shared" si="3"/>
        <v>0</v>
      </c>
      <c r="O60" s="1150">
        <f t="shared" si="3"/>
        <v>0</v>
      </c>
      <c r="P60" s="1150">
        <f t="shared" si="3"/>
        <v>0</v>
      </c>
      <c r="Q60" s="1150">
        <f t="shared" si="3"/>
        <v>0</v>
      </c>
    </row>
    <row r="61" spans="2:17">
      <c r="B61" s="1107" t="s">
        <v>1309</v>
      </c>
      <c r="C61" s="1125"/>
      <c r="D61" s="1143"/>
      <c r="E61" s="1143"/>
      <c r="F61" s="1143"/>
      <c r="G61" s="1139"/>
      <c r="H61" s="1150">
        <f t="shared" si="3"/>
        <v>0</v>
      </c>
      <c r="I61" s="1150">
        <f t="shared" si="3"/>
        <v>0</v>
      </c>
      <c r="J61" s="1150">
        <f t="shared" si="3"/>
        <v>0</v>
      </c>
      <c r="K61" s="1150">
        <f t="shared" si="3"/>
        <v>0</v>
      </c>
      <c r="L61" s="1150">
        <f t="shared" si="3"/>
        <v>0</v>
      </c>
      <c r="M61" s="1150">
        <f t="shared" si="3"/>
        <v>0</v>
      </c>
      <c r="N61" s="1150">
        <f t="shared" si="3"/>
        <v>0</v>
      </c>
      <c r="O61" s="1150">
        <f t="shared" si="3"/>
        <v>0</v>
      </c>
      <c r="P61" s="1150">
        <f t="shared" si="3"/>
        <v>0</v>
      </c>
      <c r="Q61" s="1150">
        <f t="shared" si="3"/>
        <v>0</v>
      </c>
    </row>
    <row r="62" spans="2:17">
      <c r="B62" s="1107" t="s">
        <v>6</v>
      </c>
      <c r="C62" s="1138" t="s">
        <v>1288</v>
      </c>
      <c r="D62" s="1138" t="s">
        <v>1289</v>
      </c>
      <c r="E62" s="1124"/>
      <c r="F62" s="1124" t="s">
        <v>20</v>
      </c>
      <c r="G62" s="1139"/>
      <c r="H62" s="1140"/>
      <c r="I62" s="1140"/>
      <c r="J62" s="1140"/>
      <c r="K62" s="1140"/>
      <c r="L62" s="1140"/>
      <c r="M62" s="1140"/>
      <c r="N62" s="1140"/>
      <c r="O62" s="1140"/>
      <c r="P62" s="1140"/>
      <c r="Q62" s="1140"/>
    </row>
    <row r="63" spans="2:17">
      <c r="B63" s="1141" t="s">
        <v>6</v>
      </c>
      <c r="C63" s="1142" t="s">
        <v>1288</v>
      </c>
      <c r="D63" s="1138" t="s">
        <v>1290</v>
      </c>
      <c r="E63" s="1124"/>
      <c r="F63" s="1124" t="s">
        <v>20</v>
      </c>
      <c r="G63" s="1139"/>
      <c r="H63" s="1140"/>
      <c r="I63" s="1140"/>
      <c r="J63" s="1140"/>
      <c r="K63" s="1140"/>
      <c r="L63" s="1140"/>
      <c r="M63" s="1140"/>
      <c r="N63" s="1140"/>
      <c r="O63" s="1140"/>
      <c r="P63" s="1140"/>
      <c r="Q63" s="1140"/>
    </row>
    <row r="64" spans="2:17">
      <c r="B64" s="1141" t="s">
        <v>6</v>
      </c>
      <c r="C64" s="1142" t="s">
        <v>1288</v>
      </c>
      <c r="D64" s="1138" t="s">
        <v>1291</v>
      </c>
      <c r="E64" s="1124"/>
      <c r="F64" s="1124" t="s">
        <v>20</v>
      </c>
      <c r="G64" s="1139"/>
      <c r="H64" s="1140"/>
      <c r="I64" s="1140"/>
      <c r="J64" s="1140"/>
      <c r="K64" s="1140"/>
      <c r="L64" s="1140"/>
      <c r="M64" s="1140"/>
      <c r="N64" s="1140"/>
      <c r="O64" s="1140"/>
      <c r="P64" s="1140"/>
      <c r="Q64" s="1140"/>
    </row>
    <row r="65" spans="2:17">
      <c r="B65" s="1141" t="s">
        <v>6</v>
      </c>
      <c r="C65" s="1142" t="s">
        <v>1288</v>
      </c>
      <c r="D65" s="1138" t="s">
        <v>1292</v>
      </c>
      <c r="E65" s="1124"/>
      <c r="F65" s="1124" t="s">
        <v>20</v>
      </c>
      <c r="G65" s="1139"/>
      <c r="H65" s="1140"/>
      <c r="I65" s="1140"/>
      <c r="J65" s="1140"/>
      <c r="K65" s="1140"/>
      <c r="L65" s="1140"/>
      <c r="M65" s="1140"/>
      <c r="N65" s="1140"/>
      <c r="O65" s="1140"/>
      <c r="P65" s="1140"/>
      <c r="Q65" s="1140"/>
    </row>
    <row r="66" spans="2:17">
      <c r="B66" s="1141" t="s">
        <v>6</v>
      </c>
      <c r="C66" s="1142" t="s">
        <v>1288</v>
      </c>
      <c r="D66" s="1138" t="s">
        <v>1293</v>
      </c>
      <c r="E66" s="1124"/>
      <c r="F66" s="1124" t="s">
        <v>20</v>
      </c>
      <c r="G66" s="1139"/>
      <c r="H66" s="1140"/>
      <c r="I66" s="1140"/>
      <c r="J66" s="1140"/>
      <c r="K66" s="1140"/>
      <c r="L66" s="1140"/>
      <c r="M66" s="1140"/>
      <c r="N66" s="1140"/>
      <c r="O66" s="1140"/>
      <c r="P66" s="1140"/>
      <c r="Q66" s="1140"/>
    </row>
    <row r="67" spans="2:17">
      <c r="B67" s="1141" t="s">
        <v>6</v>
      </c>
      <c r="C67" s="1142" t="s">
        <v>1288</v>
      </c>
      <c r="D67" s="1138" t="s">
        <v>1294</v>
      </c>
      <c r="E67" s="1124"/>
      <c r="F67" s="1124" t="s">
        <v>20</v>
      </c>
      <c r="G67" s="1139"/>
      <c r="H67" s="1140"/>
      <c r="I67" s="1140"/>
      <c r="J67" s="1140"/>
      <c r="K67" s="1140"/>
      <c r="L67" s="1140"/>
      <c r="M67" s="1140"/>
      <c r="N67" s="1140"/>
      <c r="O67" s="1140"/>
      <c r="P67" s="1140"/>
      <c r="Q67" s="1140"/>
    </row>
    <row r="68" spans="2:17">
      <c r="B68" s="1141" t="s">
        <v>6</v>
      </c>
      <c r="C68" s="1142" t="s">
        <v>1288</v>
      </c>
      <c r="D68" s="1138" t="s">
        <v>1295</v>
      </c>
      <c r="E68" s="1143"/>
      <c r="F68" s="1124" t="s">
        <v>20</v>
      </c>
      <c r="G68" s="1139"/>
      <c r="H68" s="1140"/>
      <c r="I68" s="1140"/>
      <c r="J68" s="1140"/>
      <c r="K68" s="1140"/>
      <c r="L68" s="1140"/>
      <c r="M68" s="1140"/>
      <c r="N68" s="1140"/>
      <c r="O68" s="1140"/>
      <c r="P68" s="1140"/>
      <c r="Q68" s="1140"/>
    </row>
    <row r="69" spans="2:17">
      <c r="B69" s="1141" t="s">
        <v>6</v>
      </c>
      <c r="C69" s="1142" t="s">
        <v>1288</v>
      </c>
      <c r="D69" s="1138" t="s">
        <v>1296</v>
      </c>
      <c r="E69" s="1143"/>
      <c r="F69" s="1124" t="s">
        <v>20</v>
      </c>
      <c r="G69" s="1139"/>
      <c r="H69" s="1140"/>
      <c r="I69" s="1140"/>
      <c r="J69" s="1140"/>
      <c r="K69" s="1140"/>
      <c r="L69" s="1140"/>
      <c r="M69" s="1140"/>
      <c r="N69" s="1140"/>
      <c r="O69" s="1140"/>
      <c r="P69" s="1140"/>
      <c r="Q69" s="1140"/>
    </row>
    <row r="70" spans="2:17">
      <c r="B70" s="1141" t="s">
        <v>6</v>
      </c>
      <c r="C70" s="1142" t="s">
        <v>1288</v>
      </c>
      <c r="D70" s="1138" t="s">
        <v>1297</v>
      </c>
      <c r="E70" s="1143"/>
      <c r="F70" s="1124" t="s">
        <v>20</v>
      </c>
      <c r="G70" s="1139"/>
      <c r="H70" s="1140"/>
      <c r="I70" s="1140"/>
      <c r="J70" s="1140"/>
      <c r="K70" s="1140"/>
      <c r="L70" s="1140"/>
      <c r="M70" s="1140"/>
      <c r="N70" s="1140"/>
      <c r="O70" s="1140"/>
      <c r="P70" s="1140"/>
      <c r="Q70" s="1140"/>
    </row>
    <row r="71" spans="2:17">
      <c r="B71" s="1141" t="s">
        <v>6</v>
      </c>
      <c r="C71" s="1142" t="s">
        <v>1288</v>
      </c>
      <c r="D71" s="1138" t="s">
        <v>1298</v>
      </c>
      <c r="E71" s="1143"/>
      <c r="F71" s="1124" t="s">
        <v>20</v>
      </c>
      <c r="G71" s="1139"/>
      <c r="H71" s="1140"/>
      <c r="I71" s="1140"/>
      <c r="J71" s="1140"/>
      <c r="K71" s="1140"/>
      <c r="L71" s="1140"/>
      <c r="M71" s="1140"/>
      <c r="N71" s="1140"/>
      <c r="O71" s="1140"/>
      <c r="P71" s="1140"/>
      <c r="Q71" s="1140"/>
    </row>
    <row r="72" spans="2:17">
      <c r="B72" s="1141" t="s">
        <v>6</v>
      </c>
      <c r="C72" s="1142" t="s">
        <v>1288</v>
      </c>
      <c r="D72" s="1138" t="s">
        <v>1299</v>
      </c>
      <c r="E72" s="1143"/>
      <c r="F72" s="1124" t="s">
        <v>20</v>
      </c>
      <c r="G72" s="1139"/>
      <c r="H72" s="1140"/>
      <c r="I72" s="1140"/>
      <c r="J72" s="1140"/>
      <c r="K72" s="1140"/>
      <c r="L72" s="1140"/>
      <c r="M72" s="1140"/>
      <c r="N72" s="1140"/>
      <c r="O72" s="1140"/>
      <c r="P72" s="1140"/>
      <c r="Q72" s="1140"/>
    </row>
    <row r="73" spans="2:17">
      <c r="B73" s="1141" t="s">
        <v>6</v>
      </c>
      <c r="C73" s="1142" t="s">
        <v>1288</v>
      </c>
      <c r="D73" s="1138" t="s">
        <v>1300</v>
      </c>
      <c r="E73" s="1143"/>
      <c r="F73" s="1124" t="s">
        <v>20</v>
      </c>
      <c r="G73" s="1139"/>
      <c r="H73" s="1140"/>
      <c r="I73" s="1140"/>
      <c r="J73" s="1140"/>
      <c r="K73" s="1140"/>
      <c r="L73" s="1140"/>
      <c r="M73" s="1140"/>
      <c r="N73" s="1140"/>
      <c r="O73" s="1140"/>
      <c r="P73" s="1140"/>
      <c r="Q73" s="1140"/>
    </row>
    <row r="74" spans="2:17">
      <c r="B74" s="1141" t="s">
        <v>6</v>
      </c>
      <c r="C74" s="1125" t="s">
        <v>1301</v>
      </c>
      <c r="D74" s="1144"/>
      <c r="E74" s="1143"/>
      <c r="F74" s="1124" t="s">
        <v>20</v>
      </c>
      <c r="G74" s="1139"/>
      <c r="H74" s="1139">
        <f t="shared" ref="H74:Q74" si="4">SUM(H62:H73)</f>
        <v>0</v>
      </c>
      <c r="I74" s="1139">
        <f t="shared" si="4"/>
        <v>0</v>
      </c>
      <c r="J74" s="1139">
        <f t="shared" si="4"/>
        <v>0</v>
      </c>
      <c r="K74" s="1139">
        <f t="shared" si="4"/>
        <v>0</v>
      </c>
      <c r="L74" s="1139">
        <f t="shared" si="4"/>
        <v>0</v>
      </c>
      <c r="M74" s="1139">
        <f t="shared" si="4"/>
        <v>0</v>
      </c>
      <c r="N74" s="1139">
        <f t="shared" si="4"/>
        <v>0</v>
      </c>
      <c r="O74" s="1139">
        <f t="shared" si="4"/>
        <v>0</v>
      </c>
      <c r="P74" s="1139">
        <f t="shared" si="4"/>
        <v>0</v>
      </c>
      <c r="Q74" s="1139">
        <f t="shared" si="4"/>
        <v>0</v>
      </c>
    </row>
    <row r="75" spans="2:17">
      <c r="B75" s="1141" t="s">
        <v>6</v>
      </c>
      <c r="C75" s="1145" t="s">
        <v>1303</v>
      </c>
      <c r="D75" s="1138" t="s">
        <v>1289</v>
      </c>
      <c r="E75" s="1124"/>
      <c r="F75" s="1124" t="s">
        <v>20</v>
      </c>
      <c r="G75" s="1139"/>
      <c r="H75" s="1146"/>
      <c r="I75" s="1146"/>
      <c r="J75" s="1146"/>
      <c r="K75" s="1146"/>
      <c r="L75" s="1146"/>
      <c r="M75" s="1146"/>
      <c r="N75" s="1146"/>
      <c r="O75" s="1146"/>
      <c r="P75" s="1146"/>
      <c r="Q75" s="1146"/>
    </row>
    <row r="76" spans="2:17">
      <c r="B76" s="1141" t="s">
        <v>6</v>
      </c>
      <c r="C76" s="1147" t="s">
        <v>1303</v>
      </c>
      <c r="D76" s="1138" t="s">
        <v>1290</v>
      </c>
      <c r="E76" s="1124"/>
      <c r="F76" s="1124" t="s">
        <v>20</v>
      </c>
      <c r="G76" s="1139"/>
      <c r="H76" s="1146"/>
      <c r="I76" s="1146"/>
      <c r="J76" s="1146"/>
      <c r="K76" s="1146"/>
      <c r="L76" s="1146"/>
      <c r="M76" s="1146"/>
      <c r="N76" s="1146"/>
      <c r="O76" s="1146"/>
      <c r="P76" s="1146"/>
      <c r="Q76" s="1146"/>
    </row>
    <row r="77" spans="2:17">
      <c r="B77" s="1141" t="s">
        <v>6</v>
      </c>
      <c r="C77" s="1147" t="s">
        <v>1303</v>
      </c>
      <c r="D77" s="1138" t="s">
        <v>1291</v>
      </c>
      <c r="E77" s="1124"/>
      <c r="F77" s="1124" t="s">
        <v>20</v>
      </c>
      <c r="G77" s="1139"/>
      <c r="H77" s="1146"/>
      <c r="I77" s="1146"/>
      <c r="J77" s="1146"/>
      <c r="K77" s="1146"/>
      <c r="L77" s="1146"/>
      <c r="M77" s="1146"/>
      <c r="N77" s="1146"/>
      <c r="O77" s="1146"/>
      <c r="P77" s="1146"/>
      <c r="Q77" s="1146"/>
    </row>
    <row r="78" spans="2:17">
      <c r="B78" s="1141" t="s">
        <v>6</v>
      </c>
      <c r="C78" s="1147" t="s">
        <v>1303</v>
      </c>
      <c r="D78" s="1138" t="s">
        <v>1292</v>
      </c>
      <c r="E78" s="1124"/>
      <c r="F78" s="1124" t="s">
        <v>20</v>
      </c>
      <c r="G78" s="1139"/>
      <c r="H78" s="1146"/>
      <c r="I78" s="1146"/>
      <c r="J78" s="1146"/>
      <c r="K78" s="1146"/>
      <c r="L78" s="1146"/>
      <c r="M78" s="1146"/>
      <c r="N78" s="1146"/>
      <c r="O78" s="1146"/>
      <c r="P78" s="1146"/>
      <c r="Q78" s="1146"/>
    </row>
    <row r="79" spans="2:17">
      <c r="B79" s="1141" t="s">
        <v>6</v>
      </c>
      <c r="C79" s="1147" t="s">
        <v>1303</v>
      </c>
      <c r="D79" s="1138" t="s">
        <v>1293</v>
      </c>
      <c r="E79" s="1124"/>
      <c r="F79" s="1124" t="s">
        <v>20</v>
      </c>
      <c r="G79" s="1139"/>
      <c r="H79" s="1146"/>
      <c r="I79" s="1146"/>
      <c r="J79" s="1146"/>
      <c r="K79" s="1146"/>
      <c r="L79" s="1146"/>
      <c r="M79" s="1146"/>
      <c r="N79" s="1146"/>
      <c r="O79" s="1146"/>
      <c r="P79" s="1146"/>
      <c r="Q79" s="1146"/>
    </row>
    <row r="80" spans="2:17">
      <c r="B80" s="1141" t="s">
        <v>6</v>
      </c>
      <c r="C80" s="1147" t="s">
        <v>1303</v>
      </c>
      <c r="D80" s="1138" t="s">
        <v>1294</v>
      </c>
      <c r="E80" s="1124"/>
      <c r="F80" s="1124" t="s">
        <v>20</v>
      </c>
      <c r="G80" s="1139"/>
      <c r="H80" s="1146"/>
      <c r="I80" s="1146"/>
      <c r="J80" s="1146"/>
      <c r="K80" s="1146"/>
      <c r="L80" s="1146"/>
      <c r="M80" s="1146"/>
      <c r="N80" s="1146"/>
      <c r="O80" s="1146"/>
      <c r="P80" s="1146"/>
      <c r="Q80" s="1146"/>
    </row>
    <row r="81" spans="2:17">
      <c r="B81" s="1141" t="s">
        <v>6</v>
      </c>
      <c r="C81" s="1147" t="s">
        <v>1303</v>
      </c>
      <c r="D81" s="1138" t="s">
        <v>1295</v>
      </c>
      <c r="E81" s="1124"/>
      <c r="F81" s="1124" t="s">
        <v>20</v>
      </c>
      <c r="G81" s="1139"/>
      <c r="H81" s="988"/>
      <c r="I81" s="988"/>
      <c r="J81" s="988"/>
      <c r="K81" s="988"/>
      <c r="L81" s="988"/>
      <c r="M81" s="988"/>
      <c r="N81" s="988"/>
      <c r="O81" s="988"/>
      <c r="P81" s="988"/>
      <c r="Q81" s="988"/>
    </row>
    <row r="82" spans="2:17">
      <c r="B82" s="1141" t="s">
        <v>6</v>
      </c>
      <c r="C82" s="1147" t="s">
        <v>1303</v>
      </c>
      <c r="D82" s="1138" t="s">
        <v>1296</v>
      </c>
      <c r="E82" s="1124"/>
      <c r="F82" s="1124" t="s">
        <v>20</v>
      </c>
      <c r="G82" s="1139"/>
      <c r="H82" s="988"/>
      <c r="I82" s="988"/>
      <c r="J82" s="988"/>
      <c r="K82" s="988"/>
      <c r="L82" s="988"/>
      <c r="M82" s="988"/>
      <c r="N82" s="988"/>
      <c r="O82" s="988"/>
      <c r="P82" s="988"/>
      <c r="Q82" s="988"/>
    </row>
    <row r="83" spans="2:17">
      <c r="B83" s="1141" t="s">
        <v>6</v>
      </c>
      <c r="C83" s="1147" t="s">
        <v>1303</v>
      </c>
      <c r="D83" s="1138" t="s">
        <v>1297</v>
      </c>
      <c r="E83" s="1143"/>
      <c r="F83" s="1124" t="s">
        <v>20</v>
      </c>
      <c r="G83" s="1139"/>
      <c r="H83" s="988"/>
      <c r="I83" s="988"/>
      <c r="J83" s="988"/>
      <c r="K83" s="988"/>
      <c r="L83" s="988"/>
      <c r="M83" s="988"/>
      <c r="N83" s="988"/>
      <c r="O83" s="988"/>
      <c r="P83" s="988"/>
      <c r="Q83" s="988"/>
    </row>
    <row r="84" spans="2:17">
      <c r="B84" s="1141" t="s">
        <v>6</v>
      </c>
      <c r="C84" s="1147" t="s">
        <v>1303</v>
      </c>
      <c r="D84" s="1138" t="s">
        <v>1298</v>
      </c>
      <c r="E84" s="1143"/>
      <c r="F84" s="1124" t="s">
        <v>20</v>
      </c>
      <c r="G84" s="1139"/>
      <c r="H84" s="988"/>
      <c r="I84" s="988"/>
      <c r="J84" s="988"/>
      <c r="K84" s="988"/>
      <c r="L84" s="988"/>
      <c r="M84" s="988"/>
      <c r="N84" s="988"/>
      <c r="O84" s="988"/>
      <c r="P84" s="988"/>
      <c r="Q84" s="988"/>
    </row>
    <row r="85" spans="2:17">
      <c r="B85" s="1141" t="s">
        <v>6</v>
      </c>
      <c r="C85" s="1147" t="s">
        <v>1303</v>
      </c>
      <c r="D85" s="1138" t="s">
        <v>1299</v>
      </c>
      <c r="E85" s="1143"/>
      <c r="F85" s="1124" t="s">
        <v>20</v>
      </c>
      <c r="G85" s="1139"/>
      <c r="H85" s="988"/>
      <c r="I85" s="988"/>
      <c r="J85" s="988"/>
      <c r="K85" s="988"/>
      <c r="L85" s="988"/>
      <c r="M85" s="988"/>
      <c r="N85" s="988"/>
      <c r="O85" s="988"/>
      <c r="P85" s="988"/>
      <c r="Q85" s="988"/>
    </row>
    <row r="86" spans="2:17">
      <c r="B86" s="1141" t="s">
        <v>6</v>
      </c>
      <c r="C86" s="1147" t="s">
        <v>1303</v>
      </c>
      <c r="D86" s="1138" t="s">
        <v>1300</v>
      </c>
      <c r="E86" s="1143"/>
      <c r="F86" s="1124" t="s">
        <v>20</v>
      </c>
      <c r="G86" s="1139"/>
      <c r="H86" s="1146"/>
      <c r="I86" s="1146"/>
      <c r="J86" s="1146"/>
      <c r="K86" s="1146"/>
      <c r="L86" s="1146"/>
      <c r="M86" s="1146"/>
      <c r="N86" s="1146"/>
      <c r="O86" s="1146"/>
      <c r="P86" s="1146"/>
      <c r="Q86" s="1146"/>
    </row>
    <row r="87" spans="2:17">
      <c r="B87" s="1141" t="s">
        <v>6</v>
      </c>
      <c r="C87" s="1125" t="s">
        <v>1304</v>
      </c>
      <c r="D87" s="1144"/>
      <c r="E87" s="1143"/>
      <c r="F87" s="1124" t="s">
        <v>20</v>
      </c>
      <c r="G87" s="1139"/>
      <c r="H87" s="1139">
        <f t="shared" ref="H87:Q87" si="5">SUM(H75:H86)</f>
        <v>0</v>
      </c>
      <c r="I87" s="1139">
        <f t="shared" si="5"/>
        <v>0</v>
      </c>
      <c r="J87" s="1139">
        <f t="shared" si="5"/>
        <v>0</v>
      </c>
      <c r="K87" s="1139">
        <f t="shared" si="5"/>
        <v>0</v>
      </c>
      <c r="L87" s="1139">
        <f t="shared" si="5"/>
        <v>0</v>
      </c>
      <c r="M87" s="1139">
        <f t="shared" si="5"/>
        <v>0</v>
      </c>
      <c r="N87" s="1139">
        <f t="shared" si="5"/>
        <v>0</v>
      </c>
      <c r="O87" s="1139">
        <f t="shared" si="5"/>
        <v>0</v>
      </c>
      <c r="P87" s="1139">
        <f t="shared" si="5"/>
        <v>0</v>
      </c>
      <c r="Q87" s="1139">
        <f t="shared" si="5"/>
        <v>0</v>
      </c>
    </row>
    <row r="88" spans="2:17">
      <c r="B88" s="1141" t="s">
        <v>6</v>
      </c>
      <c r="C88" s="1145" t="s">
        <v>1305</v>
      </c>
      <c r="D88" s="1138" t="s">
        <v>1289</v>
      </c>
      <c r="E88" s="1143"/>
      <c r="F88" s="1124" t="s">
        <v>20</v>
      </c>
      <c r="G88" s="1139"/>
      <c r="H88" s="1146"/>
      <c r="I88" s="1146"/>
      <c r="J88" s="1146"/>
      <c r="K88" s="1146"/>
      <c r="L88" s="1146"/>
      <c r="M88" s="1146"/>
      <c r="N88" s="1146"/>
      <c r="O88" s="1146"/>
      <c r="P88" s="1146"/>
      <c r="Q88" s="1146"/>
    </row>
    <row r="89" spans="2:17">
      <c r="B89" s="1141" t="s">
        <v>6</v>
      </c>
      <c r="C89" s="1149" t="s">
        <v>1305</v>
      </c>
      <c r="D89" s="1138" t="s">
        <v>1290</v>
      </c>
      <c r="E89" s="1124"/>
      <c r="F89" s="1124" t="s">
        <v>20</v>
      </c>
      <c r="G89" s="1139"/>
      <c r="H89" s="1146"/>
      <c r="I89" s="1146"/>
      <c r="J89" s="1146"/>
      <c r="K89" s="1146"/>
      <c r="L89" s="1146"/>
      <c r="M89" s="1146"/>
      <c r="N89" s="1146"/>
      <c r="O89" s="1146"/>
      <c r="P89" s="1146"/>
      <c r="Q89" s="1146"/>
    </row>
    <row r="90" spans="2:17">
      <c r="B90" s="1141" t="s">
        <v>6</v>
      </c>
      <c r="C90" s="1149" t="s">
        <v>1305</v>
      </c>
      <c r="D90" s="1138" t="s">
        <v>1291</v>
      </c>
      <c r="E90" s="1124"/>
      <c r="F90" s="1124" t="s">
        <v>20</v>
      </c>
      <c r="G90" s="1139"/>
      <c r="H90" s="1146"/>
      <c r="I90" s="1146"/>
      <c r="J90" s="1146"/>
      <c r="K90" s="1146"/>
      <c r="L90" s="1146"/>
      <c r="M90" s="1146"/>
      <c r="N90" s="1146"/>
      <c r="O90" s="1146"/>
      <c r="P90" s="1146"/>
      <c r="Q90" s="1146"/>
    </row>
    <row r="91" spans="2:17">
      <c r="B91" s="1141" t="s">
        <v>6</v>
      </c>
      <c r="C91" s="1149" t="s">
        <v>1305</v>
      </c>
      <c r="D91" s="1138" t="s">
        <v>1292</v>
      </c>
      <c r="E91" s="1124"/>
      <c r="F91" s="1124" t="s">
        <v>20</v>
      </c>
      <c r="G91" s="1139"/>
      <c r="H91" s="1146"/>
      <c r="I91" s="1146"/>
      <c r="J91" s="1146"/>
      <c r="K91" s="1146"/>
      <c r="L91" s="1146"/>
      <c r="M91" s="1146"/>
      <c r="N91" s="1146"/>
      <c r="O91" s="1146"/>
      <c r="P91" s="1146"/>
      <c r="Q91" s="1146"/>
    </row>
    <row r="92" spans="2:17">
      <c r="B92" s="1141" t="s">
        <v>6</v>
      </c>
      <c r="C92" s="1149" t="s">
        <v>1305</v>
      </c>
      <c r="D92" s="1138" t="s">
        <v>1293</v>
      </c>
      <c r="E92" s="1124"/>
      <c r="F92" s="1124" t="s">
        <v>20</v>
      </c>
      <c r="G92" s="1139"/>
      <c r="H92" s="1146"/>
      <c r="I92" s="1146"/>
      <c r="J92" s="1146"/>
      <c r="K92" s="1146"/>
      <c r="L92" s="1146"/>
      <c r="M92" s="1146"/>
      <c r="N92" s="1146"/>
      <c r="O92" s="1146"/>
      <c r="P92" s="1146"/>
      <c r="Q92" s="1146"/>
    </row>
    <row r="93" spans="2:17">
      <c r="B93" s="1141" t="s">
        <v>6</v>
      </c>
      <c r="C93" s="1149" t="s">
        <v>1305</v>
      </c>
      <c r="D93" s="1138" t="s">
        <v>1294</v>
      </c>
      <c r="E93" s="1124"/>
      <c r="F93" s="1124" t="s">
        <v>20</v>
      </c>
      <c r="G93" s="1139"/>
      <c r="H93" s="1146"/>
      <c r="I93" s="1146"/>
      <c r="J93" s="1146"/>
      <c r="K93" s="1146"/>
      <c r="L93" s="1146"/>
      <c r="M93" s="1146"/>
      <c r="N93" s="1146"/>
      <c r="O93" s="1146"/>
      <c r="P93" s="1146"/>
      <c r="Q93" s="1146"/>
    </row>
    <row r="94" spans="2:17">
      <c r="B94" s="1141" t="s">
        <v>6</v>
      </c>
      <c r="C94" s="1149" t="s">
        <v>1305</v>
      </c>
      <c r="D94" s="1138" t="s">
        <v>1295</v>
      </c>
      <c r="E94" s="1124"/>
      <c r="F94" s="1124" t="s">
        <v>20</v>
      </c>
      <c r="G94" s="1139"/>
      <c r="H94" s="1146"/>
      <c r="I94" s="1146"/>
      <c r="J94" s="1146"/>
      <c r="K94" s="1146"/>
      <c r="L94" s="1146"/>
      <c r="M94" s="1146"/>
      <c r="N94" s="1146"/>
      <c r="O94" s="1146"/>
      <c r="P94" s="1146"/>
      <c r="Q94" s="1146"/>
    </row>
    <row r="95" spans="2:17">
      <c r="B95" s="1141" t="s">
        <v>6</v>
      </c>
      <c r="C95" s="1149" t="s">
        <v>1305</v>
      </c>
      <c r="D95" s="1138" t="s">
        <v>1296</v>
      </c>
      <c r="E95" s="1124"/>
      <c r="F95" s="1124" t="s">
        <v>20</v>
      </c>
      <c r="G95" s="1139"/>
      <c r="H95" s="988"/>
      <c r="I95" s="988"/>
      <c r="J95" s="988"/>
      <c r="K95" s="988"/>
      <c r="L95" s="988"/>
      <c r="M95" s="988"/>
      <c r="N95" s="988"/>
      <c r="O95" s="988"/>
      <c r="P95" s="988"/>
      <c r="Q95" s="988"/>
    </row>
    <row r="96" spans="2:17">
      <c r="B96" s="1141" t="s">
        <v>6</v>
      </c>
      <c r="C96" s="1149" t="s">
        <v>1305</v>
      </c>
      <c r="D96" s="1138" t="s">
        <v>1297</v>
      </c>
      <c r="E96" s="1124"/>
      <c r="F96" s="1124" t="s">
        <v>20</v>
      </c>
      <c r="G96" s="1139"/>
      <c r="H96" s="988"/>
      <c r="I96" s="988"/>
      <c r="J96" s="988"/>
      <c r="K96" s="988"/>
      <c r="L96" s="988"/>
      <c r="M96" s="988"/>
      <c r="N96" s="988"/>
      <c r="O96" s="988"/>
      <c r="P96" s="988"/>
      <c r="Q96" s="988"/>
    </row>
    <row r="97" spans="2:17">
      <c r="B97" s="1141" t="s">
        <v>6</v>
      </c>
      <c r="C97" s="1149" t="s">
        <v>1305</v>
      </c>
      <c r="D97" s="1138" t="s">
        <v>1298</v>
      </c>
      <c r="E97" s="1143"/>
      <c r="F97" s="1124" t="s">
        <v>20</v>
      </c>
      <c r="G97" s="1139"/>
      <c r="H97" s="988"/>
      <c r="I97" s="988"/>
      <c r="J97" s="988"/>
      <c r="K97" s="988"/>
      <c r="L97" s="988"/>
      <c r="M97" s="988"/>
      <c r="N97" s="988"/>
      <c r="O97" s="988"/>
      <c r="P97" s="988"/>
      <c r="Q97" s="988"/>
    </row>
    <row r="98" spans="2:17">
      <c r="B98" s="1141" t="s">
        <v>6</v>
      </c>
      <c r="C98" s="1149" t="s">
        <v>1305</v>
      </c>
      <c r="D98" s="1138" t="s">
        <v>1299</v>
      </c>
      <c r="E98" s="1143"/>
      <c r="F98" s="1124" t="s">
        <v>20</v>
      </c>
      <c r="G98" s="1139"/>
      <c r="H98" s="988"/>
      <c r="I98" s="988"/>
      <c r="J98" s="988"/>
      <c r="K98" s="988"/>
      <c r="L98" s="988"/>
      <c r="M98" s="988"/>
      <c r="N98" s="988"/>
      <c r="O98" s="988"/>
      <c r="P98" s="988"/>
      <c r="Q98" s="988"/>
    </row>
    <row r="99" spans="2:17">
      <c r="B99" s="1141" t="s">
        <v>6</v>
      </c>
      <c r="C99" s="1149" t="s">
        <v>1305</v>
      </c>
      <c r="D99" s="1138" t="s">
        <v>1300</v>
      </c>
      <c r="E99" s="1143"/>
      <c r="F99" s="1124" t="s">
        <v>20</v>
      </c>
      <c r="G99" s="1139"/>
      <c r="H99" s="988"/>
      <c r="I99" s="988"/>
      <c r="J99" s="988"/>
      <c r="K99" s="988"/>
      <c r="L99" s="988"/>
      <c r="M99" s="988"/>
      <c r="N99" s="988"/>
      <c r="O99" s="988"/>
      <c r="P99" s="988"/>
      <c r="Q99" s="988"/>
    </row>
    <row r="100" spans="2:17">
      <c r="B100" s="1141" t="s">
        <v>6</v>
      </c>
      <c r="C100" s="1125" t="s">
        <v>1306</v>
      </c>
      <c r="D100" s="1143"/>
      <c r="E100" s="1143"/>
      <c r="F100" s="1124" t="s">
        <v>20</v>
      </c>
      <c r="G100" s="1139"/>
      <c r="H100" s="1139">
        <f t="shared" ref="H100:Q100" si="6">SUM(H88:H99)</f>
        <v>0</v>
      </c>
      <c r="I100" s="1139">
        <f t="shared" si="6"/>
        <v>0</v>
      </c>
      <c r="J100" s="1139">
        <f t="shared" si="6"/>
        <v>0</v>
      </c>
      <c r="K100" s="1139">
        <f t="shared" si="6"/>
        <v>0</v>
      </c>
      <c r="L100" s="1139">
        <f t="shared" si="6"/>
        <v>0</v>
      </c>
      <c r="M100" s="1139">
        <f t="shared" si="6"/>
        <v>0</v>
      </c>
      <c r="N100" s="1139">
        <f t="shared" si="6"/>
        <v>0</v>
      </c>
      <c r="O100" s="1139">
        <f t="shared" si="6"/>
        <v>0</v>
      </c>
      <c r="P100" s="1139">
        <f t="shared" si="6"/>
        <v>0</v>
      </c>
      <c r="Q100" s="1139">
        <f t="shared" si="6"/>
        <v>0</v>
      </c>
    </row>
    <row r="101" spans="2:17">
      <c r="B101" s="1141" t="s">
        <v>6</v>
      </c>
      <c r="C101" s="1143" t="s">
        <v>1307</v>
      </c>
      <c r="D101" s="1138" t="s">
        <v>1289</v>
      </c>
      <c r="E101" s="1143"/>
      <c r="F101" s="1124" t="s">
        <v>20</v>
      </c>
      <c r="G101" s="1139"/>
      <c r="H101" s="1146"/>
      <c r="I101" s="1146"/>
      <c r="J101" s="1146"/>
      <c r="K101" s="1146"/>
      <c r="L101" s="1146"/>
      <c r="M101" s="1146"/>
      <c r="N101" s="1146"/>
      <c r="O101" s="1146"/>
      <c r="P101" s="1146"/>
      <c r="Q101" s="1146"/>
    </row>
    <row r="102" spans="2:17">
      <c r="B102" s="1141" t="s">
        <v>6</v>
      </c>
      <c r="C102" s="1147" t="s">
        <v>1307</v>
      </c>
      <c r="D102" s="1138" t="s">
        <v>1290</v>
      </c>
      <c r="E102" s="1124"/>
      <c r="F102" s="1124" t="s">
        <v>20</v>
      </c>
      <c r="G102" s="1139"/>
      <c r="H102" s="1146"/>
      <c r="I102" s="1146"/>
      <c r="J102" s="1146"/>
      <c r="K102" s="1146"/>
      <c r="L102" s="1146"/>
      <c r="M102" s="1146"/>
      <c r="N102" s="1146"/>
      <c r="O102" s="1146"/>
      <c r="P102" s="1146"/>
      <c r="Q102" s="1146"/>
    </row>
    <row r="103" spans="2:17">
      <c r="B103" s="1141" t="s">
        <v>6</v>
      </c>
      <c r="C103" s="1147" t="s">
        <v>1307</v>
      </c>
      <c r="D103" s="1138" t="s">
        <v>1291</v>
      </c>
      <c r="E103" s="1124"/>
      <c r="F103" s="1124" t="s">
        <v>20</v>
      </c>
      <c r="G103" s="1139"/>
      <c r="H103" s="1146"/>
      <c r="I103" s="1146"/>
      <c r="J103" s="1146"/>
      <c r="K103" s="1146"/>
      <c r="L103" s="1146"/>
      <c r="M103" s="1146"/>
      <c r="N103" s="1146"/>
      <c r="O103" s="1146"/>
      <c r="P103" s="1146"/>
      <c r="Q103" s="1146"/>
    </row>
    <row r="104" spans="2:17">
      <c r="B104" s="1141" t="s">
        <v>6</v>
      </c>
      <c r="C104" s="1147" t="s">
        <v>1307</v>
      </c>
      <c r="D104" s="1138" t="s">
        <v>1292</v>
      </c>
      <c r="E104" s="1124"/>
      <c r="F104" s="1124" t="s">
        <v>20</v>
      </c>
      <c r="G104" s="1139"/>
      <c r="H104" s="988"/>
      <c r="I104" s="988"/>
      <c r="J104" s="988"/>
      <c r="K104" s="988"/>
      <c r="L104" s="988"/>
      <c r="M104" s="988"/>
      <c r="N104" s="988"/>
      <c r="O104" s="988"/>
      <c r="P104" s="988"/>
      <c r="Q104" s="988"/>
    </row>
    <row r="105" spans="2:17">
      <c r="B105" s="1141" t="s">
        <v>6</v>
      </c>
      <c r="C105" s="1147" t="s">
        <v>1307</v>
      </c>
      <c r="D105" s="1138" t="s">
        <v>1293</v>
      </c>
      <c r="E105" s="1124"/>
      <c r="F105" s="1124" t="s">
        <v>20</v>
      </c>
      <c r="G105" s="1139"/>
      <c r="H105" s="988"/>
      <c r="I105" s="988"/>
      <c r="J105" s="988"/>
      <c r="K105" s="988"/>
      <c r="L105" s="988"/>
      <c r="M105" s="988"/>
      <c r="N105" s="988"/>
      <c r="O105" s="988"/>
      <c r="P105" s="988"/>
      <c r="Q105" s="988"/>
    </row>
    <row r="106" spans="2:17">
      <c r="B106" s="1141" t="s">
        <v>6</v>
      </c>
      <c r="C106" s="1147" t="s">
        <v>1307</v>
      </c>
      <c r="D106" s="1138" t="s">
        <v>1294</v>
      </c>
      <c r="E106" s="1124"/>
      <c r="F106" s="1124" t="s">
        <v>20</v>
      </c>
      <c r="G106" s="1139"/>
      <c r="H106" s="988"/>
      <c r="I106" s="988"/>
      <c r="J106" s="988"/>
      <c r="K106" s="988"/>
      <c r="L106" s="988"/>
      <c r="M106" s="988"/>
      <c r="N106" s="988"/>
      <c r="O106" s="988"/>
      <c r="P106" s="988"/>
      <c r="Q106" s="988"/>
    </row>
    <row r="107" spans="2:17">
      <c r="B107" s="1141" t="s">
        <v>6</v>
      </c>
      <c r="C107" s="1147" t="s">
        <v>1307</v>
      </c>
      <c r="D107" s="1138" t="s">
        <v>1295</v>
      </c>
      <c r="E107" s="1124"/>
      <c r="F107" s="1124" t="s">
        <v>20</v>
      </c>
      <c r="G107" s="1139"/>
      <c r="H107" s="988"/>
      <c r="I107" s="988"/>
      <c r="J107" s="988"/>
      <c r="K107" s="988"/>
      <c r="L107" s="988"/>
      <c r="M107" s="988"/>
      <c r="N107" s="988"/>
      <c r="O107" s="988"/>
      <c r="P107" s="988"/>
      <c r="Q107" s="988"/>
    </row>
    <row r="108" spans="2:17">
      <c r="B108" s="1141" t="s">
        <v>6</v>
      </c>
      <c r="C108" s="1147" t="s">
        <v>1307</v>
      </c>
      <c r="D108" s="1138" t="s">
        <v>1296</v>
      </c>
      <c r="E108" s="1124"/>
      <c r="F108" s="1124" t="s">
        <v>20</v>
      </c>
      <c r="G108" s="1139"/>
      <c r="H108" s="988"/>
      <c r="I108" s="988"/>
      <c r="J108" s="988"/>
      <c r="K108" s="988"/>
      <c r="L108" s="988"/>
      <c r="M108" s="988"/>
      <c r="N108" s="988"/>
      <c r="O108" s="988"/>
      <c r="P108" s="988"/>
      <c r="Q108" s="988"/>
    </row>
    <row r="109" spans="2:17">
      <c r="B109" s="1141" t="s">
        <v>6</v>
      </c>
      <c r="C109" s="1147" t="s">
        <v>1307</v>
      </c>
      <c r="D109" s="1138" t="s">
        <v>1297</v>
      </c>
      <c r="E109" s="1124"/>
      <c r="F109" s="1124" t="s">
        <v>20</v>
      </c>
      <c r="G109" s="1139"/>
      <c r="H109" s="988"/>
      <c r="I109" s="988"/>
      <c r="J109" s="988"/>
      <c r="K109" s="988"/>
      <c r="L109" s="988"/>
      <c r="M109" s="988"/>
      <c r="N109" s="988"/>
      <c r="O109" s="988"/>
      <c r="P109" s="988"/>
      <c r="Q109" s="988"/>
    </row>
    <row r="110" spans="2:17">
      <c r="B110" s="1141" t="s">
        <v>6</v>
      </c>
      <c r="C110" s="1147" t="s">
        <v>1307</v>
      </c>
      <c r="D110" s="1138" t="s">
        <v>1298</v>
      </c>
      <c r="E110" s="1143"/>
      <c r="F110" s="1124" t="s">
        <v>20</v>
      </c>
      <c r="G110" s="1139"/>
      <c r="H110" s="988"/>
      <c r="I110" s="988"/>
      <c r="J110" s="988"/>
      <c r="K110" s="988"/>
      <c r="L110" s="988"/>
      <c r="M110" s="988"/>
      <c r="N110" s="988"/>
      <c r="O110" s="988"/>
      <c r="P110" s="988"/>
      <c r="Q110" s="988"/>
    </row>
    <row r="111" spans="2:17">
      <c r="B111" s="1141" t="s">
        <v>6</v>
      </c>
      <c r="C111" s="1147" t="s">
        <v>1307</v>
      </c>
      <c r="D111" s="1138" t="s">
        <v>1299</v>
      </c>
      <c r="E111" s="1143"/>
      <c r="F111" s="1124" t="s">
        <v>20</v>
      </c>
      <c r="G111" s="1139"/>
      <c r="H111" s="988"/>
      <c r="I111" s="988"/>
      <c r="J111" s="988"/>
      <c r="K111" s="988"/>
      <c r="L111" s="988"/>
      <c r="M111" s="988"/>
      <c r="N111" s="988"/>
      <c r="O111" s="988"/>
      <c r="P111" s="988"/>
      <c r="Q111" s="988"/>
    </row>
    <row r="112" spans="2:17">
      <c r="B112" s="1141" t="s">
        <v>6</v>
      </c>
      <c r="C112" s="1147" t="s">
        <v>1307</v>
      </c>
      <c r="D112" s="1138" t="s">
        <v>1300</v>
      </c>
      <c r="E112" s="1143"/>
      <c r="F112" s="1124" t="s">
        <v>20</v>
      </c>
      <c r="G112" s="1139"/>
      <c r="H112" s="988"/>
      <c r="I112" s="988"/>
      <c r="J112" s="988"/>
      <c r="K112" s="988"/>
      <c r="L112" s="988"/>
      <c r="M112" s="988"/>
      <c r="N112" s="988"/>
      <c r="O112" s="988"/>
      <c r="P112" s="988"/>
      <c r="Q112" s="988"/>
    </row>
    <row r="113" spans="2:17">
      <c r="B113" s="1141" t="s">
        <v>6</v>
      </c>
      <c r="C113" s="1125" t="s">
        <v>1308</v>
      </c>
      <c r="D113" s="1143"/>
      <c r="E113" s="1143"/>
      <c r="F113" s="1124" t="s">
        <v>20</v>
      </c>
      <c r="G113" s="1139"/>
      <c r="H113" s="1150">
        <f t="shared" ref="H113:Q114" si="7">SUM(H101:H112)</f>
        <v>0</v>
      </c>
      <c r="I113" s="1150">
        <f t="shared" si="7"/>
        <v>0</v>
      </c>
      <c r="J113" s="1150">
        <f t="shared" si="7"/>
        <v>0</v>
      </c>
      <c r="K113" s="1150">
        <f t="shared" si="7"/>
        <v>0</v>
      </c>
      <c r="L113" s="1150">
        <f t="shared" si="7"/>
        <v>0</v>
      </c>
      <c r="M113" s="1150">
        <f t="shared" si="7"/>
        <v>0</v>
      </c>
      <c r="N113" s="1150">
        <f t="shared" si="7"/>
        <v>0</v>
      </c>
      <c r="O113" s="1150">
        <f t="shared" si="7"/>
        <v>0</v>
      </c>
      <c r="P113" s="1150">
        <f t="shared" si="7"/>
        <v>0</v>
      </c>
      <c r="Q113" s="1150">
        <f t="shared" si="7"/>
        <v>0</v>
      </c>
    </row>
    <row r="114" spans="2:17">
      <c r="B114" s="1107" t="s">
        <v>1310</v>
      </c>
      <c r="C114" s="1125"/>
      <c r="D114" s="1143"/>
      <c r="E114" s="1143"/>
      <c r="F114" s="1143"/>
      <c r="G114" s="1139"/>
      <c r="H114" s="1150">
        <f t="shared" si="7"/>
        <v>0</v>
      </c>
      <c r="I114" s="1150">
        <f t="shared" si="7"/>
        <v>0</v>
      </c>
      <c r="J114" s="1150">
        <f t="shared" si="7"/>
        <v>0</v>
      </c>
      <c r="K114" s="1150">
        <f t="shared" si="7"/>
        <v>0</v>
      </c>
      <c r="L114" s="1150">
        <f t="shared" si="7"/>
        <v>0</v>
      </c>
      <c r="M114" s="1150">
        <f t="shared" si="7"/>
        <v>0</v>
      </c>
      <c r="N114" s="1150">
        <f t="shared" si="7"/>
        <v>0</v>
      </c>
      <c r="O114" s="1150">
        <f t="shared" si="7"/>
        <v>0</v>
      </c>
      <c r="P114" s="1150">
        <f t="shared" si="7"/>
        <v>0</v>
      </c>
      <c r="Q114" s="1150">
        <f t="shared" si="7"/>
        <v>0</v>
      </c>
    </row>
  </sheetData>
  <pageMargins left="0.74803149606299213" right="0.74803149606299213" top="0.98425196850393704" bottom="0.98425196850393704" header="0.51181102362204722" footer="0.51181102362204722"/>
  <pageSetup paperSize="8" scale="53" fitToHeight="2" orientation="landscape" r:id="rId1"/>
  <headerFooter alignWithMargins="0">
    <oddHeader>&amp;R&amp;A</oddHeader>
    <oddFooter>&amp;R&amp;F</oddFooter>
  </headerFooter>
</worksheet>
</file>

<file path=xl/worksheets/sheet33.xml><?xml version="1.0" encoding="utf-8"?>
<worksheet xmlns="http://schemas.openxmlformats.org/spreadsheetml/2006/main" xmlns:r="http://schemas.openxmlformats.org/officeDocument/2006/relationships">
  <sheetPr>
    <tabColor theme="7" tint="0.59999389629810485"/>
    <pageSetUpPr fitToPage="1"/>
  </sheetPr>
  <dimension ref="A1:AK322"/>
  <sheetViews>
    <sheetView zoomScale="80" zoomScaleNormal="80" workbookViewId="0">
      <pane ySplit="8" topLeftCell="A9" activePane="bottomLeft" state="frozen"/>
      <selection activeCell="H57" sqref="H57"/>
      <selection pane="bottomLeft" activeCell="J8" sqref="J8"/>
    </sheetView>
  </sheetViews>
  <sheetFormatPr defaultRowHeight="12.75"/>
  <cols>
    <col min="1" max="1" width="5.5" style="1126" customWidth="1"/>
    <col min="2" max="2" width="22.625" style="1126" customWidth="1"/>
    <col min="3" max="3" width="41.25" style="1126" bestFit="1" customWidth="1"/>
    <col min="4" max="4" width="33.25" style="1126" bestFit="1" customWidth="1"/>
    <col min="5" max="5" width="44.625" style="1126" customWidth="1"/>
    <col min="6" max="6" width="5.5" style="1126" bestFit="1" customWidth="1"/>
    <col min="7" max="7" width="11.625" style="1126" bestFit="1" customWidth="1"/>
    <col min="8" max="10" width="9.875" style="1126" bestFit="1" customWidth="1"/>
    <col min="11" max="11" width="9.875" style="1126" customWidth="1"/>
    <col min="12" max="17" width="9.875" style="1126" bestFit="1" customWidth="1"/>
    <col min="18" max="255" width="9" style="1126"/>
    <col min="256" max="256" width="8.625" style="1126" customWidth="1"/>
    <col min="257" max="257" width="51" style="1126" customWidth="1"/>
    <col min="258" max="258" width="12.25" style="1126" customWidth="1"/>
    <col min="259" max="259" width="14.375" style="1126" customWidth="1"/>
    <col min="260" max="260" width="14.25" style="1126" customWidth="1"/>
    <col min="261" max="263" width="9" style="1126"/>
    <col min="264" max="264" width="11.75" style="1126" bestFit="1" customWidth="1"/>
    <col min="265" max="265" width="9.875" style="1126" customWidth="1"/>
    <col min="266" max="266" width="9.75" style="1126" customWidth="1"/>
    <col min="267" max="267" width="10.625" style="1126" customWidth="1"/>
    <col min="268" max="511" width="9" style="1126"/>
    <col min="512" max="512" width="8.625" style="1126" customWidth="1"/>
    <col min="513" max="513" width="51" style="1126" customWidth="1"/>
    <col min="514" max="514" width="12.25" style="1126" customWidth="1"/>
    <col min="515" max="515" width="14.375" style="1126" customWidth="1"/>
    <col min="516" max="516" width="14.25" style="1126" customWidth="1"/>
    <col min="517" max="519" width="9" style="1126"/>
    <col min="520" max="520" width="11.75" style="1126" bestFit="1" customWidth="1"/>
    <col min="521" max="521" width="9.875" style="1126" customWidth="1"/>
    <col min="522" max="522" width="9.75" style="1126" customWidth="1"/>
    <col min="523" max="523" width="10.625" style="1126" customWidth="1"/>
    <col min="524" max="767" width="9" style="1126"/>
    <col min="768" max="768" width="8.625" style="1126" customWidth="1"/>
    <col min="769" max="769" width="51" style="1126" customWidth="1"/>
    <col min="770" max="770" width="12.25" style="1126" customWidth="1"/>
    <col min="771" max="771" width="14.375" style="1126" customWidth="1"/>
    <col min="772" max="772" width="14.25" style="1126" customWidth="1"/>
    <col min="773" max="775" width="9" style="1126"/>
    <col min="776" max="776" width="11.75" style="1126" bestFit="1" customWidth="1"/>
    <col min="777" max="777" width="9.875" style="1126" customWidth="1"/>
    <col min="778" max="778" width="9.75" style="1126" customWidth="1"/>
    <col min="779" max="779" width="10.625" style="1126" customWidth="1"/>
    <col min="780" max="1023" width="9" style="1126"/>
    <col min="1024" max="1024" width="8.625" style="1126" customWidth="1"/>
    <col min="1025" max="1025" width="51" style="1126" customWidth="1"/>
    <col min="1026" max="1026" width="12.25" style="1126" customWidth="1"/>
    <col min="1027" max="1027" width="14.375" style="1126" customWidth="1"/>
    <col min="1028" max="1028" width="14.25" style="1126" customWidth="1"/>
    <col min="1029" max="1031" width="9" style="1126"/>
    <col min="1032" max="1032" width="11.75" style="1126" bestFit="1" customWidth="1"/>
    <col min="1033" max="1033" width="9.875" style="1126" customWidth="1"/>
    <col min="1034" max="1034" width="9.75" style="1126" customWidth="1"/>
    <col min="1035" max="1035" width="10.625" style="1126" customWidth="1"/>
    <col min="1036" max="1279" width="9" style="1126"/>
    <col min="1280" max="1280" width="8.625" style="1126" customWidth="1"/>
    <col min="1281" max="1281" width="51" style="1126" customWidth="1"/>
    <col min="1282" max="1282" width="12.25" style="1126" customWidth="1"/>
    <col min="1283" max="1283" width="14.375" style="1126" customWidth="1"/>
    <col min="1284" max="1284" width="14.25" style="1126" customWidth="1"/>
    <col min="1285" max="1287" width="9" style="1126"/>
    <col min="1288" max="1288" width="11.75" style="1126" bestFit="1" customWidth="1"/>
    <col min="1289" max="1289" width="9.875" style="1126" customWidth="1"/>
    <col min="1290" max="1290" width="9.75" style="1126" customWidth="1"/>
    <col min="1291" max="1291" width="10.625" style="1126" customWidth="1"/>
    <col min="1292" max="1535" width="9" style="1126"/>
    <col min="1536" max="1536" width="8.625" style="1126" customWidth="1"/>
    <col min="1537" max="1537" width="51" style="1126" customWidth="1"/>
    <col min="1538" max="1538" width="12.25" style="1126" customWidth="1"/>
    <col min="1539" max="1539" width="14.375" style="1126" customWidth="1"/>
    <col min="1540" max="1540" width="14.25" style="1126" customWidth="1"/>
    <col min="1541" max="1543" width="9" style="1126"/>
    <col min="1544" max="1544" width="11.75" style="1126" bestFit="1" customWidth="1"/>
    <col min="1545" max="1545" width="9.875" style="1126" customWidth="1"/>
    <col min="1546" max="1546" width="9.75" style="1126" customWidth="1"/>
    <col min="1547" max="1547" width="10.625" style="1126" customWidth="1"/>
    <col min="1548" max="1791" width="9" style="1126"/>
    <col min="1792" max="1792" width="8.625" style="1126" customWidth="1"/>
    <col min="1793" max="1793" width="51" style="1126" customWidth="1"/>
    <col min="1794" max="1794" width="12.25" style="1126" customWidth="1"/>
    <col min="1795" max="1795" width="14.375" style="1126" customWidth="1"/>
    <col min="1796" max="1796" width="14.25" style="1126" customWidth="1"/>
    <col min="1797" max="1799" width="9" style="1126"/>
    <col min="1800" max="1800" width="11.75" style="1126" bestFit="1" customWidth="1"/>
    <col min="1801" max="1801" width="9.875" style="1126" customWidth="1"/>
    <col min="1802" max="1802" width="9.75" style="1126" customWidth="1"/>
    <col min="1803" max="1803" width="10.625" style="1126" customWidth="1"/>
    <col min="1804" max="2047" width="9" style="1126"/>
    <col min="2048" max="2048" width="8.625" style="1126" customWidth="1"/>
    <col min="2049" max="2049" width="51" style="1126" customWidth="1"/>
    <col min="2050" max="2050" width="12.25" style="1126" customWidth="1"/>
    <col min="2051" max="2051" width="14.375" style="1126" customWidth="1"/>
    <col min="2052" max="2052" width="14.25" style="1126" customWidth="1"/>
    <col min="2053" max="2055" width="9" style="1126"/>
    <col min="2056" max="2056" width="11.75" style="1126" bestFit="1" customWidth="1"/>
    <col min="2057" max="2057" width="9.875" style="1126" customWidth="1"/>
    <col min="2058" max="2058" width="9.75" style="1126" customWidth="1"/>
    <col min="2059" max="2059" width="10.625" style="1126" customWidth="1"/>
    <col min="2060" max="2303" width="9" style="1126"/>
    <col min="2304" max="2304" width="8.625" style="1126" customWidth="1"/>
    <col min="2305" max="2305" width="51" style="1126" customWidth="1"/>
    <col min="2306" max="2306" width="12.25" style="1126" customWidth="1"/>
    <col min="2307" max="2307" width="14.375" style="1126" customWidth="1"/>
    <col min="2308" max="2308" width="14.25" style="1126" customWidth="1"/>
    <col min="2309" max="2311" width="9" style="1126"/>
    <col min="2312" max="2312" width="11.75" style="1126" bestFit="1" customWidth="1"/>
    <col min="2313" max="2313" width="9.875" style="1126" customWidth="1"/>
    <col min="2314" max="2314" width="9.75" style="1126" customWidth="1"/>
    <col min="2315" max="2315" width="10.625" style="1126" customWidth="1"/>
    <col min="2316" max="2559" width="9" style="1126"/>
    <col min="2560" max="2560" width="8.625" style="1126" customWidth="1"/>
    <col min="2561" max="2561" width="51" style="1126" customWidth="1"/>
    <col min="2562" max="2562" width="12.25" style="1126" customWidth="1"/>
    <col min="2563" max="2563" width="14.375" style="1126" customWidth="1"/>
    <col min="2564" max="2564" width="14.25" style="1126" customWidth="1"/>
    <col min="2565" max="2567" width="9" style="1126"/>
    <col min="2568" max="2568" width="11.75" style="1126" bestFit="1" customWidth="1"/>
    <col min="2569" max="2569" width="9.875" style="1126" customWidth="1"/>
    <col min="2570" max="2570" width="9.75" style="1126" customWidth="1"/>
    <col min="2571" max="2571" width="10.625" style="1126" customWidth="1"/>
    <col min="2572" max="2815" width="9" style="1126"/>
    <col min="2816" max="2816" width="8.625" style="1126" customWidth="1"/>
    <col min="2817" max="2817" width="51" style="1126" customWidth="1"/>
    <col min="2818" max="2818" width="12.25" style="1126" customWidth="1"/>
    <col min="2819" max="2819" width="14.375" style="1126" customWidth="1"/>
    <col min="2820" max="2820" width="14.25" style="1126" customWidth="1"/>
    <col min="2821" max="2823" width="9" style="1126"/>
    <col min="2824" max="2824" width="11.75" style="1126" bestFit="1" customWidth="1"/>
    <col min="2825" max="2825" width="9.875" style="1126" customWidth="1"/>
    <col min="2826" max="2826" width="9.75" style="1126" customWidth="1"/>
    <col min="2827" max="2827" width="10.625" style="1126" customWidth="1"/>
    <col min="2828" max="3071" width="9" style="1126"/>
    <col min="3072" max="3072" width="8.625" style="1126" customWidth="1"/>
    <col min="3073" max="3073" width="51" style="1126" customWidth="1"/>
    <col min="3074" max="3074" width="12.25" style="1126" customWidth="1"/>
    <col min="3075" max="3075" width="14.375" style="1126" customWidth="1"/>
    <col min="3076" max="3076" width="14.25" style="1126" customWidth="1"/>
    <col min="3077" max="3079" width="9" style="1126"/>
    <col min="3080" max="3080" width="11.75" style="1126" bestFit="1" customWidth="1"/>
    <col min="3081" max="3081" width="9.875" style="1126" customWidth="1"/>
    <col min="3082" max="3082" width="9.75" style="1126" customWidth="1"/>
    <col min="3083" max="3083" width="10.625" style="1126" customWidth="1"/>
    <col min="3084" max="3327" width="9" style="1126"/>
    <col min="3328" max="3328" width="8.625" style="1126" customWidth="1"/>
    <col min="3329" max="3329" width="51" style="1126" customWidth="1"/>
    <col min="3330" max="3330" width="12.25" style="1126" customWidth="1"/>
    <col min="3331" max="3331" width="14.375" style="1126" customWidth="1"/>
    <col min="3332" max="3332" width="14.25" style="1126" customWidth="1"/>
    <col min="3333" max="3335" width="9" style="1126"/>
    <col min="3336" max="3336" width="11.75" style="1126" bestFit="1" customWidth="1"/>
    <col min="3337" max="3337" width="9.875" style="1126" customWidth="1"/>
    <col min="3338" max="3338" width="9.75" style="1126" customWidth="1"/>
    <col min="3339" max="3339" width="10.625" style="1126" customWidth="1"/>
    <col min="3340" max="3583" width="9" style="1126"/>
    <col min="3584" max="3584" width="8.625" style="1126" customWidth="1"/>
    <col min="3585" max="3585" width="51" style="1126" customWidth="1"/>
    <col min="3586" max="3586" width="12.25" style="1126" customWidth="1"/>
    <col min="3587" max="3587" width="14.375" style="1126" customWidth="1"/>
    <col min="3588" max="3588" width="14.25" style="1126" customWidth="1"/>
    <col min="3589" max="3591" width="9" style="1126"/>
    <col min="3592" max="3592" width="11.75" style="1126" bestFit="1" customWidth="1"/>
    <col min="3593" max="3593" width="9.875" style="1126" customWidth="1"/>
    <col min="3594" max="3594" width="9.75" style="1126" customWidth="1"/>
    <col min="3595" max="3595" width="10.625" style="1126" customWidth="1"/>
    <col min="3596" max="3839" width="9" style="1126"/>
    <col min="3840" max="3840" width="8.625" style="1126" customWidth="1"/>
    <col min="3841" max="3841" width="51" style="1126" customWidth="1"/>
    <col min="3842" max="3842" width="12.25" style="1126" customWidth="1"/>
    <col min="3843" max="3843" width="14.375" style="1126" customWidth="1"/>
    <col min="3844" max="3844" width="14.25" style="1126" customWidth="1"/>
    <col min="3845" max="3847" width="9" style="1126"/>
    <col min="3848" max="3848" width="11.75" style="1126" bestFit="1" customWidth="1"/>
    <col min="3849" max="3849" width="9.875" style="1126" customWidth="1"/>
    <col min="3850" max="3850" width="9.75" style="1126" customWidth="1"/>
    <col min="3851" max="3851" width="10.625" style="1126" customWidth="1"/>
    <col min="3852" max="4095" width="9" style="1126"/>
    <col min="4096" max="4096" width="8.625" style="1126" customWidth="1"/>
    <col min="4097" max="4097" width="51" style="1126" customWidth="1"/>
    <col min="4098" max="4098" width="12.25" style="1126" customWidth="1"/>
    <col min="4099" max="4099" width="14.375" style="1126" customWidth="1"/>
    <col min="4100" max="4100" width="14.25" style="1126" customWidth="1"/>
    <col min="4101" max="4103" width="9" style="1126"/>
    <col min="4104" max="4104" width="11.75" style="1126" bestFit="1" customWidth="1"/>
    <col min="4105" max="4105" width="9.875" style="1126" customWidth="1"/>
    <col min="4106" max="4106" width="9.75" style="1126" customWidth="1"/>
    <col min="4107" max="4107" width="10.625" style="1126" customWidth="1"/>
    <col min="4108" max="4351" width="9" style="1126"/>
    <col min="4352" max="4352" width="8.625" style="1126" customWidth="1"/>
    <col min="4353" max="4353" width="51" style="1126" customWidth="1"/>
    <col min="4354" max="4354" width="12.25" style="1126" customWidth="1"/>
    <col min="4355" max="4355" width="14.375" style="1126" customWidth="1"/>
    <col min="4356" max="4356" width="14.25" style="1126" customWidth="1"/>
    <col min="4357" max="4359" width="9" style="1126"/>
    <col min="4360" max="4360" width="11.75" style="1126" bestFit="1" customWidth="1"/>
    <col min="4361" max="4361" width="9.875" style="1126" customWidth="1"/>
    <col min="4362" max="4362" width="9.75" style="1126" customWidth="1"/>
    <col min="4363" max="4363" width="10.625" style="1126" customWidth="1"/>
    <col min="4364" max="4607" width="9" style="1126"/>
    <col min="4608" max="4608" width="8.625" style="1126" customWidth="1"/>
    <col min="4609" max="4609" width="51" style="1126" customWidth="1"/>
    <col min="4610" max="4610" width="12.25" style="1126" customWidth="1"/>
    <col min="4611" max="4611" width="14.375" style="1126" customWidth="1"/>
    <col min="4612" max="4612" width="14.25" style="1126" customWidth="1"/>
    <col min="4613" max="4615" width="9" style="1126"/>
    <col min="4616" max="4616" width="11.75" style="1126" bestFit="1" customWidth="1"/>
    <col min="4617" max="4617" width="9.875" style="1126" customWidth="1"/>
    <col min="4618" max="4618" width="9.75" style="1126" customWidth="1"/>
    <col min="4619" max="4619" width="10.625" style="1126" customWidth="1"/>
    <col min="4620" max="4863" width="9" style="1126"/>
    <col min="4864" max="4864" width="8.625" style="1126" customWidth="1"/>
    <col min="4865" max="4865" width="51" style="1126" customWidth="1"/>
    <col min="4866" max="4866" width="12.25" style="1126" customWidth="1"/>
    <col min="4867" max="4867" width="14.375" style="1126" customWidth="1"/>
    <col min="4868" max="4868" width="14.25" style="1126" customWidth="1"/>
    <col min="4869" max="4871" width="9" style="1126"/>
    <col min="4872" max="4872" width="11.75" style="1126" bestFit="1" customWidth="1"/>
    <col min="4873" max="4873" width="9.875" style="1126" customWidth="1"/>
    <col min="4874" max="4874" width="9.75" style="1126" customWidth="1"/>
    <col min="4875" max="4875" width="10.625" style="1126" customWidth="1"/>
    <col min="4876" max="5119" width="9" style="1126"/>
    <col min="5120" max="5120" width="8.625" style="1126" customWidth="1"/>
    <col min="5121" max="5121" width="51" style="1126" customWidth="1"/>
    <col min="5122" max="5122" width="12.25" style="1126" customWidth="1"/>
    <col min="5123" max="5123" width="14.375" style="1126" customWidth="1"/>
    <col min="5124" max="5124" width="14.25" style="1126" customWidth="1"/>
    <col min="5125" max="5127" width="9" style="1126"/>
    <col min="5128" max="5128" width="11.75" style="1126" bestFit="1" customWidth="1"/>
    <col min="5129" max="5129" width="9.875" style="1126" customWidth="1"/>
    <col min="5130" max="5130" width="9.75" style="1126" customWidth="1"/>
    <col min="5131" max="5131" width="10.625" style="1126" customWidth="1"/>
    <col min="5132" max="5375" width="9" style="1126"/>
    <col min="5376" max="5376" width="8.625" style="1126" customWidth="1"/>
    <col min="5377" max="5377" width="51" style="1126" customWidth="1"/>
    <col min="5378" max="5378" width="12.25" style="1126" customWidth="1"/>
    <col min="5379" max="5379" width="14.375" style="1126" customWidth="1"/>
    <col min="5380" max="5380" width="14.25" style="1126" customWidth="1"/>
    <col min="5381" max="5383" width="9" style="1126"/>
    <col min="5384" max="5384" width="11.75" style="1126" bestFit="1" customWidth="1"/>
    <col min="5385" max="5385" width="9.875" style="1126" customWidth="1"/>
    <col min="5386" max="5386" width="9.75" style="1126" customWidth="1"/>
    <col min="5387" max="5387" width="10.625" style="1126" customWidth="1"/>
    <col min="5388" max="5631" width="9" style="1126"/>
    <col min="5632" max="5632" width="8.625" style="1126" customWidth="1"/>
    <col min="5633" max="5633" width="51" style="1126" customWidth="1"/>
    <col min="5634" max="5634" width="12.25" style="1126" customWidth="1"/>
    <col min="5635" max="5635" width="14.375" style="1126" customWidth="1"/>
    <col min="5636" max="5636" width="14.25" style="1126" customWidth="1"/>
    <col min="5637" max="5639" width="9" style="1126"/>
    <col min="5640" max="5640" width="11.75" style="1126" bestFit="1" customWidth="1"/>
    <col min="5641" max="5641" width="9.875" style="1126" customWidth="1"/>
    <col min="5642" max="5642" width="9.75" style="1126" customWidth="1"/>
    <col min="5643" max="5643" width="10.625" style="1126" customWidth="1"/>
    <col min="5644" max="5887" width="9" style="1126"/>
    <col min="5888" max="5888" width="8.625" style="1126" customWidth="1"/>
    <col min="5889" max="5889" width="51" style="1126" customWidth="1"/>
    <col min="5890" max="5890" width="12.25" style="1126" customWidth="1"/>
    <col min="5891" max="5891" width="14.375" style="1126" customWidth="1"/>
    <col min="5892" max="5892" width="14.25" style="1126" customWidth="1"/>
    <col min="5893" max="5895" width="9" style="1126"/>
    <col min="5896" max="5896" width="11.75" style="1126" bestFit="1" customWidth="1"/>
    <col min="5897" max="5897" width="9.875" style="1126" customWidth="1"/>
    <col min="5898" max="5898" width="9.75" style="1126" customWidth="1"/>
    <col min="5899" max="5899" width="10.625" style="1126" customWidth="1"/>
    <col min="5900" max="6143" width="9" style="1126"/>
    <col min="6144" max="6144" width="8.625" style="1126" customWidth="1"/>
    <col min="6145" max="6145" width="51" style="1126" customWidth="1"/>
    <col min="6146" max="6146" width="12.25" style="1126" customWidth="1"/>
    <col min="6147" max="6147" width="14.375" style="1126" customWidth="1"/>
    <col min="6148" max="6148" width="14.25" style="1126" customWidth="1"/>
    <col min="6149" max="6151" width="9" style="1126"/>
    <col min="6152" max="6152" width="11.75" style="1126" bestFit="1" customWidth="1"/>
    <col min="6153" max="6153" width="9.875" style="1126" customWidth="1"/>
    <col min="6154" max="6154" width="9.75" style="1126" customWidth="1"/>
    <col min="6155" max="6155" width="10.625" style="1126" customWidth="1"/>
    <col min="6156" max="6399" width="9" style="1126"/>
    <col min="6400" max="6400" width="8.625" style="1126" customWidth="1"/>
    <col min="6401" max="6401" width="51" style="1126" customWidth="1"/>
    <col min="6402" max="6402" width="12.25" style="1126" customWidth="1"/>
    <col min="6403" max="6403" width="14.375" style="1126" customWidth="1"/>
    <col min="6404" max="6404" width="14.25" style="1126" customWidth="1"/>
    <col min="6405" max="6407" width="9" style="1126"/>
    <col min="6408" max="6408" width="11.75" style="1126" bestFit="1" customWidth="1"/>
    <col min="6409" max="6409" width="9.875" style="1126" customWidth="1"/>
    <col min="6410" max="6410" width="9.75" style="1126" customWidth="1"/>
    <col min="6411" max="6411" width="10.625" style="1126" customWidth="1"/>
    <col min="6412" max="6655" width="9" style="1126"/>
    <col min="6656" max="6656" width="8.625" style="1126" customWidth="1"/>
    <col min="6657" max="6657" width="51" style="1126" customWidth="1"/>
    <col min="6658" max="6658" width="12.25" style="1126" customWidth="1"/>
    <col min="6659" max="6659" width="14.375" style="1126" customWidth="1"/>
    <col min="6660" max="6660" width="14.25" style="1126" customWidth="1"/>
    <col min="6661" max="6663" width="9" style="1126"/>
    <col min="6664" max="6664" width="11.75" style="1126" bestFit="1" customWidth="1"/>
    <col min="6665" max="6665" width="9.875" style="1126" customWidth="1"/>
    <col min="6666" max="6666" width="9.75" style="1126" customWidth="1"/>
    <col min="6667" max="6667" width="10.625" style="1126" customWidth="1"/>
    <col min="6668" max="6911" width="9" style="1126"/>
    <col min="6912" max="6912" width="8.625" style="1126" customWidth="1"/>
    <col min="6913" max="6913" width="51" style="1126" customWidth="1"/>
    <col min="6914" max="6914" width="12.25" style="1126" customWidth="1"/>
    <col min="6915" max="6915" width="14.375" style="1126" customWidth="1"/>
    <col min="6916" max="6916" width="14.25" style="1126" customWidth="1"/>
    <col min="6917" max="6919" width="9" style="1126"/>
    <col min="6920" max="6920" width="11.75" style="1126" bestFit="1" customWidth="1"/>
    <col min="6921" max="6921" width="9.875" style="1126" customWidth="1"/>
    <col min="6922" max="6922" width="9.75" style="1126" customWidth="1"/>
    <col min="6923" max="6923" width="10.625" style="1126" customWidth="1"/>
    <col min="6924" max="7167" width="9" style="1126"/>
    <col min="7168" max="7168" width="8.625" style="1126" customWidth="1"/>
    <col min="7169" max="7169" width="51" style="1126" customWidth="1"/>
    <col min="7170" max="7170" width="12.25" style="1126" customWidth="1"/>
    <col min="7171" max="7171" width="14.375" style="1126" customWidth="1"/>
    <col min="7172" max="7172" width="14.25" style="1126" customWidth="1"/>
    <col min="7173" max="7175" width="9" style="1126"/>
    <col min="7176" max="7176" width="11.75" style="1126" bestFit="1" customWidth="1"/>
    <col min="7177" max="7177" width="9.875" style="1126" customWidth="1"/>
    <col min="7178" max="7178" width="9.75" style="1126" customWidth="1"/>
    <col min="7179" max="7179" width="10.625" style="1126" customWidth="1"/>
    <col min="7180" max="7423" width="9" style="1126"/>
    <col min="7424" max="7424" width="8.625" style="1126" customWidth="1"/>
    <col min="7425" max="7425" width="51" style="1126" customWidth="1"/>
    <col min="7426" max="7426" width="12.25" style="1126" customWidth="1"/>
    <col min="7427" max="7427" width="14.375" style="1126" customWidth="1"/>
    <col min="7428" max="7428" width="14.25" style="1126" customWidth="1"/>
    <col min="7429" max="7431" width="9" style="1126"/>
    <col min="7432" max="7432" width="11.75" style="1126" bestFit="1" customWidth="1"/>
    <col min="7433" max="7433" width="9.875" style="1126" customWidth="1"/>
    <col min="7434" max="7434" width="9.75" style="1126" customWidth="1"/>
    <col min="7435" max="7435" width="10.625" style="1126" customWidth="1"/>
    <col min="7436" max="7679" width="9" style="1126"/>
    <col min="7680" max="7680" width="8.625" style="1126" customWidth="1"/>
    <col min="7681" max="7681" width="51" style="1126" customWidth="1"/>
    <col min="7682" max="7682" width="12.25" style="1126" customWidth="1"/>
    <col min="7683" max="7683" width="14.375" style="1126" customWidth="1"/>
    <col min="7684" max="7684" width="14.25" style="1126" customWidth="1"/>
    <col min="7685" max="7687" width="9" style="1126"/>
    <col min="7688" max="7688" width="11.75" style="1126" bestFit="1" customWidth="1"/>
    <col min="7689" max="7689" width="9.875" style="1126" customWidth="1"/>
    <col min="7690" max="7690" width="9.75" style="1126" customWidth="1"/>
    <col min="7691" max="7691" width="10.625" style="1126" customWidth="1"/>
    <col min="7692" max="7935" width="9" style="1126"/>
    <col min="7936" max="7936" width="8.625" style="1126" customWidth="1"/>
    <col min="7937" max="7937" width="51" style="1126" customWidth="1"/>
    <col min="7938" max="7938" width="12.25" style="1126" customWidth="1"/>
    <col min="7939" max="7939" width="14.375" style="1126" customWidth="1"/>
    <col min="7940" max="7940" width="14.25" style="1126" customWidth="1"/>
    <col min="7941" max="7943" width="9" style="1126"/>
    <col min="7944" max="7944" width="11.75" style="1126" bestFit="1" customWidth="1"/>
    <col min="7945" max="7945" width="9.875" style="1126" customWidth="1"/>
    <col min="7946" max="7946" width="9.75" style="1126" customWidth="1"/>
    <col min="7947" max="7947" width="10.625" style="1126" customWidth="1"/>
    <col min="7948" max="8191" width="9" style="1126"/>
    <col min="8192" max="8192" width="8.625" style="1126" customWidth="1"/>
    <col min="8193" max="8193" width="51" style="1126" customWidth="1"/>
    <col min="8194" max="8194" width="12.25" style="1126" customWidth="1"/>
    <col min="8195" max="8195" width="14.375" style="1126" customWidth="1"/>
    <col min="8196" max="8196" width="14.25" style="1126" customWidth="1"/>
    <col min="8197" max="8199" width="9" style="1126"/>
    <col min="8200" max="8200" width="11.75" style="1126" bestFit="1" customWidth="1"/>
    <col min="8201" max="8201" width="9.875" style="1126" customWidth="1"/>
    <col min="8202" max="8202" width="9.75" style="1126" customWidth="1"/>
    <col min="8203" max="8203" width="10.625" style="1126" customWidth="1"/>
    <col min="8204" max="8447" width="9" style="1126"/>
    <col min="8448" max="8448" width="8.625" style="1126" customWidth="1"/>
    <col min="8449" max="8449" width="51" style="1126" customWidth="1"/>
    <col min="8450" max="8450" width="12.25" style="1126" customWidth="1"/>
    <col min="8451" max="8451" width="14.375" style="1126" customWidth="1"/>
    <col min="8452" max="8452" width="14.25" style="1126" customWidth="1"/>
    <col min="8453" max="8455" width="9" style="1126"/>
    <col min="8456" max="8456" width="11.75" style="1126" bestFit="1" customWidth="1"/>
    <col min="8457" max="8457" width="9.875" style="1126" customWidth="1"/>
    <col min="8458" max="8458" width="9.75" style="1126" customWidth="1"/>
    <col min="8459" max="8459" width="10.625" style="1126" customWidth="1"/>
    <col min="8460" max="8703" width="9" style="1126"/>
    <col min="8704" max="8704" width="8.625" style="1126" customWidth="1"/>
    <col min="8705" max="8705" width="51" style="1126" customWidth="1"/>
    <col min="8706" max="8706" width="12.25" style="1126" customWidth="1"/>
    <col min="8707" max="8707" width="14.375" style="1126" customWidth="1"/>
    <col min="8708" max="8708" width="14.25" style="1126" customWidth="1"/>
    <col min="8709" max="8711" width="9" style="1126"/>
    <col min="8712" max="8712" width="11.75" style="1126" bestFit="1" customWidth="1"/>
    <col min="8713" max="8713" width="9.875" style="1126" customWidth="1"/>
    <col min="8714" max="8714" width="9.75" style="1126" customWidth="1"/>
    <col min="8715" max="8715" width="10.625" style="1126" customWidth="1"/>
    <col min="8716" max="8959" width="9" style="1126"/>
    <col min="8960" max="8960" width="8.625" style="1126" customWidth="1"/>
    <col min="8961" max="8961" width="51" style="1126" customWidth="1"/>
    <col min="8962" max="8962" width="12.25" style="1126" customWidth="1"/>
    <col min="8963" max="8963" width="14.375" style="1126" customWidth="1"/>
    <col min="8964" max="8964" width="14.25" style="1126" customWidth="1"/>
    <col min="8965" max="8967" width="9" style="1126"/>
    <col min="8968" max="8968" width="11.75" style="1126" bestFit="1" customWidth="1"/>
    <col min="8969" max="8969" width="9.875" style="1126" customWidth="1"/>
    <col min="8970" max="8970" width="9.75" style="1126" customWidth="1"/>
    <col min="8971" max="8971" width="10.625" style="1126" customWidth="1"/>
    <col min="8972" max="9215" width="9" style="1126"/>
    <col min="9216" max="9216" width="8.625" style="1126" customWidth="1"/>
    <col min="9217" max="9217" width="51" style="1126" customWidth="1"/>
    <col min="9218" max="9218" width="12.25" style="1126" customWidth="1"/>
    <col min="9219" max="9219" width="14.375" style="1126" customWidth="1"/>
    <col min="9220" max="9220" width="14.25" style="1126" customWidth="1"/>
    <col min="9221" max="9223" width="9" style="1126"/>
    <col min="9224" max="9224" width="11.75" style="1126" bestFit="1" customWidth="1"/>
    <col min="9225" max="9225" width="9.875" style="1126" customWidth="1"/>
    <col min="9226" max="9226" width="9.75" style="1126" customWidth="1"/>
    <col min="9227" max="9227" width="10.625" style="1126" customWidth="1"/>
    <col min="9228" max="9471" width="9" style="1126"/>
    <col min="9472" max="9472" width="8.625" style="1126" customWidth="1"/>
    <col min="9473" max="9473" width="51" style="1126" customWidth="1"/>
    <col min="9474" max="9474" width="12.25" style="1126" customWidth="1"/>
    <col min="9475" max="9475" width="14.375" style="1126" customWidth="1"/>
    <col min="9476" max="9476" width="14.25" style="1126" customWidth="1"/>
    <col min="9477" max="9479" width="9" style="1126"/>
    <col min="9480" max="9480" width="11.75" style="1126" bestFit="1" customWidth="1"/>
    <col min="9481" max="9481" width="9.875" style="1126" customWidth="1"/>
    <col min="9482" max="9482" width="9.75" style="1126" customWidth="1"/>
    <col min="9483" max="9483" width="10.625" style="1126" customWidth="1"/>
    <col min="9484" max="9727" width="9" style="1126"/>
    <col min="9728" max="9728" width="8.625" style="1126" customWidth="1"/>
    <col min="9729" max="9729" width="51" style="1126" customWidth="1"/>
    <col min="9730" max="9730" width="12.25" style="1126" customWidth="1"/>
    <col min="9731" max="9731" width="14.375" style="1126" customWidth="1"/>
    <col min="9732" max="9732" width="14.25" style="1126" customWidth="1"/>
    <col min="9733" max="9735" width="9" style="1126"/>
    <col min="9736" max="9736" width="11.75" style="1126" bestFit="1" customWidth="1"/>
    <col min="9737" max="9737" width="9.875" style="1126" customWidth="1"/>
    <col min="9738" max="9738" width="9.75" style="1126" customWidth="1"/>
    <col min="9739" max="9739" width="10.625" style="1126" customWidth="1"/>
    <col min="9740" max="9983" width="9" style="1126"/>
    <col min="9984" max="9984" width="8.625" style="1126" customWidth="1"/>
    <col min="9985" max="9985" width="51" style="1126" customWidth="1"/>
    <col min="9986" max="9986" width="12.25" style="1126" customWidth="1"/>
    <col min="9987" max="9987" width="14.375" style="1126" customWidth="1"/>
    <col min="9988" max="9988" width="14.25" style="1126" customWidth="1"/>
    <col min="9989" max="9991" width="9" style="1126"/>
    <col min="9992" max="9992" width="11.75" style="1126" bestFit="1" customWidth="1"/>
    <col min="9993" max="9993" width="9.875" style="1126" customWidth="1"/>
    <col min="9994" max="9994" width="9.75" style="1126" customWidth="1"/>
    <col min="9995" max="9995" width="10.625" style="1126" customWidth="1"/>
    <col min="9996" max="10239" width="9" style="1126"/>
    <col min="10240" max="10240" width="8.625" style="1126" customWidth="1"/>
    <col min="10241" max="10241" width="51" style="1126" customWidth="1"/>
    <col min="10242" max="10242" width="12.25" style="1126" customWidth="1"/>
    <col min="10243" max="10243" width="14.375" style="1126" customWidth="1"/>
    <col min="10244" max="10244" width="14.25" style="1126" customWidth="1"/>
    <col min="10245" max="10247" width="9" style="1126"/>
    <col min="10248" max="10248" width="11.75" style="1126" bestFit="1" customWidth="1"/>
    <col min="10249" max="10249" width="9.875" style="1126" customWidth="1"/>
    <col min="10250" max="10250" width="9.75" style="1126" customWidth="1"/>
    <col min="10251" max="10251" width="10.625" style="1126" customWidth="1"/>
    <col min="10252" max="10495" width="9" style="1126"/>
    <col min="10496" max="10496" width="8.625" style="1126" customWidth="1"/>
    <col min="10497" max="10497" width="51" style="1126" customWidth="1"/>
    <col min="10498" max="10498" width="12.25" style="1126" customWidth="1"/>
    <col min="10499" max="10499" width="14.375" style="1126" customWidth="1"/>
    <col min="10500" max="10500" width="14.25" style="1126" customWidth="1"/>
    <col min="10501" max="10503" width="9" style="1126"/>
    <col min="10504" max="10504" width="11.75" style="1126" bestFit="1" customWidth="1"/>
    <col min="10505" max="10505" width="9.875" style="1126" customWidth="1"/>
    <col min="10506" max="10506" width="9.75" style="1126" customWidth="1"/>
    <col min="10507" max="10507" width="10.625" style="1126" customWidth="1"/>
    <col min="10508" max="10751" width="9" style="1126"/>
    <col min="10752" max="10752" width="8.625" style="1126" customWidth="1"/>
    <col min="10753" max="10753" width="51" style="1126" customWidth="1"/>
    <col min="10754" max="10754" width="12.25" style="1126" customWidth="1"/>
    <col min="10755" max="10755" width="14.375" style="1126" customWidth="1"/>
    <col min="10756" max="10756" width="14.25" style="1126" customWidth="1"/>
    <col min="10757" max="10759" width="9" style="1126"/>
    <col min="10760" max="10760" width="11.75" style="1126" bestFit="1" customWidth="1"/>
    <col min="10761" max="10761" width="9.875" style="1126" customWidth="1"/>
    <col min="10762" max="10762" width="9.75" style="1126" customWidth="1"/>
    <col min="10763" max="10763" width="10.625" style="1126" customWidth="1"/>
    <col min="10764" max="11007" width="9" style="1126"/>
    <col min="11008" max="11008" width="8.625" style="1126" customWidth="1"/>
    <col min="11009" max="11009" width="51" style="1126" customWidth="1"/>
    <col min="11010" max="11010" width="12.25" style="1126" customWidth="1"/>
    <col min="11011" max="11011" width="14.375" style="1126" customWidth="1"/>
    <col min="11012" max="11012" width="14.25" style="1126" customWidth="1"/>
    <col min="11013" max="11015" width="9" style="1126"/>
    <col min="11016" max="11016" width="11.75" style="1126" bestFit="1" customWidth="1"/>
    <col min="11017" max="11017" width="9.875" style="1126" customWidth="1"/>
    <col min="11018" max="11018" width="9.75" style="1126" customWidth="1"/>
    <col min="11019" max="11019" width="10.625" style="1126" customWidth="1"/>
    <col min="11020" max="11263" width="9" style="1126"/>
    <col min="11264" max="11264" width="8.625" style="1126" customWidth="1"/>
    <col min="11265" max="11265" width="51" style="1126" customWidth="1"/>
    <col min="11266" max="11266" width="12.25" style="1126" customWidth="1"/>
    <col min="11267" max="11267" width="14.375" style="1126" customWidth="1"/>
    <col min="11268" max="11268" width="14.25" style="1126" customWidth="1"/>
    <col min="11269" max="11271" width="9" style="1126"/>
    <col min="11272" max="11272" width="11.75" style="1126" bestFit="1" customWidth="1"/>
    <col min="11273" max="11273" width="9.875" style="1126" customWidth="1"/>
    <col min="11274" max="11274" width="9.75" style="1126" customWidth="1"/>
    <col min="11275" max="11275" width="10.625" style="1126" customWidth="1"/>
    <col min="11276" max="11519" width="9" style="1126"/>
    <col min="11520" max="11520" width="8.625" style="1126" customWidth="1"/>
    <col min="11521" max="11521" width="51" style="1126" customWidth="1"/>
    <col min="11522" max="11522" width="12.25" style="1126" customWidth="1"/>
    <col min="11523" max="11523" width="14.375" style="1126" customWidth="1"/>
    <col min="11524" max="11524" width="14.25" style="1126" customWidth="1"/>
    <col min="11525" max="11527" width="9" style="1126"/>
    <col min="11528" max="11528" width="11.75" style="1126" bestFit="1" customWidth="1"/>
    <col min="11529" max="11529" width="9.875" style="1126" customWidth="1"/>
    <col min="11530" max="11530" width="9.75" style="1126" customWidth="1"/>
    <col min="11531" max="11531" width="10.625" style="1126" customWidth="1"/>
    <col min="11532" max="11775" width="9" style="1126"/>
    <col min="11776" max="11776" width="8.625" style="1126" customWidth="1"/>
    <col min="11777" max="11777" width="51" style="1126" customWidth="1"/>
    <col min="11778" max="11778" width="12.25" style="1126" customWidth="1"/>
    <col min="11779" max="11779" width="14.375" style="1126" customWidth="1"/>
    <col min="11780" max="11780" width="14.25" style="1126" customWidth="1"/>
    <col min="11781" max="11783" width="9" style="1126"/>
    <col min="11784" max="11784" width="11.75" style="1126" bestFit="1" customWidth="1"/>
    <col min="11785" max="11785" width="9.875" style="1126" customWidth="1"/>
    <col min="11786" max="11786" width="9.75" style="1126" customWidth="1"/>
    <col min="11787" max="11787" width="10.625" style="1126" customWidth="1"/>
    <col min="11788" max="12031" width="9" style="1126"/>
    <col min="12032" max="12032" width="8.625" style="1126" customWidth="1"/>
    <col min="12033" max="12033" width="51" style="1126" customWidth="1"/>
    <col min="12034" max="12034" width="12.25" style="1126" customWidth="1"/>
    <col min="12035" max="12035" width="14.375" style="1126" customWidth="1"/>
    <col min="12036" max="12036" width="14.25" style="1126" customWidth="1"/>
    <col min="12037" max="12039" width="9" style="1126"/>
    <col min="12040" max="12040" width="11.75" style="1126" bestFit="1" customWidth="1"/>
    <col min="12041" max="12041" width="9.875" style="1126" customWidth="1"/>
    <col min="12042" max="12042" width="9.75" style="1126" customWidth="1"/>
    <col min="12043" max="12043" width="10.625" style="1126" customWidth="1"/>
    <col min="12044" max="12287" width="9" style="1126"/>
    <col min="12288" max="12288" width="8.625" style="1126" customWidth="1"/>
    <col min="12289" max="12289" width="51" style="1126" customWidth="1"/>
    <col min="12290" max="12290" width="12.25" style="1126" customWidth="1"/>
    <col min="12291" max="12291" width="14.375" style="1126" customWidth="1"/>
    <col min="12292" max="12292" width="14.25" style="1126" customWidth="1"/>
    <col min="12293" max="12295" width="9" style="1126"/>
    <col min="12296" max="12296" width="11.75" style="1126" bestFit="1" customWidth="1"/>
    <col min="12297" max="12297" width="9.875" style="1126" customWidth="1"/>
    <col min="12298" max="12298" width="9.75" style="1126" customWidth="1"/>
    <col min="12299" max="12299" width="10.625" style="1126" customWidth="1"/>
    <col min="12300" max="12543" width="9" style="1126"/>
    <col min="12544" max="12544" width="8.625" style="1126" customWidth="1"/>
    <col min="12545" max="12545" width="51" style="1126" customWidth="1"/>
    <col min="12546" max="12546" width="12.25" style="1126" customWidth="1"/>
    <col min="12547" max="12547" width="14.375" style="1126" customWidth="1"/>
    <col min="12548" max="12548" width="14.25" style="1126" customWidth="1"/>
    <col min="12549" max="12551" width="9" style="1126"/>
    <col min="12552" max="12552" width="11.75" style="1126" bestFit="1" customWidth="1"/>
    <col min="12553" max="12553" width="9.875" style="1126" customWidth="1"/>
    <col min="12554" max="12554" width="9.75" style="1126" customWidth="1"/>
    <col min="12555" max="12555" width="10.625" style="1126" customWidth="1"/>
    <col min="12556" max="12799" width="9" style="1126"/>
    <col min="12800" max="12800" width="8.625" style="1126" customWidth="1"/>
    <col min="12801" max="12801" width="51" style="1126" customWidth="1"/>
    <col min="12802" max="12802" width="12.25" style="1126" customWidth="1"/>
    <col min="12803" max="12803" width="14.375" style="1126" customWidth="1"/>
    <col min="12804" max="12804" width="14.25" style="1126" customWidth="1"/>
    <col min="12805" max="12807" width="9" style="1126"/>
    <col min="12808" max="12808" width="11.75" style="1126" bestFit="1" customWidth="1"/>
    <col min="12809" max="12809" width="9.875" style="1126" customWidth="1"/>
    <col min="12810" max="12810" width="9.75" style="1126" customWidth="1"/>
    <col min="12811" max="12811" width="10.625" style="1126" customWidth="1"/>
    <col min="12812" max="13055" width="9" style="1126"/>
    <col min="13056" max="13056" width="8.625" style="1126" customWidth="1"/>
    <col min="13057" max="13057" width="51" style="1126" customWidth="1"/>
    <col min="13058" max="13058" width="12.25" style="1126" customWidth="1"/>
    <col min="13059" max="13059" width="14.375" style="1126" customWidth="1"/>
    <col min="13060" max="13060" width="14.25" style="1126" customWidth="1"/>
    <col min="13061" max="13063" width="9" style="1126"/>
    <col min="13064" max="13064" width="11.75" style="1126" bestFit="1" customWidth="1"/>
    <col min="13065" max="13065" width="9.875" style="1126" customWidth="1"/>
    <col min="13066" max="13066" width="9.75" style="1126" customWidth="1"/>
    <col min="13067" max="13067" width="10.625" style="1126" customWidth="1"/>
    <col min="13068" max="13311" width="9" style="1126"/>
    <col min="13312" max="13312" width="8.625" style="1126" customWidth="1"/>
    <col min="13313" max="13313" width="51" style="1126" customWidth="1"/>
    <col min="13314" max="13314" width="12.25" style="1126" customWidth="1"/>
    <col min="13315" max="13315" width="14.375" style="1126" customWidth="1"/>
    <col min="13316" max="13316" width="14.25" style="1126" customWidth="1"/>
    <col min="13317" max="13319" width="9" style="1126"/>
    <col min="13320" max="13320" width="11.75" style="1126" bestFit="1" customWidth="1"/>
    <col min="13321" max="13321" width="9.875" style="1126" customWidth="1"/>
    <col min="13322" max="13322" width="9.75" style="1126" customWidth="1"/>
    <col min="13323" max="13323" width="10.625" style="1126" customWidth="1"/>
    <col min="13324" max="13567" width="9" style="1126"/>
    <col min="13568" max="13568" width="8.625" style="1126" customWidth="1"/>
    <col min="13569" max="13569" width="51" style="1126" customWidth="1"/>
    <col min="13570" max="13570" width="12.25" style="1126" customWidth="1"/>
    <col min="13571" max="13571" width="14.375" style="1126" customWidth="1"/>
    <col min="13572" max="13572" width="14.25" style="1126" customWidth="1"/>
    <col min="13573" max="13575" width="9" style="1126"/>
    <col min="13576" max="13576" width="11.75" style="1126" bestFit="1" customWidth="1"/>
    <col min="13577" max="13577" width="9.875" style="1126" customWidth="1"/>
    <col min="13578" max="13578" width="9.75" style="1126" customWidth="1"/>
    <col min="13579" max="13579" width="10.625" style="1126" customWidth="1"/>
    <col min="13580" max="13823" width="9" style="1126"/>
    <col min="13824" max="13824" width="8.625" style="1126" customWidth="1"/>
    <col min="13825" max="13825" width="51" style="1126" customWidth="1"/>
    <col min="13826" max="13826" width="12.25" style="1126" customWidth="1"/>
    <col min="13827" max="13827" width="14.375" style="1126" customWidth="1"/>
    <col min="13828" max="13828" width="14.25" style="1126" customWidth="1"/>
    <col min="13829" max="13831" width="9" style="1126"/>
    <col min="13832" max="13832" width="11.75" style="1126" bestFit="1" customWidth="1"/>
    <col min="13833" max="13833" width="9.875" style="1126" customWidth="1"/>
    <col min="13834" max="13834" width="9.75" style="1126" customWidth="1"/>
    <col min="13835" max="13835" width="10.625" style="1126" customWidth="1"/>
    <col min="13836" max="14079" width="9" style="1126"/>
    <col min="14080" max="14080" width="8.625" style="1126" customWidth="1"/>
    <col min="14081" max="14081" width="51" style="1126" customWidth="1"/>
    <col min="14082" max="14082" width="12.25" style="1126" customWidth="1"/>
    <col min="14083" max="14083" width="14.375" style="1126" customWidth="1"/>
    <col min="14084" max="14084" width="14.25" style="1126" customWidth="1"/>
    <col min="14085" max="14087" width="9" style="1126"/>
    <col min="14088" max="14088" width="11.75" style="1126" bestFit="1" customWidth="1"/>
    <col min="14089" max="14089" width="9.875" style="1126" customWidth="1"/>
    <col min="14090" max="14090" width="9.75" style="1126" customWidth="1"/>
    <col min="14091" max="14091" width="10.625" style="1126" customWidth="1"/>
    <col min="14092" max="14335" width="9" style="1126"/>
    <col min="14336" max="14336" width="8.625" style="1126" customWidth="1"/>
    <col min="14337" max="14337" width="51" style="1126" customWidth="1"/>
    <col min="14338" max="14338" width="12.25" style="1126" customWidth="1"/>
    <col min="14339" max="14339" width="14.375" style="1126" customWidth="1"/>
    <col min="14340" max="14340" width="14.25" style="1126" customWidth="1"/>
    <col min="14341" max="14343" width="9" style="1126"/>
    <col min="14344" max="14344" width="11.75" style="1126" bestFit="1" customWidth="1"/>
    <col min="14345" max="14345" width="9.875" style="1126" customWidth="1"/>
    <col min="14346" max="14346" width="9.75" style="1126" customWidth="1"/>
    <col min="14347" max="14347" width="10.625" style="1126" customWidth="1"/>
    <col min="14348" max="14591" width="9" style="1126"/>
    <col min="14592" max="14592" width="8.625" style="1126" customWidth="1"/>
    <col min="14593" max="14593" width="51" style="1126" customWidth="1"/>
    <col min="14594" max="14594" width="12.25" style="1126" customWidth="1"/>
    <col min="14595" max="14595" width="14.375" style="1126" customWidth="1"/>
    <col min="14596" max="14596" width="14.25" style="1126" customWidth="1"/>
    <col min="14597" max="14599" width="9" style="1126"/>
    <col min="14600" max="14600" width="11.75" style="1126" bestFit="1" customWidth="1"/>
    <col min="14601" max="14601" width="9.875" style="1126" customWidth="1"/>
    <col min="14602" max="14602" width="9.75" style="1126" customWidth="1"/>
    <col min="14603" max="14603" width="10.625" style="1126" customWidth="1"/>
    <col min="14604" max="14847" width="9" style="1126"/>
    <col min="14848" max="14848" width="8.625" style="1126" customWidth="1"/>
    <col min="14849" max="14849" width="51" style="1126" customWidth="1"/>
    <col min="14850" max="14850" width="12.25" style="1126" customWidth="1"/>
    <col min="14851" max="14851" width="14.375" style="1126" customWidth="1"/>
    <col min="14852" max="14852" width="14.25" style="1126" customWidth="1"/>
    <col min="14853" max="14855" width="9" style="1126"/>
    <col min="14856" max="14856" width="11.75" style="1126" bestFit="1" customWidth="1"/>
    <col min="14857" max="14857" width="9.875" style="1126" customWidth="1"/>
    <col min="14858" max="14858" width="9.75" style="1126" customWidth="1"/>
    <col min="14859" max="14859" width="10.625" style="1126" customWidth="1"/>
    <col min="14860" max="15103" width="9" style="1126"/>
    <col min="15104" max="15104" width="8.625" style="1126" customWidth="1"/>
    <col min="15105" max="15105" width="51" style="1126" customWidth="1"/>
    <col min="15106" max="15106" width="12.25" style="1126" customWidth="1"/>
    <col min="15107" max="15107" width="14.375" style="1126" customWidth="1"/>
    <col min="15108" max="15108" width="14.25" style="1126" customWidth="1"/>
    <col min="15109" max="15111" width="9" style="1126"/>
    <col min="15112" max="15112" width="11.75" style="1126" bestFit="1" customWidth="1"/>
    <col min="15113" max="15113" width="9.875" style="1126" customWidth="1"/>
    <col min="15114" max="15114" width="9.75" style="1126" customWidth="1"/>
    <col min="15115" max="15115" width="10.625" style="1126" customWidth="1"/>
    <col min="15116" max="15359" width="9" style="1126"/>
    <col min="15360" max="15360" width="8.625" style="1126" customWidth="1"/>
    <col min="15361" max="15361" width="51" style="1126" customWidth="1"/>
    <col min="15362" max="15362" width="12.25" style="1126" customWidth="1"/>
    <col min="15363" max="15363" width="14.375" style="1126" customWidth="1"/>
    <col min="15364" max="15364" width="14.25" style="1126" customWidth="1"/>
    <col min="15365" max="15367" width="9" style="1126"/>
    <col min="15368" max="15368" width="11.75" style="1126" bestFit="1" customWidth="1"/>
    <col min="15369" max="15369" width="9.875" style="1126" customWidth="1"/>
    <col min="15370" max="15370" width="9.75" style="1126" customWidth="1"/>
    <col min="15371" max="15371" width="10.625" style="1126" customWidth="1"/>
    <col min="15372" max="15615" width="9" style="1126"/>
    <col min="15616" max="15616" width="8.625" style="1126" customWidth="1"/>
    <col min="15617" max="15617" width="51" style="1126" customWidth="1"/>
    <col min="15618" max="15618" width="12.25" style="1126" customWidth="1"/>
    <col min="15619" max="15619" width="14.375" style="1126" customWidth="1"/>
    <col min="15620" max="15620" width="14.25" style="1126" customWidth="1"/>
    <col min="15621" max="15623" width="9" style="1126"/>
    <col min="15624" max="15624" width="11.75" style="1126" bestFit="1" customWidth="1"/>
    <col min="15625" max="15625" width="9.875" style="1126" customWidth="1"/>
    <col min="15626" max="15626" width="9.75" style="1126" customWidth="1"/>
    <col min="15627" max="15627" width="10.625" style="1126" customWidth="1"/>
    <col min="15628" max="15871" width="9" style="1126"/>
    <col min="15872" max="15872" width="8.625" style="1126" customWidth="1"/>
    <col min="15873" max="15873" width="51" style="1126" customWidth="1"/>
    <col min="15874" max="15874" width="12.25" style="1126" customWidth="1"/>
    <col min="15875" max="15875" width="14.375" style="1126" customWidth="1"/>
    <col min="15876" max="15876" width="14.25" style="1126" customWidth="1"/>
    <col min="15877" max="15879" width="9" style="1126"/>
    <col min="15880" max="15880" width="11.75" style="1126" bestFit="1" customWidth="1"/>
    <col min="15881" max="15881" width="9.875" style="1126" customWidth="1"/>
    <col min="15882" max="15882" width="9.75" style="1126" customWidth="1"/>
    <col min="15883" max="15883" width="10.625" style="1126" customWidth="1"/>
    <col min="15884" max="16127" width="9" style="1126"/>
    <col min="16128" max="16128" width="8.625" style="1126" customWidth="1"/>
    <col min="16129" max="16129" width="51" style="1126" customWidth="1"/>
    <col min="16130" max="16130" width="12.25" style="1126" customWidth="1"/>
    <col min="16131" max="16131" width="14.375" style="1126" customWidth="1"/>
    <col min="16132" max="16132" width="14.25" style="1126" customWidth="1"/>
    <col min="16133" max="16135" width="9" style="1126"/>
    <col min="16136" max="16136" width="11.75" style="1126" bestFit="1" customWidth="1"/>
    <col min="16137" max="16137" width="9.875" style="1126" customWidth="1"/>
    <col min="16138" max="16138" width="9.75" style="1126" customWidth="1"/>
    <col min="16139" max="16139" width="10.625" style="1126" customWidth="1"/>
    <col min="16140" max="16384" width="9" style="1126"/>
  </cols>
  <sheetData>
    <row r="1" spans="1:37" s="1151" customFormat="1" ht="24.75">
      <c r="A1" s="945" t="s">
        <v>1201</v>
      </c>
      <c r="B1" s="989"/>
      <c r="C1" s="1118"/>
    </row>
    <row r="2" spans="1:37" s="1151" customFormat="1" ht="24.75">
      <c r="A2" s="949"/>
      <c r="B2" s="1152"/>
      <c r="C2" s="1119"/>
    </row>
    <row r="3" spans="1:37" s="1153" customFormat="1" ht="25.5" thickBot="1">
      <c r="A3" s="952" t="s">
        <v>246</v>
      </c>
      <c r="B3" s="952"/>
      <c r="C3" s="1121"/>
      <c r="F3" s="1154"/>
    </row>
    <row r="4" spans="1:37" s="1155" customFormat="1" ht="14.25"/>
    <row r="5" spans="1:37" s="1155" customFormat="1" ht="19.5">
      <c r="A5" s="1156" t="s">
        <v>1311</v>
      </c>
      <c r="C5" s="1157"/>
    </row>
    <row r="6" spans="1:37" s="1155" customFormat="1" ht="19.5">
      <c r="A6" s="1158" t="s">
        <v>1312</v>
      </c>
      <c r="C6" s="1159"/>
      <c r="D6" s="1159"/>
      <c r="E6" s="1159"/>
      <c r="F6" s="1159"/>
      <c r="G6" s="1159"/>
    </row>
    <row r="7" spans="1:37" s="1155" customFormat="1" ht="27.75" customHeight="1">
      <c r="G7" s="1124"/>
      <c r="H7" s="1054" t="s">
        <v>152</v>
      </c>
      <c r="I7" s="1054"/>
      <c r="J7" s="1054" t="s">
        <v>151</v>
      </c>
      <c r="K7" s="1054"/>
      <c r="L7" s="1054"/>
      <c r="M7" s="1054"/>
      <c r="N7" s="1054"/>
      <c r="O7" s="1054"/>
      <c r="P7" s="1054"/>
      <c r="Q7" s="1054"/>
    </row>
    <row r="8" spans="1:37" s="1122" customFormat="1" ht="28.5">
      <c r="B8" s="961" t="s">
        <v>1186</v>
      </c>
      <c r="C8" s="961" t="s">
        <v>1187</v>
      </c>
      <c r="D8" s="961" t="s">
        <v>1188</v>
      </c>
      <c r="E8" s="961" t="s">
        <v>1189</v>
      </c>
      <c r="F8" s="1124" t="s">
        <v>240</v>
      </c>
      <c r="G8" s="1160" t="s">
        <v>239</v>
      </c>
      <c r="H8" s="1055">
        <v>2012</v>
      </c>
      <c r="I8" s="1055">
        <v>2013</v>
      </c>
      <c r="J8" s="1055">
        <v>2014</v>
      </c>
      <c r="K8" s="1055">
        <v>2015</v>
      </c>
      <c r="L8" s="1055">
        <v>2016</v>
      </c>
      <c r="M8" s="1055">
        <v>2017</v>
      </c>
      <c r="N8" s="1055">
        <v>2018</v>
      </c>
      <c r="O8" s="1055">
        <v>2019</v>
      </c>
      <c r="P8" s="1055">
        <v>2020</v>
      </c>
      <c r="Q8" s="1055">
        <v>2021</v>
      </c>
      <c r="X8" s="1056"/>
      <c r="Y8" s="1056"/>
      <c r="Z8" s="1056"/>
      <c r="AA8" s="1056"/>
      <c r="AB8" s="1056"/>
      <c r="AC8" s="1056"/>
      <c r="AD8" s="1056"/>
      <c r="AE8" s="1056"/>
      <c r="AF8" s="1056"/>
      <c r="AG8" s="1056"/>
      <c r="AH8" s="1056"/>
      <c r="AI8" s="1056"/>
      <c r="AJ8" s="1056"/>
      <c r="AK8" s="1056"/>
    </row>
    <row r="9" spans="1:37" s="1122" customFormat="1" ht="12.75" customHeight="1">
      <c r="B9" s="1161" t="s">
        <v>1313</v>
      </c>
      <c r="C9" s="1162" t="s">
        <v>1314</v>
      </c>
      <c r="D9" s="1162" t="s">
        <v>1314</v>
      </c>
      <c r="E9" s="1163" t="s">
        <v>1315</v>
      </c>
      <c r="F9" s="1123" t="s">
        <v>20</v>
      </c>
      <c r="G9" s="1164"/>
      <c r="H9" s="1165"/>
      <c r="I9" s="1165"/>
      <c r="J9" s="1165"/>
      <c r="K9" s="1165"/>
      <c r="L9" s="1165"/>
      <c r="M9" s="1165"/>
      <c r="N9" s="1165"/>
      <c r="O9" s="1165"/>
      <c r="P9" s="1165"/>
      <c r="Q9" s="1165"/>
    </row>
    <row r="10" spans="1:37" s="1122" customFormat="1" ht="12.75" customHeight="1">
      <c r="B10" s="1166" t="s">
        <v>1313</v>
      </c>
      <c r="C10" s="1163"/>
      <c r="D10" s="1163"/>
      <c r="E10" s="1163" t="s">
        <v>1316</v>
      </c>
      <c r="F10" s="1123" t="s">
        <v>20</v>
      </c>
      <c r="G10" s="1164"/>
      <c r="H10" s="1165"/>
      <c r="I10" s="1165"/>
      <c r="J10" s="1165"/>
      <c r="K10" s="1165"/>
      <c r="L10" s="1165"/>
      <c r="M10" s="1165"/>
      <c r="N10" s="1165"/>
      <c r="O10" s="1165"/>
      <c r="P10" s="1165"/>
      <c r="Q10" s="1165"/>
    </row>
    <row r="11" spans="1:37" s="1122" customFormat="1" ht="12.75" customHeight="1">
      <c r="B11" s="1166" t="s">
        <v>1313</v>
      </c>
      <c r="C11" s="1163"/>
      <c r="D11" s="1163"/>
      <c r="E11" s="1163" t="s">
        <v>1317</v>
      </c>
      <c r="F11" s="1123" t="s">
        <v>20</v>
      </c>
      <c r="G11" s="1164"/>
      <c r="H11" s="1165"/>
      <c r="I11" s="1165"/>
      <c r="J11" s="1165"/>
      <c r="K11" s="1165"/>
      <c r="L11" s="1165"/>
      <c r="M11" s="1165"/>
      <c r="N11" s="1165"/>
      <c r="O11" s="1165"/>
      <c r="P11" s="1165"/>
      <c r="Q11" s="1165"/>
    </row>
    <row r="12" spans="1:37" s="1122" customFormat="1" ht="12.75" customHeight="1">
      <c r="B12" s="1166" t="s">
        <v>1313</v>
      </c>
      <c r="C12" s="1163"/>
      <c r="D12" s="1163"/>
      <c r="E12" s="1163" t="s">
        <v>1318</v>
      </c>
      <c r="F12" s="1123" t="s">
        <v>20</v>
      </c>
      <c r="G12" s="1164"/>
      <c r="H12" s="1165"/>
      <c r="I12" s="1165"/>
      <c r="J12" s="1165"/>
      <c r="K12" s="1165"/>
      <c r="L12" s="1165"/>
      <c r="M12" s="1165"/>
      <c r="N12" s="1165"/>
      <c r="O12" s="1165"/>
      <c r="P12" s="1165"/>
      <c r="Q12" s="1165"/>
    </row>
    <row r="13" spans="1:37" s="1122" customFormat="1" ht="12.75" customHeight="1">
      <c r="B13" s="1166" t="s">
        <v>1313</v>
      </c>
      <c r="C13" s="1163"/>
      <c r="D13" s="1163"/>
      <c r="E13" s="1163" t="s">
        <v>1319</v>
      </c>
      <c r="F13" s="1123" t="s">
        <v>20</v>
      </c>
      <c r="G13" s="1164"/>
      <c r="H13" s="1165"/>
      <c r="I13" s="1165"/>
      <c r="J13" s="1165"/>
      <c r="K13" s="1165"/>
      <c r="L13" s="1165"/>
      <c r="M13" s="1165"/>
      <c r="N13" s="1165"/>
      <c r="O13" s="1165"/>
      <c r="P13" s="1165"/>
      <c r="Q13" s="1165"/>
    </row>
    <row r="14" spans="1:37" s="1122" customFormat="1" ht="12.75" customHeight="1">
      <c r="B14" s="1166" t="s">
        <v>1313</v>
      </c>
      <c r="C14" s="1163"/>
      <c r="D14" s="1163"/>
      <c r="E14" s="1163" t="s">
        <v>1320</v>
      </c>
      <c r="F14" s="1123" t="s">
        <v>20</v>
      </c>
      <c r="G14" s="1164"/>
      <c r="H14" s="1165"/>
      <c r="I14" s="1165"/>
      <c r="J14" s="1165"/>
      <c r="K14" s="1165"/>
      <c r="L14" s="1165"/>
      <c r="M14" s="1165"/>
      <c r="N14" s="1165"/>
      <c r="O14" s="1165"/>
      <c r="P14" s="1165"/>
      <c r="Q14" s="1165"/>
    </row>
    <row r="15" spans="1:37" s="1167" customFormat="1" ht="12.75" customHeight="1">
      <c r="B15" s="1166" t="s">
        <v>1313</v>
      </c>
      <c r="C15" s="1168" t="s">
        <v>1321</v>
      </c>
      <c r="D15" s="1168"/>
      <c r="E15" s="1123"/>
      <c r="F15" s="1123" t="s">
        <v>20</v>
      </c>
      <c r="G15" s="1164"/>
      <c r="H15" s="1150">
        <f t="shared" ref="H15:Q15" si="0">SUM(H9:H14)</f>
        <v>0</v>
      </c>
      <c r="I15" s="1150">
        <f t="shared" si="0"/>
        <v>0</v>
      </c>
      <c r="J15" s="1150">
        <f t="shared" si="0"/>
        <v>0</v>
      </c>
      <c r="K15" s="1150">
        <f t="shared" si="0"/>
        <v>0</v>
      </c>
      <c r="L15" s="1150">
        <f t="shared" si="0"/>
        <v>0</v>
      </c>
      <c r="M15" s="1150">
        <f t="shared" si="0"/>
        <v>0</v>
      </c>
      <c r="N15" s="1150">
        <f t="shared" si="0"/>
        <v>0</v>
      </c>
      <c r="O15" s="1150">
        <f t="shared" si="0"/>
        <v>0</v>
      </c>
      <c r="P15" s="1150">
        <f t="shared" si="0"/>
        <v>0</v>
      </c>
      <c r="Q15" s="1150">
        <f t="shared" si="0"/>
        <v>0</v>
      </c>
      <c r="R15" s="1035" t="s">
        <v>1322</v>
      </c>
      <c r="S15" s="1035"/>
    </row>
    <row r="16" spans="1:37" s="1122" customFormat="1" ht="14.25">
      <c r="B16" s="1166" t="s">
        <v>1313</v>
      </c>
      <c r="C16" s="1169" t="s">
        <v>95</v>
      </c>
      <c r="D16" s="1169" t="s">
        <v>95</v>
      </c>
      <c r="E16" s="1169" t="s">
        <v>1315</v>
      </c>
      <c r="F16" s="1123" t="s">
        <v>20</v>
      </c>
      <c r="G16" s="1164"/>
      <c r="H16" s="1165"/>
      <c r="I16" s="1165"/>
      <c r="J16" s="1165"/>
      <c r="K16" s="1165"/>
      <c r="L16" s="1165"/>
      <c r="M16" s="1165"/>
      <c r="N16" s="1165"/>
      <c r="O16" s="1165"/>
      <c r="P16" s="1165"/>
      <c r="Q16" s="1165"/>
    </row>
    <row r="17" spans="2:18" s="1122" customFormat="1" ht="14.25">
      <c r="B17" s="1166" t="s">
        <v>1313</v>
      </c>
      <c r="C17" s="1169"/>
      <c r="D17" s="1169"/>
      <c r="E17" s="1169" t="s">
        <v>1316</v>
      </c>
      <c r="F17" s="1123" t="s">
        <v>20</v>
      </c>
      <c r="G17" s="1164"/>
      <c r="H17" s="1165"/>
      <c r="I17" s="1165"/>
      <c r="J17" s="1165"/>
      <c r="K17" s="1165"/>
      <c r="L17" s="1165"/>
      <c r="M17" s="1165"/>
      <c r="N17" s="1165"/>
      <c r="O17" s="1165"/>
      <c r="P17" s="1165"/>
      <c r="Q17" s="1165"/>
    </row>
    <row r="18" spans="2:18" s="1122" customFormat="1" ht="14.25">
      <c r="B18" s="1166" t="s">
        <v>1313</v>
      </c>
      <c r="C18" s="1169"/>
      <c r="D18" s="1169"/>
      <c r="E18" s="1169" t="s">
        <v>1317</v>
      </c>
      <c r="F18" s="1123" t="s">
        <v>20</v>
      </c>
      <c r="G18" s="1164"/>
      <c r="H18" s="1165"/>
      <c r="I18" s="1165"/>
      <c r="J18" s="1165"/>
      <c r="K18" s="1165"/>
      <c r="L18" s="1165"/>
      <c r="M18" s="1165"/>
      <c r="N18" s="1165"/>
      <c r="O18" s="1165"/>
      <c r="P18" s="1165"/>
      <c r="Q18" s="1165"/>
    </row>
    <row r="19" spans="2:18" s="1122" customFormat="1" ht="14.25">
      <c r="B19" s="1166" t="s">
        <v>1313</v>
      </c>
      <c r="C19" s="1169"/>
      <c r="D19" s="1169"/>
      <c r="E19" s="1169" t="s">
        <v>1318</v>
      </c>
      <c r="F19" s="1123" t="s">
        <v>20</v>
      </c>
      <c r="G19" s="1164"/>
      <c r="H19" s="1165"/>
      <c r="I19" s="1165"/>
      <c r="J19" s="1165"/>
      <c r="K19" s="1165"/>
      <c r="L19" s="1165"/>
      <c r="M19" s="1165"/>
      <c r="N19" s="1165"/>
      <c r="O19" s="1165"/>
      <c r="P19" s="1165"/>
      <c r="Q19" s="1165"/>
    </row>
    <row r="20" spans="2:18" s="1122" customFormat="1" ht="14.25">
      <c r="B20" s="1166" t="s">
        <v>1313</v>
      </c>
      <c r="C20" s="1169"/>
      <c r="D20" s="1169"/>
      <c r="E20" s="1169" t="s">
        <v>1319</v>
      </c>
      <c r="F20" s="1123" t="s">
        <v>20</v>
      </c>
      <c r="G20" s="1164"/>
      <c r="H20" s="1165"/>
      <c r="I20" s="1165"/>
      <c r="J20" s="1165"/>
      <c r="K20" s="1165"/>
      <c r="L20" s="1165"/>
      <c r="M20" s="1165"/>
      <c r="N20" s="1165"/>
      <c r="O20" s="1165"/>
      <c r="P20" s="1165"/>
      <c r="Q20" s="1165"/>
    </row>
    <row r="21" spans="2:18" ht="14.25">
      <c r="B21" s="1166" t="s">
        <v>1313</v>
      </c>
      <c r="C21" s="1169"/>
      <c r="D21" s="1169"/>
      <c r="E21" s="1169" t="s">
        <v>1320</v>
      </c>
      <c r="F21" s="1123" t="s">
        <v>20</v>
      </c>
      <c r="G21" s="1164"/>
      <c r="H21" s="1165"/>
      <c r="I21" s="1165"/>
      <c r="J21" s="1165"/>
      <c r="K21" s="1165"/>
      <c r="L21" s="1165"/>
      <c r="M21" s="1165"/>
      <c r="N21" s="1165"/>
      <c r="O21" s="1165"/>
      <c r="P21" s="1165"/>
      <c r="Q21" s="1165"/>
    </row>
    <row r="22" spans="2:18" s="1122" customFormat="1" ht="14.25">
      <c r="B22" s="1166" t="s">
        <v>1313</v>
      </c>
      <c r="C22" s="1169" t="s">
        <v>1323</v>
      </c>
      <c r="D22" s="1169"/>
      <c r="E22" s="1123"/>
      <c r="F22" s="1123" t="s">
        <v>20</v>
      </c>
      <c r="G22" s="1164"/>
      <c r="H22" s="1150">
        <f t="shared" ref="H22:Q22" si="1">SUM(H16:H21)</f>
        <v>0</v>
      </c>
      <c r="I22" s="1150">
        <f t="shared" si="1"/>
        <v>0</v>
      </c>
      <c r="J22" s="1150">
        <f t="shared" si="1"/>
        <v>0</v>
      </c>
      <c r="K22" s="1150">
        <f t="shared" si="1"/>
        <v>0</v>
      </c>
      <c r="L22" s="1150">
        <f t="shared" si="1"/>
        <v>0</v>
      </c>
      <c r="M22" s="1150">
        <f t="shared" si="1"/>
        <v>0</v>
      </c>
      <c r="N22" s="1150">
        <f t="shared" si="1"/>
        <v>0</v>
      </c>
      <c r="O22" s="1150">
        <f t="shared" si="1"/>
        <v>0</v>
      </c>
      <c r="P22" s="1150">
        <f t="shared" si="1"/>
        <v>0</v>
      </c>
      <c r="Q22" s="1150">
        <f t="shared" si="1"/>
        <v>0</v>
      </c>
      <c r="R22" s="1035" t="s">
        <v>1322</v>
      </c>
    </row>
    <row r="23" spans="2:18" s="1122" customFormat="1" ht="14.25">
      <c r="B23" s="1166" t="s">
        <v>1313</v>
      </c>
      <c r="C23" s="1169" t="s">
        <v>1324</v>
      </c>
      <c r="D23" s="1123" t="s">
        <v>1325</v>
      </c>
      <c r="E23" s="1169" t="s">
        <v>1315</v>
      </c>
      <c r="F23" s="1123" t="s">
        <v>20</v>
      </c>
      <c r="G23" s="1164"/>
      <c r="H23" s="1165"/>
      <c r="I23" s="1165"/>
      <c r="J23" s="1165"/>
      <c r="K23" s="1165"/>
      <c r="L23" s="1165"/>
      <c r="M23" s="1165"/>
      <c r="N23" s="1165"/>
      <c r="O23" s="1165"/>
      <c r="P23" s="1165"/>
      <c r="Q23" s="1165"/>
    </row>
    <row r="24" spans="2:18" s="1122" customFormat="1" ht="14.25">
      <c r="B24" s="1166" t="s">
        <v>1313</v>
      </c>
      <c r="C24" s="1169"/>
      <c r="D24" s="1123"/>
      <c r="E24" s="1169" t="s">
        <v>1316</v>
      </c>
      <c r="F24" s="1123" t="s">
        <v>20</v>
      </c>
      <c r="G24" s="1164"/>
      <c r="H24" s="1165"/>
      <c r="I24" s="1165"/>
      <c r="J24" s="1165"/>
      <c r="K24" s="1165"/>
      <c r="L24" s="1165"/>
      <c r="M24" s="1165"/>
      <c r="N24" s="1165"/>
      <c r="O24" s="1165"/>
      <c r="P24" s="1165"/>
      <c r="Q24" s="1165"/>
    </row>
    <row r="25" spans="2:18" s="1122" customFormat="1" ht="14.25">
      <c r="B25" s="1166" t="s">
        <v>1313</v>
      </c>
      <c r="C25" s="1169"/>
      <c r="D25" s="1123"/>
      <c r="E25" s="1169" t="s">
        <v>1317</v>
      </c>
      <c r="F25" s="1123" t="s">
        <v>20</v>
      </c>
      <c r="G25" s="1164"/>
      <c r="H25" s="1165"/>
      <c r="I25" s="1165"/>
      <c r="J25" s="1165"/>
      <c r="K25" s="1165"/>
      <c r="L25" s="1165"/>
      <c r="M25" s="1165"/>
      <c r="N25" s="1165"/>
      <c r="O25" s="1165"/>
      <c r="P25" s="1165"/>
      <c r="Q25" s="1165"/>
    </row>
    <row r="26" spans="2:18" s="1122" customFormat="1" ht="14.25">
      <c r="B26" s="1166" t="s">
        <v>1313</v>
      </c>
      <c r="C26" s="1169"/>
      <c r="D26" s="1123"/>
      <c r="E26" s="1169" t="s">
        <v>1318</v>
      </c>
      <c r="F26" s="1123" t="s">
        <v>20</v>
      </c>
      <c r="G26" s="1164"/>
      <c r="H26" s="1165"/>
      <c r="I26" s="1165"/>
      <c r="J26" s="1165"/>
      <c r="K26" s="1165"/>
      <c r="L26" s="1165"/>
      <c r="M26" s="1165"/>
      <c r="N26" s="1165"/>
      <c r="O26" s="1165"/>
      <c r="P26" s="1165"/>
      <c r="Q26" s="1165"/>
    </row>
    <row r="27" spans="2:18" s="1122" customFormat="1" ht="14.25">
      <c r="B27" s="1166" t="s">
        <v>1313</v>
      </c>
      <c r="C27" s="1169"/>
      <c r="D27" s="1123"/>
      <c r="E27" s="1169" t="s">
        <v>1319</v>
      </c>
      <c r="F27" s="1123" t="s">
        <v>20</v>
      </c>
      <c r="G27" s="1164"/>
      <c r="H27" s="1165"/>
      <c r="I27" s="1165"/>
      <c r="J27" s="1165"/>
      <c r="K27" s="1165"/>
      <c r="L27" s="1165"/>
      <c r="M27" s="1165"/>
      <c r="N27" s="1165"/>
      <c r="O27" s="1165"/>
      <c r="P27" s="1165"/>
      <c r="Q27" s="1165"/>
    </row>
    <row r="28" spans="2:18" s="1122" customFormat="1" ht="14.25">
      <c r="B28" s="1166" t="s">
        <v>1313</v>
      </c>
      <c r="C28" s="1169"/>
      <c r="D28" s="1123"/>
      <c r="E28" s="1169" t="s">
        <v>1320</v>
      </c>
      <c r="F28" s="1123" t="s">
        <v>20</v>
      </c>
      <c r="G28" s="1164"/>
      <c r="H28" s="1165"/>
      <c r="I28" s="1165"/>
      <c r="J28" s="1165"/>
      <c r="K28" s="1165"/>
      <c r="L28" s="1165"/>
      <c r="M28" s="1165"/>
      <c r="N28" s="1165"/>
      <c r="O28" s="1165"/>
      <c r="P28" s="1165"/>
      <c r="Q28" s="1165"/>
    </row>
    <row r="29" spans="2:18" s="1122" customFormat="1" ht="14.25">
      <c r="B29" s="1166" t="s">
        <v>1313</v>
      </c>
      <c r="C29" s="1169"/>
      <c r="D29" s="1123" t="s">
        <v>1326</v>
      </c>
      <c r="E29" s="1123"/>
      <c r="F29" s="1123" t="s">
        <v>20</v>
      </c>
      <c r="G29" s="1164"/>
      <c r="H29" s="1150">
        <f t="shared" ref="H29:Q29" si="2">SUM(H23:H28)</f>
        <v>0</v>
      </c>
      <c r="I29" s="1150">
        <f t="shared" si="2"/>
        <v>0</v>
      </c>
      <c r="J29" s="1150">
        <f t="shared" si="2"/>
        <v>0</v>
      </c>
      <c r="K29" s="1150">
        <f t="shared" si="2"/>
        <v>0</v>
      </c>
      <c r="L29" s="1150">
        <f t="shared" si="2"/>
        <v>0</v>
      </c>
      <c r="M29" s="1150">
        <f t="shared" si="2"/>
        <v>0</v>
      </c>
      <c r="N29" s="1150">
        <f t="shared" si="2"/>
        <v>0</v>
      </c>
      <c r="O29" s="1150">
        <f t="shared" si="2"/>
        <v>0</v>
      </c>
      <c r="P29" s="1150">
        <f t="shared" si="2"/>
        <v>0</v>
      </c>
      <c r="Q29" s="1150">
        <f t="shared" si="2"/>
        <v>0</v>
      </c>
      <c r="R29" s="1035" t="s">
        <v>1322</v>
      </c>
    </row>
    <row r="30" spans="2:18" s="1122" customFormat="1" ht="14.25">
      <c r="B30" s="1166" t="s">
        <v>1313</v>
      </c>
      <c r="C30" s="1169"/>
      <c r="D30" s="1123" t="s">
        <v>1327</v>
      </c>
      <c r="E30" s="1169" t="s">
        <v>1315</v>
      </c>
      <c r="F30" s="1123" t="s">
        <v>20</v>
      </c>
      <c r="G30" s="1164"/>
      <c r="H30" s="1165"/>
      <c r="I30" s="1165"/>
      <c r="J30" s="1165"/>
      <c r="K30" s="1165"/>
      <c r="L30" s="1165"/>
      <c r="M30" s="1165"/>
      <c r="N30" s="1165"/>
      <c r="O30" s="1165"/>
      <c r="P30" s="1165"/>
      <c r="Q30" s="1165"/>
    </row>
    <row r="31" spans="2:18" s="1122" customFormat="1" ht="14.25">
      <c r="B31" s="1166" t="s">
        <v>1313</v>
      </c>
      <c r="C31" s="1169"/>
      <c r="D31" s="1123"/>
      <c r="E31" s="1169" t="s">
        <v>1316</v>
      </c>
      <c r="F31" s="1123" t="s">
        <v>20</v>
      </c>
      <c r="G31" s="1164"/>
      <c r="H31" s="1165"/>
      <c r="I31" s="1165"/>
      <c r="J31" s="1165"/>
      <c r="K31" s="1165"/>
      <c r="L31" s="1165"/>
      <c r="M31" s="1165"/>
      <c r="N31" s="1165"/>
      <c r="O31" s="1165"/>
      <c r="P31" s="1165"/>
      <c r="Q31" s="1165"/>
    </row>
    <row r="32" spans="2:18" s="1122" customFormat="1" ht="14.25">
      <c r="B32" s="1166" t="s">
        <v>1313</v>
      </c>
      <c r="C32" s="1169"/>
      <c r="D32" s="1123"/>
      <c r="E32" s="1169" t="s">
        <v>1317</v>
      </c>
      <c r="F32" s="1123" t="s">
        <v>20</v>
      </c>
      <c r="G32" s="1164"/>
      <c r="H32" s="1165"/>
      <c r="I32" s="1165"/>
      <c r="J32" s="1165"/>
      <c r="K32" s="1165"/>
      <c r="L32" s="1165"/>
      <c r="M32" s="1165"/>
      <c r="N32" s="1165"/>
      <c r="O32" s="1165"/>
      <c r="P32" s="1165"/>
      <c r="Q32" s="1165"/>
    </row>
    <row r="33" spans="2:18" s="1122" customFormat="1" ht="14.25">
      <c r="B33" s="1166" t="s">
        <v>1313</v>
      </c>
      <c r="C33" s="1169"/>
      <c r="D33" s="1123"/>
      <c r="E33" s="1169" t="s">
        <v>1318</v>
      </c>
      <c r="F33" s="1123" t="s">
        <v>20</v>
      </c>
      <c r="G33" s="1164"/>
      <c r="H33" s="1165"/>
      <c r="I33" s="1165"/>
      <c r="J33" s="1165"/>
      <c r="K33" s="1165"/>
      <c r="L33" s="1165"/>
      <c r="M33" s="1165"/>
      <c r="N33" s="1165"/>
      <c r="O33" s="1165"/>
      <c r="P33" s="1165"/>
      <c r="Q33" s="1165"/>
    </row>
    <row r="34" spans="2:18" s="1122" customFormat="1" ht="14.25">
      <c r="B34" s="1166" t="s">
        <v>1313</v>
      </c>
      <c r="C34" s="1169"/>
      <c r="D34" s="1123"/>
      <c r="E34" s="1169" t="s">
        <v>1319</v>
      </c>
      <c r="F34" s="1123" t="s">
        <v>20</v>
      </c>
      <c r="G34" s="1164"/>
      <c r="H34" s="1165"/>
      <c r="I34" s="1165"/>
      <c r="J34" s="1165"/>
      <c r="K34" s="1165"/>
      <c r="L34" s="1165"/>
      <c r="M34" s="1165"/>
      <c r="N34" s="1165"/>
      <c r="O34" s="1165"/>
      <c r="P34" s="1165"/>
      <c r="Q34" s="1165"/>
    </row>
    <row r="35" spans="2:18" s="1122" customFormat="1" ht="14.25">
      <c r="B35" s="1166" t="s">
        <v>1313</v>
      </c>
      <c r="C35" s="1169"/>
      <c r="D35" s="1123"/>
      <c r="E35" s="1169" t="s">
        <v>1320</v>
      </c>
      <c r="F35" s="1123" t="s">
        <v>20</v>
      </c>
      <c r="G35" s="1164"/>
      <c r="H35" s="1165"/>
      <c r="I35" s="1165"/>
      <c r="J35" s="1165"/>
      <c r="K35" s="1165"/>
      <c r="L35" s="1165"/>
      <c r="M35" s="1165"/>
      <c r="N35" s="1165"/>
      <c r="O35" s="1165"/>
      <c r="P35" s="1165"/>
      <c r="Q35" s="1165"/>
    </row>
    <row r="36" spans="2:18" s="1122" customFormat="1" ht="14.25">
      <c r="B36" s="1166" t="s">
        <v>1313</v>
      </c>
      <c r="C36" s="1170"/>
      <c r="D36" s="1123" t="s">
        <v>1328</v>
      </c>
      <c r="E36" s="1170"/>
      <c r="F36" s="1123" t="s">
        <v>20</v>
      </c>
      <c r="G36" s="1164"/>
      <c r="H36" s="1150">
        <f t="shared" ref="H36:Q36" si="3">SUM(H30:H35)</f>
        <v>0</v>
      </c>
      <c r="I36" s="1150">
        <f t="shared" si="3"/>
        <v>0</v>
      </c>
      <c r="J36" s="1150">
        <f t="shared" si="3"/>
        <v>0</v>
      </c>
      <c r="K36" s="1150">
        <f t="shared" si="3"/>
        <v>0</v>
      </c>
      <c r="L36" s="1150">
        <f t="shared" si="3"/>
        <v>0</v>
      </c>
      <c r="M36" s="1150">
        <f t="shared" si="3"/>
        <v>0</v>
      </c>
      <c r="N36" s="1150">
        <f t="shared" si="3"/>
        <v>0</v>
      </c>
      <c r="O36" s="1150">
        <f t="shared" si="3"/>
        <v>0</v>
      </c>
      <c r="P36" s="1150">
        <f t="shared" si="3"/>
        <v>0</v>
      </c>
      <c r="Q36" s="1150">
        <f t="shared" si="3"/>
        <v>0</v>
      </c>
      <c r="R36" s="1035" t="s">
        <v>1329</v>
      </c>
    </row>
    <row r="37" spans="2:18" s="1122" customFormat="1" ht="14.25">
      <c r="B37" s="1166" t="s">
        <v>1313</v>
      </c>
      <c r="C37" s="1169"/>
      <c r="D37" s="1123" t="s">
        <v>1330</v>
      </c>
      <c r="E37" s="1169" t="s">
        <v>1315</v>
      </c>
      <c r="F37" s="1123" t="s">
        <v>20</v>
      </c>
      <c r="G37" s="1164"/>
      <c r="H37" s="1165"/>
      <c r="I37" s="1165"/>
      <c r="J37" s="1165"/>
      <c r="K37" s="1165"/>
      <c r="L37" s="1165"/>
      <c r="M37" s="1165"/>
      <c r="N37" s="1165"/>
      <c r="O37" s="1165"/>
      <c r="P37" s="1165"/>
      <c r="Q37" s="1165"/>
    </row>
    <row r="38" spans="2:18" s="1122" customFormat="1" ht="14.25">
      <c r="B38" s="1166" t="s">
        <v>1313</v>
      </c>
      <c r="C38" s="1169"/>
      <c r="D38" s="1123"/>
      <c r="E38" s="1169" t="s">
        <v>1316</v>
      </c>
      <c r="F38" s="1123" t="s">
        <v>20</v>
      </c>
      <c r="G38" s="1164"/>
      <c r="H38" s="1165"/>
      <c r="I38" s="1165"/>
      <c r="J38" s="1165"/>
      <c r="K38" s="1165"/>
      <c r="L38" s="1165"/>
      <c r="M38" s="1165"/>
      <c r="N38" s="1165"/>
      <c r="O38" s="1165"/>
      <c r="P38" s="1165"/>
      <c r="Q38" s="1165"/>
    </row>
    <row r="39" spans="2:18" s="1122" customFormat="1" ht="14.25">
      <c r="B39" s="1166" t="s">
        <v>1313</v>
      </c>
      <c r="C39" s="1169"/>
      <c r="D39" s="1123"/>
      <c r="E39" s="1169" t="s">
        <v>1317</v>
      </c>
      <c r="F39" s="1123" t="s">
        <v>20</v>
      </c>
      <c r="G39" s="1164"/>
      <c r="H39" s="1165"/>
      <c r="I39" s="1165"/>
      <c r="J39" s="1165"/>
      <c r="K39" s="1165"/>
      <c r="L39" s="1165"/>
      <c r="M39" s="1165"/>
      <c r="N39" s="1165"/>
      <c r="O39" s="1165"/>
      <c r="P39" s="1165"/>
      <c r="Q39" s="1165"/>
    </row>
    <row r="40" spans="2:18" s="1122" customFormat="1" ht="14.25">
      <c r="B40" s="1166" t="s">
        <v>1313</v>
      </c>
      <c r="C40" s="1169"/>
      <c r="D40" s="1123"/>
      <c r="E40" s="1169" t="s">
        <v>1318</v>
      </c>
      <c r="F40" s="1123" t="s">
        <v>20</v>
      </c>
      <c r="G40" s="1164"/>
      <c r="H40" s="1165"/>
      <c r="I40" s="1165"/>
      <c r="J40" s="1165"/>
      <c r="K40" s="1165"/>
      <c r="L40" s="1165"/>
      <c r="M40" s="1165"/>
      <c r="N40" s="1165"/>
      <c r="O40" s="1165"/>
      <c r="P40" s="1165"/>
      <c r="Q40" s="1165"/>
    </row>
    <row r="41" spans="2:18" s="1122" customFormat="1" ht="14.25">
      <c r="B41" s="1166" t="s">
        <v>1313</v>
      </c>
      <c r="C41" s="1169"/>
      <c r="D41" s="1123"/>
      <c r="E41" s="1169" t="s">
        <v>1319</v>
      </c>
      <c r="F41" s="1123" t="s">
        <v>20</v>
      </c>
      <c r="G41" s="1164"/>
      <c r="H41" s="1165"/>
      <c r="I41" s="1165"/>
      <c r="J41" s="1165"/>
      <c r="K41" s="1165"/>
      <c r="L41" s="1165"/>
      <c r="M41" s="1165"/>
      <c r="N41" s="1165"/>
      <c r="O41" s="1165"/>
      <c r="P41" s="1165"/>
      <c r="Q41" s="1165"/>
    </row>
    <row r="42" spans="2:18" s="1122" customFormat="1" ht="14.25">
      <c r="B42" s="1166" t="s">
        <v>1313</v>
      </c>
      <c r="C42" s="1169"/>
      <c r="D42" s="1123"/>
      <c r="E42" s="1169" t="s">
        <v>1320</v>
      </c>
      <c r="F42" s="1123" t="s">
        <v>20</v>
      </c>
      <c r="G42" s="1164"/>
      <c r="H42" s="1165"/>
      <c r="I42" s="1165"/>
      <c r="J42" s="1165"/>
      <c r="K42" s="1165"/>
      <c r="L42" s="1165"/>
      <c r="M42" s="1165"/>
      <c r="N42" s="1165"/>
      <c r="O42" s="1165"/>
      <c r="P42" s="1165"/>
      <c r="Q42" s="1165"/>
    </row>
    <row r="43" spans="2:18" s="1122" customFormat="1" ht="14.25">
      <c r="B43" s="1166" t="s">
        <v>1313</v>
      </c>
      <c r="C43" s="1170"/>
      <c r="D43" s="1123" t="s">
        <v>1331</v>
      </c>
      <c r="E43" s="1170"/>
      <c r="F43" s="1123" t="s">
        <v>20</v>
      </c>
      <c r="G43" s="1164"/>
      <c r="H43" s="1150">
        <f t="shared" ref="H43:Q43" si="4">SUM(H37:H42)</f>
        <v>0</v>
      </c>
      <c r="I43" s="1150">
        <f t="shared" si="4"/>
        <v>0</v>
      </c>
      <c r="J43" s="1150">
        <f t="shared" si="4"/>
        <v>0</v>
      </c>
      <c r="K43" s="1150">
        <f t="shared" si="4"/>
        <v>0</v>
      </c>
      <c r="L43" s="1150">
        <f t="shared" si="4"/>
        <v>0</v>
      </c>
      <c r="M43" s="1150">
        <f t="shared" si="4"/>
        <v>0</v>
      </c>
      <c r="N43" s="1150">
        <f t="shared" si="4"/>
        <v>0</v>
      </c>
      <c r="O43" s="1150">
        <f t="shared" si="4"/>
        <v>0</v>
      </c>
      <c r="P43" s="1150">
        <f t="shared" si="4"/>
        <v>0</v>
      </c>
      <c r="Q43" s="1150">
        <f t="shared" si="4"/>
        <v>0</v>
      </c>
      <c r="R43" s="1035" t="s">
        <v>1332</v>
      </c>
    </row>
    <row r="44" spans="2:18" s="1122" customFormat="1" ht="14.25">
      <c r="B44" s="1166" t="s">
        <v>1313</v>
      </c>
      <c r="C44" s="1169"/>
      <c r="D44" s="1123" t="s">
        <v>1333</v>
      </c>
      <c r="E44" s="1169" t="s">
        <v>1315</v>
      </c>
      <c r="F44" s="1123" t="s">
        <v>20</v>
      </c>
      <c r="G44" s="1164"/>
      <c r="H44" s="1165"/>
      <c r="I44" s="1165"/>
      <c r="J44" s="1165"/>
      <c r="K44" s="1165"/>
      <c r="L44" s="1165"/>
      <c r="M44" s="1165"/>
      <c r="N44" s="1165"/>
      <c r="O44" s="1165"/>
      <c r="P44" s="1165"/>
      <c r="Q44" s="1165"/>
    </row>
    <row r="45" spans="2:18" s="1122" customFormat="1" ht="14.25">
      <c r="B45" s="1166" t="s">
        <v>1313</v>
      </c>
      <c r="C45" s="1169"/>
      <c r="D45" s="1123"/>
      <c r="E45" s="1169" t="s">
        <v>1316</v>
      </c>
      <c r="F45" s="1123" t="s">
        <v>20</v>
      </c>
      <c r="G45" s="1164"/>
      <c r="H45" s="1165"/>
      <c r="I45" s="1165"/>
      <c r="J45" s="1165"/>
      <c r="K45" s="1165"/>
      <c r="L45" s="1165"/>
      <c r="M45" s="1165"/>
      <c r="N45" s="1165"/>
      <c r="O45" s="1165"/>
      <c r="P45" s="1165"/>
      <c r="Q45" s="1165"/>
    </row>
    <row r="46" spans="2:18" s="1122" customFormat="1" ht="14.25">
      <c r="B46" s="1166" t="s">
        <v>1313</v>
      </c>
      <c r="C46" s="1169"/>
      <c r="D46" s="1123"/>
      <c r="E46" s="1169" t="s">
        <v>1317</v>
      </c>
      <c r="F46" s="1123" t="s">
        <v>20</v>
      </c>
      <c r="G46" s="1164"/>
      <c r="H46" s="1165"/>
      <c r="I46" s="1165"/>
      <c r="J46" s="1165"/>
      <c r="K46" s="1165"/>
      <c r="L46" s="1165"/>
      <c r="M46" s="1165"/>
      <c r="N46" s="1165"/>
      <c r="O46" s="1165"/>
      <c r="P46" s="1165"/>
      <c r="Q46" s="1165"/>
    </row>
    <row r="47" spans="2:18" s="1122" customFormat="1" ht="14.25">
      <c r="B47" s="1166" t="s">
        <v>1313</v>
      </c>
      <c r="C47" s="1169"/>
      <c r="D47" s="1123"/>
      <c r="E47" s="1169" t="s">
        <v>1318</v>
      </c>
      <c r="F47" s="1123" t="s">
        <v>20</v>
      </c>
      <c r="G47" s="1164"/>
      <c r="H47" s="1165"/>
      <c r="I47" s="1165"/>
      <c r="J47" s="1165"/>
      <c r="K47" s="1165"/>
      <c r="L47" s="1165"/>
      <c r="M47" s="1165"/>
      <c r="N47" s="1165"/>
      <c r="O47" s="1165"/>
      <c r="P47" s="1165"/>
      <c r="Q47" s="1165"/>
    </row>
    <row r="48" spans="2:18" s="1122" customFormat="1" ht="14.25">
      <c r="B48" s="1166" t="s">
        <v>1313</v>
      </c>
      <c r="C48" s="1169"/>
      <c r="D48" s="1123"/>
      <c r="E48" s="1169" t="s">
        <v>1319</v>
      </c>
      <c r="F48" s="1123" t="s">
        <v>20</v>
      </c>
      <c r="G48" s="1164"/>
      <c r="H48" s="1165"/>
      <c r="I48" s="1165"/>
      <c r="J48" s="1165"/>
      <c r="K48" s="1165"/>
      <c r="L48" s="1165"/>
      <c r="M48" s="1165"/>
      <c r="N48" s="1165"/>
      <c r="O48" s="1165"/>
      <c r="P48" s="1165"/>
      <c r="Q48" s="1165"/>
    </row>
    <row r="49" spans="2:18" s="1122" customFormat="1" ht="14.25">
      <c r="B49" s="1166" t="s">
        <v>1313</v>
      </c>
      <c r="C49" s="1169"/>
      <c r="D49" s="1123"/>
      <c r="E49" s="1169" t="s">
        <v>1320</v>
      </c>
      <c r="F49" s="1123" t="s">
        <v>20</v>
      </c>
      <c r="G49" s="1164"/>
      <c r="H49" s="1165"/>
      <c r="I49" s="1165"/>
      <c r="J49" s="1165"/>
      <c r="K49" s="1165"/>
      <c r="L49" s="1165"/>
      <c r="M49" s="1165"/>
      <c r="N49" s="1165"/>
      <c r="O49" s="1165"/>
      <c r="P49" s="1165"/>
      <c r="Q49" s="1165"/>
    </row>
    <row r="50" spans="2:18" s="1122" customFormat="1" ht="14.25">
      <c r="B50" s="1166" t="s">
        <v>1313</v>
      </c>
      <c r="C50" s="1170"/>
      <c r="D50" s="1123" t="s">
        <v>1334</v>
      </c>
      <c r="E50" s="1170"/>
      <c r="F50" s="1123" t="s">
        <v>20</v>
      </c>
      <c r="G50" s="1164"/>
      <c r="H50" s="1150">
        <f t="shared" ref="H50:Q50" si="5">SUM(H44:H49)</f>
        <v>0</v>
      </c>
      <c r="I50" s="1150">
        <f t="shared" si="5"/>
        <v>0</v>
      </c>
      <c r="J50" s="1150">
        <f t="shared" si="5"/>
        <v>0</v>
      </c>
      <c r="K50" s="1150">
        <f t="shared" si="5"/>
        <v>0</v>
      </c>
      <c r="L50" s="1150">
        <f t="shared" si="5"/>
        <v>0</v>
      </c>
      <c r="M50" s="1150">
        <f t="shared" si="5"/>
        <v>0</v>
      </c>
      <c r="N50" s="1150">
        <f t="shared" si="5"/>
        <v>0</v>
      </c>
      <c r="O50" s="1150">
        <f t="shared" si="5"/>
        <v>0</v>
      </c>
      <c r="P50" s="1150">
        <f t="shared" si="5"/>
        <v>0</v>
      </c>
      <c r="Q50" s="1150">
        <f t="shared" si="5"/>
        <v>0</v>
      </c>
      <c r="R50" s="1035" t="s">
        <v>1332</v>
      </c>
    </row>
    <row r="51" spans="2:18" s="1122" customFormat="1" ht="14.25">
      <c r="B51" s="1166" t="s">
        <v>1313</v>
      </c>
      <c r="C51" s="1169" t="s">
        <v>1335</v>
      </c>
      <c r="D51" s="1169" t="s">
        <v>1335</v>
      </c>
      <c r="E51" s="1169" t="s">
        <v>1315</v>
      </c>
      <c r="F51" s="1123" t="s">
        <v>20</v>
      </c>
      <c r="G51" s="1164"/>
      <c r="H51" s="1165"/>
      <c r="I51" s="1165"/>
      <c r="J51" s="1165"/>
      <c r="K51" s="1165"/>
      <c r="L51" s="1165"/>
      <c r="M51" s="1165"/>
      <c r="N51" s="1165"/>
      <c r="O51" s="1165"/>
      <c r="P51" s="1165"/>
      <c r="Q51" s="1165"/>
    </row>
    <row r="52" spans="2:18" s="1122" customFormat="1" ht="14.25">
      <c r="B52" s="1166" t="s">
        <v>1313</v>
      </c>
      <c r="C52" s="1171" t="s">
        <v>1335</v>
      </c>
      <c r="D52" s="1123"/>
      <c r="E52" s="1169" t="s">
        <v>1316</v>
      </c>
      <c r="F52" s="1123" t="s">
        <v>20</v>
      </c>
      <c r="G52" s="1164"/>
      <c r="H52" s="1165"/>
      <c r="I52" s="1165"/>
      <c r="J52" s="1165"/>
      <c r="K52" s="1165"/>
      <c r="L52" s="1165"/>
      <c r="M52" s="1165"/>
      <c r="N52" s="1165"/>
      <c r="O52" s="1165"/>
      <c r="P52" s="1165"/>
      <c r="Q52" s="1165"/>
    </row>
    <row r="53" spans="2:18" s="1122" customFormat="1" ht="14.25">
      <c r="B53" s="1166" t="s">
        <v>1313</v>
      </c>
      <c r="C53" s="1171" t="s">
        <v>1335</v>
      </c>
      <c r="D53" s="1123"/>
      <c r="E53" s="1169" t="s">
        <v>1317</v>
      </c>
      <c r="F53" s="1123" t="s">
        <v>20</v>
      </c>
      <c r="G53" s="1164"/>
      <c r="H53" s="1165"/>
      <c r="I53" s="1165"/>
      <c r="J53" s="1165"/>
      <c r="K53" s="1165"/>
      <c r="L53" s="1165"/>
      <c r="M53" s="1165"/>
      <c r="N53" s="1165"/>
      <c r="O53" s="1165"/>
      <c r="P53" s="1165"/>
      <c r="Q53" s="1165"/>
    </row>
    <row r="54" spans="2:18" s="1122" customFormat="1" ht="14.25">
      <c r="B54" s="1166" t="s">
        <v>1313</v>
      </c>
      <c r="C54" s="1171" t="s">
        <v>1335</v>
      </c>
      <c r="D54" s="1123"/>
      <c r="E54" s="1169" t="s">
        <v>1318</v>
      </c>
      <c r="F54" s="1123" t="s">
        <v>20</v>
      </c>
      <c r="G54" s="1164"/>
      <c r="H54" s="1165"/>
      <c r="I54" s="1165"/>
      <c r="J54" s="1165"/>
      <c r="K54" s="1165"/>
      <c r="L54" s="1165"/>
      <c r="M54" s="1165"/>
      <c r="N54" s="1165"/>
      <c r="O54" s="1165"/>
      <c r="P54" s="1165"/>
      <c r="Q54" s="1165"/>
    </row>
    <row r="55" spans="2:18" s="1122" customFormat="1" ht="14.25">
      <c r="B55" s="1166" t="s">
        <v>1313</v>
      </c>
      <c r="C55" s="1171" t="s">
        <v>1335</v>
      </c>
      <c r="D55" s="1123"/>
      <c r="E55" s="1169" t="s">
        <v>1319</v>
      </c>
      <c r="F55" s="1123" t="s">
        <v>20</v>
      </c>
      <c r="G55" s="1164"/>
      <c r="H55" s="1165"/>
      <c r="I55" s="1165"/>
      <c r="J55" s="1165"/>
      <c r="K55" s="1165"/>
      <c r="L55" s="1165"/>
      <c r="M55" s="1165"/>
      <c r="N55" s="1165"/>
      <c r="O55" s="1165"/>
      <c r="P55" s="1165"/>
      <c r="Q55" s="1165"/>
    </row>
    <row r="56" spans="2:18" s="1122" customFormat="1" ht="14.25">
      <c r="B56" s="1166" t="s">
        <v>1313</v>
      </c>
      <c r="C56" s="1171" t="s">
        <v>1335</v>
      </c>
      <c r="D56" s="1123"/>
      <c r="E56" s="1169" t="s">
        <v>1320</v>
      </c>
      <c r="F56" s="1123" t="s">
        <v>20</v>
      </c>
      <c r="G56" s="1164"/>
      <c r="H56" s="1165"/>
      <c r="I56" s="1165"/>
      <c r="J56" s="1165"/>
      <c r="K56" s="1165"/>
      <c r="L56" s="1165"/>
      <c r="M56" s="1165"/>
      <c r="N56" s="1165"/>
      <c r="O56" s="1165"/>
      <c r="P56" s="1165"/>
      <c r="Q56" s="1165"/>
    </row>
    <row r="57" spans="2:18" s="1122" customFormat="1" ht="14.25">
      <c r="B57" s="1172" t="s">
        <v>1313</v>
      </c>
      <c r="C57" s="1169" t="s">
        <v>1336</v>
      </c>
      <c r="D57" s="1123"/>
      <c r="E57" s="1123"/>
      <c r="F57" s="1123" t="s">
        <v>20</v>
      </c>
      <c r="G57" s="1164"/>
      <c r="H57" s="1150">
        <f t="shared" ref="H57:Q57" si="6">SUM(H51:H56)</f>
        <v>0</v>
      </c>
      <c r="I57" s="1150">
        <f t="shared" si="6"/>
        <v>0</v>
      </c>
      <c r="J57" s="1150">
        <f t="shared" si="6"/>
        <v>0</v>
      </c>
      <c r="K57" s="1150">
        <f t="shared" si="6"/>
        <v>0</v>
      </c>
      <c r="L57" s="1150">
        <f t="shared" si="6"/>
        <v>0</v>
      </c>
      <c r="M57" s="1150">
        <f t="shared" si="6"/>
        <v>0</v>
      </c>
      <c r="N57" s="1150">
        <f t="shared" si="6"/>
        <v>0</v>
      </c>
      <c r="O57" s="1150">
        <f t="shared" si="6"/>
        <v>0</v>
      </c>
      <c r="P57" s="1150">
        <f t="shared" si="6"/>
        <v>0</v>
      </c>
      <c r="Q57" s="1150">
        <f t="shared" si="6"/>
        <v>0</v>
      </c>
      <c r="R57" s="1035" t="s">
        <v>1329</v>
      </c>
    </row>
    <row r="58" spans="2:18" s="1122" customFormat="1" ht="14.25">
      <c r="B58" s="1166" t="s">
        <v>1313</v>
      </c>
      <c r="C58" s="1169" t="s">
        <v>1337</v>
      </c>
      <c r="D58" s="1169" t="s">
        <v>1337</v>
      </c>
      <c r="E58" s="1169" t="s">
        <v>1315</v>
      </c>
      <c r="F58" s="1123" t="s">
        <v>20</v>
      </c>
      <c r="G58" s="1164"/>
      <c r="H58" s="1165"/>
      <c r="I58" s="1165"/>
      <c r="J58" s="1165"/>
      <c r="K58" s="1165"/>
      <c r="L58" s="1165"/>
      <c r="M58" s="1165"/>
      <c r="N58" s="1165"/>
      <c r="O58" s="1165"/>
      <c r="P58" s="1165"/>
      <c r="Q58" s="1165"/>
    </row>
    <row r="59" spans="2:18" s="1122" customFormat="1" ht="14.25">
      <c r="B59" s="1166" t="s">
        <v>1313</v>
      </c>
      <c r="C59" s="1171" t="s">
        <v>1337</v>
      </c>
      <c r="D59" s="1123"/>
      <c r="E59" s="1169" t="s">
        <v>1316</v>
      </c>
      <c r="F59" s="1123" t="s">
        <v>20</v>
      </c>
      <c r="G59" s="1164"/>
      <c r="H59" s="1165"/>
      <c r="I59" s="1165"/>
      <c r="J59" s="1165"/>
      <c r="K59" s="1165"/>
      <c r="L59" s="1165"/>
      <c r="M59" s="1165"/>
      <c r="N59" s="1165"/>
      <c r="O59" s="1165"/>
      <c r="P59" s="1165"/>
      <c r="Q59" s="1165"/>
    </row>
    <row r="60" spans="2:18" s="1122" customFormat="1" ht="14.25">
      <c r="B60" s="1166" t="s">
        <v>1313</v>
      </c>
      <c r="C60" s="1171" t="s">
        <v>1337</v>
      </c>
      <c r="D60" s="1123"/>
      <c r="E60" s="1169" t="s">
        <v>1317</v>
      </c>
      <c r="F60" s="1123" t="s">
        <v>20</v>
      </c>
      <c r="G60" s="1164"/>
      <c r="H60" s="1165"/>
      <c r="I60" s="1165"/>
      <c r="J60" s="1165"/>
      <c r="K60" s="1165"/>
      <c r="L60" s="1165"/>
      <c r="M60" s="1165"/>
      <c r="N60" s="1165"/>
      <c r="O60" s="1165"/>
      <c r="P60" s="1165"/>
      <c r="Q60" s="1165"/>
    </row>
    <row r="61" spans="2:18" s="1122" customFormat="1" ht="14.25">
      <c r="B61" s="1166" t="s">
        <v>1313</v>
      </c>
      <c r="C61" s="1171" t="s">
        <v>1337</v>
      </c>
      <c r="D61" s="1123"/>
      <c r="E61" s="1169" t="s">
        <v>1318</v>
      </c>
      <c r="F61" s="1123" t="s">
        <v>20</v>
      </c>
      <c r="G61" s="1164"/>
      <c r="H61" s="1165"/>
      <c r="I61" s="1165"/>
      <c r="J61" s="1165"/>
      <c r="K61" s="1165"/>
      <c r="L61" s="1165"/>
      <c r="M61" s="1165"/>
      <c r="N61" s="1165"/>
      <c r="O61" s="1165"/>
      <c r="P61" s="1165"/>
      <c r="Q61" s="1165"/>
    </row>
    <row r="62" spans="2:18" s="1122" customFormat="1" ht="14.25">
      <c r="B62" s="1166" t="s">
        <v>1313</v>
      </c>
      <c r="C62" s="1171" t="s">
        <v>1337</v>
      </c>
      <c r="D62" s="1123"/>
      <c r="E62" s="1169" t="s">
        <v>1319</v>
      </c>
      <c r="F62" s="1123" t="s">
        <v>20</v>
      </c>
      <c r="G62" s="1164"/>
      <c r="H62" s="1165"/>
      <c r="I62" s="1165"/>
      <c r="J62" s="1165"/>
      <c r="K62" s="1165"/>
      <c r="L62" s="1165"/>
      <c r="M62" s="1165"/>
      <c r="N62" s="1165"/>
      <c r="O62" s="1165"/>
      <c r="P62" s="1165"/>
      <c r="Q62" s="1165"/>
    </row>
    <row r="63" spans="2:18" s="1122" customFormat="1" ht="14.25">
      <c r="B63" s="1166" t="s">
        <v>1313</v>
      </c>
      <c r="C63" s="1171" t="s">
        <v>1337</v>
      </c>
      <c r="D63" s="1123"/>
      <c r="E63" s="1169" t="s">
        <v>1320</v>
      </c>
      <c r="F63" s="1123" t="s">
        <v>20</v>
      </c>
      <c r="G63" s="1164"/>
      <c r="H63" s="1165"/>
      <c r="I63" s="1165"/>
      <c r="J63" s="1165"/>
      <c r="K63" s="1165"/>
      <c r="L63" s="1165"/>
      <c r="M63" s="1165"/>
      <c r="N63" s="1165"/>
      <c r="O63" s="1165"/>
      <c r="P63" s="1165"/>
      <c r="Q63" s="1165"/>
    </row>
    <row r="64" spans="2:18" s="1122" customFormat="1" ht="14.25">
      <c r="B64" s="1172" t="s">
        <v>1313</v>
      </c>
      <c r="C64" s="1169" t="s">
        <v>1338</v>
      </c>
      <c r="D64" s="1123"/>
      <c r="E64" s="1123"/>
      <c r="F64" s="1123" t="s">
        <v>20</v>
      </c>
      <c r="G64" s="1164"/>
      <c r="H64" s="1150">
        <f t="shared" ref="H64:Q64" si="7">SUM(H58:H63)</f>
        <v>0</v>
      </c>
      <c r="I64" s="1150">
        <f t="shared" si="7"/>
        <v>0</v>
      </c>
      <c r="J64" s="1150">
        <f t="shared" si="7"/>
        <v>0</v>
      </c>
      <c r="K64" s="1150">
        <f t="shared" si="7"/>
        <v>0</v>
      </c>
      <c r="L64" s="1150">
        <f t="shared" si="7"/>
        <v>0</v>
      </c>
      <c r="M64" s="1150">
        <f t="shared" si="7"/>
        <v>0</v>
      </c>
      <c r="N64" s="1150">
        <f t="shared" si="7"/>
        <v>0</v>
      </c>
      <c r="O64" s="1150">
        <f t="shared" si="7"/>
        <v>0</v>
      </c>
      <c r="P64" s="1150">
        <f t="shared" si="7"/>
        <v>0</v>
      </c>
      <c r="Q64" s="1150">
        <f t="shared" si="7"/>
        <v>0</v>
      </c>
      <c r="R64" s="1035" t="s">
        <v>1329</v>
      </c>
    </row>
    <row r="65" s="1122" customFormat="1"/>
    <row r="66" s="1122" customFormat="1"/>
    <row r="67" s="1122" customFormat="1"/>
    <row r="68" s="1122" customFormat="1"/>
    <row r="69" s="1122" customFormat="1"/>
    <row r="70" s="1122" customFormat="1"/>
    <row r="71" s="1122" customFormat="1"/>
    <row r="72" s="1122" customFormat="1"/>
    <row r="73" s="1122" customFormat="1"/>
    <row r="74" s="1122" customFormat="1"/>
    <row r="75" s="1122" customFormat="1"/>
    <row r="76" s="1122" customFormat="1"/>
    <row r="77" s="1122" customFormat="1"/>
    <row r="78" s="1122" customFormat="1"/>
    <row r="79" s="1122" customFormat="1"/>
    <row r="80" s="1122" customFormat="1"/>
    <row r="81" s="1122" customFormat="1"/>
    <row r="82" s="1122" customFormat="1"/>
    <row r="83" s="1122" customFormat="1"/>
    <row r="84" s="1122" customFormat="1"/>
    <row r="85" s="1122" customFormat="1"/>
    <row r="86" s="1122" customFormat="1"/>
    <row r="87" s="1122" customFormat="1"/>
    <row r="88" s="1122" customFormat="1"/>
    <row r="89" s="1122" customFormat="1"/>
    <row r="90" s="1122" customFormat="1"/>
    <row r="91" s="1122" customFormat="1"/>
    <row r="92" s="1122" customFormat="1"/>
    <row r="93" s="1122" customFormat="1"/>
    <row r="94" s="1122" customFormat="1"/>
    <row r="95" s="1122" customFormat="1"/>
    <row r="96" s="1122" customFormat="1"/>
    <row r="97" s="1122" customFormat="1"/>
    <row r="98" s="1122" customFormat="1"/>
    <row r="99" s="1122" customFormat="1"/>
    <row r="100" s="1122" customFormat="1"/>
    <row r="101" s="1122" customFormat="1"/>
    <row r="102" s="1122" customFormat="1"/>
    <row r="103" s="1122" customFormat="1"/>
    <row r="104" s="1122" customFormat="1"/>
    <row r="105" s="1122" customFormat="1"/>
    <row r="106" s="1122" customFormat="1"/>
    <row r="107" s="1122" customFormat="1"/>
    <row r="108" s="1122" customFormat="1"/>
    <row r="109" s="1122" customFormat="1"/>
    <row r="110" s="1122" customFormat="1"/>
    <row r="111" s="1122" customFormat="1"/>
    <row r="112" s="1122" customFormat="1"/>
    <row r="113" s="1122" customFormat="1"/>
    <row r="114" s="1122" customFormat="1"/>
    <row r="115" s="1122" customFormat="1"/>
    <row r="116" s="1122" customFormat="1"/>
    <row r="117" s="1122" customFormat="1"/>
    <row r="118" s="1122" customFormat="1"/>
    <row r="119" s="1122" customFormat="1"/>
    <row r="120" s="1122" customFormat="1"/>
    <row r="121" s="1122" customFormat="1"/>
    <row r="122" s="1122" customFormat="1"/>
    <row r="123" s="1122" customFormat="1"/>
    <row r="124" s="1122" customFormat="1"/>
    <row r="125" s="1122" customFormat="1"/>
    <row r="126" s="1122" customFormat="1"/>
    <row r="127" s="1122" customFormat="1"/>
    <row r="128" s="1122" customFormat="1"/>
    <row r="129" s="1122" customFormat="1"/>
    <row r="130" s="1122" customFormat="1"/>
    <row r="131" s="1122" customFormat="1"/>
    <row r="132" s="1122" customFormat="1"/>
    <row r="133" s="1122" customFormat="1"/>
    <row r="134" s="1122" customFormat="1"/>
    <row r="135" s="1122" customFormat="1"/>
    <row r="136" s="1122" customFormat="1"/>
    <row r="137" s="1122" customFormat="1"/>
    <row r="138" s="1122" customFormat="1"/>
    <row r="139" s="1122" customFormat="1"/>
    <row r="140" s="1122" customFormat="1"/>
    <row r="141" s="1122" customFormat="1"/>
    <row r="142" s="1122" customFormat="1"/>
    <row r="143" s="1122" customFormat="1"/>
    <row r="144" s="1122" customFormat="1"/>
    <row r="145" s="1122" customFormat="1"/>
    <row r="146" s="1122" customFormat="1"/>
    <row r="147" s="1122" customFormat="1"/>
    <row r="148" s="1122" customFormat="1"/>
    <row r="149" s="1122" customFormat="1"/>
    <row r="150" s="1122" customFormat="1"/>
    <row r="151" s="1122" customFormat="1"/>
    <row r="152" s="1122" customFormat="1"/>
    <row r="153" s="1122" customFormat="1"/>
    <row r="154" s="1122" customFormat="1"/>
    <row r="155" s="1122" customFormat="1"/>
    <row r="156" s="1122" customFormat="1"/>
    <row r="157" s="1122" customFormat="1"/>
    <row r="158" s="1122" customFormat="1"/>
    <row r="159" s="1122" customFormat="1"/>
    <row r="160" s="1122" customFormat="1"/>
    <row r="161" s="1122" customFormat="1"/>
    <row r="162" s="1122" customFormat="1"/>
    <row r="163" s="1122" customFormat="1"/>
    <row r="164" s="1122" customFormat="1"/>
    <row r="165" s="1122" customFormat="1"/>
    <row r="166" s="1122" customFormat="1"/>
    <row r="167" s="1122" customFormat="1"/>
    <row r="168" s="1122" customFormat="1"/>
    <row r="169" s="1122" customFormat="1"/>
    <row r="170" s="1122" customFormat="1"/>
    <row r="171" s="1122" customFormat="1"/>
    <row r="172" s="1122" customFormat="1"/>
    <row r="173" s="1122" customFormat="1"/>
    <row r="174" s="1122" customFormat="1"/>
    <row r="175" s="1122" customFormat="1"/>
    <row r="176" s="1122" customFormat="1"/>
    <row r="177" s="1122" customFormat="1"/>
    <row r="178" s="1173" customFormat="1"/>
    <row r="179" s="1173" customFormat="1"/>
    <row r="180" s="1173" customFormat="1"/>
    <row r="181" s="1173" customFormat="1"/>
    <row r="182" s="1173" customFormat="1"/>
    <row r="183" s="1173" customFormat="1"/>
    <row r="184" s="1173" customFormat="1"/>
    <row r="185" s="1173" customFormat="1"/>
    <row r="186" s="1173" customFormat="1"/>
    <row r="187" s="1173" customFormat="1"/>
    <row r="188" s="1173" customFormat="1"/>
    <row r="189" s="1173" customFormat="1"/>
    <row r="190" s="1173" customFormat="1"/>
    <row r="191" s="1173" customFormat="1"/>
    <row r="192" s="1173" customFormat="1"/>
    <row r="193" s="1173" customFormat="1"/>
    <row r="194" s="1173" customFormat="1"/>
    <row r="195" s="1173" customFormat="1"/>
    <row r="196" s="1173" customFormat="1"/>
    <row r="197" s="1173" customFormat="1"/>
    <row r="198" s="1173" customFormat="1"/>
    <row r="199" s="1173" customFormat="1"/>
    <row r="200" s="1173" customFormat="1"/>
    <row r="201" s="1173" customFormat="1"/>
    <row r="202" s="1173" customFormat="1"/>
    <row r="203" s="1173" customFormat="1"/>
    <row r="204" s="1173" customFormat="1"/>
    <row r="205" s="1173" customFormat="1"/>
    <row r="206" s="1173" customFormat="1"/>
    <row r="207" s="1173" customFormat="1"/>
    <row r="208" s="1173" customFormat="1"/>
    <row r="209" s="1173" customFormat="1"/>
    <row r="210" s="1173" customFormat="1"/>
    <row r="211" s="1173" customFormat="1"/>
    <row r="212" s="1173" customFormat="1"/>
    <row r="213" s="1173" customFormat="1"/>
    <row r="214" s="1173" customFormat="1"/>
    <row r="215" s="1173" customFormat="1"/>
    <row r="216" s="1173" customFormat="1"/>
    <row r="217" s="1173" customFormat="1"/>
    <row r="218" s="1173" customFormat="1"/>
    <row r="219" s="1173" customFormat="1"/>
    <row r="220" s="1173" customFormat="1"/>
    <row r="221" s="1173" customFormat="1"/>
    <row r="222" s="1173" customFormat="1"/>
    <row r="223" s="1173" customFormat="1"/>
    <row r="224" s="1173" customFormat="1"/>
    <row r="225" s="1173" customFormat="1"/>
    <row r="226" s="1173" customFormat="1"/>
    <row r="227" s="1173" customFormat="1"/>
    <row r="228" s="1173" customFormat="1"/>
    <row r="229" s="1173" customFormat="1"/>
    <row r="230" s="1173" customFormat="1"/>
    <row r="231" s="1173" customFormat="1"/>
    <row r="232" s="1173" customFormat="1"/>
    <row r="233" s="1173" customFormat="1"/>
    <row r="234" s="1173" customFormat="1"/>
    <row r="235" s="1173" customFormat="1"/>
    <row r="236" s="1173" customFormat="1"/>
    <row r="237" s="1173" customFormat="1"/>
    <row r="238" s="1173" customFormat="1"/>
    <row r="239" s="1173" customFormat="1"/>
    <row r="240" s="1173" customFormat="1"/>
    <row r="241" s="1173" customFormat="1"/>
    <row r="242" s="1173" customFormat="1"/>
    <row r="243" s="1173" customFormat="1"/>
    <row r="244" s="1173" customFormat="1"/>
    <row r="245" s="1173" customFormat="1"/>
    <row r="246" s="1173" customFormat="1"/>
    <row r="247" s="1173" customFormat="1"/>
    <row r="248" s="1173" customFormat="1"/>
    <row r="249" s="1173" customFormat="1"/>
    <row r="250" s="1173" customFormat="1"/>
    <row r="251" s="1173" customFormat="1"/>
    <row r="252" s="1173" customFormat="1"/>
    <row r="253" s="1173" customFormat="1"/>
    <row r="254" s="1173" customFormat="1"/>
    <row r="255" s="1173" customFormat="1"/>
    <row r="256" s="1173" customFormat="1"/>
    <row r="257" s="1173" customFormat="1"/>
    <row r="258" s="1173" customFormat="1"/>
    <row r="259" s="1173" customFormat="1"/>
    <row r="260" s="1173" customFormat="1"/>
    <row r="261" s="1173" customFormat="1"/>
    <row r="262" s="1173" customFormat="1"/>
    <row r="263" s="1173" customFormat="1"/>
    <row r="264" s="1173" customFormat="1"/>
    <row r="265" s="1173" customFormat="1"/>
    <row r="266" s="1173" customFormat="1"/>
    <row r="267" s="1173" customFormat="1"/>
    <row r="268" s="1173" customFormat="1"/>
    <row r="269" s="1173" customFormat="1"/>
    <row r="270" s="1173" customFormat="1"/>
    <row r="271" s="1173" customFormat="1"/>
    <row r="272" s="1173" customFormat="1"/>
    <row r="273" s="1173" customFormat="1"/>
    <row r="274" s="1173" customFormat="1"/>
    <row r="275" s="1173" customFormat="1"/>
    <row r="276" s="1173" customFormat="1"/>
    <row r="277" s="1173" customFormat="1"/>
    <row r="278" s="1173" customFormat="1"/>
    <row r="279" s="1173" customFormat="1"/>
    <row r="280" s="1173" customFormat="1"/>
    <row r="281" s="1173" customFormat="1"/>
    <row r="282" s="1173" customFormat="1"/>
    <row r="283" s="1173" customFormat="1"/>
    <row r="284" s="1173" customFormat="1"/>
    <row r="285" s="1173" customFormat="1"/>
    <row r="286" s="1173" customFormat="1"/>
    <row r="287" s="1173" customFormat="1"/>
    <row r="288" s="1173" customFormat="1"/>
    <row r="289" s="1173" customFormat="1"/>
    <row r="290" s="1173" customFormat="1"/>
    <row r="291" s="1173" customFormat="1"/>
    <row r="292" s="1173" customFormat="1"/>
    <row r="293" s="1173" customFormat="1"/>
    <row r="294" s="1173" customFormat="1"/>
    <row r="295" s="1173" customFormat="1"/>
    <row r="296" s="1173" customFormat="1"/>
    <row r="297" s="1173" customFormat="1"/>
    <row r="298" s="1173" customFormat="1"/>
    <row r="299" s="1173" customFormat="1"/>
    <row r="300" s="1173" customFormat="1"/>
    <row r="301" s="1173" customFormat="1"/>
    <row r="302" s="1173" customFormat="1"/>
    <row r="303" s="1173" customFormat="1"/>
    <row r="304" s="1173" customFormat="1"/>
    <row r="305" s="1173" customFormat="1"/>
    <row r="306" s="1173" customFormat="1"/>
    <row r="307" s="1173" customFormat="1"/>
    <row r="308" s="1173" customFormat="1"/>
    <row r="309" s="1173" customFormat="1"/>
    <row r="310" s="1173" customFormat="1"/>
    <row r="311" s="1173" customFormat="1"/>
    <row r="312" s="1173" customFormat="1"/>
    <row r="313" s="1173" customFormat="1"/>
    <row r="314" s="1173" customFormat="1"/>
    <row r="315" s="1173" customFormat="1"/>
    <row r="316" s="1173" customFormat="1"/>
    <row r="317" s="1173" customFormat="1"/>
    <row r="318" s="1173" customFormat="1"/>
    <row r="319" s="1173" customFormat="1"/>
    <row r="320" s="1173" customFormat="1"/>
    <row r="321" s="1173" customFormat="1"/>
    <row r="322" s="1173" customFormat="1"/>
  </sheetData>
  <pageMargins left="0.70866141732283472" right="0.70866141732283472" top="0.74803149606299213" bottom="0.74803149606299213" header="0.31496062992125984" footer="0.31496062992125984"/>
  <pageSetup paperSize="8" scale="38" fitToHeight="2" orientation="landscape" r:id="rId1"/>
  <headerFooter>
    <oddHeader>&amp;C&amp;Z&amp;F</oddHeader>
  </headerFooter>
</worksheet>
</file>

<file path=xl/worksheets/sheet34.xml><?xml version="1.0" encoding="utf-8"?>
<worksheet xmlns="http://schemas.openxmlformats.org/spreadsheetml/2006/main" xmlns:r="http://schemas.openxmlformats.org/officeDocument/2006/relationships">
  <sheetPr>
    <tabColor theme="7" tint="0.59999389629810485"/>
    <pageSetUpPr fitToPage="1"/>
  </sheetPr>
  <dimension ref="A1:R133"/>
  <sheetViews>
    <sheetView zoomScale="80" zoomScaleNormal="80" workbookViewId="0"/>
  </sheetViews>
  <sheetFormatPr defaultRowHeight="14.25"/>
  <cols>
    <col min="1" max="1" width="5.125" style="1184" customWidth="1"/>
    <col min="2" max="2" width="26" style="1184" customWidth="1"/>
    <col min="3" max="3" width="40" style="1184" bestFit="1" customWidth="1"/>
    <col min="4" max="5" width="31.125" style="1184" bestFit="1" customWidth="1"/>
    <col min="6" max="6" width="6" style="1184" customWidth="1"/>
    <col min="7" max="7" width="11.625" style="1184" customWidth="1"/>
    <col min="8" max="17" width="11.125" style="1184" bestFit="1" customWidth="1"/>
    <col min="18" max="255" width="9" style="1184"/>
    <col min="256" max="256" width="8.625" style="1184" customWidth="1"/>
    <col min="257" max="257" width="36.125" style="1184" customWidth="1"/>
    <col min="258" max="258" width="13.25" style="1184" customWidth="1"/>
    <col min="259" max="259" width="15.75" style="1184" customWidth="1"/>
    <col min="260" max="260" width="12.5" style="1184" customWidth="1"/>
    <col min="261" max="263" width="13.75" style="1184" customWidth="1"/>
    <col min="264" max="264" width="16.75" style="1184" customWidth="1"/>
    <col min="265" max="265" width="14.625" style="1184" bestFit="1" customWidth="1"/>
    <col min="266" max="266" width="14.875" style="1184" customWidth="1"/>
    <col min="267" max="268" width="12.375" style="1184" customWidth="1"/>
    <col min="269" max="511" width="9" style="1184"/>
    <col min="512" max="512" width="8.625" style="1184" customWidth="1"/>
    <col min="513" max="513" width="36.125" style="1184" customWidth="1"/>
    <col min="514" max="514" width="13.25" style="1184" customWidth="1"/>
    <col min="515" max="515" width="15.75" style="1184" customWidth="1"/>
    <col min="516" max="516" width="12.5" style="1184" customWidth="1"/>
    <col min="517" max="519" width="13.75" style="1184" customWidth="1"/>
    <col min="520" max="520" width="16.75" style="1184" customWidth="1"/>
    <col min="521" max="521" width="14.625" style="1184" bestFit="1" customWidth="1"/>
    <col min="522" max="522" width="14.875" style="1184" customWidth="1"/>
    <col min="523" max="524" width="12.375" style="1184" customWidth="1"/>
    <col min="525" max="767" width="9" style="1184"/>
    <col min="768" max="768" width="8.625" style="1184" customWidth="1"/>
    <col min="769" max="769" width="36.125" style="1184" customWidth="1"/>
    <col min="770" max="770" width="13.25" style="1184" customWidth="1"/>
    <col min="771" max="771" width="15.75" style="1184" customWidth="1"/>
    <col min="772" max="772" width="12.5" style="1184" customWidth="1"/>
    <col min="773" max="775" width="13.75" style="1184" customWidth="1"/>
    <col min="776" max="776" width="16.75" style="1184" customWidth="1"/>
    <col min="777" max="777" width="14.625" style="1184" bestFit="1" customWidth="1"/>
    <col min="778" max="778" width="14.875" style="1184" customWidth="1"/>
    <col min="779" max="780" width="12.375" style="1184" customWidth="1"/>
    <col min="781" max="1023" width="9" style="1184"/>
    <col min="1024" max="1024" width="8.625" style="1184" customWidth="1"/>
    <col min="1025" max="1025" width="36.125" style="1184" customWidth="1"/>
    <col min="1026" max="1026" width="13.25" style="1184" customWidth="1"/>
    <col min="1027" max="1027" width="15.75" style="1184" customWidth="1"/>
    <col min="1028" max="1028" width="12.5" style="1184" customWidth="1"/>
    <col min="1029" max="1031" width="13.75" style="1184" customWidth="1"/>
    <col min="1032" max="1032" width="16.75" style="1184" customWidth="1"/>
    <col min="1033" max="1033" width="14.625" style="1184" bestFit="1" customWidth="1"/>
    <col min="1034" max="1034" width="14.875" style="1184" customWidth="1"/>
    <col min="1035" max="1036" width="12.375" style="1184" customWidth="1"/>
    <col min="1037" max="1279" width="9" style="1184"/>
    <col min="1280" max="1280" width="8.625" style="1184" customWidth="1"/>
    <col min="1281" max="1281" width="36.125" style="1184" customWidth="1"/>
    <col min="1282" max="1282" width="13.25" style="1184" customWidth="1"/>
    <col min="1283" max="1283" width="15.75" style="1184" customWidth="1"/>
    <col min="1284" max="1284" width="12.5" style="1184" customWidth="1"/>
    <col min="1285" max="1287" width="13.75" style="1184" customWidth="1"/>
    <col min="1288" max="1288" width="16.75" style="1184" customWidth="1"/>
    <col min="1289" max="1289" width="14.625" style="1184" bestFit="1" customWidth="1"/>
    <col min="1290" max="1290" width="14.875" style="1184" customWidth="1"/>
    <col min="1291" max="1292" width="12.375" style="1184" customWidth="1"/>
    <col min="1293" max="1535" width="9" style="1184"/>
    <col min="1536" max="1536" width="8.625" style="1184" customWidth="1"/>
    <col min="1537" max="1537" width="36.125" style="1184" customWidth="1"/>
    <col min="1538" max="1538" width="13.25" style="1184" customWidth="1"/>
    <col min="1539" max="1539" width="15.75" style="1184" customWidth="1"/>
    <col min="1540" max="1540" width="12.5" style="1184" customWidth="1"/>
    <col min="1541" max="1543" width="13.75" style="1184" customWidth="1"/>
    <col min="1544" max="1544" width="16.75" style="1184" customWidth="1"/>
    <col min="1545" max="1545" width="14.625" style="1184" bestFit="1" customWidth="1"/>
    <col min="1546" max="1546" width="14.875" style="1184" customWidth="1"/>
    <col min="1547" max="1548" width="12.375" style="1184" customWidth="1"/>
    <col min="1549" max="1791" width="9" style="1184"/>
    <col min="1792" max="1792" width="8.625" style="1184" customWidth="1"/>
    <col min="1793" max="1793" width="36.125" style="1184" customWidth="1"/>
    <col min="1794" max="1794" width="13.25" style="1184" customWidth="1"/>
    <col min="1795" max="1795" width="15.75" style="1184" customWidth="1"/>
    <col min="1796" max="1796" width="12.5" style="1184" customWidth="1"/>
    <col min="1797" max="1799" width="13.75" style="1184" customWidth="1"/>
    <col min="1800" max="1800" width="16.75" style="1184" customWidth="1"/>
    <col min="1801" max="1801" width="14.625" style="1184" bestFit="1" customWidth="1"/>
    <col min="1802" max="1802" width="14.875" style="1184" customWidth="1"/>
    <col min="1803" max="1804" width="12.375" style="1184" customWidth="1"/>
    <col min="1805" max="2047" width="9" style="1184"/>
    <col min="2048" max="2048" width="8.625" style="1184" customWidth="1"/>
    <col min="2049" max="2049" width="36.125" style="1184" customWidth="1"/>
    <col min="2050" max="2050" width="13.25" style="1184" customWidth="1"/>
    <col min="2051" max="2051" width="15.75" style="1184" customWidth="1"/>
    <col min="2052" max="2052" width="12.5" style="1184" customWidth="1"/>
    <col min="2053" max="2055" width="13.75" style="1184" customWidth="1"/>
    <col min="2056" max="2056" width="16.75" style="1184" customWidth="1"/>
    <col min="2057" max="2057" width="14.625" style="1184" bestFit="1" customWidth="1"/>
    <col min="2058" max="2058" width="14.875" style="1184" customWidth="1"/>
    <col min="2059" max="2060" width="12.375" style="1184" customWidth="1"/>
    <col min="2061" max="2303" width="9" style="1184"/>
    <col min="2304" max="2304" width="8.625" style="1184" customWidth="1"/>
    <col min="2305" max="2305" width="36.125" style="1184" customWidth="1"/>
    <col min="2306" max="2306" width="13.25" style="1184" customWidth="1"/>
    <col min="2307" max="2307" width="15.75" style="1184" customWidth="1"/>
    <col min="2308" max="2308" width="12.5" style="1184" customWidth="1"/>
    <col min="2309" max="2311" width="13.75" style="1184" customWidth="1"/>
    <col min="2312" max="2312" width="16.75" style="1184" customWidth="1"/>
    <col min="2313" max="2313" width="14.625" style="1184" bestFit="1" customWidth="1"/>
    <col min="2314" max="2314" width="14.875" style="1184" customWidth="1"/>
    <col min="2315" max="2316" width="12.375" style="1184" customWidth="1"/>
    <col min="2317" max="2559" width="9" style="1184"/>
    <col min="2560" max="2560" width="8.625" style="1184" customWidth="1"/>
    <col min="2561" max="2561" width="36.125" style="1184" customWidth="1"/>
    <col min="2562" max="2562" width="13.25" style="1184" customWidth="1"/>
    <col min="2563" max="2563" width="15.75" style="1184" customWidth="1"/>
    <col min="2564" max="2564" width="12.5" style="1184" customWidth="1"/>
    <col min="2565" max="2567" width="13.75" style="1184" customWidth="1"/>
    <col min="2568" max="2568" width="16.75" style="1184" customWidth="1"/>
    <col min="2569" max="2569" width="14.625" style="1184" bestFit="1" customWidth="1"/>
    <col min="2570" max="2570" width="14.875" style="1184" customWidth="1"/>
    <col min="2571" max="2572" width="12.375" style="1184" customWidth="1"/>
    <col min="2573" max="2815" width="9" style="1184"/>
    <col min="2816" max="2816" width="8.625" style="1184" customWidth="1"/>
    <col min="2817" max="2817" width="36.125" style="1184" customWidth="1"/>
    <col min="2818" max="2818" width="13.25" style="1184" customWidth="1"/>
    <col min="2819" max="2819" width="15.75" style="1184" customWidth="1"/>
    <col min="2820" max="2820" width="12.5" style="1184" customWidth="1"/>
    <col min="2821" max="2823" width="13.75" style="1184" customWidth="1"/>
    <col min="2824" max="2824" width="16.75" style="1184" customWidth="1"/>
    <col min="2825" max="2825" width="14.625" style="1184" bestFit="1" customWidth="1"/>
    <col min="2826" max="2826" width="14.875" style="1184" customWidth="1"/>
    <col min="2827" max="2828" width="12.375" style="1184" customWidth="1"/>
    <col min="2829" max="3071" width="9" style="1184"/>
    <col min="3072" max="3072" width="8.625" style="1184" customWidth="1"/>
    <col min="3073" max="3073" width="36.125" style="1184" customWidth="1"/>
    <col min="3074" max="3074" width="13.25" style="1184" customWidth="1"/>
    <col min="3075" max="3075" width="15.75" style="1184" customWidth="1"/>
    <col min="3076" max="3076" width="12.5" style="1184" customWidth="1"/>
    <col min="3077" max="3079" width="13.75" style="1184" customWidth="1"/>
    <col min="3080" max="3080" width="16.75" style="1184" customWidth="1"/>
    <col min="3081" max="3081" width="14.625" style="1184" bestFit="1" customWidth="1"/>
    <col min="3082" max="3082" width="14.875" style="1184" customWidth="1"/>
    <col min="3083" max="3084" width="12.375" style="1184" customWidth="1"/>
    <col min="3085" max="3327" width="9" style="1184"/>
    <col min="3328" max="3328" width="8.625" style="1184" customWidth="1"/>
    <col min="3329" max="3329" width="36.125" style="1184" customWidth="1"/>
    <col min="3330" max="3330" width="13.25" style="1184" customWidth="1"/>
    <col min="3331" max="3331" width="15.75" style="1184" customWidth="1"/>
    <col min="3332" max="3332" width="12.5" style="1184" customWidth="1"/>
    <col min="3333" max="3335" width="13.75" style="1184" customWidth="1"/>
    <col min="3336" max="3336" width="16.75" style="1184" customWidth="1"/>
    <col min="3337" max="3337" width="14.625" style="1184" bestFit="1" customWidth="1"/>
    <col min="3338" max="3338" width="14.875" style="1184" customWidth="1"/>
    <col min="3339" max="3340" width="12.375" style="1184" customWidth="1"/>
    <col min="3341" max="3583" width="9" style="1184"/>
    <col min="3584" max="3584" width="8.625" style="1184" customWidth="1"/>
    <col min="3585" max="3585" width="36.125" style="1184" customWidth="1"/>
    <col min="3586" max="3586" width="13.25" style="1184" customWidth="1"/>
    <col min="3587" max="3587" width="15.75" style="1184" customWidth="1"/>
    <col min="3588" max="3588" width="12.5" style="1184" customWidth="1"/>
    <col min="3589" max="3591" width="13.75" style="1184" customWidth="1"/>
    <col min="3592" max="3592" width="16.75" style="1184" customWidth="1"/>
    <col min="3593" max="3593" width="14.625" style="1184" bestFit="1" customWidth="1"/>
    <col min="3594" max="3594" width="14.875" style="1184" customWidth="1"/>
    <col min="3595" max="3596" width="12.375" style="1184" customWidth="1"/>
    <col min="3597" max="3839" width="9" style="1184"/>
    <col min="3840" max="3840" width="8.625" style="1184" customWidth="1"/>
    <col min="3841" max="3841" width="36.125" style="1184" customWidth="1"/>
    <col min="3842" max="3842" width="13.25" style="1184" customWidth="1"/>
    <col min="3843" max="3843" width="15.75" style="1184" customWidth="1"/>
    <col min="3844" max="3844" width="12.5" style="1184" customWidth="1"/>
    <col min="3845" max="3847" width="13.75" style="1184" customWidth="1"/>
    <col min="3848" max="3848" width="16.75" style="1184" customWidth="1"/>
    <col min="3849" max="3849" width="14.625" style="1184" bestFit="1" customWidth="1"/>
    <col min="3850" max="3850" width="14.875" style="1184" customWidth="1"/>
    <col min="3851" max="3852" width="12.375" style="1184" customWidth="1"/>
    <col min="3853" max="4095" width="9" style="1184"/>
    <col min="4096" max="4096" width="8.625" style="1184" customWidth="1"/>
    <col min="4097" max="4097" width="36.125" style="1184" customWidth="1"/>
    <col min="4098" max="4098" width="13.25" style="1184" customWidth="1"/>
    <col min="4099" max="4099" width="15.75" style="1184" customWidth="1"/>
    <col min="4100" max="4100" width="12.5" style="1184" customWidth="1"/>
    <col min="4101" max="4103" width="13.75" style="1184" customWidth="1"/>
    <col min="4104" max="4104" width="16.75" style="1184" customWidth="1"/>
    <col min="4105" max="4105" width="14.625" style="1184" bestFit="1" customWidth="1"/>
    <col min="4106" max="4106" width="14.875" style="1184" customWidth="1"/>
    <col min="4107" max="4108" width="12.375" style="1184" customWidth="1"/>
    <col min="4109" max="4351" width="9" style="1184"/>
    <col min="4352" max="4352" width="8.625" style="1184" customWidth="1"/>
    <col min="4353" max="4353" width="36.125" style="1184" customWidth="1"/>
    <col min="4354" max="4354" width="13.25" style="1184" customWidth="1"/>
    <col min="4355" max="4355" width="15.75" style="1184" customWidth="1"/>
    <col min="4356" max="4356" width="12.5" style="1184" customWidth="1"/>
    <col min="4357" max="4359" width="13.75" style="1184" customWidth="1"/>
    <col min="4360" max="4360" width="16.75" style="1184" customWidth="1"/>
    <col min="4361" max="4361" width="14.625" style="1184" bestFit="1" customWidth="1"/>
    <col min="4362" max="4362" width="14.875" style="1184" customWidth="1"/>
    <col min="4363" max="4364" width="12.375" style="1184" customWidth="1"/>
    <col min="4365" max="4607" width="9" style="1184"/>
    <col min="4608" max="4608" width="8.625" style="1184" customWidth="1"/>
    <col min="4609" max="4609" width="36.125" style="1184" customWidth="1"/>
    <col min="4610" max="4610" width="13.25" style="1184" customWidth="1"/>
    <col min="4611" max="4611" width="15.75" style="1184" customWidth="1"/>
    <col min="4612" max="4612" width="12.5" style="1184" customWidth="1"/>
    <col min="4613" max="4615" width="13.75" style="1184" customWidth="1"/>
    <col min="4616" max="4616" width="16.75" style="1184" customWidth="1"/>
    <col min="4617" max="4617" width="14.625" style="1184" bestFit="1" customWidth="1"/>
    <col min="4618" max="4618" width="14.875" style="1184" customWidth="1"/>
    <col min="4619" max="4620" width="12.375" style="1184" customWidth="1"/>
    <col min="4621" max="4863" width="9" style="1184"/>
    <col min="4864" max="4864" width="8.625" style="1184" customWidth="1"/>
    <col min="4865" max="4865" width="36.125" style="1184" customWidth="1"/>
    <col min="4866" max="4866" width="13.25" style="1184" customWidth="1"/>
    <col min="4867" max="4867" width="15.75" style="1184" customWidth="1"/>
    <col min="4868" max="4868" width="12.5" style="1184" customWidth="1"/>
    <col min="4869" max="4871" width="13.75" style="1184" customWidth="1"/>
    <col min="4872" max="4872" width="16.75" style="1184" customWidth="1"/>
    <col min="4873" max="4873" width="14.625" style="1184" bestFit="1" customWidth="1"/>
    <col min="4874" max="4874" width="14.875" style="1184" customWidth="1"/>
    <col min="4875" max="4876" width="12.375" style="1184" customWidth="1"/>
    <col min="4877" max="5119" width="9" style="1184"/>
    <col min="5120" max="5120" width="8.625" style="1184" customWidth="1"/>
    <col min="5121" max="5121" width="36.125" style="1184" customWidth="1"/>
    <col min="5122" max="5122" width="13.25" style="1184" customWidth="1"/>
    <col min="5123" max="5123" width="15.75" style="1184" customWidth="1"/>
    <col min="5124" max="5124" width="12.5" style="1184" customWidth="1"/>
    <col min="5125" max="5127" width="13.75" style="1184" customWidth="1"/>
    <col min="5128" max="5128" width="16.75" style="1184" customWidth="1"/>
    <col min="5129" max="5129" width="14.625" style="1184" bestFit="1" customWidth="1"/>
    <col min="5130" max="5130" width="14.875" style="1184" customWidth="1"/>
    <col min="5131" max="5132" width="12.375" style="1184" customWidth="1"/>
    <col min="5133" max="5375" width="9" style="1184"/>
    <col min="5376" max="5376" width="8.625" style="1184" customWidth="1"/>
    <col min="5377" max="5377" width="36.125" style="1184" customWidth="1"/>
    <col min="5378" max="5378" width="13.25" style="1184" customWidth="1"/>
    <col min="5379" max="5379" width="15.75" style="1184" customWidth="1"/>
    <col min="5380" max="5380" width="12.5" style="1184" customWidth="1"/>
    <col min="5381" max="5383" width="13.75" style="1184" customWidth="1"/>
    <col min="5384" max="5384" width="16.75" style="1184" customWidth="1"/>
    <col min="5385" max="5385" width="14.625" style="1184" bestFit="1" customWidth="1"/>
    <col min="5386" max="5386" width="14.875" style="1184" customWidth="1"/>
    <col min="5387" max="5388" width="12.375" style="1184" customWidth="1"/>
    <col min="5389" max="5631" width="9" style="1184"/>
    <col min="5632" max="5632" width="8.625" style="1184" customWidth="1"/>
    <col min="5633" max="5633" width="36.125" style="1184" customWidth="1"/>
    <col min="5634" max="5634" width="13.25" style="1184" customWidth="1"/>
    <col min="5635" max="5635" width="15.75" style="1184" customWidth="1"/>
    <col min="5636" max="5636" width="12.5" style="1184" customWidth="1"/>
    <col min="5637" max="5639" width="13.75" style="1184" customWidth="1"/>
    <col min="5640" max="5640" width="16.75" style="1184" customWidth="1"/>
    <col min="5641" max="5641" width="14.625" style="1184" bestFit="1" customWidth="1"/>
    <col min="5642" max="5642" width="14.875" style="1184" customWidth="1"/>
    <col min="5643" max="5644" width="12.375" style="1184" customWidth="1"/>
    <col min="5645" max="5887" width="9" style="1184"/>
    <col min="5888" max="5888" width="8.625" style="1184" customWidth="1"/>
    <col min="5889" max="5889" width="36.125" style="1184" customWidth="1"/>
    <col min="5890" max="5890" width="13.25" style="1184" customWidth="1"/>
    <col min="5891" max="5891" width="15.75" style="1184" customWidth="1"/>
    <col min="5892" max="5892" width="12.5" style="1184" customWidth="1"/>
    <col min="5893" max="5895" width="13.75" style="1184" customWidth="1"/>
    <col min="5896" max="5896" width="16.75" style="1184" customWidth="1"/>
    <col min="5897" max="5897" width="14.625" style="1184" bestFit="1" customWidth="1"/>
    <col min="5898" max="5898" width="14.875" style="1184" customWidth="1"/>
    <col min="5899" max="5900" width="12.375" style="1184" customWidth="1"/>
    <col min="5901" max="6143" width="9" style="1184"/>
    <col min="6144" max="6144" width="8.625" style="1184" customWidth="1"/>
    <col min="6145" max="6145" width="36.125" style="1184" customWidth="1"/>
    <col min="6146" max="6146" width="13.25" style="1184" customWidth="1"/>
    <col min="6147" max="6147" width="15.75" style="1184" customWidth="1"/>
    <col min="6148" max="6148" width="12.5" style="1184" customWidth="1"/>
    <col min="6149" max="6151" width="13.75" style="1184" customWidth="1"/>
    <col min="6152" max="6152" width="16.75" style="1184" customWidth="1"/>
    <col min="6153" max="6153" width="14.625" style="1184" bestFit="1" customWidth="1"/>
    <col min="6154" max="6154" width="14.875" style="1184" customWidth="1"/>
    <col min="6155" max="6156" width="12.375" style="1184" customWidth="1"/>
    <col min="6157" max="6399" width="9" style="1184"/>
    <col min="6400" max="6400" width="8.625" style="1184" customWidth="1"/>
    <col min="6401" max="6401" width="36.125" style="1184" customWidth="1"/>
    <col min="6402" max="6402" width="13.25" style="1184" customWidth="1"/>
    <col min="6403" max="6403" width="15.75" style="1184" customWidth="1"/>
    <col min="6404" max="6404" width="12.5" style="1184" customWidth="1"/>
    <col min="6405" max="6407" width="13.75" style="1184" customWidth="1"/>
    <col min="6408" max="6408" width="16.75" style="1184" customWidth="1"/>
    <col min="6409" max="6409" width="14.625" style="1184" bestFit="1" customWidth="1"/>
    <col min="6410" max="6410" width="14.875" style="1184" customWidth="1"/>
    <col min="6411" max="6412" width="12.375" style="1184" customWidth="1"/>
    <col min="6413" max="6655" width="9" style="1184"/>
    <col min="6656" max="6656" width="8.625" style="1184" customWidth="1"/>
    <col min="6657" max="6657" width="36.125" style="1184" customWidth="1"/>
    <col min="6658" max="6658" width="13.25" style="1184" customWidth="1"/>
    <col min="6659" max="6659" width="15.75" style="1184" customWidth="1"/>
    <col min="6660" max="6660" width="12.5" style="1184" customWidth="1"/>
    <col min="6661" max="6663" width="13.75" style="1184" customWidth="1"/>
    <col min="6664" max="6664" width="16.75" style="1184" customWidth="1"/>
    <col min="6665" max="6665" width="14.625" style="1184" bestFit="1" customWidth="1"/>
    <col min="6666" max="6666" width="14.875" style="1184" customWidth="1"/>
    <col min="6667" max="6668" width="12.375" style="1184" customWidth="1"/>
    <col min="6669" max="6911" width="9" style="1184"/>
    <col min="6912" max="6912" width="8.625" style="1184" customWidth="1"/>
    <col min="6913" max="6913" width="36.125" style="1184" customWidth="1"/>
    <col min="6914" max="6914" width="13.25" style="1184" customWidth="1"/>
    <col min="6915" max="6915" width="15.75" style="1184" customWidth="1"/>
    <col min="6916" max="6916" width="12.5" style="1184" customWidth="1"/>
    <col min="6917" max="6919" width="13.75" style="1184" customWidth="1"/>
    <col min="6920" max="6920" width="16.75" style="1184" customWidth="1"/>
    <col min="6921" max="6921" width="14.625" style="1184" bestFit="1" customWidth="1"/>
    <col min="6922" max="6922" width="14.875" style="1184" customWidth="1"/>
    <col min="6923" max="6924" width="12.375" style="1184" customWidth="1"/>
    <col min="6925" max="7167" width="9" style="1184"/>
    <col min="7168" max="7168" width="8.625" style="1184" customWidth="1"/>
    <col min="7169" max="7169" width="36.125" style="1184" customWidth="1"/>
    <col min="7170" max="7170" width="13.25" style="1184" customWidth="1"/>
    <col min="7171" max="7171" width="15.75" style="1184" customWidth="1"/>
    <col min="7172" max="7172" width="12.5" style="1184" customWidth="1"/>
    <col min="7173" max="7175" width="13.75" style="1184" customWidth="1"/>
    <col min="7176" max="7176" width="16.75" style="1184" customWidth="1"/>
    <col min="7177" max="7177" width="14.625" style="1184" bestFit="1" customWidth="1"/>
    <col min="7178" max="7178" width="14.875" style="1184" customWidth="1"/>
    <col min="7179" max="7180" width="12.375" style="1184" customWidth="1"/>
    <col min="7181" max="7423" width="9" style="1184"/>
    <col min="7424" max="7424" width="8.625" style="1184" customWidth="1"/>
    <col min="7425" max="7425" width="36.125" style="1184" customWidth="1"/>
    <col min="7426" max="7426" width="13.25" style="1184" customWidth="1"/>
    <col min="7427" max="7427" width="15.75" style="1184" customWidth="1"/>
    <col min="7428" max="7428" width="12.5" style="1184" customWidth="1"/>
    <col min="7429" max="7431" width="13.75" style="1184" customWidth="1"/>
    <col min="7432" max="7432" width="16.75" style="1184" customWidth="1"/>
    <col min="7433" max="7433" width="14.625" style="1184" bestFit="1" customWidth="1"/>
    <col min="7434" max="7434" width="14.875" style="1184" customWidth="1"/>
    <col min="7435" max="7436" width="12.375" style="1184" customWidth="1"/>
    <col min="7437" max="7679" width="9" style="1184"/>
    <col min="7680" max="7680" width="8.625" style="1184" customWidth="1"/>
    <col min="7681" max="7681" width="36.125" style="1184" customWidth="1"/>
    <col min="7682" max="7682" width="13.25" style="1184" customWidth="1"/>
    <col min="7683" max="7683" width="15.75" style="1184" customWidth="1"/>
    <col min="7684" max="7684" width="12.5" style="1184" customWidth="1"/>
    <col min="7685" max="7687" width="13.75" style="1184" customWidth="1"/>
    <col min="7688" max="7688" width="16.75" style="1184" customWidth="1"/>
    <col min="7689" max="7689" width="14.625" style="1184" bestFit="1" customWidth="1"/>
    <col min="7690" max="7690" width="14.875" style="1184" customWidth="1"/>
    <col min="7691" max="7692" width="12.375" style="1184" customWidth="1"/>
    <col min="7693" max="7935" width="9" style="1184"/>
    <col min="7936" max="7936" width="8.625" style="1184" customWidth="1"/>
    <col min="7937" max="7937" width="36.125" style="1184" customWidth="1"/>
    <col min="7938" max="7938" width="13.25" style="1184" customWidth="1"/>
    <col min="7939" max="7939" width="15.75" style="1184" customWidth="1"/>
    <col min="7940" max="7940" width="12.5" style="1184" customWidth="1"/>
    <col min="7941" max="7943" width="13.75" style="1184" customWidth="1"/>
    <col min="7944" max="7944" width="16.75" style="1184" customWidth="1"/>
    <col min="7945" max="7945" width="14.625" style="1184" bestFit="1" customWidth="1"/>
    <col min="7946" max="7946" width="14.875" style="1184" customWidth="1"/>
    <col min="7947" max="7948" width="12.375" style="1184" customWidth="1"/>
    <col min="7949" max="8191" width="9" style="1184"/>
    <col min="8192" max="8192" width="8.625" style="1184" customWidth="1"/>
    <col min="8193" max="8193" width="36.125" style="1184" customWidth="1"/>
    <col min="8194" max="8194" width="13.25" style="1184" customWidth="1"/>
    <col min="8195" max="8195" width="15.75" style="1184" customWidth="1"/>
    <col min="8196" max="8196" width="12.5" style="1184" customWidth="1"/>
    <col min="8197" max="8199" width="13.75" style="1184" customWidth="1"/>
    <col min="8200" max="8200" width="16.75" style="1184" customWidth="1"/>
    <col min="8201" max="8201" width="14.625" style="1184" bestFit="1" customWidth="1"/>
    <col min="8202" max="8202" width="14.875" style="1184" customWidth="1"/>
    <col min="8203" max="8204" width="12.375" style="1184" customWidth="1"/>
    <col min="8205" max="8447" width="9" style="1184"/>
    <col min="8448" max="8448" width="8.625" style="1184" customWidth="1"/>
    <col min="8449" max="8449" width="36.125" style="1184" customWidth="1"/>
    <col min="8450" max="8450" width="13.25" style="1184" customWidth="1"/>
    <col min="8451" max="8451" width="15.75" style="1184" customWidth="1"/>
    <col min="8452" max="8452" width="12.5" style="1184" customWidth="1"/>
    <col min="8453" max="8455" width="13.75" style="1184" customWidth="1"/>
    <col min="8456" max="8456" width="16.75" style="1184" customWidth="1"/>
    <col min="8457" max="8457" width="14.625" style="1184" bestFit="1" customWidth="1"/>
    <col min="8458" max="8458" width="14.875" style="1184" customWidth="1"/>
    <col min="8459" max="8460" width="12.375" style="1184" customWidth="1"/>
    <col min="8461" max="8703" width="9" style="1184"/>
    <col min="8704" max="8704" width="8.625" style="1184" customWidth="1"/>
    <col min="8705" max="8705" width="36.125" style="1184" customWidth="1"/>
    <col min="8706" max="8706" width="13.25" style="1184" customWidth="1"/>
    <col min="8707" max="8707" width="15.75" style="1184" customWidth="1"/>
    <col min="8708" max="8708" width="12.5" style="1184" customWidth="1"/>
    <col min="8709" max="8711" width="13.75" style="1184" customWidth="1"/>
    <col min="8712" max="8712" width="16.75" style="1184" customWidth="1"/>
    <col min="8713" max="8713" width="14.625" style="1184" bestFit="1" customWidth="1"/>
    <col min="8714" max="8714" width="14.875" style="1184" customWidth="1"/>
    <col min="8715" max="8716" width="12.375" style="1184" customWidth="1"/>
    <col min="8717" max="8959" width="9" style="1184"/>
    <col min="8960" max="8960" width="8.625" style="1184" customWidth="1"/>
    <col min="8961" max="8961" width="36.125" style="1184" customWidth="1"/>
    <col min="8962" max="8962" width="13.25" style="1184" customWidth="1"/>
    <col min="8963" max="8963" width="15.75" style="1184" customWidth="1"/>
    <col min="8964" max="8964" width="12.5" style="1184" customWidth="1"/>
    <col min="8965" max="8967" width="13.75" style="1184" customWidth="1"/>
    <col min="8968" max="8968" width="16.75" style="1184" customWidth="1"/>
    <col min="8969" max="8969" width="14.625" style="1184" bestFit="1" customWidth="1"/>
    <col min="8970" max="8970" width="14.875" style="1184" customWidth="1"/>
    <col min="8971" max="8972" width="12.375" style="1184" customWidth="1"/>
    <col min="8973" max="9215" width="9" style="1184"/>
    <col min="9216" max="9216" width="8.625" style="1184" customWidth="1"/>
    <col min="9217" max="9217" width="36.125" style="1184" customWidth="1"/>
    <col min="9218" max="9218" width="13.25" style="1184" customWidth="1"/>
    <col min="9219" max="9219" width="15.75" style="1184" customWidth="1"/>
    <col min="9220" max="9220" width="12.5" style="1184" customWidth="1"/>
    <col min="9221" max="9223" width="13.75" style="1184" customWidth="1"/>
    <col min="9224" max="9224" width="16.75" style="1184" customWidth="1"/>
    <col min="9225" max="9225" width="14.625" style="1184" bestFit="1" customWidth="1"/>
    <col min="9226" max="9226" width="14.875" style="1184" customWidth="1"/>
    <col min="9227" max="9228" width="12.375" style="1184" customWidth="1"/>
    <col min="9229" max="9471" width="9" style="1184"/>
    <col min="9472" max="9472" width="8.625" style="1184" customWidth="1"/>
    <col min="9473" max="9473" width="36.125" style="1184" customWidth="1"/>
    <col min="9474" max="9474" width="13.25" style="1184" customWidth="1"/>
    <col min="9475" max="9475" width="15.75" style="1184" customWidth="1"/>
    <col min="9476" max="9476" width="12.5" style="1184" customWidth="1"/>
    <col min="9477" max="9479" width="13.75" style="1184" customWidth="1"/>
    <col min="9480" max="9480" width="16.75" style="1184" customWidth="1"/>
    <col min="9481" max="9481" width="14.625" style="1184" bestFit="1" customWidth="1"/>
    <col min="9482" max="9482" width="14.875" style="1184" customWidth="1"/>
    <col min="9483" max="9484" width="12.375" style="1184" customWidth="1"/>
    <col min="9485" max="9727" width="9" style="1184"/>
    <col min="9728" max="9728" width="8.625" style="1184" customWidth="1"/>
    <col min="9729" max="9729" width="36.125" style="1184" customWidth="1"/>
    <col min="9730" max="9730" width="13.25" style="1184" customWidth="1"/>
    <col min="9731" max="9731" width="15.75" style="1184" customWidth="1"/>
    <col min="9732" max="9732" width="12.5" style="1184" customWidth="1"/>
    <col min="9733" max="9735" width="13.75" style="1184" customWidth="1"/>
    <col min="9736" max="9736" width="16.75" style="1184" customWidth="1"/>
    <col min="9737" max="9737" width="14.625" style="1184" bestFit="1" customWidth="1"/>
    <col min="9738" max="9738" width="14.875" style="1184" customWidth="1"/>
    <col min="9739" max="9740" width="12.375" style="1184" customWidth="1"/>
    <col min="9741" max="9983" width="9" style="1184"/>
    <col min="9984" max="9984" width="8.625" style="1184" customWidth="1"/>
    <col min="9985" max="9985" width="36.125" style="1184" customWidth="1"/>
    <col min="9986" max="9986" width="13.25" style="1184" customWidth="1"/>
    <col min="9987" max="9987" width="15.75" style="1184" customWidth="1"/>
    <col min="9988" max="9988" width="12.5" style="1184" customWidth="1"/>
    <col min="9989" max="9991" width="13.75" style="1184" customWidth="1"/>
    <col min="9992" max="9992" width="16.75" style="1184" customWidth="1"/>
    <col min="9993" max="9993" width="14.625" style="1184" bestFit="1" customWidth="1"/>
    <col min="9994" max="9994" width="14.875" style="1184" customWidth="1"/>
    <col min="9995" max="9996" width="12.375" style="1184" customWidth="1"/>
    <col min="9997" max="10239" width="9" style="1184"/>
    <col min="10240" max="10240" width="8.625" style="1184" customWidth="1"/>
    <col min="10241" max="10241" width="36.125" style="1184" customWidth="1"/>
    <col min="10242" max="10242" width="13.25" style="1184" customWidth="1"/>
    <col min="10243" max="10243" width="15.75" style="1184" customWidth="1"/>
    <col min="10244" max="10244" width="12.5" style="1184" customWidth="1"/>
    <col min="10245" max="10247" width="13.75" style="1184" customWidth="1"/>
    <col min="10248" max="10248" width="16.75" style="1184" customWidth="1"/>
    <col min="10249" max="10249" width="14.625" style="1184" bestFit="1" customWidth="1"/>
    <col min="10250" max="10250" width="14.875" style="1184" customWidth="1"/>
    <col min="10251" max="10252" width="12.375" style="1184" customWidth="1"/>
    <col min="10253" max="10495" width="9" style="1184"/>
    <col min="10496" max="10496" width="8.625" style="1184" customWidth="1"/>
    <col min="10497" max="10497" width="36.125" style="1184" customWidth="1"/>
    <col min="10498" max="10498" width="13.25" style="1184" customWidth="1"/>
    <col min="10499" max="10499" width="15.75" style="1184" customWidth="1"/>
    <col min="10500" max="10500" width="12.5" style="1184" customWidth="1"/>
    <col min="10501" max="10503" width="13.75" style="1184" customWidth="1"/>
    <col min="10504" max="10504" width="16.75" style="1184" customWidth="1"/>
    <col min="10505" max="10505" width="14.625" style="1184" bestFit="1" customWidth="1"/>
    <col min="10506" max="10506" width="14.875" style="1184" customWidth="1"/>
    <col min="10507" max="10508" width="12.375" style="1184" customWidth="1"/>
    <col min="10509" max="10751" width="9" style="1184"/>
    <col min="10752" max="10752" width="8.625" style="1184" customWidth="1"/>
    <col min="10753" max="10753" width="36.125" style="1184" customWidth="1"/>
    <col min="10754" max="10754" width="13.25" style="1184" customWidth="1"/>
    <col min="10755" max="10755" width="15.75" style="1184" customWidth="1"/>
    <col min="10756" max="10756" width="12.5" style="1184" customWidth="1"/>
    <col min="10757" max="10759" width="13.75" style="1184" customWidth="1"/>
    <col min="10760" max="10760" width="16.75" style="1184" customWidth="1"/>
    <col min="10761" max="10761" width="14.625" style="1184" bestFit="1" customWidth="1"/>
    <col min="10762" max="10762" width="14.875" style="1184" customWidth="1"/>
    <col min="10763" max="10764" width="12.375" style="1184" customWidth="1"/>
    <col min="10765" max="11007" width="9" style="1184"/>
    <col min="11008" max="11008" width="8.625" style="1184" customWidth="1"/>
    <col min="11009" max="11009" width="36.125" style="1184" customWidth="1"/>
    <col min="11010" max="11010" width="13.25" style="1184" customWidth="1"/>
    <col min="11011" max="11011" width="15.75" style="1184" customWidth="1"/>
    <col min="11012" max="11012" width="12.5" style="1184" customWidth="1"/>
    <col min="11013" max="11015" width="13.75" style="1184" customWidth="1"/>
    <col min="11016" max="11016" width="16.75" style="1184" customWidth="1"/>
    <col min="11017" max="11017" width="14.625" style="1184" bestFit="1" customWidth="1"/>
    <col min="11018" max="11018" width="14.875" style="1184" customWidth="1"/>
    <col min="11019" max="11020" width="12.375" style="1184" customWidth="1"/>
    <col min="11021" max="11263" width="9" style="1184"/>
    <col min="11264" max="11264" width="8.625" style="1184" customWidth="1"/>
    <col min="11265" max="11265" width="36.125" style="1184" customWidth="1"/>
    <col min="11266" max="11266" width="13.25" style="1184" customWidth="1"/>
    <col min="11267" max="11267" width="15.75" style="1184" customWidth="1"/>
    <col min="11268" max="11268" width="12.5" style="1184" customWidth="1"/>
    <col min="11269" max="11271" width="13.75" style="1184" customWidth="1"/>
    <col min="11272" max="11272" width="16.75" style="1184" customWidth="1"/>
    <col min="11273" max="11273" width="14.625" style="1184" bestFit="1" customWidth="1"/>
    <col min="11274" max="11274" width="14.875" style="1184" customWidth="1"/>
    <col min="11275" max="11276" width="12.375" style="1184" customWidth="1"/>
    <col min="11277" max="11519" width="9" style="1184"/>
    <col min="11520" max="11520" width="8.625" style="1184" customWidth="1"/>
    <col min="11521" max="11521" width="36.125" style="1184" customWidth="1"/>
    <col min="11522" max="11522" width="13.25" style="1184" customWidth="1"/>
    <col min="11523" max="11523" width="15.75" style="1184" customWidth="1"/>
    <col min="11524" max="11524" width="12.5" style="1184" customWidth="1"/>
    <col min="11525" max="11527" width="13.75" style="1184" customWidth="1"/>
    <col min="11528" max="11528" width="16.75" style="1184" customWidth="1"/>
    <col min="11529" max="11529" width="14.625" style="1184" bestFit="1" customWidth="1"/>
    <col min="11530" max="11530" width="14.875" style="1184" customWidth="1"/>
    <col min="11531" max="11532" width="12.375" style="1184" customWidth="1"/>
    <col min="11533" max="11775" width="9" style="1184"/>
    <col min="11776" max="11776" width="8.625" style="1184" customWidth="1"/>
    <col min="11777" max="11777" width="36.125" style="1184" customWidth="1"/>
    <col min="11778" max="11778" width="13.25" style="1184" customWidth="1"/>
    <col min="11779" max="11779" width="15.75" style="1184" customWidth="1"/>
    <col min="11780" max="11780" width="12.5" style="1184" customWidth="1"/>
    <col min="11781" max="11783" width="13.75" style="1184" customWidth="1"/>
    <col min="11784" max="11784" width="16.75" style="1184" customWidth="1"/>
    <col min="11785" max="11785" width="14.625" style="1184" bestFit="1" customWidth="1"/>
    <col min="11786" max="11786" width="14.875" style="1184" customWidth="1"/>
    <col min="11787" max="11788" width="12.375" style="1184" customWidth="1"/>
    <col min="11789" max="12031" width="9" style="1184"/>
    <col min="12032" max="12032" width="8.625" style="1184" customWidth="1"/>
    <col min="12033" max="12033" width="36.125" style="1184" customWidth="1"/>
    <col min="12034" max="12034" width="13.25" style="1184" customWidth="1"/>
    <col min="12035" max="12035" width="15.75" style="1184" customWidth="1"/>
    <col min="12036" max="12036" width="12.5" style="1184" customWidth="1"/>
    <col min="12037" max="12039" width="13.75" style="1184" customWidth="1"/>
    <col min="12040" max="12040" width="16.75" style="1184" customWidth="1"/>
    <col min="12041" max="12041" width="14.625" style="1184" bestFit="1" customWidth="1"/>
    <col min="12042" max="12042" width="14.875" style="1184" customWidth="1"/>
    <col min="12043" max="12044" width="12.375" style="1184" customWidth="1"/>
    <col min="12045" max="12287" width="9" style="1184"/>
    <col min="12288" max="12288" width="8.625" style="1184" customWidth="1"/>
    <col min="12289" max="12289" width="36.125" style="1184" customWidth="1"/>
    <col min="12290" max="12290" width="13.25" style="1184" customWidth="1"/>
    <col min="12291" max="12291" width="15.75" style="1184" customWidth="1"/>
    <col min="12292" max="12292" width="12.5" style="1184" customWidth="1"/>
    <col min="12293" max="12295" width="13.75" style="1184" customWidth="1"/>
    <col min="12296" max="12296" width="16.75" style="1184" customWidth="1"/>
    <col min="12297" max="12297" width="14.625" style="1184" bestFit="1" customWidth="1"/>
    <col min="12298" max="12298" width="14.875" style="1184" customWidth="1"/>
    <col min="12299" max="12300" width="12.375" style="1184" customWidth="1"/>
    <col min="12301" max="12543" width="9" style="1184"/>
    <col min="12544" max="12544" width="8.625" style="1184" customWidth="1"/>
    <col min="12545" max="12545" width="36.125" style="1184" customWidth="1"/>
    <col min="12546" max="12546" width="13.25" style="1184" customWidth="1"/>
    <col min="12547" max="12547" width="15.75" style="1184" customWidth="1"/>
    <col min="12548" max="12548" width="12.5" style="1184" customWidth="1"/>
    <col min="12549" max="12551" width="13.75" style="1184" customWidth="1"/>
    <col min="12552" max="12552" width="16.75" style="1184" customWidth="1"/>
    <col min="12553" max="12553" width="14.625" style="1184" bestFit="1" customWidth="1"/>
    <col min="12554" max="12554" width="14.875" style="1184" customWidth="1"/>
    <col min="12555" max="12556" width="12.375" style="1184" customWidth="1"/>
    <col min="12557" max="12799" width="9" style="1184"/>
    <col min="12800" max="12800" width="8.625" style="1184" customWidth="1"/>
    <col min="12801" max="12801" width="36.125" style="1184" customWidth="1"/>
    <col min="12802" max="12802" width="13.25" style="1184" customWidth="1"/>
    <col min="12803" max="12803" width="15.75" style="1184" customWidth="1"/>
    <col min="12804" max="12804" width="12.5" style="1184" customWidth="1"/>
    <col min="12805" max="12807" width="13.75" style="1184" customWidth="1"/>
    <col min="12808" max="12808" width="16.75" style="1184" customWidth="1"/>
    <col min="12809" max="12809" width="14.625" style="1184" bestFit="1" customWidth="1"/>
    <col min="12810" max="12810" width="14.875" style="1184" customWidth="1"/>
    <col min="12811" max="12812" width="12.375" style="1184" customWidth="1"/>
    <col min="12813" max="13055" width="9" style="1184"/>
    <col min="13056" max="13056" width="8.625" style="1184" customWidth="1"/>
    <col min="13057" max="13057" width="36.125" style="1184" customWidth="1"/>
    <col min="13058" max="13058" width="13.25" style="1184" customWidth="1"/>
    <col min="13059" max="13059" width="15.75" style="1184" customWidth="1"/>
    <col min="13060" max="13060" width="12.5" style="1184" customWidth="1"/>
    <col min="13061" max="13063" width="13.75" style="1184" customWidth="1"/>
    <col min="13064" max="13064" width="16.75" style="1184" customWidth="1"/>
    <col min="13065" max="13065" width="14.625" style="1184" bestFit="1" customWidth="1"/>
    <col min="13066" max="13066" width="14.875" style="1184" customWidth="1"/>
    <col min="13067" max="13068" width="12.375" style="1184" customWidth="1"/>
    <col min="13069" max="13311" width="9" style="1184"/>
    <col min="13312" max="13312" width="8.625" style="1184" customWidth="1"/>
    <col min="13313" max="13313" width="36.125" style="1184" customWidth="1"/>
    <col min="13314" max="13314" width="13.25" style="1184" customWidth="1"/>
    <col min="13315" max="13315" width="15.75" style="1184" customWidth="1"/>
    <col min="13316" max="13316" width="12.5" style="1184" customWidth="1"/>
    <col min="13317" max="13319" width="13.75" style="1184" customWidth="1"/>
    <col min="13320" max="13320" width="16.75" style="1184" customWidth="1"/>
    <col min="13321" max="13321" width="14.625" style="1184" bestFit="1" customWidth="1"/>
    <col min="13322" max="13322" width="14.875" style="1184" customWidth="1"/>
    <col min="13323" max="13324" width="12.375" style="1184" customWidth="1"/>
    <col min="13325" max="13567" width="9" style="1184"/>
    <col min="13568" max="13568" width="8.625" style="1184" customWidth="1"/>
    <col min="13569" max="13569" width="36.125" style="1184" customWidth="1"/>
    <col min="13570" max="13570" width="13.25" style="1184" customWidth="1"/>
    <col min="13571" max="13571" width="15.75" style="1184" customWidth="1"/>
    <col min="13572" max="13572" width="12.5" style="1184" customWidth="1"/>
    <col min="13573" max="13575" width="13.75" style="1184" customWidth="1"/>
    <col min="13576" max="13576" width="16.75" style="1184" customWidth="1"/>
    <col min="13577" max="13577" width="14.625" style="1184" bestFit="1" customWidth="1"/>
    <col min="13578" max="13578" width="14.875" style="1184" customWidth="1"/>
    <col min="13579" max="13580" width="12.375" style="1184" customWidth="1"/>
    <col min="13581" max="13823" width="9" style="1184"/>
    <col min="13824" max="13824" width="8.625" style="1184" customWidth="1"/>
    <col min="13825" max="13825" width="36.125" style="1184" customWidth="1"/>
    <col min="13826" max="13826" width="13.25" style="1184" customWidth="1"/>
    <col min="13827" max="13827" width="15.75" style="1184" customWidth="1"/>
    <col min="13828" max="13828" width="12.5" style="1184" customWidth="1"/>
    <col min="13829" max="13831" width="13.75" style="1184" customWidth="1"/>
    <col min="13832" max="13832" width="16.75" style="1184" customWidth="1"/>
    <col min="13833" max="13833" width="14.625" style="1184" bestFit="1" customWidth="1"/>
    <col min="13834" max="13834" width="14.875" style="1184" customWidth="1"/>
    <col min="13835" max="13836" width="12.375" style="1184" customWidth="1"/>
    <col min="13837" max="14079" width="9" style="1184"/>
    <col min="14080" max="14080" width="8.625" style="1184" customWidth="1"/>
    <col min="14081" max="14081" width="36.125" style="1184" customWidth="1"/>
    <col min="14082" max="14082" width="13.25" style="1184" customWidth="1"/>
    <col min="14083" max="14083" width="15.75" style="1184" customWidth="1"/>
    <col min="14084" max="14084" width="12.5" style="1184" customWidth="1"/>
    <col min="14085" max="14087" width="13.75" style="1184" customWidth="1"/>
    <col min="14088" max="14088" width="16.75" style="1184" customWidth="1"/>
    <col min="14089" max="14089" width="14.625" style="1184" bestFit="1" customWidth="1"/>
    <col min="14090" max="14090" width="14.875" style="1184" customWidth="1"/>
    <col min="14091" max="14092" width="12.375" style="1184" customWidth="1"/>
    <col min="14093" max="14335" width="9" style="1184"/>
    <col min="14336" max="14336" width="8.625" style="1184" customWidth="1"/>
    <col min="14337" max="14337" width="36.125" style="1184" customWidth="1"/>
    <col min="14338" max="14338" width="13.25" style="1184" customWidth="1"/>
    <col min="14339" max="14339" width="15.75" style="1184" customWidth="1"/>
    <col min="14340" max="14340" width="12.5" style="1184" customWidth="1"/>
    <col min="14341" max="14343" width="13.75" style="1184" customWidth="1"/>
    <col min="14344" max="14344" width="16.75" style="1184" customWidth="1"/>
    <col min="14345" max="14345" width="14.625" style="1184" bestFit="1" customWidth="1"/>
    <col min="14346" max="14346" width="14.875" style="1184" customWidth="1"/>
    <col min="14347" max="14348" width="12.375" style="1184" customWidth="1"/>
    <col min="14349" max="14591" width="9" style="1184"/>
    <col min="14592" max="14592" width="8.625" style="1184" customWidth="1"/>
    <col min="14593" max="14593" width="36.125" style="1184" customWidth="1"/>
    <col min="14594" max="14594" width="13.25" style="1184" customWidth="1"/>
    <col min="14595" max="14595" width="15.75" style="1184" customWidth="1"/>
    <col min="14596" max="14596" width="12.5" style="1184" customWidth="1"/>
    <col min="14597" max="14599" width="13.75" style="1184" customWidth="1"/>
    <col min="14600" max="14600" width="16.75" style="1184" customWidth="1"/>
    <col min="14601" max="14601" width="14.625" style="1184" bestFit="1" customWidth="1"/>
    <col min="14602" max="14602" width="14.875" style="1184" customWidth="1"/>
    <col min="14603" max="14604" width="12.375" style="1184" customWidth="1"/>
    <col min="14605" max="14847" width="9" style="1184"/>
    <col min="14848" max="14848" width="8.625" style="1184" customWidth="1"/>
    <col min="14849" max="14849" width="36.125" style="1184" customWidth="1"/>
    <col min="14850" max="14850" width="13.25" style="1184" customWidth="1"/>
    <col min="14851" max="14851" width="15.75" style="1184" customWidth="1"/>
    <col min="14852" max="14852" width="12.5" style="1184" customWidth="1"/>
    <col min="14853" max="14855" width="13.75" style="1184" customWidth="1"/>
    <col min="14856" max="14856" width="16.75" style="1184" customWidth="1"/>
    <col min="14857" max="14857" width="14.625" style="1184" bestFit="1" customWidth="1"/>
    <col min="14858" max="14858" width="14.875" style="1184" customWidth="1"/>
    <col min="14859" max="14860" width="12.375" style="1184" customWidth="1"/>
    <col min="14861" max="15103" width="9" style="1184"/>
    <col min="15104" max="15104" width="8.625" style="1184" customWidth="1"/>
    <col min="15105" max="15105" width="36.125" style="1184" customWidth="1"/>
    <col min="15106" max="15106" width="13.25" style="1184" customWidth="1"/>
    <col min="15107" max="15107" width="15.75" style="1184" customWidth="1"/>
    <col min="15108" max="15108" width="12.5" style="1184" customWidth="1"/>
    <col min="15109" max="15111" width="13.75" style="1184" customWidth="1"/>
    <col min="15112" max="15112" width="16.75" style="1184" customWidth="1"/>
    <col min="15113" max="15113" width="14.625" style="1184" bestFit="1" customWidth="1"/>
    <col min="15114" max="15114" width="14.875" style="1184" customWidth="1"/>
    <col min="15115" max="15116" width="12.375" style="1184" customWidth="1"/>
    <col min="15117" max="15359" width="9" style="1184"/>
    <col min="15360" max="15360" width="8.625" style="1184" customWidth="1"/>
    <col min="15361" max="15361" width="36.125" style="1184" customWidth="1"/>
    <col min="15362" max="15362" width="13.25" style="1184" customWidth="1"/>
    <col min="15363" max="15363" width="15.75" style="1184" customWidth="1"/>
    <col min="15364" max="15364" width="12.5" style="1184" customWidth="1"/>
    <col min="15365" max="15367" width="13.75" style="1184" customWidth="1"/>
    <col min="15368" max="15368" width="16.75" style="1184" customWidth="1"/>
    <col min="15369" max="15369" width="14.625" style="1184" bestFit="1" customWidth="1"/>
    <col min="15370" max="15370" width="14.875" style="1184" customWidth="1"/>
    <col min="15371" max="15372" width="12.375" style="1184" customWidth="1"/>
    <col min="15373" max="15615" width="9" style="1184"/>
    <col min="15616" max="15616" width="8.625" style="1184" customWidth="1"/>
    <col min="15617" max="15617" width="36.125" style="1184" customWidth="1"/>
    <col min="15618" max="15618" width="13.25" style="1184" customWidth="1"/>
    <col min="15619" max="15619" width="15.75" style="1184" customWidth="1"/>
    <col min="15620" max="15620" width="12.5" style="1184" customWidth="1"/>
    <col min="15621" max="15623" width="13.75" style="1184" customWidth="1"/>
    <col min="15624" max="15624" width="16.75" style="1184" customWidth="1"/>
    <col min="15625" max="15625" width="14.625" style="1184" bestFit="1" customWidth="1"/>
    <col min="15626" max="15626" width="14.875" style="1184" customWidth="1"/>
    <col min="15627" max="15628" width="12.375" style="1184" customWidth="1"/>
    <col min="15629" max="15871" width="9" style="1184"/>
    <col min="15872" max="15872" width="8.625" style="1184" customWidth="1"/>
    <col min="15873" max="15873" width="36.125" style="1184" customWidth="1"/>
    <col min="15874" max="15874" width="13.25" style="1184" customWidth="1"/>
    <col min="15875" max="15875" width="15.75" style="1184" customWidth="1"/>
    <col min="15876" max="15876" width="12.5" style="1184" customWidth="1"/>
    <col min="15877" max="15879" width="13.75" style="1184" customWidth="1"/>
    <col min="15880" max="15880" width="16.75" style="1184" customWidth="1"/>
    <col min="15881" max="15881" width="14.625" style="1184" bestFit="1" customWidth="1"/>
    <col min="15882" max="15882" width="14.875" style="1184" customWidth="1"/>
    <col min="15883" max="15884" width="12.375" style="1184" customWidth="1"/>
    <col min="15885" max="16127" width="9" style="1184"/>
    <col min="16128" max="16128" width="8.625" style="1184" customWidth="1"/>
    <col min="16129" max="16129" width="36.125" style="1184" customWidth="1"/>
    <col min="16130" max="16130" width="13.25" style="1184" customWidth="1"/>
    <col min="16131" max="16131" width="15.75" style="1184" customWidth="1"/>
    <col min="16132" max="16132" width="12.5" style="1184" customWidth="1"/>
    <col min="16133" max="16135" width="13.75" style="1184" customWidth="1"/>
    <col min="16136" max="16136" width="16.75" style="1184" customWidth="1"/>
    <col min="16137" max="16137" width="14.625" style="1184" bestFit="1" customWidth="1"/>
    <col min="16138" max="16138" width="14.875" style="1184" customWidth="1"/>
    <col min="16139" max="16140" width="12.375" style="1184" customWidth="1"/>
    <col min="16141" max="16384" width="9" style="1184"/>
  </cols>
  <sheetData>
    <row r="1" spans="1:18" s="1177" customFormat="1" ht="24.75">
      <c r="A1" s="945" t="s">
        <v>1201</v>
      </c>
      <c r="B1" s="1174"/>
      <c r="C1" s="1175"/>
      <c r="D1" s="1175"/>
      <c r="E1" s="1175"/>
      <c r="F1" s="1175"/>
      <c r="G1" s="1175"/>
      <c r="H1" s="1175"/>
      <c r="I1" s="1175"/>
      <c r="J1" s="1175"/>
      <c r="K1" s="1176"/>
      <c r="L1" s="1175"/>
      <c r="M1" s="1176"/>
    </row>
    <row r="2" spans="1:18" s="1177" customFormat="1" ht="24.75">
      <c r="A2" s="949"/>
      <c r="B2" s="993"/>
      <c r="H2" s="1178"/>
      <c r="I2" s="1178"/>
      <c r="J2" s="1178"/>
      <c r="K2" s="1176"/>
      <c r="L2" s="1175"/>
      <c r="M2" s="1175"/>
    </row>
    <row r="3" spans="1:18" s="1177" customFormat="1" ht="25.5" thickBot="1">
      <c r="A3" s="952" t="s">
        <v>246</v>
      </c>
      <c r="B3" s="1179"/>
      <c r="C3" s="1180"/>
      <c r="D3" s="1180"/>
      <c r="E3" s="1180"/>
      <c r="F3" s="1180"/>
      <c r="G3" s="1180"/>
      <c r="H3" s="1181"/>
      <c r="I3" s="1181"/>
      <c r="J3" s="1181"/>
      <c r="K3" s="1182"/>
      <c r="L3" s="1180"/>
      <c r="M3" s="1180"/>
    </row>
    <row r="5" spans="1:18" ht="19.5">
      <c r="A5" s="1100" t="s">
        <v>1339</v>
      </c>
      <c r="B5" s="1100"/>
      <c r="C5" s="1183"/>
    </row>
    <row r="6" spans="1:18" ht="19.5">
      <c r="A6" s="1158" t="s">
        <v>1312</v>
      </c>
      <c r="B6" s="1158"/>
      <c r="C6" s="1159"/>
      <c r="D6" s="1159"/>
      <c r="E6" s="1159"/>
      <c r="F6" s="1159"/>
      <c r="G6" s="1159"/>
      <c r="H6" s="1185"/>
      <c r="I6" s="1185"/>
      <c r="J6" s="1185"/>
      <c r="K6" s="1185"/>
      <c r="L6" s="1185"/>
      <c r="M6" s="1185"/>
      <c r="N6" s="1185"/>
    </row>
    <row r="7" spans="1:18" ht="36.75" customHeight="1">
      <c r="H7" s="1054" t="s">
        <v>152</v>
      </c>
      <c r="I7" s="1054"/>
      <c r="J7" s="1054" t="s">
        <v>151</v>
      </c>
      <c r="K7" s="1054"/>
      <c r="L7" s="1054"/>
      <c r="M7" s="1054"/>
      <c r="N7" s="1054"/>
      <c r="O7" s="1054"/>
      <c r="P7" s="1054"/>
      <c r="Q7" s="1054"/>
    </row>
    <row r="8" spans="1:18" s="1185" customFormat="1" ht="28.5">
      <c r="B8" s="961" t="s">
        <v>1186</v>
      </c>
      <c r="C8" s="961" t="s">
        <v>1187</v>
      </c>
      <c r="D8" s="961" t="s">
        <v>1188</v>
      </c>
      <c r="E8" s="961" t="s">
        <v>1189</v>
      </c>
      <c r="F8" s="1124" t="s">
        <v>240</v>
      </c>
      <c r="G8" s="1160" t="s">
        <v>239</v>
      </c>
      <c r="H8" s="1055">
        <v>2012</v>
      </c>
      <c r="I8" s="1055">
        <v>2013</v>
      </c>
      <c r="J8" s="1055">
        <v>2014</v>
      </c>
      <c r="K8" s="1055">
        <v>2015</v>
      </c>
      <c r="L8" s="1055">
        <v>2016</v>
      </c>
      <c r="M8" s="1055">
        <v>2017</v>
      </c>
      <c r="N8" s="1055">
        <v>2018</v>
      </c>
      <c r="O8" s="1055">
        <v>2019</v>
      </c>
      <c r="P8" s="1055">
        <v>2020</v>
      </c>
      <c r="Q8" s="1055">
        <v>2021</v>
      </c>
    </row>
    <row r="9" spans="1:18" s="1185" customFormat="1" ht="30" customHeight="1">
      <c r="B9" s="1186" t="s">
        <v>1340</v>
      </c>
      <c r="C9" s="1186" t="s">
        <v>1341</v>
      </c>
      <c r="D9" s="1187"/>
      <c r="E9" s="1187" t="s">
        <v>1342</v>
      </c>
      <c r="F9" s="1124" t="s">
        <v>20</v>
      </c>
      <c r="G9" s="1188"/>
      <c r="H9" s="988"/>
      <c r="I9" s="988"/>
      <c r="J9" s="988"/>
      <c r="K9" s="988"/>
      <c r="L9" s="988"/>
      <c r="M9" s="988"/>
      <c r="N9" s="988"/>
      <c r="O9" s="988"/>
      <c r="P9" s="988"/>
      <c r="Q9" s="988"/>
    </row>
    <row r="10" spans="1:18" s="1185" customFormat="1">
      <c r="B10" s="1189" t="s">
        <v>1340</v>
      </c>
      <c r="C10" s="1190"/>
      <c r="D10" s="1190"/>
      <c r="E10" s="1190" t="s">
        <v>1343</v>
      </c>
      <c r="F10" s="1124" t="s">
        <v>20</v>
      </c>
      <c r="G10" s="1188"/>
      <c r="H10" s="988"/>
      <c r="I10" s="988"/>
      <c r="J10" s="988"/>
      <c r="K10" s="988"/>
      <c r="L10" s="988"/>
      <c r="M10" s="988"/>
      <c r="N10" s="988"/>
      <c r="O10" s="988"/>
      <c r="P10" s="988"/>
      <c r="Q10" s="988"/>
    </row>
    <row r="11" spans="1:18" s="1185" customFormat="1">
      <c r="B11" s="1189" t="s">
        <v>1340</v>
      </c>
      <c r="C11" s="1190"/>
      <c r="D11" s="1190"/>
      <c r="E11" s="1190" t="s">
        <v>1344</v>
      </c>
      <c r="F11" s="1124" t="s">
        <v>20</v>
      </c>
      <c r="G11" s="1188"/>
      <c r="H11" s="988"/>
      <c r="I11" s="988"/>
      <c r="J11" s="988"/>
      <c r="K11" s="988"/>
      <c r="L11" s="988"/>
      <c r="M11" s="988"/>
      <c r="N11" s="988"/>
      <c r="O11" s="988"/>
      <c r="P11" s="988"/>
      <c r="Q11" s="988"/>
    </row>
    <row r="12" spans="1:18" s="1185" customFormat="1">
      <c r="B12" s="1189" t="s">
        <v>1340</v>
      </c>
      <c r="C12" s="1190"/>
      <c r="D12" s="1190"/>
      <c r="E12" s="1190" t="s">
        <v>1345</v>
      </c>
      <c r="F12" s="1124" t="s">
        <v>20</v>
      </c>
      <c r="G12" s="1188"/>
      <c r="H12" s="988"/>
      <c r="I12" s="988"/>
      <c r="J12" s="988"/>
      <c r="K12" s="988"/>
      <c r="L12" s="988"/>
      <c r="M12" s="988"/>
      <c r="N12" s="988"/>
      <c r="O12" s="988"/>
      <c r="P12" s="988"/>
      <c r="Q12" s="988"/>
    </row>
    <row r="13" spans="1:18" s="1185" customFormat="1">
      <c r="B13" s="1189" t="s">
        <v>1340</v>
      </c>
      <c r="C13" s="1190"/>
      <c r="D13" s="1190"/>
      <c r="E13" s="1190" t="s">
        <v>1346</v>
      </c>
      <c r="F13" s="1124" t="s">
        <v>20</v>
      </c>
      <c r="G13" s="1188"/>
      <c r="H13" s="988"/>
      <c r="I13" s="988"/>
      <c r="J13" s="988"/>
      <c r="K13" s="988"/>
      <c r="L13" s="988"/>
      <c r="M13" s="988"/>
      <c r="N13" s="988"/>
      <c r="O13" s="988"/>
      <c r="P13" s="988"/>
      <c r="Q13" s="988"/>
    </row>
    <row r="14" spans="1:18" s="1185" customFormat="1">
      <c r="B14" s="1189" t="s">
        <v>1340</v>
      </c>
      <c r="C14" s="1190"/>
      <c r="D14" s="1190"/>
      <c r="E14" s="1190" t="s">
        <v>1285</v>
      </c>
      <c r="F14" s="1124" t="s">
        <v>20</v>
      </c>
      <c r="G14" s="1188"/>
      <c r="H14" s="988"/>
      <c r="I14" s="988"/>
      <c r="J14" s="988"/>
      <c r="K14" s="988"/>
      <c r="L14" s="988"/>
      <c r="M14" s="988"/>
      <c r="N14" s="988"/>
      <c r="O14" s="988"/>
      <c r="P14" s="988"/>
      <c r="Q14" s="988"/>
    </row>
    <row r="15" spans="1:18" s="1185" customFormat="1">
      <c r="B15" s="1189" t="s">
        <v>1340</v>
      </c>
      <c r="C15" s="1190"/>
      <c r="D15" s="1190"/>
      <c r="E15" s="1190" t="s">
        <v>1347</v>
      </c>
      <c r="F15" s="1124" t="s">
        <v>20</v>
      </c>
      <c r="G15" s="1188"/>
      <c r="H15" s="988"/>
      <c r="I15" s="988"/>
      <c r="J15" s="988"/>
      <c r="K15" s="988"/>
      <c r="L15" s="988"/>
      <c r="M15" s="988"/>
      <c r="N15" s="988"/>
      <c r="O15" s="988"/>
      <c r="P15" s="988"/>
      <c r="Q15" s="988"/>
    </row>
    <row r="16" spans="1:18" s="1185" customFormat="1">
      <c r="B16" s="1189" t="s">
        <v>1340</v>
      </c>
      <c r="C16" s="1191"/>
      <c r="D16" s="1191" t="s">
        <v>1348</v>
      </c>
      <c r="E16" s="1191"/>
      <c r="F16" s="1124" t="s">
        <v>20</v>
      </c>
      <c r="G16" s="1188"/>
      <c r="H16" s="1192">
        <f>SUM(H9:H15)</f>
        <v>0</v>
      </c>
      <c r="I16" s="1192">
        <f t="shared" ref="I16:Q16" si="0">SUM(I9:I15)</f>
        <v>0</v>
      </c>
      <c r="J16" s="1192">
        <f t="shared" si="0"/>
        <v>0</v>
      </c>
      <c r="K16" s="1192">
        <f t="shared" si="0"/>
        <v>0</v>
      </c>
      <c r="L16" s="1192">
        <f t="shared" si="0"/>
        <v>0</v>
      </c>
      <c r="M16" s="1192">
        <f t="shared" si="0"/>
        <v>0</v>
      </c>
      <c r="N16" s="1192">
        <f t="shared" si="0"/>
        <v>0</v>
      </c>
      <c r="O16" s="1192">
        <f t="shared" si="0"/>
        <v>0</v>
      </c>
      <c r="P16" s="1192">
        <f t="shared" si="0"/>
        <v>0</v>
      </c>
      <c r="Q16" s="1192">
        <f t="shared" si="0"/>
        <v>0</v>
      </c>
      <c r="R16" s="1193"/>
    </row>
    <row r="17" spans="2:17" s="1185" customFormat="1">
      <c r="B17" s="1189" t="s">
        <v>1340</v>
      </c>
      <c r="C17" s="1190"/>
      <c r="D17" s="1190"/>
      <c r="E17" s="1190" t="s">
        <v>714</v>
      </c>
      <c r="F17" s="1124" t="s">
        <v>20</v>
      </c>
      <c r="G17" s="1188"/>
      <c r="H17" s="988"/>
      <c r="I17" s="988"/>
      <c r="J17" s="988"/>
      <c r="K17" s="988"/>
      <c r="L17" s="988"/>
      <c r="M17" s="988"/>
      <c r="N17" s="988"/>
      <c r="O17" s="988"/>
      <c r="P17" s="988"/>
      <c r="Q17" s="988"/>
    </row>
    <row r="18" spans="2:17" s="1185" customFormat="1">
      <c r="B18" s="1189" t="s">
        <v>1340</v>
      </c>
      <c r="C18" s="1190"/>
      <c r="D18" s="1190"/>
      <c r="E18" s="1190" t="s">
        <v>1349</v>
      </c>
      <c r="F18" s="1124" t="s">
        <v>20</v>
      </c>
      <c r="G18" s="1188"/>
      <c r="H18" s="988"/>
      <c r="I18" s="988"/>
      <c r="J18" s="988"/>
      <c r="K18" s="988"/>
      <c r="L18" s="988"/>
      <c r="M18" s="988"/>
      <c r="N18" s="988"/>
      <c r="O18" s="988"/>
      <c r="P18" s="988"/>
      <c r="Q18" s="988"/>
    </row>
    <row r="19" spans="2:17" s="1185" customFormat="1">
      <c r="B19" s="1189" t="s">
        <v>1340</v>
      </c>
      <c r="C19" s="1191"/>
      <c r="D19" s="1191" t="s">
        <v>1194</v>
      </c>
      <c r="E19" s="1191"/>
      <c r="F19" s="1124" t="s">
        <v>20</v>
      </c>
      <c r="G19" s="1188"/>
      <c r="H19" s="1192">
        <f t="shared" ref="H19:Q19" si="1">SUM(H16:H18)</f>
        <v>0</v>
      </c>
      <c r="I19" s="1192">
        <f t="shared" si="1"/>
        <v>0</v>
      </c>
      <c r="J19" s="1192">
        <f t="shared" si="1"/>
        <v>0</v>
      </c>
      <c r="K19" s="1192">
        <f t="shared" si="1"/>
        <v>0</v>
      </c>
      <c r="L19" s="1192">
        <f t="shared" si="1"/>
        <v>0</v>
      </c>
      <c r="M19" s="1192">
        <f t="shared" si="1"/>
        <v>0</v>
      </c>
      <c r="N19" s="1192">
        <f t="shared" si="1"/>
        <v>0</v>
      </c>
      <c r="O19" s="1192">
        <f t="shared" si="1"/>
        <v>0</v>
      </c>
      <c r="P19" s="1192">
        <f t="shared" si="1"/>
        <v>0</v>
      </c>
      <c r="Q19" s="1192">
        <f t="shared" si="1"/>
        <v>0</v>
      </c>
    </row>
    <row r="20" spans="2:17" s="1185" customFormat="1" ht="25.5">
      <c r="B20" s="1189" t="s">
        <v>1340</v>
      </c>
      <c r="C20" s="1186" t="s">
        <v>1350</v>
      </c>
      <c r="D20" s="1187"/>
      <c r="E20" s="1187" t="s">
        <v>1342</v>
      </c>
      <c r="F20" s="1124" t="s">
        <v>20</v>
      </c>
      <c r="G20" s="1188"/>
      <c r="H20" s="988"/>
      <c r="I20" s="988"/>
      <c r="J20" s="988"/>
      <c r="K20" s="988"/>
      <c r="L20" s="988"/>
      <c r="M20" s="988"/>
      <c r="N20" s="988"/>
      <c r="O20" s="988"/>
      <c r="P20" s="988"/>
      <c r="Q20" s="988"/>
    </row>
    <row r="21" spans="2:17" s="1185" customFormat="1">
      <c r="B21" s="1189" t="s">
        <v>1340</v>
      </c>
      <c r="C21" s="1190"/>
      <c r="D21" s="1190"/>
      <c r="E21" s="1190" t="s">
        <v>1343</v>
      </c>
      <c r="F21" s="1124" t="s">
        <v>20</v>
      </c>
      <c r="G21" s="1188"/>
      <c r="H21" s="988"/>
      <c r="I21" s="988"/>
      <c r="J21" s="988"/>
      <c r="K21" s="988"/>
      <c r="L21" s="988"/>
      <c r="M21" s="988"/>
      <c r="N21" s="988"/>
      <c r="O21" s="988"/>
      <c r="P21" s="988"/>
      <c r="Q21" s="988"/>
    </row>
    <row r="22" spans="2:17" s="1185" customFormat="1">
      <c r="B22" s="1189" t="s">
        <v>1340</v>
      </c>
      <c r="C22" s="1190"/>
      <c r="D22" s="1190"/>
      <c r="E22" s="1190" t="s">
        <v>1344</v>
      </c>
      <c r="F22" s="1124" t="s">
        <v>20</v>
      </c>
      <c r="G22" s="1188"/>
      <c r="H22" s="988"/>
      <c r="I22" s="988"/>
      <c r="J22" s="988"/>
      <c r="K22" s="988"/>
      <c r="L22" s="988"/>
      <c r="M22" s="988"/>
      <c r="N22" s="988"/>
      <c r="O22" s="988"/>
      <c r="P22" s="988"/>
      <c r="Q22" s="988"/>
    </row>
    <row r="23" spans="2:17" s="1185" customFormat="1">
      <c r="B23" s="1189" t="s">
        <v>1340</v>
      </c>
      <c r="C23" s="1190"/>
      <c r="D23" s="1190"/>
      <c r="E23" s="1190" t="s">
        <v>1345</v>
      </c>
      <c r="F23" s="1124" t="s">
        <v>20</v>
      </c>
      <c r="G23" s="1188"/>
      <c r="H23" s="988"/>
      <c r="I23" s="988"/>
      <c r="J23" s="988"/>
      <c r="K23" s="988"/>
      <c r="L23" s="988"/>
      <c r="M23" s="988"/>
      <c r="N23" s="988"/>
      <c r="O23" s="988"/>
      <c r="P23" s="988"/>
      <c r="Q23" s="988"/>
    </row>
    <row r="24" spans="2:17" s="1185" customFormat="1">
      <c r="B24" s="1189" t="s">
        <v>1340</v>
      </c>
      <c r="C24" s="1190"/>
      <c r="D24" s="1190"/>
      <c r="E24" s="1190" t="s">
        <v>1346</v>
      </c>
      <c r="F24" s="1124" t="s">
        <v>20</v>
      </c>
      <c r="G24" s="1188"/>
      <c r="H24" s="988"/>
      <c r="I24" s="988"/>
      <c r="J24" s="988"/>
      <c r="K24" s="988"/>
      <c r="L24" s="988"/>
      <c r="M24" s="988"/>
      <c r="N24" s="988"/>
      <c r="O24" s="988"/>
      <c r="P24" s="988"/>
      <c r="Q24" s="988"/>
    </row>
    <row r="25" spans="2:17" s="1185" customFormat="1">
      <c r="B25" s="1189" t="s">
        <v>1340</v>
      </c>
      <c r="C25" s="1190"/>
      <c r="D25" s="1190"/>
      <c r="E25" s="1190" t="s">
        <v>1285</v>
      </c>
      <c r="F25" s="1124" t="s">
        <v>20</v>
      </c>
      <c r="G25" s="1188"/>
      <c r="H25" s="988"/>
      <c r="I25" s="988"/>
      <c r="J25" s="988"/>
      <c r="K25" s="988"/>
      <c r="L25" s="988"/>
      <c r="M25" s="988"/>
      <c r="N25" s="988"/>
      <c r="O25" s="988"/>
      <c r="P25" s="988"/>
      <c r="Q25" s="988"/>
    </row>
    <row r="26" spans="2:17" s="1185" customFormat="1">
      <c r="B26" s="1189" t="s">
        <v>1340</v>
      </c>
      <c r="C26" s="1190"/>
      <c r="D26" s="1190"/>
      <c r="E26" s="1190" t="s">
        <v>1347</v>
      </c>
      <c r="F26" s="1124" t="s">
        <v>20</v>
      </c>
      <c r="G26" s="1188"/>
      <c r="H26" s="988"/>
      <c r="I26" s="988"/>
      <c r="J26" s="988"/>
      <c r="K26" s="988"/>
      <c r="L26" s="988"/>
      <c r="M26" s="988"/>
      <c r="N26" s="988"/>
      <c r="O26" s="988"/>
      <c r="P26" s="988"/>
      <c r="Q26" s="988"/>
    </row>
    <row r="27" spans="2:17" s="1185" customFormat="1">
      <c r="B27" s="1189" t="s">
        <v>1340</v>
      </c>
      <c r="C27" s="1194"/>
      <c r="D27" s="1191" t="s">
        <v>1348</v>
      </c>
      <c r="E27" s="1191"/>
      <c r="F27" s="1124" t="s">
        <v>20</v>
      </c>
      <c r="G27" s="1188"/>
      <c r="H27" s="1192">
        <f>SUM(H20:H26)</f>
        <v>0</v>
      </c>
      <c r="I27" s="1192">
        <f t="shared" ref="I27:Q27" si="2">SUM(I20:I26)</f>
        <v>0</v>
      </c>
      <c r="J27" s="1192">
        <f t="shared" si="2"/>
        <v>0</v>
      </c>
      <c r="K27" s="1192">
        <f t="shared" si="2"/>
        <v>0</v>
      </c>
      <c r="L27" s="1192">
        <f t="shared" si="2"/>
        <v>0</v>
      </c>
      <c r="M27" s="1192">
        <f t="shared" si="2"/>
        <v>0</v>
      </c>
      <c r="N27" s="1192">
        <f t="shared" si="2"/>
        <v>0</v>
      </c>
      <c r="O27" s="1192">
        <f t="shared" si="2"/>
        <v>0</v>
      </c>
      <c r="P27" s="1192">
        <f t="shared" si="2"/>
        <v>0</v>
      </c>
      <c r="Q27" s="1192">
        <f t="shared" si="2"/>
        <v>0</v>
      </c>
    </row>
    <row r="28" spans="2:17" s="1185" customFormat="1">
      <c r="B28" s="1189" t="s">
        <v>1340</v>
      </c>
      <c r="C28" s="1190"/>
      <c r="D28" s="1190"/>
      <c r="E28" s="1190" t="s">
        <v>714</v>
      </c>
      <c r="F28" s="1124" t="s">
        <v>20</v>
      </c>
      <c r="G28" s="1188"/>
      <c r="H28" s="988"/>
      <c r="I28" s="988"/>
      <c r="J28" s="988"/>
      <c r="K28" s="988"/>
      <c r="L28" s="988"/>
      <c r="M28" s="988"/>
      <c r="N28" s="988"/>
      <c r="O28" s="988"/>
      <c r="P28" s="988"/>
      <c r="Q28" s="988"/>
    </row>
    <row r="29" spans="2:17" s="1185" customFormat="1">
      <c r="B29" s="1189" t="s">
        <v>1340</v>
      </c>
      <c r="C29" s="1190"/>
      <c r="D29" s="1190"/>
      <c r="E29" s="1190" t="s">
        <v>1349</v>
      </c>
      <c r="F29" s="1124" t="s">
        <v>20</v>
      </c>
      <c r="G29" s="1188"/>
      <c r="H29" s="988"/>
      <c r="I29" s="988"/>
      <c r="J29" s="988"/>
      <c r="K29" s="988"/>
      <c r="L29" s="988"/>
      <c r="M29" s="988"/>
      <c r="N29" s="988"/>
      <c r="O29" s="988"/>
      <c r="P29" s="988"/>
      <c r="Q29" s="988"/>
    </row>
    <row r="30" spans="2:17" s="1185" customFormat="1">
      <c r="B30" s="1189" t="s">
        <v>1340</v>
      </c>
      <c r="C30" s="1194"/>
      <c r="D30" s="1191" t="s">
        <v>1194</v>
      </c>
      <c r="E30" s="1191"/>
      <c r="F30" s="1124" t="s">
        <v>20</v>
      </c>
      <c r="G30" s="1188"/>
      <c r="H30" s="1192">
        <f t="shared" ref="H30:Q30" si="3">SUM(H27:H29)</f>
        <v>0</v>
      </c>
      <c r="I30" s="1192">
        <f t="shared" si="3"/>
        <v>0</v>
      </c>
      <c r="J30" s="1192">
        <f t="shared" si="3"/>
        <v>0</v>
      </c>
      <c r="K30" s="1192">
        <f t="shared" si="3"/>
        <v>0</v>
      </c>
      <c r="L30" s="1192">
        <f t="shared" si="3"/>
        <v>0</v>
      </c>
      <c r="M30" s="1192">
        <f t="shared" si="3"/>
        <v>0</v>
      </c>
      <c r="N30" s="1192">
        <f t="shared" si="3"/>
        <v>0</v>
      </c>
      <c r="O30" s="1192">
        <f t="shared" si="3"/>
        <v>0</v>
      </c>
      <c r="P30" s="1192">
        <f t="shared" si="3"/>
        <v>0</v>
      </c>
      <c r="Q30" s="1192">
        <f t="shared" si="3"/>
        <v>0</v>
      </c>
    </row>
    <row r="31" spans="2:17" s="1185" customFormat="1" ht="25.5">
      <c r="B31" s="1189" t="s">
        <v>1340</v>
      </c>
      <c r="C31" s="1186" t="s">
        <v>1351</v>
      </c>
      <c r="D31" s="1187"/>
      <c r="E31" s="1187" t="s">
        <v>1342</v>
      </c>
      <c r="F31" s="1124" t="s">
        <v>20</v>
      </c>
      <c r="G31" s="1188"/>
      <c r="H31" s="988"/>
      <c r="I31" s="988"/>
      <c r="J31" s="988"/>
      <c r="K31" s="988"/>
      <c r="L31" s="988"/>
      <c r="M31" s="988"/>
      <c r="N31" s="988"/>
      <c r="O31" s="988"/>
      <c r="P31" s="988"/>
      <c r="Q31" s="988"/>
    </row>
    <row r="32" spans="2:17" s="1185" customFormat="1">
      <c r="B32" s="1189" t="s">
        <v>1340</v>
      </c>
      <c r="C32" s="1195"/>
      <c r="D32" s="1195"/>
      <c r="E32" s="1195" t="s">
        <v>1343</v>
      </c>
      <c r="F32" s="1124" t="s">
        <v>20</v>
      </c>
      <c r="G32" s="1188"/>
      <c r="H32" s="988"/>
      <c r="I32" s="988"/>
      <c r="J32" s="988"/>
      <c r="K32" s="988"/>
      <c r="L32" s="988"/>
      <c r="M32" s="988"/>
      <c r="N32" s="988"/>
      <c r="O32" s="988"/>
      <c r="P32" s="988"/>
      <c r="Q32" s="988"/>
    </row>
    <row r="33" spans="2:17" s="1185" customFormat="1">
      <c r="B33" s="1189" t="s">
        <v>1340</v>
      </c>
      <c r="C33" s="1195"/>
      <c r="D33" s="1195"/>
      <c r="E33" s="1195" t="s">
        <v>1344</v>
      </c>
      <c r="F33" s="1124" t="s">
        <v>20</v>
      </c>
      <c r="G33" s="1188"/>
      <c r="H33" s="988"/>
      <c r="I33" s="988"/>
      <c r="J33" s="988"/>
      <c r="K33" s="988"/>
      <c r="L33" s="988"/>
      <c r="M33" s="988"/>
      <c r="N33" s="988"/>
      <c r="O33" s="988"/>
      <c r="P33" s="988"/>
      <c r="Q33" s="988"/>
    </row>
    <row r="34" spans="2:17" s="1185" customFormat="1">
      <c r="B34" s="1189" t="s">
        <v>1340</v>
      </c>
      <c r="C34" s="1195"/>
      <c r="D34" s="1195"/>
      <c r="E34" s="1195" t="s">
        <v>1345</v>
      </c>
      <c r="F34" s="1124" t="s">
        <v>20</v>
      </c>
      <c r="G34" s="1188"/>
      <c r="H34" s="988"/>
      <c r="I34" s="988"/>
      <c r="J34" s="988"/>
      <c r="K34" s="988"/>
      <c r="L34" s="988"/>
      <c r="M34" s="988"/>
      <c r="N34" s="988"/>
      <c r="O34" s="988"/>
      <c r="P34" s="988"/>
      <c r="Q34" s="988"/>
    </row>
    <row r="35" spans="2:17" s="1185" customFormat="1">
      <c r="B35" s="1189" t="s">
        <v>1340</v>
      </c>
      <c r="C35" s="1195"/>
      <c r="D35" s="1195"/>
      <c r="E35" s="1195" t="s">
        <v>1346</v>
      </c>
      <c r="F35" s="1124" t="s">
        <v>20</v>
      </c>
      <c r="G35" s="1188"/>
      <c r="H35" s="988"/>
      <c r="I35" s="988"/>
      <c r="J35" s="988"/>
      <c r="K35" s="988"/>
      <c r="L35" s="988"/>
      <c r="M35" s="988"/>
      <c r="N35" s="988"/>
      <c r="O35" s="988"/>
      <c r="P35" s="988"/>
      <c r="Q35" s="988"/>
    </row>
    <row r="36" spans="2:17" s="1185" customFormat="1">
      <c r="B36" s="1189" t="s">
        <v>1340</v>
      </c>
      <c r="C36" s="1195"/>
      <c r="D36" s="1195"/>
      <c r="E36" s="1195" t="s">
        <v>1285</v>
      </c>
      <c r="F36" s="1124" t="s">
        <v>20</v>
      </c>
      <c r="G36" s="1188"/>
      <c r="H36" s="988"/>
      <c r="I36" s="988"/>
      <c r="J36" s="988"/>
      <c r="K36" s="988"/>
      <c r="L36" s="988"/>
      <c r="M36" s="988"/>
      <c r="N36" s="988"/>
      <c r="O36" s="988"/>
      <c r="P36" s="988"/>
      <c r="Q36" s="988"/>
    </row>
    <row r="37" spans="2:17" s="1185" customFormat="1">
      <c r="B37" s="1189" t="s">
        <v>1340</v>
      </c>
      <c r="C37" s="1190"/>
      <c r="D37" s="1190"/>
      <c r="E37" s="1190" t="s">
        <v>1347</v>
      </c>
      <c r="F37" s="1124" t="s">
        <v>20</v>
      </c>
      <c r="G37" s="1188"/>
      <c r="H37" s="988"/>
      <c r="I37" s="988"/>
      <c r="J37" s="988"/>
      <c r="K37" s="988"/>
      <c r="L37" s="988"/>
      <c r="M37" s="988"/>
      <c r="N37" s="988"/>
      <c r="O37" s="988"/>
      <c r="P37" s="988"/>
      <c r="Q37" s="988"/>
    </row>
    <row r="38" spans="2:17" s="1185" customFormat="1">
      <c r="B38" s="1189" t="s">
        <v>1340</v>
      </c>
      <c r="C38" s="1194"/>
      <c r="D38" s="1191" t="s">
        <v>1348</v>
      </c>
      <c r="E38" s="1191"/>
      <c r="F38" s="1124" t="s">
        <v>20</v>
      </c>
      <c r="G38" s="1188"/>
      <c r="H38" s="1192">
        <f>SUM(H31:H37)</f>
        <v>0</v>
      </c>
      <c r="I38" s="1192">
        <f t="shared" ref="I38:Q38" si="4">SUM(I31:I37)</f>
        <v>0</v>
      </c>
      <c r="J38" s="1192">
        <f t="shared" si="4"/>
        <v>0</v>
      </c>
      <c r="K38" s="1192">
        <f t="shared" si="4"/>
        <v>0</v>
      </c>
      <c r="L38" s="1192">
        <f t="shared" si="4"/>
        <v>0</v>
      </c>
      <c r="M38" s="1192">
        <f t="shared" si="4"/>
        <v>0</v>
      </c>
      <c r="N38" s="1192">
        <f t="shared" si="4"/>
        <v>0</v>
      </c>
      <c r="O38" s="1192">
        <f t="shared" si="4"/>
        <v>0</v>
      </c>
      <c r="P38" s="1192">
        <f t="shared" si="4"/>
        <v>0</v>
      </c>
      <c r="Q38" s="1192">
        <f t="shared" si="4"/>
        <v>0</v>
      </c>
    </row>
    <row r="39" spans="2:17" s="1185" customFormat="1">
      <c r="B39" s="1189" t="s">
        <v>1340</v>
      </c>
      <c r="C39" s="1190"/>
      <c r="D39" s="1190"/>
      <c r="E39" s="1190" t="s">
        <v>714</v>
      </c>
      <c r="F39" s="1124" t="s">
        <v>20</v>
      </c>
      <c r="G39" s="1188"/>
      <c r="H39" s="988"/>
      <c r="I39" s="988"/>
      <c r="J39" s="988"/>
      <c r="K39" s="988"/>
      <c r="L39" s="988"/>
      <c r="M39" s="988"/>
      <c r="N39" s="988"/>
      <c r="O39" s="988"/>
      <c r="P39" s="988"/>
      <c r="Q39" s="988"/>
    </row>
    <row r="40" spans="2:17" s="1185" customFormat="1">
      <c r="B40" s="1189" t="s">
        <v>1340</v>
      </c>
      <c r="C40" s="1190"/>
      <c r="D40" s="1190"/>
      <c r="E40" s="1190" t="s">
        <v>1349</v>
      </c>
      <c r="F40" s="1124" t="s">
        <v>20</v>
      </c>
      <c r="G40" s="1188"/>
      <c r="H40" s="988"/>
      <c r="I40" s="988"/>
      <c r="J40" s="988"/>
      <c r="K40" s="988"/>
      <c r="L40" s="988"/>
      <c r="M40" s="988"/>
      <c r="N40" s="988"/>
      <c r="O40" s="988"/>
      <c r="P40" s="988"/>
      <c r="Q40" s="988"/>
    </row>
    <row r="41" spans="2:17" s="1185" customFormat="1">
      <c r="B41" s="1189" t="s">
        <v>1340</v>
      </c>
      <c r="C41" s="1194"/>
      <c r="D41" s="1191" t="s">
        <v>1194</v>
      </c>
      <c r="E41" s="1191"/>
      <c r="F41" s="1124" t="s">
        <v>20</v>
      </c>
      <c r="G41" s="1188"/>
      <c r="H41" s="1192">
        <f t="shared" ref="H41:Q41" si="5">SUM(H38:H40)</f>
        <v>0</v>
      </c>
      <c r="I41" s="1192">
        <f t="shared" si="5"/>
        <v>0</v>
      </c>
      <c r="J41" s="1192">
        <f t="shared" si="5"/>
        <v>0</v>
      </c>
      <c r="K41" s="1192">
        <f t="shared" si="5"/>
        <v>0</v>
      </c>
      <c r="L41" s="1192">
        <f t="shared" si="5"/>
        <v>0</v>
      </c>
      <c r="M41" s="1192">
        <f t="shared" si="5"/>
        <v>0</v>
      </c>
      <c r="N41" s="1192">
        <f t="shared" si="5"/>
        <v>0</v>
      </c>
      <c r="O41" s="1192">
        <f t="shared" si="5"/>
        <v>0</v>
      </c>
      <c r="P41" s="1192">
        <f t="shared" si="5"/>
        <v>0</v>
      </c>
      <c r="Q41" s="1192">
        <f t="shared" si="5"/>
        <v>0</v>
      </c>
    </row>
    <row r="42" spans="2:17" s="1185" customFormat="1" ht="25.5">
      <c r="B42" s="1189" t="s">
        <v>1340</v>
      </c>
      <c r="C42" s="1186" t="s">
        <v>1352</v>
      </c>
      <c r="D42" s="1187"/>
      <c r="E42" s="1187" t="s">
        <v>1342</v>
      </c>
      <c r="F42" s="1124" t="s">
        <v>20</v>
      </c>
      <c r="G42" s="1188"/>
      <c r="H42" s="988"/>
      <c r="I42" s="988"/>
      <c r="J42" s="988"/>
      <c r="K42" s="988"/>
      <c r="L42" s="988"/>
      <c r="M42" s="988"/>
      <c r="N42" s="988"/>
      <c r="O42" s="988"/>
      <c r="P42" s="988"/>
      <c r="Q42" s="988"/>
    </row>
    <row r="43" spans="2:17" s="1185" customFormat="1">
      <c r="B43" s="1189" t="s">
        <v>1340</v>
      </c>
      <c r="C43" s="1195"/>
      <c r="D43" s="1195"/>
      <c r="E43" s="1195" t="s">
        <v>1343</v>
      </c>
      <c r="F43" s="1124" t="s">
        <v>20</v>
      </c>
      <c r="G43" s="1188"/>
      <c r="H43" s="988"/>
      <c r="I43" s="988"/>
      <c r="J43" s="988"/>
      <c r="K43" s="988"/>
      <c r="L43" s="988"/>
      <c r="M43" s="988"/>
      <c r="N43" s="988"/>
      <c r="O43" s="988"/>
      <c r="P43" s="988"/>
      <c r="Q43" s="988"/>
    </row>
    <row r="44" spans="2:17" s="1185" customFormat="1">
      <c r="B44" s="1189" t="s">
        <v>1340</v>
      </c>
      <c r="C44" s="1195"/>
      <c r="D44" s="1195"/>
      <c r="E44" s="1195" t="s">
        <v>1344</v>
      </c>
      <c r="F44" s="1124" t="s">
        <v>20</v>
      </c>
      <c r="G44" s="1188"/>
      <c r="H44" s="988"/>
      <c r="I44" s="988"/>
      <c r="J44" s="988"/>
      <c r="K44" s="988"/>
      <c r="L44" s="988"/>
      <c r="M44" s="988"/>
      <c r="N44" s="988"/>
      <c r="O44" s="988"/>
      <c r="P44" s="988"/>
      <c r="Q44" s="988"/>
    </row>
    <row r="45" spans="2:17" s="1185" customFormat="1">
      <c r="B45" s="1189" t="s">
        <v>1340</v>
      </c>
      <c r="C45" s="1195"/>
      <c r="D45" s="1195"/>
      <c r="E45" s="1195" t="s">
        <v>1345</v>
      </c>
      <c r="F45" s="1124" t="s">
        <v>20</v>
      </c>
      <c r="G45" s="1188"/>
      <c r="H45" s="988"/>
      <c r="I45" s="988"/>
      <c r="J45" s="988"/>
      <c r="K45" s="988"/>
      <c r="L45" s="988"/>
      <c r="M45" s="988"/>
      <c r="N45" s="988"/>
      <c r="O45" s="988"/>
      <c r="P45" s="988"/>
      <c r="Q45" s="988"/>
    </row>
    <row r="46" spans="2:17" s="1185" customFormat="1">
      <c r="B46" s="1189" t="s">
        <v>1340</v>
      </c>
      <c r="C46" s="1195"/>
      <c r="D46" s="1195"/>
      <c r="E46" s="1195" t="s">
        <v>1346</v>
      </c>
      <c r="F46" s="1124" t="s">
        <v>20</v>
      </c>
      <c r="G46" s="1188"/>
      <c r="H46" s="988"/>
      <c r="I46" s="988"/>
      <c r="J46" s="988"/>
      <c r="K46" s="988"/>
      <c r="L46" s="988"/>
      <c r="M46" s="988"/>
      <c r="N46" s="988"/>
      <c r="O46" s="988"/>
      <c r="P46" s="988"/>
      <c r="Q46" s="988"/>
    </row>
    <row r="47" spans="2:17" s="1185" customFormat="1">
      <c r="B47" s="1189" t="s">
        <v>1340</v>
      </c>
      <c r="C47" s="1195"/>
      <c r="D47" s="1195"/>
      <c r="E47" s="1195" t="s">
        <v>1285</v>
      </c>
      <c r="F47" s="1124" t="s">
        <v>20</v>
      </c>
      <c r="G47" s="1188"/>
      <c r="H47" s="988"/>
      <c r="I47" s="988"/>
      <c r="J47" s="988"/>
      <c r="K47" s="988"/>
      <c r="L47" s="988"/>
      <c r="M47" s="988"/>
      <c r="N47" s="988"/>
      <c r="O47" s="988"/>
      <c r="P47" s="988"/>
      <c r="Q47" s="988"/>
    </row>
    <row r="48" spans="2:17" s="1185" customFormat="1">
      <c r="B48" s="1189" t="s">
        <v>1340</v>
      </c>
      <c r="C48" s="1190"/>
      <c r="D48" s="1190"/>
      <c r="E48" s="1190" t="s">
        <v>1347</v>
      </c>
      <c r="F48" s="1124" t="s">
        <v>20</v>
      </c>
      <c r="G48" s="1188"/>
      <c r="H48" s="988"/>
      <c r="I48" s="988"/>
      <c r="J48" s="988"/>
      <c r="K48" s="988"/>
      <c r="L48" s="988"/>
      <c r="M48" s="988"/>
      <c r="N48" s="988"/>
      <c r="O48" s="988"/>
      <c r="P48" s="988"/>
      <c r="Q48" s="988"/>
    </row>
    <row r="49" spans="2:17" s="1185" customFormat="1">
      <c r="B49" s="1189" t="s">
        <v>1340</v>
      </c>
      <c r="C49" s="1194"/>
      <c r="D49" s="1191" t="s">
        <v>1348</v>
      </c>
      <c r="E49" s="1191"/>
      <c r="F49" s="1124" t="s">
        <v>20</v>
      </c>
      <c r="G49" s="1188"/>
      <c r="H49" s="1192">
        <f>SUM(H42:H48)</f>
        <v>0</v>
      </c>
      <c r="I49" s="1192">
        <f t="shared" ref="I49:Q49" si="6">SUM(I42:I48)</f>
        <v>0</v>
      </c>
      <c r="J49" s="1192">
        <f t="shared" si="6"/>
        <v>0</v>
      </c>
      <c r="K49" s="1192">
        <f t="shared" si="6"/>
        <v>0</v>
      </c>
      <c r="L49" s="1192">
        <f t="shared" si="6"/>
        <v>0</v>
      </c>
      <c r="M49" s="1192">
        <f t="shared" si="6"/>
        <v>0</v>
      </c>
      <c r="N49" s="1192">
        <f t="shared" si="6"/>
        <v>0</v>
      </c>
      <c r="O49" s="1192">
        <f t="shared" si="6"/>
        <v>0</v>
      </c>
      <c r="P49" s="1192">
        <f t="shared" si="6"/>
        <v>0</v>
      </c>
      <c r="Q49" s="1192">
        <f t="shared" si="6"/>
        <v>0</v>
      </c>
    </row>
    <row r="50" spans="2:17" s="1185" customFormat="1">
      <c r="B50" s="1189" t="s">
        <v>1340</v>
      </c>
      <c r="C50" s="1190"/>
      <c r="D50" s="1190"/>
      <c r="E50" s="1190" t="s">
        <v>714</v>
      </c>
      <c r="F50" s="1124" t="s">
        <v>20</v>
      </c>
      <c r="G50" s="1188"/>
      <c r="H50" s="988"/>
      <c r="I50" s="988"/>
      <c r="J50" s="988"/>
      <c r="K50" s="988"/>
      <c r="L50" s="988"/>
      <c r="M50" s="988"/>
      <c r="N50" s="988"/>
      <c r="O50" s="988"/>
      <c r="P50" s="988"/>
      <c r="Q50" s="988"/>
    </row>
    <row r="51" spans="2:17" s="1185" customFormat="1">
      <c r="B51" s="1189" t="s">
        <v>1340</v>
      </c>
      <c r="C51" s="1190"/>
      <c r="D51" s="1190"/>
      <c r="E51" s="1190" t="s">
        <v>1349</v>
      </c>
      <c r="F51" s="1124" t="s">
        <v>20</v>
      </c>
      <c r="G51" s="1188"/>
      <c r="H51" s="988"/>
      <c r="I51" s="988"/>
      <c r="J51" s="988"/>
      <c r="K51" s="988"/>
      <c r="L51" s="988"/>
      <c r="M51" s="988"/>
      <c r="N51" s="988"/>
      <c r="O51" s="988"/>
      <c r="P51" s="988"/>
      <c r="Q51" s="988"/>
    </row>
    <row r="52" spans="2:17" s="1185" customFormat="1">
      <c r="B52" s="1189" t="s">
        <v>1340</v>
      </c>
      <c r="C52" s="1194"/>
      <c r="D52" s="1191" t="s">
        <v>1194</v>
      </c>
      <c r="E52" s="1191"/>
      <c r="F52" s="1124" t="s">
        <v>20</v>
      </c>
      <c r="G52" s="1188"/>
      <c r="H52" s="1192">
        <f t="shared" ref="H52:Q52" si="7">SUM(H49:H51)</f>
        <v>0</v>
      </c>
      <c r="I52" s="1192">
        <f t="shared" si="7"/>
        <v>0</v>
      </c>
      <c r="J52" s="1192">
        <f t="shared" si="7"/>
        <v>0</v>
      </c>
      <c r="K52" s="1192">
        <f t="shared" si="7"/>
        <v>0</v>
      </c>
      <c r="L52" s="1192">
        <f t="shared" si="7"/>
        <v>0</v>
      </c>
      <c r="M52" s="1192">
        <f t="shared" si="7"/>
        <v>0</v>
      </c>
      <c r="N52" s="1192">
        <f t="shared" si="7"/>
        <v>0</v>
      </c>
      <c r="O52" s="1192">
        <f t="shared" si="7"/>
        <v>0</v>
      </c>
      <c r="P52" s="1192">
        <f t="shared" si="7"/>
        <v>0</v>
      </c>
      <c r="Q52" s="1192">
        <f t="shared" si="7"/>
        <v>0</v>
      </c>
    </row>
    <row r="53" spans="2:17" s="1185" customFormat="1" ht="25.5">
      <c r="B53" s="1189" t="s">
        <v>1340</v>
      </c>
      <c r="C53" s="1186" t="s">
        <v>1353</v>
      </c>
      <c r="D53" s="1187"/>
      <c r="E53" s="1187" t="s">
        <v>1342</v>
      </c>
      <c r="F53" s="1124" t="s">
        <v>20</v>
      </c>
      <c r="G53" s="1188"/>
      <c r="H53" s="988"/>
      <c r="I53" s="988"/>
      <c r="J53" s="988"/>
      <c r="K53" s="988"/>
      <c r="L53" s="988"/>
      <c r="M53" s="988"/>
      <c r="N53" s="988"/>
      <c r="O53" s="988"/>
      <c r="P53" s="988"/>
      <c r="Q53" s="988"/>
    </row>
    <row r="54" spans="2:17" s="1185" customFormat="1">
      <c r="B54" s="1189" t="s">
        <v>1340</v>
      </c>
      <c r="C54" s="1195"/>
      <c r="D54" s="1195"/>
      <c r="E54" s="1195" t="s">
        <v>1343</v>
      </c>
      <c r="F54" s="1124" t="s">
        <v>20</v>
      </c>
      <c r="G54" s="1188"/>
      <c r="H54" s="988"/>
      <c r="I54" s="988"/>
      <c r="J54" s="988"/>
      <c r="K54" s="988"/>
      <c r="L54" s="988"/>
      <c r="M54" s="988"/>
      <c r="N54" s="988"/>
      <c r="O54" s="988"/>
      <c r="P54" s="988"/>
      <c r="Q54" s="988"/>
    </row>
    <row r="55" spans="2:17" s="1185" customFormat="1">
      <c r="B55" s="1189" t="s">
        <v>1340</v>
      </c>
      <c r="C55" s="1195"/>
      <c r="D55" s="1195"/>
      <c r="E55" s="1195" t="s">
        <v>1344</v>
      </c>
      <c r="F55" s="1124" t="s">
        <v>20</v>
      </c>
      <c r="G55" s="1188"/>
      <c r="H55" s="988"/>
      <c r="I55" s="988"/>
      <c r="J55" s="988"/>
      <c r="K55" s="988"/>
      <c r="L55" s="988"/>
      <c r="M55" s="988"/>
      <c r="N55" s="988"/>
      <c r="O55" s="988"/>
      <c r="P55" s="988"/>
      <c r="Q55" s="988"/>
    </row>
    <row r="56" spans="2:17" s="1185" customFormat="1">
      <c r="B56" s="1189" t="s">
        <v>1340</v>
      </c>
      <c r="C56" s="1195"/>
      <c r="D56" s="1195"/>
      <c r="E56" s="1195" t="s">
        <v>1345</v>
      </c>
      <c r="F56" s="1124" t="s">
        <v>20</v>
      </c>
      <c r="G56" s="1188"/>
      <c r="H56" s="988"/>
      <c r="I56" s="988"/>
      <c r="J56" s="988"/>
      <c r="K56" s="988"/>
      <c r="L56" s="988"/>
      <c r="M56" s="988"/>
      <c r="N56" s="988"/>
      <c r="O56" s="988"/>
      <c r="P56" s="988"/>
      <c r="Q56" s="988"/>
    </row>
    <row r="57" spans="2:17" s="1185" customFormat="1">
      <c r="B57" s="1189" t="s">
        <v>1340</v>
      </c>
      <c r="C57" s="1195"/>
      <c r="D57" s="1195"/>
      <c r="E57" s="1195" t="s">
        <v>1346</v>
      </c>
      <c r="F57" s="1124" t="s">
        <v>20</v>
      </c>
      <c r="G57" s="1188"/>
      <c r="H57" s="988"/>
      <c r="I57" s="988"/>
      <c r="J57" s="988"/>
      <c r="K57" s="988"/>
      <c r="L57" s="988"/>
      <c r="M57" s="988"/>
      <c r="N57" s="988"/>
      <c r="O57" s="988"/>
      <c r="P57" s="988"/>
      <c r="Q57" s="988"/>
    </row>
    <row r="58" spans="2:17" s="1185" customFormat="1">
      <c r="B58" s="1189" t="s">
        <v>1340</v>
      </c>
      <c r="C58" s="1195"/>
      <c r="D58" s="1195"/>
      <c r="E58" s="1195" t="s">
        <v>1285</v>
      </c>
      <c r="F58" s="1124" t="s">
        <v>20</v>
      </c>
      <c r="G58" s="1188"/>
      <c r="H58" s="988"/>
      <c r="I58" s="988"/>
      <c r="J58" s="988"/>
      <c r="K58" s="988"/>
      <c r="L58" s="988"/>
      <c r="M58" s="988"/>
      <c r="N58" s="988"/>
      <c r="O58" s="988"/>
      <c r="P58" s="988"/>
      <c r="Q58" s="988"/>
    </row>
    <row r="59" spans="2:17" s="1185" customFormat="1">
      <c r="B59" s="1189" t="s">
        <v>1340</v>
      </c>
      <c r="C59" s="1190"/>
      <c r="D59" s="1190"/>
      <c r="E59" s="1190" t="s">
        <v>1347</v>
      </c>
      <c r="F59" s="1124" t="s">
        <v>20</v>
      </c>
      <c r="G59" s="1188"/>
      <c r="H59" s="988"/>
      <c r="I59" s="988"/>
      <c r="J59" s="988"/>
      <c r="K59" s="988"/>
      <c r="L59" s="988"/>
      <c r="M59" s="988"/>
      <c r="N59" s="988"/>
      <c r="O59" s="988"/>
      <c r="P59" s="988"/>
      <c r="Q59" s="988"/>
    </row>
    <row r="60" spans="2:17" s="1185" customFormat="1">
      <c r="B60" s="1189" t="s">
        <v>1340</v>
      </c>
      <c r="C60" s="1194"/>
      <c r="D60" s="1191" t="s">
        <v>1348</v>
      </c>
      <c r="E60" s="1191"/>
      <c r="F60" s="1124" t="s">
        <v>20</v>
      </c>
      <c r="G60" s="1188"/>
      <c r="H60" s="1192">
        <f>SUM(H53:H59)</f>
        <v>0</v>
      </c>
      <c r="I60" s="1192">
        <f t="shared" ref="I60:Q60" si="8">SUM(I53:I59)</f>
        <v>0</v>
      </c>
      <c r="J60" s="1192">
        <f t="shared" si="8"/>
        <v>0</v>
      </c>
      <c r="K60" s="1192">
        <f t="shared" si="8"/>
        <v>0</v>
      </c>
      <c r="L60" s="1192">
        <f t="shared" si="8"/>
        <v>0</v>
      </c>
      <c r="M60" s="1192">
        <f t="shared" si="8"/>
        <v>0</v>
      </c>
      <c r="N60" s="1192">
        <f t="shared" si="8"/>
        <v>0</v>
      </c>
      <c r="O60" s="1192">
        <f t="shared" si="8"/>
        <v>0</v>
      </c>
      <c r="P60" s="1192">
        <f t="shared" si="8"/>
        <v>0</v>
      </c>
      <c r="Q60" s="1192">
        <f t="shared" si="8"/>
        <v>0</v>
      </c>
    </row>
    <row r="61" spans="2:17" s="1185" customFormat="1">
      <c r="B61" s="1189" t="s">
        <v>1340</v>
      </c>
      <c r="C61" s="1190"/>
      <c r="D61" s="1190"/>
      <c r="E61" s="1190" t="s">
        <v>714</v>
      </c>
      <c r="F61" s="1124" t="s">
        <v>20</v>
      </c>
      <c r="G61" s="1188"/>
      <c r="H61" s="988"/>
      <c r="I61" s="988"/>
      <c r="J61" s="988"/>
      <c r="K61" s="988"/>
      <c r="L61" s="988"/>
      <c r="M61" s="988"/>
      <c r="N61" s="988"/>
      <c r="O61" s="988"/>
      <c r="P61" s="988"/>
      <c r="Q61" s="988"/>
    </row>
    <row r="62" spans="2:17" s="1185" customFormat="1">
      <c r="B62" s="1189" t="s">
        <v>1340</v>
      </c>
      <c r="C62" s="1190"/>
      <c r="D62" s="1190"/>
      <c r="E62" s="1190" t="s">
        <v>1349</v>
      </c>
      <c r="F62" s="1124" t="s">
        <v>20</v>
      </c>
      <c r="G62" s="1188"/>
      <c r="H62" s="988"/>
      <c r="I62" s="988"/>
      <c r="J62" s="988"/>
      <c r="K62" s="988"/>
      <c r="L62" s="988"/>
      <c r="M62" s="988"/>
      <c r="N62" s="988"/>
      <c r="O62" s="988"/>
      <c r="P62" s="988"/>
      <c r="Q62" s="988"/>
    </row>
    <row r="63" spans="2:17" s="1185" customFormat="1" ht="12" customHeight="1">
      <c r="B63" s="1189" t="s">
        <v>1340</v>
      </c>
      <c r="C63" s="1194"/>
      <c r="D63" s="1191" t="s">
        <v>1194</v>
      </c>
      <c r="E63" s="1191"/>
      <c r="F63" s="1124" t="s">
        <v>20</v>
      </c>
      <c r="G63" s="1188"/>
      <c r="H63" s="1192">
        <f t="shared" ref="H63:Q63" si="9">SUM(H60:H62)</f>
        <v>0</v>
      </c>
      <c r="I63" s="1192">
        <f t="shared" si="9"/>
        <v>0</v>
      </c>
      <c r="J63" s="1192">
        <f t="shared" si="9"/>
        <v>0</v>
      </c>
      <c r="K63" s="1192">
        <f t="shared" si="9"/>
        <v>0</v>
      </c>
      <c r="L63" s="1192">
        <f t="shared" si="9"/>
        <v>0</v>
      </c>
      <c r="M63" s="1192">
        <f t="shared" si="9"/>
        <v>0</v>
      </c>
      <c r="N63" s="1192">
        <f t="shared" si="9"/>
        <v>0</v>
      </c>
      <c r="O63" s="1192">
        <f t="shared" si="9"/>
        <v>0</v>
      </c>
      <c r="P63" s="1192">
        <f t="shared" si="9"/>
        <v>0</v>
      </c>
      <c r="Q63" s="1192">
        <f t="shared" si="9"/>
        <v>0</v>
      </c>
    </row>
    <row r="64" spans="2:17" s="1185" customFormat="1" ht="25.5">
      <c r="B64" s="1189" t="s">
        <v>1340</v>
      </c>
      <c r="C64" s="1186" t="s">
        <v>1354</v>
      </c>
      <c r="D64" s="1187"/>
      <c r="E64" s="1187" t="s">
        <v>1342</v>
      </c>
      <c r="F64" s="1124" t="s">
        <v>20</v>
      </c>
      <c r="G64" s="1188"/>
      <c r="H64" s="988"/>
      <c r="I64" s="988"/>
      <c r="J64" s="988"/>
      <c r="K64" s="988"/>
      <c r="L64" s="988"/>
      <c r="M64" s="988"/>
      <c r="N64" s="988"/>
      <c r="O64" s="988"/>
      <c r="P64" s="988"/>
      <c r="Q64" s="988"/>
    </row>
    <row r="65" spans="2:17" s="1185" customFormat="1">
      <c r="B65" s="1189" t="s">
        <v>1340</v>
      </c>
      <c r="C65" s="1195"/>
      <c r="D65" s="1195"/>
      <c r="E65" s="1195" t="s">
        <v>1343</v>
      </c>
      <c r="F65" s="1124" t="s">
        <v>20</v>
      </c>
      <c r="G65" s="1188"/>
      <c r="H65" s="988"/>
      <c r="I65" s="988"/>
      <c r="J65" s="988"/>
      <c r="K65" s="988"/>
      <c r="L65" s="988"/>
      <c r="M65" s="988"/>
      <c r="N65" s="988"/>
      <c r="O65" s="988"/>
      <c r="P65" s="988"/>
      <c r="Q65" s="988"/>
    </row>
    <row r="66" spans="2:17" s="1185" customFormat="1">
      <c r="B66" s="1189" t="s">
        <v>1340</v>
      </c>
      <c r="C66" s="1195"/>
      <c r="D66" s="1195"/>
      <c r="E66" s="1195" t="s">
        <v>1344</v>
      </c>
      <c r="F66" s="1124" t="s">
        <v>20</v>
      </c>
      <c r="G66" s="1188"/>
      <c r="H66" s="988"/>
      <c r="I66" s="988"/>
      <c r="J66" s="988"/>
      <c r="K66" s="988"/>
      <c r="L66" s="988"/>
      <c r="M66" s="988"/>
      <c r="N66" s="988"/>
      <c r="O66" s="988"/>
      <c r="P66" s="988"/>
      <c r="Q66" s="988"/>
    </row>
    <row r="67" spans="2:17" s="1185" customFormat="1">
      <c r="B67" s="1189" t="s">
        <v>1340</v>
      </c>
      <c r="C67" s="1195"/>
      <c r="D67" s="1195"/>
      <c r="E67" s="1195" t="s">
        <v>1345</v>
      </c>
      <c r="F67" s="1124" t="s">
        <v>20</v>
      </c>
      <c r="G67" s="1188"/>
      <c r="H67" s="988"/>
      <c r="I67" s="988"/>
      <c r="J67" s="988"/>
      <c r="K67" s="988"/>
      <c r="L67" s="988"/>
      <c r="M67" s="988"/>
      <c r="N67" s="988"/>
      <c r="O67" s="988"/>
      <c r="P67" s="988"/>
      <c r="Q67" s="988"/>
    </row>
    <row r="68" spans="2:17" s="1185" customFormat="1">
      <c r="B68" s="1189" t="s">
        <v>1340</v>
      </c>
      <c r="C68" s="1195"/>
      <c r="D68" s="1195"/>
      <c r="E68" s="1195" t="s">
        <v>1346</v>
      </c>
      <c r="F68" s="1124" t="s">
        <v>20</v>
      </c>
      <c r="G68" s="1188"/>
      <c r="H68" s="988"/>
      <c r="I68" s="988"/>
      <c r="J68" s="988"/>
      <c r="K68" s="988"/>
      <c r="L68" s="988"/>
      <c r="M68" s="988"/>
      <c r="N68" s="988"/>
      <c r="O68" s="988"/>
      <c r="P68" s="988"/>
      <c r="Q68" s="988"/>
    </row>
    <row r="69" spans="2:17" s="1185" customFormat="1">
      <c r="B69" s="1189" t="s">
        <v>1340</v>
      </c>
      <c r="C69" s="1195"/>
      <c r="D69" s="1195"/>
      <c r="E69" s="1195" t="s">
        <v>1285</v>
      </c>
      <c r="F69" s="1124" t="s">
        <v>20</v>
      </c>
      <c r="G69" s="1188"/>
      <c r="H69" s="988"/>
      <c r="I69" s="988"/>
      <c r="J69" s="988"/>
      <c r="K69" s="988"/>
      <c r="L69" s="988"/>
      <c r="M69" s="988"/>
      <c r="N69" s="988"/>
      <c r="O69" s="988"/>
      <c r="P69" s="988"/>
      <c r="Q69" s="988"/>
    </row>
    <row r="70" spans="2:17" s="1185" customFormat="1">
      <c r="B70" s="1189" t="s">
        <v>1340</v>
      </c>
      <c r="C70" s="1190"/>
      <c r="D70" s="1190"/>
      <c r="E70" s="1190" t="s">
        <v>1347</v>
      </c>
      <c r="F70" s="1124" t="s">
        <v>20</v>
      </c>
      <c r="G70" s="1188"/>
      <c r="H70" s="988"/>
      <c r="I70" s="988"/>
      <c r="J70" s="988"/>
      <c r="K70" s="988"/>
      <c r="L70" s="988"/>
      <c r="M70" s="988"/>
      <c r="N70" s="988"/>
      <c r="O70" s="988"/>
      <c r="P70" s="988"/>
      <c r="Q70" s="988"/>
    </row>
    <row r="71" spans="2:17" s="1185" customFormat="1">
      <c r="B71" s="1189" t="s">
        <v>1340</v>
      </c>
      <c r="C71" s="1194"/>
      <c r="D71" s="1191" t="s">
        <v>1348</v>
      </c>
      <c r="E71" s="1191"/>
      <c r="F71" s="1124" t="s">
        <v>20</v>
      </c>
      <c r="G71" s="1188"/>
      <c r="H71" s="1192">
        <f>SUM(H64:H70)</f>
        <v>0</v>
      </c>
      <c r="I71" s="1192">
        <f t="shared" ref="I71:Q71" si="10">SUM(I64:I70)</f>
        <v>0</v>
      </c>
      <c r="J71" s="1192">
        <f t="shared" si="10"/>
        <v>0</v>
      </c>
      <c r="K71" s="1192">
        <f t="shared" si="10"/>
        <v>0</v>
      </c>
      <c r="L71" s="1192">
        <f t="shared" si="10"/>
        <v>0</v>
      </c>
      <c r="M71" s="1192">
        <f t="shared" si="10"/>
        <v>0</v>
      </c>
      <c r="N71" s="1192">
        <f t="shared" si="10"/>
        <v>0</v>
      </c>
      <c r="O71" s="1192">
        <f t="shared" si="10"/>
        <v>0</v>
      </c>
      <c r="P71" s="1192">
        <f t="shared" si="10"/>
        <v>0</v>
      </c>
      <c r="Q71" s="1192">
        <f t="shared" si="10"/>
        <v>0</v>
      </c>
    </row>
    <row r="72" spans="2:17" s="1185" customFormat="1">
      <c r="B72" s="1189" t="s">
        <v>1340</v>
      </c>
      <c r="C72" s="1190"/>
      <c r="D72" s="1190"/>
      <c r="E72" s="1190" t="s">
        <v>714</v>
      </c>
      <c r="F72" s="1124" t="s">
        <v>20</v>
      </c>
      <c r="G72" s="1188"/>
      <c r="H72" s="988"/>
      <c r="I72" s="988"/>
      <c r="J72" s="988"/>
      <c r="K72" s="988"/>
      <c r="L72" s="988"/>
      <c r="M72" s="988"/>
      <c r="N72" s="988"/>
      <c r="O72" s="988"/>
      <c r="P72" s="988"/>
      <c r="Q72" s="988"/>
    </row>
    <row r="73" spans="2:17" s="1185" customFormat="1">
      <c r="B73" s="1189" t="s">
        <v>1340</v>
      </c>
      <c r="C73" s="1190"/>
      <c r="D73" s="1190"/>
      <c r="E73" s="1190" t="s">
        <v>1349</v>
      </c>
      <c r="F73" s="1124" t="s">
        <v>20</v>
      </c>
      <c r="G73" s="1188"/>
      <c r="H73" s="988"/>
      <c r="I73" s="988"/>
      <c r="J73" s="988"/>
      <c r="K73" s="988"/>
      <c r="L73" s="988"/>
      <c r="M73" s="988"/>
      <c r="N73" s="988"/>
      <c r="O73" s="988"/>
      <c r="P73" s="988"/>
      <c r="Q73" s="988"/>
    </row>
    <row r="74" spans="2:17" s="1185" customFormat="1">
      <c r="B74" s="1189" t="s">
        <v>1340</v>
      </c>
      <c r="C74" s="1194"/>
      <c r="D74" s="1191" t="s">
        <v>1194</v>
      </c>
      <c r="E74" s="1191"/>
      <c r="F74" s="1124" t="s">
        <v>20</v>
      </c>
      <c r="G74" s="1188"/>
      <c r="H74" s="1192">
        <f t="shared" ref="H74:Q74" si="11">SUM(H71:H73)</f>
        <v>0</v>
      </c>
      <c r="I74" s="1192">
        <f t="shared" si="11"/>
        <v>0</v>
      </c>
      <c r="J74" s="1192">
        <f t="shared" si="11"/>
        <v>0</v>
      </c>
      <c r="K74" s="1192">
        <f t="shared" si="11"/>
        <v>0</v>
      </c>
      <c r="L74" s="1192">
        <f t="shared" si="11"/>
        <v>0</v>
      </c>
      <c r="M74" s="1192">
        <f t="shared" si="11"/>
        <v>0</v>
      </c>
      <c r="N74" s="1192">
        <f t="shared" si="11"/>
        <v>0</v>
      </c>
      <c r="O74" s="1192">
        <f t="shared" si="11"/>
        <v>0</v>
      </c>
      <c r="P74" s="1192">
        <f t="shared" si="11"/>
        <v>0</v>
      </c>
      <c r="Q74" s="1192">
        <f t="shared" si="11"/>
        <v>0</v>
      </c>
    </row>
    <row r="75" spans="2:17" ht="25.5">
      <c r="B75" s="1189" t="s">
        <v>1340</v>
      </c>
      <c r="C75" s="1186" t="s">
        <v>1355</v>
      </c>
      <c r="D75" s="1187"/>
      <c r="E75" s="1187" t="s">
        <v>1342</v>
      </c>
      <c r="F75" s="1124" t="s">
        <v>20</v>
      </c>
      <c r="G75" s="1188"/>
      <c r="H75" s="988"/>
      <c r="I75" s="988"/>
      <c r="J75" s="988"/>
      <c r="K75" s="988"/>
      <c r="L75" s="988"/>
      <c r="M75" s="988"/>
      <c r="N75" s="988"/>
      <c r="O75" s="988"/>
      <c r="P75" s="988"/>
      <c r="Q75" s="988"/>
    </row>
    <row r="76" spans="2:17">
      <c r="B76" s="1189" t="s">
        <v>1340</v>
      </c>
      <c r="C76" s="1195"/>
      <c r="D76" s="1195"/>
      <c r="E76" s="1195" t="s">
        <v>1343</v>
      </c>
      <c r="F76" s="1124" t="s">
        <v>20</v>
      </c>
      <c r="G76" s="1188"/>
      <c r="H76" s="988"/>
      <c r="I76" s="988"/>
      <c r="J76" s="988"/>
      <c r="K76" s="988"/>
      <c r="L76" s="988"/>
      <c r="M76" s="988"/>
      <c r="N76" s="988"/>
      <c r="O76" s="988"/>
      <c r="P76" s="988"/>
      <c r="Q76" s="988"/>
    </row>
    <row r="77" spans="2:17">
      <c r="B77" s="1189" t="s">
        <v>1340</v>
      </c>
      <c r="C77" s="1195"/>
      <c r="D77" s="1195"/>
      <c r="E77" s="1195" t="s">
        <v>1344</v>
      </c>
      <c r="F77" s="1124" t="s">
        <v>20</v>
      </c>
      <c r="G77" s="1188"/>
      <c r="H77" s="988"/>
      <c r="I77" s="988"/>
      <c r="J77" s="988"/>
      <c r="K77" s="988"/>
      <c r="L77" s="988"/>
      <c r="M77" s="988"/>
      <c r="N77" s="988"/>
      <c r="O77" s="988"/>
      <c r="P77" s="988"/>
      <c r="Q77" s="988"/>
    </row>
    <row r="78" spans="2:17">
      <c r="B78" s="1189" t="s">
        <v>1340</v>
      </c>
      <c r="C78" s="1195"/>
      <c r="D78" s="1195"/>
      <c r="E78" s="1195" t="s">
        <v>1345</v>
      </c>
      <c r="F78" s="1124" t="s">
        <v>20</v>
      </c>
      <c r="G78" s="1188"/>
      <c r="H78" s="988"/>
      <c r="I78" s="988"/>
      <c r="J78" s="988"/>
      <c r="K78" s="988"/>
      <c r="L78" s="988"/>
      <c r="M78" s="988"/>
      <c r="N78" s="988"/>
      <c r="O78" s="988"/>
      <c r="P78" s="988"/>
      <c r="Q78" s="988"/>
    </row>
    <row r="79" spans="2:17">
      <c r="B79" s="1189" t="s">
        <v>1340</v>
      </c>
      <c r="C79" s="1195"/>
      <c r="D79" s="1195"/>
      <c r="E79" s="1195" t="s">
        <v>1346</v>
      </c>
      <c r="F79" s="1124" t="s">
        <v>20</v>
      </c>
      <c r="G79" s="1188"/>
      <c r="H79" s="988"/>
      <c r="I79" s="988"/>
      <c r="J79" s="988"/>
      <c r="K79" s="988"/>
      <c r="L79" s="988"/>
      <c r="M79" s="988"/>
      <c r="N79" s="988"/>
      <c r="O79" s="988"/>
      <c r="P79" s="988"/>
      <c r="Q79" s="988"/>
    </row>
    <row r="80" spans="2:17">
      <c r="B80" s="1189" t="s">
        <v>1340</v>
      </c>
      <c r="C80" s="1195"/>
      <c r="D80" s="1195"/>
      <c r="E80" s="1195" t="s">
        <v>1285</v>
      </c>
      <c r="F80" s="1124" t="s">
        <v>20</v>
      </c>
      <c r="G80" s="1188"/>
      <c r="H80" s="988"/>
      <c r="I80" s="988"/>
      <c r="J80" s="988"/>
      <c r="K80" s="988"/>
      <c r="L80" s="988"/>
      <c r="M80" s="988"/>
      <c r="N80" s="988"/>
      <c r="O80" s="988"/>
      <c r="P80" s="988"/>
      <c r="Q80" s="988"/>
    </row>
    <row r="81" spans="2:17">
      <c r="B81" s="1189" t="s">
        <v>1340</v>
      </c>
      <c r="C81" s="1190"/>
      <c r="D81" s="1190"/>
      <c r="E81" s="1190" t="s">
        <v>1347</v>
      </c>
      <c r="F81" s="1124" t="s">
        <v>20</v>
      </c>
      <c r="G81" s="1188"/>
      <c r="H81" s="988"/>
      <c r="I81" s="988"/>
      <c r="J81" s="988"/>
      <c r="K81" s="988"/>
      <c r="L81" s="988"/>
      <c r="M81" s="988"/>
      <c r="N81" s="988"/>
      <c r="O81" s="988"/>
      <c r="P81" s="988"/>
      <c r="Q81" s="988"/>
    </row>
    <row r="82" spans="2:17" s="1185" customFormat="1">
      <c r="B82" s="1189" t="s">
        <v>1340</v>
      </c>
      <c r="C82" s="1194"/>
      <c r="D82" s="1191" t="s">
        <v>1348</v>
      </c>
      <c r="E82" s="1191"/>
      <c r="F82" s="1124" t="s">
        <v>20</v>
      </c>
      <c r="G82" s="1188"/>
      <c r="H82" s="1192">
        <f>SUM(H75:H81)</f>
        <v>0</v>
      </c>
      <c r="I82" s="1192">
        <f t="shared" ref="I82:Q82" si="12">SUM(I75:I81)</f>
        <v>0</v>
      </c>
      <c r="J82" s="1192">
        <f t="shared" si="12"/>
        <v>0</v>
      </c>
      <c r="K82" s="1192">
        <f t="shared" si="12"/>
        <v>0</v>
      </c>
      <c r="L82" s="1192">
        <f t="shared" si="12"/>
        <v>0</v>
      </c>
      <c r="M82" s="1192">
        <f t="shared" si="12"/>
        <v>0</v>
      </c>
      <c r="N82" s="1192">
        <f t="shared" si="12"/>
        <v>0</v>
      </c>
      <c r="O82" s="1192">
        <f t="shared" si="12"/>
        <v>0</v>
      </c>
      <c r="P82" s="1192">
        <f t="shared" si="12"/>
        <v>0</v>
      </c>
      <c r="Q82" s="1192">
        <f t="shared" si="12"/>
        <v>0</v>
      </c>
    </row>
    <row r="83" spans="2:17" s="1185" customFormat="1">
      <c r="B83" s="1189" t="s">
        <v>1340</v>
      </c>
      <c r="C83" s="1190"/>
      <c r="D83" s="1190"/>
      <c r="E83" s="1190" t="s">
        <v>714</v>
      </c>
      <c r="F83" s="1124" t="s">
        <v>20</v>
      </c>
      <c r="G83" s="1188"/>
      <c r="H83" s="988"/>
      <c r="I83" s="988"/>
      <c r="J83" s="988"/>
      <c r="K83" s="988"/>
      <c r="L83" s="988"/>
      <c r="M83" s="988"/>
      <c r="N83" s="988"/>
      <c r="O83" s="988"/>
      <c r="P83" s="988"/>
      <c r="Q83" s="988"/>
    </row>
    <row r="84" spans="2:17" s="1185" customFormat="1">
      <c r="B84" s="1189" t="s">
        <v>1340</v>
      </c>
      <c r="C84" s="1190"/>
      <c r="D84" s="1190"/>
      <c r="E84" s="1190" t="s">
        <v>1349</v>
      </c>
      <c r="F84" s="1124" t="s">
        <v>20</v>
      </c>
      <c r="G84" s="1188"/>
      <c r="H84" s="988"/>
      <c r="I84" s="988"/>
      <c r="J84" s="988"/>
      <c r="K84" s="988"/>
      <c r="L84" s="988"/>
      <c r="M84" s="988"/>
      <c r="N84" s="988"/>
      <c r="O84" s="988"/>
      <c r="P84" s="988"/>
      <c r="Q84" s="988"/>
    </row>
    <row r="85" spans="2:17" s="1185" customFormat="1">
      <c r="B85" s="1189" t="s">
        <v>1340</v>
      </c>
      <c r="C85" s="1194"/>
      <c r="D85" s="1191" t="s">
        <v>1194</v>
      </c>
      <c r="E85" s="1191"/>
      <c r="F85" s="1124" t="s">
        <v>20</v>
      </c>
      <c r="G85" s="1188"/>
      <c r="H85" s="1192">
        <f t="shared" ref="H85:Q85" si="13">SUM(H82:H84)</f>
        <v>0</v>
      </c>
      <c r="I85" s="1192">
        <f t="shared" si="13"/>
        <v>0</v>
      </c>
      <c r="J85" s="1192">
        <f t="shared" si="13"/>
        <v>0</v>
      </c>
      <c r="K85" s="1192">
        <f t="shared" si="13"/>
        <v>0</v>
      </c>
      <c r="L85" s="1192">
        <f t="shared" si="13"/>
        <v>0</v>
      </c>
      <c r="M85" s="1192">
        <f t="shared" si="13"/>
        <v>0</v>
      </c>
      <c r="N85" s="1192">
        <f t="shared" si="13"/>
        <v>0</v>
      </c>
      <c r="O85" s="1192">
        <f t="shared" si="13"/>
        <v>0</v>
      </c>
      <c r="P85" s="1192">
        <f t="shared" si="13"/>
        <v>0</v>
      </c>
      <c r="Q85" s="1192">
        <f t="shared" si="13"/>
        <v>0</v>
      </c>
    </row>
    <row r="86" spans="2:17" ht="25.5">
      <c r="B86" s="1189" t="s">
        <v>1340</v>
      </c>
      <c r="C86" s="1186" t="s">
        <v>1356</v>
      </c>
      <c r="D86" s="1187"/>
      <c r="E86" s="1187" t="s">
        <v>1342</v>
      </c>
      <c r="F86" s="1124" t="s">
        <v>20</v>
      </c>
      <c r="G86" s="1188"/>
      <c r="H86" s="988"/>
      <c r="I86" s="988"/>
      <c r="J86" s="988"/>
      <c r="K86" s="988"/>
      <c r="L86" s="988"/>
      <c r="M86" s="988"/>
      <c r="N86" s="988"/>
      <c r="O86" s="988"/>
      <c r="P86" s="988"/>
      <c r="Q86" s="988"/>
    </row>
    <row r="87" spans="2:17">
      <c r="B87" s="1189" t="s">
        <v>1340</v>
      </c>
      <c r="C87" s="1195"/>
      <c r="D87" s="1195"/>
      <c r="E87" s="1195" t="s">
        <v>1343</v>
      </c>
      <c r="F87" s="1124" t="s">
        <v>20</v>
      </c>
      <c r="G87" s="1188"/>
      <c r="H87" s="988"/>
      <c r="I87" s="988"/>
      <c r="J87" s="988"/>
      <c r="K87" s="988"/>
      <c r="L87" s="988"/>
      <c r="M87" s="988"/>
      <c r="N87" s="988"/>
      <c r="O87" s="988"/>
      <c r="P87" s="988"/>
      <c r="Q87" s="988"/>
    </row>
    <row r="88" spans="2:17">
      <c r="B88" s="1189" t="s">
        <v>1340</v>
      </c>
      <c r="C88" s="1195"/>
      <c r="D88" s="1195"/>
      <c r="E88" s="1195" t="s">
        <v>1344</v>
      </c>
      <c r="F88" s="1124" t="s">
        <v>20</v>
      </c>
      <c r="G88" s="1188"/>
      <c r="H88" s="988"/>
      <c r="I88" s="988"/>
      <c r="J88" s="988"/>
      <c r="K88" s="988"/>
      <c r="L88" s="988"/>
      <c r="M88" s="988"/>
      <c r="N88" s="988"/>
      <c r="O88" s="988"/>
      <c r="P88" s="988"/>
      <c r="Q88" s="988"/>
    </row>
    <row r="89" spans="2:17">
      <c r="B89" s="1189" t="s">
        <v>1340</v>
      </c>
      <c r="C89" s="1195"/>
      <c r="D89" s="1195"/>
      <c r="E89" s="1195" t="s">
        <v>1345</v>
      </c>
      <c r="F89" s="1124" t="s">
        <v>20</v>
      </c>
      <c r="G89" s="1188"/>
      <c r="H89" s="988"/>
      <c r="I89" s="988"/>
      <c r="J89" s="988"/>
      <c r="K89" s="988"/>
      <c r="L89" s="988"/>
      <c r="M89" s="988"/>
      <c r="N89" s="988"/>
      <c r="O89" s="988"/>
      <c r="P89" s="988"/>
      <c r="Q89" s="988"/>
    </row>
    <row r="90" spans="2:17">
      <c r="B90" s="1189" t="s">
        <v>1340</v>
      </c>
      <c r="C90" s="1195"/>
      <c r="D90" s="1195"/>
      <c r="E90" s="1195" t="s">
        <v>1346</v>
      </c>
      <c r="F90" s="1124" t="s">
        <v>20</v>
      </c>
      <c r="G90" s="1188"/>
      <c r="H90" s="988"/>
      <c r="I90" s="988"/>
      <c r="J90" s="988"/>
      <c r="K90" s="988"/>
      <c r="L90" s="988"/>
      <c r="M90" s="988"/>
      <c r="N90" s="988"/>
      <c r="O90" s="988"/>
      <c r="P90" s="988"/>
      <c r="Q90" s="988"/>
    </row>
    <row r="91" spans="2:17">
      <c r="B91" s="1189" t="s">
        <v>1340</v>
      </c>
      <c r="C91" s="1195"/>
      <c r="D91" s="1195"/>
      <c r="E91" s="1195" t="s">
        <v>1285</v>
      </c>
      <c r="F91" s="1124" t="s">
        <v>20</v>
      </c>
      <c r="G91" s="1188"/>
      <c r="H91" s="988"/>
      <c r="I91" s="988"/>
      <c r="J91" s="988"/>
      <c r="K91" s="988"/>
      <c r="L91" s="988"/>
      <c r="M91" s="988"/>
      <c r="N91" s="988"/>
      <c r="O91" s="988"/>
      <c r="P91" s="988"/>
      <c r="Q91" s="988"/>
    </row>
    <row r="92" spans="2:17">
      <c r="B92" s="1189" t="s">
        <v>1340</v>
      </c>
      <c r="C92" s="1190"/>
      <c r="D92" s="1190"/>
      <c r="E92" s="1190" t="s">
        <v>1347</v>
      </c>
      <c r="F92" s="1124" t="s">
        <v>20</v>
      </c>
      <c r="G92" s="1188"/>
      <c r="H92" s="988"/>
      <c r="I92" s="988"/>
      <c r="J92" s="988"/>
      <c r="K92" s="988"/>
      <c r="L92" s="988"/>
      <c r="M92" s="988"/>
      <c r="N92" s="988"/>
      <c r="O92" s="988"/>
      <c r="P92" s="988"/>
      <c r="Q92" s="988"/>
    </row>
    <row r="93" spans="2:17" s="1185" customFormat="1">
      <c r="B93" s="1189" t="s">
        <v>1340</v>
      </c>
      <c r="C93" s="1194"/>
      <c r="D93" s="1191" t="s">
        <v>1348</v>
      </c>
      <c r="E93" s="1191"/>
      <c r="F93" s="1124" t="s">
        <v>20</v>
      </c>
      <c r="G93" s="1188"/>
      <c r="H93" s="1192">
        <f>SUM(H86:H92)</f>
        <v>0</v>
      </c>
      <c r="I93" s="1192">
        <f t="shared" ref="I93:Q93" si="14">SUM(I86:I92)</f>
        <v>0</v>
      </c>
      <c r="J93" s="1192">
        <f t="shared" si="14"/>
        <v>0</v>
      </c>
      <c r="K93" s="1192">
        <f t="shared" si="14"/>
        <v>0</v>
      </c>
      <c r="L93" s="1192">
        <f t="shared" si="14"/>
        <v>0</v>
      </c>
      <c r="M93" s="1192">
        <f t="shared" si="14"/>
        <v>0</v>
      </c>
      <c r="N93" s="1192">
        <f t="shared" si="14"/>
        <v>0</v>
      </c>
      <c r="O93" s="1192">
        <f t="shared" si="14"/>
        <v>0</v>
      </c>
      <c r="P93" s="1192">
        <f t="shared" si="14"/>
        <v>0</v>
      </c>
      <c r="Q93" s="1192">
        <f t="shared" si="14"/>
        <v>0</v>
      </c>
    </row>
    <row r="94" spans="2:17" s="1185" customFormat="1">
      <c r="B94" s="1189" t="s">
        <v>1340</v>
      </c>
      <c r="C94" s="1190"/>
      <c r="D94" s="1190"/>
      <c r="E94" s="1190" t="s">
        <v>714</v>
      </c>
      <c r="F94" s="1124" t="s">
        <v>20</v>
      </c>
      <c r="G94" s="1188"/>
      <c r="H94" s="988"/>
      <c r="I94" s="988"/>
      <c r="J94" s="988"/>
      <c r="K94" s="988"/>
      <c r="L94" s="988"/>
      <c r="M94" s="988"/>
      <c r="N94" s="988"/>
      <c r="O94" s="988"/>
      <c r="P94" s="988"/>
      <c r="Q94" s="988"/>
    </row>
    <row r="95" spans="2:17" s="1185" customFormat="1">
      <c r="B95" s="1189" t="s">
        <v>1340</v>
      </c>
      <c r="C95" s="1190"/>
      <c r="D95" s="1190"/>
      <c r="E95" s="1190" t="s">
        <v>1349</v>
      </c>
      <c r="F95" s="1124" t="s">
        <v>20</v>
      </c>
      <c r="G95" s="1188"/>
      <c r="H95" s="988"/>
      <c r="I95" s="988"/>
      <c r="J95" s="988"/>
      <c r="K95" s="988"/>
      <c r="L95" s="988"/>
      <c r="M95" s="988"/>
      <c r="N95" s="988"/>
      <c r="O95" s="988"/>
      <c r="P95" s="988"/>
      <c r="Q95" s="988"/>
    </row>
    <row r="96" spans="2:17" s="1185" customFormat="1">
      <c r="B96" s="1189" t="s">
        <v>1340</v>
      </c>
      <c r="C96" s="1194"/>
      <c r="D96" s="1191" t="s">
        <v>1194</v>
      </c>
      <c r="E96" s="1191"/>
      <c r="F96" s="1124" t="s">
        <v>20</v>
      </c>
      <c r="G96" s="1188"/>
      <c r="H96" s="1192">
        <f t="shared" ref="H96:Q96" si="15">SUM(H93:H95)</f>
        <v>0</v>
      </c>
      <c r="I96" s="1192">
        <f t="shared" si="15"/>
        <v>0</v>
      </c>
      <c r="J96" s="1192">
        <f t="shared" si="15"/>
        <v>0</v>
      </c>
      <c r="K96" s="1192">
        <f t="shared" si="15"/>
        <v>0</v>
      </c>
      <c r="L96" s="1192">
        <f t="shared" si="15"/>
        <v>0</v>
      </c>
      <c r="M96" s="1192">
        <f t="shared" si="15"/>
        <v>0</v>
      </c>
      <c r="N96" s="1192">
        <f t="shared" si="15"/>
        <v>0</v>
      </c>
      <c r="O96" s="1192">
        <f t="shared" si="15"/>
        <v>0</v>
      </c>
      <c r="P96" s="1192">
        <f t="shared" si="15"/>
        <v>0</v>
      </c>
      <c r="Q96" s="1192">
        <f t="shared" si="15"/>
        <v>0</v>
      </c>
    </row>
    <row r="97" spans="2:17" ht="25.5">
      <c r="B97" s="1189" t="s">
        <v>1340</v>
      </c>
      <c r="C97" s="1186" t="s">
        <v>1357</v>
      </c>
      <c r="D97" s="1187"/>
      <c r="E97" s="1187" t="s">
        <v>1342</v>
      </c>
      <c r="F97" s="1124" t="s">
        <v>20</v>
      </c>
      <c r="G97" s="1188"/>
      <c r="H97" s="988"/>
      <c r="I97" s="988"/>
      <c r="J97" s="988"/>
      <c r="K97" s="988"/>
      <c r="L97" s="988"/>
      <c r="M97" s="988"/>
      <c r="N97" s="988"/>
      <c r="O97" s="988"/>
      <c r="P97" s="988"/>
      <c r="Q97" s="988"/>
    </row>
    <row r="98" spans="2:17">
      <c r="B98" s="1189" t="s">
        <v>1340</v>
      </c>
      <c r="C98" s="1195"/>
      <c r="D98" s="1195"/>
      <c r="E98" s="1195" t="s">
        <v>1343</v>
      </c>
      <c r="F98" s="1124" t="s">
        <v>20</v>
      </c>
      <c r="G98" s="1188"/>
      <c r="H98" s="988"/>
      <c r="I98" s="988"/>
      <c r="J98" s="988"/>
      <c r="K98" s="988"/>
      <c r="L98" s="988"/>
      <c r="M98" s="988"/>
      <c r="N98" s="988"/>
      <c r="O98" s="988"/>
      <c r="P98" s="988"/>
      <c r="Q98" s="988"/>
    </row>
    <row r="99" spans="2:17">
      <c r="B99" s="1189" t="s">
        <v>1340</v>
      </c>
      <c r="C99" s="1195"/>
      <c r="D99" s="1195"/>
      <c r="E99" s="1195" t="s">
        <v>1344</v>
      </c>
      <c r="F99" s="1124" t="s">
        <v>20</v>
      </c>
      <c r="G99" s="1188"/>
      <c r="H99" s="988"/>
      <c r="I99" s="988"/>
      <c r="J99" s="988"/>
      <c r="K99" s="988"/>
      <c r="L99" s="988"/>
      <c r="M99" s="988"/>
      <c r="N99" s="988"/>
      <c r="O99" s="988"/>
      <c r="P99" s="988"/>
      <c r="Q99" s="988"/>
    </row>
    <row r="100" spans="2:17">
      <c r="B100" s="1189" t="s">
        <v>1340</v>
      </c>
      <c r="C100" s="1195"/>
      <c r="D100" s="1195"/>
      <c r="E100" s="1195" t="s">
        <v>1345</v>
      </c>
      <c r="F100" s="1124" t="s">
        <v>20</v>
      </c>
      <c r="G100" s="1188"/>
      <c r="H100" s="988"/>
      <c r="I100" s="988"/>
      <c r="J100" s="988"/>
      <c r="K100" s="988"/>
      <c r="L100" s="988"/>
      <c r="M100" s="988"/>
      <c r="N100" s="988"/>
      <c r="O100" s="988"/>
      <c r="P100" s="988"/>
      <c r="Q100" s="988"/>
    </row>
    <row r="101" spans="2:17">
      <c r="B101" s="1189" t="s">
        <v>1340</v>
      </c>
      <c r="C101" s="1195"/>
      <c r="D101" s="1195"/>
      <c r="E101" s="1195" t="s">
        <v>1346</v>
      </c>
      <c r="F101" s="1124" t="s">
        <v>20</v>
      </c>
      <c r="G101" s="1188"/>
      <c r="H101" s="988"/>
      <c r="I101" s="988"/>
      <c r="J101" s="988"/>
      <c r="K101" s="988"/>
      <c r="L101" s="988"/>
      <c r="M101" s="988"/>
      <c r="N101" s="988"/>
      <c r="O101" s="988"/>
      <c r="P101" s="988"/>
      <c r="Q101" s="988"/>
    </row>
    <row r="102" spans="2:17">
      <c r="B102" s="1189" t="s">
        <v>1340</v>
      </c>
      <c r="C102" s="1195"/>
      <c r="D102" s="1195"/>
      <c r="E102" s="1195" t="s">
        <v>1285</v>
      </c>
      <c r="F102" s="1124" t="s">
        <v>20</v>
      </c>
      <c r="G102" s="1188"/>
      <c r="H102" s="988"/>
      <c r="I102" s="988"/>
      <c r="J102" s="988"/>
      <c r="K102" s="988"/>
      <c r="L102" s="988"/>
      <c r="M102" s="988"/>
      <c r="N102" s="988"/>
      <c r="O102" s="988"/>
      <c r="P102" s="988"/>
      <c r="Q102" s="988"/>
    </row>
    <row r="103" spans="2:17">
      <c r="B103" s="1189" t="s">
        <v>1340</v>
      </c>
      <c r="C103" s="1190"/>
      <c r="D103" s="1190"/>
      <c r="E103" s="1190" t="s">
        <v>1347</v>
      </c>
      <c r="F103" s="1124" t="s">
        <v>20</v>
      </c>
      <c r="G103" s="1188"/>
      <c r="H103" s="988"/>
      <c r="I103" s="988"/>
      <c r="J103" s="988"/>
      <c r="K103" s="988"/>
      <c r="L103" s="988"/>
      <c r="M103" s="988"/>
      <c r="N103" s="988"/>
      <c r="O103" s="988"/>
      <c r="P103" s="988"/>
      <c r="Q103" s="988"/>
    </row>
    <row r="104" spans="2:17" s="1185" customFormat="1">
      <c r="B104" s="1189" t="s">
        <v>1340</v>
      </c>
      <c r="C104" s="1194"/>
      <c r="D104" s="1191" t="s">
        <v>1348</v>
      </c>
      <c r="E104" s="1191"/>
      <c r="F104" s="1124" t="s">
        <v>20</v>
      </c>
      <c r="G104" s="1188"/>
      <c r="H104" s="1192">
        <f>SUM(H97:H103)</f>
        <v>0</v>
      </c>
      <c r="I104" s="1192">
        <f t="shared" ref="I104:Q104" si="16">SUM(I97:I103)</f>
        <v>0</v>
      </c>
      <c r="J104" s="1192">
        <f t="shared" si="16"/>
        <v>0</v>
      </c>
      <c r="K104" s="1192">
        <f t="shared" si="16"/>
        <v>0</v>
      </c>
      <c r="L104" s="1192">
        <f t="shared" si="16"/>
        <v>0</v>
      </c>
      <c r="M104" s="1192">
        <f t="shared" si="16"/>
        <v>0</v>
      </c>
      <c r="N104" s="1192">
        <f t="shared" si="16"/>
        <v>0</v>
      </c>
      <c r="O104" s="1192">
        <f t="shared" si="16"/>
        <v>0</v>
      </c>
      <c r="P104" s="1192">
        <f t="shared" si="16"/>
        <v>0</v>
      </c>
      <c r="Q104" s="1192">
        <f t="shared" si="16"/>
        <v>0</v>
      </c>
    </row>
    <row r="105" spans="2:17" s="1185" customFormat="1">
      <c r="B105" s="1189" t="s">
        <v>1340</v>
      </c>
      <c r="C105" s="1190"/>
      <c r="D105" s="1190"/>
      <c r="E105" s="1190" t="s">
        <v>714</v>
      </c>
      <c r="F105" s="1124" t="s">
        <v>20</v>
      </c>
      <c r="G105" s="1188"/>
      <c r="H105" s="988"/>
      <c r="I105" s="988"/>
      <c r="J105" s="988"/>
      <c r="K105" s="988"/>
      <c r="L105" s="988"/>
      <c r="M105" s="988"/>
      <c r="N105" s="988"/>
      <c r="O105" s="988"/>
      <c r="P105" s="988"/>
      <c r="Q105" s="988"/>
    </row>
    <row r="106" spans="2:17" s="1185" customFormat="1">
      <c r="B106" s="1189" t="s">
        <v>1340</v>
      </c>
      <c r="C106" s="1190"/>
      <c r="D106" s="1190"/>
      <c r="E106" s="1190" t="s">
        <v>1349</v>
      </c>
      <c r="F106" s="1124" t="s">
        <v>20</v>
      </c>
      <c r="G106" s="1188"/>
      <c r="H106" s="988"/>
      <c r="I106" s="988"/>
      <c r="J106" s="988"/>
      <c r="K106" s="988"/>
      <c r="L106" s="988"/>
      <c r="M106" s="988"/>
      <c r="N106" s="988"/>
      <c r="O106" s="988"/>
      <c r="P106" s="988"/>
      <c r="Q106" s="988"/>
    </row>
    <row r="107" spans="2:17" s="1185" customFormat="1">
      <c r="B107" s="1189" t="s">
        <v>1340</v>
      </c>
      <c r="C107" s="1194"/>
      <c r="D107" s="1191" t="s">
        <v>1194</v>
      </c>
      <c r="E107" s="1191"/>
      <c r="F107" s="1124" t="s">
        <v>20</v>
      </c>
      <c r="G107" s="1188"/>
      <c r="H107" s="1192">
        <f t="shared" ref="H107:Q107" si="17">SUM(H104:H106)</f>
        <v>0</v>
      </c>
      <c r="I107" s="1192">
        <f t="shared" si="17"/>
        <v>0</v>
      </c>
      <c r="J107" s="1192">
        <f t="shared" si="17"/>
        <v>0</v>
      </c>
      <c r="K107" s="1192">
        <f t="shared" si="17"/>
        <v>0</v>
      </c>
      <c r="L107" s="1192">
        <f t="shared" si="17"/>
        <v>0</v>
      </c>
      <c r="M107" s="1192">
        <f t="shared" si="17"/>
        <v>0</v>
      </c>
      <c r="N107" s="1192">
        <f t="shared" si="17"/>
        <v>0</v>
      </c>
      <c r="O107" s="1192">
        <f t="shared" si="17"/>
        <v>0</v>
      </c>
      <c r="P107" s="1192">
        <f t="shared" si="17"/>
        <v>0</v>
      </c>
      <c r="Q107" s="1192">
        <f t="shared" si="17"/>
        <v>0</v>
      </c>
    </row>
    <row r="108" spans="2:17" ht="25.5">
      <c r="B108" s="1189" t="s">
        <v>1340</v>
      </c>
      <c r="C108" s="1186" t="s">
        <v>1358</v>
      </c>
      <c r="D108" s="1187"/>
      <c r="E108" s="1187" t="s">
        <v>1342</v>
      </c>
      <c r="F108" s="1124" t="s">
        <v>20</v>
      </c>
      <c r="G108" s="1188"/>
      <c r="H108" s="988"/>
      <c r="I108" s="988"/>
      <c r="J108" s="988"/>
      <c r="K108" s="988"/>
      <c r="L108" s="988"/>
      <c r="M108" s="988"/>
      <c r="N108" s="988"/>
      <c r="O108" s="988"/>
      <c r="P108" s="988"/>
      <c r="Q108" s="988"/>
    </row>
    <row r="109" spans="2:17">
      <c r="B109" s="1189" t="s">
        <v>1340</v>
      </c>
      <c r="C109" s="1195"/>
      <c r="D109" s="1195"/>
      <c r="E109" s="1195" t="s">
        <v>1343</v>
      </c>
      <c r="F109" s="1124" t="s">
        <v>20</v>
      </c>
      <c r="G109" s="1188"/>
      <c r="H109" s="988"/>
      <c r="I109" s="988"/>
      <c r="J109" s="988"/>
      <c r="K109" s="988"/>
      <c r="L109" s="988"/>
      <c r="M109" s="988"/>
      <c r="N109" s="988"/>
      <c r="O109" s="988"/>
      <c r="P109" s="988"/>
      <c r="Q109" s="988"/>
    </row>
    <row r="110" spans="2:17">
      <c r="B110" s="1189" t="s">
        <v>1340</v>
      </c>
      <c r="C110" s="1195"/>
      <c r="D110" s="1195"/>
      <c r="E110" s="1195" t="s">
        <v>1344</v>
      </c>
      <c r="F110" s="1124" t="s">
        <v>20</v>
      </c>
      <c r="G110" s="1188"/>
      <c r="H110" s="988"/>
      <c r="I110" s="988"/>
      <c r="J110" s="988"/>
      <c r="K110" s="988"/>
      <c r="L110" s="988"/>
      <c r="M110" s="988"/>
      <c r="N110" s="988"/>
      <c r="O110" s="988"/>
      <c r="P110" s="988"/>
      <c r="Q110" s="988"/>
    </row>
    <row r="111" spans="2:17">
      <c r="B111" s="1189" t="s">
        <v>1340</v>
      </c>
      <c r="C111" s="1195"/>
      <c r="D111" s="1195"/>
      <c r="E111" s="1195" t="s">
        <v>1345</v>
      </c>
      <c r="F111" s="1124" t="s">
        <v>20</v>
      </c>
      <c r="G111" s="1188"/>
      <c r="H111" s="988"/>
      <c r="I111" s="988"/>
      <c r="J111" s="988"/>
      <c r="K111" s="988"/>
      <c r="L111" s="988"/>
      <c r="M111" s="988"/>
      <c r="N111" s="988"/>
      <c r="O111" s="988"/>
      <c r="P111" s="988"/>
      <c r="Q111" s="988"/>
    </row>
    <row r="112" spans="2:17">
      <c r="B112" s="1189" t="s">
        <v>1340</v>
      </c>
      <c r="C112" s="1195"/>
      <c r="D112" s="1195"/>
      <c r="E112" s="1195" t="s">
        <v>1346</v>
      </c>
      <c r="F112" s="1124" t="s">
        <v>20</v>
      </c>
      <c r="G112" s="1188"/>
      <c r="H112" s="988"/>
      <c r="I112" s="988"/>
      <c r="J112" s="988"/>
      <c r="K112" s="988"/>
      <c r="L112" s="988"/>
      <c r="M112" s="988"/>
      <c r="N112" s="988"/>
      <c r="O112" s="988"/>
      <c r="P112" s="988"/>
      <c r="Q112" s="988"/>
    </row>
    <row r="113" spans="2:18">
      <c r="B113" s="1189" t="s">
        <v>1340</v>
      </c>
      <c r="C113" s="1195"/>
      <c r="D113" s="1195"/>
      <c r="E113" s="1195" t="s">
        <v>1285</v>
      </c>
      <c r="F113" s="1124" t="s">
        <v>20</v>
      </c>
      <c r="G113" s="1188"/>
      <c r="H113" s="988"/>
      <c r="I113" s="988"/>
      <c r="J113" s="988"/>
      <c r="K113" s="988"/>
      <c r="L113" s="988"/>
      <c r="M113" s="988"/>
      <c r="N113" s="988"/>
      <c r="O113" s="988"/>
      <c r="P113" s="988"/>
      <c r="Q113" s="988"/>
    </row>
    <row r="114" spans="2:18">
      <c r="B114" s="1189" t="s">
        <v>1340</v>
      </c>
      <c r="C114" s="1190"/>
      <c r="D114" s="1190"/>
      <c r="E114" s="1190" t="s">
        <v>1347</v>
      </c>
      <c r="F114" s="1124" t="s">
        <v>20</v>
      </c>
      <c r="G114" s="1188"/>
      <c r="H114" s="988"/>
      <c r="I114" s="988"/>
      <c r="J114" s="988"/>
      <c r="K114" s="988"/>
      <c r="L114" s="988"/>
      <c r="M114" s="988"/>
      <c r="N114" s="988"/>
      <c r="O114" s="988"/>
      <c r="P114" s="988"/>
      <c r="Q114" s="988"/>
    </row>
    <row r="115" spans="2:18" s="1185" customFormat="1">
      <c r="B115" s="1189" t="s">
        <v>1340</v>
      </c>
      <c r="C115" s="1194"/>
      <c r="D115" s="1191" t="s">
        <v>1348</v>
      </c>
      <c r="E115" s="1191"/>
      <c r="F115" s="1124" t="s">
        <v>20</v>
      </c>
      <c r="G115" s="1188"/>
      <c r="H115" s="1192">
        <f>SUM(H108:H114)</f>
        <v>0</v>
      </c>
      <c r="I115" s="1192">
        <f t="shared" ref="I115:Q115" si="18">SUM(I108:I114)</f>
        <v>0</v>
      </c>
      <c r="J115" s="1192">
        <f t="shared" si="18"/>
        <v>0</v>
      </c>
      <c r="K115" s="1192">
        <f t="shared" si="18"/>
        <v>0</v>
      </c>
      <c r="L115" s="1192">
        <f t="shared" si="18"/>
        <v>0</v>
      </c>
      <c r="M115" s="1192">
        <f t="shared" si="18"/>
        <v>0</v>
      </c>
      <c r="N115" s="1192">
        <f t="shared" si="18"/>
        <v>0</v>
      </c>
      <c r="O115" s="1192">
        <f t="shared" si="18"/>
        <v>0</v>
      </c>
      <c r="P115" s="1192">
        <f t="shared" si="18"/>
        <v>0</v>
      </c>
      <c r="Q115" s="1192">
        <f t="shared" si="18"/>
        <v>0</v>
      </c>
    </row>
    <row r="116" spans="2:18" s="1185" customFormat="1">
      <c r="B116" s="1189" t="s">
        <v>1340</v>
      </c>
      <c r="C116" s="1190"/>
      <c r="D116" s="1190"/>
      <c r="E116" s="1190" t="s">
        <v>714</v>
      </c>
      <c r="F116" s="1124" t="s">
        <v>20</v>
      </c>
      <c r="G116" s="1188"/>
      <c r="H116" s="988"/>
      <c r="I116" s="988"/>
      <c r="J116" s="988"/>
      <c r="K116" s="988"/>
      <c r="L116" s="988"/>
      <c r="M116" s="988"/>
      <c r="N116" s="988"/>
      <c r="O116" s="988"/>
      <c r="P116" s="988"/>
      <c r="Q116" s="988"/>
    </row>
    <row r="117" spans="2:18" s="1185" customFormat="1">
      <c r="B117" s="1189" t="s">
        <v>1340</v>
      </c>
      <c r="C117" s="1190"/>
      <c r="D117" s="1190"/>
      <c r="E117" s="1190" t="s">
        <v>1349</v>
      </c>
      <c r="F117" s="1124" t="s">
        <v>20</v>
      </c>
      <c r="G117" s="1188"/>
      <c r="H117" s="988"/>
      <c r="I117" s="988"/>
      <c r="J117" s="988"/>
      <c r="K117" s="988"/>
      <c r="L117" s="988"/>
      <c r="M117" s="988"/>
      <c r="N117" s="988"/>
      <c r="O117" s="988"/>
      <c r="P117" s="988"/>
      <c r="Q117" s="988"/>
    </row>
    <row r="118" spans="2:18" s="1185" customFormat="1">
      <c r="B118" s="1196" t="s">
        <v>1340</v>
      </c>
      <c r="C118" s="1194"/>
      <c r="D118" s="1191" t="s">
        <v>1194</v>
      </c>
      <c r="E118" s="1191"/>
      <c r="F118" s="1124" t="s">
        <v>20</v>
      </c>
      <c r="G118" s="1188"/>
      <c r="H118" s="1192">
        <f t="shared" ref="H118:Q119" si="19">SUM(H115:H117)</f>
        <v>0</v>
      </c>
      <c r="I118" s="1192">
        <f t="shared" si="19"/>
        <v>0</v>
      </c>
      <c r="J118" s="1192">
        <f t="shared" si="19"/>
        <v>0</v>
      </c>
      <c r="K118" s="1192">
        <f t="shared" si="19"/>
        <v>0</v>
      </c>
      <c r="L118" s="1192">
        <f t="shared" si="19"/>
        <v>0</v>
      </c>
      <c r="M118" s="1192">
        <f t="shared" si="19"/>
        <v>0</v>
      </c>
      <c r="N118" s="1192">
        <f t="shared" si="19"/>
        <v>0</v>
      </c>
      <c r="O118" s="1192">
        <f t="shared" si="19"/>
        <v>0</v>
      </c>
      <c r="P118" s="1192">
        <f t="shared" si="19"/>
        <v>0</v>
      </c>
      <c r="Q118" s="1192">
        <f t="shared" si="19"/>
        <v>0</v>
      </c>
    </row>
    <row r="119" spans="2:18" s="1185" customFormat="1" ht="28.5">
      <c r="B119" s="1197" t="s">
        <v>1359</v>
      </c>
      <c r="C119" s="1194"/>
      <c r="D119" s="1191"/>
      <c r="E119" s="1191"/>
      <c r="F119" s="1124" t="s">
        <v>20</v>
      </c>
      <c r="G119" s="1188"/>
      <c r="H119" s="1192">
        <f t="shared" si="19"/>
        <v>0</v>
      </c>
      <c r="I119" s="1192">
        <f t="shared" si="19"/>
        <v>0</v>
      </c>
      <c r="J119" s="1192">
        <f t="shared" si="19"/>
        <v>0</v>
      </c>
      <c r="K119" s="1192">
        <f t="shared" si="19"/>
        <v>0</v>
      </c>
      <c r="L119" s="1192">
        <f t="shared" si="19"/>
        <v>0</v>
      </c>
      <c r="M119" s="1192">
        <f t="shared" si="19"/>
        <v>0</v>
      </c>
      <c r="N119" s="1192">
        <f t="shared" si="19"/>
        <v>0</v>
      </c>
      <c r="O119" s="1192">
        <f t="shared" si="19"/>
        <v>0</v>
      </c>
      <c r="P119" s="1192">
        <f t="shared" si="19"/>
        <v>0</v>
      </c>
      <c r="Q119" s="1192">
        <f t="shared" si="19"/>
        <v>0</v>
      </c>
    </row>
    <row r="120" spans="2:18" s="1185" customFormat="1">
      <c r="B120" s="1198"/>
      <c r="C120" s="1199"/>
      <c r="D120" s="1200"/>
      <c r="E120" s="1201"/>
      <c r="F120" s="1201"/>
      <c r="G120" s="1201"/>
      <c r="H120" s="1201"/>
      <c r="I120" s="1201"/>
      <c r="J120" s="1201"/>
      <c r="K120" s="1201"/>
      <c r="L120" s="1201"/>
      <c r="M120" s="1201"/>
      <c r="N120" s="1201"/>
      <c r="O120" s="1201"/>
      <c r="P120" s="1201"/>
      <c r="Q120" s="1201"/>
      <c r="R120" s="1201"/>
    </row>
    <row r="121" spans="2:18">
      <c r="D121" s="1195" t="s">
        <v>1360</v>
      </c>
      <c r="F121" s="1202" t="s">
        <v>20</v>
      </c>
      <c r="H121" s="1146"/>
      <c r="I121" s="1146"/>
      <c r="J121" s="1146"/>
      <c r="K121" s="1146"/>
      <c r="L121" s="1146"/>
      <c r="M121" s="1146"/>
      <c r="N121" s="1146"/>
      <c r="O121" s="1146"/>
      <c r="P121" s="1146"/>
      <c r="Q121" s="1146"/>
    </row>
    <row r="122" spans="2:18">
      <c r="D122" s="1195" t="s">
        <v>1361</v>
      </c>
      <c r="F122" s="1203" t="s">
        <v>1362</v>
      </c>
      <c r="H122" s="1146"/>
      <c r="I122" s="1146"/>
      <c r="J122" s="1146"/>
      <c r="K122" s="1146"/>
      <c r="L122" s="1146"/>
      <c r="M122" s="1146"/>
      <c r="N122" s="1146"/>
      <c r="O122" s="1146"/>
      <c r="P122" s="1146"/>
      <c r="Q122" s="1146"/>
    </row>
    <row r="123" spans="2:18">
      <c r="D123" s="1195" t="s">
        <v>1363</v>
      </c>
      <c r="F123" s="1203" t="s">
        <v>1362</v>
      </c>
      <c r="H123" s="1146"/>
      <c r="I123" s="1146"/>
      <c r="J123" s="1146"/>
      <c r="K123" s="1146"/>
      <c r="L123" s="1146"/>
      <c r="M123" s="1146"/>
      <c r="N123" s="1146"/>
      <c r="O123" s="1146"/>
      <c r="P123" s="1146"/>
      <c r="Q123" s="1146"/>
    </row>
    <row r="124" spans="2:18">
      <c r="D124" s="1204" t="s">
        <v>1364</v>
      </c>
      <c r="F124" s="1203"/>
      <c r="H124" s="1146"/>
      <c r="I124" s="1146"/>
      <c r="J124" s="1146"/>
      <c r="K124" s="1146"/>
      <c r="L124" s="1146"/>
      <c r="M124" s="1146"/>
      <c r="N124" s="1146"/>
      <c r="O124" s="1146"/>
      <c r="P124" s="1146"/>
      <c r="Q124" s="1146"/>
    </row>
    <row r="125" spans="2:18">
      <c r="D125" s="1195" t="s">
        <v>1365</v>
      </c>
      <c r="F125" s="1203" t="s">
        <v>1362</v>
      </c>
      <c r="H125" s="1146"/>
      <c r="I125" s="1146"/>
      <c r="J125" s="1146"/>
      <c r="K125" s="1146"/>
      <c r="L125" s="1146"/>
      <c r="M125" s="1146"/>
      <c r="N125" s="1146"/>
      <c r="O125" s="1146"/>
      <c r="P125" s="1146"/>
      <c r="Q125" s="1146"/>
    </row>
    <row r="126" spans="2:18">
      <c r="D126" s="1195" t="s">
        <v>1366</v>
      </c>
      <c r="F126" s="1203" t="s">
        <v>1362</v>
      </c>
      <c r="H126" s="1146"/>
      <c r="I126" s="1146"/>
      <c r="J126" s="1146"/>
      <c r="K126" s="1146"/>
      <c r="L126" s="1146"/>
      <c r="M126" s="1146"/>
      <c r="N126" s="1146"/>
      <c r="O126" s="1146"/>
      <c r="P126" s="1146"/>
      <c r="Q126" s="1146"/>
    </row>
    <row r="127" spans="2:18">
      <c r="D127" s="1195" t="s">
        <v>1367</v>
      </c>
      <c r="F127" s="1203" t="s">
        <v>1362</v>
      </c>
      <c r="H127" s="1146"/>
      <c r="I127" s="1146"/>
      <c r="J127" s="1146"/>
      <c r="K127" s="1146"/>
      <c r="L127" s="1146"/>
      <c r="M127" s="1146"/>
      <c r="N127" s="1146"/>
      <c r="O127" s="1146"/>
      <c r="P127" s="1146"/>
      <c r="Q127" s="1146"/>
    </row>
    <row r="128" spans="2:18">
      <c r="D128" s="1195" t="s">
        <v>1368</v>
      </c>
      <c r="F128" s="1203" t="s">
        <v>1362</v>
      </c>
      <c r="H128" s="1146"/>
      <c r="I128" s="1146"/>
      <c r="J128" s="1146"/>
      <c r="K128" s="1146"/>
      <c r="L128" s="1146"/>
      <c r="M128" s="1146"/>
      <c r="N128" s="1146"/>
      <c r="O128" s="1146"/>
      <c r="P128" s="1146"/>
      <c r="Q128" s="1146"/>
    </row>
    <row r="129" spans="4:17">
      <c r="D129" s="1195" t="s">
        <v>1369</v>
      </c>
      <c r="F129" s="1203" t="s">
        <v>1362</v>
      </c>
      <c r="H129" s="1146"/>
      <c r="I129" s="1146"/>
      <c r="J129" s="1146"/>
      <c r="K129" s="1146"/>
      <c r="L129" s="1146"/>
      <c r="M129" s="1146"/>
      <c r="N129" s="1146"/>
      <c r="O129" s="1146"/>
      <c r="P129" s="1146"/>
      <c r="Q129" s="1146"/>
    </row>
    <row r="130" spans="4:17">
      <c r="D130" s="1195" t="s">
        <v>1370</v>
      </c>
      <c r="F130" s="1203" t="s">
        <v>1362</v>
      </c>
      <c r="H130" s="1146"/>
      <c r="I130" s="1146"/>
      <c r="J130" s="1146"/>
      <c r="K130" s="1146"/>
      <c r="L130" s="1146"/>
      <c r="M130" s="1146"/>
      <c r="N130" s="1146"/>
      <c r="O130" s="1146"/>
      <c r="P130" s="1146"/>
      <c r="Q130" s="1146"/>
    </row>
    <row r="131" spans="4:17">
      <c r="D131" s="1195" t="s">
        <v>1371</v>
      </c>
      <c r="F131" s="1203" t="s">
        <v>1362</v>
      </c>
      <c r="H131" s="1146"/>
      <c r="I131" s="1146"/>
      <c r="J131" s="1146"/>
      <c r="K131" s="1146"/>
      <c r="L131" s="1146"/>
      <c r="M131" s="1146"/>
      <c r="N131" s="1146"/>
      <c r="O131" s="1146"/>
      <c r="P131" s="1146"/>
      <c r="Q131" s="1146"/>
    </row>
    <row r="132" spans="4:17">
      <c r="D132" s="1195" t="s">
        <v>1372</v>
      </c>
      <c r="F132" s="1203" t="s">
        <v>1362</v>
      </c>
      <c r="H132" s="1146"/>
      <c r="I132" s="1146"/>
      <c r="J132" s="1146"/>
      <c r="K132" s="1146"/>
      <c r="L132" s="1146"/>
      <c r="M132" s="1146"/>
      <c r="N132" s="1146"/>
      <c r="O132" s="1146"/>
      <c r="P132" s="1146"/>
      <c r="Q132" s="1146"/>
    </row>
    <row r="133" spans="4:17">
      <c r="D133" s="1195" t="s">
        <v>1373</v>
      </c>
      <c r="F133" s="1205" t="s">
        <v>1374</v>
      </c>
      <c r="H133" s="1146"/>
      <c r="I133" s="1146"/>
      <c r="J133" s="1146"/>
      <c r="K133" s="1146"/>
      <c r="L133" s="1146"/>
      <c r="M133" s="1146"/>
      <c r="N133" s="1146"/>
      <c r="O133" s="1146"/>
      <c r="P133" s="1146"/>
      <c r="Q133" s="1146"/>
    </row>
  </sheetData>
  <pageMargins left="0.70866141732283472" right="0.70866141732283472" top="0.74803149606299213" bottom="0.74803149606299213" header="0.31496062992125984" footer="0.31496062992125984"/>
  <pageSetup paperSize="8" scale="41" fitToHeight="2" orientation="portrait" r:id="rId1"/>
</worksheet>
</file>

<file path=xl/worksheets/sheet35.xml><?xml version="1.0" encoding="utf-8"?>
<worksheet xmlns="http://schemas.openxmlformats.org/spreadsheetml/2006/main" xmlns:r="http://schemas.openxmlformats.org/officeDocument/2006/relationships">
  <sheetPr>
    <tabColor theme="7" tint="0.59999389629810485"/>
    <pageSetUpPr fitToPage="1"/>
  </sheetPr>
  <dimension ref="A1:T35"/>
  <sheetViews>
    <sheetView zoomScale="70" zoomScaleNormal="70" workbookViewId="0">
      <selection activeCell="R1" sqref="R1"/>
    </sheetView>
  </sheetViews>
  <sheetFormatPr defaultRowHeight="12.75"/>
  <cols>
    <col min="1" max="1" width="5.25" style="1043" customWidth="1"/>
    <col min="2" max="2" width="31" style="1043" customWidth="1"/>
    <col min="3" max="3" width="30.25" style="1229" customWidth="1"/>
    <col min="4" max="4" width="18.625" style="1229" customWidth="1"/>
    <col min="5" max="5" width="13.375" style="1229" customWidth="1"/>
    <col min="6" max="6" width="7.875" style="1229" customWidth="1"/>
    <col min="7" max="7" width="8.625" style="1229" customWidth="1"/>
    <col min="8" max="17" width="10.25" style="1043" bestFit="1" customWidth="1"/>
    <col min="18" max="18" width="14.25" style="1230" bestFit="1" customWidth="1"/>
    <col min="19" max="16384" width="9" style="1230"/>
  </cols>
  <sheetData>
    <row r="1" spans="1:18" s="1206" customFormat="1" ht="24.75">
      <c r="A1" s="945" t="s">
        <v>1201</v>
      </c>
      <c r="B1" s="1174"/>
      <c r="C1" s="1177"/>
      <c r="D1" s="1177"/>
      <c r="E1" s="1177"/>
      <c r="F1" s="1177"/>
      <c r="G1" s="1177"/>
      <c r="H1" s="1175"/>
      <c r="I1" s="1175"/>
      <c r="J1" s="1175"/>
      <c r="K1" s="1176"/>
      <c r="L1" s="1175"/>
      <c r="M1" s="1176"/>
      <c r="N1" s="1117"/>
      <c r="O1" s="1117"/>
      <c r="P1" s="1117"/>
      <c r="Q1" s="1117"/>
    </row>
    <row r="2" spans="1:18" s="1206" customFormat="1" ht="24.75">
      <c r="A2" s="949"/>
      <c r="B2" s="993"/>
      <c r="C2" s="1177"/>
      <c r="D2" s="1177"/>
      <c r="E2" s="1177"/>
      <c r="F2" s="1177"/>
      <c r="G2" s="1177"/>
      <c r="H2" s="1178"/>
      <c r="I2" s="1178"/>
      <c r="J2" s="1178"/>
      <c r="K2" s="1176"/>
      <c r="L2" s="1175"/>
      <c r="M2" s="1175"/>
      <c r="N2" s="1117"/>
      <c r="O2" s="1117"/>
      <c r="P2" s="1117"/>
      <c r="Q2" s="1117"/>
    </row>
    <row r="3" spans="1:18" s="1206" customFormat="1" ht="25.5" thickBot="1">
      <c r="A3" s="952" t="s">
        <v>246</v>
      </c>
      <c r="B3" s="1179"/>
      <c r="C3" s="1179"/>
      <c r="D3" s="1179"/>
      <c r="E3" s="1179"/>
      <c r="F3" s="1179"/>
      <c r="G3" s="1179"/>
      <c r="H3" s="1181"/>
      <c r="I3" s="1181"/>
      <c r="J3" s="1181"/>
      <c r="K3" s="1182"/>
      <c r="L3" s="1180"/>
      <c r="M3" s="1180"/>
      <c r="N3" s="1120"/>
      <c r="O3" s="1120"/>
      <c r="P3" s="1120"/>
      <c r="Q3" s="1120"/>
    </row>
    <row r="4" spans="1:18" s="981" customFormat="1" ht="19.5">
      <c r="A4" s="1184"/>
      <c r="B4" s="1184"/>
      <c r="C4" s="1207"/>
      <c r="D4" s="1207"/>
      <c r="E4" s="1207"/>
      <c r="F4" s="1207"/>
      <c r="G4" s="1207"/>
      <c r="H4" s="1184"/>
      <c r="I4" s="1184"/>
      <c r="J4" s="1184"/>
      <c r="K4" s="1184"/>
      <c r="L4" s="1184"/>
      <c r="M4" s="1184"/>
      <c r="N4" s="1184"/>
      <c r="O4" s="1184"/>
      <c r="P4" s="1184"/>
      <c r="Q4" s="1184"/>
      <c r="R4" s="1208"/>
    </row>
    <row r="5" spans="1:18" s="981" customFormat="1" ht="19.5">
      <c r="A5" s="1100" t="s">
        <v>1375</v>
      </c>
      <c r="B5" s="1100"/>
      <c r="C5" s="1209"/>
      <c r="D5" s="1207"/>
      <c r="E5" s="1207"/>
      <c r="F5" s="1207"/>
      <c r="G5" s="1207"/>
      <c r="H5" s="1184"/>
      <c r="I5" s="1184"/>
      <c r="J5" s="1184"/>
      <c r="K5" s="1184"/>
      <c r="L5" s="1184"/>
      <c r="M5" s="1184"/>
      <c r="N5" s="1184"/>
      <c r="O5" s="1184"/>
      <c r="P5" s="1184"/>
      <c r="Q5" s="1184"/>
      <c r="R5" s="1208"/>
    </row>
    <row r="6" spans="1:18" s="981" customFormat="1" ht="19.5">
      <c r="A6" s="1210" t="s">
        <v>1312</v>
      </c>
      <c r="B6" s="1210"/>
      <c r="C6" s="1210"/>
      <c r="D6" s="1210"/>
      <c r="E6" s="1210"/>
      <c r="F6" s="1210"/>
      <c r="G6" s="1210"/>
      <c r="H6" s="1159"/>
      <c r="I6" s="1159"/>
      <c r="J6" s="1159"/>
      <c r="K6" s="1159"/>
      <c r="L6" s="1185"/>
      <c r="M6" s="1185"/>
      <c r="N6" s="1185"/>
      <c r="O6" s="1184"/>
      <c r="P6" s="1184"/>
      <c r="Q6" s="1184"/>
      <c r="R6" s="1208"/>
    </row>
    <row r="7" spans="1:18" s="981" customFormat="1" ht="19.5">
      <c r="A7" s="1211"/>
      <c r="C7" s="1212"/>
      <c r="D7" s="1212"/>
      <c r="E7" s="1212"/>
      <c r="F7" s="1212"/>
      <c r="G7" s="1212"/>
      <c r="H7" s="1054"/>
      <c r="I7" s="1054"/>
      <c r="J7" s="1054" t="s">
        <v>151</v>
      </c>
      <c r="K7" s="1054"/>
      <c r="L7" s="1054"/>
      <c r="M7" s="1054"/>
      <c r="N7" s="1054"/>
      <c r="O7" s="1054"/>
      <c r="P7" s="1054"/>
      <c r="Q7" s="1054"/>
      <c r="R7" s="1208"/>
    </row>
    <row r="8" spans="1:18" s="981" customFormat="1" ht="43.5">
      <c r="A8" s="1213"/>
      <c r="B8" s="961" t="s">
        <v>1186</v>
      </c>
      <c r="C8" s="961" t="s">
        <v>1187</v>
      </c>
      <c r="D8" s="961" t="s">
        <v>1188</v>
      </c>
      <c r="E8" s="961" t="s">
        <v>1189</v>
      </c>
      <c r="F8" s="1124" t="s">
        <v>240</v>
      </c>
      <c r="G8" s="1160" t="s">
        <v>239</v>
      </c>
      <c r="H8" s="1055">
        <v>2012</v>
      </c>
      <c r="I8" s="1055">
        <v>2013</v>
      </c>
      <c r="J8" s="1055">
        <v>2014</v>
      </c>
      <c r="K8" s="1055">
        <v>2015</v>
      </c>
      <c r="L8" s="1055">
        <v>2016</v>
      </c>
      <c r="M8" s="1055">
        <v>2017</v>
      </c>
      <c r="N8" s="1055">
        <v>2018</v>
      </c>
      <c r="O8" s="1055">
        <v>2019</v>
      </c>
      <c r="P8" s="1055">
        <v>2020</v>
      </c>
      <c r="Q8" s="1055">
        <v>2021</v>
      </c>
      <c r="R8" s="1208"/>
    </row>
    <row r="9" spans="1:18" s="981" customFormat="1" ht="25.5">
      <c r="A9" s="1213"/>
      <c r="B9" s="1214" t="s">
        <v>1376</v>
      </c>
      <c r="C9" s="1215" t="s">
        <v>1377</v>
      </c>
      <c r="D9" s="1216" t="s">
        <v>739</v>
      </c>
      <c r="E9" s="1217"/>
      <c r="F9" s="1217" t="s">
        <v>20</v>
      </c>
      <c r="G9" s="1218"/>
      <c r="H9" s="1219"/>
      <c r="I9" s="1219"/>
      <c r="J9" s="1219"/>
      <c r="K9" s="1219"/>
      <c r="L9" s="1219"/>
      <c r="M9" s="1219"/>
      <c r="N9" s="1219"/>
      <c r="O9" s="1219"/>
      <c r="P9" s="1219"/>
      <c r="Q9" s="1219"/>
      <c r="R9" s="1220"/>
    </row>
    <row r="10" spans="1:18" s="981" customFormat="1">
      <c r="A10" s="1213"/>
      <c r="B10" s="1215"/>
      <c r="C10" s="1215"/>
      <c r="D10" s="1215" t="s">
        <v>734</v>
      </c>
      <c r="E10" s="1221"/>
      <c r="F10" s="1221" t="s">
        <v>20</v>
      </c>
      <c r="G10" s="1222"/>
      <c r="H10" s="1219"/>
      <c r="I10" s="1219"/>
      <c r="J10" s="1219"/>
      <c r="K10" s="1219"/>
      <c r="L10" s="1219"/>
      <c r="M10" s="1219"/>
      <c r="N10" s="1219"/>
      <c r="O10" s="1219"/>
      <c r="P10" s="1219"/>
      <c r="Q10" s="1219"/>
      <c r="R10" s="1220"/>
    </row>
    <row r="11" spans="1:18" s="981" customFormat="1" ht="19.5">
      <c r="A11" s="1213"/>
      <c r="B11" s="1215"/>
      <c r="C11" s="1215" t="s">
        <v>1378</v>
      </c>
      <c r="D11" s="1215" t="s">
        <v>739</v>
      </c>
      <c r="E11" s="1221"/>
      <c r="F11" s="1221" t="s">
        <v>20</v>
      </c>
      <c r="G11" s="1222"/>
      <c r="H11" s="1219"/>
      <c r="I11" s="1219"/>
      <c r="J11" s="1219"/>
      <c r="K11" s="1219"/>
      <c r="L11" s="1219"/>
      <c r="M11" s="1219"/>
      <c r="N11" s="1219"/>
      <c r="O11" s="1219"/>
      <c r="P11" s="1219"/>
      <c r="Q11" s="1219"/>
      <c r="R11" s="1208"/>
    </row>
    <row r="12" spans="1:18" s="981" customFormat="1" ht="19.5">
      <c r="A12" s="1213"/>
      <c r="B12" s="1215"/>
      <c r="C12" s="1215"/>
      <c r="D12" s="1215" t="s">
        <v>734</v>
      </c>
      <c r="E12" s="1221"/>
      <c r="F12" s="1221" t="s">
        <v>20</v>
      </c>
      <c r="G12" s="1222"/>
      <c r="H12" s="1219"/>
      <c r="I12" s="1219"/>
      <c r="J12" s="1219"/>
      <c r="K12" s="1219"/>
      <c r="L12" s="1219"/>
      <c r="M12" s="1219"/>
      <c r="N12" s="1219"/>
      <c r="O12" s="1219"/>
      <c r="P12" s="1219"/>
      <c r="Q12" s="1219"/>
      <c r="R12" s="1208"/>
    </row>
    <row r="13" spans="1:18" s="981" customFormat="1" ht="19.5">
      <c r="A13" s="1213"/>
      <c r="B13" s="1223"/>
      <c r="C13" s="1215" t="s">
        <v>1379</v>
      </c>
      <c r="D13" s="1224"/>
      <c r="E13" s="1224"/>
      <c r="F13" s="1224" t="s">
        <v>20</v>
      </c>
      <c r="G13" s="1222"/>
      <c r="H13" s="1219"/>
      <c r="I13" s="1219"/>
      <c r="J13" s="1219"/>
      <c r="K13" s="1219"/>
      <c r="L13" s="1219"/>
      <c r="M13" s="1219"/>
      <c r="N13" s="1219"/>
      <c r="O13" s="1219"/>
      <c r="P13" s="1219"/>
      <c r="Q13" s="1219"/>
      <c r="R13" s="1208"/>
    </row>
    <row r="14" spans="1:18" s="981" customFormat="1" ht="19.5">
      <c r="A14" s="1213"/>
      <c r="B14" s="1223"/>
      <c r="C14" s="1215" t="s">
        <v>1380</v>
      </c>
      <c r="D14" s="1221"/>
      <c r="E14" s="1221"/>
      <c r="F14" s="1221" t="s">
        <v>20</v>
      </c>
      <c r="G14" s="1222"/>
      <c r="H14" s="1219"/>
      <c r="I14" s="1219"/>
      <c r="J14" s="1219"/>
      <c r="K14" s="1219"/>
      <c r="L14" s="1219"/>
      <c r="M14" s="1219"/>
      <c r="N14" s="1219"/>
      <c r="O14" s="1219"/>
      <c r="P14" s="1219"/>
      <c r="Q14" s="1219"/>
      <c r="R14" s="1208"/>
    </row>
    <row r="15" spans="1:18" s="981" customFormat="1" ht="19.5">
      <c r="A15" s="1213"/>
      <c r="B15" s="1223"/>
      <c r="C15" s="1215" t="s">
        <v>1381</v>
      </c>
      <c r="D15" s="1221"/>
      <c r="E15" s="1221"/>
      <c r="F15" s="1221" t="s">
        <v>20</v>
      </c>
      <c r="G15" s="1222"/>
      <c r="H15" s="1219"/>
      <c r="I15" s="1219"/>
      <c r="J15" s="1219"/>
      <c r="K15" s="1219"/>
      <c r="L15" s="1219"/>
      <c r="M15" s="1219"/>
      <c r="N15" s="1219"/>
      <c r="O15" s="1219"/>
      <c r="P15" s="1219"/>
      <c r="Q15" s="1219"/>
      <c r="R15" s="1208"/>
    </row>
    <row r="16" spans="1:18" s="981" customFormat="1" ht="19.5">
      <c r="A16" s="1213"/>
      <c r="B16" s="1223"/>
      <c r="C16" s="1215" t="s">
        <v>95</v>
      </c>
      <c r="D16" s="1221"/>
      <c r="E16" s="1221"/>
      <c r="F16" s="1221" t="s">
        <v>20</v>
      </c>
      <c r="G16" s="1222"/>
      <c r="H16" s="1219"/>
      <c r="I16" s="1219"/>
      <c r="J16" s="1219"/>
      <c r="K16" s="1219"/>
      <c r="L16" s="1219"/>
      <c r="M16" s="1219"/>
      <c r="N16" s="1219"/>
      <c r="O16" s="1219"/>
      <c r="P16" s="1219"/>
      <c r="Q16" s="1219"/>
      <c r="R16" s="1208"/>
    </row>
    <row r="17" spans="1:20" s="981" customFormat="1" ht="19.5">
      <c r="A17" s="1213"/>
      <c r="B17" s="1225"/>
      <c r="C17" s="1225" t="s">
        <v>8</v>
      </c>
      <c r="D17" s="1226"/>
      <c r="E17" s="1226"/>
      <c r="F17" s="1226" t="s">
        <v>20</v>
      </c>
      <c r="G17" s="1227"/>
      <c r="H17" s="1150">
        <f t="shared" ref="H17:Q17" si="0">SUM(H14:H16,H11:H12,H9:H10)</f>
        <v>0</v>
      </c>
      <c r="I17" s="1150">
        <f t="shared" si="0"/>
        <v>0</v>
      </c>
      <c r="J17" s="1150">
        <f t="shared" si="0"/>
        <v>0</v>
      </c>
      <c r="K17" s="1150">
        <f t="shared" si="0"/>
        <v>0</v>
      </c>
      <c r="L17" s="1150">
        <f t="shared" si="0"/>
        <v>0</v>
      </c>
      <c r="M17" s="1150">
        <f t="shared" si="0"/>
        <v>0</v>
      </c>
      <c r="N17" s="1150">
        <f t="shared" si="0"/>
        <v>0</v>
      </c>
      <c r="O17" s="1150">
        <f t="shared" si="0"/>
        <v>0</v>
      </c>
      <c r="P17" s="1150">
        <f t="shared" si="0"/>
        <v>0</v>
      </c>
      <c r="Q17" s="1150">
        <f t="shared" si="0"/>
        <v>0</v>
      </c>
      <c r="R17" s="1220"/>
      <c r="T17" s="1208"/>
    </row>
    <row r="18" spans="1:20" s="981" customFormat="1" ht="26.25">
      <c r="A18" s="1213"/>
      <c r="B18" s="1214" t="s">
        <v>1382</v>
      </c>
      <c r="C18" s="1216" t="s">
        <v>1377</v>
      </c>
      <c r="D18" s="1216" t="s">
        <v>739</v>
      </c>
      <c r="E18" s="1217"/>
      <c r="F18" s="1217" t="s">
        <v>20</v>
      </c>
      <c r="G18" s="1218"/>
      <c r="H18" s="1228"/>
      <c r="I18" s="1228"/>
      <c r="J18" s="1228"/>
      <c r="K18" s="1228"/>
      <c r="L18" s="1228"/>
      <c r="M18" s="1228"/>
      <c r="N18" s="1228"/>
      <c r="O18" s="1228"/>
      <c r="P18" s="1228"/>
      <c r="Q18" s="1228"/>
      <c r="R18" s="1220"/>
      <c r="T18" s="1208"/>
    </row>
    <row r="19" spans="1:20" s="981" customFormat="1" ht="19.5">
      <c r="A19" s="1213"/>
      <c r="B19" s="1215"/>
      <c r="C19" s="1215"/>
      <c r="D19" s="1215" t="s">
        <v>734</v>
      </c>
      <c r="E19" s="1221"/>
      <c r="F19" s="1221" t="s">
        <v>20</v>
      </c>
      <c r="G19" s="1222"/>
      <c r="H19" s="1219"/>
      <c r="I19" s="1219"/>
      <c r="J19" s="1219"/>
      <c r="K19" s="1219"/>
      <c r="L19" s="1219"/>
      <c r="M19" s="1219"/>
      <c r="N19" s="1219"/>
      <c r="O19" s="1219"/>
      <c r="P19" s="1219"/>
      <c r="Q19" s="1219"/>
      <c r="R19" s="1220"/>
      <c r="T19" s="1208"/>
    </row>
    <row r="20" spans="1:20" s="981" customFormat="1" ht="19.5">
      <c r="A20" s="1213"/>
      <c r="B20" s="1215"/>
      <c r="C20" s="1215" t="s">
        <v>1378</v>
      </c>
      <c r="D20" s="1215" t="s">
        <v>739</v>
      </c>
      <c r="E20" s="1221"/>
      <c r="F20" s="1221" t="s">
        <v>20</v>
      </c>
      <c r="G20" s="1222"/>
      <c r="H20" s="1219"/>
      <c r="I20" s="1219"/>
      <c r="J20" s="1219"/>
      <c r="K20" s="1219"/>
      <c r="L20" s="1219"/>
      <c r="M20" s="1219"/>
      <c r="N20" s="1219"/>
      <c r="O20" s="1219"/>
      <c r="P20" s="1219"/>
      <c r="Q20" s="1219"/>
      <c r="R20" s="1220"/>
      <c r="T20" s="1208"/>
    </row>
    <row r="21" spans="1:20" s="981" customFormat="1" ht="19.5">
      <c r="A21" s="1213"/>
      <c r="B21" s="1215"/>
      <c r="C21" s="1215"/>
      <c r="D21" s="1215" t="s">
        <v>734</v>
      </c>
      <c r="E21" s="1221"/>
      <c r="F21" s="1221" t="s">
        <v>20</v>
      </c>
      <c r="G21" s="1222"/>
      <c r="H21" s="1219"/>
      <c r="I21" s="1219"/>
      <c r="J21" s="1219"/>
      <c r="K21" s="1219"/>
      <c r="L21" s="1219"/>
      <c r="M21" s="1219"/>
      <c r="N21" s="1219"/>
      <c r="O21" s="1219"/>
      <c r="P21" s="1219"/>
      <c r="Q21" s="1219"/>
      <c r="R21" s="1220"/>
      <c r="T21" s="1208"/>
    </row>
    <row r="22" spans="1:20" s="981" customFormat="1" ht="19.5">
      <c r="A22" s="1213"/>
      <c r="B22" s="1223"/>
      <c r="C22" s="1215" t="s">
        <v>1379</v>
      </c>
      <c r="D22" s="1224"/>
      <c r="E22" s="1224"/>
      <c r="F22" s="1224" t="s">
        <v>20</v>
      </c>
      <c r="G22" s="1222"/>
      <c r="H22" s="1219"/>
      <c r="I22" s="1219"/>
      <c r="J22" s="1219"/>
      <c r="K22" s="1219"/>
      <c r="L22" s="1219"/>
      <c r="M22" s="1219"/>
      <c r="N22" s="1219"/>
      <c r="O22" s="1219"/>
      <c r="P22" s="1219"/>
      <c r="Q22" s="1219"/>
      <c r="R22" s="1220"/>
      <c r="T22" s="1208"/>
    </row>
    <row r="23" spans="1:20" s="981" customFormat="1" ht="19.5">
      <c r="A23" s="1213"/>
      <c r="B23" s="1223"/>
      <c r="C23" s="1215" t="s">
        <v>1380</v>
      </c>
      <c r="D23" s="1221"/>
      <c r="E23" s="1221"/>
      <c r="F23" s="1221" t="s">
        <v>20</v>
      </c>
      <c r="G23" s="1222"/>
      <c r="H23" s="1219"/>
      <c r="I23" s="1219"/>
      <c r="J23" s="1219"/>
      <c r="K23" s="1219"/>
      <c r="L23" s="1219"/>
      <c r="M23" s="1219"/>
      <c r="N23" s="1219"/>
      <c r="O23" s="1219"/>
      <c r="P23" s="1219"/>
      <c r="Q23" s="1219"/>
      <c r="R23" s="1220"/>
      <c r="T23" s="1208"/>
    </row>
    <row r="24" spans="1:20" s="981" customFormat="1" ht="19.5">
      <c r="A24" s="1213"/>
      <c r="B24" s="1223"/>
      <c r="C24" s="1215" t="s">
        <v>1381</v>
      </c>
      <c r="D24" s="1221"/>
      <c r="E24" s="1221"/>
      <c r="F24" s="1221" t="s">
        <v>20</v>
      </c>
      <c r="G24" s="1222"/>
      <c r="H24" s="1219"/>
      <c r="I24" s="1219"/>
      <c r="J24" s="1219"/>
      <c r="K24" s="1219"/>
      <c r="L24" s="1219"/>
      <c r="M24" s="1219"/>
      <c r="N24" s="1219"/>
      <c r="O24" s="1219"/>
      <c r="P24" s="1219"/>
      <c r="Q24" s="1219"/>
      <c r="R24" s="1220"/>
      <c r="T24" s="1208"/>
    </row>
    <row r="25" spans="1:20" s="981" customFormat="1" ht="19.5">
      <c r="A25" s="1213"/>
      <c r="B25" s="1223"/>
      <c r="C25" s="1215" t="s">
        <v>95</v>
      </c>
      <c r="D25" s="1221"/>
      <c r="E25" s="1221"/>
      <c r="F25" s="1221" t="s">
        <v>20</v>
      </c>
      <c r="G25" s="1222"/>
      <c r="H25" s="1219"/>
      <c r="I25" s="1219"/>
      <c r="J25" s="1219"/>
      <c r="K25" s="1219"/>
      <c r="L25" s="1219"/>
      <c r="M25" s="1219"/>
      <c r="N25" s="1219"/>
      <c r="O25" s="1219"/>
      <c r="P25" s="1219"/>
      <c r="Q25" s="1219"/>
      <c r="R25" s="1220"/>
      <c r="T25" s="1208"/>
    </row>
    <row r="26" spans="1:20" s="981" customFormat="1" ht="19.5">
      <c r="A26" s="1213"/>
      <c r="B26" s="1225"/>
      <c r="C26" s="1225" t="s">
        <v>8</v>
      </c>
      <c r="D26" s="1226"/>
      <c r="E26" s="1226"/>
      <c r="F26" s="1226" t="s">
        <v>20</v>
      </c>
      <c r="G26" s="1227"/>
      <c r="H26" s="1150">
        <f t="shared" ref="H26:Q26" si="1">SUM(H23:H25,H20:H21,H18:H19)</f>
        <v>0</v>
      </c>
      <c r="I26" s="1150">
        <f t="shared" si="1"/>
        <v>0</v>
      </c>
      <c r="J26" s="1150">
        <f t="shared" si="1"/>
        <v>0</v>
      </c>
      <c r="K26" s="1150">
        <f t="shared" si="1"/>
        <v>0</v>
      </c>
      <c r="L26" s="1150">
        <f t="shared" si="1"/>
        <v>0</v>
      </c>
      <c r="M26" s="1150">
        <f t="shared" si="1"/>
        <v>0</v>
      </c>
      <c r="N26" s="1150">
        <f t="shared" si="1"/>
        <v>0</v>
      </c>
      <c r="O26" s="1150">
        <f t="shared" si="1"/>
        <v>0</v>
      </c>
      <c r="P26" s="1150">
        <f t="shared" si="1"/>
        <v>0</v>
      </c>
      <c r="Q26" s="1150">
        <f t="shared" si="1"/>
        <v>0</v>
      </c>
      <c r="R26" s="1220"/>
      <c r="T26" s="1208"/>
    </row>
    <row r="27" spans="1:20" s="981" customFormat="1" ht="39">
      <c r="A27" s="1213"/>
      <c r="B27" s="1214" t="s">
        <v>1383</v>
      </c>
      <c r="C27" s="1215" t="s">
        <v>1377</v>
      </c>
      <c r="D27" s="1216" t="s">
        <v>739</v>
      </c>
      <c r="E27" s="1217"/>
      <c r="F27" s="1217" t="s">
        <v>20</v>
      </c>
      <c r="G27" s="1218"/>
      <c r="H27" s="1219"/>
      <c r="I27" s="1219"/>
      <c r="J27" s="1219"/>
      <c r="K27" s="1219"/>
      <c r="L27" s="1219"/>
      <c r="M27" s="1219"/>
      <c r="N27" s="1219"/>
      <c r="O27" s="1219"/>
      <c r="P27" s="1219"/>
      <c r="Q27" s="1219"/>
      <c r="R27" s="1220"/>
      <c r="T27" s="1208"/>
    </row>
    <row r="28" spans="1:20" s="981" customFormat="1" ht="19.5">
      <c r="A28" s="1213"/>
      <c r="B28" s="1215"/>
      <c r="C28" s="1215"/>
      <c r="D28" s="1215" t="s">
        <v>734</v>
      </c>
      <c r="E28" s="1221"/>
      <c r="F28" s="1221" t="s">
        <v>20</v>
      </c>
      <c r="G28" s="1222"/>
      <c r="H28" s="1219"/>
      <c r="I28" s="1219"/>
      <c r="J28" s="1219"/>
      <c r="K28" s="1219"/>
      <c r="L28" s="1219"/>
      <c r="M28" s="1219"/>
      <c r="N28" s="1219"/>
      <c r="O28" s="1219"/>
      <c r="P28" s="1219"/>
      <c r="Q28" s="1219"/>
      <c r="R28" s="1220"/>
      <c r="T28" s="1208"/>
    </row>
    <row r="29" spans="1:20" s="981" customFormat="1" ht="19.5">
      <c r="A29" s="1213"/>
      <c r="B29" s="1215"/>
      <c r="C29" s="1215" t="s">
        <v>1378</v>
      </c>
      <c r="D29" s="1215" t="s">
        <v>739</v>
      </c>
      <c r="E29" s="1221"/>
      <c r="F29" s="1221" t="s">
        <v>20</v>
      </c>
      <c r="G29" s="1222"/>
      <c r="H29" s="1219"/>
      <c r="I29" s="1219"/>
      <c r="J29" s="1219"/>
      <c r="K29" s="1219"/>
      <c r="L29" s="1219"/>
      <c r="M29" s="1219"/>
      <c r="N29" s="1219"/>
      <c r="O29" s="1219"/>
      <c r="P29" s="1219"/>
      <c r="Q29" s="1219"/>
      <c r="R29" s="1220"/>
      <c r="T29" s="1208"/>
    </row>
    <row r="30" spans="1:20" s="981" customFormat="1" ht="19.5">
      <c r="A30" s="1213"/>
      <c r="B30" s="1215"/>
      <c r="C30" s="1215"/>
      <c r="D30" s="1215" t="s">
        <v>734</v>
      </c>
      <c r="E30" s="1221"/>
      <c r="F30" s="1221" t="s">
        <v>20</v>
      </c>
      <c r="G30" s="1222"/>
      <c r="H30" s="1219"/>
      <c r="I30" s="1219"/>
      <c r="J30" s="1219"/>
      <c r="K30" s="1219"/>
      <c r="L30" s="1219"/>
      <c r="M30" s="1219"/>
      <c r="N30" s="1219"/>
      <c r="O30" s="1219"/>
      <c r="P30" s="1219"/>
      <c r="Q30" s="1219"/>
      <c r="R30" s="1220"/>
      <c r="T30" s="1208"/>
    </row>
    <row r="31" spans="1:20" s="981" customFormat="1" ht="19.5">
      <c r="A31" s="1213"/>
      <c r="B31" s="1223"/>
      <c r="C31" s="1215" t="s">
        <v>1379</v>
      </c>
      <c r="D31" s="1224"/>
      <c r="E31" s="1224"/>
      <c r="F31" s="1224" t="s">
        <v>20</v>
      </c>
      <c r="G31" s="1222"/>
      <c r="H31" s="1219"/>
      <c r="I31" s="1219"/>
      <c r="J31" s="1219"/>
      <c r="K31" s="1219"/>
      <c r="L31" s="1219"/>
      <c r="M31" s="1219"/>
      <c r="N31" s="1219"/>
      <c r="O31" s="1219"/>
      <c r="P31" s="1219"/>
      <c r="Q31" s="1219"/>
      <c r="R31" s="1220"/>
      <c r="T31" s="1208"/>
    </row>
    <row r="32" spans="1:20" s="981" customFormat="1" ht="19.5">
      <c r="A32" s="1213"/>
      <c r="B32" s="1223"/>
      <c r="C32" s="1215" t="s">
        <v>1380</v>
      </c>
      <c r="D32" s="1221"/>
      <c r="E32" s="1221"/>
      <c r="F32" s="1221" t="s">
        <v>20</v>
      </c>
      <c r="G32" s="1222"/>
      <c r="H32" s="1219"/>
      <c r="I32" s="1219"/>
      <c r="J32" s="1219"/>
      <c r="K32" s="1219"/>
      <c r="L32" s="1219"/>
      <c r="M32" s="1219"/>
      <c r="N32" s="1219"/>
      <c r="O32" s="1219"/>
      <c r="P32" s="1219"/>
      <c r="Q32" s="1219"/>
      <c r="R32" s="1220"/>
      <c r="T32" s="1208"/>
    </row>
    <row r="33" spans="1:20" s="981" customFormat="1" ht="19.5">
      <c r="A33" s="1213"/>
      <c r="B33" s="1223"/>
      <c r="C33" s="1215" t="s">
        <v>1381</v>
      </c>
      <c r="D33" s="1221"/>
      <c r="E33" s="1221"/>
      <c r="F33" s="1221" t="s">
        <v>20</v>
      </c>
      <c r="G33" s="1222"/>
      <c r="H33" s="1219"/>
      <c r="I33" s="1219"/>
      <c r="J33" s="1219"/>
      <c r="K33" s="1219"/>
      <c r="L33" s="1219"/>
      <c r="M33" s="1219"/>
      <c r="N33" s="1219"/>
      <c r="O33" s="1219"/>
      <c r="P33" s="1219"/>
      <c r="Q33" s="1219"/>
      <c r="R33" s="1220"/>
      <c r="T33" s="1208"/>
    </row>
    <row r="34" spans="1:20" s="981" customFormat="1" ht="19.5">
      <c r="A34" s="1213"/>
      <c r="B34" s="1223"/>
      <c r="C34" s="1215" t="s">
        <v>95</v>
      </c>
      <c r="D34" s="1221"/>
      <c r="E34" s="1221"/>
      <c r="F34" s="1221" t="s">
        <v>20</v>
      </c>
      <c r="G34" s="1222"/>
      <c r="H34" s="1219"/>
      <c r="I34" s="1219"/>
      <c r="J34" s="1219"/>
      <c r="K34" s="1219"/>
      <c r="L34" s="1219"/>
      <c r="M34" s="1219"/>
      <c r="N34" s="1219"/>
      <c r="O34" s="1219"/>
      <c r="P34" s="1219"/>
      <c r="Q34" s="1219"/>
      <c r="R34" s="1220"/>
      <c r="T34" s="1208"/>
    </row>
    <row r="35" spans="1:20" s="981" customFormat="1" ht="19.5">
      <c r="A35" s="1213"/>
      <c r="B35" s="1225"/>
      <c r="C35" s="1225" t="s">
        <v>8</v>
      </c>
      <c r="D35" s="1226"/>
      <c r="E35" s="1226"/>
      <c r="F35" s="1226" t="s">
        <v>20</v>
      </c>
      <c r="G35" s="1227"/>
      <c r="H35" s="1150">
        <f t="shared" ref="H35:Q35" si="2">SUM(H32:H34,H29:H30,H27:H28)</f>
        <v>0</v>
      </c>
      <c r="I35" s="1150">
        <f t="shared" si="2"/>
        <v>0</v>
      </c>
      <c r="J35" s="1150">
        <f t="shared" si="2"/>
        <v>0</v>
      </c>
      <c r="K35" s="1150">
        <f t="shared" si="2"/>
        <v>0</v>
      </c>
      <c r="L35" s="1150">
        <f t="shared" si="2"/>
        <v>0</v>
      </c>
      <c r="M35" s="1150">
        <f t="shared" si="2"/>
        <v>0</v>
      </c>
      <c r="N35" s="1150">
        <f t="shared" si="2"/>
        <v>0</v>
      </c>
      <c r="O35" s="1150">
        <f t="shared" si="2"/>
        <v>0</v>
      </c>
      <c r="P35" s="1150">
        <f t="shared" si="2"/>
        <v>0</v>
      </c>
      <c r="Q35" s="1150">
        <f t="shared" si="2"/>
        <v>0</v>
      </c>
      <c r="R35" s="1220"/>
      <c r="T35" s="1208"/>
    </row>
  </sheetData>
  <pageMargins left="0.70866141732283472" right="0.70866141732283472" top="0.74803149606299213" bottom="0.74803149606299213" header="0.31496062992125984" footer="0.31496062992125984"/>
  <pageSetup paperSize="9" scale="40" orientation="landscape" r:id="rId1"/>
  <headerFooter>
    <oddHeader>&amp;C&amp;Z&amp;F</oddHeader>
  </headerFooter>
</worksheet>
</file>

<file path=xl/worksheets/sheet36.xml><?xml version="1.0" encoding="utf-8"?>
<worksheet xmlns="http://schemas.openxmlformats.org/spreadsheetml/2006/main" xmlns:r="http://schemas.openxmlformats.org/officeDocument/2006/relationships">
  <sheetPr>
    <tabColor theme="7" tint="0.59999389629810485"/>
    <pageSetUpPr fitToPage="1"/>
  </sheetPr>
  <dimension ref="A1:AQ246"/>
  <sheetViews>
    <sheetView showGridLines="0" topLeftCell="A103" zoomScale="80" zoomScaleNormal="80" workbookViewId="0"/>
  </sheetViews>
  <sheetFormatPr defaultRowHeight="12.75"/>
  <cols>
    <col min="1" max="1" width="9" style="1231"/>
    <col min="2" max="2" width="28.5" style="1231" customWidth="1"/>
    <col min="3" max="3" width="30" style="1231" bestFit="1" customWidth="1"/>
    <col min="4" max="4" width="42" style="1231" bestFit="1" customWidth="1"/>
    <col min="5" max="5" width="11.25" style="1231" customWidth="1"/>
    <col min="6" max="6" width="11.5" style="1231" customWidth="1"/>
    <col min="7" max="7" width="14" style="1231" customWidth="1"/>
    <col min="8" max="17" width="11.375" style="1231" bestFit="1" customWidth="1"/>
    <col min="18" max="252" width="9" style="1231"/>
    <col min="253" max="253" width="8.625" style="1231" customWidth="1"/>
    <col min="254" max="254" width="25" style="1231" customWidth="1"/>
    <col min="255" max="255" width="19.5" style="1231" customWidth="1"/>
    <col min="256" max="256" width="35" style="1231" customWidth="1"/>
    <col min="257" max="257" width="30.75" style="1231" bestFit="1" customWidth="1"/>
    <col min="258" max="258" width="44" style="1231" bestFit="1" customWidth="1"/>
    <col min="259" max="259" width="17.5" style="1231" customWidth="1"/>
    <col min="260" max="260" width="16.625" style="1231" customWidth="1"/>
    <col min="261" max="261" width="17.875" style="1231" customWidth="1"/>
    <col min="262" max="264" width="20.75" style="1231" bestFit="1" customWidth="1"/>
    <col min="265" max="265" width="14.5" style="1231" bestFit="1" customWidth="1"/>
    <col min="266" max="267" width="18.375" style="1231" customWidth="1"/>
    <col min="268" max="268" width="10.25" style="1231" bestFit="1" customWidth="1"/>
    <col min="269" max="508" width="9" style="1231"/>
    <col min="509" max="509" width="8.625" style="1231" customWidth="1"/>
    <col min="510" max="510" width="25" style="1231" customWidth="1"/>
    <col min="511" max="511" width="19.5" style="1231" customWidth="1"/>
    <col min="512" max="512" width="35" style="1231" customWidth="1"/>
    <col min="513" max="513" width="30.75" style="1231" bestFit="1" customWidth="1"/>
    <col min="514" max="514" width="44" style="1231" bestFit="1" customWidth="1"/>
    <col min="515" max="515" width="17.5" style="1231" customWidth="1"/>
    <col min="516" max="516" width="16.625" style="1231" customWidth="1"/>
    <col min="517" max="517" width="17.875" style="1231" customWidth="1"/>
    <col min="518" max="520" width="20.75" style="1231" bestFit="1" customWidth="1"/>
    <col min="521" max="521" width="14.5" style="1231" bestFit="1" customWidth="1"/>
    <col min="522" max="523" width="18.375" style="1231" customWidth="1"/>
    <col min="524" max="524" width="10.25" style="1231" bestFit="1" customWidth="1"/>
    <col min="525" max="764" width="9" style="1231"/>
    <col min="765" max="765" width="8.625" style="1231" customWidth="1"/>
    <col min="766" max="766" width="25" style="1231" customWidth="1"/>
    <col min="767" max="767" width="19.5" style="1231" customWidth="1"/>
    <col min="768" max="768" width="35" style="1231" customWidth="1"/>
    <col min="769" max="769" width="30.75" style="1231" bestFit="1" customWidth="1"/>
    <col min="770" max="770" width="44" style="1231" bestFit="1" customWidth="1"/>
    <col min="771" max="771" width="17.5" style="1231" customWidth="1"/>
    <col min="772" max="772" width="16.625" style="1231" customWidth="1"/>
    <col min="773" max="773" width="17.875" style="1231" customWidth="1"/>
    <col min="774" max="776" width="20.75" style="1231" bestFit="1" customWidth="1"/>
    <col min="777" max="777" width="14.5" style="1231" bestFit="1" customWidth="1"/>
    <col min="778" max="779" width="18.375" style="1231" customWidth="1"/>
    <col min="780" max="780" width="10.25" style="1231" bestFit="1" customWidth="1"/>
    <col min="781" max="1020" width="9" style="1231"/>
    <col min="1021" max="1021" width="8.625" style="1231" customWidth="1"/>
    <col min="1022" max="1022" width="25" style="1231" customWidth="1"/>
    <col min="1023" max="1023" width="19.5" style="1231" customWidth="1"/>
    <col min="1024" max="1024" width="35" style="1231" customWidth="1"/>
    <col min="1025" max="1025" width="30.75" style="1231" bestFit="1" customWidth="1"/>
    <col min="1026" max="1026" width="44" style="1231" bestFit="1" customWidth="1"/>
    <col min="1027" max="1027" width="17.5" style="1231" customWidth="1"/>
    <col min="1028" max="1028" width="16.625" style="1231" customWidth="1"/>
    <col min="1029" max="1029" width="17.875" style="1231" customWidth="1"/>
    <col min="1030" max="1032" width="20.75" style="1231" bestFit="1" customWidth="1"/>
    <col min="1033" max="1033" width="14.5" style="1231" bestFit="1" customWidth="1"/>
    <col min="1034" max="1035" width="18.375" style="1231" customWidth="1"/>
    <col min="1036" max="1036" width="10.25" style="1231" bestFit="1" customWidth="1"/>
    <col min="1037" max="1276" width="9" style="1231"/>
    <col min="1277" max="1277" width="8.625" style="1231" customWidth="1"/>
    <col min="1278" max="1278" width="25" style="1231" customWidth="1"/>
    <col min="1279" max="1279" width="19.5" style="1231" customWidth="1"/>
    <col min="1280" max="1280" width="35" style="1231" customWidth="1"/>
    <col min="1281" max="1281" width="30.75" style="1231" bestFit="1" customWidth="1"/>
    <col min="1282" max="1282" width="44" style="1231" bestFit="1" customWidth="1"/>
    <col min="1283" max="1283" width="17.5" style="1231" customWidth="1"/>
    <col min="1284" max="1284" width="16.625" style="1231" customWidth="1"/>
    <col min="1285" max="1285" width="17.875" style="1231" customWidth="1"/>
    <col min="1286" max="1288" width="20.75" style="1231" bestFit="1" customWidth="1"/>
    <col min="1289" max="1289" width="14.5" style="1231" bestFit="1" customWidth="1"/>
    <col min="1290" max="1291" width="18.375" style="1231" customWidth="1"/>
    <col min="1292" max="1292" width="10.25" style="1231" bestFit="1" customWidth="1"/>
    <col min="1293" max="1532" width="9" style="1231"/>
    <col min="1533" max="1533" width="8.625" style="1231" customWidth="1"/>
    <col min="1534" max="1534" width="25" style="1231" customWidth="1"/>
    <col min="1535" max="1535" width="19.5" style="1231" customWidth="1"/>
    <col min="1536" max="1536" width="35" style="1231" customWidth="1"/>
    <col min="1537" max="1537" width="30.75" style="1231" bestFit="1" customWidth="1"/>
    <col min="1538" max="1538" width="44" style="1231" bestFit="1" customWidth="1"/>
    <col min="1539" max="1539" width="17.5" style="1231" customWidth="1"/>
    <col min="1540" max="1540" width="16.625" style="1231" customWidth="1"/>
    <col min="1541" max="1541" width="17.875" style="1231" customWidth="1"/>
    <col min="1542" max="1544" width="20.75" style="1231" bestFit="1" customWidth="1"/>
    <col min="1545" max="1545" width="14.5" style="1231" bestFit="1" customWidth="1"/>
    <col min="1546" max="1547" width="18.375" style="1231" customWidth="1"/>
    <col min="1548" max="1548" width="10.25" style="1231" bestFit="1" customWidth="1"/>
    <col min="1549" max="1788" width="9" style="1231"/>
    <col min="1789" max="1789" width="8.625" style="1231" customWidth="1"/>
    <col min="1790" max="1790" width="25" style="1231" customWidth="1"/>
    <col min="1791" max="1791" width="19.5" style="1231" customWidth="1"/>
    <col min="1792" max="1792" width="35" style="1231" customWidth="1"/>
    <col min="1793" max="1793" width="30.75" style="1231" bestFit="1" customWidth="1"/>
    <col min="1794" max="1794" width="44" style="1231" bestFit="1" customWidth="1"/>
    <col min="1795" max="1795" width="17.5" style="1231" customWidth="1"/>
    <col min="1796" max="1796" width="16.625" style="1231" customWidth="1"/>
    <col min="1797" max="1797" width="17.875" style="1231" customWidth="1"/>
    <col min="1798" max="1800" width="20.75" style="1231" bestFit="1" customWidth="1"/>
    <col min="1801" max="1801" width="14.5" style="1231" bestFit="1" customWidth="1"/>
    <col min="1802" max="1803" width="18.375" style="1231" customWidth="1"/>
    <col min="1804" max="1804" width="10.25" style="1231" bestFit="1" customWidth="1"/>
    <col min="1805" max="2044" width="9" style="1231"/>
    <col min="2045" max="2045" width="8.625" style="1231" customWidth="1"/>
    <col min="2046" max="2046" width="25" style="1231" customWidth="1"/>
    <col min="2047" max="2047" width="19.5" style="1231" customWidth="1"/>
    <col min="2048" max="2048" width="35" style="1231" customWidth="1"/>
    <col min="2049" max="2049" width="30.75" style="1231" bestFit="1" customWidth="1"/>
    <col min="2050" max="2050" width="44" style="1231" bestFit="1" customWidth="1"/>
    <col min="2051" max="2051" width="17.5" style="1231" customWidth="1"/>
    <col min="2052" max="2052" width="16.625" style="1231" customWidth="1"/>
    <col min="2053" max="2053" width="17.875" style="1231" customWidth="1"/>
    <col min="2054" max="2056" width="20.75" style="1231" bestFit="1" customWidth="1"/>
    <col min="2057" max="2057" width="14.5" style="1231" bestFit="1" customWidth="1"/>
    <col min="2058" max="2059" width="18.375" style="1231" customWidth="1"/>
    <col min="2060" max="2060" width="10.25" style="1231" bestFit="1" customWidth="1"/>
    <col min="2061" max="2300" width="9" style="1231"/>
    <col min="2301" max="2301" width="8.625" style="1231" customWidth="1"/>
    <col min="2302" max="2302" width="25" style="1231" customWidth="1"/>
    <col min="2303" max="2303" width="19.5" style="1231" customWidth="1"/>
    <col min="2304" max="2304" width="35" style="1231" customWidth="1"/>
    <col min="2305" max="2305" width="30.75" style="1231" bestFit="1" customWidth="1"/>
    <col min="2306" max="2306" width="44" style="1231" bestFit="1" customWidth="1"/>
    <col min="2307" max="2307" width="17.5" style="1231" customWidth="1"/>
    <col min="2308" max="2308" width="16.625" style="1231" customWidth="1"/>
    <col min="2309" max="2309" width="17.875" style="1231" customWidth="1"/>
    <col min="2310" max="2312" width="20.75" style="1231" bestFit="1" customWidth="1"/>
    <col min="2313" max="2313" width="14.5" style="1231" bestFit="1" customWidth="1"/>
    <col min="2314" max="2315" width="18.375" style="1231" customWidth="1"/>
    <col min="2316" max="2316" width="10.25" style="1231" bestFit="1" customWidth="1"/>
    <col min="2317" max="2556" width="9" style="1231"/>
    <col min="2557" max="2557" width="8.625" style="1231" customWidth="1"/>
    <col min="2558" max="2558" width="25" style="1231" customWidth="1"/>
    <col min="2559" max="2559" width="19.5" style="1231" customWidth="1"/>
    <col min="2560" max="2560" width="35" style="1231" customWidth="1"/>
    <col min="2561" max="2561" width="30.75" style="1231" bestFit="1" customWidth="1"/>
    <col min="2562" max="2562" width="44" style="1231" bestFit="1" customWidth="1"/>
    <col min="2563" max="2563" width="17.5" style="1231" customWidth="1"/>
    <col min="2564" max="2564" width="16.625" style="1231" customWidth="1"/>
    <col min="2565" max="2565" width="17.875" style="1231" customWidth="1"/>
    <col min="2566" max="2568" width="20.75" style="1231" bestFit="1" customWidth="1"/>
    <col min="2569" max="2569" width="14.5" style="1231" bestFit="1" customWidth="1"/>
    <col min="2570" max="2571" width="18.375" style="1231" customWidth="1"/>
    <col min="2572" max="2572" width="10.25" style="1231" bestFit="1" customWidth="1"/>
    <col min="2573" max="2812" width="9" style="1231"/>
    <col min="2813" max="2813" width="8.625" style="1231" customWidth="1"/>
    <col min="2814" max="2814" width="25" style="1231" customWidth="1"/>
    <col min="2815" max="2815" width="19.5" style="1231" customWidth="1"/>
    <col min="2816" max="2816" width="35" style="1231" customWidth="1"/>
    <col min="2817" max="2817" width="30.75" style="1231" bestFit="1" customWidth="1"/>
    <col min="2818" max="2818" width="44" style="1231" bestFit="1" customWidth="1"/>
    <col min="2819" max="2819" width="17.5" style="1231" customWidth="1"/>
    <col min="2820" max="2820" width="16.625" style="1231" customWidth="1"/>
    <col min="2821" max="2821" width="17.875" style="1231" customWidth="1"/>
    <col min="2822" max="2824" width="20.75" style="1231" bestFit="1" customWidth="1"/>
    <col min="2825" max="2825" width="14.5" style="1231" bestFit="1" customWidth="1"/>
    <col min="2826" max="2827" width="18.375" style="1231" customWidth="1"/>
    <col min="2828" max="2828" width="10.25" style="1231" bestFit="1" customWidth="1"/>
    <col min="2829" max="3068" width="9" style="1231"/>
    <col min="3069" max="3069" width="8.625" style="1231" customWidth="1"/>
    <col min="3070" max="3070" width="25" style="1231" customWidth="1"/>
    <col min="3071" max="3071" width="19.5" style="1231" customWidth="1"/>
    <col min="3072" max="3072" width="35" style="1231" customWidth="1"/>
    <col min="3073" max="3073" width="30.75" style="1231" bestFit="1" customWidth="1"/>
    <col min="3074" max="3074" width="44" style="1231" bestFit="1" customWidth="1"/>
    <col min="3075" max="3075" width="17.5" style="1231" customWidth="1"/>
    <col min="3076" max="3076" width="16.625" style="1231" customWidth="1"/>
    <col min="3077" max="3077" width="17.875" style="1231" customWidth="1"/>
    <col min="3078" max="3080" width="20.75" style="1231" bestFit="1" customWidth="1"/>
    <col min="3081" max="3081" width="14.5" style="1231" bestFit="1" customWidth="1"/>
    <col min="3082" max="3083" width="18.375" style="1231" customWidth="1"/>
    <col min="3084" max="3084" width="10.25" style="1231" bestFit="1" customWidth="1"/>
    <col min="3085" max="3324" width="9" style="1231"/>
    <col min="3325" max="3325" width="8.625" style="1231" customWidth="1"/>
    <col min="3326" max="3326" width="25" style="1231" customWidth="1"/>
    <col min="3327" max="3327" width="19.5" style="1231" customWidth="1"/>
    <col min="3328" max="3328" width="35" style="1231" customWidth="1"/>
    <col min="3329" max="3329" width="30.75" style="1231" bestFit="1" customWidth="1"/>
    <col min="3330" max="3330" width="44" style="1231" bestFit="1" customWidth="1"/>
    <col min="3331" max="3331" width="17.5" style="1231" customWidth="1"/>
    <col min="3332" max="3332" width="16.625" style="1231" customWidth="1"/>
    <col min="3333" max="3333" width="17.875" style="1231" customWidth="1"/>
    <col min="3334" max="3336" width="20.75" style="1231" bestFit="1" customWidth="1"/>
    <col min="3337" max="3337" width="14.5" style="1231" bestFit="1" customWidth="1"/>
    <col min="3338" max="3339" width="18.375" style="1231" customWidth="1"/>
    <col min="3340" max="3340" width="10.25" style="1231" bestFit="1" customWidth="1"/>
    <col min="3341" max="3580" width="9" style="1231"/>
    <col min="3581" max="3581" width="8.625" style="1231" customWidth="1"/>
    <col min="3582" max="3582" width="25" style="1231" customWidth="1"/>
    <col min="3583" max="3583" width="19.5" style="1231" customWidth="1"/>
    <col min="3584" max="3584" width="35" style="1231" customWidth="1"/>
    <col min="3585" max="3585" width="30.75" style="1231" bestFit="1" customWidth="1"/>
    <col min="3586" max="3586" width="44" style="1231" bestFit="1" customWidth="1"/>
    <col min="3587" max="3587" width="17.5" style="1231" customWidth="1"/>
    <col min="3588" max="3588" width="16.625" style="1231" customWidth="1"/>
    <col min="3589" max="3589" width="17.875" style="1231" customWidth="1"/>
    <col min="3590" max="3592" width="20.75" style="1231" bestFit="1" customWidth="1"/>
    <col min="3593" max="3593" width="14.5" style="1231" bestFit="1" customWidth="1"/>
    <col min="3594" max="3595" width="18.375" style="1231" customWidth="1"/>
    <col min="3596" max="3596" width="10.25" style="1231" bestFit="1" customWidth="1"/>
    <col min="3597" max="3836" width="9" style="1231"/>
    <col min="3837" max="3837" width="8.625" style="1231" customWidth="1"/>
    <col min="3838" max="3838" width="25" style="1231" customWidth="1"/>
    <col min="3839" max="3839" width="19.5" style="1231" customWidth="1"/>
    <col min="3840" max="3840" width="35" style="1231" customWidth="1"/>
    <col min="3841" max="3841" width="30.75" style="1231" bestFit="1" customWidth="1"/>
    <col min="3842" max="3842" width="44" style="1231" bestFit="1" customWidth="1"/>
    <col min="3843" max="3843" width="17.5" style="1231" customWidth="1"/>
    <col min="3844" max="3844" width="16.625" style="1231" customWidth="1"/>
    <col min="3845" max="3845" width="17.875" style="1231" customWidth="1"/>
    <col min="3846" max="3848" width="20.75" style="1231" bestFit="1" customWidth="1"/>
    <col min="3849" max="3849" width="14.5" style="1231" bestFit="1" customWidth="1"/>
    <col min="3850" max="3851" width="18.375" style="1231" customWidth="1"/>
    <col min="3852" max="3852" width="10.25" style="1231" bestFit="1" customWidth="1"/>
    <col min="3853" max="4092" width="9" style="1231"/>
    <col min="4093" max="4093" width="8.625" style="1231" customWidth="1"/>
    <col min="4094" max="4094" width="25" style="1231" customWidth="1"/>
    <col min="4095" max="4095" width="19.5" style="1231" customWidth="1"/>
    <col min="4096" max="4096" width="35" style="1231" customWidth="1"/>
    <col min="4097" max="4097" width="30.75" style="1231" bestFit="1" customWidth="1"/>
    <col min="4098" max="4098" width="44" style="1231" bestFit="1" customWidth="1"/>
    <col min="4099" max="4099" width="17.5" style="1231" customWidth="1"/>
    <col min="4100" max="4100" width="16.625" style="1231" customWidth="1"/>
    <col min="4101" max="4101" width="17.875" style="1231" customWidth="1"/>
    <col min="4102" max="4104" width="20.75" style="1231" bestFit="1" customWidth="1"/>
    <col min="4105" max="4105" width="14.5" style="1231" bestFit="1" customWidth="1"/>
    <col min="4106" max="4107" width="18.375" style="1231" customWidth="1"/>
    <col min="4108" max="4108" width="10.25" style="1231" bestFit="1" customWidth="1"/>
    <col min="4109" max="4348" width="9" style="1231"/>
    <col min="4349" max="4349" width="8.625" style="1231" customWidth="1"/>
    <col min="4350" max="4350" width="25" style="1231" customWidth="1"/>
    <col min="4351" max="4351" width="19.5" style="1231" customWidth="1"/>
    <col min="4352" max="4352" width="35" style="1231" customWidth="1"/>
    <col min="4353" max="4353" width="30.75" style="1231" bestFit="1" customWidth="1"/>
    <col min="4354" max="4354" width="44" style="1231" bestFit="1" customWidth="1"/>
    <col min="4355" max="4355" width="17.5" style="1231" customWidth="1"/>
    <col min="4356" max="4356" width="16.625" style="1231" customWidth="1"/>
    <col min="4357" max="4357" width="17.875" style="1231" customWidth="1"/>
    <col min="4358" max="4360" width="20.75" style="1231" bestFit="1" customWidth="1"/>
    <col min="4361" max="4361" width="14.5" style="1231" bestFit="1" customWidth="1"/>
    <col min="4362" max="4363" width="18.375" style="1231" customWidth="1"/>
    <col min="4364" max="4364" width="10.25" style="1231" bestFit="1" customWidth="1"/>
    <col min="4365" max="4604" width="9" style="1231"/>
    <col min="4605" max="4605" width="8.625" style="1231" customWidth="1"/>
    <col min="4606" max="4606" width="25" style="1231" customWidth="1"/>
    <col min="4607" max="4607" width="19.5" style="1231" customWidth="1"/>
    <col min="4608" max="4608" width="35" style="1231" customWidth="1"/>
    <col min="4609" max="4609" width="30.75" style="1231" bestFit="1" customWidth="1"/>
    <col min="4610" max="4610" width="44" style="1231" bestFit="1" customWidth="1"/>
    <col min="4611" max="4611" width="17.5" style="1231" customWidth="1"/>
    <col min="4612" max="4612" width="16.625" style="1231" customWidth="1"/>
    <col min="4613" max="4613" width="17.875" style="1231" customWidth="1"/>
    <col min="4614" max="4616" width="20.75" style="1231" bestFit="1" customWidth="1"/>
    <col min="4617" max="4617" width="14.5" style="1231" bestFit="1" customWidth="1"/>
    <col min="4618" max="4619" width="18.375" style="1231" customWidth="1"/>
    <col min="4620" max="4620" width="10.25" style="1231" bestFit="1" customWidth="1"/>
    <col min="4621" max="4860" width="9" style="1231"/>
    <col min="4861" max="4861" width="8.625" style="1231" customWidth="1"/>
    <col min="4862" max="4862" width="25" style="1231" customWidth="1"/>
    <col min="4863" max="4863" width="19.5" style="1231" customWidth="1"/>
    <col min="4864" max="4864" width="35" style="1231" customWidth="1"/>
    <col min="4865" max="4865" width="30.75" style="1231" bestFit="1" customWidth="1"/>
    <col min="4866" max="4866" width="44" style="1231" bestFit="1" customWidth="1"/>
    <col min="4867" max="4867" width="17.5" style="1231" customWidth="1"/>
    <col min="4868" max="4868" width="16.625" style="1231" customWidth="1"/>
    <col min="4869" max="4869" width="17.875" style="1231" customWidth="1"/>
    <col min="4870" max="4872" width="20.75" style="1231" bestFit="1" customWidth="1"/>
    <col min="4873" max="4873" width="14.5" style="1231" bestFit="1" customWidth="1"/>
    <col min="4874" max="4875" width="18.375" style="1231" customWidth="1"/>
    <col min="4876" max="4876" width="10.25" style="1231" bestFit="1" customWidth="1"/>
    <col min="4877" max="5116" width="9" style="1231"/>
    <col min="5117" max="5117" width="8.625" style="1231" customWidth="1"/>
    <col min="5118" max="5118" width="25" style="1231" customWidth="1"/>
    <col min="5119" max="5119" width="19.5" style="1231" customWidth="1"/>
    <col min="5120" max="5120" width="35" style="1231" customWidth="1"/>
    <col min="5121" max="5121" width="30.75" style="1231" bestFit="1" customWidth="1"/>
    <col min="5122" max="5122" width="44" style="1231" bestFit="1" customWidth="1"/>
    <col min="5123" max="5123" width="17.5" style="1231" customWidth="1"/>
    <col min="5124" max="5124" width="16.625" style="1231" customWidth="1"/>
    <col min="5125" max="5125" width="17.875" style="1231" customWidth="1"/>
    <col min="5126" max="5128" width="20.75" style="1231" bestFit="1" customWidth="1"/>
    <col min="5129" max="5129" width="14.5" style="1231" bestFit="1" customWidth="1"/>
    <col min="5130" max="5131" width="18.375" style="1231" customWidth="1"/>
    <col min="5132" max="5132" width="10.25" style="1231" bestFit="1" customWidth="1"/>
    <col min="5133" max="5372" width="9" style="1231"/>
    <col min="5373" max="5373" width="8.625" style="1231" customWidth="1"/>
    <col min="5374" max="5374" width="25" style="1231" customWidth="1"/>
    <col min="5375" max="5375" width="19.5" style="1231" customWidth="1"/>
    <col min="5376" max="5376" width="35" style="1231" customWidth="1"/>
    <col min="5377" max="5377" width="30.75" style="1231" bestFit="1" customWidth="1"/>
    <col min="5378" max="5378" width="44" style="1231" bestFit="1" customWidth="1"/>
    <col min="5379" max="5379" width="17.5" style="1231" customWidth="1"/>
    <col min="5380" max="5380" width="16.625" style="1231" customWidth="1"/>
    <col min="5381" max="5381" width="17.875" style="1231" customWidth="1"/>
    <col min="5382" max="5384" width="20.75" style="1231" bestFit="1" customWidth="1"/>
    <col min="5385" max="5385" width="14.5" style="1231" bestFit="1" customWidth="1"/>
    <col min="5386" max="5387" width="18.375" style="1231" customWidth="1"/>
    <col min="5388" max="5388" width="10.25" style="1231" bestFit="1" customWidth="1"/>
    <col min="5389" max="5628" width="9" style="1231"/>
    <col min="5629" max="5629" width="8.625" style="1231" customWidth="1"/>
    <col min="5630" max="5630" width="25" style="1231" customWidth="1"/>
    <col min="5631" max="5631" width="19.5" style="1231" customWidth="1"/>
    <col min="5632" max="5632" width="35" style="1231" customWidth="1"/>
    <col min="5633" max="5633" width="30.75" style="1231" bestFit="1" customWidth="1"/>
    <col min="5634" max="5634" width="44" style="1231" bestFit="1" customWidth="1"/>
    <col min="5635" max="5635" width="17.5" style="1231" customWidth="1"/>
    <col min="5636" max="5636" width="16.625" style="1231" customWidth="1"/>
    <col min="5637" max="5637" width="17.875" style="1231" customWidth="1"/>
    <col min="5638" max="5640" width="20.75" style="1231" bestFit="1" customWidth="1"/>
    <col min="5641" max="5641" width="14.5" style="1231" bestFit="1" customWidth="1"/>
    <col min="5642" max="5643" width="18.375" style="1231" customWidth="1"/>
    <col min="5644" max="5644" width="10.25" style="1231" bestFit="1" customWidth="1"/>
    <col min="5645" max="5884" width="9" style="1231"/>
    <col min="5885" max="5885" width="8.625" style="1231" customWidth="1"/>
    <col min="5886" max="5886" width="25" style="1231" customWidth="1"/>
    <col min="5887" max="5887" width="19.5" style="1231" customWidth="1"/>
    <col min="5888" max="5888" width="35" style="1231" customWidth="1"/>
    <col min="5889" max="5889" width="30.75" style="1231" bestFit="1" customWidth="1"/>
    <col min="5890" max="5890" width="44" style="1231" bestFit="1" customWidth="1"/>
    <col min="5891" max="5891" width="17.5" style="1231" customWidth="1"/>
    <col min="5892" max="5892" width="16.625" style="1231" customWidth="1"/>
    <col min="5893" max="5893" width="17.875" style="1231" customWidth="1"/>
    <col min="5894" max="5896" width="20.75" style="1231" bestFit="1" customWidth="1"/>
    <col min="5897" max="5897" width="14.5" style="1231" bestFit="1" customWidth="1"/>
    <col min="5898" max="5899" width="18.375" style="1231" customWidth="1"/>
    <col min="5900" max="5900" width="10.25" style="1231" bestFit="1" customWidth="1"/>
    <col min="5901" max="6140" width="9" style="1231"/>
    <col min="6141" max="6141" width="8.625" style="1231" customWidth="1"/>
    <col min="6142" max="6142" width="25" style="1231" customWidth="1"/>
    <col min="6143" max="6143" width="19.5" style="1231" customWidth="1"/>
    <col min="6144" max="6144" width="35" style="1231" customWidth="1"/>
    <col min="6145" max="6145" width="30.75" style="1231" bestFit="1" customWidth="1"/>
    <col min="6146" max="6146" width="44" style="1231" bestFit="1" customWidth="1"/>
    <col min="6147" max="6147" width="17.5" style="1231" customWidth="1"/>
    <col min="6148" max="6148" width="16.625" style="1231" customWidth="1"/>
    <col min="6149" max="6149" width="17.875" style="1231" customWidth="1"/>
    <col min="6150" max="6152" width="20.75" style="1231" bestFit="1" customWidth="1"/>
    <col min="6153" max="6153" width="14.5" style="1231" bestFit="1" customWidth="1"/>
    <col min="6154" max="6155" width="18.375" style="1231" customWidth="1"/>
    <col min="6156" max="6156" width="10.25" style="1231" bestFit="1" customWidth="1"/>
    <col min="6157" max="6396" width="9" style="1231"/>
    <col min="6397" max="6397" width="8.625" style="1231" customWidth="1"/>
    <col min="6398" max="6398" width="25" style="1231" customWidth="1"/>
    <col min="6399" max="6399" width="19.5" style="1231" customWidth="1"/>
    <col min="6400" max="6400" width="35" style="1231" customWidth="1"/>
    <col min="6401" max="6401" width="30.75" style="1231" bestFit="1" customWidth="1"/>
    <col min="6402" max="6402" width="44" style="1231" bestFit="1" customWidth="1"/>
    <col min="6403" max="6403" width="17.5" style="1231" customWidth="1"/>
    <col min="6404" max="6404" width="16.625" style="1231" customWidth="1"/>
    <col min="6405" max="6405" width="17.875" style="1231" customWidth="1"/>
    <col min="6406" max="6408" width="20.75" style="1231" bestFit="1" customWidth="1"/>
    <col min="6409" max="6409" width="14.5" style="1231" bestFit="1" customWidth="1"/>
    <col min="6410" max="6411" width="18.375" style="1231" customWidth="1"/>
    <col min="6412" max="6412" width="10.25" style="1231" bestFit="1" customWidth="1"/>
    <col min="6413" max="6652" width="9" style="1231"/>
    <col min="6653" max="6653" width="8.625" style="1231" customWidth="1"/>
    <col min="6654" max="6654" width="25" style="1231" customWidth="1"/>
    <col min="6655" max="6655" width="19.5" style="1231" customWidth="1"/>
    <col min="6656" max="6656" width="35" style="1231" customWidth="1"/>
    <col min="6657" max="6657" width="30.75" style="1231" bestFit="1" customWidth="1"/>
    <col min="6658" max="6658" width="44" style="1231" bestFit="1" customWidth="1"/>
    <col min="6659" max="6659" width="17.5" style="1231" customWidth="1"/>
    <col min="6660" max="6660" width="16.625" style="1231" customWidth="1"/>
    <col min="6661" max="6661" width="17.875" style="1231" customWidth="1"/>
    <col min="6662" max="6664" width="20.75" style="1231" bestFit="1" customWidth="1"/>
    <col min="6665" max="6665" width="14.5" style="1231" bestFit="1" customWidth="1"/>
    <col min="6666" max="6667" width="18.375" style="1231" customWidth="1"/>
    <col min="6668" max="6668" width="10.25" style="1231" bestFit="1" customWidth="1"/>
    <col min="6669" max="6908" width="9" style="1231"/>
    <col min="6909" max="6909" width="8.625" style="1231" customWidth="1"/>
    <col min="6910" max="6910" width="25" style="1231" customWidth="1"/>
    <col min="6911" max="6911" width="19.5" style="1231" customWidth="1"/>
    <col min="6912" max="6912" width="35" style="1231" customWidth="1"/>
    <col min="6913" max="6913" width="30.75" style="1231" bestFit="1" customWidth="1"/>
    <col min="6914" max="6914" width="44" style="1231" bestFit="1" customWidth="1"/>
    <col min="6915" max="6915" width="17.5" style="1231" customWidth="1"/>
    <col min="6916" max="6916" width="16.625" style="1231" customWidth="1"/>
    <col min="6917" max="6917" width="17.875" style="1231" customWidth="1"/>
    <col min="6918" max="6920" width="20.75" style="1231" bestFit="1" customWidth="1"/>
    <col min="6921" max="6921" width="14.5" style="1231" bestFit="1" customWidth="1"/>
    <col min="6922" max="6923" width="18.375" style="1231" customWidth="1"/>
    <col min="6924" max="6924" width="10.25" style="1231" bestFit="1" customWidth="1"/>
    <col min="6925" max="7164" width="9" style="1231"/>
    <col min="7165" max="7165" width="8.625" style="1231" customWidth="1"/>
    <col min="7166" max="7166" width="25" style="1231" customWidth="1"/>
    <col min="7167" max="7167" width="19.5" style="1231" customWidth="1"/>
    <col min="7168" max="7168" width="35" style="1231" customWidth="1"/>
    <col min="7169" max="7169" width="30.75" style="1231" bestFit="1" customWidth="1"/>
    <col min="7170" max="7170" width="44" style="1231" bestFit="1" customWidth="1"/>
    <col min="7171" max="7171" width="17.5" style="1231" customWidth="1"/>
    <col min="7172" max="7172" width="16.625" style="1231" customWidth="1"/>
    <col min="7173" max="7173" width="17.875" style="1231" customWidth="1"/>
    <col min="7174" max="7176" width="20.75" style="1231" bestFit="1" customWidth="1"/>
    <col min="7177" max="7177" width="14.5" style="1231" bestFit="1" customWidth="1"/>
    <col min="7178" max="7179" width="18.375" style="1231" customWidth="1"/>
    <col min="7180" max="7180" width="10.25" style="1231" bestFit="1" customWidth="1"/>
    <col min="7181" max="7420" width="9" style="1231"/>
    <col min="7421" max="7421" width="8.625" style="1231" customWidth="1"/>
    <col min="7422" max="7422" width="25" style="1231" customWidth="1"/>
    <col min="7423" max="7423" width="19.5" style="1231" customWidth="1"/>
    <col min="7424" max="7424" width="35" style="1231" customWidth="1"/>
    <col min="7425" max="7425" width="30.75" style="1231" bestFit="1" customWidth="1"/>
    <col min="7426" max="7426" width="44" style="1231" bestFit="1" customWidth="1"/>
    <col min="7427" max="7427" width="17.5" style="1231" customWidth="1"/>
    <col min="7428" max="7428" width="16.625" style="1231" customWidth="1"/>
    <col min="7429" max="7429" width="17.875" style="1231" customWidth="1"/>
    <col min="7430" max="7432" width="20.75" style="1231" bestFit="1" customWidth="1"/>
    <col min="7433" max="7433" width="14.5" style="1231" bestFit="1" customWidth="1"/>
    <col min="7434" max="7435" width="18.375" style="1231" customWidth="1"/>
    <col min="7436" max="7436" width="10.25" style="1231" bestFit="1" customWidth="1"/>
    <col min="7437" max="7676" width="9" style="1231"/>
    <col min="7677" max="7677" width="8.625" style="1231" customWidth="1"/>
    <col min="7678" max="7678" width="25" style="1231" customWidth="1"/>
    <col min="7679" max="7679" width="19.5" style="1231" customWidth="1"/>
    <col min="7680" max="7680" width="35" style="1231" customWidth="1"/>
    <col min="7681" max="7681" width="30.75" style="1231" bestFit="1" customWidth="1"/>
    <col min="7682" max="7682" width="44" style="1231" bestFit="1" customWidth="1"/>
    <col min="7683" max="7683" width="17.5" style="1231" customWidth="1"/>
    <col min="7684" max="7684" width="16.625" style="1231" customWidth="1"/>
    <col min="7685" max="7685" width="17.875" style="1231" customWidth="1"/>
    <col min="7686" max="7688" width="20.75" style="1231" bestFit="1" customWidth="1"/>
    <col min="7689" max="7689" width="14.5" style="1231" bestFit="1" customWidth="1"/>
    <col min="7690" max="7691" width="18.375" style="1231" customWidth="1"/>
    <col min="7692" max="7692" width="10.25" style="1231" bestFit="1" customWidth="1"/>
    <col min="7693" max="7932" width="9" style="1231"/>
    <col min="7933" max="7933" width="8.625" style="1231" customWidth="1"/>
    <col min="7934" max="7934" width="25" style="1231" customWidth="1"/>
    <col min="7935" max="7935" width="19.5" style="1231" customWidth="1"/>
    <col min="7936" max="7936" width="35" style="1231" customWidth="1"/>
    <col min="7937" max="7937" width="30.75" style="1231" bestFit="1" customWidth="1"/>
    <col min="7938" max="7938" width="44" style="1231" bestFit="1" customWidth="1"/>
    <col min="7939" max="7939" width="17.5" style="1231" customWidth="1"/>
    <col min="7940" max="7940" width="16.625" style="1231" customWidth="1"/>
    <col min="7941" max="7941" width="17.875" style="1231" customWidth="1"/>
    <col min="7942" max="7944" width="20.75" style="1231" bestFit="1" customWidth="1"/>
    <col min="7945" max="7945" width="14.5" style="1231" bestFit="1" customWidth="1"/>
    <col min="7946" max="7947" width="18.375" style="1231" customWidth="1"/>
    <col min="7948" max="7948" width="10.25" style="1231" bestFit="1" customWidth="1"/>
    <col min="7949" max="8188" width="9" style="1231"/>
    <col min="8189" max="8189" width="8.625" style="1231" customWidth="1"/>
    <col min="8190" max="8190" width="25" style="1231" customWidth="1"/>
    <col min="8191" max="8191" width="19.5" style="1231" customWidth="1"/>
    <col min="8192" max="8192" width="35" style="1231" customWidth="1"/>
    <col min="8193" max="8193" width="30.75" style="1231" bestFit="1" customWidth="1"/>
    <col min="8194" max="8194" width="44" style="1231" bestFit="1" customWidth="1"/>
    <col min="8195" max="8195" width="17.5" style="1231" customWidth="1"/>
    <col min="8196" max="8196" width="16.625" style="1231" customWidth="1"/>
    <col min="8197" max="8197" width="17.875" style="1231" customWidth="1"/>
    <col min="8198" max="8200" width="20.75" style="1231" bestFit="1" customWidth="1"/>
    <col min="8201" max="8201" width="14.5" style="1231" bestFit="1" customWidth="1"/>
    <col min="8202" max="8203" width="18.375" style="1231" customWidth="1"/>
    <col min="8204" max="8204" width="10.25" style="1231" bestFit="1" customWidth="1"/>
    <col min="8205" max="8444" width="9" style="1231"/>
    <col min="8445" max="8445" width="8.625" style="1231" customWidth="1"/>
    <col min="8446" max="8446" width="25" style="1231" customWidth="1"/>
    <col min="8447" max="8447" width="19.5" style="1231" customWidth="1"/>
    <col min="8448" max="8448" width="35" style="1231" customWidth="1"/>
    <col min="8449" max="8449" width="30.75" style="1231" bestFit="1" customWidth="1"/>
    <col min="8450" max="8450" width="44" style="1231" bestFit="1" customWidth="1"/>
    <col min="8451" max="8451" width="17.5" style="1231" customWidth="1"/>
    <col min="8452" max="8452" width="16.625" style="1231" customWidth="1"/>
    <col min="8453" max="8453" width="17.875" style="1231" customWidth="1"/>
    <col min="8454" max="8456" width="20.75" style="1231" bestFit="1" customWidth="1"/>
    <col min="8457" max="8457" width="14.5" style="1231" bestFit="1" customWidth="1"/>
    <col min="8458" max="8459" width="18.375" style="1231" customWidth="1"/>
    <col min="8460" max="8460" width="10.25" style="1231" bestFit="1" customWidth="1"/>
    <col min="8461" max="8700" width="9" style="1231"/>
    <col min="8701" max="8701" width="8.625" style="1231" customWidth="1"/>
    <col min="8702" max="8702" width="25" style="1231" customWidth="1"/>
    <col min="8703" max="8703" width="19.5" style="1231" customWidth="1"/>
    <col min="8704" max="8704" width="35" style="1231" customWidth="1"/>
    <col min="8705" max="8705" width="30.75" style="1231" bestFit="1" customWidth="1"/>
    <col min="8706" max="8706" width="44" style="1231" bestFit="1" customWidth="1"/>
    <col min="8707" max="8707" width="17.5" style="1231" customWidth="1"/>
    <col min="8708" max="8708" width="16.625" style="1231" customWidth="1"/>
    <col min="8709" max="8709" width="17.875" style="1231" customWidth="1"/>
    <col min="8710" max="8712" width="20.75" style="1231" bestFit="1" customWidth="1"/>
    <col min="8713" max="8713" width="14.5" style="1231" bestFit="1" customWidth="1"/>
    <col min="8714" max="8715" width="18.375" style="1231" customWidth="1"/>
    <col min="8716" max="8716" width="10.25" style="1231" bestFit="1" customWidth="1"/>
    <col min="8717" max="8956" width="9" style="1231"/>
    <col min="8957" max="8957" width="8.625" style="1231" customWidth="1"/>
    <col min="8958" max="8958" width="25" style="1231" customWidth="1"/>
    <col min="8959" max="8959" width="19.5" style="1231" customWidth="1"/>
    <col min="8960" max="8960" width="35" style="1231" customWidth="1"/>
    <col min="8961" max="8961" width="30.75" style="1231" bestFit="1" customWidth="1"/>
    <col min="8962" max="8962" width="44" style="1231" bestFit="1" customWidth="1"/>
    <col min="8963" max="8963" width="17.5" style="1231" customWidth="1"/>
    <col min="8964" max="8964" width="16.625" style="1231" customWidth="1"/>
    <col min="8965" max="8965" width="17.875" style="1231" customWidth="1"/>
    <col min="8966" max="8968" width="20.75" style="1231" bestFit="1" customWidth="1"/>
    <col min="8969" max="8969" width="14.5" style="1231" bestFit="1" customWidth="1"/>
    <col min="8970" max="8971" width="18.375" style="1231" customWidth="1"/>
    <col min="8972" max="8972" width="10.25" style="1231" bestFit="1" customWidth="1"/>
    <col min="8973" max="9212" width="9" style="1231"/>
    <col min="9213" max="9213" width="8.625" style="1231" customWidth="1"/>
    <col min="9214" max="9214" width="25" style="1231" customWidth="1"/>
    <col min="9215" max="9215" width="19.5" style="1231" customWidth="1"/>
    <col min="9216" max="9216" width="35" style="1231" customWidth="1"/>
    <col min="9217" max="9217" width="30.75" style="1231" bestFit="1" customWidth="1"/>
    <col min="9218" max="9218" width="44" style="1231" bestFit="1" customWidth="1"/>
    <col min="9219" max="9219" width="17.5" style="1231" customWidth="1"/>
    <col min="9220" max="9220" width="16.625" style="1231" customWidth="1"/>
    <col min="9221" max="9221" width="17.875" style="1231" customWidth="1"/>
    <col min="9222" max="9224" width="20.75" style="1231" bestFit="1" customWidth="1"/>
    <col min="9225" max="9225" width="14.5" style="1231" bestFit="1" customWidth="1"/>
    <col min="9226" max="9227" width="18.375" style="1231" customWidth="1"/>
    <col min="9228" max="9228" width="10.25" style="1231" bestFit="1" customWidth="1"/>
    <col min="9229" max="9468" width="9" style="1231"/>
    <col min="9469" max="9469" width="8.625" style="1231" customWidth="1"/>
    <col min="9470" max="9470" width="25" style="1231" customWidth="1"/>
    <col min="9471" max="9471" width="19.5" style="1231" customWidth="1"/>
    <col min="9472" max="9472" width="35" style="1231" customWidth="1"/>
    <col min="9473" max="9473" width="30.75" style="1231" bestFit="1" customWidth="1"/>
    <col min="9474" max="9474" width="44" style="1231" bestFit="1" customWidth="1"/>
    <col min="9475" max="9475" width="17.5" style="1231" customWidth="1"/>
    <col min="9476" max="9476" width="16.625" style="1231" customWidth="1"/>
    <col min="9477" max="9477" width="17.875" style="1231" customWidth="1"/>
    <col min="9478" max="9480" width="20.75" style="1231" bestFit="1" customWidth="1"/>
    <col min="9481" max="9481" width="14.5" style="1231" bestFit="1" customWidth="1"/>
    <col min="9482" max="9483" width="18.375" style="1231" customWidth="1"/>
    <col min="9484" max="9484" width="10.25" style="1231" bestFit="1" customWidth="1"/>
    <col min="9485" max="9724" width="9" style="1231"/>
    <col min="9725" max="9725" width="8.625" style="1231" customWidth="1"/>
    <col min="9726" max="9726" width="25" style="1231" customWidth="1"/>
    <col min="9727" max="9727" width="19.5" style="1231" customWidth="1"/>
    <col min="9728" max="9728" width="35" style="1231" customWidth="1"/>
    <col min="9729" max="9729" width="30.75" style="1231" bestFit="1" customWidth="1"/>
    <col min="9730" max="9730" width="44" style="1231" bestFit="1" customWidth="1"/>
    <col min="9731" max="9731" width="17.5" style="1231" customWidth="1"/>
    <col min="9732" max="9732" width="16.625" style="1231" customWidth="1"/>
    <col min="9733" max="9733" width="17.875" style="1231" customWidth="1"/>
    <col min="9734" max="9736" width="20.75" style="1231" bestFit="1" customWidth="1"/>
    <col min="9737" max="9737" width="14.5" style="1231" bestFit="1" customWidth="1"/>
    <col min="9738" max="9739" width="18.375" style="1231" customWidth="1"/>
    <col min="9740" max="9740" width="10.25" style="1231" bestFit="1" customWidth="1"/>
    <col min="9741" max="9980" width="9" style="1231"/>
    <col min="9981" max="9981" width="8.625" style="1231" customWidth="1"/>
    <col min="9982" max="9982" width="25" style="1231" customWidth="1"/>
    <col min="9983" max="9983" width="19.5" style="1231" customWidth="1"/>
    <col min="9984" max="9984" width="35" style="1231" customWidth="1"/>
    <col min="9985" max="9985" width="30.75" style="1231" bestFit="1" customWidth="1"/>
    <col min="9986" max="9986" width="44" style="1231" bestFit="1" customWidth="1"/>
    <col min="9987" max="9987" width="17.5" style="1231" customWidth="1"/>
    <col min="9988" max="9988" width="16.625" style="1231" customWidth="1"/>
    <col min="9989" max="9989" width="17.875" style="1231" customWidth="1"/>
    <col min="9990" max="9992" width="20.75" style="1231" bestFit="1" customWidth="1"/>
    <col min="9993" max="9993" width="14.5" style="1231" bestFit="1" customWidth="1"/>
    <col min="9994" max="9995" width="18.375" style="1231" customWidth="1"/>
    <col min="9996" max="9996" width="10.25" style="1231" bestFit="1" customWidth="1"/>
    <col min="9997" max="10236" width="9" style="1231"/>
    <col min="10237" max="10237" width="8.625" style="1231" customWidth="1"/>
    <col min="10238" max="10238" width="25" style="1231" customWidth="1"/>
    <col min="10239" max="10239" width="19.5" style="1231" customWidth="1"/>
    <col min="10240" max="10240" width="35" style="1231" customWidth="1"/>
    <col min="10241" max="10241" width="30.75" style="1231" bestFit="1" customWidth="1"/>
    <col min="10242" max="10242" width="44" style="1231" bestFit="1" customWidth="1"/>
    <col min="10243" max="10243" width="17.5" style="1231" customWidth="1"/>
    <col min="10244" max="10244" width="16.625" style="1231" customWidth="1"/>
    <col min="10245" max="10245" width="17.875" style="1231" customWidth="1"/>
    <col min="10246" max="10248" width="20.75" style="1231" bestFit="1" customWidth="1"/>
    <col min="10249" max="10249" width="14.5" style="1231" bestFit="1" customWidth="1"/>
    <col min="10250" max="10251" width="18.375" style="1231" customWidth="1"/>
    <col min="10252" max="10252" width="10.25" style="1231" bestFit="1" customWidth="1"/>
    <col min="10253" max="10492" width="9" style="1231"/>
    <col min="10493" max="10493" width="8.625" style="1231" customWidth="1"/>
    <col min="10494" max="10494" width="25" style="1231" customWidth="1"/>
    <col min="10495" max="10495" width="19.5" style="1231" customWidth="1"/>
    <col min="10496" max="10496" width="35" style="1231" customWidth="1"/>
    <col min="10497" max="10497" width="30.75" style="1231" bestFit="1" customWidth="1"/>
    <col min="10498" max="10498" width="44" style="1231" bestFit="1" customWidth="1"/>
    <col min="10499" max="10499" width="17.5" style="1231" customWidth="1"/>
    <col min="10500" max="10500" width="16.625" style="1231" customWidth="1"/>
    <col min="10501" max="10501" width="17.875" style="1231" customWidth="1"/>
    <col min="10502" max="10504" width="20.75" style="1231" bestFit="1" customWidth="1"/>
    <col min="10505" max="10505" width="14.5" style="1231" bestFit="1" customWidth="1"/>
    <col min="10506" max="10507" width="18.375" style="1231" customWidth="1"/>
    <col min="10508" max="10508" width="10.25" style="1231" bestFit="1" customWidth="1"/>
    <col min="10509" max="10748" width="9" style="1231"/>
    <col min="10749" max="10749" width="8.625" style="1231" customWidth="1"/>
    <col min="10750" max="10750" width="25" style="1231" customWidth="1"/>
    <col min="10751" max="10751" width="19.5" style="1231" customWidth="1"/>
    <col min="10752" max="10752" width="35" style="1231" customWidth="1"/>
    <col min="10753" max="10753" width="30.75" style="1231" bestFit="1" customWidth="1"/>
    <col min="10754" max="10754" width="44" style="1231" bestFit="1" customWidth="1"/>
    <col min="10755" max="10755" width="17.5" style="1231" customWidth="1"/>
    <col min="10756" max="10756" width="16.625" style="1231" customWidth="1"/>
    <col min="10757" max="10757" width="17.875" style="1231" customWidth="1"/>
    <col min="10758" max="10760" width="20.75" style="1231" bestFit="1" customWidth="1"/>
    <col min="10761" max="10761" width="14.5" style="1231" bestFit="1" customWidth="1"/>
    <col min="10762" max="10763" width="18.375" style="1231" customWidth="1"/>
    <col min="10764" max="10764" width="10.25" style="1231" bestFit="1" customWidth="1"/>
    <col min="10765" max="11004" width="9" style="1231"/>
    <col min="11005" max="11005" width="8.625" style="1231" customWidth="1"/>
    <col min="11006" max="11006" width="25" style="1231" customWidth="1"/>
    <col min="11007" max="11007" width="19.5" style="1231" customWidth="1"/>
    <col min="11008" max="11008" width="35" style="1231" customWidth="1"/>
    <col min="11009" max="11009" width="30.75" style="1231" bestFit="1" customWidth="1"/>
    <col min="11010" max="11010" width="44" style="1231" bestFit="1" customWidth="1"/>
    <col min="11011" max="11011" width="17.5" style="1231" customWidth="1"/>
    <col min="11012" max="11012" width="16.625" style="1231" customWidth="1"/>
    <col min="11013" max="11013" width="17.875" style="1231" customWidth="1"/>
    <col min="11014" max="11016" width="20.75" style="1231" bestFit="1" customWidth="1"/>
    <col min="11017" max="11017" width="14.5" style="1231" bestFit="1" customWidth="1"/>
    <col min="11018" max="11019" width="18.375" style="1231" customWidth="1"/>
    <col min="11020" max="11020" width="10.25" style="1231" bestFit="1" customWidth="1"/>
    <col min="11021" max="11260" width="9" style="1231"/>
    <col min="11261" max="11261" width="8.625" style="1231" customWidth="1"/>
    <col min="11262" max="11262" width="25" style="1231" customWidth="1"/>
    <col min="11263" max="11263" width="19.5" style="1231" customWidth="1"/>
    <col min="11264" max="11264" width="35" style="1231" customWidth="1"/>
    <col min="11265" max="11265" width="30.75" style="1231" bestFit="1" customWidth="1"/>
    <col min="11266" max="11266" width="44" style="1231" bestFit="1" customWidth="1"/>
    <col min="11267" max="11267" width="17.5" style="1231" customWidth="1"/>
    <col min="11268" max="11268" width="16.625" style="1231" customWidth="1"/>
    <col min="11269" max="11269" width="17.875" style="1231" customWidth="1"/>
    <col min="11270" max="11272" width="20.75" style="1231" bestFit="1" customWidth="1"/>
    <col min="11273" max="11273" width="14.5" style="1231" bestFit="1" customWidth="1"/>
    <col min="11274" max="11275" width="18.375" style="1231" customWidth="1"/>
    <col min="11276" max="11276" width="10.25" style="1231" bestFit="1" customWidth="1"/>
    <col min="11277" max="11516" width="9" style="1231"/>
    <col min="11517" max="11517" width="8.625" style="1231" customWidth="1"/>
    <col min="11518" max="11518" width="25" style="1231" customWidth="1"/>
    <col min="11519" max="11519" width="19.5" style="1231" customWidth="1"/>
    <col min="11520" max="11520" width="35" style="1231" customWidth="1"/>
    <col min="11521" max="11521" width="30.75" style="1231" bestFit="1" customWidth="1"/>
    <col min="11522" max="11522" width="44" style="1231" bestFit="1" customWidth="1"/>
    <col min="11523" max="11523" width="17.5" style="1231" customWidth="1"/>
    <col min="11524" max="11524" width="16.625" style="1231" customWidth="1"/>
    <col min="11525" max="11525" width="17.875" style="1231" customWidth="1"/>
    <col min="11526" max="11528" width="20.75" style="1231" bestFit="1" customWidth="1"/>
    <col min="11529" max="11529" width="14.5" style="1231" bestFit="1" customWidth="1"/>
    <col min="11530" max="11531" width="18.375" style="1231" customWidth="1"/>
    <col min="11532" max="11532" width="10.25" style="1231" bestFit="1" customWidth="1"/>
    <col min="11533" max="11772" width="9" style="1231"/>
    <col min="11773" max="11773" width="8.625" style="1231" customWidth="1"/>
    <col min="11774" max="11774" width="25" style="1231" customWidth="1"/>
    <col min="11775" max="11775" width="19.5" style="1231" customWidth="1"/>
    <col min="11776" max="11776" width="35" style="1231" customWidth="1"/>
    <col min="11777" max="11777" width="30.75" style="1231" bestFit="1" customWidth="1"/>
    <col min="11778" max="11778" width="44" style="1231" bestFit="1" customWidth="1"/>
    <col min="11779" max="11779" width="17.5" style="1231" customWidth="1"/>
    <col min="11780" max="11780" width="16.625" style="1231" customWidth="1"/>
    <col min="11781" max="11781" width="17.875" style="1231" customWidth="1"/>
    <col min="11782" max="11784" width="20.75" style="1231" bestFit="1" customWidth="1"/>
    <col min="11785" max="11785" width="14.5" style="1231" bestFit="1" customWidth="1"/>
    <col min="11786" max="11787" width="18.375" style="1231" customWidth="1"/>
    <col min="11788" max="11788" width="10.25" style="1231" bestFit="1" customWidth="1"/>
    <col min="11789" max="12028" width="9" style="1231"/>
    <col min="12029" max="12029" width="8.625" style="1231" customWidth="1"/>
    <col min="12030" max="12030" width="25" style="1231" customWidth="1"/>
    <col min="12031" max="12031" width="19.5" style="1231" customWidth="1"/>
    <col min="12032" max="12032" width="35" style="1231" customWidth="1"/>
    <col min="12033" max="12033" width="30.75" style="1231" bestFit="1" customWidth="1"/>
    <col min="12034" max="12034" width="44" style="1231" bestFit="1" customWidth="1"/>
    <col min="12035" max="12035" width="17.5" style="1231" customWidth="1"/>
    <col min="12036" max="12036" width="16.625" style="1231" customWidth="1"/>
    <col min="12037" max="12037" width="17.875" style="1231" customWidth="1"/>
    <col min="12038" max="12040" width="20.75" style="1231" bestFit="1" customWidth="1"/>
    <col min="12041" max="12041" width="14.5" style="1231" bestFit="1" customWidth="1"/>
    <col min="12042" max="12043" width="18.375" style="1231" customWidth="1"/>
    <col min="12044" max="12044" width="10.25" style="1231" bestFit="1" customWidth="1"/>
    <col min="12045" max="12284" width="9" style="1231"/>
    <col min="12285" max="12285" width="8.625" style="1231" customWidth="1"/>
    <col min="12286" max="12286" width="25" style="1231" customWidth="1"/>
    <col min="12287" max="12287" width="19.5" style="1231" customWidth="1"/>
    <col min="12288" max="12288" width="35" style="1231" customWidth="1"/>
    <col min="12289" max="12289" width="30.75" style="1231" bestFit="1" customWidth="1"/>
    <col min="12290" max="12290" width="44" style="1231" bestFit="1" customWidth="1"/>
    <col min="12291" max="12291" width="17.5" style="1231" customWidth="1"/>
    <col min="12292" max="12292" width="16.625" style="1231" customWidth="1"/>
    <col min="12293" max="12293" width="17.875" style="1231" customWidth="1"/>
    <col min="12294" max="12296" width="20.75" style="1231" bestFit="1" customWidth="1"/>
    <col min="12297" max="12297" width="14.5" style="1231" bestFit="1" customWidth="1"/>
    <col min="12298" max="12299" width="18.375" style="1231" customWidth="1"/>
    <col min="12300" max="12300" width="10.25" style="1231" bestFit="1" customWidth="1"/>
    <col min="12301" max="12540" width="9" style="1231"/>
    <col min="12541" max="12541" width="8.625" style="1231" customWidth="1"/>
    <col min="12542" max="12542" width="25" style="1231" customWidth="1"/>
    <col min="12543" max="12543" width="19.5" style="1231" customWidth="1"/>
    <col min="12544" max="12544" width="35" style="1231" customWidth="1"/>
    <col min="12545" max="12545" width="30.75" style="1231" bestFit="1" customWidth="1"/>
    <col min="12546" max="12546" width="44" style="1231" bestFit="1" customWidth="1"/>
    <col min="12547" max="12547" width="17.5" style="1231" customWidth="1"/>
    <col min="12548" max="12548" width="16.625" style="1231" customWidth="1"/>
    <col min="12549" max="12549" width="17.875" style="1231" customWidth="1"/>
    <col min="12550" max="12552" width="20.75" style="1231" bestFit="1" customWidth="1"/>
    <col min="12553" max="12553" width="14.5" style="1231" bestFit="1" customWidth="1"/>
    <col min="12554" max="12555" width="18.375" style="1231" customWidth="1"/>
    <col min="12556" max="12556" width="10.25" style="1231" bestFit="1" customWidth="1"/>
    <col min="12557" max="12796" width="9" style="1231"/>
    <col min="12797" max="12797" width="8.625" style="1231" customWidth="1"/>
    <col min="12798" max="12798" width="25" style="1231" customWidth="1"/>
    <col min="12799" max="12799" width="19.5" style="1231" customWidth="1"/>
    <col min="12800" max="12800" width="35" style="1231" customWidth="1"/>
    <col min="12801" max="12801" width="30.75" style="1231" bestFit="1" customWidth="1"/>
    <col min="12802" max="12802" width="44" style="1231" bestFit="1" customWidth="1"/>
    <col min="12803" max="12803" width="17.5" style="1231" customWidth="1"/>
    <col min="12804" max="12804" width="16.625" style="1231" customWidth="1"/>
    <col min="12805" max="12805" width="17.875" style="1231" customWidth="1"/>
    <col min="12806" max="12808" width="20.75" style="1231" bestFit="1" customWidth="1"/>
    <col min="12809" max="12809" width="14.5" style="1231" bestFit="1" customWidth="1"/>
    <col min="12810" max="12811" width="18.375" style="1231" customWidth="1"/>
    <col min="12812" max="12812" width="10.25" style="1231" bestFit="1" customWidth="1"/>
    <col min="12813" max="13052" width="9" style="1231"/>
    <col min="13053" max="13053" width="8.625" style="1231" customWidth="1"/>
    <col min="13054" max="13054" width="25" style="1231" customWidth="1"/>
    <col min="13055" max="13055" width="19.5" style="1231" customWidth="1"/>
    <col min="13056" max="13056" width="35" style="1231" customWidth="1"/>
    <col min="13057" max="13057" width="30.75" style="1231" bestFit="1" customWidth="1"/>
    <col min="13058" max="13058" width="44" style="1231" bestFit="1" customWidth="1"/>
    <col min="13059" max="13059" width="17.5" style="1231" customWidth="1"/>
    <col min="13060" max="13060" width="16.625" style="1231" customWidth="1"/>
    <col min="13061" max="13061" width="17.875" style="1231" customWidth="1"/>
    <col min="13062" max="13064" width="20.75" style="1231" bestFit="1" customWidth="1"/>
    <col min="13065" max="13065" width="14.5" style="1231" bestFit="1" customWidth="1"/>
    <col min="13066" max="13067" width="18.375" style="1231" customWidth="1"/>
    <col min="13068" max="13068" width="10.25" style="1231" bestFit="1" customWidth="1"/>
    <col min="13069" max="13308" width="9" style="1231"/>
    <col min="13309" max="13309" width="8.625" style="1231" customWidth="1"/>
    <col min="13310" max="13310" width="25" style="1231" customWidth="1"/>
    <col min="13311" max="13311" width="19.5" style="1231" customWidth="1"/>
    <col min="13312" max="13312" width="35" style="1231" customWidth="1"/>
    <col min="13313" max="13313" width="30.75" style="1231" bestFit="1" customWidth="1"/>
    <col min="13314" max="13314" width="44" style="1231" bestFit="1" customWidth="1"/>
    <col min="13315" max="13315" width="17.5" style="1231" customWidth="1"/>
    <col min="13316" max="13316" width="16.625" style="1231" customWidth="1"/>
    <col min="13317" max="13317" width="17.875" style="1231" customWidth="1"/>
    <col min="13318" max="13320" width="20.75" style="1231" bestFit="1" customWidth="1"/>
    <col min="13321" max="13321" width="14.5" style="1231" bestFit="1" customWidth="1"/>
    <col min="13322" max="13323" width="18.375" style="1231" customWidth="1"/>
    <col min="13324" max="13324" width="10.25" style="1231" bestFit="1" customWidth="1"/>
    <col min="13325" max="13564" width="9" style="1231"/>
    <col min="13565" max="13565" width="8.625" style="1231" customWidth="1"/>
    <col min="13566" max="13566" width="25" style="1231" customWidth="1"/>
    <col min="13567" max="13567" width="19.5" style="1231" customWidth="1"/>
    <col min="13568" max="13568" width="35" style="1231" customWidth="1"/>
    <col min="13569" max="13569" width="30.75" style="1231" bestFit="1" customWidth="1"/>
    <col min="13570" max="13570" width="44" style="1231" bestFit="1" customWidth="1"/>
    <col min="13571" max="13571" width="17.5" style="1231" customWidth="1"/>
    <col min="13572" max="13572" width="16.625" style="1231" customWidth="1"/>
    <col min="13573" max="13573" width="17.875" style="1231" customWidth="1"/>
    <col min="13574" max="13576" width="20.75" style="1231" bestFit="1" customWidth="1"/>
    <col min="13577" max="13577" width="14.5" style="1231" bestFit="1" customWidth="1"/>
    <col min="13578" max="13579" width="18.375" style="1231" customWidth="1"/>
    <col min="13580" max="13580" width="10.25" style="1231" bestFit="1" customWidth="1"/>
    <col min="13581" max="13820" width="9" style="1231"/>
    <col min="13821" max="13821" width="8.625" style="1231" customWidth="1"/>
    <col min="13822" max="13822" width="25" style="1231" customWidth="1"/>
    <col min="13823" max="13823" width="19.5" style="1231" customWidth="1"/>
    <col min="13824" max="13824" width="35" style="1231" customWidth="1"/>
    <col min="13825" max="13825" width="30.75" style="1231" bestFit="1" customWidth="1"/>
    <col min="13826" max="13826" width="44" style="1231" bestFit="1" customWidth="1"/>
    <col min="13827" max="13827" width="17.5" style="1231" customWidth="1"/>
    <col min="13828" max="13828" width="16.625" style="1231" customWidth="1"/>
    <col min="13829" max="13829" width="17.875" style="1231" customWidth="1"/>
    <col min="13830" max="13832" width="20.75" style="1231" bestFit="1" customWidth="1"/>
    <col min="13833" max="13833" width="14.5" style="1231" bestFit="1" customWidth="1"/>
    <col min="13834" max="13835" width="18.375" style="1231" customWidth="1"/>
    <col min="13836" max="13836" width="10.25" style="1231" bestFit="1" customWidth="1"/>
    <col min="13837" max="14076" width="9" style="1231"/>
    <col min="14077" max="14077" width="8.625" style="1231" customWidth="1"/>
    <col min="14078" max="14078" width="25" style="1231" customWidth="1"/>
    <col min="14079" max="14079" width="19.5" style="1231" customWidth="1"/>
    <col min="14080" max="14080" width="35" style="1231" customWidth="1"/>
    <col min="14081" max="14081" width="30.75" style="1231" bestFit="1" customWidth="1"/>
    <col min="14082" max="14082" width="44" style="1231" bestFit="1" customWidth="1"/>
    <col min="14083" max="14083" width="17.5" style="1231" customWidth="1"/>
    <col min="14084" max="14084" width="16.625" style="1231" customWidth="1"/>
    <col min="14085" max="14085" width="17.875" style="1231" customWidth="1"/>
    <col min="14086" max="14088" width="20.75" style="1231" bestFit="1" customWidth="1"/>
    <col min="14089" max="14089" width="14.5" style="1231" bestFit="1" customWidth="1"/>
    <col min="14090" max="14091" width="18.375" style="1231" customWidth="1"/>
    <col min="14092" max="14092" width="10.25" style="1231" bestFit="1" customWidth="1"/>
    <col min="14093" max="14332" width="9" style="1231"/>
    <col min="14333" max="14333" width="8.625" style="1231" customWidth="1"/>
    <col min="14334" max="14334" width="25" style="1231" customWidth="1"/>
    <col min="14335" max="14335" width="19.5" style="1231" customWidth="1"/>
    <col min="14336" max="14336" width="35" style="1231" customWidth="1"/>
    <col min="14337" max="14337" width="30.75" style="1231" bestFit="1" customWidth="1"/>
    <col min="14338" max="14338" width="44" style="1231" bestFit="1" customWidth="1"/>
    <col min="14339" max="14339" width="17.5" style="1231" customWidth="1"/>
    <col min="14340" max="14340" width="16.625" style="1231" customWidth="1"/>
    <col min="14341" max="14341" width="17.875" style="1231" customWidth="1"/>
    <col min="14342" max="14344" width="20.75" style="1231" bestFit="1" customWidth="1"/>
    <col min="14345" max="14345" width="14.5" style="1231" bestFit="1" customWidth="1"/>
    <col min="14346" max="14347" width="18.375" style="1231" customWidth="1"/>
    <col min="14348" max="14348" width="10.25" style="1231" bestFit="1" customWidth="1"/>
    <col min="14349" max="14588" width="9" style="1231"/>
    <col min="14589" max="14589" width="8.625" style="1231" customWidth="1"/>
    <col min="14590" max="14590" width="25" style="1231" customWidth="1"/>
    <col min="14591" max="14591" width="19.5" style="1231" customWidth="1"/>
    <col min="14592" max="14592" width="35" style="1231" customWidth="1"/>
    <col min="14593" max="14593" width="30.75" style="1231" bestFit="1" customWidth="1"/>
    <col min="14594" max="14594" width="44" style="1231" bestFit="1" customWidth="1"/>
    <col min="14595" max="14595" width="17.5" style="1231" customWidth="1"/>
    <col min="14596" max="14596" width="16.625" style="1231" customWidth="1"/>
    <col min="14597" max="14597" width="17.875" style="1231" customWidth="1"/>
    <col min="14598" max="14600" width="20.75" style="1231" bestFit="1" customWidth="1"/>
    <col min="14601" max="14601" width="14.5" style="1231" bestFit="1" customWidth="1"/>
    <col min="14602" max="14603" width="18.375" style="1231" customWidth="1"/>
    <col min="14604" max="14604" width="10.25" style="1231" bestFit="1" customWidth="1"/>
    <col min="14605" max="14844" width="9" style="1231"/>
    <col min="14845" max="14845" width="8.625" style="1231" customWidth="1"/>
    <col min="14846" max="14846" width="25" style="1231" customWidth="1"/>
    <col min="14847" max="14847" width="19.5" style="1231" customWidth="1"/>
    <col min="14848" max="14848" width="35" style="1231" customWidth="1"/>
    <col min="14849" max="14849" width="30.75" style="1231" bestFit="1" customWidth="1"/>
    <col min="14850" max="14850" width="44" style="1231" bestFit="1" customWidth="1"/>
    <col min="14851" max="14851" width="17.5" style="1231" customWidth="1"/>
    <col min="14852" max="14852" width="16.625" style="1231" customWidth="1"/>
    <col min="14853" max="14853" width="17.875" style="1231" customWidth="1"/>
    <col min="14854" max="14856" width="20.75" style="1231" bestFit="1" customWidth="1"/>
    <col min="14857" max="14857" width="14.5" style="1231" bestFit="1" customWidth="1"/>
    <col min="14858" max="14859" width="18.375" style="1231" customWidth="1"/>
    <col min="14860" max="14860" width="10.25" style="1231" bestFit="1" customWidth="1"/>
    <col min="14861" max="15100" width="9" style="1231"/>
    <col min="15101" max="15101" width="8.625" style="1231" customWidth="1"/>
    <col min="15102" max="15102" width="25" style="1231" customWidth="1"/>
    <col min="15103" max="15103" width="19.5" style="1231" customWidth="1"/>
    <col min="15104" max="15104" width="35" style="1231" customWidth="1"/>
    <col min="15105" max="15105" width="30.75" style="1231" bestFit="1" customWidth="1"/>
    <col min="15106" max="15106" width="44" style="1231" bestFit="1" customWidth="1"/>
    <col min="15107" max="15107" width="17.5" style="1231" customWidth="1"/>
    <col min="15108" max="15108" width="16.625" style="1231" customWidth="1"/>
    <col min="15109" max="15109" width="17.875" style="1231" customWidth="1"/>
    <col min="15110" max="15112" width="20.75" style="1231" bestFit="1" customWidth="1"/>
    <col min="15113" max="15113" width="14.5" style="1231" bestFit="1" customWidth="1"/>
    <col min="15114" max="15115" width="18.375" style="1231" customWidth="1"/>
    <col min="15116" max="15116" width="10.25" style="1231" bestFit="1" customWidth="1"/>
    <col min="15117" max="15356" width="9" style="1231"/>
    <col min="15357" max="15357" width="8.625" style="1231" customWidth="1"/>
    <col min="15358" max="15358" width="25" style="1231" customWidth="1"/>
    <col min="15359" max="15359" width="19.5" style="1231" customWidth="1"/>
    <col min="15360" max="15360" width="35" style="1231" customWidth="1"/>
    <col min="15361" max="15361" width="30.75" style="1231" bestFit="1" customWidth="1"/>
    <col min="15362" max="15362" width="44" style="1231" bestFit="1" customWidth="1"/>
    <col min="15363" max="15363" width="17.5" style="1231" customWidth="1"/>
    <col min="15364" max="15364" width="16.625" style="1231" customWidth="1"/>
    <col min="15365" max="15365" width="17.875" style="1231" customWidth="1"/>
    <col min="15366" max="15368" width="20.75" style="1231" bestFit="1" customWidth="1"/>
    <col min="15369" max="15369" width="14.5" style="1231" bestFit="1" customWidth="1"/>
    <col min="15370" max="15371" width="18.375" style="1231" customWidth="1"/>
    <col min="15372" max="15372" width="10.25" style="1231" bestFit="1" customWidth="1"/>
    <col min="15373" max="15612" width="9" style="1231"/>
    <col min="15613" max="15613" width="8.625" style="1231" customWidth="1"/>
    <col min="15614" max="15614" width="25" style="1231" customWidth="1"/>
    <col min="15615" max="15615" width="19.5" style="1231" customWidth="1"/>
    <col min="15616" max="15616" width="35" style="1231" customWidth="1"/>
    <col min="15617" max="15617" width="30.75" style="1231" bestFit="1" customWidth="1"/>
    <col min="15618" max="15618" width="44" style="1231" bestFit="1" customWidth="1"/>
    <col min="15619" max="15619" width="17.5" style="1231" customWidth="1"/>
    <col min="15620" max="15620" width="16.625" style="1231" customWidth="1"/>
    <col min="15621" max="15621" width="17.875" style="1231" customWidth="1"/>
    <col min="15622" max="15624" width="20.75" style="1231" bestFit="1" customWidth="1"/>
    <col min="15625" max="15625" width="14.5" style="1231" bestFit="1" customWidth="1"/>
    <col min="15626" max="15627" width="18.375" style="1231" customWidth="1"/>
    <col min="15628" max="15628" width="10.25" style="1231" bestFit="1" customWidth="1"/>
    <col min="15629" max="15868" width="9" style="1231"/>
    <col min="15869" max="15869" width="8.625" style="1231" customWidth="1"/>
    <col min="15870" max="15870" width="25" style="1231" customWidth="1"/>
    <col min="15871" max="15871" width="19.5" style="1231" customWidth="1"/>
    <col min="15872" max="15872" width="35" style="1231" customWidth="1"/>
    <col min="15873" max="15873" width="30.75" style="1231" bestFit="1" customWidth="1"/>
    <col min="15874" max="15874" width="44" style="1231" bestFit="1" customWidth="1"/>
    <col min="15875" max="15875" width="17.5" style="1231" customWidth="1"/>
    <col min="15876" max="15876" width="16.625" style="1231" customWidth="1"/>
    <col min="15877" max="15877" width="17.875" style="1231" customWidth="1"/>
    <col min="15878" max="15880" width="20.75" style="1231" bestFit="1" customWidth="1"/>
    <col min="15881" max="15881" width="14.5" style="1231" bestFit="1" customWidth="1"/>
    <col min="15882" max="15883" width="18.375" style="1231" customWidth="1"/>
    <col min="15884" max="15884" width="10.25" style="1231" bestFit="1" customWidth="1"/>
    <col min="15885" max="16124" width="9" style="1231"/>
    <col min="16125" max="16125" width="8.625" style="1231" customWidth="1"/>
    <col min="16126" max="16126" width="25" style="1231" customWidth="1"/>
    <col min="16127" max="16127" width="19.5" style="1231" customWidth="1"/>
    <col min="16128" max="16128" width="35" style="1231" customWidth="1"/>
    <col min="16129" max="16129" width="30.75" style="1231" bestFit="1" customWidth="1"/>
    <col min="16130" max="16130" width="44" style="1231" bestFit="1" customWidth="1"/>
    <col min="16131" max="16131" width="17.5" style="1231" customWidth="1"/>
    <col min="16132" max="16132" width="16.625" style="1231" customWidth="1"/>
    <col min="16133" max="16133" width="17.875" style="1231" customWidth="1"/>
    <col min="16134" max="16136" width="20.75" style="1231" bestFit="1" customWidth="1"/>
    <col min="16137" max="16137" width="14.5" style="1231" bestFit="1" customWidth="1"/>
    <col min="16138" max="16139" width="18.375" style="1231" customWidth="1"/>
    <col min="16140" max="16140" width="10.25" style="1231" bestFit="1" customWidth="1"/>
    <col min="16141" max="16384" width="9" style="1231"/>
  </cols>
  <sheetData>
    <row r="1" spans="1:43" s="1177" customFormat="1" ht="24.75">
      <c r="A1" s="945" t="s">
        <v>1201</v>
      </c>
      <c r="B1" s="945"/>
      <c r="C1" s="1174"/>
      <c r="D1" s="1175"/>
      <c r="E1" s="1175"/>
      <c r="F1" s="1175"/>
      <c r="G1" s="1175"/>
      <c r="H1" s="1175"/>
      <c r="I1" s="1175"/>
      <c r="J1" s="1175"/>
      <c r="K1" s="1176"/>
      <c r="L1" s="1175"/>
      <c r="M1" s="1176"/>
    </row>
    <row r="2" spans="1:43" s="1177" customFormat="1" ht="24.75">
      <c r="A2" s="949"/>
      <c r="B2" s="949"/>
      <c r="C2" s="993"/>
      <c r="H2" s="1178"/>
      <c r="I2" s="1178"/>
      <c r="J2" s="1178"/>
      <c r="K2" s="1176"/>
      <c r="L2" s="1175"/>
      <c r="M2" s="1175"/>
    </row>
    <row r="3" spans="1:43" s="1177" customFormat="1" ht="25.5" thickBot="1">
      <c r="A3" s="952" t="s">
        <v>246</v>
      </c>
      <c r="B3" s="952"/>
      <c r="C3" s="1179"/>
      <c r="D3" s="1180"/>
      <c r="E3" s="1180"/>
      <c r="F3" s="1180"/>
      <c r="G3" s="1180"/>
      <c r="H3" s="1181"/>
      <c r="I3" s="1181"/>
      <c r="J3" s="1181"/>
      <c r="K3" s="1182"/>
      <c r="L3" s="1180"/>
      <c r="M3" s="1180"/>
    </row>
    <row r="4" spans="1:43" ht="14.25">
      <c r="B4" s="1184"/>
      <c r="C4" s="1184"/>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row>
    <row r="5" spans="1:43" ht="19.5">
      <c r="A5" s="1100" t="s">
        <v>1384</v>
      </c>
      <c r="B5" s="1100"/>
      <c r="C5" s="1232"/>
      <c r="D5" s="1184"/>
      <c r="E5" s="1184"/>
      <c r="F5" s="1184"/>
      <c r="G5" s="1184"/>
      <c r="H5" s="1184"/>
      <c r="I5" s="1184"/>
      <c r="J5" s="1184"/>
      <c r="K5" s="1184"/>
      <c r="L5" s="1184"/>
      <c r="M5" s="1184"/>
      <c r="N5" s="1184"/>
      <c r="O5" s="1184"/>
      <c r="P5" s="1184"/>
      <c r="Q5" s="1184"/>
      <c r="R5" s="1184"/>
      <c r="S5" s="1184"/>
      <c r="T5" s="1184"/>
      <c r="U5" s="1184"/>
      <c r="V5" s="1184"/>
      <c r="W5" s="1184"/>
      <c r="X5" s="1184"/>
      <c r="Y5" s="1184"/>
      <c r="Z5" s="1184"/>
      <c r="AA5" s="1184"/>
      <c r="AB5" s="1184"/>
      <c r="AC5" s="1184"/>
      <c r="AD5" s="1184"/>
      <c r="AE5" s="1184"/>
      <c r="AF5" s="1184"/>
      <c r="AG5" s="1184"/>
      <c r="AH5" s="1184"/>
      <c r="AI5" s="1184"/>
      <c r="AJ5" s="1184"/>
      <c r="AK5" s="1184"/>
      <c r="AL5" s="1184"/>
      <c r="AM5" s="1184"/>
      <c r="AN5" s="1184"/>
      <c r="AO5" s="1184"/>
      <c r="AP5" s="1184"/>
      <c r="AQ5" s="1184"/>
    </row>
    <row r="6" spans="1:43" ht="19.5">
      <c r="A6" s="1158" t="s">
        <v>1312</v>
      </c>
      <c r="B6" s="1158"/>
      <c r="C6" s="1232"/>
      <c r="D6" s="1184"/>
      <c r="E6" s="1184"/>
      <c r="F6" s="1184"/>
      <c r="G6" s="1184"/>
      <c r="H6" s="1184"/>
      <c r="I6" s="1184"/>
      <c r="J6" s="1184"/>
      <c r="K6" s="1184"/>
      <c r="L6" s="1184"/>
      <c r="M6" s="1184"/>
      <c r="N6" s="1184"/>
      <c r="O6" s="1184"/>
      <c r="P6" s="1184"/>
      <c r="Q6" s="1184"/>
      <c r="R6" s="1184"/>
      <c r="S6" s="1184"/>
      <c r="T6" s="1184"/>
      <c r="U6" s="1184"/>
      <c r="V6" s="1184"/>
      <c r="W6" s="1184"/>
      <c r="X6" s="1184"/>
      <c r="Y6" s="1184"/>
      <c r="Z6" s="1184"/>
      <c r="AA6" s="1184"/>
      <c r="AB6" s="1184"/>
      <c r="AC6" s="1184"/>
      <c r="AD6" s="1184"/>
      <c r="AE6" s="1184"/>
      <c r="AF6" s="1184"/>
      <c r="AG6" s="1184"/>
      <c r="AH6" s="1184"/>
      <c r="AI6" s="1184"/>
      <c r="AJ6" s="1184"/>
      <c r="AK6" s="1184"/>
      <c r="AL6" s="1184"/>
      <c r="AM6" s="1184"/>
      <c r="AN6" s="1184"/>
      <c r="AO6" s="1184"/>
      <c r="AP6" s="1184"/>
      <c r="AQ6" s="1184"/>
    </row>
    <row r="7" spans="1:43" ht="19.5">
      <c r="B7" s="1158"/>
      <c r="C7" s="1232"/>
      <c r="D7" s="1184"/>
      <c r="E7" s="1184"/>
      <c r="F7" s="1184"/>
      <c r="G7" s="1184"/>
      <c r="H7" s="1184"/>
      <c r="I7" s="1184"/>
      <c r="J7" s="1184"/>
      <c r="K7" s="1184"/>
      <c r="L7" s="1184"/>
      <c r="M7" s="1184"/>
      <c r="N7" s="1184"/>
      <c r="O7" s="1184"/>
      <c r="P7" s="1184"/>
      <c r="Q7" s="1184"/>
      <c r="R7" s="1184"/>
      <c r="S7" s="1184"/>
      <c r="T7" s="1184"/>
      <c r="U7" s="1184"/>
      <c r="V7" s="1184"/>
      <c r="W7" s="1184"/>
      <c r="X7" s="1184"/>
      <c r="Y7" s="1184"/>
      <c r="Z7" s="1184"/>
      <c r="AA7" s="1184"/>
      <c r="AB7" s="1184"/>
      <c r="AC7" s="1184"/>
      <c r="AD7" s="1184"/>
      <c r="AE7" s="1184"/>
      <c r="AF7" s="1184"/>
      <c r="AG7" s="1184"/>
      <c r="AH7" s="1184"/>
      <c r="AI7" s="1184"/>
      <c r="AJ7" s="1184"/>
      <c r="AK7" s="1184"/>
      <c r="AL7" s="1184"/>
      <c r="AM7" s="1184"/>
      <c r="AN7" s="1184"/>
      <c r="AO7" s="1184"/>
      <c r="AP7" s="1184"/>
      <c r="AQ7" s="1184"/>
    </row>
    <row r="8" spans="1:43" ht="19.5">
      <c r="A8" s="1233" t="s">
        <v>1385</v>
      </c>
      <c r="B8" s="1233"/>
      <c r="C8" s="1185"/>
      <c r="D8" s="1185"/>
      <c r="E8" s="1185"/>
      <c r="F8" s="1185"/>
      <c r="G8" s="1185"/>
      <c r="H8" s="1185"/>
      <c r="I8" s="1185"/>
      <c r="J8" s="1185"/>
      <c r="K8" s="1185"/>
      <c r="L8" s="1185"/>
      <c r="M8" s="1185"/>
      <c r="N8" s="1185"/>
      <c r="O8" s="1184"/>
      <c r="P8" s="1184"/>
      <c r="Q8" s="1184"/>
      <c r="R8" s="1184"/>
      <c r="S8" s="1184"/>
      <c r="T8" s="1184"/>
      <c r="U8" s="1184"/>
      <c r="V8" s="1184"/>
      <c r="W8" s="1184"/>
      <c r="X8" s="1184"/>
      <c r="Y8" s="1184"/>
      <c r="Z8" s="1184"/>
      <c r="AA8" s="1184"/>
      <c r="AB8" s="1184"/>
      <c r="AC8" s="1184"/>
      <c r="AD8" s="1184"/>
      <c r="AE8" s="1184"/>
      <c r="AF8" s="1184"/>
      <c r="AG8" s="1184"/>
      <c r="AH8" s="1184"/>
      <c r="AI8" s="1184"/>
      <c r="AJ8" s="1184"/>
      <c r="AK8" s="1184"/>
      <c r="AL8" s="1184"/>
      <c r="AM8" s="1184"/>
      <c r="AN8" s="1184"/>
      <c r="AO8" s="1184"/>
      <c r="AP8" s="1184"/>
      <c r="AQ8" s="1184"/>
    </row>
    <row r="9" spans="1:43" ht="14.25">
      <c r="B9" s="1185"/>
      <c r="C9" s="1124"/>
      <c r="D9" s="1124"/>
      <c r="E9" s="1124"/>
      <c r="F9" s="1124"/>
      <c r="G9" s="1124"/>
      <c r="H9" s="1054" t="s">
        <v>152</v>
      </c>
      <c r="I9" s="1054"/>
      <c r="J9" s="1054" t="s">
        <v>151</v>
      </c>
      <c r="K9" s="1054"/>
      <c r="L9" s="1054"/>
      <c r="M9" s="1054"/>
      <c r="N9" s="1054"/>
      <c r="O9" s="1054"/>
      <c r="P9" s="1054"/>
      <c r="Q9" s="1054"/>
      <c r="R9" s="1184"/>
      <c r="S9" s="1184"/>
      <c r="T9" s="1184"/>
      <c r="U9" s="1184"/>
      <c r="V9" s="1184"/>
      <c r="W9" s="1184"/>
      <c r="X9" s="1184"/>
      <c r="Y9" s="1184"/>
      <c r="Z9" s="1184"/>
      <c r="AA9" s="1184"/>
      <c r="AB9" s="1184"/>
      <c r="AC9" s="1184"/>
      <c r="AD9" s="1184"/>
      <c r="AE9" s="1184"/>
      <c r="AF9" s="1184"/>
      <c r="AG9" s="1184"/>
      <c r="AH9" s="1184"/>
      <c r="AI9" s="1184"/>
      <c r="AJ9" s="1184"/>
      <c r="AK9" s="1184"/>
      <c r="AL9" s="1184"/>
      <c r="AM9" s="1184"/>
      <c r="AN9" s="1184"/>
      <c r="AO9" s="1184"/>
      <c r="AP9" s="1184"/>
      <c r="AQ9" s="1184"/>
    </row>
    <row r="10" spans="1:43" s="1185" customFormat="1" ht="36" customHeight="1">
      <c r="B10" s="961" t="s">
        <v>1186</v>
      </c>
      <c r="C10" s="961" t="s">
        <v>1187</v>
      </c>
      <c r="D10" s="961" t="s">
        <v>1188</v>
      </c>
      <c r="E10" s="961" t="s">
        <v>1189</v>
      </c>
      <c r="F10" s="1136" t="s">
        <v>240</v>
      </c>
      <c r="G10" s="1160" t="s">
        <v>239</v>
      </c>
      <c r="H10" s="1055">
        <v>2012</v>
      </c>
      <c r="I10" s="1055">
        <v>2013</v>
      </c>
      <c r="J10" s="1055">
        <v>2014</v>
      </c>
      <c r="K10" s="1055">
        <v>2015</v>
      </c>
      <c r="L10" s="1055">
        <v>2016</v>
      </c>
      <c r="M10" s="1055">
        <v>2017</v>
      </c>
      <c r="N10" s="1055">
        <v>2018</v>
      </c>
      <c r="O10" s="1055">
        <v>2019</v>
      </c>
      <c r="P10" s="1055">
        <v>2020</v>
      </c>
      <c r="Q10" s="1055">
        <v>2021</v>
      </c>
    </row>
    <row r="11" spans="1:43" s="1234" customFormat="1">
      <c r="B11" s="1235" t="s">
        <v>8</v>
      </c>
      <c r="C11" s="1236" t="s">
        <v>1314</v>
      </c>
      <c r="D11" s="1237" t="s">
        <v>1386</v>
      </c>
      <c r="E11" s="1238"/>
      <c r="F11" s="1238"/>
      <c r="G11" s="1239"/>
      <c r="H11" s="988"/>
      <c r="I11" s="988"/>
      <c r="J11" s="988"/>
      <c r="K11" s="988"/>
      <c r="L11" s="988"/>
      <c r="M11" s="988"/>
      <c r="N11" s="988"/>
      <c r="O11" s="988"/>
      <c r="P11" s="988"/>
      <c r="Q11" s="988"/>
      <c r="R11" s="1185"/>
      <c r="S11" s="1185"/>
      <c r="T11" s="1185"/>
      <c r="U11" s="1185"/>
      <c r="V11" s="1185"/>
      <c r="W11" s="1185"/>
      <c r="X11" s="1185"/>
      <c r="Y11" s="1185"/>
      <c r="Z11" s="1185"/>
      <c r="AA11" s="1185"/>
      <c r="AB11" s="1185"/>
      <c r="AC11" s="1185"/>
      <c r="AD11" s="1185"/>
      <c r="AE11" s="1185"/>
      <c r="AF11" s="1185"/>
      <c r="AG11" s="1185"/>
      <c r="AH11" s="1185"/>
      <c r="AI11" s="1185"/>
      <c r="AJ11" s="1185"/>
      <c r="AK11" s="1185"/>
      <c r="AL11" s="1185"/>
      <c r="AM11" s="1185"/>
      <c r="AN11" s="1185"/>
      <c r="AO11" s="1185"/>
      <c r="AP11" s="1185"/>
      <c r="AQ11" s="1185"/>
    </row>
    <row r="12" spans="1:43" s="1234" customFormat="1" ht="14.25">
      <c r="B12" s="1240"/>
      <c r="C12" s="1235"/>
      <c r="D12" s="1237" t="s">
        <v>1387</v>
      </c>
      <c r="E12" s="1124"/>
      <c r="F12" s="1124"/>
      <c r="G12" s="1239"/>
      <c r="H12" s="988"/>
      <c r="I12" s="988"/>
      <c r="J12" s="988"/>
      <c r="K12" s="988"/>
      <c r="L12" s="988"/>
      <c r="M12" s="988"/>
      <c r="N12" s="988"/>
      <c r="O12" s="988"/>
      <c r="P12" s="988"/>
      <c r="Q12" s="988"/>
      <c r="R12" s="1185"/>
      <c r="S12" s="1185"/>
      <c r="T12" s="1185"/>
      <c r="U12" s="1185"/>
      <c r="V12" s="1185"/>
      <c r="W12" s="1185"/>
      <c r="X12" s="1185"/>
      <c r="Y12" s="1185"/>
      <c r="Z12" s="1185"/>
      <c r="AA12" s="1185"/>
      <c r="AB12" s="1185"/>
      <c r="AC12" s="1185"/>
      <c r="AD12" s="1185"/>
      <c r="AE12" s="1185"/>
      <c r="AF12" s="1185"/>
      <c r="AG12" s="1185"/>
      <c r="AH12" s="1185"/>
      <c r="AI12" s="1185"/>
      <c r="AJ12" s="1185"/>
      <c r="AK12" s="1185"/>
      <c r="AL12" s="1185"/>
      <c r="AM12" s="1185"/>
      <c r="AN12" s="1185"/>
      <c r="AO12" s="1185"/>
      <c r="AP12" s="1185"/>
      <c r="AQ12" s="1185"/>
    </row>
    <row r="13" spans="1:43" s="1185" customFormat="1">
      <c r="B13" s="1241"/>
      <c r="C13" s="1235"/>
      <c r="D13" s="1237" t="s">
        <v>1388</v>
      </c>
      <c r="E13" s="1124"/>
      <c r="F13" s="1124"/>
      <c r="G13" s="1239"/>
      <c r="H13" s="988"/>
      <c r="I13" s="988"/>
      <c r="J13" s="988"/>
      <c r="K13" s="988"/>
      <c r="L13" s="988"/>
      <c r="M13" s="988"/>
      <c r="N13" s="988"/>
      <c r="O13" s="988"/>
      <c r="P13" s="988"/>
      <c r="Q13" s="988"/>
    </row>
    <row r="14" spans="1:43" s="1185" customFormat="1">
      <c r="B14" s="1241"/>
      <c r="C14" s="1237"/>
      <c r="D14" s="1237" t="s">
        <v>1389</v>
      </c>
      <c r="E14" s="1195"/>
      <c r="F14" s="1195"/>
      <c r="G14" s="1239"/>
      <c r="H14" s="988"/>
      <c r="I14" s="988"/>
      <c r="J14" s="988"/>
      <c r="K14" s="988"/>
      <c r="L14" s="988"/>
      <c r="M14" s="988"/>
      <c r="N14" s="988"/>
      <c r="O14" s="988"/>
      <c r="P14" s="988"/>
      <c r="Q14" s="988"/>
    </row>
    <row r="15" spans="1:43" s="1185" customFormat="1">
      <c r="B15" s="1242"/>
      <c r="C15" s="1237"/>
      <c r="D15" s="1237" t="s">
        <v>1390</v>
      </c>
      <c r="E15" s="1195"/>
      <c r="F15" s="1195"/>
      <c r="G15" s="1239"/>
      <c r="H15" s="988"/>
      <c r="I15" s="988"/>
      <c r="J15" s="988"/>
      <c r="K15" s="988"/>
      <c r="L15" s="988"/>
      <c r="M15" s="988"/>
      <c r="N15" s="988"/>
      <c r="O15" s="988"/>
      <c r="P15" s="988"/>
      <c r="Q15" s="988"/>
    </row>
    <row r="16" spans="1:43" s="1185" customFormat="1">
      <c r="B16" s="1242"/>
      <c r="C16" s="1235"/>
      <c r="D16" s="1237" t="s">
        <v>1391</v>
      </c>
      <c r="E16" s="1195"/>
      <c r="F16" s="1195"/>
      <c r="G16" s="1239"/>
      <c r="H16" s="988"/>
      <c r="I16" s="988"/>
      <c r="J16" s="988"/>
      <c r="K16" s="988"/>
      <c r="L16" s="988"/>
      <c r="M16" s="988"/>
      <c r="N16" s="988"/>
      <c r="O16" s="988"/>
      <c r="P16" s="988"/>
      <c r="Q16" s="988"/>
    </row>
    <row r="17" spans="2:18" s="1185" customFormat="1">
      <c r="B17" s="1242"/>
      <c r="C17" s="1235"/>
      <c r="D17" s="1237" t="s">
        <v>1392</v>
      </c>
      <c r="E17" s="1195"/>
      <c r="F17" s="1195"/>
      <c r="G17" s="1239"/>
      <c r="H17" s="988"/>
      <c r="I17" s="988"/>
      <c r="J17" s="988"/>
      <c r="K17" s="988"/>
      <c r="L17" s="988"/>
      <c r="M17" s="988"/>
      <c r="N17" s="988"/>
      <c r="O17" s="988"/>
      <c r="P17" s="988"/>
      <c r="Q17" s="988"/>
    </row>
    <row r="18" spans="2:18" s="1185" customFormat="1">
      <c r="B18" s="1242"/>
      <c r="C18" s="1237"/>
      <c r="D18" s="1237" t="s">
        <v>1296</v>
      </c>
      <c r="E18" s="1195"/>
      <c r="F18" s="1195"/>
      <c r="G18" s="1239"/>
      <c r="H18" s="988"/>
      <c r="I18" s="988"/>
      <c r="J18" s="988"/>
      <c r="K18" s="988"/>
      <c r="L18" s="988"/>
      <c r="M18" s="988"/>
      <c r="N18" s="988"/>
      <c r="O18" s="988"/>
      <c r="P18" s="988"/>
      <c r="Q18" s="988"/>
    </row>
    <row r="19" spans="2:18" s="1185" customFormat="1">
      <c r="B19" s="1242"/>
      <c r="C19" s="1237"/>
      <c r="D19" s="1237" t="s">
        <v>1393</v>
      </c>
      <c r="E19" s="1195"/>
      <c r="F19" s="1195"/>
      <c r="G19" s="1239"/>
      <c r="H19" s="988"/>
      <c r="I19" s="988"/>
      <c r="J19" s="988"/>
      <c r="K19" s="988"/>
      <c r="L19" s="988"/>
      <c r="M19" s="988"/>
      <c r="N19" s="988"/>
      <c r="O19" s="988"/>
      <c r="P19" s="988"/>
      <c r="Q19" s="988"/>
    </row>
    <row r="20" spans="2:18" s="1185" customFormat="1">
      <c r="B20" s="1242"/>
      <c r="C20" s="1237"/>
      <c r="D20" s="1237" t="s">
        <v>1394</v>
      </c>
      <c r="E20" s="1195"/>
      <c r="F20" s="1195"/>
      <c r="G20" s="1239"/>
      <c r="H20" s="988"/>
      <c r="I20" s="988"/>
      <c r="J20" s="988"/>
      <c r="K20" s="988"/>
      <c r="L20" s="988"/>
      <c r="M20" s="988"/>
      <c r="N20" s="988"/>
      <c r="O20" s="988"/>
      <c r="P20" s="988"/>
      <c r="Q20" s="988"/>
    </row>
    <row r="21" spans="2:18" s="1185" customFormat="1">
      <c r="B21" s="1242"/>
      <c r="C21" s="1237"/>
      <c r="D21" s="1237" t="s">
        <v>1395</v>
      </c>
      <c r="E21" s="1195"/>
      <c r="F21" s="1195"/>
      <c r="G21" s="1239"/>
      <c r="H21" s="988"/>
      <c r="I21" s="988"/>
      <c r="J21" s="988"/>
      <c r="K21" s="988"/>
      <c r="L21" s="988"/>
      <c r="M21" s="988"/>
      <c r="N21" s="988"/>
      <c r="O21" s="988"/>
      <c r="P21" s="988"/>
      <c r="Q21" s="988"/>
    </row>
    <row r="22" spans="2:18" s="1185" customFormat="1">
      <c r="B22" s="1242"/>
      <c r="C22" s="1237"/>
      <c r="D22" s="1237" t="s">
        <v>1396</v>
      </c>
      <c r="E22" s="1195"/>
      <c r="F22" s="1195"/>
      <c r="G22" s="1239"/>
      <c r="H22" s="988"/>
      <c r="I22" s="988"/>
      <c r="J22" s="988"/>
      <c r="K22" s="988"/>
      <c r="L22" s="988"/>
      <c r="M22" s="988"/>
      <c r="N22" s="988"/>
      <c r="O22" s="988"/>
      <c r="P22" s="988"/>
      <c r="Q22" s="988"/>
    </row>
    <row r="23" spans="2:18" s="1185" customFormat="1">
      <c r="B23" s="1242"/>
      <c r="C23" s="1237"/>
      <c r="D23" s="1237" t="s">
        <v>1397</v>
      </c>
      <c r="E23" s="1195"/>
      <c r="F23" s="1195"/>
      <c r="G23" s="1239"/>
      <c r="H23" s="988"/>
      <c r="I23" s="988"/>
      <c r="J23" s="988"/>
      <c r="K23" s="988"/>
      <c r="L23" s="988"/>
      <c r="M23" s="988"/>
      <c r="N23" s="988"/>
      <c r="O23" s="988"/>
      <c r="P23" s="988"/>
      <c r="Q23" s="988"/>
    </row>
    <row r="24" spans="2:18" s="1185" customFormat="1">
      <c r="B24" s="1242"/>
      <c r="C24" s="1237"/>
      <c r="D24" s="1237" t="s">
        <v>1398</v>
      </c>
      <c r="E24" s="1195"/>
      <c r="F24" s="1195"/>
      <c r="G24" s="1239"/>
      <c r="H24" s="988"/>
      <c r="I24" s="988"/>
      <c r="J24" s="988"/>
      <c r="K24" s="988"/>
      <c r="L24" s="988"/>
      <c r="M24" s="988"/>
      <c r="N24" s="988"/>
      <c r="O24" s="988"/>
      <c r="P24" s="988"/>
      <c r="Q24" s="988"/>
    </row>
    <row r="25" spans="2:18" s="1185" customFormat="1">
      <c r="B25" s="1242"/>
      <c r="C25" s="1237"/>
      <c r="D25" s="1237" t="s">
        <v>1399</v>
      </c>
      <c r="E25" s="1195"/>
      <c r="F25" s="1195"/>
      <c r="G25" s="1239"/>
      <c r="H25" s="988"/>
      <c r="I25" s="988"/>
      <c r="J25" s="988"/>
      <c r="K25" s="988"/>
      <c r="L25" s="988"/>
      <c r="M25" s="988"/>
      <c r="N25" s="988"/>
      <c r="O25" s="988"/>
      <c r="P25" s="988"/>
      <c r="Q25" s="988"/>
    </row>
    <row r="26" spans="2:18" s="1185" customFormat="1">
      <c r="B26" s="1242"/>
      <c r="C26" s="1237"/>
      <c r="D26" s="1237" t="s">
        <v>1400</v>
      </c>
      <c r="E26" s="1195"/>
      <c r="F26" s="1195"/>
      <c r="G26" s="1239"/>
      <c r="H26" s="988"/>
      <c r="I26" s="988"/>
      <c r="J26" s="988"/>
      <c r="K26" s="988"/>
      <c r="L26" s="988"/>
      <c r="M26" s="988"/>
      <c r="N26" s="988"/>
      <c r="O26" s="988"/>
      <c r="P26" s="988"/>
      <c r="Q26" s="988"/>
    </row>
    <row r="27" spans="2:18" s="1185" customFormat="1">
      <c r="B27" s="1242"/>
      <c r="C27" s="1243"/>
      <c r="D27" s="1243" t="s">
        <v>8</v>
      </c>
      <c r="E27" s="1195"/>
      <c r="F27" s="1195"/>
      <c r="G27" s="1239"/>
      <c r="H27" s="1150">
        <f t="shared" ref="H27:Q27" si="0">SUM(H12:H26)</f>
        <v>0</v>
      </c>
      <c r="I27" s="1150">
        <f t="shared" si="0"/>
        <v>0</v>
      </c>
      <c r="J27" s="1150">
        <f t="shared" si="0"/>
        <v>0</v>
      </c>
      <c r="K27" s="1150">
        <f t="shared" si="0"/>
        <v>0</v>
      </c>
      <c r="L27" s="1150">
        <f t="shared" si="0"/>
        <v>0</v>
      </c>
      <c r="M27" s="1150">
        <f t="shared" si="0"/>
        <v>0</v>
      </c>
      <c r="N27" s="1150">
        <f t="shared" si="0"/>
        <v>0</v>
      </c>
      <c r="O27" s="1150">
        <f t="shared" si="0"/>
        <v>0</v>
      </c>
      <c r="P27" s="1150">
        <f t="shared" si="0"/>
        <v>0</v>
      </c>
      <c r="Q27" s="1150">
        <f t="shared" si="0"/>
        <v>0</v>
      </c>
      <c r="R27" s="1193"/>
    </row>
    <row r="28" spans="2:18" s="1185" customFormat="1">
      <c r="B28" s="1242"/>
      <c r="C28" s="1235" t="s">
        <v>722</v>
      </c>
      <c r="D28" s="1237" t="s">
        <v>1386</v>
      </c>
      <c r="E28" s="1238"/>
      <c r="F28" s="1238"/>
      <c r="G28" s="1239"/>
      <c r="H28" s="988"/>
      <c r="I28" s="988"/>
      <c r="J28" s="988"/>
      <c r="K28" s="988"/>
      <c r="L28" s="988"/>
      <c r="M28" s="988"/>
      <c r="N28" s="988"/>
      <c r="O28" s="988"/>
      <c r="P28" s="988"/>
      <c r="Q28" s="988"/>
    </row>
    <row r="29" spans="2:18" s="1185" customFormat="1">
      <c r="B29" s="1242"/>
      <c r="C29" s="1235"/>
      <c r="D29" s="1237" t="s">
        <v>1387</v>
      </c>
      <c r="E29" s="1124"/>
      <c r="F29" s="1124"/>
      <c r="G29" s="1239"/>
      <c r="H29" s="988"/>
      <c r="I29" s="988"/>
      <c r="J29" s="988"/>
      <c r="K29" s="988"/>
      <c r="L29" s="988"/>
      <c r="M29" s="988"/>
      <c r="N29" s="988"/>
      <c r="O29" s="988"/>
      <c r="P29" s="988"/>
      <c r="Q29" s="988"/>
    </row>
    <row r="30" spans="2:18" s="1244" customFormat="1">
      <c r="B30" s="1241"/>
      <c r="C30" s="1235"/>
      <c r="D30" s="1237" t="s">
        <v>1388</v>
      </c>
      <c r="E30" s="1124"/>
      <c r="F30" s="1124"/>
      <c r="G30" s="1239"/>
      <c r="H30" s="988"/>
      <c r="I30" s="988"/>
      <c r="J30" s="988"/>
      <c r="K30" s="988"/>
      <c r="L30" s="988"/>
      <c r="M30" s="988"/>
      <c r="N30" s="988"/>
      <c r="O30" s="988"/>
      <c r="P30" s="988"/>
      <c r="Q30" s="988"/>
    </row>
    <row r="31" spans="2:18" s="1185" customFormat="1">
      <c r="B31" s="1241"/>
      <c r="C31" s="1237"/>
      <c r="D31" s="1237" t="s">
        <v>1389</v>
      </c>
      <c r="E31" s="1195"/>
      <c r="F31" s="1195"/>
      <c r="G31" s="1239"/>
      <c r="H31" s="988"/>
      <c r="I31" s="988"/>
      <c r="J31" s="988"/>
      <c r="K31" s="988"/>
      <c r="L31" s="988"/>
      <c r="M31" s="988"/>
      <c r="N31" s="988"/>
      <c r="O31" s="988"/>
      <c r="P31" s="988"/>
      <c r="Q31" s="988"/>
    </row>
    <row r="32" spans="2:18" s="1185" customFormat="1">
      <c r="B32" s="1242"/>
      <c r="C32" s="1237"/>
      <c r="D32" s="1237" t="s">
        <v>1390</v>
      </c>
      <c r="E32" s="1195"/>
      <c r="F32" s="1195"/>
      <c r="G32" s="1239"/>
      <c r="H32" s="988"/>
      <c r="I32" s="988"/>
      <c r="J32" s="988"/>
      <c r="K32" s="988"/>
      <c r="L32" s="988"/>
      <c r="M32" s="988"/>
      <c r="N32" s="988"/>
      <c r="O32" s="988"/>
      <c r="P32" s="988"/>
      <c r="Q32" s="988"/>
    </row>
    <row r="33" spans="2:18" s="1185" customFormat="1">
      <c r="B33" s="1242"/>
      <c r="C33" s="1235"/>
      <c r="D33" s="1237" t="s">
        <v>1391</v>
      </c>
      <c r="E33" s="1195"/>
      <c r="F33" s="1195"/>
      <c r="G33" s="1239"/>
      <c r="H33" s="988"/>
      <c r="I33" s="988"/>
      <c r="J33" s="988"/>
      <c r="K33" s="988"/>
      <c r="L33" s="988"/>
      <c r="M33" s="988"/>
      <c r="N33" s="988"/>
      <c r="O33" s="988"/>
      <c r="P33" s="988"/>
      <c r="Q33" s="988"/>
    </row>
    <row r="34" spans="2:18" s="1185" customFormat="1">
      <c r="B34" s="1242"/>
      <c r="C34" s="1235"/>
      <c r="D34" s="1237" t="s">
        <v>1392</v>
      </c>
      <c r="E34" s="1195"/>
      <c r="F34" s="1195"/>
      <c r="G34" s="1239"/>
      <c r="H34" s="988"/>
      <c r="I34" s="988"/>
      <c r="J34" s="988"/>
      <c r="K34" s="988"/>
      <c r="L34" s="988"/>
      <c r="M34" s="988"/>
      <c r="N34" s="988"/>
      <c r="O34" s="988"/>
      <c r="P34" s="988"/>
      <c r="Q34" s="988"/>
    </row>
    <row r="35" spans="2:18" s="1185" customFormat="1">
      <c r="B35" s="1242"/>
      <c r="C35" s="1237"/>
      <c r="D35" s="1237" t="s">
        <v>1296</v>
      </c>
      <c r="E35" s="1195"/>
      <c r="F35" s="1195"/>
      <c r="G35" s="1239"/>
      <c r="H35" s="988"/>
      <c r="I35" s="988"/>
      <c r="J35" s="988"/>
      <c r="K35" s="988"/>
      <c r="L35" s="988"/>
      <c r="M35" s="988"/>
      <c r="N35" s="988"/>
      <c r="O35" s="988"/>
      <c r="P35" s="988"/>
      <c r="Q35" s="988"/>
    </row>
    <row r="36" spans="2:18" s="1185" customFormat="1">
      <c r="B36" s="1242"/>
      <c r="C36" s="1237"/>
      <c r="D36" s="1237" t="s">
        <v>1393</v>
      </c>
      <c r="E36" s="1195"/>
      <c r="F36" s="1195"/>
      <c r="G36" s="1239"/>
      <c r="H36" s="988"/>
      <c r="I36" s="988"/>
      <c r="J36" s="988"/>
      <c r="K36" s="988"/>
      <c r="L36" s="988"/>
      <c r="M36" s="988"/>
      <c r="N36" s="988"/>
      <c r="O36" s="988"/>
      <c r="P36" s="988"/>
      <c r="Q36" s="988"/>
    </row>
    <row r="37" spans="2:18" s="1185" customFormat="1">
      <c r="B37" s="1242"/>
      <c r="C37" s="1237"/>
      <c r="D37" s="1237" t="s">
        <v>1394</v>
      </c>
      <c r="E37" s="1195"/>
      <c r="F37" s="1195"/>
      <c r="G37" s="1239"/>
      <c r="H37" s="988"/>
      <c r="I37" s="988"/>
      <c r="J37" s="988"/>
      <c r="K37" s="988"/>
      <c r="L37" s="988"/>
      <c r="M37" s="988"/>
      <c r="N37" s="988"/>
      <c r="O37" s="988"/>
      <c r="P37" s="988"/>
      <c r="Q37" s="988"/>
    </row>
    <row r="38" spans="2:18" s="1185" customFormat="1">
      <c r="B38" s="1242"/>
      <c r="C38" s="1237"/>
      <c r="D38" s="1237" t="s">
        <v>1395</v>
      </c>
      <c r="E38" s="1195"/>
      <c r="F38" s="1195"/>
      <c r="G38" s="1239"/>
      <c r="H38" s="988"/>
      <c r="I38" s="988"/>
      <c r="J38" s="988"/>
      <c r="K38" s="988"/>
      <c r="L38" s="988"/>
      <c r="M38" s="988"/>
      <c r="N38" s="988"/>
      <c r="O38" s="988"/>
      <c r="P38" s="988"/>
      <c r="Q38" s="988"/>
    </row>
    <row r="39" spans="2:18" s="1185" customFormat="1">
      <c r="B39" s="1242"/>
      <c r="C39" s="1237"/>
      <c r="D39" s="1237" t="s">
        <v>1396</v>
      </c>
      <c r="E39" s="1195"/>
      <c r="F39" s="1195"/>
      <c r="G39" s="1239"/>
      <c r="H39" s="988"/>
      <c r="I39" s="988"/>
      <c r="J39" s="988"/>
      <c r="K39" s="988"/>
      <c r="L39" s="988"/>
      <c r="M39" s="988"/>
      <c r="N39" s="988"/>
      <c r="O39" s="988"/>
      <c r="P39" s="988"/>
      <c r="Q39" s="988"/>
    </row>
    <row r="40" spans="2:18" s="1185" customFormat="1">
      <c r="B40" s="1242"/>
      <c r="C40" s="1237"/>
      <c r="D40" s="1237" t="s">
        <v>1397</v>
      </c>
      <c r="E40" s="1195"/>
      <c r="F40" s="1195"/>
      <c r="G40" s="1239"/>
      <c r="H40" s="988"/>
      <c r="I40" s="988"/>
      <c r="J40" s="988"/>
      <c r="K40" s="988"/>
      <c r="L40" s="988"/>
      <c r="M40" s="988"/>
      <c r="N40" s="988"/>
      <c r="O40" s="988"/>
      <c r="P40" s="988"/>
      <c r="Q40" s="988"/>
    </row>
    <row r="41" spans="2:18" s="1185" customFormat="1">
      <c r="B41" s="1242"/>
      <c r="C41" s="1237"/>
      <c r="D41" s="1237" t="s">
        <v>1398</v>
      </c>
      <c r="E41" s="1195"/>
      <c r="F41" s="1195"/>
      <c r="G41" s="1239"/>
      <c r="H41" s="988"/>
      <c r="I41" s="988"/>
      <c r="J41" s="988"/>
      <c r="K41" s="988"/>
      <c r="L41" s="988"/>
      <c r="M41" s="988"/>
      <c r="N41" s="988"/>
      <c r="O41" s="988"/>
      <c r="P41" s="988"/>
      <c r="Q41" s="988"/>
    </row>
    <row r="42" spans="2:18" s="1185" customFormat="1">
      <c r="B42" s="1242"/>
      <c r="C42" s="1237"/>
      <c r="D42" s="1237" t="s">
        <v>1399</v>
      </c>
      <c r="E42" s="1195"/>
      <c r="F42" s="1195"/>
      <c r="G42" s="1239"/>
      <c r="H42" s="988"/>
      <c r="I42" s="988"/>
      <c r="J42" s="988"/>
      <c r="K42" s="988"/>
      <c r="L42" s="988"/>
      <c r="M42" s="988"/>
      <c r="N42" s="988"/>
      <c r="O42" s="988"/>
      <c r="P42" s="988"/>
      <c r="Q42" s="988"/>
    </row>
    <row r="43" spans="2:18" s="1185" customFormat="1">
      <c r="B43" s="1242"/>
      <c r="C43" s="1237"/>
      <c r="D43" s="1237" t="s">
        <v>1400</v>
      </c>
      <c r="E43" s="1195"/>
      <c r="F43" s="1195"/>
      <c r="G43" s="1239"/>
      <c r="H43" s="988"/>
      <c r="I43" s="988"/>
      <c r="J43" s="988"/>
      <c r="K43" s="988"/>
      <c r="L43" s="988"/>
      <c r="M43" s="988"/>
      <c r="N43" s="988"/>
      <c r="O43" s="988"/>
      <c r="P43" s="988"/>
      <c r="Q43" s="988"/>
    </row>
    <row r="44" spans="2:18" s="1185" customFormat="1">
      <c r="B44" s="1242"/>
      <c r="C44" s="1243"/>
      <c r="D44" s="1243" t="s">
        <v>8</v>
      </c>
      <c r="E44" s="1195"/>
      <c r="F44" s="1195"/>
      <c r="G44" s="1239"/>
      <c r="H44" s="1150">
        <f t="shared" ref="H44:Q44" si="1">SUM(H29:H43)</f>
        <v>0</v>
      </c>
      <c r="I44" s="1150">
        <f t="shared" si="1"/>
        <v>0</v>
      </c>
      <c r="J44" s="1150">
        <f t="shared" si="1"/>
        <v>0</v>
      </c>
      <c r="K44" s="1150">
        <f t="shared" si="1"/>
        <v>0</v>
      </c>
      <c r="L44" s="1150">
        <f t="shared" si="1"/>
        <v>0</v>
      </c>
      <c r="M44" s="1150">
        <f t="shared" si="1"/>
        <v>0</v>
      </c>
      <c r="N44" s="1150">
        <f t="shared" si="1"/>
        <v>0</v>
      </c>
      <c r="O44" s="1150">
        <f t="shared" si="1"/>
        <v>0</v>
      </c>
      <c r="P44" s="1150">
        <f t="shared" si="1"/>
        <v>0</v>
      </c>
      <c r="Q44" s="1150">
        <f t="shared" si="1"/>
        <v>0</v>
      </c>
    </row>
    <row r="45" spans="2:18" s="1185" customFormat="1">
      <c r="B45" s="1242"/>
      <c r="C45" s="1235" t="s">
        <v>721</v>
      </c>
      <c r="D45" s="1237" t="s">
        <v>1386</v>
      </c>
      <c r="E45" s="1238"/>
      <c r="F45" s="1238"/>
      <c r="G45" s="1239"/>
      <c r="H45" s="988"/>
      <c r="I45" s="988"/>
      <c r="J45" s="988"/>
      <c r="K45" s="988"/>
      <c r="L45" s="988"/>
      <c r="M45" s="988"/>
      <c r="N45" s="988"/>
      <c r="O45" s="988"/>
      <c r="P45" s="988"/>
      <c r="Q45" s="988"/>
    </row>
    <row r="46" spans="2:18" s="1185" customFormat="1">
      <c r="B46" s="1242"/>
      <c r="C46" s="1235"/>
      <c r="D46" s="1237" t="s">
        <v>1387</v>
      </c>
      <c r="E46" s="1124"/>
      <c r="F46" s="1124"/>
      <c r="G46" s="1239"/>
      <c r="H46" s="988"/>
      <c r="I46" s="988"/>
      <c r="J46" s="988"/>
      <c r="K46" s="988"/>
      <c r="L46" s="988"/>
      <c r="M46" s="988"/>
      <c r="N46" s="988"/>
      <c r="O46" s="988"/>
      <c r="P46" s="988"/>
      <c r="Q46" s="988"/>
      <c r="R46" s="1193"/>
    </row>
    <row r="47" spans="2:18" s="1185" customFormat="1">
      <c r="B47" s="1242"/>
      <c r="C47" s="1235"/>
      <c r="D47" s="1237" t="s">
        <v>1388</v>
      </c>
      <c r="E47" s="1124"/>
      <c r="F47" s="1124"/>
      <c r="G47" s="1239"/>
      <c r="H47" s="988"/>
      <c r="I47" s="988"/>
      <c r="J47" s="988"/>
      <c r="K47" s="988"/>
      <c r="L47" s="988"/>
      <c r="M47" s="988"/>
      <c r="N47" s="988"/>
      <c r="O47" s="988"/>
      <c r="P47" s="988"/>
      <c r="Q47" s="988"/>
    </row>
    <row r="48" spans="2:18" s="1185" customFormat="1">
      <c r="B48" s="1242"/>
      <c r="C48" s="1237"/>
      <c r="D48" s="1237" t="s">
        <v>1389</v>
      </c>
      <c r="E48" s="1195"/>
      <c r="F48" s="1195"/>
      <c r="G48" s="1239"/>
      <c r="H48" s="988"/>
      <c r="I48" s="988"/>
      <c r="J48" s="988"/>
      <c r="K48" s="988"/>
      <c r="L48" s="988"/>
      <c r="M48" s="988"/>
      <c r="N48" s="988"/>
      <c r="O48" s="988"/>
      <c r="P48" s="988"/>
      <c r="Q48" s="988"/>
    </row>
    <row r="49" spans="2:17" s="1185" customFormat="1">
      <c r="B49" s="1242"/>
      <c r="C49" s="1237"/>
      <c r="D49" s="1237" t="s">
        <v>1390</v>
      </c>
      <c r="E49" s="1195"/>
      <c r="F49" s="1195"/>
      <c r="G49" s="1239"/>
      <c r="H49" s="988"/>
      <c r="I49" s="988"/>
      <c r="J49" s="988"/>
      <c r="K49" s="988"/>
      <c r="L49" s="988"/>
      <c r="M49" s="988"/>
      <c r="N49" s="988"/>
      <c r="O49" s="988"/>
      <c r="P49" s="988"/>
      <c r="Q49" s="988"/>
    </row>
    <row r="50" spans="2:17" s="1185" customFormat="1">
      <c r="B50" s="1242"/>
      <c r="C50" s="1235"/>
      <c r="D50" s="1237" t="s">
        <v>1391</v>
      </c>
      <c r="E50" s="1195"/>
      <c r="F50" s="1195"/>
      <c r="G50" s="1239"/>
      <c r="H50" s="988"/>
      <c r="I50" s="988"/>
      <c r="J50" s="988"/>
      <c r="K50" s="988"/>
      <c r="L50" s="988"/>
      <c r="M50" s="988"/>
      <c r="N50" s="988"/>
      <c r="O50" s="988"/>
      <c r="P50" s="988"/>
      <c r="Q50" s="988"/>
    </row>
    <row r="51" spans="2:17" s="1185" customFormat="1">
      <c r="B51" s="1242"/>
      <c r="C51" s="1235"/>
      <c r="D51" s="1237" t="s">
        <v>1392</v>
      </c>
      <c r="E51" s="1195"/>
      <c r="F51" s="1195"/>
      <c r="G51" s="1239"/>
      <c r="H51" s="988"/>
      <c r="I51" s="988"/>
      <c r="J51" s="988"/>
      <c r="K51" s="988"/>
      <c r="L51" s="988"/>
      <c r="M51" s="988"/>
      <c r="N51" s="988"/>
      <c r="O51" s="988"/>
      <c r="P51" s="988"/>
      <c r="Q51" s="988"/>
    </row>
    <row r="52" spans="2:17" s="1185" customFormat="1">
      <c r="B52" s="1242"/>
      <c r="C52" s="1237"/>
      <c r="D52" s="1237" t="s">
        <v>1296</v>
      </c>
      <c r="E52" s="1195"/>
      <c r="F52" s="1195"/>
      <c r="G52" s="1239"/>
      <c r="H52" s="988"/>
      <c r="I52" s="988"/>
      <c r="J52" s="988"/>
      <c r="K52" s="988"/>
      <c r="L52" s="988"/>
      <c r="M52" s="988"/>
      <c r="N52" s="988"/>
      <c r="O52" s="988"/>
      <c r="P52" s="988"/>
      <c r="Q52" s="988"/>
    </row>
    <row r="53" spans="2:17" s="1185" customFormat="1">
      <c r="B53" s="1242"/>
      <c r="C53" s="1237"/>
      <c r="D53" s="1237" t="s">
        <v>1393</v>
      </c>
      <c r="E53" s="1195"/>
      <c r="F53" s="1195"/>
      <c r="G53" s="1239"/>
      <c r="H53" s="988"/>
      <c r="I53" s="988"/>
      <c r="J53" s="988"/>
      <c r="K53" s="988"/>
      <c r="L53" s="988"/>
      <c r="M53" s="988"/>
      <c r="N53" s="988"/>
      <c r="O53" s="988"/>
      <c r="P53" s="988"/>
      <c r="Q53" s="988"/>
    </row>
    <row r="54" spans="2:17" s="1185" customFormat="1">
      <c r="B54" s="1242"/>
      <c r="C54" s="1237"/>
      <c r="D54" s="1237" t="s">
        <v>1394</v>
      </c>
      <c r="E54" s="1195"/>
      <c r="F54" s="1195"/>
      <c r="G54" s="1239"/>
      <c r="H54" s="988"/>
      <c r="I54" s="988"/>
      <c r="J54" s="988"/>
      <c r="K54" s="988"/>
      <c r="L54" s="988"/>
      <c r="M54" s="988"/>
      <c r="N54" s="988"/>
      <c r="O54" s="988"/>
      <c r="P54" s="988"/>
      <c r="Q54" s="988"/>
    </row>
    <row r="55" spans="2:17" s="1185" customFormat="1">
      <c r="B55" s="1242"/>
      <c r="C55" s="1237"/>
      <c r="D55" s="1237" t="s">
        <v>1395</v>
      </c>
      <c r="E55" s="1195"/>
      <c r="F55" s="1195"/>
      <c r="G55" s="1239"/>
      <c r="H55" s="988"/>
      <c r="I55" s="988"/>
      <c r="J55" s="988"/>
      <c r="K55" s="988"/>
      <c r="L55" s="988"/>
      <c r="M55" s="988"/>
      <c r="N55" s="988"/>
      <c r="O55" s="988"/>
      <c r="P55" s="988"/>
      <c r="Q55" s="988"/>
    </row>
    <row r="56" spans="2:17" s="1185" customFormat="1">
      <c r="B56" s="1242"/>
      <c r="C56" s="1237"/>
      <c r="D56" s="1237" t="s">
        <v>1396</v>
      </c>
      <c r="E56" s="1195"/>
      <c r="F56" s="1195"/>
      <c r="G56" s="1239"/>
      <c r="H56" s="988"/>
      <c r="I56" s="988"/>
      <c r="J56" s="988"/>
      <c r="K56" s="988"/>
      <c r="L56" s="988"/>
      <c r="M56" s="988"/>
      <c r="N56" s="988"/>
      <c r="O56" s="988"/>
      <c r="P56" s="988"/>
      <c r="Q56" s="988"/>
    </row>
    <row r="57" spans="2:17" s="1185" customFormat="1">
      <c r="B57" s="1242"/>
      <c r="C57" s="1237"/>
      <c r="D57" s="1237" t="s">
        <v>1397</v>
      </c>
      <c r="E57" s="1195"/>
      <c r="F57" s="1195"/>
      <c r="G57" s="1239"/>
      <c r="H57" s="988"/>
      <c r="I57" s="988"/>
      <c r="J57" s="988"/>
      <c r="K57" s="988"/>
      <c r="L57" s="988"/>
      <c r="M57" s="988"/>
      <c r="N57" s="988"/>
      <c r="O57" s="988"/>
      <c r="P57" s="988"/>
      <c r="Q57" s="988"/>
    </row>
    <row r="58" spans="2:17" s="1185" customFormat="1">
      <c r="B58" s="1242"/>
      <c r="C58" s="1237"/>
      <c r="D58" s="1237" t="s">
        <v>1398</v>
      </c>
      <c r="E58" s="1195"/>
      <c r="F58" s="1195"/>
      <c r="G58" s="1239"/>
      <c r="H58" s="988"/>
      <c r="I58" s="988"/>
      <c r="J58" s="988"/>
      <c r="K58" s="988"/>
      <c r="L58" s="988"/>
      <c r="M58" s="988"/>
      <c r="N58" s="988"/>
      <c r="O58" s="988"/>
      <c r="P58" s="988"/>
      <c r="Q58" s="988"/>
    </row>
    <row r="59" spans="2:17" s="1185" customFormat="1">
      <c r="B59" s="1242"/>
      <c r="C59" s="1237"/>
      <c r="D59" s="1237" t="s">
        <v>1399</v>
      </c>
      <c r="E59" s="1195"/>
      <c r="F59" s="1195"/>
      <c r="G59" s="1239"/>
      <c r="H59" s="988"/>
      <c r="I59" s="988"/>
      <c r="J59" s="988"/>
      <c r="K59" s="988"/>
      <c r="L59" s="988"/>
      <c r="M59" s="988"/>
      <c r="N59" s="988"/>
      <c r="O59" s="988"/>
      <c r="P59" s="988"/>
      <c r="Q59" s="988"/>
    </row>
    <row r="60" spans="2:17" s="1185" customFormat="1">
      <c r="B60" s="1242"/>
      <c r="C60" s="1237"/>
      <c r="D60" s="1237" t="s">
        <v>1400</v>
      </c>
      <c r="E60" s="1195"/>
      <c r="F60" s="1195"/>
      <c r="G60" s="1239"/>
      <c r="H60" s="988"/>
      <c r="I60" s="988"/>
      <c r="J60" s="988"/>
      <c r="K60" s="988"/>
      <c r="L60" s="988"/>
      <c r="M60" s="988"/>
      <c r="N60" s="988"/>
      <c r="O60" s="988"/>
      <c r="P60" s="988"/>
      <c r="Q60" s="988"/>
    </row>
    <row r="61" spans="2:17" s="1185" customFormat="1">
      <c r="B61" s="1242"/>
      <c r="C61" s="1243"/>
      <c r="D61" s="1243" t="s">
        <v>8</v>
      </c>
      <c r="E61" s="1195"/>
      <c r="F61" s="1195"/>
      <c r="G61" s="1239"/>
      <c r="H61" s="1150">
        <f t="shared" ref="H61:Q61" si="2">SUM(H46:H60)</f>
        <v>0</v>
      </c>
      <c r="I61" s="1150">
        <f t="shared" si="2"/>
        <v>0</v>
      </c>
      <c r="J61" s="1150">
        <f t="shared" si="2"/>
        <v>0</v>
      </c>
      <c r="K61" s="1150">
        <f t="shared" si="2"/>
        <v>0</v>
      </c>
      <c r="L61" s="1150">
        <f t="shared" si="2"/>
        <v>0</v>
      </c>
      <c r="M61" s="1150">
        <f t="shared" si="2"/>
        <v>0</v>
      </c>
      <c r="N61" s="1150">
        <f t="shared" si="2"/>
        <v>0</v>
      </c>
      <c r="O61" s="1150">
        <f t="shared" si="2"/>
        <v>0</v>
      </c>
      <c r="P61" s="1150">
        <f t="shared" si="2"/>
        <v>0</v>
      </c>
      <c r="Q61" s="1150">
        <f t="shared" si="2"/>
        <v>0</v>
      </c>
    </row>
    <row r="62" spans="2:17" s="1185" customFormat="1">
      <c r="B62" s="1242"/>
      <c r="C62" s="1245" t="s">
        <v>1330</v>
      </c>
      <c r="D62" s="1237" t="s">
        <v>1386</v>
      </c>
      <c r="E62" s="1238"/>
      <c r="F62" s="1238"/>
      <c r="G62" s="1239"/>
      <c r="H62" s="988"/>
      <c r="I62" s="988"/>
      <c r="J62" s="988"/>
      <c r="K62" s="988"/>
      <c r="L62" s="988"/>
      <c r="M62" s="988"/>
      <c r="N62" s="988"/>
      <c r="O62" s="988"/>
      <c r="P62" s="988"/>
      <c r="Q62" s="988"/>
    </row>
    <row r="63" spans="2:17" s="1185" customFormat="1">
      <c r="B63" s="1242"/>
      <c r="C63" s="1237"/>
      <c r="D63" s="1237" t="s">
        <v>1387</v>
      </c>
      <c r="E63" s="1124"/>
      <c r="F63" s="1124"/>
      <c r="G63" s="1239"/>
      <c r="H63" s="988"/>
      <c r="I63" s="988"/>
      <c r="J63" s="988"/>
      <c r="K63" s="988"/>
      <c r="L63" s="988"/>
      <c r="M63" s="988"/>
      <c r="N63" s="988"/>
      <c r="O63" s="988"/>
      <c r="P63" s="988"/>
      <c r="Q63" s="988"/>
    </row>
    <row r="64" spans="2:17" s="1185" customFormat="1">
      <c r="B64" s="1241"/>
      <c r="C64" s="1237"/>
      <c r="D64" s="1237" t="s">
        <v>1388</v>
      </c>
      <c r="E64" s="1124"/>
      <c r="F64" s="1124"/>
      <c r="G64" s="1239"/>
      <c r="H64" s="988"/>
      <c r="I64" s="988"/>
      <c r="J64" s="988"/>
      <c r="K64" s="988"/>
      <c r="L64" s="988"/>
      <c r="M64" s="988"/>
      <c r="N64" s="988"/>
      <c r="O64" s="988"/>
      <c r="P64" s="988"/>
      <c r="Q64" s="988"/>
    </row>
    <row r="65" spans="2:18" s="1185" customFormat="1">
      <c r="B65" s="1241"/>
      <c r="C65" s="1237"/>
      <c r="D65" s="1237" t="s">
        <v>1389</v>
      </c>
      <c r="E65" s="1195"/>
      <c r="F65" s="1195"/>
      <c r="G65" s="1239"/>
      <c r="H65" s="988"/>
      <c r="I65" s="988"/>
      <c r="J65" s="988"/>
      <c r="K65" s="988"/>
      <c r="L65" s="988"/>
      <c r="M65" s="988"/>
      <c r="N65" s="988"/>
      <c r="O65" s="988"/>
      <c r="P65" s="988"/>
      <c r="Q65" s="988"/>
      <c r="R65" s="1193"/>
    </row>
    <row r="66" spans="2:18" s="1185" customFormat="1">
      <c r="B66" s="1242"/>
      <c r="C66" s="1237"/>
      <c r="D66" s="1237" t="s">
        <v>1390</v>
      </c>
      <c r="E66" s="1195"/>
      <c r="F66" s="1195"/>
      <c r="G66" s="1239"/>
      <c r="H66" s="988"/>
      <c r="I66" s="988"/>
      <c r="J66" s="988"/>
      <c r="K66" s="988"/>
      <c r="L66" s="988"/>
      <c r="M66" s="988"/>
      <c r="N66" s="988"/>
      <c r="O66" s="988"/>
      <c r="P66" s="988"/>
      <c r="Q66" s="988"/>
    </row>
    <row r="67" spans="2:18" s="1185" customFormat="1">
      <c r="B67" s="1242"/>
      <c r="C67" s="1235"/>
      <c r="D67" s="1237" t="s">
        <v>1391</v>
      </c>
      <c r="E67" s="1195"/>
      <c r="F67" s="1195"/>
      <c r="G67" s="1239"/>
      <c r="H67" s="988"/>
      <c r="I67" s="988"/>
      <c r="J67" s="988"/>
      <c r="K67" s="988"/>
      <c r="L67" s="988"/>
      <c r="M67" s="988"/>
      <c r="N67" s="988"/>
      <c r="O67" s="988"/>
      <c r="P67" s="988"/>
      <c r="Q67" s="988"/>
    </row>
    <row r="68" spans="2:18" s="1185" customFormat="1">
      <c r="B68" s="1242"/>
      <c r="C68" s="1235"/>
      <c r="D68" s="1237" t="s">
        <v>1392</v>
      </c>
      <c r="E68" s="1195"/>
      <c r="F68" s="1195"/>
      <c r="G68" s="1239"/>
      <c r="H68" s="988"/>
      <c r="I68" s="988"/>
      <c r="J68" s="988"/>
      <c r="K68" s="988"/>
      <c r="L68" s="988"/>
      <c r="M68" s="988"/>
      <c r="N68" s="988"/>
      <c r="O68" s="988"/>
      <c r="P68" s="988"/>
      <c r="Q68" s="988"/>
    </row>
    <row r="69" spans="2:18" s="1185" customFormat="1">
      <c r="B69" s="1242"/>
      <c r="C69" s="1237"/>
      <c r="D69" s="1237" t="s">
        <v>1296</v>
      </c>
      <c r="E69" s="1195"/>
      <c r="F69" s="1195"/>
      <c r="G69" s="1239"/>
      <c r="H69" s="988"/>
      <c r="I69" s="988"/>
      <c r="J69" s="988"/>
      <c r="K69" s="988"/>
      <c r="L69" s="988"/>
      <c r="M69" s="988"/>
      <c r="N69" s="988"/>
      <c r="O69" s="988"/>
      <c r="P69" s="988"/>
      <c r="Q69" s="988"/>
    </row>
    <row r="70" spans="2:18" s="1185" customFormat="1">
      <c r="B70" s="1242"/>
      <c r="C70" s="1237"/>
      <c r="D70" s="1237" t="s">
        <v>1393</v>
      </c>
      <c r="E70" s="1195"/>
      <c r="F70" s="1195"/>
      <c r="G70" s="1239"/>
      <c r="H70" s="988"/>
      <c r="I70" s="988"/>
      <c r="J70" s="988"/>
      <c r="K70" s="988"/>
      <c r="L70" s="988"/>
      <c r="M70" s="988"/>
      <c r="N70" s="988"/>
      <c r="O70" s="988"/>
      <c r="P70" s="988"/>
      <c r="Q70" s="988"/>
    </row>
    <row r="71" spans="2:18" s="1185" customFormat="1">
      <c r="B71" s="1242"/>
      <c r="C71" s="1237"/>
      <c r="D71" s="1237" t="s">
        <v>1394</v>
      </c>
      <c r="E71" s="1195"/>
      <c r="F71" s="1195"/>
      <c r="G71" s="1239"/>
      <c r="H71" s="988"/>
      <c r="I71" s="988"/>
      <c r="J71" s="988"/>
      <c r="K71" s="988"/>
      <c r="L71" s="988"/>
      <c r="M71" s="988"/>
      <c r="N71" s="988"/>
      <c r="O71" s="988"/>
      <c r="P71" s="988"/>
      <c r="Q71" s="988"/>
    </row>
    <row r="72" spans="2:18" s="1185" customFormat="1">
      <c r="B72" s="1242"/>
      <c r="C72" s="1237"/>
      <c r="D72" s="1237" t="s">
        <v>1395</v>
      </c>
      <c r="E72" s="1195"/>
      <c r="F72" s="1195"/>
      <c r="G72" s="1239"/>
      <c r="H72" s="988"/>
      <c r="I72" s="988"/>
      <c r="J72" s="988"/>
      <c r="K72" s="988"/>
      <c r="L72" s="988"/>
      <c r="M72" s="988"/>
      <c r="N72" s="988"/>
      <c r="O72" s="988"/>
      <c r="P72" s="988"/>
      <c r="Q72" s="988"/>
    </row>
    <row r="73" spans="2:18" s="1185" customFormat="1">
      <c r="B73" s="1242"/>
      <c r="C73" s="1237"/>
      <c r="D73" s="1237" t="s">
        <v>1396</v>
      </c>
      <c r="E73" s="1195"/>
      <c r="F73" s="1195"/>
      <c r="G73" s="1239"/>
      <c r="H73" s="988"/>
      <c r="I73" s="988"/>
      <c r="J73" s="988"/>
      <c r="K73" s="988"/>
      <c r="L73" s="988"/>
      <c r="M73" s="988"/>
      <c r="N73" s="988"/>
      <c r="O73" s="988"/>
      <c r="P73" s="988"/>
      <c r="Q73" s="988"/>
    </row>
    <row r="74" spans="2:18" s="1185" customFormat="1">
      <c r="B74" s="1242"/>
      <c r="C74" s="1237"/>
      <c r="D74" s="1237" t="s">
        <v>1397</v>
      </c>
      <c r="E74" s="1195"/>
      <c r="F74" s="1195"/>
      <c r="G74" s="1239"/>
      <c r="H74" s="988"/>
      <c r="I74" s="988"/>
      <c r="J74" s="988"/>
      <c r="K74" s="988"/>
      <c r="L74" s="988"/>
      <c r="M74" s="988"/>
      <c r="N74" s="988"/>
      <c r="O74" s="988"/>
      <c r="P74" s="988"/>
      <c r="Q74" s="988"/>
    </row>
    <row r="75" spans="2:18" s="1185" customFormat="1">
      <c r="B75" s="1242"/>
      <c r="C75" s="1237"/>
      <c r="D75" s="1237" t="s">
        <v>1398</v>
      </c>
      <c r="E75" s="1195"/>
      <c r="F75" s="1195"/>
      <c r="G75" s="1239"/>
      <c r="H75" s="988"/>
      <c r="I75" s="988"/>
      <c r="J75" s="988"/>
      <c r="K75" s="988"/>
      <c r="L75" s="988"/>
      <c r="M75" s="988"/>
      <c r="N75" s="988"/>
      <c r="O75" s="988"/>
      <c r="P75" s="988"/>
      <c r="Q75" s="988"/>
    </row>
    <row r="76" spans="2:18" s="1185" customFormat="1">
      <c r="B76" s="1242"/>
      <c r="C76" s="1237"/>
      <c r="D76" s="1237" t="s">
        <v>1399</v>
      </c>
      <c r="E76" s="1195"/>
      <c r="F76" s="1195"/>
      <c r="G76" s="1239"/>
      <c r="H76" s="988"/>
      <c r="I76" s="988"/>
      <c r="J76" s="988"/>
      <c r="K76" s="988"/>
      <c r="L76" s="988"/>
      <c r="M76" s="988"/>
      <c r="N76" s="988"/>
      <c r="O76" s="988"/>
      <c r="P76" s="988"/>
      <c r="Q76" s="988"/>
    </row>
    <row r="77" spans="2:18" s="1185" customFormat="1">
      <c r="B77" s="1242"/>
      <c r="C77" s="1237"/>
      <c r="D77" s="1237" t="s">
        <v>1400</v>
      </c>
      <c r="E77" s="1195"/>
      <c r="F77" s="1195"/>
      <c r="G77" s="1239"/>
      <c r="H77" s="988"/>
      <c r="I77" s="988"/>
      <c r="J77" s="988"/>
      <c r="K77" s="988"/>
      <c r="L77" s="988"/>
      <c r="M77" s="988"/>
      <c r="N77" s="988"/>
      <c r="O77" s="988"/>
      <c r="P77" s="988"/>
      <c r="Q77" s="988"/>
    </row>
    <row r="78" spans="2:18" s="1185" customFormat="1">
      <c r="B78" s="1242"/>
      <c r="C78" s="1243"/>
      <c r="D78" s="1243" t="s">
        <v>8</v>
      </c>
      <c r="E78" s="1195"/>
      <c r="F78" s="1195"/>
      <c r="G78" s="1239"/>
      <c r="H78" s="1150">
        <f t="shared" ref="H78:Q78" si="3">SUM(H63:H77)</f>
        <v>0</v>
      </c>
      <c r="I78" s="1150">
        <f t="shared" si="3"/>
        <v>0</v>
      </c>
      <c r="J78" s="1150">
        <f t="shared" si="3"/>
        <v>0</v>
      </c>
      <c r="K78" s="1150">
        <f t="shared" si="3"/>
        <v>0</v>
      </c>
      <c r="L78" s="1150">
        <f t="shared" si="3"/>
        <v>0</v>
      </c>
      <c r="M78" s="1150">
        <f t="shared" si="3"/>
        <v>0</v>
      </c>
      <c r="N78" s="1150">
        <f t="shared" si="3"/>
        <v>0</v>
      </c>
      <c r="O78" s="1150">
        <f t="shared" si="3"/>
        <v>0</v>
      </c>
      <c r="P78" s="1150">
        <f t="shared" si="3"/>
        <v>0</v>
      </c>
      <c r="Q78" s="1150">
        <f t="shared" si="3"/>
        <v>0</v>
      </c>
    </row>
    <row r="79" spans="2:18">
      <c r="B79" s="1242"/>
      <c r="C79" s="1245" t="s">
        <v>1333</v>
      </c>
      <c r="D79" s="1237" t="s">
        <v>1386</v>
      </c>
      <c r="E79" s="1238"/>
      <c r="F79" s="1238"/>
      <c r="G79" s="1239"/>
      <c r="H79" s="988"/>
      <c r="I79" s="988"/>
      <c r="J79" s="988"/>
      <c r="K79" s="988"/>
      <c r="L79" s="988"/>
      <c r="M79" s="988"/>
      <c r="N79" s="988"/>
      <c r="O79" s="988"/>
      <c r="P79" s="988"/>
      <c r="Q79" s="988"/>
    </row>
    <row r="80" spans="2:18">
      <c r="B80" s="1242"/>
      <c r="C80" s="1237"/>
      <c r="D80" s="1237" t="s">
        <v>1387</v>
      </c>
      <c r="E80" s="1124"/>
      <c r="F80" s="1124"/>
      <c r="G80" s="1239"/>
      <c r="H80" s="988"/>
      <c r="I80" s="988"/>
      <c r="J80" s="988"/>
      <c r="K80" s="988"/>
      <c r="L80" s="988"/>
      <c r="M80" s="988"/>
      <c r="N80" s="988"/>
      <c r="O80" s="988"/>
      <c r="P80" s="988"/>
      <c r="Q80" s="988"/>
    </row>
    <row r="81" spans="2:18">
      <c r="B81" s="1242"/>
      <c r="C81" s="1237"/>
      <c r="D81" s="1237" t="s">
        <v>1388</v>
      </c>
      <c r="E81" s="1124"/>
      <c r="F81" s="1124"/>
      <c r="G81" s="1239"/>
      <c r="H81" s="988"/>
      <c r="I81" s="988"/>
      <c r="J81" s="988"/>
      <c r="K81" s="988"/>
      <c r="L81" s="988"/>
      <c r="M81" s="988"/>
      <c r="N81" s="988"/>
      <c r="O81" s="988"/>
      <c r="P81" s="988"/>
      <c r="Q81" s="988"/>
    </row>
    <row r="82" spans="2:18">
      <c r="B82" s="1242"/>
      <c r="C82" s="1237"/>
      <c r="D82" s="1237" t="s">
        <v>1389</v>
      </c>
      <c r="E82" s="1195"/>
      <c r="F82" s="1195"/>
      <c r="G82" s="1239"/>
      <c r="H82" s="988"/>
      <c r="I82" s="988"/>
      <c r="J82" s="988"/>
      <c r="K82" s="988"/>
      <c r="L82" s="988"/>
      <c r="M82" s="988"/>
      <c r="N82" s="988"/>
      <c r="O82" s="988"/>
      <c r="P82" s="988"/>
      <c r="Q82" s="988"/>
    </row>
    <row r="83" spans="2:18">
      <c r="B83" s="1242"/>
      <c r="C83" s="1237"/>
      <c r="D83" s="1237" t="s">
        <v>1390</v>
      </c>
      <c r="E83" s="1195"/>
      <c r="F83" s="1195"/>
      <c r="G83" s="1239"/>
      <c r="H83" s="988"/>
      <c r="I83" s="988"/>
      <c r="J83" s="988"/>
      <c r="K83" s="988"/>
      <c r="L83" s="988"/>
      <c r="M83" s="988"/>
      <c r="N83" s="988"/>
      <c r="O83" s="988"/>
      <c r="P83" s="988"/>
      <c r="Q83" s="988"/>
    </row>
    <row r="84" spans="2:18">
      <c r="B84" s="1242"/>
      <c r="C84" s="1235"/>
      <c r="D84" s="1237" t="s">
        <v>1391</v>
      </c>
      <c r="E84" s="1195"/>
      <c r="F84" s="1195"/>
      <c r="G84" s="1239"/>
      <c r="H84" s="988"/>
      <c r="I84" s="988"/>
      <c r="J84" s="988"/>
      <c r="K84" s="988"/>
      <c r="L84" s="988"/>
      <c r="M84" s="988"/>
      <c r="N84" s="988"/>
      <c r="O84" s="988"/>
      <c r="P84" s="988"/>
      <c r="Q84" s="988"/>
      <c r="R84" s="1193"/>
    </row>
    <row r="85" spans="2:18">
      <c r="B85" s="1242"/>
      <c r="C85" s="1235"/>
      <c r="D85" s="1237" t="s">
        <v>1392</v>
      </c>
      <c r="E85" s="1195"/>
      <c r="F85" s="1195"/>
      <c r="G85" s="1239"/>
      <c r="H85" s="988"/>
      <c r="I85" s="988"/>
      <c r="J85" s="988"/>
      <c r="K85" s="988"/>
      <c r="L85" s="988"/>
      <c r="M85" s="988"/>
      <c r="N85" s="988"/>
      <c r="O85" s="988"/>
      <c r="P85" s="988"/>
      <c r="Q85" s="988"/>
    </row>
    <row r="86" spans="2:18">
      <c r="B86" s="1242"/>
      <c r="C86" s="1237"/>
      <c r="D86" s="1237" t="s">
        <v>1296</v>
      </c>
      <c r="E86" s="1195"/>
      <c r="F86" s="1195"/>
      <c r="G86" s="1239"/>
      <c r="H86" s="988"/>
      <c r="I86" s="988"/>
      <c r="J86" s="988"/>
      <c r="K86" s="988"/>
      <c r="L86" s="988"/>
      <c r="M86" s="988"/>
      <c r="N86" s="988"/>
      <c r="O86" s="988"/>
      <c r="P86" s="988"/>
      <c r="Q86" s="988"/>
    </row>
    <row r="87" spans="2:18">
      <c r="B87" s="1242"/>
      <c r="C87" s="1237"/>
      <c r="D87" s="1237" t="s">
        <v>1393</v>
      </c>
      <c r="E87" s="1195"/>
      <c r="F87" s="1195"/>
      <c r="G87" s="1239"/>
      <c r="H87" s="988"/>
      <c r="I87" s="988"/>
      <c r="J87" s="988"/>
      <c r="K87" s="988"/>
      <c r="L87" s="988"/>
      <c r="M87" s="988"/>
      <c r="N87" s="988"/>
      <c r="O87" s="988"/>
      <c r="P87" s="988"/>
      <c r="Q87" s="988"/>
    </row>
    <row r="88" spans="2:18">
      <c r="B88" s="1242"/>
      <c r="C88" s="1237"/>
      <c r="D88" s="1237" t="s">
        <v>1394</v>
      </c>
      <c r="E88" s="1195"/>
      <c r="F88" s="1195"/>
      <c r="G88" s="1239"/>
      <c r="H88" s="988"/>
      <c r="I88" s="988"/>
      <c r="J88" s="988"/>
      <c r="K88" s="988"/>
      <c r="L88" s="988"/>
      <c r="M88" s="988"/>
      <c r="N88" s="988"/>
      <c r="O88" s="988"/>
      <c r="P88" s="988"/>
      <c r="Q88" s="988"/>
    </row>
    <row r="89" spans="2:18">
      <c r="B89" s="1242"/>
      <c r="C89" s="1237"/>
      <c r="D89" s="1237" t="s">
        <v>1395</v>
      </c>
      <c r="E89" s="1195"/>
      <c r="F89" s="1195"/>
      <c r="G89" s="1239"/>
      <c r="H89" s="988"/>
      <c r="I89" s="988"/>
      <c r="J89" s="988"/>
      <c r="K89" s="988"/>
      <c r="L89" s="988"/>
      <c r="M89" s="988"/>
      <c r="N89" s="988"/>
      <c r="O89" s="988"/>
      <c r="P89" s="988"/>
      <c r="Q89" s="988"/>
    </row>
    <row r="90" spans="2:18">
      <c r="B90" s="1242"/>
      <c r="C90" s="1237"/>
      <c r="D90" s="1237" t="s">
        <v>1396</v>
      </c>
      <c r="E90" s="1195"/>
      <c r="F90" s="1195"/>
      <c r="G90" s="1239"/>
      <c r="H90" s="988"/>
      <c r="I90" s="988"/>
      <c r="J90" s="988"/>
      <c r="K90" s="988"/>
      <c r="L90" s="988"/>
      <c r="M90" s="988"/>
      <c r="N90" s="988"/>
      <c r="O90" s="988"/>
      <c r="P90" s="988"/>
      <c r="Q90" s="988"/>
    </row>
    <row r="91" spans="2:18">
      <c r="B91" s="1242"/>
      <c r="C91" s="1237"/>
      <c r="D91" s="1237" t="s">
        <v>1397</v>
      </c>
      <c r="E91" s="1195"/>
      <c r="F91" s="1195"/>
      <c r="G91" s="1239"/>
      <c r="H91" s="988"/>
      <c r="I91" s="988"/>
      <c r="J91" s="988"/>
      <c r="K91" s="988"/>
      <c r="L91" s="988"/>
      <c r="M91" s="988"/>
      <c r="N91" s="988"/>
      <c r="O91" s="988"/>
      <c r="P91" s="988"/>
      <c r="Q91" s="988"/>
    </row>
    <row r="92" spans="2:18">
      <c r="B92" s="1242"/>
      <c r="C92" s="1237"/>
      <c r="D92" s="1237" t="s">
        <v>1398</v>
      </c>
      <c r="E92" s="1195"/>
      <c r="F92" s="1195"/>
      <c r="G92" s="1239"/>
      <c r="H92" s="988"/>
      <c r="I92" s="988"/>
      <c r="J92" s="988"/>
      <c r="K92" s="988"/>
      <c r="L92" s="988"/>
      <c r="M92" s="988"/>
      <c r="N92" s="988"/>
      <c r="O92" s="988"/>
      <c r="P92" s="988"/>
      <c r="Q92" s="988"/>
    </row>
    <row r="93" spans="2:18">
      <c r="B93" s="1242"/>
      <c r="C93" s="1237"/>
      <c r="D93" s="1237" t="s">
        <v>1399</v>
      </c>
      <c r="E93" s="1195"/>
      <c r="F93" s="1195"/>
      <c r="G93" s="1239"/>
      <c r="H93" s="988"/>
      <c r="I93" s="988"/>
      <c r="J93" s="988"/>
      <c r="K93" s="988"/>
      <c r="L93" s="988"/>
      <c r="M93" s="988"/>
      <c r="N93" s="988"/>
      <c r="O93" s="988"/>
      <c r="P93" s="988"/>
      <c r="Q93" s="988"/>
    </row>
    <row r="94" spans="2:18">
      <c r="B94" s="1242"/>
      <c r="C94" s="1237"/>
      <c r="D94" s="1237" t="s">
        <v>1400</v>
      </c>
      <c r="E94" s="1195"/>
      <c r="F94" s="1195"/>
      <c r="G94" s="1239"/>
      <c r="H94" s="988"/>
      <c r="I94" s="988"/>
      <c r="J94" s="988"/>
      <c r="K94" s="988"/>
      <c r="L94" s="988"/>
      <c r="M94" s="988"/>
      <c r="N94" s="988"/>
      <c r="O94" s="988"/>
      <c r="P94" s="988"/>
      <c r="Q94" s="988"/>
    </row>
    <row r="95" spans="2:18">
      <c r="B95" s="1242"/>
      <c r="C95" s="1243"/>
      <c r="D95" s="1243" t="s">
        <v>8</v>
      </c>
      <c r="E95" s="1195"/>
      <c r="F95" s="1195"/>
      <c r="G95" s="1239"/>
      <c r="H95" s="1150">
        <f t="shared" ref="H95:Q95" si="4">SUM(H80:H94)</f>
        <v>0</v>
      </c>
      <c r="I95" s="1150">
        <f t="shared" si="4"/>
        <v>0</v>
      </c>
      <c r="J95" s="1150">
        <f t="shared" si="4"/>
        <v>0</v>
      </c>
      <c r="K95" s="1150">
        <f t="shared" si="4"/>
        <v>0</v>
      </c>
      <c r="L95" s="1150">
        <f t="shared" si="4"/>
        <v>0</v>
      </c>
      <c r="M95" s="1150">
        <f t="shared" si="4"/>
        <v>0</v>
      </c>
      <c r="N95" s="1150">
        <f t="shared" si="4"/>
        <v>0</v>
      </c>
      <c r="O95" s="1150">
        <f t="shared" si="4"/>
        <v>0</v>
      </c>
      <c r="P95" s="1150">
        <f t="shared" si="4"/>
        <v>0</v>
      </c>
      <c r="Q95" s="1150">
        <f t="shared" si="4"/>
        <v>0</v>
      </c>
    </row>
    <row r="96" spans="2:18">
      <c r="B96" s="1242"/>
      <c r="C96" s="1235" t="s">
        <v>1401</v>
      </c>
      <c r="D96" s="1237" t="s">
        <v>1386</v>
      </c>
      <c r="E96" s="1238"/>
      <c r="F96" s="1238"/>
      <c r="G96" s="1239"/>
      <c r="H96" s="988"/>
      <c r="I96" s="988"/>
      <c r="J96" s="988"/>
      <c r="K96" s="988"/>
      <c r="L96" s="988"/>
      <c r="M96" s="988"/>
      <c r="N96" s="988"/>
      <c r="O96" s="988"/>
      <c r="P96" s="988"/>
      <c r="Q96" s="988"/>
    </row>
    <row r="97" spans="2:18">
      <c r="B97" s="1242"/>
      <c r="C97" s="1235"/>
      <c r="D97" s="1237" t="s">
        <v>1387</v>
      </c>
      <c r="E97" s="1124"/>
      <c r="F97" s="1124"/>
      <c r="G97" s="1239"/>
      <c r="H97" s="988"/>
      <c r="I97" s="988"/>
      <c r="J97" s="988"/>
      <c r="K97" s="988"/>
      <c r="L97" s="988"/>
      <c r="M97" s="988"/>
      <c r="N97" s="988"/>
      <c r="O97" s="988"/>
      <c r="P97" s="988"/>
      <c r="Q97" s="988"/>
    </row>
    <row r="98" spans="2:18">
      <c r="B98" s="1242"/>
      <c r="C98" s="1235"/>
      <c r="D98" s="1237" t="s">
        <v>1388</v>
      </c>
      <c r="E98" s="1124"/>
      <c r="F98" s="1124"/>
      <c r="G98" s="1239"/>
      <c r="H98" s="988"/>
      <c r="I98" s="988"/>
      <c r="J98" s="988"/>
      <c r="K98" s="988"/>
      <c r="L98" s="988"/>
      <c r="M98" s="988"/>
      <c r="N98" s="988"/>
      <c r="O98" s="988"/>
      <c r="P98" s="988"/>
      <c r="Q98" s="988"/>
    </row>
    <row r="99" spans="2:18">
      <c r="B99" s="1241"/>
      <c r="C99" s="1235"/>
      <c r="D99" s="1237" t="s">
        <v>1389</v>
      </c>
      <c r="E99" s="1195"/>
      <c r="F99" s="1195"/>
      <c r="G99" s="1239"/>
      <c r="H99" s="988"/>
      <c r="I99" s="988"/>
      <c r="J99" s="988"/>
      <c r="K99" s="988"/>
      <c r="L99" s="988"/>
      <c r="M99" s="988"/>
      <c r="N99" s="988"/>
      <c r="O99" s="988"/>
      <c r="P99" s="988"/>
      <c r="Q99" s="988"/>
    </row>
    <row r="100" spans="2:18">
      <c r="B100" s="1242"/>
      <c r="C100" s="1235"/>
      <c r="D100" s="1237" t="s">
        <v>1390</v>
      </c>
      <c r="E100" s="1195"/>
      <c r="F100" s="1195"/>
      <c r="G100" s="1239"/>
      <c r="H100" s="988"/>
      <c r="I100" s="988"/>
      <c r="J100" s="988"/>
      <c r="K100" s="988"/>
      <c r="L100" s="988"/>
      <c r="M100" s="988"/>
      <c r="N100" s="988"/>
      <c r="O100" s="988"/>
      <c r="P100" s="988"/>
      <c r="Q100" s="988"/>
    </row>
    <row r="101" spans="2:18">
      <c r="B101" s="1242"/>
      <c r="C101" s="1235"/>
      <c r="D101" s="1237" t="s">
        <v>1391</v>
      </c>
      <c r="E101" s="1195"/>
      <c r="F101" s="1195"/>
      <c r="G101" s="1239"/>
      <c r="H101" s="988"/>
      <c r="I101" s="988"/>
      <c r="J101" s="988"/>
      <c r="K101" s="988"/>
      <c r="L101" s="988"/>
      <c r="M101" s="988"/>
      <c r="N101" s="988"/>
      <c r="O101" s="988"/>
      <c r="P101" s="988"/>
      <c r="Q101" s="988"/>
    </row>
    <row r="102" spans="2:18">
      <c r="B102" s="1242"/>
      <c r="C102" s="1235"/>
      <c r="D102" s="1237" t="s">
        <v>1392</v>
      </c>
      <c r="E102" s="1195"/>
      <c r="F102" s="1195"/>
      <c r="G102" s="1239"/>
      <c r="H102" s="988"/>
      <c r="I102" s="988"/>
      <c r="J102" s="988"/>
      <c r="K102" s="988"/>
      <c r="L102" s="988"/>
      <c r="M102" s="988"/>
      <c r="N102" s="988"/>
      <c r="O102" s="988"/>
      <c r="P102" s="988"/>
      <c r="Q102" s="988"/>
    </row>
    <row r="103" spans="2:18">
      <c r="B103" s="1242"/>
      <c r="C103" s="1237"/>
      <c r="D103" s="1237" t="s">
        <v>1296</v>
      </c>
      <c r="E103" s="1195"/>
      <c r="F103" s="1195"/>
      <c r="G103" s="1239"/>
      <c r="H103" s="988"/>
      <c r="I103" s="988"/>
      <c r="J103" s="988"/>
      <c r="K103" s="988"/>
      <c r="L103" s="988"/>
      <c r="M103" s="988"/>
      <c r="N103" s="988"/>
      <c r="O103" s="988"/>
      <c r="P103" s="988"/>
      <c r="Q103" s="988"/>
      <c r="R103" s="1193"/>
    </row>
    <row r="104" spans="2:18">
      <c r="B104" s="1242"/>
      <c r="C104" s="1237"/>
      <c r="D104" s="1237" t="s">
        <v>1393</v>
      </c>
      <c r="E104" s="1195"/>
      <c r="F104" s="1195"/>
      <c r="G104" s="1239"/>
      <c r="H104" s="988"/>
      <c r="I104" s="988"/>
      <c r="J104" s="988"/>
      <c r="K104" s="988"/>
      <c r="L104" s="988"/>
      <c r="M104" s="988"/>
      <c r="N104" s="988"/>
      <c r="O104" s="988"/>
      <c r="P104" s="988"/>
      <c r="Q104" s="988"/>
    </row>
    <row r="105" spans="2:18">
      <c r="B105" s="1242"/>
      <c r="C105" s="1237"/>
      <c r="D105" s="1237" t="s">
        <v>1394</v>
      </c>
      <c r="E105" s="1195"/>
      <c r="F105" s="1195"/>
      <c r="G105" s="1239"/>
      <c r="H105" s="988"/>
      <c r="I105" s="988"/>
      <c r="J105" s="988"/>
      <c r="K105" s="988"/>
      <c r="L105" s="988"/>
      <c r="M105" s="988"/>
      <c r="N105" s="988"/>
      <c r="O105" s="988"/>
      <c r="P105" s="988"/>
      <c r="Q105" s="988"/>
    </row>
    <row r="106" spans="2:18">
      <c r="B106" s="1242"/>
      <c r="C106" s="1237"/>
      <c r="D106" s="1237" t="s">
        <v>1395</v>
      </c>
      <c r="E106" s="1195"/>
      <c r="F106" s="1195"/>
      <c r="G106" s="1239"/>
      <c r="H106" s="988"/>
      <c r="I106" s="988"/>
      <c r="J106" s="988"/>
      <c r="K106" s="988"/>
      <c r="L106" s="988"/>
      <c r="M106" s="988"/>
      <c r="N106" s="988"/>
      <c r="O106" s="988"/>
      <c r="P106" s="988"/>
      <c r="Q106" s="988"/>
    </row>
    <row r="107" spans="2:18">
      <c r="B107" s="1242"/>
      <c r="C107" s="1237"/>
      <c r="D107" s="1237" t="s">
        <v>1396</v>
      </c>
      <c r="E107" s="1195"/>
      <c r="F107" s="1195"/>
      <c r="G107" s="1239"/>
      <c r="H107" s="988"/>
      <c r="I107" s="988"/>
      <c r="J107" s="988"/>
      <c r="K107" s="988"/>
      <c r="L107" s="988"/>
      <c r="M107" s="988"/>
      <c r="N107" s="988"/>
      <c r="O107" s="988"/>
      <c r="P107" s="988"/>
      <c r="Q107" s="988"/>
    </row>
    <row r="108" spans="2:18">
      <c r="B108" s="1242"/>
      <c r="C108" s="1237"/>
      <c r="D108" s="1237" t="s">
        <v>1397</v>
      </c>
      <c r="E108" s="1195"/>
      <c r="F108" s="1195"/>
      <c r="G108" s="1239"/>
      <c r="H108" s="988"/>
      <c r="I108" s="988"/>
      <c r="J108" s="988"/>
      <c r="K108" s="988"/>
      <c r="L108" s="988"/>
      <c r="M108" s="988"/>
      <c r="N108" s="988"/>
      <c r="O108" s="988"/>
      <c r="P108" s="988"/>
      <c r="Q108" s="988"/>
    </row>
    <row r="109" spans="2:18">
      <c r="B109" s="1242"/>
      <c r="C109" s="1237"/>
      <c r="D109" s="1237" t="s">
        <v>1398</v>
      </c>
      <c r="E109" s="1195"/>
      <c r="F109" s="1195"/>
      <c r="G109" s="1239"/>
      <c r="H109" s="988"/>
      <c r="I109" s="988"/>
      <c r="J109" s="988"/>
      <c r="K109" s="988"/>
      <c r="L109" s="988"/>
      <c r="M109" s="988"/>
      <c r="N109" s="988"/>
      <c r="O109" s="988"/>
      <c r="P109" s="988"/>
      <c r="Q109" s="988"/>
    </row>
    <row r="110" spans="2:18">
      <c r="B110" s="1242"/>
      <c r="C110" s="1237"/>
      <c r="D110" s="1237" t="s">
        <v>1399</v>
      </c>
      <c r="E110" s="1195"/>
      <c r="F110" s="1195"/>
      <c r="G110" s="1239"/>
      <c r="H110" s="988"/>
      <c r="I110" s="988"/>
      <c r="J110" s="988"/>
      <c r="K110" s="988"/>
      <c r="L110" s="988"/>
      <c r="M110" s="988"/>
      <c r="N110" s="988"/>
      <c r="O110" s="988"/>
      <c r="P110" s="988"/>
      <c r="Q110" s="988"/>
    </row>
    <row r="111" spans="2:18">
      <c r="B111" s="1242"/>
      <c r="C111" s="1237"/>
      <c r="D111" s="1237" t="s">
        <v>1400</v>
      </c>
      <c r="E111" s="1195"/>
      <c r="F111" s="1195"/>
      <c r="G111" s="1239"/>
      <c r="H111" s="988"/>
      <c r="I111" s="988"/>
      <c r="J111" s="988"/>
      <c r="K111" s="988"/>
      <c r="L111" s="988"/>
      <c r="M111" s="988"/>
      <c r="N111" s="988"/>
      <c r="O111" s="988"/>
      <c r="P111" s="988"/>
      <c r="Q111" s="988"/>
    </row>
    <row r="112" spans="2:18">
      <c r="B112" s="1242"/>
      <c r="C112" s="1243"/>
      <c r="D112" s="1243" t="s">
        <v>8</v>
      </c>
      <c r="E112" s="1195"/>
      <c r="F112" s="1195"/>
      <c r="G112" s="1239"/>
      <c r="H112" s="1150">
        <f t="shared" ref="H112:Q112" si="5">SUM(H97:H111)</f>
        <v>0</v>
      </c>
      <c r="I112" s="1150">
        <f t="shared" si="5"/>
        <v>0</v>
      </c>
      <c r="J112" s="1150">
        <f t="shared" si="5"/>
        <v>0</v>
      </c>
      <c r="K112" s="1150">
        <f t="shared" si="5"/>
        <v>0</v>
      </c>
      <c r="L112" s="1150">
        <f t="shared" si="5"/>
        <v>0</v>
      </c>
      <c r="M112" s="1150">
        <f t="shared" si="5"/>
        <v>0</v>
      </c>
      <c r="N112" s="1150">
        <f t="shared" si="5"/>
        <v>0</v>
      </c>
      <c r="O112" s="1150">
        <f t="shared" si="5"/>
        <v>0</v>
      </c>
      <c r="P112" s="1150">
        <f t="shared" si="5"/>
        <v>0</v>
      </c>
      <c r="Q112" s="1150">
        <f t="shared" si="5"/>
        <v>0</v>
      </c>
    </row>
    <row r="113" spans="2:18">
      <c r="B113" s="1242"/>
      <c r="C113" s="1235" t="s">
        <v>95</v>
      </c>
      <c r="D113" s="1237" t="s">
        <v>1386</v>
      </c>
      <c r="E113" s="1238"/>
      <c r="F113" s="1238"/>
      <c r="G113" s="1239"/>
      <c r="H113" s="988"/>
      <c r="I113" s="988"/>
      <c r="J113" s="988"/>
      <c r="K113" s="988"/>
      <c r="L113" s="988"/>
      <c r="M113" s="988"/>
      <c r="N113" s="988"/>
      <c r="O113" s="988"/>
      <c r="P113" s="988"/>
      <c r="Q113" s="988"/>
    </row>
    <row r="114" spans="2:18">
      <c r="B114" s="1242"/>
      <c r="C114" s="1235"/>
      <c r="D114" s="1237" t="s">
        <v>1387</v>
      </c>
      <c r="E114" s="1124"/>
      <c r="F114" s="1124"/>
      <c r="G114" s="1239"/>
      <c r="H114" s="988"/>
      <c r="I114" s="988"/>
      <c r="J114" s="988"/>
      <c r="K114" s="988"/>
      <c r="L114" s="988"/>
      <c r="M114" s="988"/>
      <c r="N114" s="988"/>
      <c r="O114" s="988"/>
      <c r="P114" s="988"/>
      <c r="Q114" s="988"/>
    </row>
    <row r="115" spans="2:18">
      <c r="B115" s="1242"/>
      <c r="C115" s="1235"/>
      <c r="D115" s="1237" t="s">
        <v>1388</v>
      </c>
      <c r="E115" s="1124"/>
      <c r="F115" s="1124"/>
      <c r="G115" s="1239"/>
      <c r="H115" s="988"/>
      <c r="I115" s="988"/>
      <c r="J115" s="988"/>
      <c r="K115" s="988"/>
      <c r="L115" s="988"/>
      <c r="M115" s="988"/>
      <c r="N115" s="988"/>
      <c r="O115" s="988"/>
      <c r="P115" s="988"/>
      <c r="Q115" s="988"/>
    </row>
    <row r="116" spans="2:18">
      <c r="B116" s="1242"/>
      <c r="C116" s="1235"/>
      <c r="D116" s="1237" t="s">
        <v>1389</v>
      </c>
      <c r="E116" s="1195"/>
      <c r="F116" s="1195"/>
      <c r="G116" s="1239"/>
      <c r="H116" s="988"/>
      <c r="I116" s="988"/>
      <c r="J116" s="988"/>
      <c r="K116" s="988"/>
      <c r="L116" s="988"/>
      <c r="M116" s="988"/>
      <c r="N116" s="988"/>
      <c r="O116" s="988"/>
      <c r="P116" s="988"/>
      <c r="Q116" s="988"/>
    </row>
    <row r="117" spans="2:18">
      <c r="B117" s="1242"/>
      <c r="C117" s="1235"/>
      <c r="D117" s="1237" t="s">
        <v>1390</v>
      </c>
      <c r="E117" s="1195"/>
      <c r="F117" s="1195"/>
      <c r="G117" s="1239"/>
      <c r="H117" s="988"/>
      <c r="I117" s="988"/>
      <c r="J117" s="988"/>
      <c r="K117" s="988"/>
      <c r="L117" s="988"/>
      <c r="M117" s="988"/>
      <c r="N117" s="988"/>
      <c r="O117" s="988"/>
      <c r="P117" s="988"/>
      <c r="Q117" s="988"/>
    </row>
    <row r="118" spans="2:18">
      <c r="B118" s="1242"/>
      <c r="C118" s="1235"/>
      <c r="D118" s="1237" t="s">
        <v>1391</v>
      </c>
      <c r="E118" s="1195"/>
      <c r="F118" s="1195"/>
      <c r="G118" s="1239"/>
      <c r="H118" s="988"/>
      <c r="I118" s="988"/>
      <c r="J118" s="988"/>
      <c r="K118" s="988"/>
      <c r="L118" s="988"/>
      <c r="M118" s="988"/>
      <c r="N118" s="988"/>
      <c r="O118" s="988"/>
      <c r="P118" s="988"/>
      <c r="Q118" s="988"/>
    </row>
    <row r="119" spans="2:18">
      <c r="B119" s="1242"/>
      <c r="C119" s="1235"/>
      <c r="D119" s="1237" t="s">
        <v>1392</v>
      </c>
      <c r="E119" s="1195"/>
      <c r="F119" s="1195"/>
      <c r="G119" s="1239"/>
      <c r="H119" s="988"/>
      <c r="I119" s="988"/>
      <c r="J119" s="988"/>
      <c r="K119" s="988"/>
      <c r="L119" s="988"/>
      <c r="M119" s="988"/>
      <c r="N119" s="988"/>
      <c r="O119" s="988"/>
      <c r="P119" s="988"/>
      <c r="Q119" s="988"/>
    </row>
    <row r="120" spans="2:18">
      <c r="B120" s="1242"/>
      <c r="C120" s="1237"/>
      <c r="D120" s="1237" t="s">
        <v>1296</v>
      </c>
      <c r="E120" s="1195"/>
      <c r="F120" s="1195"/>
      <c r="G120" s="1239"/>
      <c r="H120" s="988"/>
      <c r="I120" s="988"/>
      <c r="J120" s="988"/>
      <c r="K120" s="988"/>
      <c r="L120" s="988"/>
      <c r="M120" s="988"/>
      <c r="N120" s="988"/>
      <c r="O120" s="988"/>
      <c r="P120" s="988"/>
      <c r="Q120" s="988"/>
    </row>
    <row r="121" spans="2:18">
      <c r="B121" s="1242"/>
      <c r="C121" s="1237"/>
      <c r="D121" s="1237" t="s">
        <v>1393</v>
      </c>
      <c r="E121" s="1195"/>
      <c r="F121" s="1195"/>
      <c r="G121" s="1239"/>
      <c r="H121" s="988"/>
      <c r="I121" s="988"/>
      <c r="J121" s="988"/>
      <c r="K121" s="988"/>
      <c r="L121" s="988"/>
      <c r="M121" s="988"/>
      <c r="N121" s="988"/>
      <c r="O121" s="988"/>
      <c r="P121" s="988"/>
      <c r="Q121" s="988"/>
    </row>
    <row r="122" spans="2:18">
      <c r="B122" s="1242"/>
      <c r="C122" s="1237"/>
      <c r="D122" s="1237" t="s">
        <v>1394</v>
      </c>
      <c r="E122" s="1195"/>
      <c r="F122" s="1195"/>
      <c r="G122" s="1239"/>
      <c r="H122" s="988"/>
      <c r="I122" s="988"/>
      <c r="J122" s="988"/>
      <c r="K122" s="988"/>
      <c r="L122" s="988"/>
      <c r="M122" s="988"/>
      <c r="N122" s="988"/>
      <c r="O122" s="988"/>
      <c r="P122" s="988"/>
      <c r="Q122" s="988"/>
      <c r="R122" s="1193"/>
    </row>
    <row r="123" spans="2:18">
      <c r="B123" s="1242"/>
      <c r="C123" s="1237"/>
      <c r="D123" s="1237" t="s">
        <v>1395</v>
      </c>
      <c r="E123" s="1195"/>
      <c r="F123" s="1195"/>
      <c r="G123" s="1239"/>
      <c r="H123" s="988"/>
      <c r="I123" s="988"/>
      <c r="J123" s="988"/>
      <c r="K123" s="988"/>
      <c r="L123" s="988"/>
      <c r="M123" s="988"/>
      <c r="N123" s="988"/>
      <c r="O123" s="988"/>
      <c r="P123" s="988"/>
      <c r="Q123" s="988"/>
    </row>
    <row r="124" spans="2:18">
      <c r="B124" s="1242"/>
      <c r="C124" s="1237"/>
      <c r="D124" s="1237" t="s">
        <v>1396</v>
      </c>
      <c r="E124" s="1195"/>
      <c r="F124" s="1195"/>
      <c r="G124" s="1239"/>
      <c r="H124" s="988"/>
      <c r="I124" s="988"/>
      <c r="J124" s="988"/>
      <c r="K124" s="988"/>
      <c r="L124" s="988"/>
      <c r="M124" s="988"/>
      <c r="N124" s="988"/>
      <c r="O124" s="988"/>
      <c r="P124" s="988"/>
      <c r="Q124" s="988"/>
    </row>
    <row r="125" spans="2:18">
      <c r="B125" s="1242"/>
      <c r="C125" s="1237"/>
      <c r="D125" s="1237" t="s">
        <v>1397</v>
      </c>
      <c r="E125" s="1195"/>
      <c r="F125" s="1195"/>
      <c r="G125" s="1239"/>
      <c r="H125" s="988"/>
      <c r="I125" s="988"/>
      <c r="J125" s="988"/>
      <c r="K125" s="988"/>
      <c r="L125" s="988"/>
      <c r="M125" s="988"/>
      <c r="N125" s="988"/>
      <c r="O125" s="988"/>
      <c r="P125" s="988"/>
      <c r="Q125" s="988"/>
    </row>
    <row r="126" spans="2:18">
      <c r="B126" s="1242"/>
      <c r="C126" s="1237"/>
      <c r="D126" s="1237" t="s">
        <v>1398</v>
      </c>
      <c r="E126" s="1195"/>
      <c r="F126" s="1195"/>
      <c r="G126" s="1239"/>
      <c r="H126" s="988"/>
      <c r="I126" s="988"/>
      <c r="J126" s="988"/>
      <c r="K126" s="988"/>
      <c r="L126" s="988"/>
      <c r="M126" s="988"/>
      <c r="N126" s="988"/>
      <c r="O126" s="988"/>
      <c r="P126" s="988"/>
      <c r="Q126" s="988"/>
    </row>
    <row r="127" spans="2:18">
      <c r="B127" s="1242"/>
      <c r="C127" s="1237"/>
      <c r="D127" s="1237" t="s">
        <v>1399</v>
      </c>
      <c r="E127" s="1195"/>
      <c r="F127" s="1195"/>
      <c r="G127" s="1239"/>
      <c r="H127" s="988"/>
      <c r="I127" s="988"/>
      <c r="J127" s="988"/>
      <c r="K127" s="988"/>
      <c r="L127" s="988"/>
      <c r="M127" s="988"/>
      <c r="N127" s="988"/>
      <c r="O127" s="988"/>
      <c r="P127" s="988"/>
      <c r="Q127" s="988"/>
    </row>
    <row r="128" spans="2:18">
      <c r="B128" s="1242"/>
      <c r="C128" s="1237"/>
      <c r="D128" s="1237" t="s">
        <v>1400</v>
      </c>
      <c r="E128" s="1195"/>
      <c r="F128" s="1195"/>
      <c r="G128" s="1239"/>
      <c r="H128" s="988"/>
      <c r="I128" s="988"/>
      <c r="J128" s="988"/>
      <c r="K128" s="988"/>
      <c r="L128" s="988"/>
      <c r="M128" s="988"/>
      <c r="N128" s="988"/>
      <c r="O128" s="988"/>
      <c r="P128" s="988"/>
      <c r="Q128" s="988"/>
    </row>
    <row r="129" spans="2:17">
      <c r="B129" s="1246"/>
      <c r="C129" s="1243"/>
      <c r="D129" s="1243" t="s">
        <v>8</v>
      </c>
      <c r="E129" s="1195"/>
      <c r="F129" s="1195"/>
      <c r="G129" s="1239"/>
      <c r="H129" s="1150">
        <f t="shared" ref="H129:Q129" si="6">SUM(H114:H128)</f>
        <v>0</v>
      </c>
      <c r="I129" s="1150">
        <f t="shared" si="6"/>
        <v>0</v>
      </c>
      <c r="J129" s="1150">
        <f t="shared" si="6"/>
        <v>0</v>
      </c>
      <c r="K129" s="1150">
        <f t="shared" si="6"/>
        <v>0</v>
      </c>
      <c r="L129" s="1150">
        <f t="shared" si="6"/>
        <v>0</v>
      </c>
      <c r="M129" s="1150">
        <f t="shared" si="6"/>
        <v>0</v>
      </c>
      <c r="N129" s="1150">
        <f t="shared" si="6"/>
        <v>0</v>
      </c>
      <c r="O129" s="1150">
        <f t="shared" si="6"/>
        <v>0</v>
      </c>
      <c r="P129" s="1150">
        <f t="shared" si="6"/>
        <v>0</v>
      </c>
      <c r="Q129" s="1150">
        <f t="shared" si="6"/>
        <v>0</v>
      </c>
    </row>
    <row r="131" spans="2:17" ht="19.5">
      <c r="B131" s="1233" t="s">
        <v>1402</v>
      </c>
      <c r="C131" s="1185"/>
      <c r="D131" s="1185"/>
      <c r="E131" s="1185"/>
      <c r="F131" s="1185"/>
      <c r="G131" s="1185"/>
      <c r="H131" s="1185"/>
      <c r="I131" s="1185"/>
      <c r="J131" s="1185"/>
      <c r="K131" s="1185"/>
      <c r="L131" s="1185"/>
      <c r="M131" s="1185"/>
      <c r="N131" s="1185"/>
      <c r="O131" s="1184"/>
      <c r="P131" s="1184"/>
      <c r="Q131" s="1184"/>
    </row>
    <row r="132" spans="2:17">
      <c r="H132" s="1054"/>
      <c r="I132" s="1054"/>
      <c r="J132" s="1054" t="s">
        <v>151</v>
      </c>
      <c r="K132" s="1054"/>
      <c r="L132" s="1054"/>
      <c r="M132" s="1054"/>
      <c r="N132" s="1054"/>
      <c r="O132" s="1054"/>
      <c r="P132" s="1054"/>
      <c r="Q132" s="1054"/>
    </row>
    <row r="133" spans="2:17">
      <c r="B133" s="1185"/>
      <c r="C133" s="1185"/>
      <c r="D133" s="1185"/>
      <c r="E133" s="1185"/>
      <c r="F133" s="1185"/>
      <c r="G133" s="1185"/>
      <c r="H133" s="1247">
        <v>2012</v>
      </c>
      <c r="I133" s="1247">
        <v>2013</v>
      </c>
      <c r="J133" s="1247">
        <v>2014</v>
      </c>
      <c r="K133" s="1247">
        <v>2015</v>
      </c>
      <c r="L133" s="1247">
        <v>2016</v>
      </c>
      <c r="M133" s="1247">
        <v>2017</v>
      </c>
      <c r="N133" s="1247">
        <v>2018</v>
      </c>
      <c r="O133" s="1247">
        <v>2019</v>
      </c>
      <c r="P133" s="1247">
        <v>2020</v>
      </c>
      <c r="Q133" s="1247">
        <v>2021</v>
      </c>
    </row>
    <row r="134" spans="2:17">
      <c r="B134" s="1235" t="s">
        <v>1403</v>
      </c>
      <c r="C134" s="1235" t="s">
        <v>1314</v>
      </c>
      <c r="D134" s="1190" t="s">
        <v>1404</v>
      </c>
      <c r="E134" s="1238"/>
      <c r="F134" s="1238"/>
      <c r="G134" s="1239"/>
      <c r="H134" s="988"/>
      <c r="I134" s="988"/>
      <c r="J134" s="988"/>
      <c r="K134" s="988"/>
      <c r="L134" s="988"/>
      <c r="M134" s="988"/>
      <c r="N134" s="988"/>
      <c r="O134" s="988"/>
      <c r="P134" s="988"/>
      <c r="Q134" s="988"/>
    </row>
    <row r="135" spans="2:17" ht="25.5">
      <c r="B135" s="1240"/>
      <c r="C135" s="1190"/>
      <c r="D135" s="1187" t="s">
        <v>1342</v>
      </c>
      <c r="E135" s="1124"/>
      <c r="F135" s="1124"/>
      <c r="G135" s="1239"/>
      <c r="H135" s="988"/>
      <c r="I135" s="988"/>
      <c r="J135" s="988"/>
      <c r="K135" s="988"/>
      <c r="L135" s="988"/>
      <c r="M135" s="988"/>
      <c r="N135" s="988"/>
      <c r="O135" s="988"/>
      <c r="P135" s="988"/>
      <c r="Q135" s="988"/>
    </row>
    <row r="136" spans="2:17">
      <c r="B136" s="1241"/>
      <c r="C136" s="1187"/>
      <c r="D136" s="1190" t="s">
        <v>1405</v>
      </c>
      <c r="E136" s="1124"/>
      <c r="F136" s="1124"/>
      <c r="G136" s="1239"/>
      <c r="H136" s="988"/>
      <c r="I136" s="988"/>
      <c r="J136" s="988"/>
      <c r="K136" s="988"/>
      <c r="L136" s="988"/>
      <c r="M136" s="988"/>
      <c r="N136" s="988"/>
      <c r="O136" s="988"/>
      <c r="P136" s="988"/>
      <c r="Q136" s="988"/>
    </row>
    <row r="137" spans="2:17">
      <c r="B137" s="1241"/>
      <c r="C137" s="1190"/>
      <c r="D137" s="1190" t="s">
        <v>1406</v>
      </c>
      <c r="E137" s="1195"/>
      <c r="F137" s="1195"/>
      <c r="G137" s="1239"/>
      <c r="H137" s="988"/>
      <c r="I137" s="988"/>
      <c r="J137" s="988"/>
      <c r="K137" s="988"/>
      <c r="L137" s="988"/>
      <c r="M137" s="988"/>
      <c r="N137" s="988"/>
      <c r="O137" s="988"/>
      <c r="P137" s="988"/>
      <c r="Q137" s="988"/>
    </row>
    <row r="138" spans="2:17">
      <c r="B138" s="1242"/>
      <c r="C138" s="1190"/>
      <c r="D138" s="1248" t="s">
        <v>1407</v>
      </c>
      <c r="E138" s="1195"/>
      <c r="F138" s="1195"/>
      <c r="G138" s="1239"/>
      <c r="H138" s="988"/>
      <c r="I138" s="988"/>
      <c r="J138" s="988"/>
      <c r="K138" s="988"/>
      <c r="L138" s="988"/>
      <c r="M138" s="988"/>
      <c r="N138" s="988"/>
      <c r="O138" s="988"/>
      <c r="P138" s="988"/>
      <c r="Q138" s="988"/>
    </row>
    <row r="139" spans="2:17">
      <c r="B139" s="1242"/>
      <c r="C139" s="1248"/>
      <c r="D139" s="1243" t="s">
        <v>8</v>
      </c>
      <c r="E139" s="1195"/>
      <c r="F139" s="1195"/>
      <c r="G139" s="1239"/>
      <c r="H139" s="1150">
        <f>SUM(H134:H138)</f>
        <v>0</v>
      </c>
      <c r="I139" s="1150">
        <f t="shared" ref="I139:Q139" si="7">SUM(I134:I138)</f>
        <v>0</v>
      </c>
      <c r="J139" s="1150">
        <f t="shared" si="7"/>
        <v>0</v>
      </c>
      <c r="K139" s="1150">
        <f t="shared" si="7"/>
        <v>0</v>
      </c>
      <c r="L139" s="1150">
        <f t="shared" si="7"/>
        <v>0</v>
      </c>
      <c r="M139" s="1150">
        <f t="shared" si="7"/>
        <v>0</v>
      </c>
      <c r="N139" s="1150">
        <f t="shared" si="7"/>
        <v>0</v>
      </c>
      <c r="O139" s="1150">
        <f t="shared" si="7"/>
        <v>0</v>
      </c>
      <c r="P139" s="1150">
        <f t="shared" si="7"/>
        <v>0</v>
      </c>
      <c r="Q139" s="1150">
        <f t="shared" si="7"/>
        <v>0</v>
      </c>
    </row>
    <row r="140" spans="2:17">
      <c r="B140" s="1242"/>
      <c r="C140" s="1235" t="s">
        <v>722</v>
      </c>
      <c r="D140" s="1190" t="s">
        <v>1404</v>
      </c>
      <c r="E140" s="1238"/>
      <c r="F140" s="1238"/>
      <c r="G140" s="1239"/>
      <c r="H140" s="988"/>
      <c r="I140" s="988"/>
      <c r="J140" s="988"/>
      <c r="K140" s="988"/>
      <c r="L140" s="988"/>
      <c r="M140" s="988"/>
      <c r="N140" s="988"/>
      <c r="O140" s="988"/>
      <c r="P140" s="988"/>
      <c r="Q140" s="988"/>
    </row>
    <row r="141" spans="2:17" ht="25.5">
      <c r="B141" s="1242"/>
      <c r="C141" s="1190"/>
      <c r="D141" s="1187" t="s">
        <v>1342</v>
      </c>
      <c r="E141" s="1124"/>
      <c r="F141" s="1124"/>
      <c r="G141" s="1239"/>
      <c r="H141" s="988"/>
      <c r="I141" s="988"/>
      <c r="J141" s="988"/>
      <c r="K141" s="988"/>
      <c r="L141" s="988"/>
      <c r="M141" s="988"/>
      <c r="N141" s="988"/>
      <c r="O141" s="988"/>
      <c r="P141" s="988"/>
      <c r="Q141" s="988"/>
    </row>
    <row r="142" spans="2:17">
      <c r="B142" s="1242"/>
      <c r="C142" s="1187"/>
      <c r="D142" s="1190" t="s">
        <v>1405</v>
      </c>
      <c r="E142" s="1124"/>
      <c r="F142" s="1124"/>
      <c r="G142" s="1239"/>
      <c r="H142" s="988"/>
      <c r="I142" s="988"/>
      <c r="J142" s="988"/>
      <c r="K142" s="988"/>
      <c r="L142" s="988"/>
      <c r="M142" s="988"/>
      <c r="N142" s="988"/>
      <c r="O142" s="988"/>
      <c r="P142" s="988"/>
      <c r="Q142" s="988"/>
    </row>
    <row r="143" spans="2:17">
      <c r="B143" s="1242"/>
      <c r="C143" s="1190"/>
      <c r="D143" s="1190" t="s">
        <v>1406</v>
      </c>
      <c r="E143" s="1195"/>
      <c r="F143" s="1195"/>
      <c r="G143" s="1239"/>
      <c r="H143" s="988"/>
      <c r="I143" s="988"/>
      <c r="J143" s="988"/>
      <c r="K143" s="988"/>
      <c r="L143" s="988"/>
      <c r="M143" s="988"/>
      <c r="N143" s="988"/>
      <c r="O143" s="988"/>
      <c r="P143" s="988"/>
      <c r="Q143" s="988"/>
    </row>
    <row r="144" spans="2:17">
      <c r="B144" s="1242"/>
      <c r="C144" s="1190"/>
      <c r="D144" s="1248" t="s">
        <v>1407</v>
      </c>
      <c r="E144" s="1195"/>
      <c r="F144" s="1195"/>
      <c r="G144" s="1239"/>
      <c r="H144" s="988"/>
      <c r="I144" s="988"/>
      <c r="J144" s="988"/>
      <c r="K144" s="988"/>
      <c r="L144" s="988"/>
      <c r="M144" s="988"/>
      <c r="N144" s="988"/>
      <c r="O144" s="988"/>
      <c r="P144" s="988"/>
      <c r="Q144" s="988"/>
    </row>
    <row r="145" spans="2:18">
      <c r="B145" s="1242"/>
      <c r="C145" s="1248"/>
      <c r="D145" s="1243" t="s">
        <v>8</v>
      </c>
      <c r="E145" s="1195"/>
      <c r="F145" s="1195"/>
      <c r="G145" s="1239"/>
      <c r="H145" s="1150">
        <f>SUM(H140:H144)</f>
        <v>0</v>
      </c>
      <c r="I145" s="1150">
        <f t="shared" ref="I145:Q145" si="8">SUM(I140:I144)</f>
        <v>0</v>
      </c>
      <c r="J145" s="1150">
        <f t="shared" si="8"/>
        <v>0</v>
      </c>
      <c r="K145" s="1150">
        <f t="shared" si="8"/>
        <v>0</v>
      </c>
      <c r="L145" s="1150">
        <f t="shared" si="8"/>
        <v>0</v>
      </c>
      <c r="M145" s="1150">
        <f t="shared" si="8"/>
        <v>0</v>
      </c>
      <c r="N145" s="1150">
        <f t="shared" si="8"/>
        <v>0</v>
      </c>
      <c r="O145" s="1150">
        <f t="shared" si="8"/>
        <v>0</v>
      </c>
      <c r="P145" s="1150">
        <f t="shared" si="8"/>
        <v>0</v>
      </c>
      <c r="Q145" s="1150">
        <f t="shared" si="8"/>
        <v>0</v>
      </c>
    </row>
    <row r="146" spans="2:18">
      <c r="B146" s="1242"/>
      <c r="C146" s="1235" t="s">
        <v>721</v>
      </c>
      <c r="D146" s="1190" t="s">
        <v>1404</v>
      </c>
      <c r="E146" s="1238"/>
      <c r="F146" s="1238"/>
      <c r="G146" s="1239"/>
      <c r="H146" s="988"/>
      <c r="I146" s="988"/>
      <c r="J146" s="988"/>
      <c r="K146" s="988"/>
      <c r="L146" s="988"/>
      <c r="M146" s="988"/>
      <c r="N146" s="988"/>
      <c r="O146" s="988"/>
      <c r="P146" s="988"/>
      <c r="Q146" s="988"/>
    </row>
    <row r="147" spans="2:18" ht="25.5">
      <c r="B147" s="1242"/>
      <c r="C147" s="1190"/>
      <c r="D147" s="1187" t="s">
        <v>1342</v>
      </c>
      <c r="E147" s="1124"/>
      <c r="F147" s="1124"/>
      <c r="G147" s="1239"/>
      <c r="H147" s="988"/>
      <c r="I147" s="988"/>
      <c r="J147" s="988"/>
      <c r="K147" s="988"/>
      <c r="L147" s="988"/>
      <c r="M147" s="988"/>
      <c r="N147" s="988"/>
      <c r="O147" s="988"/>
      <c r="P147" s="988"/>
      <c r="Q147" s="988"/>
    </row>
    <row r="148" spans="2:18">
      <c r="B148" s="1242"/>
      <c r="C148" s="1187"/>
      <c r="D148" s="1190" t="s">
        <v>1405</v>
      </c>
      <c r="E148" s="1124"/>
      <c r="F148" s="1124"/>
      <c r="G148" s="1239"/>
      <c r="H148" s="988"/>
      <c r="I148" s="988"/>
      <c r="J148" s="988"/>
      <c r="K148" s="988"/>
      <c r="L148" s="988"/>
      <c r="M148" s="988"/>
      <c r="N148" s="988"/>
      <c r="O148" s="988"/>
      <c r="P148" s="988"/>
      <c r="Q148" s="988"/>
    </row>
    <row r="149" spans="2:18">
      <c r="B149" s="1242"/>
      <c r="C149" s="1190"/>
      <c r="D149" s="1190" t="s">
        <v>1406</v>
      </c>
      <c r="E149" s="1195"/>
      <c r="F149" s="1195"/>
      <c r="G149" s="1239"/>
      <c r="H149" s="988"/>
      <c r="I149" s="988"/>
      <c r="J149" s="988"/>
      <c r="K149" s="988"/>
      <c r="L149" s="988"/>
      <c r="M149" s="988"/>
      <c r="N149" s="988"/>
      <c r="O149" s="988"/>
      <c r="P149" s="988"/>
      <c r="Q149" s="988"/>
    </row>
    <row r="150" spans="2:18">
      <c r="B150" s="1242"/>
      <c r="C150" s="1190"/>
      <c r="D150" s="1248" t="s">
        <v>1407</v>
      </c>
      <c r="E150" s="1195"/>
      <c r="F150" s="1195"/>
      <c r="G150" s="1239"/>
      <c r="H150" s="988"/>
      <c r="I150" s="988"/>
      <c r="J150" s="988"/>
      <c r="K150" s="988"/>
      <c r="L150" s="988"/>
      <c r="M150" s="988"/>
      <c r="N150" s="988"/>
      <c r="O150" s="988"/>
      <c r="P150" s="988"/>
      <c r="Q150" s="988"/>
    </row>
    <row r="151" spans="2:18">
      <c r="B151" s="1242"/>
      <c r="C151" s="1248"/>
      <c r="D151" s="1243" t="s">
        <v>8</v>
      </c>
      <c r="E151" s="1195"/>
      <c r="F151" s="1195"/>
      <c r="G151" s="1239"/>
      <c r="H151" s="1150">
        <f>SUM(H146:H150)</f>
        <v>0</v>
      </c>
      <c r="I151" s="1150">
        <f t="shared" ref="I151:Q151" si="9">SUM(I146:I150)</f>
        <v>0</v>
      </c>
      <c r="J151" s="1150">
        <f t="shared" si="9"/>
        <v>0</v>
      </c>
      <c r="K151" s="1150">
        <f t="shared" si="9"/>
        <v>0</v>
      </c>
      <c r="L151" s="1150">
        <f t="shared" si="9"/>
        <v>0</v>
      </c>
      <c r="M151" s="1150">
        <f t="shared" si="9"/>
        <v>0</v>
      </c>
      <c r="N151" s="1150">
        <f t="shared" si="9"/>
        <v>0</v>
      </c>
      <c r="O151" s="1150">
        <f t="shared" si="9"/>
        <v>0</v>
      </c>
      <c r="P151" s="1150">
        <f t="shared" si="9"/>
        <v>0</v>
      </c>
      <c r="Q151" s="1150">
        <f t="shared" si="9"/>
        <v>0</v>
      </c>
    </row>
    <row r="152" spans="2:18">
      <c r="B152" s="1242"/>
      <c r="C152" s="1245" t="s">
        <v>1330</v>
      </c>
      <c r="D152" s="1190" t="s">
        <v>1404</v>
      </c>
      <c r="E152" s="1238"/>
      <c r="F152" s="1238"/>
      <c r="G152" s="1239"/>
      <c r="H152" s="988"/>
      <c r="I152" s="988"/>
      <c r="J152" s="988"/>
      <c r="K152" s="988"/>
      <c r="L152" s="988"/>
      <c r="M152" s="988"/>
      <c r="N152" s="988"/>
      <c r="O152" s="988"/>
      <c r="P152" s="988"/>
      <c r="Q152" s="988"/>
      <c r="R152" s="1193"/>
    </row>
    <row r="153" spans="2:18" ht="25.5">
      <c r="B153" s="1242"/>
      <c r="C153" s="1190"/>
      <c r="D153" s="1187" t="s">
        <v>1342</v>
      </c>
      <c r="E153" s="1124"/>
      <c r="F153" s="1124"/>
      <c r="G153" s="1239"/>
      <c r="H153" s="988"/>
      <c r="I153" s="988"/>
      <c r="J153" s="988"/>
      <c r="K153" s="988"/>
      <c r="L153" s="988"/>
      <c r="M153" s="988"/>
      <c r="N153" s="988"/>
      <c r="O153" s="988"/>
      <c r="P153" s="988"/>
      <c r="Q153" s="988"/>
    </row>
    <row r="154" spans="2:18">
      <c r="B154" s="1242"/>
      <c r="C154" s="1187"/>
      <c r="D154" s="1190" t="s">
        <v>1405</v>
      </c>
      <c r="E154" s="1124"/>
      <c r="F154" s="1124"/>
      <c r="G154" s="1239"/>
      <c r="H154" s="988"/>
      <c r="I154" s="988"/>
      <c r="J154" s="988"/>
      <c r="K154" s="988"/>
      <c r="L154" s="988"/>
      <c r="M154" s="988"/>
      <c r="N154" s="988"/>
      <c r="O154" s="988"/>
      <c r="P154" s="988"/>
      <c r="Q154" s="988"/>
    </row>
    <row r="155" spans="2:18">
      <c r="B155" s="1242"/>
      <c r="C155" s="1190"/>
      <c r="D155" s="1190" t="s">
        <v>1406</v>
      </c>
      <c r="E155" s="1195"/>
      <c r="F155" s="1195"/>
      <c r="G155" s="1239"/>
      <c r="H155" s="988"/>
      <c r="I155" s="988"/>
      <c r="J155" s="988"/>
      <c r="K155" s="988"/>
      <c r="L155" s="988"/>
      <c r="M155" s="988"/>
      <c r="N155" s="988"/>
      <c r="O155" s="988"/>
      <c r="P155" s="988"/>
      <c r="Q155" s="988"/>
    </row>
    <row r="156" spans="2:18">
      <c r="B156" s="1242"/>
      <c r="C156" s="1190"/>
      <c r="D156" s="1248" t="s">
        <v>1407</v>
      </c>
      <c r="E156" s="1195"/>
      <c r="F156" s="1195"/>
      <c r="G156" s="1239"/>
      <c r="H156" s="988"/>
      <c r="I156" s="988"/>
      <c r="J156" s="988"/>
      <c r="K156" s="988"/>
      <c r="L156" s="988"/>
      <c r="M156" s="988"/>
      <c r="N156" s="988"/>
      <c r="O156" s="988"/>
      <c r="P156" s="988"/>
      <c r="Q156" s="988"/>
    </row>
    <row r="157" spans="2:18">
      <c r="B157" s="1242"/>
      <c r="C157" s="1248"/>
      <c r="D157" s="1243" t="s">
        <v>8</v>
      </c>
      <c r="E157" s="1195"/>
      <c r="F157" s="1195"/>
      <c r="G157" s="1239"/>
      <c r="H157" s="1150">
        <f>SUM(H152:H156)</f>
        <v>0</v>
      </c>
      <c r="I157" s="1150">
        <f t="shared" ref="I157:Q157" si="10">SUM(I152:I156)</f>
        <v>0</v>
      </c>
      <c r="J157" s="1150">
        <f t="shared" si="10"/>
        <v>0</v>
      </c>
      <c r="K157" s="1150">
        <f t="shared" si="10"/>
        <v>0</v>
      </c>
      <c r="L157" s="1150">
        <f t="shared" si="10"/>
        <v>0</v>
      </c>
      <c r="M157" s="1150">
        <f t="shared" si="10"/>
        <v>0</v>
      </c>
      <c r="N157" s="1150">
        <f t="shared" si="10"/>
        <v>0</v>
      </c>
      <c r="O157" s="1150">
        <f t="shared" si="10"/>
        <v>0</v>
      </c>
      <c r="P157" s="1150">
        <f t="shared" si="10"/>
        <v>0</v>
      </c>
      <c r="Q157" s="1150">
        <f t="shared" si="10"/>
        <v>0</v>
      </c>
    </row>
    <row r="158" spans="2:18">
      <c r="B158" s="1242"/>
      <c r="C158" s="1245" t="s">
        <v>1333</v>
      </c>
      <c r="D158" s="1190" t="s">
        <v>1404</v>
      </c>
      <c r="E158" s="1238"/>
      <c r="F158" s="1238"/>
      <c r="G158" s="1239"/>
      <c r="H158" s="988"/>
      <c r="I158" s="988"/>
      <c r="J158" s="988"/>
      <c r="K158" s="988"/>
      <c r="L158" s="988"/>
      <c r="M158" s="988"/>
      <c r="N158" s="988"/>
      <c r="O158" s="988"/>
      <c r="P158" s="988"/>
      <c r="Q158" s="988"/>
    </row>
    <row r="159" spans="2:18" ht="25.5">
      <c r="B159" s="1242"/>
      <c r="C159" s="1190"/>
      <c r="D159" s="1187" t="s">
        <v>1342</v>
      </c>
      <c r="E159" s="1124"/>
      <c r="F159" s="1124"/>
      <c r="G159" s="1239"/>
      <c r="H159" s="988"/>
      <c r="I159" s="988"/>
      <c r="J159" s="988"/>
      <c r="K159" s="988"/>
      <c r="L159" s="988"/>
      <c r="M159" s="988"/>
      <c r="N159" s="988"/>
      <c r="O159" s="988"/>
      <c r="P159" s="988"/>
      <c r="Q159" s="988"/>
      <c r="R159" s="1193"/>
    </row>
    <row r="160" spans="2:18">
      <c r="B160" s="1242"/>
      <c r="C160" s="1187"/>
      <c r="D160" s="1190" t="s">
        <v>1405</v>
      </c>
      <c r="E160" s="1124"/>
      <c r="F160" s="1124"/>
      <c r="G160" s="1239"/>
      <c r="H160" s="988"/>
      <c r="I160" s="988"/>
      <c r="J160" s="988"/>
      <c r="K160" s="988"/>
      <c r="L160" s="988"/>
      <c r="M160" s="988"/>
      <c r="N160" s="988"/>
      <c r="O160" s="988"/>
      <c r="P160" s="988"/>
      <c r="Q160" s="988"/>
    </row>
    <row r="161" spans="2:18">
      <c r="B161" s="1242"/>
      <c r="C161" s="1190"/>
      <c r="D161" s="1190" t="s">
        <v>1406</v>
      </c>
      <c r="E161" s="1195"/>
      <c r="F161" s="1195"/>
      <c r="G161" s="1239"/>
      <c r="H161" s="988"/>
      <c r="I161" s="988"/>
      <c r="J161" s="988"/>
      <c r="K161" s="988"/>
      <c r="L161" s="988"/>
      <c r="M161" s="988"/>
      <c r="N161" s="988"/>
      <c r="O161" s="988"/>
      <c r="P161" s="988"/>
      <c r="Q161" s="988"/>
    </row>
    <row r="162" spans="2:18">
      <c r="B162" s="1242"/>
      <c r="C162" s="1190"/>
      <c r="D162" s="1248" t="s">
        <v>1407</v>
      </c>
      <c r="E162" s="1195"/>
      <c r="F162" s="1195"/>
      <c r="G162" s="1239"/>
      <c r="H162" s="988"/>
      <c r="I162" s="988"/>
      <c r="J162" s="988"/>
      <c r="K162" s="988"/>
      <c r="L162" s="988"/>
      <c r="M162" s="988"/>
      <c r="N162" s="988"/>
      <c r="O162" s="988"/>
      <c r="P162" s="988"/>
      <c r="Q162" s="988"/>
    </row>
    <row r="163" spans="2:18">
      <c r="B163" s="1242"/>
      <c r="C163" s="1248"/>
      <c r="D163" s="1243" t="s">
        <v>8</v>
      </c>
      <c r="E163" s="1195"/>
      <c r="F163" s="1195"/>
      <c r="G163" s="1239"/>
      <c r="H163" s="1150">
        <f>SUM(H158:H162)</f>
        <v>0</v>
      </c>
      <c r="I163" s="1150">
        <f t="shared" ref="I163:Q163" si="11">SUM(I158:I162)</f>
        <v>0</v>
      </c>
      <c r="J163" s="1150">
        <f t="shared" si="11"/>
        <v>0</v>
      </c>
      <c r="K163" s="1150">
        <f t="shared" si="11"/>
        <v>0</v>
      </c>
      <c r="L163" s="1150">
        <f t="shared" si="11"/>
        <v>0</v>
      </c>
      <c r="M163" s="1150">
        <f t="shared" si="11"/>
        <v>0</v>
      </c>
      <c r="N163" s="1150">
        <f t="shared" si="11"/>
        <v>0</v>
      </c>
      <c r="O163" s="1150">
        <f t="shared" si="11"/>
        <v>0</v>
      </c>
      <c r="P163" s="1150">
        <f t="shared" si="11"/>
        <v>0</v>
      </c>
      <c r="Q163" s="1150">
        <f t="shared" si="11"/>
        <v>0</v>
      </c>
    </row>
    <row r="164" spans="2:18">
      <c r="B164" s="1242"/>
      <c r="C164" s="1235" t="s">
        <v>1401</v>
      </c>
      <c r="D164" s="1190" t="s">
        <v>1404</v>
      </c>
      <c r="E164" s="1238"/>
      <c r="F164" s="1238"/>
      <c r="G164" s="1239"/>
      <c r="H164" s="988"/>
      <c r="I164" s="988"/>
      <c r="J164" s="988"/>
      <c r="K164" s="988"/>
      <c r="L164" s="988"/>
      <c r="M164" s="988"/>
      <c r="N164" s="988"/>
      <c r="O164" s="988"/>
      <c r="P164" s="988"/>
      <c r="Q164" s="988"/>
    </row>
    <row r="165" spans="2:18" ht="25.5">
      <c r="B165" s="1242"/>
      <c r="C165" s="1190"/>
      <c r="D165" s="1187" t="s">
        <v>1342</v>
      </c>
      <c r="E165" s="1124"/>
      <c r="F165" s="1124"/>
      <c r="G165" s="1239"/>
      <c r="H165" s="988"/>
      <c r="I165" s="988"/>
      <c r="J165" s="988"/>
      <c r="K165" s="988"/>
      <c r="L165" s="988"/>
      <c r="M165" s="988"/>
      <c r="N165" s="988"/>
      <c r="O165" s="988"/>
      <c r="P165" s="988"/>
      <c r="Q165" s="988"/>
    </row>
    <row r="166" spans="2:18">
      <c r="B166" s="1242"/>
      <c r="C166" s="1187"/>
      <c r="D166" s="1190" t="s">
        <v>1405</v>
      </c>
      <c r="E166" s="1124"/>
      <c r="F166" s="1124"/>
      <c r="G166" s="1239"/>
      <c r="H166" s="988"/>
      <c r="I166" s="988"/>
      <c r="J166" s="988"/>
      <c r="K166" s="988"/>
      <c r="L166" s="988"/>
      <c r="M166" s="988"/>
      <c r="N166" s="988"/>
      <c r="O166" s="988"/>
      <c r="P166" s="988"/>
      <c r="Q166" s="988"/>
      <c r="R166" s="1193"/>
    </row>
    <row r="167" spans="2:18">
      <c r="B167" s="1242"/>
      <c r="C167" s="1190"/>
      <c r="D167" s="1190" t="s">
        <v>1406</v>
      </c>
      <c r="E167" s="1195"/>
      <c r="F167" s="1195"/>
      <c r="G167" s="1239"/>
      <c r="H167" s="988"/>
      <c r="I167" s="988"/>
      <c r="J167" s="988"/>
      <c r="K167" s="988"/>
      <c r="L167" s="988"/>
      <c r="M167" s="988"/>
      <c r="N167" s="988"/>
      <c r="O167" s="988"/>
      <c r="P167" s="988"/>
      <c r="Q167" s="988"/>
    </row>
    <row r="168" spans="2:18">
      <c r="B168" s="1242"/>
      <c r="C168" s="1190"/>
      <c r="D168" s="1248" t="s">
        <v>1407</v>
      </c>
      <c r="E168" s="1195"/>
      <c r="F168" s="1195"/>
      <c r="G168" s="1239"/>
      <c r="H168" s="988"/>
      <c r="I168" s="988"/>
      <c r="J168" s="988"/>
      <c r="K168" s="988"/>
      <c r="L168" s="988"/>
      <c r="M168" s="988"/>
      <c r="N168" s="988"/>
      <c r="O168" s="988"/>
      <c r="P168" s="988"/>
      <c r="Q168" s="988"/>
    </row>
    <row r="169" spans="2:18">
      <c r="B169" s="1242"/>
      <c r="C169" s="1248"/>
      <c r="D169" s="1243" t="s">
        <v>8</v>
      </c>
      <c r="E169" s="1195"/>
      <c r="F169" s="1195"/>
      <c r="G169" s="1239"/>
      <c r="H169" s="1150">
        <f>SUM(H164:H168)</f>
        <v>0</v>
      </c>
      <c r="I169" s="1150">
        <f t="shared" ref="I169:Q169" si="12">SUM(I164:I168)</f>
        <v>0</v>
      </c>
      <c r="J169" s="1150">
        <f t="shared" si="12"/>
        <v>0</v>
      </c>
      <c r="K169" s="1150">
        <f t="shared" si="12"/>
        <v>0</v>
      </c>
      <c r="L169" s="1150">
        <f t="shared" si="12"/>
        <v>0</v>
      </c>
      <c r="M169" s="1150">
        <f t="shared" si="12"/>
        <v>0</v>
      </c>
      <c r="N169" s="1150">
        <f t="shared" si="12"/>
        <v>0</v>
      </c>
      <c r="O169" s="1150">
        <f t="shared" si="12"/>
        <v>0</v>
      </c>
      <c r="P169" s="1150">
        <f t="shared" si="12"/>
        <v>0</v>
      </c>
      <c r="Q169" s="1150">
        <f t="shared" si="12"/>
        <v>0</v>
      </c>
    </row>
    <row r="170" spans="2:18">
      <c r="B170" s="1242"/>
      <c r="C170" s="1235" t="s">
        <v>95</v>
      </c>
      <c r="D170" s="1190" t="s">
        <v>1404</v>
      </c>
      <c r="E170" s="1238"/>
      <c r="F170" s="1238"/>
      <c r="G170" s="1239"/>
      <c r="H170" s="988"/>
      <c r="I170" s="988"/>
      <c r="J170" s="988"/>
      <c r="K170" s="988"/>
      <c r="L170" s="988"/>
      <c r="M170" s="988"/>
      <c r="N170" s="988"/>
      <c r="O170" s="988"/>
      <c r="P170" s="988"/>
      <c r="Q170" s="988"/>
    </row>
    <row r="171" spans="2:18" ht="25.5">
      <c r="B171" s="1242"/>
      <c r="C171" s="1190"/>
      <c r="D171" s="1187" t="s">
        <v>1342</v>
      </c>
      <c r="E171" s="1124"/>
      <c r="F171" s="1124"/>
      <c r="G171" s="1239"/>
      <c r="H171" s="988"/>
      <c r="I171" s="988"/>
      <c r="J171" s="988"/>
      <c r="K171" s="988"/>
      <c r="L171" s="988"/>
      <c r="M171" s="988"/>
      <c r="N171" s="988"/>
      <c r="O171" s="988"/>
      <c r="P171" s="988"/>
      <c r="Q171" s="988"/>
    </row>
    <row r="172" spans="2:18">
      <c r="B172" s="1242"/>
      <c r="C172" s="1187"/>
      <c r="D172" s="1190" t="s">
        <v>1405</v>
      </c>
      <c r="E172" s="1124"/>
      <c r="F172" s="1124"/>
      <c r="G172" s="1239"/>
      <c r="H172" s="988"/>
      <c r="I172" s="988"/>
      <c r="J172" s="988"/>
      <c r="K172" s="988"/>
      <c r="L172" s="988"/>
      <c r="M172" s="988"/>
      <c r="N172" s="988"/>
      <c r="O172" s="988"/>
      <c r="P172" s="988"/>
      <c r="Q172" s="988"/>
    </row>
    <row r="173" spans="2:18">
      <c r="B173" s="1242"/>
      <c r="C173" s="1190"/>
      <c r="D173" s="1190" t="s">
        <v>1406</v>
      </c>
      <c r="E173" s="1195"/>
      <c r="F173" s="1195"/>
      <c r="G173" s="1239"/>
      <c r="H173" s="988"/>
      <c r="I173" s="988"/>
      <c r="J173" s="988"/>
      <c r="K173" s="988"/>
      <c r="L173" s="988"/>
      <c r="M173" s="988"/>
      <c r="N173" s="988"/>
      <c r="O173" s="988"/>
      <c r="P173" s="988"/>
      <c r="Q173" s="988"/>
      <c r="R173" s="1193"/>
    </row>
    <row r="174" spans="2:18">
      <c r="B174" s="1242"/>
      <c r="C174" s="1190"/>
      <c r="D174" s="1248" t="s">
        <v>1407</v>
      </c>
      <c r="E174" s="1195"/>
      <c r="F174" s="1195"/>
      <c r="G174" s="1239"/>
      <c r="H174" s="988"/>
      <c r="I174" s="988"/>
      <c r="J174" s="988"/>
      <c r="K174" s="988"/>
      <c r="L174" s="988"/>
      <c r="M174" s="988"/>
      <c r="N174" s="988"/>
      <c r="O174" s="988"/>
      <c r="P174" s="988"/>
      <c r="Q174" s="988"/>
    </row>
    <row r="175" spans="2:18">
      <c r="B175" s="1246"/>
      <c r="C175" s="1248"/>
      <c r="D175" s="1243" t="s">
        <v>8</v>
      </c>
      <c r="E175" s="1195"/>
      <c r="F175" s="1195"/>
      <c r="G175" s="1239"/>
      <c r="H175" s="1150">
        <f>SUM(H170:H174)</f>
        <v>0</v>
      </c>
      <c r="I175" s="1150">
        <f t="shared" ref="I175:Q175" si="13">SUM(I170:I174)</f>
        <v>0</v>
      </c>
      <c r="J175" s="1150">
        <f t="shared" si="13"/>
        <v>0</v>
      </c>
      <c r="K175" s="1150">
        <f t="shared" si="13"/>
        <v>0</v>
      </c>
      <c r="L175" s="1150">
        <f t="shared" si="13"/>
        <v>0</v>
      </c>
      <c r="M175" s="1150">
        <f t="shared" si="13"/>
        <v>0</v>
      </c>
      <c r="N175" s="1150">
        <f t="shared" si="13"/>
        <v>0</v>
      </c>
      <c r="O175" s="1150">
        <f t="shared" si="13"/>
        <v>0</v>
      </c>
      <c r="P175" s="1150">
        <f t="shared" si="13"/>
        <v>0</v>
      </c>
      <c r="Q175" s="1150">
        <f t="shared" si="13"/>
        <v>0</v>
      </c>
    </row>
    <row r="176" spans="2:18">
      <c r="H176" s="1249"/>
      <c r="I176" s="1249"/>
      <c r="J176" s="1249"/>
      <c r="K176" s="1249"/>
      <c r="L176" s="1249"/>
      <c r="M176" s="1249"/>
      <c r="N176" s="1249"/>
      <c r="O176" s="1249"/>
      <c r="P176" s="1249"/>
      <c r="Q176" s="1249"/>
    </row>
    <row r="177" spans="2:17" ht="19.5">
      <c r="B177" s="1232" t="s">
        <v>1408</v>
      </c>
      <c r="C177" s="1043"/>
      <c r="D177" s="1122"/>
      <c r="E177" s="1043"/>
      <c r="F177" s="1043"/>
      <c r="G177" s="1043"/>
      <c r="H177" s="1043"/>
      <c r="I177" s="1043"/>
      <c r="J177" s="1043"/>
      <c r="K177" s="1043"/>
      <c r="L177" s="1043"/>
      <c r="M177" s="1043"/>
      <c r="N177" s="1043"/>
      <c r="O177" s="1043"/>
      <c r="P177" s="1043"/>
      <c r="Q177" s="1043"/>
    </row>
    <row r="178" spans="2:17">
      <c r="B178" s="1229"/>
      <c r="C178" s="1229"/>
      <c r="D178" s="1229"/>
      <c r="E178" s="1229"/>
      <c r="F178" s="1229"/>
      <c r="G178" s="1250"/>
      <c r="H178" s="1054" t="s">
        <v>152</v>
      </c>
      <c r="I178" s="1054"/>
      <c r="J178" s="1054" t="s">
        <v>151</v>
      </c>
      <c r="K178" s="1054"/>
      <c r="L178" s="1054"/>
      <c r="M178" s="1054"/>
      <c r="N178" s="1054"/>
      <c r="O178" s="1054"/>
      <c r="P178" s="1054"/>
      <c r="Q178" s="1054"/>
    </row>
    <row r="179" spans="2:17" ht="28.5">
      <c r="B179" s="961" t="s">
        <v>1186</v>
      </c>
      <c r="C179" s="961" t="s">
        <v>1187</v>
      </c>
      <c r="D179" s="961" t="s">
        <v>1188</v>
      </c>
      <c r="E179" s="961" t="s">
        <v>1189</v>
      </c>
      <c r="F179" s="1136" t="s">
        <v>240</v>
      </c>
      <c r="G179" s="1160" t="s">
        <v>239</v>
      </c>
      <c r="H179" s="1055">
        <v>2012</v>
      </c>
      <c r="I179" s="1055">
        <v>2013</v>
      </c>
      <c r="J179" s="1055">
        <v>2014</v>
      </c>
      <c r="K179" s="1055">
        <v>2015</v>
      </c>
      <c r="L179" s="1055">
        <v>2016</v>
      </c>
      <c r="M179" s="1055">
        <v>2017</v>
      </c>
      <c r="N179" s="1055">
        <v>2018</v>
      </c>
      <c r="O179" s="1055">
        <v>2019</v>
      </c>
      <c r="P179" s="1055">
        <v>2020</v>
      </c>
      <c r="Q179" s="1055">
        <v>2021</v>
      </c>
    </row>
    <row r="180" spans="2:17" ht="25.5">
      <c r="B180" s="1251" t="s">
        <v>1409</v>
      </c>
      <c r="C180" s="1252" t="s">
        <v>1410</v>
      </c>
      <c r="D180" s="1253" t="s">
        <v>1411</v>
      </c>
      <c r="E180" s="1254"/>
      <c r="F180" s="1255"/>
      <c r="G180" s="1255"/>
      <c r="H180" s="1229"/>
      <c r="I180" s="1229"/>
      <c r="J180" s="1229"/>
      <c r="K180" s="1229"/>
      <c r="L180" s="1229"/>
      <c r="M180" s="1229"/>
      <c r="N180" s="1229"/>
      <c r="O180" s="1229"/>
      <c r="P180" s="1229"/>
      <c r="Q180" s="1250"/>
    </row>
    <row r="181" spans="2:17">
      <c r="B181" s="1256"/>
      <c r="C181" s="1256"/>
      <c r="D181" s="1256" t="s">
        <v>1412</v>
      </c>
      <c r="E181" s="1124"/>
      <c r="F181" s="1124"/>
      <c r="G181" s="1239"/>
      <c r="H181" s="1257"/>
      <c r="I181" s="1257"/>
      <c r="J181" s="1257"/>
      <c r="K181" s="1257"/>
      <c r="L181" s="1257"/>
      <c r="M181" s="1257"/>
      <c r="N181" s="1257"/>
      <c r="O181" s="1257"/>
      <c r="P181" s="1257"/>
      <c r="Q181" s="1257"/>
    </row>
    <row r="182" spans="2:17">
      <c r="B182" s="1256"/>
      <c r="C182" s="1256"/>
      <c r="D182" s="1256" t="s">
        <v>1413</v>
      </c>
      <c r="E182" s="1124"/>
      <c r="F182" s="1124"/>
      <c r="G182" s="1239"/>
      <c r="H182" s="1257"/>
      <c r="I182" s="1257"/>
      <c r="J182" s="1257"/>
      <c r="K182" s="1257"/>
      <c r="L182" s="1257"/>
      <c r="M182" s="1257"/>
      <c r="N182" s="1257"/>
      <c r="O182" s="1257"/>
      <c r="P182" s="1257"/>
      <c r="Q182" s="1257"/>
    </row>
    <row r="183" spans="2:17">
      <c r="B183" s="1256"/>
      <c r="C183" s="1256"/>
      <c r="D183" s="1256" t="s">
        <v>1414</v>
      </c>
      <c r="E183" s="1124"/>
      <c r="F183" s="1124"/>
      <c r="G183" s="1239"/>
      <c r="H183" s="1257"/>
      <c r="I183" s="1257"/>
      <c r="J183" s="1257"/>
      <c r="K183" s="1257"/>
      <c r="L183" s="1257"/>
      <c r="M183" s="1257"/>
      <c r="N183" s="1257"/>
      <c r="O183" s="1257"/>
      <c r="P183" s="1257"/>
      <c r="Q183" s="1257"/>
    </row>
    <row r="184" spans="2:17">
      <c r="B184" s="1256"/>
      <c r="C184" s="1256"/>
      <c r="D184" s="1256" t="s">
        <v>1415</v>
      </c>
      <c r="E184" s="1124"/>
      <c r="F184" s="1124"/>
      <c r="G184" s="1239"/>
      <c r="H184" s="1257"/>
      <c r="I184" s="1257"/>
      <c r="J184" s="1257"/>
      <c r="K184" s="1257"/>
      <c r="L184" s="1257"/>
      <c r="M184" s="1257"/>
      <c r="N184" s="1257"/>
      <c r="O184" s="1257"/>
      <c r="P184" s="1257"/>
      <c r="Q184" s="1257"/>
    </row>
    <row r="185" spans="2:17">
      <c r="B185" s="1256"/>
      <c r="C185" s="1256"/>
      <c r="D185" s="1256" t="s">
        <v>1416</v>
      </c>
      <c r="E185" s="1124"/>
      <c r="F185" s="1124"/>
      <c r="G185" s="1239"/>
      <c r="H185" s="1257"/>
      <c r="I185" s="1257"/>
      <c r="J185" s="1257"/>
      <c r="K185" s="1257"/>
      <c r="L185" s="1257"/>
      <c r="M185" s="1257"/>
      <c r="N185" s="1257"/>
      <c r="O185" s="1257"/>
      <c r="P185" s="1257"/>
      <c r="Q185" s="1257"/>
    </row>
    <row r="186" spans="2:17">
      <c r="B186" s="1256"/>
      <c r="C186" s="1256"/>
      <c r="D186" s="1256" t="s">
        <v>1417</v>
      </c>
      <c r="E186" s="1124"/>
      <c r="F186" s="1124"/>
      <c r="G186" s="1239"/>
      <c r="H186" s="1257"/>
      <c r="I186" s="1257"/>
      <c r="J186" s="1257"/>
      <c r="K186" s="1257"/>
      <c r="L186" s="1257"/>
      <c r="M186" s="1257"/>
      <c r="N186" s="1257"/>
      <c r="O186" s="1257"/>
      <c r="P186" s="1257"/>
      <c r="Q186" s="1257"/>
    </row>
    <row r="187" spans="2:17">
      <c r="B187" s="1256"/>
      <c r="C187" s="1256"/>
      <c r="D187" s="1256" t="s">
        <v>1418</v>
      </c>
      <c r="E187" s="1124"/>
      <c r="F187" s="1124"/>
      <c r="G187" s="1239"/>
      <c r="H187" s="1257"/>
      <c r="I187" s="1257"/>
      <c r="J187" s="1257"/>
      <c r="K187" s="1257"/>
      <c r="L187" s="1257"/>
      <c r="M187" s="1257"/>
      <c r="N187" s="1257"/>
      <c r="O187" s="1257"/>
      <c r="P187" s="1257"/>
      <c r="Q187" s="1257"/>
    </row>
    <row r="188" spans="2:17">
      <c r="B188" s="1256"/>
      <c r="C188" s="1256"/>
      <c r="D188" s="1256" t="s">
        <v>1419</v>
      </c>
      <c r="E188" s="1124"/>
      <c r="F188" s="1124"/>
      <c r="G188" s="1239"/>
      <c r="H188" s="1257"/>
      <c r="I188" s="1257"/>
      <c r="J188" s="1257"/>
      <c r="K188" s="1257"/>
      <c r="L188" s="1257"/>
      <c r="M188" s="1257"/>
      <c r="N188" s="1257"/>
      <c r="O188" s="1257"/>
      <c r="P188" s="1257"/>
      <c r="Q188" s="1257"/>
    </row>
    <row r="189" spans="2:17">
      <c r="B189" s="1256"/>
      <c r="C189" s="1256"/>
      <c r="D189" s="1256" t="s">
        <v>1420</v>
      </c>
      <c r="E189" s="1124"/>
      <c r="F189" s="1124"/>
      <c r="G189" s="1239"/>
      <c r="H189" s="1257"/>
      <c r="I189" s="1257"/>
      <c r="J189" s="1257"/>
      <c r="K189" s="1257"/>
      <c r="L189" s="1257"/>
      <c r="M189" s="1257"/>
      <c r="N189" s="1257"/>
      <c r="O189" s="1257"/>
      <c r="P189" s="1257"/>
      <c r="Q189" s="1257"/>
    </row>
    <row r="190" spans="2:17">
      <c r="B190" s="1258"/>
      <c r="C190" s="1258"/>
      <c r="D190" s="1258" t="s">
        <v>1421</v>
      </c>
      <c r="E190" s="1124"/>
      <c r="F190" s="1124"/>
      <c r="G190" s="1239"/>
      <c r="H190" s="1150">
        <f t="shared" ref="H190:Q190" si="14">SUM(H181:H189)</f>
        <v>0</v>
      </c>
      <c r="I190" s="1150">
        <f t="shared" si="14"/>
        <v>0</v>
      </c>
      <c r="J190" s="1150">
        <f t="shared" si="14"/>
        <v>0</v>
      </c>
      <c r="K190" s="1150">
        <f t="shared" si="14"/>
        <v>0</v>
      </c>
      <c r="L190" s="1150">
        <f t="shared" si="14"/>
        <v>0</v>
      </c>
      <c r="M190" s="1150">
        <f t="shared" si="14"/>
        <v>0</v>
      </c>
      <c r="N190" s="1150">
        <f t="shared" si="14"/>
        <v>0</v>
      </c>
      <c r="O190" s="1150">
        <f t="shared" si="14"/>
        <v>0</v>
      </c>
      <c r="P190" s="1150">
        <f t="shared" si="14"/>
        <v>0</v>
      </c>
      <c r="Q190" s="1150">
        <f t="shared" si="14"/>
        <v>0</v>
      </c>
    </row>
    <row r="191" spans="2:17">
      <c r="B191" s="1259"/>
      <c r="C191" s="1259"/>
      <c r="D191" s="1259"/>
      <c r="E191" s="1260"/>
      <c r="F191" s="1261"/>
      <c r="G191" s="1261"/>
      <c r="H191" s="1262"/>
      <c r="I191" s="1262"/>
      <c r="J191" s="1262"/>
      <c r="K191" s="1262"/>
      <c r="L191" s="1262"/>
      <c r="M191" s="1262"/>
      <c r="N191" s="1262"/>
      <c r="O191" s="1262"/>
      <c r="P191" s="1262"/>
      <c r="Q191" s="1263"/>
    </row>
    <row r="192" spans="2:17">
      <c r="B192" s="1258"/>
      <c r="C192" s="1258"/>
      <c r="D192" s="1258" t="s">
        <v>8</v>
      </c>
      <c r="E192" s="1254"/>
      <c r="F192" s="1255"/>
      <c r="G192" s="1255"/>
      <c r="H192" s="1262"/>
      <c r="I192" s="1262"/>
      <c r="J192" s="1262"/>
      <c r="K192" s="1262"/>
      <c r="L192" s="1262"/>
      <c r="M192" s="1262"/>
      <c r="N192" s="1262"/>
      <c r="O192" s="1262"/>
      <c r="P192" s="1262"/>
      <c r="Q192" s="1263"/>
    </row>
    <row r="193" spans="2:17">
      <c r="B193" s="1256"/>
      <c r="C193" s="1256"/>
      <c r="D193" s="1256" t="s">
        <v>1421</v>
      </c>
      <c r="E193" s="1124"/>
      <c r="F193" s="1124"/>
      <c r="G193" s="1239"/>
      <c r="H193" s="1257"/>
      <c r="I193" s="1257"/>
      <c r="J193" s="1257"/>
      <c r="K193" s="1257"/>
      <c r="L193" s="1257"/>
      <c r="M193" s="1257"/>
      <c r="N193" s="1257"/>
      <c r="O193" s="1257"/>
      <c r="P193" s="1257"/>
      <c r="Q193" s="1257"/>
    </row>
    <row r="194" spans="2:17">
      <c r="B194" s="1256"/>
      <c r="C194" s="1256"/>
      <c r="D194" s="1256" t="s">
        <v>1422</v>
      </c>
      <c r="E194" s="1124"/>
      <c r="F194" s="1124"/>
      <c r="G194" s="1239"/>
      <c r="H194" s="1257"/>
      <c r="I194" s="1257"/>
      <c r="J194" s="1257"/>
      <c r="K194" s="1257"/>
      <c r="L194" s="1257"/>
      <c r="M194" s="1257"/>
      <c r="N194" s="1257"/>
      <c r="O194" s="1257"/>
      <c r="P194" s="1257"/>
      <c r="Q194" s="1257"/>
    </row>
    <row r="195" spans="2:17">
      <c r="B195" s="1256"/>
      <c r="C195" s="1256"/>
      <c r="D195" s="1256" t="s">
        <v>1423</v>
      </c>
      <c r="E195" s="1124"/>
      <c r="F195" s="1124"/>
      <c r="G195" s="1239"/>
      <c r="H195" s="1257"/>
      <c r="I195" s="1257"/>
      <c r="J195" s="1257"/>
      <c r="K195" s="1257"/>
      <c r="L195" s="1257"/>
      <c r="M195" s="1257"/>
      <c r="N195" s="1257"/>
      <c r="O195" s="1257"/>
      <c r="P195" s="1257"/>
      <c r="Q195" s="1257"/>
    </row>
    <row r="196" spans="2:17">
      <c r="B196" s="1256"/>
      <c r="C196" s="1256"/>
      <c r="D196" s="1256" t="s">
        <v>1424</v>
      </c>
      <c r="E196" s="1124"/>
      <c r="F196" s="1124"/>
      <c r="G196" s="1239"/>
      <c r="H196" s="1257"/>
      <c r="I196" s="1257"/>
      <c r="J196" s="1257"/>
      <c r="K196" s="1257"/>
      <c r="L196" s="1257"/>
      <c r="M196" s="1257"/>
      <c r="N196" s="1257"/>
      <c r="O196" s="1257"/>
      <c r="P196" s="1257"/>
      <c r="Q196" s="1257"/>
    </row>
    <row r="197" spans="2:17">
      <c r="B197" s="1256"/>
      <c r="C197" s="1256"/>
      <c r="D197" s="1256" t="s">
        <v>1425</v>
      </c>
      <c r="E197" s="1124"/>
      <c r="F197" s="1124"/>
      <c r="G197" s="1239"/>
      <c r="H197" s="1257"/>
      <c r="I197" s="1257"/>
      <c r="J197" s="1257"/>
      <c r="K197" s="1257"/>
      <c r="L197" s="1257"/>
      <c r="M197" s="1257"/>
      <c r="N197" s="1257"/>
      <c r="O197" s="1257"/>
      <c r="P197" s="1257"/>
      <c r="Q197" s="1257"/>
    </row>
    <row r="198" spans="2:17">
      <c r="B198" s="1256"/>
      <c r="C198" s="1256"/>
      <c r="D198" s="1256" t="s">
        <v>1426</v>
      </c>
      <c r="E198" s="1124"/>
      <c r="F198" s="1124"/>
      <c r="G198" s="1239"/>
      <c r="H198" s="1257"/>
      <c r="I198" s="1257"/>
      <c r="J198" s="1257"/>
      <c r="K198" s="1257"/>
      <c r="L198" s="1257"/>
      <c r="M198" s="1257"/>
      <c r="N198" s="1257"/>
      <c r="O198" s="1257"/>
      <c r="P198" s="1257"/>
      <c r="Q198" s="1257"/>
    </row>
    <row r="199" spans="2:17">
      <c r="B199" s="1256"/>
      <c r="C199" s="1256"/>
      <c r="D199" s="1256" t="s">
        <v>1427</v>
      </c>
      <c r="E199" s="1124"/>
      <c r="F199" s="1124"/>
      <c r="G199" s="1239"/>
      <c r="H199" s="1257"/>
      <c r="I199" s="1257"/>
      <c r="J199" s="1257"/>
      <c r="K199" s="1257"/>
      <c r="L199" s="1257"/>
      <c r="M199" s="1257"/>
      <c r="N199" s="1257"/>
      <c r="O199" s="1257"/>
      <c r="P199" s="1257"/>
      <c r="Q199" s="1257"/>
    </row>
    <row r="200" spans="2:17">
      <c r="B200" s="1256"/>
      <c r="C200" s="1256"/>
      <c r="D200" s="1256" t="s">
        <v>1428</v>
      </c>
      <c r="E200" s="1124"/>
      <c r="F200" s="1124"/>
      <c r="G200" s="1239"/>
      <c r="H200" s="1257"/>
      <c r="I200" s="1257"/>
      <c r="J200" s="1257"/>
      <c r="K200" s="1257"/>
      <c r="L200" s="1257"/>
      <c r="M200" s="1257"/>
      <c r="N200" s="1257"/>
      <c r="O200" s="1257"/>
      <c r="P200" s="1257"/>
      <c r="Q200" s="1257"/>
    </row>
    <row r="201" spans="2:17">
      <c r="B201" s="1256"/>
      <c r="C201" s="1256"/>
      <c r="D201" s="1256" t="s">
        <v>1429</v>
      </c>
      <c r="E201" s="1124"/>
      <c r="F201" s="1124"/>
      <c r="G201" s="1239"/>
      <c r="H201" s="1257"/>
      <c r="I201" s="1257"/>
      <c r="J201" s="1257"/>
      <c r="K201" s="1257"/>
      <c r="L201" s="1257"/>
      <c r="M201" s="1257"/>
      <c r="N201" s="1257"/>
      <c r="O201" s="1257"/>
      <c r="P201" s="1257"/>
      <c r="Q201" s="1257"/>
    </row>
    <row r="202" spans="2:17">
      <c r="B202" s="1256"/>
      <c r="C202" s="1256"/>
      <c r="D202" s="1256" t="s">
        <v>1430</v>
      </c>
      <c r="E202" s="1124"/>
      <c r="F202" s="1124"/>
      <c r="G202" s="1239"/>
      <c r="H202" s="1257"/>
      <c r="I202" s="1257"/>
      <c r="J202" s="1257"/>
      <c r="K202" s="1257"/>
      <c r="L202" s="1257"/>
      <c r="M202" s="1257"/>
      <c r="N202" s="1257"/>
      <c r="O202" s="1257"/>
      <c r="P202" s="1257"/>
      <c r="Q202" s="1257"/>
    </row>
    <row r="203" spans="2:17">
      <c r="B203" s="1256"/>
      <c r="C203" s="1256"/>
      <c r="D203" s="1256" t="s">
        <v>1431</v>
      </c>
      <c r="E203" s="1124"/>
      <c r="F203" s="1124"/>
      <c r="G203" s="1239"/>
      <c r="H203" s="1257"/>
      <c r="I203" s="1257"/>
      <c r="J203" s="1257"/>
      <c r="K203" s="1257"/>
      <c r="L203" s="1257"/>
      <c r="M203" s="1257"/>
      <c r="N203" s="1257"/>
      <c r="O203" s="1257"/>
      <c r="P203" s="1257"/>
      <c r="Q203" s="1257"/>
    </row>
    <row r="204" spans="2:17">
      <c r="B204" s="1256"/>
      <c r="C204" s="1256"/>
      <c r="D204" s="1256" t="s">
        <v>1432</v>
      </c>
      <c r="E204" s="1124"/>
      <c r="F204" s="1124"/>
      <c r="G204" s="1239"/>
      <c r="H204" s="1257"/>
      <c r="I204" s="1257"/>
      <c r="J204" s="1257"/>
      <c r="K204" s="1257"/>
      <c r="L204" s="1257"/>
      <c r="M204" s="1257"/>
      <c r="N204" s="1257"/>
      <c r="O204" s="1257"/>
      <c r="P204" s="1257"/>
      <c r="Q204" s="1257"/>
    </row>
    <row r="205" spans="2:17">
      <c r="B205" s="1256"/>
      <c r="C205" s="1256"/>
      <c r="D205" s="1256" t="s">
        <v>1433</v>
      </c>
      <c r="E205" s="1124"/>
      <c r="F205" s="1124"/>
      <c r="G205" s="1239"/>
      <c r="H205" s="1257"/>
      <c r="I205" s="1257"/>
      <c r="J205" s="1257"/>
      <c r="K205" s="1257"/>
      <c r="L205" s="1257"/>
      <c r="M205" s="1257"/>
      <c r="N205" s="1257"/>
      <c r="O205" s="1257"/>
      <c r="P205" s="1257"/>
      <c r="Q205" s="1257"/>
    </row>
    <row r="206" spans="2:17">
      <c r="B206" s="1256"/>
      <c r="C206" s="1256"/>
      <c r="D206" s="1256" t="s">
        <v>1434</v>
      </c>
      <c r="E206" s="1124"/>
      <c r="F206" s="1124"/>
      <c r="G206" s="1239"/>
      <c r="H206" s="1257"/>
      <c r="I206" s="1257"/>
      <c r="J206" s="1257"/>
      <c r="K206" s="1257"/>
      <c r="L206" s="1257"/>
      <c r="M206" s="1257"/>
      <c r="N206" s="1257"/>
      <c r="O206" s="1257"/>
      <c r="P206" s="1257"/>
      <c r="Q206" s="1257"/>
    </row>
    <row r="207" spans="2:17">
      <c r="B207" s="1256"/>
      <c r="C207" s="1256"/>
      <c r="D207" s="1256" t="s">
        <v>1435</v>
      </c>
      <c r="E207" s="1124"/>
      <c r="F207" s="1124"/>
      <c r="G207" s="1239"/>
      <c r="H207" s="1257"/>
      <c r="I207" s="1257"/>
      <c r="J207" s="1257"/>
      <c r="K207" s="1257"/>
      <c r="L207" s="1257"/>
      <c r="M207" s="1257"/>
      <c r="N207" s="1257"/>
      <c r="O207" s="1257"/>
      <c r="P207" s="1257"/>
      <c r="Q207" s="1257"/>
    </row>
    <row r="208" spans="2:17">
      <c r="B208" s="1256"/>
      <c r="C208" s="1256"/>
      <c r="D208" s="1256" t="s">
        <v>1436</v>
      </c>
      <c r="E208" s="1124"/>
      <c r="F208" s="1124"/>
      <c r="G208" s="1239"/>
      <c r="H208" s="1257"/>
      <c r="I208" s="1257"/>
      <c r="J208" s="1257"/>
      <c r="K208" s="1257"/>
      <c r="L208" s="1257"/>
      <c r="M208" s="1257"/>
      <c r="N208" s="1257"/>
      <c r="O208" s="1257"/>
      <c r="P208" s="1257"/>
      <c r="Q208" s="1257"/>
    </row>
    <row r="209" spans="2:17">
      <c r="B209" s="1264"/>
      <c r="C209" s="1264"/>
      <c r="D209" s="1264" t="s">
        <v>1437</v>
      </c>
      <c r="E209" s="1124"/>
      <c r="F209" s="1124"/>
      <c r="G209" s="1239"/>
      <c r="H209" s="1257"/>
      <c r="I209" s="1257"/>
      <c r="J209" s="1257"/>
      <c r="K209" s="1257"/>
      <c r="L209" s="1257"/>
      <c r="M209" s="1257"/>
      <c r="N209" s="1257"/>
      <c r="O209" s="1257"/>
      <c r="P209" s="1257"/>
      <c r="Q209" s="1257"/>
    </row>
    <row r="210" spans="2:17">
      <c r="B210" s="1256"/>
      <c r="C210" s="1256"/>
      <c r="D210" s="1256" t="s">
        <v>1438</v>
      </c>
      <c r="E210" s="1124"/>
      <c r="F210" s="1124"/>
      <c r="G210" s="1239"/>
      <c r="H210" s="1257"/>
      <c r="I210" s="1257"/>
      <c r="J210" s="1257"/>
      <c r="K210" s="1257"/>
      <c r="L210" s="1257"/>
      <c r="M210" s="1257"/>
      <c r="N210" s="1257"/>
      <c r="O210" s="1257"/>
      <c r="P210" s="1257"/>
      <c r="Q210" s="1257"/>
    </row>
    <row r="211" spans="2:17">
      <c r="B211" s="1256"/>
      <c r="C211" s="1256"/>
      <c r="D211" s="1256" t="s">
        <v>1439</v>
      </c>
      <c r="E211" s="1124"/>
      <c r="F211" s="1124"/>
      <c r="G211" s="1239"/>
      <c r="H211" s="1257"/>
      <c r="I211" s="1257"/>
      <c r="J211" s="1257"/>
      <c r="K211" s="1257"/>
      <c r="L211" s="1257"/>
      <c r="M211" s="1257"/>
      <c r="N211" s="1257"/>
      <c r="O211" s="1257"/>
      <c r="P211" s="1257"/>
      <c r="Q211" s="1257"/>
    </row>
    <row r="212" spans="2:17">
      <c r="B212" s="1256"/>
      <c r="C212" s="1256"/>
      <c r="D212" s="1256" t="s">
        <v>1440</v>
      </c>
      <c r="E212" s="1124"/>
      <c r="F212" s="1124"/>
      <c r="G212" s="1239"/>
      <c r="H212" s="1257"/>
      <c r="I212" s="1257"/>
      <c r="J212" s="1257"/>
      <c r="K212" s="1257"/>
      <c r="L212" s="1257"/>
      <c r="M212" s="1257"/>
      <c r="N212" s="1257"/>
      <c r="O212" s="1257"/>
      <c r="P212" s="1257"/>
      <c r="Q212" s="1257"/>
    </row>
    <row r="213" spans="2:17">
      <c r="B213" s="1256"/>
      <c r="C213" s="1256"/>
      <c r="D213" s="1265" t="s">
        <v>1441</v>
      </c>
      <c r="E213" s="1124"/>
      <c r="F213" s="1124"/>
      <c r="G213" s="1239"/>
      <c r="H213" s="1257"/>
      <c r="I213" s="1257"/>
      <c r="J213" s="1257"/>
      <c r="K213" s="1257"/>
      <c r="L213" s="1257"/>
      <c r="M213" s="1257"/>
      <c r="N213" s="1257"/>
      <c r="O213" s="1257"/>
      <c r="P213" s="1257"/>
      <c r="Q213" s="1257"/>
    </row>
    <row r="214" spans="2:17" ht="25.5">
      <c r="B214" s="1256"/>
      <c r="C214" s="1252" t="s">
        <v>1442</v>
      </c>
      <c r="D214" s="1266" t="s">
        <v>1411</v>
      </c>
      <c r="E214" s="1267"/>
      <c r="F214" s="1267"/>
      <c r="G214" s="1267"/>
      <c r="H214" s="1267"/>
      <c r="I214" s="1267"/>
      <c r="J214" s="1267"/>
      <c r="K214" s="1267"/>
      <c r="L214" s="1267"/>
      <c r="M214" s="1267"/>
      <c r="N214" s="1267"/>
      <c r="O214" s="1267"/>
      <c r="P214" s="1267"/>
      <c r="Q214" s="1268"/>
    </row>
    <row r="215" spans="2:17">
      <c r="B215" s="1256"/>
      <c r="D215" s="1256" t="s">
        <v>1412</v>
      </c>
      <c r="E215" s="1124"/>
      <c r="F215" s="1124"/>
      <c r="G215" s="1239"/>
      <c r="H215" s="1257"/>
      <c r="I215" s="1257"/>
      <c r="J215" s="1257"/>
      <c r="K215" s="1257"/>
      <c r="L215" s="1257"/>
      <c r="M215" s="1257"/>
      <c r="N215" s="1257"/>
      <c r="O215" s="1257"/>
      <c r="P215" s="1257"/>
      <c r="Q215" s="1257"/>
    </row>
    <row r="216" spans="2:17">
      <c r="B216" s="1256"/>
      <c r="C216" s="1256"/>
      <c r="D216" s="1256" t="s">
        <v>1413</v>
      </c>
      <c r="E216" s="1124"/>
      <c r="F216" s="1124"/>
      <c r="G216" s="1239"/>
      <c r="H216" s="1257"/>
      <c r="I216" s="1257"/>
      <c r="J216" s="1257"/>
      <c r="K216" s="1257"/>
      <c r="L216" s="1257"/>
      <c r="M216" s="1257"/>
      <c r="N216" s="1257"/>
      <c r="O216" s="1257"/>
      <c r="P216" s="1257"/>
      <c r="Q216" s="1257"/>
    </row>
    <row r="217" spans="2:17">
      <c r="B217" s="1256"/>
      <c r="C217" s="1256"/>
      <c r="D217" s="1256" t="s">
        <v>1414</v>
      </c>
      <c r="E217" s="1124"/>
      <c r="F217" s="1124"/>
      <c r="G217" s="1239"/>
      <c r="H217" s="1257"/>
      <c r="I217" s="1257"/>
      <c r="J217" s="1257"/>
      <c r="K217" s="1257"/>
      <c r="L217" s="1257"/>
      <c r="M217" s="1257"/>
      <c r="N217" s="1257"/>
      <c r="O217" s="1257"/>
      <c r="P217" s="1257"/>
      <c r="Q217" s="1257"/>
    </row>
    <row r="218" spans="2:17">
      <c r="B218" s="1256"/>
      <c r="C218" s="1256"/>
      <c r="D218" s="1256" t="s">
        <v>1415</v>
      </c>
      <c r="E218" s="1124"/>
      <c r="F218" s="1124"/>
      <c r="G218" s="1239"/>
      <c r="H218" s="1257"/>
      <c r="I218" s="1257"/>
      <c r="J218" s="1257"/>
      <c r="K218" s="1257"/>
      <c r="L218" s="1257"/>
      <c r="M218" s="1257"/>
      <c r="N218" s="1257"/>
      <c r="O218" s="1257"/>
      <c r="P218" s="1257"/>
      <c r="Q218" s="1257"/>
    </row>
    <row r="219" spans="2:17">
      <c r="B219" s="1256"/>
      <c r="C219" s="1256"/>
      <c r="D219" s="1256" t="s">
        <v>1416</v>
      </c>
      <c r="E219" s="1124"/>
      <c r="F219" s="1124"/>
      <c r="G219" s="1239"/>
      <c r="H219" s="1257"/>
      <c r="I219" s="1257"/>
      <c r="J219" s="1257"/>
      <c r="K219" s="1257"/>
      <c r="L219" s="1257"/>
      <c r="M219" s="1257"/>
      <c r="N219" s="1257"/>
      <c r="O219" s="1257"/>
      <c r="P219" s="1257"/>
      <c r="Q219" s="1257"/>
    </row>
    <row r="220" spans="2:17">
      <c r="B220" s="1256"/>
      <c r="C220" s="1256"/>
      <c r="D220" s="1256" t="s">
        <v>1417</v>
      </c>
      <c r="E220" s="1124"/>
      <c r="F220" s="1124"/>
      <c r="G220" s="1239"/>
      <c r="H220" s="1257"/>
      <c r="I220" s="1257"/>
      <c r="J220" s="1257"/>
      <c r="K220" s="1257"/>
      <c r="L220" s="1257"/>
      <c r="M220" s="1257"/>
      <c r="N220" s="1257"/>
      <c r="O220" s="1257"/>
      <c r="P220" s="1257"/>
      <c r="Q220" s="1257"/>
    </row>
    <row r="221" spans="2:17">
      <c r="B221" s="1256"/>
      <c r="C221" s="1256"/>
      <c r="D221" s="1256" t="s">
        <v>1418</v>
      </c>
      <c r="E221" s="1124"/>
      <c r="F221" s="1124"/>
      <c r="G221" s="1239"/>
      <c r="H221" s="1257"/>
      <c r="I221" s="1257"/>
      <c r="J221" s="1257"/>
      <c r="K221" s="1257"/>
      <c r="L221" s="1257"/>
      <c r="M221" s="1257"/>
      <c r="N221" s="1257"/>
      <c r="O221" s="1257"/>
      <c r="P221" s="1257"/>
      <c r="Q221" s="1257"/>
    </row>
    <row r="222" spans="2:17">
      <c r="B222" s="1256"/>
      <c r="C222" s="1256"/>
      <c r="D222" s="1256" t="s">
        <v>1419</v>
      </c>
      <c r="E222" s="1124"/>
      <c r="F222" s="1124"/>
      <c r="G222" s="1239"/>
      <c r="H222" s="1257"/>
      <c r="I222" s="1257"/>
      <c r="J222" s="1257"/>
      <c r="K222" s="1257"/>
      <c r="L222" s="1257"/>
      <c r="M222" s="1257"/>
      <c r="N222" s="1257"/>
      <c r="O222" s="1257"/>
      <c r="P222" s="1257"/>
      <c r="Q222" s="1257"/>
    </row>
    <row r="223" spans="2:17">
      <c r="B223" s="1256"/>
      <c r="C223" s="1256"/>
      <c r="D223" s="1256" t="s">
        <v>1420</v>
      </c>
      <c r="E223" s="1124"/>
      <c r="F223" s="1124"/>
      <c r="G223" s="1239"/>
      <c r="H223" s="1257"/>
      <c r="I223" s="1257"/>
      <c r="J223" s="1257"/>
      <c r="K223" s="1257"/>
      <c r="L223" s="1257"/>
      <c r="M223" s="1257"/>
      <c r="N223" s="1257"/>
      <c r="O223" s="1257"/>
      <c r="P223" s="1257"/>
      <c r="Q223" s="1257"/>
    </row>
    <row r="224" spans="2:17">
      <c r="B224" s="1258"/>
      <c r="C224" s="1258"/>
      <c r="D224" s="1258" t="s">
        <v>1421</v>
      </c>
      <c r="E224" s="1124"/>
      <c r="F224" s="1124"/>
      <c r="G224" s="1239"/>
      <c r="H224" s="1150">
        <f t="shared" ref="H224:Q224" si="15">SUM(H215:H223)</f>
        <v>0</v>
      </c>
      <c r="I224" s="1150">
        <f t="shared" si="15"/>
        <v>0</v>
      </c>
      <c r="J224" s="1150">
        <f t="shared" si="15"/>
        <v>0</v>
      </c>
      <c r="K224" s="1150">
        <f t="shared" si="15"/>
        <v>0</v>
      </c>
      <c r="L224" s="1150">
        <f t="shared" si="15"/>
        <v>0</v>
      </c>
      <c r="M224" s="1150">
        <f t="shared" si="15"/>
        <v>0</v>
      </c>
      <c r="N224" s="1150">
        <f t="shared" si="15"/>
        <v>0</v>
      </c>
      <c r="O224" s="1150">
        <f t="shared" si="15"/>
        <v>0</v>
      </c>
      <c r="P224" s="1150">
        <f t="shared" si="15"/>
        <v>0</v>
      </c>
      <c r="Q224" s="1150">
        <f t="shared" si="15"/>
        <v>0</v>
      </c>
    </row>
    <row r="225" spans="2:17">
      <c r="B225" s="1269"/>
      <c r="C225" s="1269"/>
      <c r="D225" s="1269" t="s">
        <v>8</v>
      </c>
      <c r="E225" s="1270"/>
      <c r="F225" s="1271"/>
      <c r="G225" s="1262"/>
      <c r="H225" s="1262"/>
      <c r="I225" s="1262"/>
      <c r="J225" s="1262"/>
      <c r="K225" s="1262"/>
      <c r="L225" s="1262"/>
      <c r="M225" s="1262"/>
      <c r="N225" s="1262"/>
      <c r="O225" s="1262"/>
      <c r="P225" s="1262"/>
      <c r="Q225" s="1263"/>
    </row>
    <row r="226" spans="2:17">
      <c r="B226" s="1256"/>
      <c r="C226" s="1256"/>
      <c r="D226" s="1256" t="s">
        <v>1421</v>
      </c>
      <c r="E226" s="1124"/>
      <c r="F226" s="1124"/>
      <c r="G226" s="1239"/>
      <c r="H226" s="1257"/>
      <c r="I226" s="1257"/>
      <c r="J226" s="1257"/>
      <c r="K226" s="1257"/>
      <c r="L226" s="1257"/>
      <c r="M226" s="1257"/>
      <c r="N226" s="1257"/>
      <c r="O226" s="1257"/>
      <c r="P226" s="1257"/>
      <c r="Q226" s="1257"/>
    </row>
    <row r="227" spans="2:17">
      <c r="B227" s="1256"/>
      <c r="C227" s="1256"/>
      <c r="D227" s="1256" t="s">
        <v>1422</v>
      </c>
      <c r="E227" s="1124"/>
      <c r="F227" s="1124"/>
      <c r="G227" s="1239"/>
      <c r="H227" s="1257"/>
      <c r="I227" s="1257"/>
      <c r="J227" s="1257"/>
      <c r="K227" s="1257"/>
      <c r="L227" s="1257"/>
      <c r="M227" s="1257"/>
      <c r="N227" s="1257"/>
      <c r="O227" s="1257"/>
      <c r="P227" s="1257"/>
      <c r="Q227" s="1257"/>
    </row>
    <row r="228" spans="2:17">
      <c r="B228" s="1256"/>
      <c r="C228" s="1256"/>
      <c r="D228" s="1256" t="s">
        <v>1423</v>
      </c>
      <c r="E228" s="1124"/>
      <c r="F228" s="1124"/>
      <c r="G228" s="1239"/>
      <c r="H228" s="1257"/>
      <c r="I228" s="1257"/>
      <c r="J228" s="1257"/>
      <c r="K228" s="1257"/>
      <c r="L228" s="1257"/>
      <c r="M228" s="1257"/>
      <c r="N228" s="1257"/>
      <c r="O228" s="1257"/>
      <c r="P228" s="1257"/>
      <c r="Q228" s="1257"/>
    </row>
    <row r="229" spans="2:17">
      <c r="B229" s="1256"/>
      <c r="C229" s="1256"/>
      <c r="D229" s="1256" t="s">
        <v>1424</v>
      </c>
      <c r="E229" s="1124"/>
      <c r="F229" s="1124"/>
      <c r="G229" s="1239"/>
      <c r="H229" s="1257"/>
      <c r="I229" s="1257"/>
      <c r="J229" s="1257"/>
      <c r="K229" s="1257"/>
      <c r="L229" s="1257"/>
      <c r="M229" s="1257"/>
      <c r="N229" s="1257"/>
      <c r="O229" s="1257"/>
      <c r="P229" s="1257"/>
      <c r="Q229" s="1257"/>
    </row>
    <row r="230" spans="2:17">
      <c r="B230" s="1256"/>
      <c r="C230" s="1256"/>
      <c r="D230" s="1256" t="s">
        <v>1425</v>
      </c>
      <c r="E230" s="1124"/>
      <c r="F230" s="1124"/>
      <c r="G230" s="1239"/>
      <c r="H230" s="1257"/>
      <c r="I230" s="1257"/>
      <c r="J230" s="1257"/>
      <c r="K230" s="1257"/>
      <c r="L230" s="1257"/>
      <c r="M230" s="1257"/>
      <c r="N230" s="1257"/>
      <c r="O230" s="1257"/>
      <c r="P230" s="1257"/>
      <c r="Q230" s="1257"/>
    </row>
    <row r="231" spans="2:17">
      <c r="B231" s="1256"/>
      <c r="C231" s="1256"/>
      <c r="D231" s="1256" t="s">
        <v>1426</v>
      </c>
      <c r="E231" s="1124"/>
      <c r="F231" s="1124"/>
      <c r="G231" s="1239"/>
      <c r="H231" s="1257"/>
      <c r="I231" s="1257"/>
      <c r="J231" s="1257"/>
      <c r="K231" s="1257"/>
      <c r="L231" s="1257"/>
      <c r="M231" s="1257"/>
      <c r="N231" s="1257"/>
      <c r="O231" s="1257"/>
      <c r="P231" s="1257"/>
      <c r="Q231" s="1257"/>
    </row>
    <row r="232" spans="2:17">
      <c r="B232" s="1256"/>
      <c r="C232" s="1256"/>
      <c r="D232" s="1256" t="s">
        <v>1427</v>
      </c>
      <c r="E232" s="1124"/>
      <c r="F232" s="1124"/>
      <c r="G232" s="1239"/>
      <c r="H232" s="1257"/>
      <c r="I232" s="1257"/>
      <c r="J232" s="1257"/>
      <c r="K232" s="1257"/>
      <c r="L232" s="1257"/>
      <c r="M232" s="1257"/>
      <c r="N232" s="1257"/>
      <c r="O232" s="1257"/>
      <c r="P232" s="1257"/>
      <c r="Q232" s="1257"/>
    </row>
    <row r="233" spans="2:17">
      <c r="B233" s="1256"/>
      <c r="C233" s="1256"/>
      <c r="D233" s="1256" t="s">
        <v>1428</v>
      </c>
      <c r="E233" s="1124"/>
      <c r="F233" s="1124"/>
      <c r="G233" s="1239"/>
      <c r="H233" s="1257"/>
      <c r="I233" s="1257"/>
      <c r="J233" s="1257"/>
      <c r="K233" s="1257"/>
      <c r="L233" s="1257"/>
      <c r="M233" s="1257"/>
      <c r="N233" s="1257"/>
      <c r="O233" s="1257"/>
      <c r="P233" s="1257"/>
      <c r="Q233" s="1257"/>
    </row>
    <row r="234" spans="2:17">
      <c r="B234" s="1256"/>
      <c r="C234" s="1256"/>
      <c r="D234" s="1256" t="s">
        <v>1429</v>
      </c>
      <c r="E234" s="1124"/>
      <c r="F234" s="1124"/>
      <c r="G234" s="1239"/>
      <c r="H234" s="1257"/>
      <c r="I234" s="1257"/>
      <c r="J234" s="1257"/>
      <c r="K234" s="1257"/>
      <c r="L234" s="1257"/>
      <c r="M234" s="1257"/>
      <c r="N234" s="1257"/>
      <c r="O234" s="1257"/>
      <c r="P234" s="1257"/>
      <c r="Q234" s="1257"/>
    </row>
    <row r="235" spans="2:17">
      <c r="B235" s="1256"/>
      <c r="C235" s="1256"/>
      <c r="D235" s="1256" t="s">
        <v>1430</v>
      </c>
      <c r="E235" s="1124"/>
      <c r="F235" s="1124"/>
      <c r="G235" s="1239"/>
      <c r="H235" s="1257"/>
      <c r="I235" s="1257"/>
      <c r="J235" s="1257"/>
      <c r="K235" s="1257"/>
      <c r="L235" s="1257"/>
      <c r="M235" s="1257"/>
      <c r="N235" s="1257"/>
      <c r="O235" s="1257"/>
      <c r="P235" s="1257"/>
      <c r="Q235" s="1257"/>
    </row>
    <row r="236" spans="2:17">
      <c r="B236" s="1256"/>
      <c r="C236" s="1256"/>
      <c r="D236" s="1256" t="s">
        <v>1431</v>
      </c>
      <c r="E236" s="1124"/>
      <c r="F236" s="1124"/>
      <c r="G236" s="1239"/>
      <c r="H236" s="1257"/>
      <c r="I236" s="1257"/>
      <c r="J236" s="1257"/>
      <c r="K236" s="1257"/>
      <c r="L236" s="1257"/>
      <c r="M236" s="1257"/>
      <c r="N236" s="1257"/>
      <c r="O236" s="1257"/>
      <c r="P236" s="1257"/>
      <c r="Q236" s="1257"/>
    </row>
    <row r="237" spans="2:17">
      <c r="B237" s="1256"/>
      <c r="C237" s="1256"/>
      <c r="D237" s="1256" t="s">
        <v>1432</v>
      </c>
      <c r="E237" s="1124"/>
      <c r="F237" s="1124"/>
      <c r="G237" s="1239"/>
      <c r="H237" s="1257"/>
      <c r="I237" s="1257"/>
      <c r="J237" s="1257"/>
      <c r="K237" s="1257"/>
      <c r="L237" s="1257"/>
      <c r="M237" s="1257"/>
      <c r="N237" s="1257"/>
      <c r="O237" s="1257"/>
      <c r="P237" s="1257"/>
      <c r="Q237" s="1257"/>
    </row>
    <row r="238" spans="2:17">
      <c r="B238" s="1256"/>
      <c r="C238" s="1256"/>
      <c r="D238" s="1256" t="s">
        <v>1433</v>
      </c>
      <c r="E238" s="1124"/>
      <c r="F238" s="1124"/>
      <c r="G238" s="1239"/>
      <c r="H238" s="1257"/>
      <c r="I238" s="1257"/>
      <c r="J238" s="1257"/>
      <c r="K238" s="1257"/>
      <c r="L238" s="1257"/>
      <c r="M238" s="1257"/>
      <c r="N238" s="1257"/>
      <c r="O238" s="1257"/>
      <c r="P238" s="1257"/>
      <c r="Q238" s="1257"/>
    </row>
    <row r="239" spans="2:17">
      <c r="B239" s="1256"/>
      <c r="C239" s="1256"/>
      <c r="D239" s="1256" t="s">
        <v>1434</v>
      </c>
      <c r="E239" s="1124"/>
      <c r="F239" s="1124"/>
      <c r="G239" s="1239"/>
      <c r="H239" s="1257"/>
      <c r="I239" s="1257"/>
      <c r="J239" s="1257"/>
      <c r="K239" s="1257"/>
      <c r="L239" s="1257"/>
      <c r="M239" s="1257"/>
      <c r="N239" s="1257"/>
      <c r="O239" s="1257"/>
      <c r="P239" s="1257"/>
      <c r="Q239" s="1257"/>
    </row>
    <row r="240" spans="2:17">
      <c r="B240" s="1256"/>
      <c r="C240" s="1256"/>
      <c r="D240" s="1256" t="s">
        <v>1435</v>
      </c>
      <c r="E240" s="1124"/>
      <c r="F240" s="1124"/>
      <c r="G240" s="1239"/>
      <c r="H240" s="1257"/>
      <c r="I240" s="1257"/>
      <c r="J240" s="1257"/>
      <c r="K240" s="1257"/>
      <c r="L240" s="1257"/>
      <c r="M240" s="1257"/>
      <c r="N240" s="1257"/>
      <c r="O240" s="1257"/>
      <c r="P240" s="1257"/>
      <c r="Q240" s="1257"/>
    </row>
    <row r="241" spans="2:17">
      <c r="B241" s="1256"/>
      <c r="C241" s="1256"/>
      <c r="D241" s="1256" t="s">
        <v>1436</v>
      </c>
      <c r="E241" s="1124"/>
      <c r="F241" s="1124"/>
      <c r="G241" s="1239"/>
      <c r="H241" s="1257"/>
      <c r="I241" s="1257"/>
      <c r="J241" s="1257"/>
      <c r="K241" s="1257"/>
      <c r="L241" s="1257"/>
      <c r="M241" s="1257"/>
      <c r="N241" s="1257"/>
      <c r="O241" s="1257"/>
      <c r="P241" s="1257"/>
      <c r="Q241" s="1257"/>
    </row>
    <row r="242" spans="2:17">
      <c r="B242" s="1264"/>
      <c r="C242" s="1264"/>
      <c r="D242" s="1264" t="s">
        <v>1437</v>
      </c>
      <c r="E242" s="1124"/>
      <c r="F242" s="1124"/>
      <c r="G242" s="1239"/>
      <c r="H242" s="1257"/>
      <c r="I242" s="1257"/>
      <c r="J242" s="1257"/>
      <c r="K242" s="1257"/>
      <c r="L242" s="1257"/>
      <c r="M242" s="1257"/>
      <c r="N242" s="1257"/>
      <c r="O242" s="1257"/>
      <c r="P242" s="1257"/>
      <c r="Q242" s="1257"/>
    </row>
    <row r="243" spans="2:17">
      <c r="B243" s="1256"/>
      <c r="C243" s="1256"/>
      <c r="D243" s="1256" t="s">
        <v>1438</v>
      </c>
      <c r="E243" s="1124"/>
      <c r="F243" s="1124"/>
      <c r="G243" s="1239"/>
      <c r="H243" s="1257"/>
      <c r="I243" s="1257"/>
      <c r="J243" s="1257"/>
      <c r="K243" s="1257"/>
      <c r="L243" s="1257"/>
      <c r="M243" s="1257"/>
      <c r="N243" s="1257"/>
      <c r="O243" s="1257"/>
      <c r="P243" s="1257"/>
      <c r="Q243" s="1257"/>
    </row>
    <row r="244" spans="2:17">
      <c r="B244" s="1256"/>
      <c r="C244" s="1256"/>
      <c r="D244" s="1256" t="s">
        <v>1439</v>
      </c>
      <c r="E244" s="1124"/>
      <c r="F244" s="1124"/>
      <c r="G244" s="1239"/>
      <c r="H244" s="1257"/>
      <c r="I244" s="1257"/>
      <c r="J244" s="1257"/>
      <c r="K244" s="1257"/>
      <c r="L244" s="1257"/>
      <c r="M244" s="1257"/>
      <c r="N244" s="1257"/>
      <c r="O244" s="1257"/>
      <c r="P244" s="1257"/>
      <c r="Q244" s="1257"/>
    </row>
    <row r="245" spans="2:17">
      <c r="B245" s="1256"/>
      <c r="C245" s="1256"/>
      <c r="D245" s="1256" t="s">
        <v>1440</v>
      </c>
      <c r="E245" s="1124"/>
      <c r="F245" s="1124"/>
      <c r="G245" s="1239"/>
      <c r="H245" s="1257"/>
      <c r="I245" s="1257"/>
      <c r="J245" s="1257"/>
      <c r="K245" s="1257"/>
      <c r="L245" s="1257"/>
      <c r="M245" s="1257"/>
      <c r="N245" s="1257"/>
      <c r="O245" s="1257"/>
      <c r="P245" s="1257"/>
      <c r="Q245" s="1257"/>
    </row>
    <row r="246" spans="2:17">
      <c r="B246" s="1265"/>
      <c r="C246" s="1265"/>
      <c r="D246" s="1265" t="s">
        <v>1441</v>
      </c>
      <c r="E246" s="1124"/>
      <c r="F246" s="1124"/>
      <c r="G246" s="1239"/>
      <c r="H246" s="1257"/>
      <c r="I246" s="1257"/>
      <c r="J246" s="1257"/>
      <c r="K246" s="1257"/>
      <c r="L246" s="1257"/>
      <c r="M246" s="1257"/>
      <c r="N246" s="1257"/>
      <c r="O246" s="1257"/>
      <c r="P246" s="1257"/>
      <c r="Q246" s="1257"/>
    </row>
  </sheetData>
  <pageMargins left="0.70866141732283472" right="0.70866141732283472" top="0.74803149606299213" bottom="0.74803149606299213" header="0.31496062992125984" footer="0.31496062992125984"/>
  <pageSetup paperSize="8" scale="34" fitToHeight="4" orientation="landscape" r:id="rId1"/>
</worksheet>
</file>

<file path=xl/worksheets/sheet37.xml><?xml version="1.0" encoding="utf-8"?>
<worksheet xmlns="http://schemas.openxmlformats.org/spreadsheetml/2006/main" xmlns:r="http://schemas.openxmlformats.org/officeDocument/2006/relationships">
  <sheetPr>
    <tabColor theme="7" tint="0.59999389629810485"/>
    <pageSetUpPr fitToPage="1"/>
  </sheetPr>
  <dimension ref="A1:R198"/>
  <sheetViews>
    <sheetView showGridLines="0" topLeftCell="A73" zoomScale="70" zoomScaleNormal="70" workbookViewId="0">
      <selection activeCell="E12" sqref="E12"/>
    </sheetView>
  </sheetViews>
  <sheetFormatPr defaultColWidth="8" defaultRowHeight="12.75"/>
  <cols>
    <col min="1" max="1" width="8" style="1273"/>
    <col min="2" max="2" width="11.5" style="1273" customWidth="1"/>
    <col min="3" max="3" width="16.625" style="1273" customWidth="1"/>
    <col min="4" max="4" width="38.25" style="1273" customWidth="1"/>
    <col min="5" max="5" width="39.75" style="1273" bestFit="1" customWidth="1"/>
    <col min="6" max="6" width="8" style="1273" customWidth="1"/>
    <col min="7" max="7" width="10.25" style="1273" customWidth="1"/>
    <col min="8" max="8" width="10.25" style="1273" bestFit="1" customWidth="1"/>
    <col min="9" max="10" width="10.125" style="1273" bestFit="1" customWidth="1"/>
    <col min="11" max="11" width="10.25" style="1273" bestFit="1" customWidth="1"/>
    <col min="12" max="13" width="10.125" style="1273" bestFit="1" customWidth="1"/>
    <col min="14" max="14" width="10.375" style="1273" bestFit="1" customWidth="1"/>
    <col min="15" max="16" width="10.125" style="1273" bestFit="1" customWidth="1"/>
    <col min="17" max="17" width="10.5" style="1273" bestFit="1" customWidth="1"/>
    <col min="18" max="18" width="12.625" style="1273" customWidth="1"/>
    <col min="19" max="255" width="8" style="1273"/>
    <col min="256" max="256" width="8.625" style="1273" customWidth="1"/>
    <col min="257" max="257" width="60" style="1273" customWidth="1"/>
    <col min="258" max="258" width="12.25" style="1273" customWidth="1"/>
    <col min="259" max="274" width="12.625" style="1273" customWidth="1"/>
    <col min="275" max="511" width="8" style="1273"/>
    <col min="512" max="512" width="8.625" style="1273" customWidth="1"/>
    <col min="513" max="513" width="60" style="1273" customWidth="1"/>
    <col min="514" max="514" width="12.25" style="1273" customWidth="1"/>
    <col min="515" max="530" width="12.625" style="1273" customWidth="1"/>
    <col min="531" max="767" width="8" style="1273"/>
    <col min="768" max="768" width="8.625" style="1273" customWidth="1"/>
    <col min="769" max="769" width="60" style="1273" customWidth="1"/>
    <col min="770" max="770" width="12.25" style="1273" customWidth="1"/>
    <col min="771" max="786" width="12.625" style="1273" customWidth="1"/>
    <col min="787" max="1023" width="8" style="1273"/>
    <col min="1024" max="1024" width="8.625" style="1273" customWidth="1"/>
    <col min="1025" max="1025" width="60" style="1273" customWidth="1"/>
    <col min="1026" max="1026" width="12.25" style="1273" customWidth="1"/>
    <col min="1027" max="1042" width="12.625" style="1273" customWidth="1"/>
    <col min="1043" max="1279" width="8" style="1273"/>
    <col min="1280" max="1280" width="8.625" style="1273" customWidth="1"/>
    <col min="1281" max="1281" width="60" style="1273" customWidth="1"/>
    <col min="1282" max="1282" width="12.25" style="1273" customWidth="1"/>
    <col min="1283" max="1298" width="12.625" style="1273" customWidth="1"/>
    <col min="1299" max="1535" width="8" style="1273"/>
    <col min="1536" max="1536" width="8.625" style="1273" customWidth="1"/>
    <col min="1537" max="1537" width="60" style="1273" customWidth="1"/>
    <col min="1538" max="1538" width="12.25" style="1273" customWidth="1"/>
    <col min="1539" max="1554" width="12.625" style="1273" customWidth="1"/>
    <col min="1555" max="1791" width="8" style="1273"/>
    <col min="1792" max="1792" width="8.625" style="1273" customWidth="1"/>
    <col min="1793" max="1793" width="60" style="1273" customWidth="1"/>
    <col min="1794" max="1794" width="12.25" style="1273" customWidth="1"/>
    <col min="1795" max="1810" width="12.625" style="1273" customWidth="1"/>
    <col min="1811" max="2047" width="8" style="1273"/>
    <col min="2048" max="2048" width="8.625" style="1273" customWidth="1"/>
    <col min="2049" max="2049" width="60" style="1273" customWidth="1"/>
    <col min="2050" max="2050" width="12.25" style="1273" customWidth="1"/>
    <col min="2051" max="2066" width="12.625" style="1273" customWidth="1"/>
    <col min="2067" max="2303" width="8" style="1273"/>
    <col min="2304" max="2304" width="8.625" style="1273" customWidth="1"/>
    <col min="2305" max="2305" width="60" style="1273" customWidth="1"/>
    <col min="2306" max="2306" width="12.25" style="1273" customWidth="1"/>
    <col min="2307" max="2322" width="12.625" style="1273" customWidth="1"/>
    <col min="2323" max="2559" width="8" style="1273"/>
    <col min="2560" max="2560" width="8.625" style="1273" customWidth="1"/>
    <col min="2561" max="2561" width="60" style="1273" customWidth="1"/>
    <col min="2562" max="2562" width="12.25" style="1273" customWidth="1"/>
    <col min="2563" max="2578" width="12.625" style="1273" customWidth="1"/>
    <col min="2579" max="2815" width="8" style="1273"/>
    <col min="2816" max="2816" width="8.625" style="1273" customWidth="1"/>
    <col min="2817" max="2817" width="60" style="1273" customWidth="1"/>
    <col min="2818" max="2818" width="12.25" style="1273" customWidth="1"/>
    <col min="2819" max="2834" width="12.625" style="1273" customWidth="1"/>
    <col min="2835" max="3071" width="8" style="1273"/>
    <col min="3072" max="3072" width="8.625" style="1273" customWidth="1"/>
    <col min="3073" max="3073" width="60" style="1273" customWidth="1"/>
    <col min="3074" max="3074" width="12.25" style="1273" customWidth="1"/>
    <col min="3075" max="3090" width="12.625" style="1273" customWidth="1"/>
    <col min="3091" max="3327" width="8" style="1273"/>
    <col min="3328" max="3328" width="8.625" style="1273" customWidth="1"/>
    <col min="3329" max="3329" width="60" style="1273" customWidth="1"/>
    <col min="3330" max="3330" width="12.25" style="1273" customWidth="1"/>
    <col min="3331" max="3346" width="12.625" style="1273" customWidth="1"/>
    <col min="3347" max="3583" width="8" style="1273"/>
    <col min="3584" max="3584" width="8.625" style="1273" customWidth="1"/>
    <col min="3585" max="3585" width="60" style="1273" customWidth="1"/>
    <col min="3586" max="3586" width="12.25" style="1273" customWidth="1"/>
    <col min="3587" max="3602" width="12.625" style="1273" customWidth="1"/>
    <col min="3603" max="3839" width="8" style="1273"/>
    <col min="3840" max="3840" width="8.625" style="1273" customWidth="1"/>
    <col min="3841" max="3841" width="60" style="1273" customWidth="1"/>
    <col min="3842" max="3842" width="12.25" style="1273" customWidth="1"/>
    <col min="3843" max="3858" width="12.625" style="1273" customWidth="1"/>
    <col min="3859" max="4095" width="8" style="1273"/>
    <col min="4096" max="4096" width="8.625" style="1273" customWidth="1"/>
    <col min="4097" max="4097" width="60" style="1273" customWidth="1"/>
    <col min="4098" max="4098" width="12.25" style="1273" customWidth="1"/>
    <col min="4099" max="4114" width="12.625" style="1273" customWidth="1"/>
    <col min="4115" max="4351" width="8" style="1273"/>
    <col min="4352" max="4352" width="8.625" style="1273" customWidth="1"/>
    <col min="4353" max="4353" width="60" style="1273" customWidth="1"/>
    <col min="4354" max="4354" width="12.25" style="1273" customWidth="1"/>
    <col min="4355" max="4370" width="12.625" style="1273" customWidth="1"/>
    <col min="4371" max="4607" width="8" style="1273"/>
    <col min="4608" max="4608" width="8.625" style="1273" customWidth="1"/>
    <col min="4609" max="4609" width="60" style="1273" customWidth="1"/>
    <col min="4610" max="4610" width="12.25" style="1273" customWidth="1"/>
    <col min="4611" max="4626" width="12.625" style="1273" customWidth="1"/>
    <col min="4627" max="4863" width="8" style="1273"/>
    <col min="4864" max="4864" width="8.625" style="1273" customWidth="1"/>
    <col min="4865" max="4865" width="60" style="1273" customWidth="1"/>
    <col min="4866" max="4866" width="12.25" style="1273" customWidth="1"/>
    <col min="4867" max="4882" width="12.625" style="1273" customWidth="1"/>
    <col min="4883" max="5119" width="8" style="1273"/>
    <col min="5120" max="5120" width="8.625" style="1273" customWidth="1"/>
    <col min="5121" max="5121" width="60" style="1273" customWidth="1"/>
    <col min="5122" max="5122" width="12.25" style="1273" customWidth="1"/>
    <col min="5123" max="5138" width="12.625" style="1273" customWidth="1"/>
    <col min="5139" max="5375" width="8" style="1273"/>
    <col min="5376" max="5376" width="8.625" style="1273" customWidth="1"/>
    <col min="5377" max="5377" width="60" style="1273" customWidth="1"/>
    <col min="5378" max="5378" width="12.25" style="1273" customWidth="1"/>
    <col min="5379" max="5394" width="12.625" style="1273" customWidth="1"/>
    <col min="5395" max="5631" width="8" style="1273"/>
    <col min="5632" max="5632" width="8.625" style="1273" customWidth="1"/>
    <col min="5633" max="5633" width="60" style="1273" customWidth="1"/>
    <col min="5634" max="5634" width="12.25" style="1273" customWidth="1"/>
    <col min="5635" max="5650" width="12.625" style="1273" customWidth="1"/>
    <col min="5651" max="5887" width="8" style="1273"/>
    <col min="5888" max="5888" width="8.625" style="1273" customWidth="1"/>
    <col min="5889" max="5889" width="60" style="1273" customWidth="1"/>
    <col min="5890" max="5890" width="12.25" style="1273" customWidth="1"/>
    <col min="5891" max="5906" width="12.625" style="1273" customWidth="1"/>
    <col min="5907" max="6143" width="8" style="1273"/>
    <col min="6144" max="6144" width="8.625" style="1273" customWidth="1"/>
    <col min="6145" max="6145" width="60" style="1273" customWidth="1"/>
    <col min="6146" max="6146" width="12.25" style="1273" customWidth="1"/>
    <col min="6147" max="6162" width="12.625" style="1273" customWidth="1"/>
    <col min="6163" max="6399" width="8" style="1273"/>
    <col min="6400" max="6400" width="8.625" style="1273" customWidth="1"/>
    <col min="6401" max="6401" width="60" style="1273" customWidth="1"/>
    <col min="6402" max="6402" width="12.25" style="1273" customWidth="1"/>
    <col min="6403" max="6418" width="12.625" style="1273" customWidth="1"/>
    <col min="6419" max="6655" width="8" style="1273"/>
    <col min="6656" max="6656" width="8.625" style="1273" customWidth="1"/>
    <col min="6657" max="6657" width="60" style="1273" customWidth="1"/>
    <col min="6658" max="6658" width="12.25" style="1273" customWidth="1"/>
    <col min="6659" max="6674" width="12.625" style="1273" customWidth="1"/>
    <col min="6675" max="6911" width="8" style="1273"/>
    <col min="6912" max="6912" width="8.625" style="1273" customWidth="1"/>
    <col min="6913" max="6913" width="60" style="1273" customWidth="1"/>
    <col min="6914" max="6914" width="12.25" style="1273" customWidth="1"/>
    <col min="6915" max="6930" width="12.625" style="1273" customWidth="1"/>
    <col min="6931" max="7167" width="8" style="1273"/>
    <col min="7168" max="7168" width="8.625" style="1273" customWidth="1"/>
    <col min="7169" max="7169" width="60" style="1273" customWidth="1"/>
    <col min="7170" max="7170" width="12.25" style="1273" customWidth="1"/>
    <col min="7171" max="7186" width="12.625" style="1273" customWidth="1"/>
    <col min="7187" max="7423" width="8" style="1273"/>
    <col min="7424" max="7424" width="8.625" style="1273" customWidth="1"/>
    <col min="7425" max="7425" width="60" style="1273" customWidth="1"/>
    <col min="7426" max="7426" width="12.25" style="1273" customWidth="1"/>
    <col min="7427" max="7442" width="12.625" style="1273" customWidth="1"/>
    <col min="7443" max="7679" width="8" style="1273"/>
    <col min="7680" max="7680" width="8.625" style="1273" customWidth="1"/>
    <col min="7681" max="7681" width="60" style="1273" customWidth="1"/>
    <col min="7682" max="7682" width="12.25" style="1273" customWidth="1"/>
    <col min="7683" max="7698" width="12.625" style="1273" customWidth="1"/>
    <col min="7699" max="7935" width="8" style="1273"/>
    <col min="7936" max="7936" width="8.625" style="1273" customWidth="1"/>
    <col min="7937" max="7937" width="60" style="1273" customWidth="1"/>
    <col min="7938" max="7938" width="12.25" style="1273" customWidth="1"/>
    <col min="7939" max="7954" width="12.625" style="1273" customWidth="1"/>
    <col min="7955" max="8191" width="8" style="1273"/>
    <col min="8192" max="8192" width="8.625" style="1273" customWidth="1"/>
    <col min="8193" max="8193" width="60" style="1273" customWidth="1"/>
    <col min="8194" max="8194" width="12.25" style="1273" customWidth="1"/>
    <col min="8195" max="8210" width="12.625" style="1273" customWidth="1"/>
    <col min="8211" max="8447" width="8" style="1273"/>
    <col min="8448" max="8448" width="8.625" style="1273" customWidth="1"/>
    <col min="8449" max="8449" width="60" style="1273" customWidth="1"/>
    <col min="8450" max="8450" width="12.25" style="1273" customWidth="1"/>
    <col min="8451" max="8466" width="12.625" style="1273" customWidth="1"/>
    <col min="8467" max="8703" width="8" style="1273"/>
    <col min="8704" max="8704" width="8.625" style="1273" customWidth="1"/>
    <col min="8705" max="8705" width="60" style="1273" customWidth="1"/>
    <col min="8706" max="8706" width="12.25" style="1273" customWidth="1"/>
    <col min="8707" max="8722" width="12.625" style="1273" customWidth="1"/>
    <col min="8723" max="8959" width="8" style="1273"/>
    <col min="8960" max="8960" width="8.625" style="1273" customWidth="1"/>
    <col min="8961" max="8961" width="60" style="1273" customWidth="1"/>
    <col min="8962" max="8962" width="12.25" style="1273" customWidth="1"/>
    <col min="8963" max="8978" width="12.625" style="1273" customWidth="1"/>
    <col min="8979" max="9215" width="8" style="1273"/>
    <col min="9216" max="9216" width="8.625" style="1273" customWidth="1"/>
    <col min="9217" max="9217" width="60" style="1273" customWidth="1"/>
    <col min="9218" max="9218" width="12.25" style="1273" customWidth="1"/>
    <col min="9219" max="9234" width="12.625" style="1273" customWidth="1"/>
    <col min="9235" max="9471" width="8" style="1273"/>
    <col min="9472" max="9472" width="8.625" style="1273" customWidth="1"/>
    <col min="9473" max="9473" width="60" style="1273" customWidth="1"/>
    <col min="9474" max="9474" width="12.25" style="1273" customWidth="1"/>
    <col min="9475" max="9490" width="12.625" style="1273" customWidth="1"/>
    <col min="9491" max="9727" width="8" style="1273"/>
    <col min="9728" max="9728" width="8.625" style="1273" customWidth="1"/>
    <col min="9729" max="9729" width="60" style="1273" customWidth="1"/>
    <col min="9730" max="9730" width="12.25" style="1273" customWidth="1"/>
    <col min="9731" max="9746" width="12.625" style="1273" customWidth="1"/>
    <col min="9747" max="9983" width="8" style="1273"/>
    <col min="9984" max="9984" width="8.625" style="1273" customWidth="1"/>
    <col min="9985" max="9985" width="60" style="1273" customWidth="1"/>
    <col min="9986" max="9986" width="12.25" style="1273" customWidth="1"/>
    <col min="9987" max="10002" width="12.625" style="1273" customWidth="1"/>
    <col min="10003" max="10239" width="8" style="1273"/>
    <col min="10240" max="10240" width="8.625" style="1273" customWidth="1"/>
    <col min="10241" max="10241" width="60" style="1273" customWidth="1"/>
    <col min="10242" max="10242" width="12.25" style="1273" customWidth="1"/>
    <col min="10243" max="10258" width="12.625" style="1273" customWidth="1"/>
    <col min="10259" max="10495" width="8" style="1273"/>
    <col min="10496" max="10496" width="8.625" style="1273" customWidth="1"/>
    <col min="10497" max="10497" width="60" style="1273" customWidth="1"/>
    <col min="10498" max="10498" width="12.25" style="1273" customWidth="1"/>
    <col min="10499" max="10514" width="12.625" style="1273" customWidth="1"/>
    <col min="10515" max="10751" width="8" style="1273"/>
    <col min="10752" max="10752" width="8.625" style="1273" customWidth="1"/>
    <col min="10753" max="10753" width="60" style="1273" customWidth="1"/>
    <col min="10754" max="10754" width="12.25" style="1273" customWidth="1"/>
    <col min="10755" max="10770" width="12.625" style="1273" customWidth="1"/>
    <col min="10771" max="11007" width="8" style="1273"/>
    <col min="11008" max="11008" width="8.625" style="1273" customWidth="1"/>
    <col min="11009" max="11009" width="60" style="1273" customWidth="1"/>
    <col min="11010" max="11010" width="12.25" style="1273" customWidth="1"/>
    <col min="11011" max="11026" width="12.625" style="1273" customWidth="1"/>
    <col min="11027" max="11263" width="8" style="1273"/>
    <col min="11264" max="11264" width="8.625" style="1273" customWidth="1"/>
    <col min="11265" max="11265" width="60" style="1273" customWidth="1"/>
    <col min="11266" max="11266" width="12.25" style="1273" customWidth="1"/>
    <col min="11267" max="11282" width="12.625" style="1273" customWidth="1"/>
    <col min="11283" max="11519" width="8" style="1273"/>
    <col min="11520" max="11520" width="8.625" style="1273" customWidth="1"/>
    <col min="11521" max="11521" width="60" style="1273" customWidth="1"/>
    <col min="11522" max="11522" width="12.25" style="1273" customWidth="1"/>
    <col min="11523" max="11538" width="12.625" style="1273" customWidth="1"/>
    <col min="11539" max="11775" width="8" style="1273"/>
    <col min="11776" max="11776" width="8.625" style="1273" customWidth="1"/>
    <col min="11777" max="11777" width="60" style="1273" customWidth="1"/>
    <col min="11778" max="11778" width="12.25" style="1273" customWidth="1"/>
    <col min="11779" max="11794" width="12.625" style="1273" customWidth="1"/>
    <col min="11795" max="12031" width="8" style="1273"/>
    <col min="12032" max="12032" width="8.625" style="1273" customWidth="1"/>
    <col min="12033" max="12033" width="60" style="1273" customWidth="1"/>
    <col min="12034" max="12034" width="12.25" style="1273" customWidth="1"/>
    <col min="12035" max="12050" width="12.625" style="1273" customWidth="1"/>
    <col min="12051" max="12287" width="8" style="1273"/>
    <col min="12288" max="12288" width="8.625" style="1273" customWidth="1"/>
    <col min="12289" max="12289" width="60" style="1273" customWidth="1"/>
    <col min="12290" max="12290" width="12.25" style="1273" customWidth="1"/>
    <col min="12291" max="12306" width="12.625" style="1273" customWidth="1"/>
    <col min="12307" max="12543" width="8" style="1273"/>
    <col min="12544" max="12544" width="8.625" style="1273" customWidth="1"/>
    <col min="12545" max="12545" width="60" style="1273" customWidth="1"/>
    <col min="12546" max="12546" width="12.25" style="1273" customWidth="1"/>
    <col min="12547" max="12562" width="12.625" style="1273" customWidth="1"/>
    <col min="12563" max="12799" width="8" style="1273"/>
    <col min="12800" max="12800" width="8.625" style="1273" customWidth="1"/>
    <col min="12801" max="12801" width="60" style="1273" customWidth="1"/>
    <col min="12802" max="12802" width="12.25" style="1273" customWidth="1"/>
    <col min="12803" max="12818" width="12.625" style="1273" customWidth="1"/>
    <col min="12819" max="13055" width="8" style="1273"/>
    <col min="13056" max="13056" width="8.625" style="1273" customWidth="1"/>
    <col min="13057" max="13057" width="60" style="1273" customWidth="1"/>
    <col min="13058" max="13058" width="12.25" style="1273" customWidth="1"/>
    <col min="13059" max="13074" width="12.625" style="1273" customWidth="1"/>
    <col min="13075" max="13311" width="8" style="1273"/>
    <col min="13312" max="13312" width="8.625" style="1273" customWidth="1"/>
    <col min="13313" max="13313" width="60" style="1273" customWidth="1"/>
    <col min="13314" max="13314" width="12.25" style="1273" customWidth="1"/>
    <col min="13315" max="13330" width="12.625" style="1273" customWidth="1"/>
    <col min="13331" max="13567" width="8" style="1273"/>
    <col min="13568" max="13568" width="8.625" style="1273" customWidth="1"/>
    <col min="13569" max="13569" width="60" style="1273" customWidth="1"/>
    <col min="13570" max="13570" width="12.25" style="1273" customWidth="1"/>
    <col min="13571" max="13586" width="12.625" style="1273" customWidth="1"/>
    <col min="13587" max="13823" width="8" style="1273"/>
    <col min="13824" max="13824" width="8.625" style="1273" customWidth="1"/>
    <col min="13825" max="13825" width="60" style="1273" customWidth="1"/>
    <col min="13826" max="13826" width="12.25" style="1273" customWidth="1"/>
    <col min="13827" max="13842" width="12.625" style="1273" customWidth="1"/>
    <col min="13843" max="14079" width="8" style="1273"/>
    <col min="14080" max="14080" width="8.625" style="1273" customWidth="1"/>
    <col min="14081" max="14081" width="60" style="1273" customWidth="1"/>
    <col min="14082" max="14082" width="12.25" style="1273" customWidth="1"/>
    <col min="14083" max="14098" width="12.625" style="1273" customWidth="1"/>
    <col min="14099" max="14335" width="8" style="1273"/>
    <col min="14336" max="14336" width="8.625" style="1273" customWidth="1"/>
    <col min="14337" max="14337" width="60" style="1273" customWidth="1"/>
    <col min="14338" max="14338" width="12.25" style="1273" customWidth="1"/>
    <col min="14339" max="14354" width="12.625" style="1273" customWidth="1"/>
    <col min="14355" max="14591" width="8" style="1273"/>
    <col min="14592" max="14592" width="8.625" style="1273" customWidth="1"/>
    <col min="14593" max="14593" width="60" style="1273" customWidth="1"/>
    <col min="14594" max="14594" width="12.25" style="1273" customWidth="1"/>
    <col min="14595" max="14610" width="12.625" style="1273" customWidth="1"/>
    <col min="14611" max="14847" width="8" style="1273"/>
    <col min="14848" max="14848" width="8.625" style="1273" customWidth="1"/>
    <col min="14849" max="14849" width="60" style="1273" customWidth="1"/>
    <col min="14850" max="14850" width="12.25" style="1273" customWidth="1"/>
    <col min="14851" max="14866" width="12.625" style="1273" customWidth="1"/>
    <col min="14867" max="15103" width="8" style="1273"/>
    <col min="15104" max="15104" width="8.625" style="1273" customWidth="1"/>
    <col min="15105" max="15105" width="60" style="1273" customWidth="1"/>
    <col min="15106" max="15106" width="12.25" style="1273" customWidth="1"/>
    <col min="15107" max="15122" width="12.625" style="1273" customWidth="1"/>
    <col min="15123" max="15359" width="8" style="1273"/>
    <col min="15360" max="15360" width="8.625" style="1273" customWidth="1"/>
    <col min="15361" max="15361" width="60" style="1273" customWidth="1"/>
    <col min="15362" max="15362" width="12.25" style="1273" customWidth="1"/>
    <col min="15363" max="15378" width="12.625" style="1273" customWidth="1"/>
    <col min="15379" max="15615" width="8" style="1273"/>
    <col min="15616" max="15616" width="8.625" style="1273" customWidth="1"/>
    <col min="15617" max="15617" width="60" style="1273" customWidth="1"/>
    <col min="15618" max="15618" width="12.25" style="1273" customWidth="1"/>
    <col min="15619" max="15634" width="12.625" style="1273" customWidth="1"/>
    <col min="15635" max="15871" width="8" style="1273"/>
    <col min="15872" max="15872" width="8.625" style="1273" customWidth="1"/>
    <col min="15873" max="15873" width="60" style="1273" customWidth="1"/>
    <col min="15874" max="15874" width="12.25" style="1273" customWidth="1"/>
    <col min="15875" max="15890" width="12.625" style="1273" customWidth="1"/>
    <col min="15891" max="16127" width="8" style="1273"/>
    <col min="16128" max="16128" width="8.625" style="1273" customWidth="1"/>
    <col min="16129" max="16129" width="60" style="1273" customWidth="1"/>
    <col min="16130" max="16130" width="12.25" style="1273" customWidth="1"/>
    <col min="16131" max="16146" width="12.625" style="1273" customWidth="1"/>
    <col min="16147" max="16384" width="8" style="1273"/>
  </cols>
  <sheetData>
    <row r="1" spans="1:18" s="1043" customFormat="1" ht="24.75">
      <c r="A1" s="945" t="s">
        <v>1201</v>
      </c>
      <c r="B1" s="1174"/>
      <c r="C1" s="1174"/>
      <c r="D1" s="1175"/>
      <c r="E1" s="1175"/>
      <c r="F1" s="1175"/>
      <c r="G1" s="1175"/>
      <c r="H1" s="1175"/>
      <c r="I1" s="1175"/>
      <c r="J1" s="1175"/>
      <c r="K1" s="1176"/>
      <c r="L1" s="1175"/>
      <c r="M1" s="1176"/>
      <c r="N1" s="1117"/>
      <c r="O1" s="1117"/>
      <c r="P1" s="1117"/>
      <c r="Q1" s="1117"/>
    </row>
    <row r="2" spans="1:18" s="1043" customFormat="1" ht="24.75">
      <c r="A2" s="949"/>
      <c r="B2" s="993"/>
      <c r="C2" s="993"/>
      <c r="D2" s="1177"/>
      <c r="E2" s="1177"/>
      <c r="F2" s="1177"/>
      <c r="G2" s="1177"/>
      <c r="H2" s="1178"/>
      <c r="I2" s="1178"/>
      <c r="J2" s="1178"/>
      <c r="K2" s="1176"/>
      <c r="L2" s="1175"/>
      <c r="M2" s="1175"/>
      <c r="N2" s="1117"/>
      <c r="O2" s="1117"/>
      <c r="P2" s="1117"/>
      <c r="Q2" s="1117"/>
    </row>
    <row r="3" spans="1:18" s="1043" customFormat="1" ht="25.5" thickBot="1">
      <c r="A3" s="952" t="s">
        <v>246</v>
      </c>
      <c r="B3" s="1179"/>
      <c r="C3" s="1179"/>
      <c r="D3" s="1180"/>
      <c r="E3" s="1180"/>
      <c r="F3" s="1180"/>
      <c r="G3" s="1180"/>
      <c r="H3" s="1181"/>
      <c r="I3" s="1181"/>
      <c r="J3" s="1181"/>
      <c r="K3" s="1182"/>
      <c r="L3" s="1180"/>
      <c r="M3" s="1180"/>
      <c r="N3" s="1120"/>
      <c r="O3" s="1120"/>
      <c r="P3" s="1120"/>
      <c r="Q3" s="1120"/>
    </row>
    <row r="4" spans="1:18" s="959" customFormat="1" ht="19.5">
      <c r="B4" s="1184"/>
      <c r="C4" s="1184"/>
      <c r="D4" s="1184"/>
      <c r="E4" s="1184"/>
      <c r="F4" s="1184"/>
      <c r="G4" s="1184"/>
      <c r="H4" s="1184"/>
      <c r="I4" s="1184"/>
      <c r="J4" s="1184"/>
      <c r="K4" s="1184"/>
      <c r="L4" s="1184"/>
      <c r="M4" s="1184"/>
      <c r="N4" s="1184"/>
      <c r="O4" s="1184"/>
      <c r="P4" s="1184"/>
      <c r="Q4" s="1184"/>
      <c r="R4" s="1272"/>
    </row>
    <row r="5" spans="1:18" s="959" customFormat="1" ht="19.5">
      <c r="A5" s="1100" t="s">
        <v>1443</v>
      </c>
      <c r="B5" s="1100"/>
      <c r="C5" s="1100"/>
      <c r="D5" s="1232"/>
      <c r="E5" s="1184"/>
      <c r="F5" s="1184"/>
      <c r="G5" s="1184"/>
      <c r="H5" s="1184"/>
      <c r="I5" s="1184"/>
      <c r="J5" s="1184"/>
      <c r="K5" s="1184"/>
      <c r="L5" s="1184"/>
      <c r="M5" s="1184"/>
      <c r="N5" s="1184"/>
      <c r="O5" s="1184"/>
      <c r="P5" s="1184"/>
      <c r="Q5" s="1184"/>
      <c r="R5" s="1272"/>
    </row>
    <row r="6" spans="1:18" s="959" customFormat="1" ht="19.5">
      <c r="A6" s="1158" t="s">
        <v>1312</v>
      </c>
      <c r="B6" s="1158"/>
      <c r="C6" s="1158"/>
      <c r="D6" s="1158"/>
      <c r="E6" s="1159"/>
      <c r="F6" s="1159"/>
      <c r="G6" s="1159"/>
      <c r="H6" s="1185"/>
      <c r="I6" s="1185"/>
      <c r="J6" s="1185"/>
      <c r="K6" s="1185"/>
      <c r="L6" s="1185"/>
      <c r="M6" s="1185"/>
      <c r="N6" s="1185"/>
      <c r="O6" s="1184"/>
      <c r="P6" s="1184"/>
      <c r="Q6" s="1184"/>
      <c r="R6" s="1272"/>
    </row>
    <row r="7" spans="1:18" s="959" customFormat="1" ht="19.5">
      <c r="A7" s="1158"/>
      <c r="B7" s="1158"/>
      <c r="C7" s="1158"/>
      <c r="D7" s="1158"/>
      <c r="E7" s="1159"/>
      <c r="F7" s="1159"/>
      <c r="G7" s="1159"/>
      <c r="H7" s="1185"/>
      <c r="I7" s="1185"/>
      <c r="J7" s="1185"/>
      <c r="K7" s="1185"/>
      <c r="L7" s="1185"/>
      <c r="M7" s="1185"/>
      <c r="N7" s="1185"/>
      <c r="O7" s="1184"/>
      <c r="P7" s="1184"/>
      <c r="Q7" s="1184"/>
      <c r="R7" s="1272"/>
    </row>
    <row r="8" spans="1:18">
      <c r="B8" s="1260"/>
      <c r="C8" s="1261"/>
      <c r="D8" s="1274"/>
      <c r="E8" s="1275"/>
      <c r="F8" s="1124"/>
      <c r="G8" s="1124"/>
      <c r="H8" s="1054" t="s">
        <v>152</v>
      </c>
      <c r="I8" s="1054"/>
      <c r="J8" s="1054" t="s">
        <v>151</v>
      </c>
      <c r="K8" s="1054"/>
      <c r="L8" s="1054"/>
      <c r="M8" s="1054"/>
      <c r="N8" s="1054"/>
      <c r="O8" s="1054"/>
      <c r="P8" s="1054"/>
      <c r="Q8" s="1054"/>
    </row>
    <row r="9" spans="1:18" ht="43.5" customHeight="1">
      <c r="B9" s="961" t="s">
        <v>1186</v>
      </c>
      <c r="C9" s="961" t="s">
        <v>1187</v>
      </c>
      <c r="D9" s="961" t="s">
        <v>1188</v>
      </c>
      <c r="E9" s="961" t="s">
        <v>1189</v>
      </c>
      <c r="F9" s="1136" t="s">
        <v>240</v>
      </c>
      <c r="G9" s="1160" t="s">
        <v>239</v>
      </c>
      <c r="H9" s="1055">
        <v>2012</v>
      </c>
      <c r="I9" s="1055">
        <v>2013</v>
      </c>
      <c r="J9" s="1055">
        <v>2014</v>
      </c>
      <c r="K9" s="1055">
        <v>2015</v>
      </c>
      <c r="L9" s="1055">
        <v>2016</v>
      </c>
      <c r="M9" s="1055">
        <v>2017</v>
      </c>
      <c r="N9" s="1055">
        <v>2018</v>
      </c>
      <c r="O9" s="1055">
        <v>2019</v>
      </c>
      <c r="P9" s="1055">
        <v>2020</v>
      </c>
      <c r="Q9" s="1055">
        <v>2021</v>
      </c>
    </row>
    <row r="10" spans="1:18" ht="28.5">
      <c r="B10" s="1276" t="s">
        <v>1271</v>
      </c>
      <c r="C10" s="1276" t="s">
        <v>1444</v>
      </c>
      <c r="D10" s="1277"/>
      <c r="E10" s="1277" t="s">
        <v>1445</v>
      </c>
      <c r="F10" s="1124"/>
      <c r="G10" s="1188"/>
      <c r="H10" s="1278"/>
      <c r="I10" s="1278"/>
      <c r="J10" s="1278"/>
      <c r="K10" s="1278"/>
      <c r="L10" s="1278"/>
      <c r="M10" s="1278"/>
      <c r="N10" s="1278"/>
      <c r="O10" s="1278"/>
      <c r="P10" s="1278"/>
      <c r="Q10" s="1278"/>
    </row>
    <row r="11" spans="1:18">
      <c r="B11" s="1279"/>
      <c r="C11" s="1241"/>
      <c r="D11" s="1280"/>
      <c r="E11" s="1280" t="s">
        <v>1446</v>
      </c>
      <c r="F11" s="1124"/>
      <c r="G11" s="1188"/>
      <c r="H11" s="1278"/>
      <c r="I11" s="1278"/>
      <c r="J11" s="1278"/>
      <c r="K11" s="1278"/>
      <c r="L11" s="1278"/>
      <c r="M11" s="1278"/>
      <c r="N11" s="1278"/>
      <c r="O11" s="1278"/>
      <c r="P11" s="1278"/>
      <c r="Q11" s="1278"/>
    </row>
    <row r="12" spans="1:18" ht="19.5">
      <c r="B12" s="1279"/>
      <c r="C12" s="1281"/>
      <c r="D12" s="1282"/>
      <c r="E12" s="1282" t="s">
        <v>1447</v>
      </c>
      <c r="F12" s="1283"/>
      <c r="G12" s="1284"/>
      <c r="H12" s="1278"/>
      <c r="I12" s="1278"/>
      <c r="J12" s="1278"/>
      <c r="K12" s="1278"/>
      <c r="L12" s="1278"/>
      <c r="M12" s="1278"/>
      <c r="N12" s="1278"/>
      <c r="O12" s="1278"/>
      <c r="P12" s="1278"/>
      <c r="Q12" s="1278"/>
    </row>
    <row r="13" spans="1:18" ht="19.5">
      <c r="B13" s="1279"/>
      <c r="C13" s="1281"/>
      <c r="D13" s="1280"/>
      <c r="E13" s="1280" t="s">
        <v>1448</v>
      </c>
      <c r="F13" s="1283"/>
      <c r="G13" s="1284"/>
      <c r="H13" s="1278"/>
      <c r="I13" s="1278"/>
      <c r="J13" s="1278"/>
      <c r="K13" s="1278"/>
      <c r="L13" s="1278"/>
      <c r="M13" s="1278"/>
      <c r="N13" s="1278"/>
      <c r="O13" s="1278"/>
      <c r="P13" s="1278"/>
      <c r="Q13" s="1278"/>
    </row>
    <row r="14" spans="1:18" ht="19.5">
      <c r="B14" s="1279"/>
      <c r="C14" s="1281"/>
      <c r="D14" s="1282"/>
      <c r="E14" s="1282" t="s">
        <v>13</v>
      </c>
      <c r="F14" s="1283"/>
      <c r="G14" s="1284"/>
      <c r="H14" s="1278"/>
      <c r="I14" s="1278"/>
      <c r="J14" s="1278"/>
      <c r="K14" s="1278"/>
      <c r="L14" s="1278"/>
      <c r="M14" s="1278"/>
      <c r="N14" s="1278"/>
      <c r="O14" s="1278"/>
      <c r="P14" s="1278"/>
      <c r="Q14" s="1278"/>
    </row>
    <row r="15" spans="1:18" ht="19.5">
      <c r="B15" s="1279"/>
      <c r="C15" s="1281"/>
      <c r="D15" s="1285"/>
      <c r="E15" s="1285" t="s">
        <v>1449</v>
      </c>
      <c r="F15" s="1283"/>
      <c r="G15" s="1284"/>
      <c r="H15" s="1278"/>
      <c r="I15" s="1278"/>
      <c r="J15" s="1278"/>
      <c r="K15" s="1278"/>
      <c r="L15" s="1278"/>
      <c r="M15" s="1278"/>
      <c r="N15" s="1278"/>
      <c r="O15" s="1278"/>
      <c r="P15" s="1278"/>
      <c r="Q15" s="1278"/>
    </row>
    <row r="16" spans="1:18" ht="19.5">
      <c r="B16" s="1279"/>
      <c r="C16" s="1281"/>
      <c r="D16" s="1285"/>
      <c r="E16" s="1285" t="s">
        <v>1450</v>
      </c>
      <c r="F16" s="1283"/>
      <c r="G16" s="1284"/>
      <c r="H16" s="1278"/>
      <c r="I16" s="1278"/>
      <c r="J16" s="1278"/>
      <c r="K16" s="1278"/>
      <c r="L16" s="1278"/>
      <c r="M16" s="1278"/>
      <c r="N16" s="1278"/>
      <c r="O16" s="1278"/>
      <c r="P16" s="1278"/>
      <c r="Q16" s="1278"/>
    </row>
    <row r="17" spans="2:17" ht="19.5">
      <c r="B17" s="1279"/>
      <c r="C17" s="1281"/>
      <c r="D17" s="1286"/>
      <c r="E17" s="1285" t="s">
        <v>1451</v>
      </c>
      <c r="F17" s="1283"/>
      <c r="G17" s="1284"/>
      <c r="H17" s="1278"/>
      <c r="I17" s="1278"/>
      <c r="J17" s="1278"/>
      <c r="K17" s="1278"/>
      <c r="L17" s="1278"/>
      <c r="M17" s="1278"/>
      <c r="N17" s="1278"/>
      <c r="O17" s="1278"/>
      <c r="P17" s="1278"/>
      <c r="Q17" s="1278"/>
    </row>
    <row r="18" spans="2:17" ht="19.5">
      <c r="B18" s="1279"/>
      <c r="C18" s="1281"/>
      <c r="D18" s="1286"/>
      <c r="E18" s="1285" t="s">
        <v>1452</v>
      </c>
      <c r="F18" s="1283"/>
      <c r="G18" s="1284"/>
      <c r="H18" s="1278"/>
      <c r="I18" s="1278"/>
      <c r="J18" s="1278"/>
      <c r="K18" s="1278"/>
      <c r="L18" s="1278"/>
      <c r="M18" s="1278"/>
      <c r="N18" s="1278"/>
      <c r="O18" s="1278"/>
      <c r="P18" s="1278"/>
      <c r="Q18" s="1278"/>
    </row>
    <row r="19" spans="2:17" ht="19.5">
      <c r="B19" s="1279"/>
      <c r="C19" s="1281"/>
      <c r="D19" s="1286"/>
      <c r="E19" s="1285" t="s">
        <v>1453</v>
      </c>
      <c r="F19" s="1283"/>
      <c r="G19" s="1284"/>
      <c r="H19" s="1278"/>
      <c r="I19" s="1278"/>
      <c r="J19" s="1278"/>
      <c r="K19" s="1278"/>
      <c r="L19" s="1278"/>
      <c r="M19" s="1278"/>
      <c r="N19" s="1278"/>
      <c r="O19" s="1278"/>
      <c r="P19" s="1278"/>
      <c r="Q19" s="1278"/>
    </row>
    <row r="20" spans="2:17" ht="19.5">
      <c r="B20" s="1279"/>
      <c r="C20" s="1281"/>
      <c r="D20" s="1286"/>
      <c r="E20" s="1285" t="s">
        <v>1454</v>
      </c>
      <c r="F20" s="1283"/>
      <c r="G20" s="1284"/>
      <c r="H20" s="1278"/>
      <c r="I20" s="1278"/>
      <c r="J20" s="1278"/>
      <c r="K20" s="1278"/>
      <c r="L20" s="1278"/>
      <c r="M20" s="1278"/>
      <c r="N20" s="1278"/>
      <c r="O20" s="1278"/>
      <c r="P20" s="1278"/>
      <c r="Q20" s="1278"/>
    </row>
    <row r="21" spans="2:17" ht="19.5">
      <c r="B21" s="1279"/>
      <c r="C21" s="1281"/>
      <c r="D21" s="1286"/>
      <c r="E21" s="1285" t="s">
        <v>1455</v>
      </c>
      <c r="F21" s="1283"/>
      <c r="G21" s="1284"/>
      <c r="H21" s="1278"/>
      <c r="I21" s="1278"/>
      <c r="J21" s="1278"/>
      <c r="K21" s="1278"/>
      <c r="L21" s="1278"/>
      <c r="M21" s="1278"/>
      <c r="N21" s="1278"/>
      <c r="O21" s="1278"/>
      <c r="P21" s="1278"/>
      <c r="Q21" s="1278"/>
    </row>
    <row r="22" spans="2:17" ht="26.25">
      <c r="B22" s="1279"/>
      <c r="C22" s="1281"/>
      <c r="D22" s="1286"/>
      <c r="E22" s="1287" t="s">
        <v>1456</v>
      </c>
      <c r="F22" s="1283"/>
      <c r="G22" s="1284"/>
      <c r="H22" s="1278"/>
      <c r="I22" s="1278"/>
      <c r="J22" s="1278"/>
      <c r="K22" s="1278"/>
      <c r="L22" s="1278"/>
      <c r="M22" s="1278"/>
      <c r="N22" s="1278"/>
      <c r="O22" s="1278"/>
      <c r="P22" s="1278"/>
      <c r="Q22" s="1278"/>
    </row>
    <row r="23" spans="2:17" ht="19.5">
      <c r="B23" s="1279"/>
      <c r="C23" s="1281"/>
      <c r="D23" s="1286"/>
      <c r="E23" s="1282" t="s">
        <v>1457</v>
      </c>
      <c r="F23" s="1283"/>
      <c r="G23" s="1284"/>
      <c r="H23" s="1278"/>
      <c r="I23" s="1278"/>
      <c r="J23" s="1278"/>
      <c r="K23" s="1278"/>
      <c r="L23" s="1278"/>
      <c r="M23" s="1278"/>
      <c r="N23" s="1278"/>
      <c r="O23" s="1278"/>
      <c r="P23" s="1278"/>
      <c r="Q23" s="1278"/>
    </row>
    <row r="24" spans="2:17" ht="19.5">
      <c r="B24" s="1279"/>
      <c r="C24" s="1281"/>
      <c r="D24" s="1286"/>
      <c r="E24" s="1278"/>
      <c r="F24" s="1283"/>
      <c r="G24" s="1284"/>
      <c r="H24" s="1278"/>
      <c r="I24" s="1278"/>
      <c r="J24" s="1278"/>
      <c r="K24" s="1278"/>
      <c r="L24" s="1278"/>
      <c r="M24" s="1278"/>
      <c r="N24" s="1278"/>
      <c r="O24" s="1278"/>
      <c r="P24" s="1278"/>
      <c r="Q24" s="1278"/>
    </row>
    <row r="25" spans="2:17" ht="19.5">
      <c r="B25" s="1279"/>
      <c r="C25" s="1281"/>
      <c r="D25" s="1286"/>
      <c r="E25" s="1278"/>
      <c r="F25" s="1283"/>
      <c r="G25" s="1284"/>
      <c r="H25" s="1278"/>
      <c r="I25" s="1278"/>
      <c r="J25" s="1278"/>
      <c r="K25" s="1278"/>
      <c r="L25" s="1278"/>
      <c r="M25" s="1278"/>
      <c r="N25" s="1278"/>
      <c r="O25" s="1278"/>
      <c r="P25" s="1278"/>
      <c r="Q25" s="1278"/>
    </row>
    <row r="26" spans="2:17" ht="19.5">
      <c r="B26" s="1279"/>
      <c r="C26" s="1281"/>
      <c r="D26" s="1286"/>
      <c r="E26" s="1278"/>
      <c r="F26" s="1283"/>
      <c r="G26" s="1284"/>
      <c r="H26" s="1278"/>
      <c r="I26" s="1278"/>
      <c r="J26" s="1278"/>
      <c r="K26" s="1278"/>
      <c r="L26" s="1278"/>
      <c r="M26" s="1278"/>
      <c r="N26" s="1278"/>
      <c r="O26" s="1278"/>
      <c r="P26" s="1278"/>
      <c r="Q26" s="1278"/>
    </row>
    <row r="27" spans="2:17" ht="19.5">
      <c r="B27" s="1279"/>
      <c r="C27" s="1281"/>
      <c r="D27" s="1286"/>
      <c r="E27" s="1278"/>
      <c r="F27" s="1283"/>
      <c r="G27" s="1284"/>
      <c r="H27" s="1278"/>
      <c r="I27" s="1278"/>
      <c r="J27" s="1278"/>
      <c r="K27" s="1278"/>
      <c r="L27" s="1278"/>
      <c r="M27" s="1278"/>
      <c r="N27" s="1278"/>
      <c r="O27" s="1278"/>
      <c r="P27" s="1278"/>
      <c r="Q27" s="1278"/>
    </row>
    <row r="28" spans="2:17" ht="19.5">
      <c r="B28" s="1279"/>
      <c r="C28" s="1281"/>
      <c r="D28" s="1286"/>
      <c r="E28" s="1278"/>
      <c r="F28" s="1283"/>
      <c r="G28" s="1284"/>
      <c r="H28" s="1278"/>
      <c r="I28" s="1278"/>
      <c r="J28" s="1278"/>
      <c r="K28" s="1278"/>
      <c r="L28" s="1278"/>
      <c r="M28" s="1278"/>
      <c r="N28" s="1278"/>
      <c r="O28" s="1278"/>
      <c r="P28" s="1278"/>
      <c r="Q28" s="1278"/>
    </row>
    <row r="29" spans="2:17" ht="19.5">
      <c r="B29" s="1279"/>
      <c r="C29" s="1281"/>
      <c r="D29" s="1286"/>
      <c r="E29" s="1278"/>
      <c r="F29" s="1283"/>
      <c r="G29" s="1284"/>
      <c r="H29" s="1278"/>
      <c r="I29" s="1278"/>
      <c r="J29" s="1278"/>
      <c r="K29" s="1278"/>
      <c r="L29" s="1278"/>
      <c r="M29" s="1278"/>
      <c r="N29" s="1278"/>
      <c r="O29" s="1278"/>
      <c r="P29" s="1278"/>
      <c r="Q29" s="1278"/>
    </row>
    <row r="30" spans="2:17" ht="19.5">
      <c r="B30" s="1279"/>
      <c r="C30" s="1281"/>
      <c r="D30" s="1286"/>
      <c r="E30" s="1278"/>
      <c r="F30" s="1283"/>
      <c r="G30" s="1284"/>
      <c r="H30" s="1278"/>
      <c r="I30" s="1278"/>
      <c r="J30" s="1278"/>
      <c r="K30" s="1278"/>
      <c r="L30" s="1278"/>
      <c r="M30" s="1278"/>
      <c r="N30" s="1278"/>
      <c r="O30" s="1278"/>
      <c r="P30" s="1278"/>
      <c r="Q30" s="1278"/>
    </row>
    <row r="31" spans="2:17" ht="19.5">
      <c r="B31" s="1279"/>
      <c r="C31" s="1281"/>
      <c r="D31" s="1286"/>
      <c r="E31" s="1278"/>
      <c r="F31" s="1283"/>
      <c r="G31" s="1284"/>
      <c r="H31" s="1278"/>
      <c r="I31" s="1278"/>
      <c r="J31" s="1278"/>
      <c r="K31" s="1278"/>
      <c r="L31" s="1278"/>
      <c r="M31" s="1278"/>
      <c r="N31" s="1278"/>
      <c r="O31" s="1278"/>
      <c r="P31" s="1278"/>
      <c r="Q31" s="1278"/>
    </row>
    <row r="32" spans="2:17" ht="19.5">
      <c r="B32" s="1279"/>
      <c r="C32" s="1281"/>
      <c r="D32" s="1286"/>
      <c r="E32" s="1278"/>
      <c r="F32" s="1283"/>
      <c r="G32" s="1284"/>
      <c r="H32" s="1278"/>
      <c r="I32" s="1278"/>
      <c r="J32" s="1278"/>
      <c r="K32" s="1278"/>
      <c r="L32" s="1278"/>
      <c r="M32" s="1278"/>
      <c r="N32" s="1278"/>
      <c r="O32" s="1278"/>
      <c r="P32" s="1278"/>
      <c r="Q32" s="1278"/>
    </row>
    <row r="33" spans="2:18" ht="26.25">
      <c r="B33" s="1279"/>
      <c r="C33" s="1288"/>
      <c r="D33" s="1286"/>
      <c r="E33" s="1286" t="s">
        <v>1458</v>
      </c>
      <c r="F33" s="1289"/>
      <c r="G33" s="1284"/>
      <c r="H33" s="1150">
        <f t="shared" ref="H33:Q33" si="0">SUM(H10:H32)</f>
        <v>0</v>
      </c>
      <c r="I33" s="1150">
        <f t="shared" si="0"/>
        <v>0</v>
      </c>
      <c r="J33" s="1150">
        <f t="shared" si="0"/>
        <v>0</v>
      </c>
      <c r="K33" s="1150">
        <f t="shared" si="0"/>
        <v>0</v>
      </c>
      <c r="L33" s="1150">
        <f t="shared" si="0"/>
        <v>0</v>
      </c>
      <c r="M33" s="1150">
        <f t="shared" si="0"/>
        <v>0</v>
      </c>
      <c r="N33" s="1150">
        <f t="shared" si="0"/>
        <v>0</v>
      </c>
      <c r="O33" s="1150">
        <f t="shared" si="0"/>
        <v>0</v>
      </c>
      <c r="P33" s="1150">
        <f t="shared" si="0"/>
        <v>0</v>
      </c>
      <c r="Q33" s="1150">
        <f t="shared" si="0"/>
        <v>0</v>
      </c>
      <c r="R33" s="1290"/>
    </row>
    <row r="34" spans="2:18" ht="19.5">
      <c r="B34" s="1279"/>
      <c r="C34" s="1281"/>
      <c r="D34" s="1282"/>
      <c r="E34" s="1282" t="s">
        <v>714</v>
      </c>
      <c r="F34" s="1283"/>
      <c r="G34" s="1284"/>
      <c r="H34" s="1140"/>
      <c r="I34" s="1140"/>
      <c r="J34" s="1140"/>
      <c r="K34" s="1140"/>
      <c r="L34" s="1140"/>
      <c r="M34" s="1140"/>
      <c r="N34" s="1140"/>
      <c r="O34" s="1140"/>
      <c r="P34" s="1140"/>
      <c r="Q34" s="1140"/>
    </row>
    <row r="35" spans="2:18" ht="19.5">
      <c r="B35" s="1279"/>
      <c r="C35" s="1281"/>
      <c r="D35" s="1282"/>
      <c r="E35" s="1282" t="s">
        <v>1459</v>
      </c>
      <c r="F35" s="1283"/>
      <c r="G35" s="1284"/>
      <c r="H35" s="1140"/>
      <c r="I35" s="1140"/>
      <c r="J35" s="1140"/>
      <c r="K35" s="1140"/>
      <c r="L35" s="1140"/>
      <c r="M35" s="1140"/>
      <c r="N35" s="1140"/>
      <c r="O35" s="1140"/>
      <c r="P35" s="1140"/>
      <c r="Q35" s="1140"/>
    </row>
    <row r="36" spans="2:18" ht="19.5">
      <c r="B36" s="1279"/>
      <c r="C36" s="1291"/>
      <c r="D36" s="1292"/>
      <c r="E36" s="1292" t="s">
        <v>1460</v>
      </c>
      <c r="F36" s="1283"/>
      <c r="G36" s="1284"/>
      <c r="H36" s="1150">
        <f t="shared" ref="H36:Q36" si="1">+H35+H34+H33</f>
        <v>0</v>
      </c>
      <c r="I36" s="1150">
        <f t="shared" si="1"/>
        <v>0</v>
      </c>
      <c r="J36" s="1150">
        <f t="shared" si="1"/>
        <v>0</v>
      </c>
      <c r="K36" s="1150">
        <f t="shared" si="1"/>
        <v>0</v>
      </c>
      <c r="L36" s="1150">
        <f t="shared" si="1"/>
        <v>0</v>
      </c>
      <c r="M36" s="1150">
        <f t="shared" si="1"/>
        <v>0</v>
      </c>
      <c r="N36" s="1150">
        <f t="shared" si="1"/>
        <v>0</v>
      </c>
      <c r="O36" s="1150">
        <f t="shared" si="1"/>
        <v>0</v>
      </c>
      <c r="P36" s="1150">
        <f t="shared" si="1"/>
        <v>0</v>
      </c>
      <c r="Q36" s="1150">
        <f t="shared" si="1"/>
        <v>0</v>
      </c>
      <c r="R36" s="1290"/>
    </row>
    <row r="37" spans="2:18" ht="28.5" customHeight="1">
      <c r="B37" s="1279"/>
      <c r="C37" s="1276" t="s">
        <v>1358</v>
      </c>
      <c r="D37" s="1277"/>
      <c r="E37" s="1277" t="s">
        <v>1445</v>
      </c>
      <c r="F37" s="1124"/>
      <c r="G37" s="1188"/>
      <c r="H37" s="1293"/>
      <c r="I37" s="1293"/>
      <c r="J37" s="1293"/>
      <c r="K37" s="1293"/>
      <c r="L37" s="1293"/>
      <c r="M37" s="1293"/>
      <c r="N37" s="1293"/>
      <c r="O37" s="1293"/>
      <c r="P37" s="1293"/>
      <c r="Q37" s="1293"/>
    </row>
    <row r="38" spans="2:18">
      <c r="B38" s="1279"/>
      <c r="C38" s="1241"/>
      <c r="D38" s="1280"/>
      <c r="E38" s="1280" t="s">
        <v>1446</v>
      </c>
      <c r="F38" s="1124"/>
      <c r="G38" s="1188"/>
      <c r="H38" s="1293"/>
      <c r="I38" s="1293"/>
      <c r="J38" s="1293"/>
      <c r="K38" s="1293"/>
      <c r="L38" s="1293"/>
      <c r="M38" s="1293"/>
      <c r="N38" s="1293"/>
      <c r="O38" s="1293"/>
      <c r="P38" s="1293"/>
      <c r="Q38" s="1293"/>
    </row>
    <row r="39" spans="2:18" ht="19.5">
      <c r="B39" s="1279"/>
      <c r="C39" s="1281"/>
      <c r="D39" s="1282"/>
      <c r="E39" s="1282" t="s">
        <v>1447</v>
      </c>
      <c r="F39" s="1283"/>
      <c r="G39" s="1284"/>
      <c r="H39" s="1293"/>
      <c r="I39" s="1293"/>
      <c r="J39" s="1293"/>
      <c r="K39" s="1293"/>
      <c r="L39" s="1293"/>
      <c r="M39" s="1293"/>
      <c r="N39" s="1293"/>
      <c r="O39" s="1293"/>
      <c r="P39" s="1293"/>
      <c r="Q39" s="1293"/>
    </row>
    <row r="40" spans="2:18" ht="19.5">
      <c r="B40" s="1279"/>
      <c r="C40" s="1281"/>
      <c r="D40" s="1280"/>
      <c r="E40" s="1280" t="s">
        <v>1448</v>
      </c>
      <c r="F40" s="1283"/>
      <c r="G40" s="1284"/>
      <c r="H40" s="1293"/>
      <c r="I40" s="1293"/>
      <c r="J40" s="1293"/>
      <c r="K40" s="1293"/>
      <c r="L40" s="1293"/>
      <c r="M40" s="1293"/>
      <c r="N40" s="1293"/>
      <c r="O40" s="1293"/>
      <c r="P40" s="1293"/>
      <c r="Q40" s="1293"/>
    </row>
    <row r="41" spans="2:18" ht="19.5">
      <c r="B41" s="1279"/>
      <c r="C41" s="1281"/>
      <c r="D41" s="1282"/>
      <c r="E41" s="1282" t="s">
        <v>13</v>
      </c>
      <c r="F41" s="1283"/>
      <c r="G41" s="1284"/>
      <c r="H41" s="1293"/>
      <c r="I41" s="1293"/>
      <c r="J41" s="1293"/>
      <c r="K41" s="1293"/>
      <c r="L41" s="1293"/>
      <c r="M41" s="1293"/>
      <c r="N41" s="1293"/>
      <c r="O41" s="1293"/>
      <c r="P41" s="1293"/>
      <c r="Q41" s="1293"/>
    </row>
    <row r="42" spans="2:18" ht="19.5">
      <c r="B42" s="1279"/>
      <c r="C42" s="1281"/>
      <c r="D42" s="1285"/>
      <c r="E42" s="1285" t="s">
        <v>1449</v>
      </c>
      <c r="F42" s="1283"/>
      <c r="G42" s="1284"/>
      <c r="H42" s="1293"/>
      <c r="I42" s="1293"/>
      <c r="J42" s="1293"/>
      <c r="K42" s="1293"/>
      <c r="L42" s="1293"/>
      <c r="M42" s="1293"/>
      <c r="N42" s="1293"/>
      <c r="O42" s="1293"/>
      <c r="P42" s="1293"/>
      <c r="Q42" s="1293"/>
    </row>
    <row r="43" spans="2:18" ht="19.5">
      <c r="B43" s="1279"/>
      <c r="C43" s="1281"/>
      <c r="D43" s="1285"/>
      <c r="E43" s="1285" t="s">
        <v>1450</v>
      </c>
      <c r="F43" s="1283"/>
      <c r="G43" s="1284"/>
      <c r="H43" s="1293"/>
      <c r="I43" s="1293"/>
      <c r="J43" s="1293"/>
      <c r="K43" s="1293"/>
      <c r="L43" s="1293"/>
      <c r="M43" s="1293"/>
      <c r="N43" s="1293"/>
      <c r="O43" s="1293"/>
      <c r="P43" s="1293"/>
      <c r="Q43" s="1293"/>
    </row>
    <row r="44" spans="2:18" ht="19.5">
      <c r="B44" s="1279"/>
      <c r="C44" s="1281"/>
      <c r="D44" s="1285"/>
      <c r="E44" s="1285" t="s">
        <v>1451</v>
      </c>
      <c r="F44" s="1283"/>
      <c r="G44" s="1284"/>
      <c r="H44" s="1293"/>
      <c r="I44" s="1293"/>
      <c r="J44" s="1293"/>
      <c r="K44" s="1293"/>
      <c r="L44" s="1293"/>
      <c r="M44" s="1293"/>
      <c r="N44" s="1293"/>
      <c r="O44" s="1293"/>
      <c r="P44" s="1293"/>
      <c r="Q44" s="1293"/>
    </row>
    <row r="45" spans="2:18" ht="19.5">
      <c r="B45" s="1279"/>
      <c r="C45" s="1281"/>
      <c r="D45" s="1285"/>
      <c r="E45" s="1285" t="s">
        <v>1452</v>
      </c>
      <c r="F45" s="1283"/>
      <c r="G45" s="1284"/>
      <c r="H45" s="1293"/>
      <c r="I45" s="1293"/>
      <c r="J45" s="1293"/>
      <c r="K45" s="1293"/>
      <c r="L45" s="1293"/>
      <c r="M45" s="1293"/>
      <c r="N45" s="1293"/>
      <c r="O45" s="1293"/>
      <c r="P45" s="1293"/>
      <c r="Q45" s="1293"/>
    </row>
    <row r="46" spans="2:18" ht="19.5">
      <c r="B46" s="1279"/>
      <c r="C46" s="1281"/>
      <c r="D46" s="1285"/>
      <c r="E46" s="1285" t="s">
        <v>1453</v>
      </c>
      <c r="F46" s="1283"/>
      <c r="G46" s="1284"/>
      <c r="H46" s="1293"/>
      <c r="I46" s="1293"/>
      <c r="J46" s="1293"/>
      <c r="K46" s="1293"/>
      <c r="L46" s="1293"/>
      <c r="M46" s="1293"/>
      <c r="N46" s="1293"/>
      <c r="O46" s="1293"/>
      <c r="P46" s="1293"/>
      <c r="Q46" s="1293"/>
    </row>
    <row r="47" spans="2:18" ht="19.5">
      <c r="B47" s="1279"/>
      <c r="C47" s="1281"/>
      <c r="D47" s="1285"/>
      <c r="E47" s="1285" t="s">
        <v>1454</v>
      </c>
      <c r="F47" s="1283"/>
      <c r="G47" s="1284"/>
      <c r="H47" s="1293"/>
      <c r="I47" s="1293"/>
      <c r="J47" s="1293"/>
      <c r="K47" s="1293"/>
      <c r="L47" s="1293"/>
      <c r="M47" s="1293"/>
      <c r="N47" s="1293"/>
      <c r="O47" s="1293"/>
      <c r="P47" s="1293"/>
      <c r="Q47" s="1293"/>
    </row>
    <row r="48" spans="2:18" ht="19.5">
      <c r="B48" s="1279"/>
      <c r="C48" s="1281"/>
      <c r="D48" s="1285"/>
      <c r="E48" s="1285" t="s">
        <v>1455</v>
      </c>
      <c r="F48" s="1283"/>
      <c r="G48" s="1284"/>
      <c r="H48" s="1293"/>
      <c r="I48" s="1293"/>
      <c r="J48" s="1293"/>
      <c r="K48" s="1293"/>
      <c r="L48" s="1293"/>
      <c r="M48" s="1293"/>
      <c r="N48" s="1293"/>
      <c r="O48" s="1293"/>
      <c r="P48" s="1293"/>
      <c r="Q48" s="1293"/>
    </row>
    <row r="49" spans="2:17" ht="26.25">
      <c r="B49" s="1279"/>
      <c r="C49" s="1281"/>
      <c r="D49" s="1287"/>
      <c r="E49" s="1287" t="s">
        <v>1456</v>
      </c>
      <c r="F49" s="1283"/>
      <c r="G49" s="1284"/>
      <c r="H49" s="1293"/>
      <c r="I49" s="1293"/>
      <c r="J49" s="1293"/>
      <c r="K49" s="1293"/>
      <c r="L49" s="1293"/>
      <c r="M49" s="1293"/>
      <c r="N49" s="1293"/>
      <c r="O49" s="1293"/>
      <c r="P49" s="1293"/>
      <c r="Q49" s="1293"/>
    </row>
    <row r="50" spans="2:17" ht="19.5">
      <c r="B50" s="1279"/>
      <c r="C50" s="1281"/>
      <c r="D50" s="1282"/>
      <c r="E50" s="1282" t="s">
        <v>1457</v>
      </c>
      <c r="F50" s="1283"/>
      <c r="G50" s="1284"/>
      <c r="H50" s="1293"/>
      <c r="I50" s="1293"/>
      <c r="J50" s="1293"/>
      <c r="K50" s="1293"/>
      <c r="L50" s="1293"/>
      <c r="M50" s="1293"/>
      <c r="N50" s="1293"/>
      <c r="O50" s="1293"/>
      <c r="P50" s="1293"/>
      <c r="Q50" s="1293"/>
    </row>
    <row r="51" spans="2:17" ht="19.5">
      <c r="B51" s="1279"/>
      <c r="C51" s="1281"/>
      <c r="D51" s="1282"/>
      <c r="E51" s="1278"/>
      <c r="F51" s="1283"/>
      <c r="G51" s="1284"/>
      <c r="H51" s="1293"/>
      <c r="I51" s="1293"/>
      <c r="J51" s="1293"/>
      <c r="K51" s="1293"/>
      <c r="L51" s="1293"/>
      <c r="M51" s="1293"/>
      <c r="N51" s="1293"/>
      <c r="O51" s="1293"/>
      <c r="P51" s="1293"/>
      <c r="Q51" s="1293"/>
    </row>
    <row r="52" spans="2:17" ht="19.5">
      <c r="B52" s="1279"/>
      <c r="C52" s="1281"/>
      <c r="D52" s="1282"/>
      <c r="E52" s="1278"/>
      <c r="F52" s="1283"/>
      <c r="G52" s="1284"/>
      <c r="H52" s="1293"/>
      <c r="I52" s="1293"/>
      <c r="J52" s="1293"/>
      <c r="K52" s="1293"/>
      <c r="L52" s="1293"/>
      <c r="M52" s="1293"/>
      <c r="N52" s="1293"/>
      <c r="O52" s="1293"/>
      <c r="P52" s="1293"/>
      <c r="Q52" s="1293"/>
    </row>
    <row r="53" spans="2:17" ht="19.5">
      <c r="B53" s="1279"/>
      <c r="C53" s="1281"/>
      <c r="D53" s="1282"/>
      <c r="E53" s="1278"/>
      <c r="F53" s="1283"/>
      <c r="G53" s="1284"/>
      <c r="H53" s="1293"/>
      <c r="I53" s="1293"/>
      <c r="J53" s="1293"/>
      <c r="K53" s="1293"/>
      <c r="L53" s="1293"/>
      <c r="M53" s="1293"/>
      <c r="N53" s="1293"/>
      <c r="O53" s="1293"/>
      <c r="P53" s="1293"/>
      <c r="Q53" s="1293"/>
    </row>
    <row r="54" spans="2:17" ht="19.5">
      <c r="B54" s="1279"/>
      <c r="C54" s="1281"/>
      <c r="D54" s="1282"/>
      <c r="E54" s="1278"/>
      <c r="F54" s="1283"/>
      <c r="G54" s="1284"/>
      <c r="H54" s="1293"/>
      <c r="I54" s="1293"/>
      <c r="J54" s="1293"/>
      <c r="K54" s="1293"/>
      <c r="L54" s="1293"/>
      <c r="M54" s="1293"/>
      <c r="N54" s="1293"/>
      <c r="O54" s="1293"/>
      <c r="P54" s="1293"/>
      <c r="Q54" s="1293"/>
    </row>
    <row r="55" spans="2:17" ht="19.5">
      <c r="B55" s="1279"/>
      <c r="C55" s="1281"/>
      <c r="D55" s="1282"/>
      <c r="E55" s="1278"/>
      <c r="F55" s="1283"/>
      <c r="G55" s="1284"/>
      <c r="H55" s="1293"/>
      <c r="I55" s="1293"/>
      <c r="J55" s="1293"/>
      <c r="K55" s="1293"/>
      <c r="L55" s="1293"/>
      <c r="M55" s="1293"/>
      <c r="N55" s="1293"/>
      <c r="O55" s="1293"/>
      <c r="P55" s="1293"/>
      <c r="Q55" s="1293"/>
    </row>
    <row r="56" spans="2:17" ht="19.5">
      <c r="B56" s="1279"/>
      <c r="C56" s="1281"/>
      <c r="D56" s="1282"/>
      <c r="E56" s="1278"/>
      <c r="F56" s="1283"/>
      <c r="G56" s="1284"/>
      <c r="H56" s="1293"/>
      <c r="I56" s="1293"/>
      <c r="J56" s="1293"/>
      <c r="K56" s="1293"/>
      <c r="L56" s="1293"/>
      <c r="M56" s="1293"/>
      <c r="N56" s="1293"/>
      <c r="O56" s="1293"/>
      <c r="P56" s="1293"/>
      <c r="Q56" s="1293"/>
    </row>
    <row r="57" spans="2:17" ht="19.5">
      <c r="B57" s="1279"/>
      <c r="C57" s="1281"/>
      <c r="D57" s="1282"/>
      <c r="E57" s="1278"/>
      <c r="F57" s="1283"/>
      <c r="G57" s="1284"/>
      <c r="H57" s="1293"/>
      <c r="I57" s="1293"/>
      <c r="J57" s="1293"/>
      <c r="K57" s="1293"/>
      <c r="L57" s="1293"/>
      <c r="M57" s="1293"/>
      <c r="N57" s="1293"/>
      <c r="O57" s="1293"/>
      <c r="P57" s="1293"/>
      <c r="Q57" s="1293"/>
    </row>
    <row r="58" spans="2:17" ht="19.5">
      <c r="B58" s="1279"/>
      <c r="C58" s="1281"/>
      <c r="D58" s="1282"/>
      <c r="E58" s="1278"/>
      <c r="F58" s="1283"/>
      <c r="G58" s="1284"/>
      <c r="H58" s="1293"/>
      <c r="I58" s="1293"/>
      <c r="J58" s="1293"/>
      <c r="K58" s="1293"/>
      <c r="L58" s="1293"/>
      <c r="M58" s="1293"/>
      <c r="N58" s="1293"/>
      <c r="O58" s="1293"/>
      <c r="P58" s="1293"/>
      <c r="Q58" s="1293"/>
    </row>
    <row r="59" spans="2:17" ht="19.5">
      <c r="B59" s="1279"/>
      <c r="C59" s="1281"/>
      <c r="D59" s="1282"/>
      <c r="E59" s="1278"/>
      <c r="F59" s="1283"/>
      <c r="G59" s="1284"/>
      <c r="H59" s="1293"/>
      <c r="I59" s="1293"/>
      <c r="J59" s="1293"/>
      <c r="K59" s="1293"/>
      <c r="L59" s="1293"/>
      <c r="M59" s="1293"/>
      <c r="N59" s="1293"/>
      <c r="O59" s="1293"/>
      <c r="P59" s="1293"/>
      <c r="Q59" s="1293"/>
    </row>
    <row r="60" spans="2:17" ht="19.5">
      <c r="B60" s="1279"/>
      <c r="C60" s="1288"/>
      <c r="D60" s="1286"/>
      <c r="E60" s="1286" t="s">
        <v>8</v>
      </c>
      <c r="F60" s="1289"/>
      <c r="G60" s="1284"/>
      <c r="H60" s="1150">
        <f t="shared" ref="H60:Q60" si="2">SUM(H51:H59,H37:H39)</f>
        <v>0</v>
      </c>
      <c r="I60" s="1150">
        <f t="shared" si="2"/>
        <v>0</v>
      </c>
      <c r="J60" s="1150">
        <f t="shared" si="2"/>
        <v>0</v>
      </c>
      <c r="K60" s="1150">
        <f t="shared" si="2"/>
        <v>0</v>
      </c>
      <c r="L60" s="1150">
        <f t="shared" si="2"/>
        <v>0</v>
      </c>
      <c r="M60" s="1150">
        <f t="shared" si="2"/>
        <v>0</v>
      </c>
      <c r="N60" s="1150">
        <f t="shared" si="2"/>
        <v>0</v>
      </c>
      <c r="O60" s="1150">
        <f t="shared" si="2"/>
        <v>0</v>
      </c>
      <c r="P60" s="1150">
        <f t="shared" si="2"/>
        <v>0</v>
      </c>
      <c r="Q60" s="1150">
        <f t="shared" si="2"/>
        <v>0</v>
      </c>
    </row>
    <row r="61" spans="2:17" ht="19.5">
      <c r="B61" s="1279"/>
      <c r="C61" s="1281"/>
      <c r="D61" s="1282"/>
      <c r="E61" s="1282" t="s">
        <v>714</v>
      </c>
      <c r="F61" s="1283"/>
      <c r="G61" s="1284"/>
      <c r="H61" s="1294"/>
      <c r="I61" s="1294"/>
      <c r="J61" s="1294"/>
      <c r="K61" s="1294"/>
      <c r="L61" s="1294"/>
      <c r="M61" s="1294"/>
      <c r="N61" s="1294"/>
      <c r="O61" s="1294"/>
      <c r="P61" s="1294"/>
      <c r="Q61" s="1294"/>
    </row>
    <row r="62" spans="2:17" ht="19.5">
      <c r="B62" s="1279"/>
      <c r="C62" s="1281"/>
      <c r="D62" s="1282"/>
      <c r="E62" s="1282" t="s">
        <v>1459</v>
      </c>
      <c r="F62" s="1283"/>
      <c r="G62" s="1284"/>
      <c r="H62" s="1294"/>
      <c r="I62" s="1294"/>
      <c r="J62" s="1294"/>
      <c r="K62" s="1294"/>
      <c r="L62" s="1294"/>
      <c r="M62" s="1294"/>
      <c r="N62" s="1294"/>
      <c r="O62" s="1294"/>
      <c r="P62" s="1294"/>
      <c r="Q62" s="1294"/>
    </row>
    <row r="63" spans="2:17" ht="19.5">
      <c r="B63" s="1295"/>
      <c r="C63" s="1291"/>
      <c r="D63" s="1286"/>
      <c r="E63" s="1286" t="s">
        <v>8</v>
      </c>
      <c r="F63" s="1283"/>
      <c r="G63" s="1284"/>
      <c r="H63" s="1150">
        <f t="shared" ref="H63:Q63" si="3">+H62+H61+H60</f>
        <v>0</v>
      </c>
      <c r="I63" s="1150">
        <f t="shared" si="3"/>
        <v>0</v>
      </c>
      <c r="J63" s="1150">
        <f t="shared" si="3"/>
        <v>0</v>
      </c>
      <c r="K63" s="1150">
        <f t="shared" si="3"/>
        <v>0</v>
      </c>
      <c r="L63" s="1150">
        <f t="shared" si="3"/>
        <v>0</v>
      </c>
      <c r="M63" s="1150">
        <f t="shared" si="3"/>
        <v>0</v>
      </c>
      <c r="N63" s="1150">
        <f t="shared" si="3"/>
        <v>0</v>
      </c>
      <c r="O63" s="1150">
        <f t="shared" si="3"/>
        <v>0</v>
      </c>
      <c r="P63" s="1150">
        <f t="shared" si="3"/>
        <v>0</v>
      </c>
      <c r="Q63" s="1150">
        <f t="shared" si="3"/>
        <v>0</v>
      </c>
    </row>
    <row r="64" spans="2:17" ht="28.5" customHeight="1">
      <c r="B64" s="1279"/>
      <c r="C64" s="1276" t="s">
        <v>1461</v>
      </c>
      <c r="D64" s="1296"/>
      <c r="E64" s="1277" t="s">
        <v>1445</v>
      </c>
      <c r="F64" s="1124"/>
      <c r="G64" s="1188"/>
      <c r="H64" s="1293"/>
      <c r="I64" s="1293"/>
      <c r="J64" s="1293"/>
      <c r="K64" s="1293"/>
      <c r="L64" s="1293"/>
      <c r="M64" s="1293"/>
      <c r="N64" s="1293"/>
      <c r="O64" s="1293"/>
      <c r="P64" s="1293"/>
      <c r="Q64" s="1293"/>
    </row>
    <row r="65" spans="2:17">
      <c r="B65" s="1279"/>
      <c r="C65" s="1241"/>
      <c r="D65" s="1280"/>
      <c r="E65" s="1280" t="s">
        <v>1446</v>
      </c>
      <c r="F65" s="1124"/>
      <c r="G65" s="1188"/>
      <c r="H65" s="1293"/>
      <c r="I65" s="1293"/>
      <c r="J65" s="1293"/>
      <c r="K65" s="1293"/>
      <c r="L65" s="1293"/>
      <c r="M65" s="1293"/>
      <c r="N65" s="1293"/>
      <c r="O65" s="1293"/>
      <c r="P65" s="1293"/>
      <c r="Q65" s="1293"/>
    </row>
    <row r="66" spans="2:17" ht="19.5">
      <c r="B66" s="1279"/>
      <c r="C66" s="1281"/>
      <c r="D66" s="1282"/>
      <c r="E66" s="1282" t="s">
        <v>1447</v>
      </c>
      <c r="F66" s="1283"/>
      <c r="G66" s="1284"/>
      <c r="H66" s="1293"/>
      <c r="I66" s="1293"/>
      <c r="J66" s="1293"/>
      <c r="K66" s="1293"/>
      <c r="L66" s="1293"/>
      <c r="M66" s="1293"/>
      <c r="N66" s="1293"/>
      <c r="O66" s="1293"/>
      <c r="P66" s="1293"/>
      <c r="Q66" s="1293"/>
    </row>
    <row r="67" spans="2:17" ht="19.5">
      <c r="B67" s="1279"/>
      <c r="C67" s="1281"/>
      <c r="D67" s="1280"/>
      <c r="E67" s="1280" t="s">
        <v>1448</v>
      </c>
      <c r="F67" s="1283"/>
      <c r="G67" s="1284"/>
      <c r="H67" s="1293"/>
      <c r="I67" s="1293"/>
      <c r="J67" s="1293"/>
      <c r="K67" s="1293"/>
      <c r="L67" s="1293"/>
      <c r="M67" s="1293"/>
      <c r="N67" s="1293"/>
      <c r="O67" s="1293"/>
      <c r="P67" s="1293"/>
      <c r="Q67" s="1293"/>
    </row>
    <row r="68" spans="2:17" ht="19.5">
      <c r="B68" s="1279"/>
      <c r="C68" s="1281"/>
      <c r="D68" s="1282"/>
      <c r="E68" s="1282" t="s">
        <v>13</v>
      </c>
      <c r="F68" s="1283"/>
      <c r="G68" s="1284"/>
      <c r="H68" s="1293"/>
      <c r="I68" s="1293"/>
      <c r="J68" s="1293"/>
      <c r="K68" s="1293"/>
      <c r="L68" s="1293"/>
      <c r="M68" s="1293"/>
      <c r="N68" s="1293"/>
      <c r="O68" s="1293"/>
      <c r="P68" s="1293"/>
      <c r="Q68" s="1293"/>
    </row>
    <row r="69" spans="2:17" ht="19.5">
      <c r="B69" s="1279"/>
      <c r="C69" s="1281"/>
      <c r="D69" s="1285"/>
      <c r="E69" s="1285" t="s">
        <v>1449</v>
      </c>
      <c r="F69" s="1283"/>
      <c r="G69" s="1284"/>
      <c r="H69" s="1293"/>
      <c r="I69" s="1293"/>
      <c r="J69" s="1293"/>
      <c r="K69" s="1293"/>
      <c r="L69" s="1293"/>
      <c r="M69" s="1293"/>
      <c r="N69" s="1293"/>
      <c r="O69" s="1293"/>
      <c r="P69" s="1293"/>
      <c r="Q69" s="1293"/>
    </row>
    <row r="70" spans="2:17" ht="19.5">
      <c r="B70" s="1279"/>
      <c r="C70" s="1281"/>
      <c r="D70" s="1285"/>
      <c r="E70" s="1285" t="s">
        <v>1450</v>
      </c>
      <c r="F70" s="1283"/>
      <c r="G70" s="1284"/>
      <c r="H70" s="1293"/>
      <c r="I70" s="1293"/>
      <c r="J70" s="1293"/>
      <c r="K70" s="1293"/>
      <c r="L70" s="1293"/>
      <c r="M70" s="1293"/>
      <c r="N70" s="1293"/>
      <c r="O70" s="1293"/>
      <c r="P70" s="1293"/>
      <c r="Q70" s="1293"/>
    </row>
    <row r="71" spans="2:17" ht="19.5">
      <c r="B71" s="1279"/>
      <c r="C71" s="1281"/>
      <c r="D71" s="1285"/>
      <c r="E71" s="1285" t="s">
        <v>1451</v>
      </c>
      <c r="F71" s="1283"/>
      <c r="G71" s="1284"/>
      <c r="H71" s="1293"/>
      <c r="I71" s="1293"/>
      <c r="J71" s="1293"/>
      <c r="K71" s="1293"/>
      <c r="L71" s="1293"/>
      <c r="M71" s="1293"/>
      <c r="N71" s="1293"/>
      <c r="O71" s="1293"/>
      <c r="P71" s="1293"/>
      <c r="Q71" s="1293"/>
    </row>
    <row r="72" spans="2:17" ht="19.5">
      <c r="B72" s="1279"/>
      <c r="C72" s="1281"/>
      <c r="D72" s="1285"/>
      <c r="E72" s="1285" t="s">
        <v>1452</v>
      </c>
      <c r="F72" s="1283"/>
      <c r="G72" s="1284"/>
      <c r="H72" s="1293"/>
      <c r="I72" s="1293"/>
      <c r="J72" s="1293"/>
      <c r="K72" s="1293"/>
      <c r="L72" s="1293"/>
      <c r="M72" s="1293"/>
      <c r="N72" s="1293"/>
      <c r="O72" s="1293"/>
      <c r="P72" s="1293"/>
      <c r="Q72" s="1293"/>
    </row>
    <row r="73" spans="2:17" ht="19.5">
      <c r="B73" s="1279"/>
      <c r="C73" s="1281"/>
      <c r="D73" s="1285"/>
      <c r="E73" s="1285" t="s">
        <v>1453</v>
      </c>
      <c r="F73" s="1283"/>
      <c r="G73" s="1284"/>
      <c r="H73" s="1293"/>
      <c r="I73" s="1293"/>
      <c r="J73" s="1293"/>
      <c r="K73" s="1293"/>
      <c r="L73" s="1293"/>
      <c r="M73" s="1293"/>
      <c r="N73" s="1293"/>
      <c r="O73" s="1293"/>
      <c r="P73" s="1293"/>
      <c r="Q73" s="1293"/>
    </row>
    <row r="74" spans="2:17" ht="19.5">
      <c r="B74" s="1279"/>
      <c r="C74" s="1281"/>
      <c r="D74" s="1285"/>
      <c r="E74" s="1285" t="s">
        <v>1454</v>
      </c>
      <c r="F74" s="1283"/>
      <c r="G74" s="1284"/>
      <c r="H74" s="1293"/>
      <c r="I74" s="1293"/>
      <c r="J74" s="1293"/>
      <c r="K74" s="1293"/>
      <c r="L74" s="1293"/>
      <c r="M74" s="1293"/>
      <c r="N74" s="1293"/>
      <c r="O74" s="1293"/>
      <c r="P74" s="1293"/>
      <c r="Q74" s="1293"/>
    </row>
    <row r="75" spans="2:17" ht="19.5">
      <c r="B75" s="1279"/>
      <c r="C75" s="1281"/>
      <c r="D75" s="1285"/>
      <c r="E75" s="1285" t="s">
        <v>1455</v>
      </c>
      <c r="F75" s="1283"/>
      <c r="G75" s="1284"/>
      <c r="H75" s="1293"/>
      <c r="I75" s="1293"/>
      <c r="J75" s="1293"/>
      <c r="K75" s="1293"/>
      <c r="L75" s="1293"/>
      <c r="M75" s="1293"/>
      <c r="N75" s="1293"/>
      <c r="O75" s="1293"/>
      <c r="P75" s="1293"/>
      <c r="Q75" s="1293"/>
    </row>
    <row r="76" spans="2:17" ht="26.25">
      <c r="B76" s="1279"/>
      <c r="C76" s="1281"/>
      <c r="D76" s="1287"/>
      <c r="E76" s="1287" t="s">
        <v>1456</v>
      </c>
      <c r="F76" s="1283"/>
      <c r="G76" s="1284"/>
      <c r="H76" s="1293"/>
      <c r="I76" s="1293"/>
      <c r="J76" s="1293"/>
      <c r="K76" s="1293"/>
      <c r="L76" s="1293"/>
      <c r="M76" s="1293"/>
      <c r="N76" s="1293"/>
      <c r="O76" s="1293"/>
      <c r="P76" s="1293"/>
      <c r="Q76" s="1293"/>
    </row>
    <row r="77" spans="2:17" ht="19.5">
      <c r="B77" s="1279"/>
      <c r="C77" s="1281"/>
      <c r="D77" s="1282"/>
      <c r="E77" s="1282" t="s">
        <v>1457</v>
      </c>
      <c r="F77" s="1283"/>
      <c r="G77" s="1284"/>
      <c r="H77" s="1293"/>
      <c r="I77" s="1293"/>
      <c r="J77" s="1293"/>
      <c r="K77" s="1293"/>
      <c r="L77" s="1293"/>
      <c r="M77" s="1293"/>
      <c r="N77" s="1293"/>
      <c r="O77" s="1293"/>
      <c r="P77" s="1293"/>
      <c r="Q77" s="1293"/>
    </row>
    <row r="78" spans="2:17" ht="19.5">
      <c r="B78" s="1279"/>
      <c r="C78" s="1281"/>
      <c r="D78" s="1282"/>
      <c r="E78" s="1278"/>
      <c r="F78" s="1283"/>
      <c r="G78" s="1284"/>
      <c r="H78" s="1293"/>
      <c r="I78" s="1293"/>
      <c r="J78" s="1293"/>
      <c r="K78" s="1293"/>
      <c r="L78" s="1293"/>
      <c r="M78" s="1293"/>
      <c r="N78" s="1293"/>
      <c r="O78" s="1293"/>
      <c r="P78" s="1293"/>
      <c r="Q78" s="1293"/>
    </row>
    <row r="79" spans="2:17" ht="19.5">
      <c r="B79" s="1279"/>
      <c r="C79" s="1281"/>
      <c r="D79" s="1282"/>
      <c r="E79" s="1278"/>
      <c r="F79" s="1283"/>
      <c r="G79" s="1284"/>
      <c r="H79" s="1293"/>
      <c r="I79" s="1293"/>
      <c r="J79" s="1293"/>
      <c r="K79" s="1293"/>
      <c r="L79" s="1293"/>
      <c r="M79" s="1293"/>
      <c r="N79" s="1293"/>
      <c r="O79" s="1293"/>
      <c r="P79" s="1293"/>
      <c r="Q79" s="1293"/>
    </row>
    <row r="80" spans="2:17" ht="19.5">
      <c r="B80" s="1279"/>
      <c r="C80" s="1281"/>
      <c r="D80" s="1282"/>
      <c r="E80" s="1278"/>
      <c r="F80" s="1283"/>
      <c r="G80" s="1284"/>
      <c r="H80" s="1293"/>
      <c r="I80" s="1293"/>
      <c r="J80" s="1293"/>
      <c r="K80" s="1293"/>
      <c r="L80" s="1293"/>
      <c r="M80" s="1293"/>
      <c r="N80" s="1293"/>
      <c r="O80" s="1293"/>
      <c r="P80" s="1293"/>
      <c r="Q80" s="1293"/>
    </row>
    <row r="81" spans="2:17" ht="19.5">
      <c r="B81" s="1279"/>
      <c r="C81" s="1281"/>
      <c r="D81" s="1282"/>
      <c r="E81" s="1278"/>
      <c r="F81" s="1283"/>
      <c r="G81" s="1284"/>
      <c r="H81" s="1293"/>
      <c r="I81" s="1293"/>
      <c r="J81" s="1293"/>
      <c r="K81" s="1293"/>
      <c r="L81" s="1293"/>
      <c r="M81" s="1293"/>
      <c r="N81" s="1293"/>
      <c r="O81" s="1293"/>
      <c r="P81" s="1293"/>
      <c r="Q81" s="1293"/>
    </row>
    <row r="82" spans="2:17" ht="19.5">
      <c r="B82" s="1279"/>
      <c r="C82" s="1281"/>
      <c r="D82" s="1282"/>
      <c r="E82" s="1278"/>
      <c r="F82" s="1283"/>
      <c r="G82" s="1284"/>
      <c r="H82" s="1293"/>
      <c r="I82" s="1293"/>
      <c r="J82" s="1293"/>
      <c r="K82" s="1293"/>
      <c r="L82" s="1293"/>
      <c r="M82" s="1293"/>
      <c r="N82" s="1293"/>
      <c r="O82" s="1293"/>
      <c r="P82" s="1293"/>
      <c r="Q82" s="1293"/>
    </row>
    <row r="83" spans="2:17" ht="19.5">
      <c r="B83" s="1279"/>
      <c r="C83" s="1281"/>
      <c r="D83" s="1282"/>
      <c r="E83" s="1278"/>
      <c r="F83" s="1283"/>
      <c r="G83" s="1284"/>
      <c r="H83" s="1293"/>
      <c r="I83" s="1293"/>
      <c r="J83" s="1293"/>
      <c r="K83" s="1293"/>
      <c r="L83" s="1293"/>
      <c r="M83" s="1293"/>
      <c r="N83" s="1293"/>
      <c r="O83" s="1293"/>
      <c r="P83" s="1293"/>
      <c r="Q83" s="1293"/>
    </row>
    <row r="84" spans="2:17" ht="19.5">
      <c r="B84" s="1279"/>
      <c r="C84" s="1281"/>
      <c r="D84" s="1282"/>
      <c r="E84" s="1278"/>
      <c r="F84" s="1283"/>
      <c r="G84" s="1284"/>
      <c r="H84" s="1293"/>
      <c r="I84" s="1293"/>
      <c r="J84" s="1293"/>
      <c r="K84" s="1293"/>
      <c r="L84" s="1293"/>
      <c r="M84" s="1293"/>
      <c r="N84" s="1293"/>
      <c r="O84" s="1293"/>
      <c r="P84" s="1293"/>
      <c r="Q84" s="1293"/>
    </row>
    <row r="85" spans="2:17" ht="19.5">
      <c r="B85" s="1279"/>
      <c r="C85" s="1281"/>
      <c r="D85" s="1282"/>
      <c r="E85" s="1278"/>
      <c r="F85" s="1283"/>
      <c r="G85" s="1284"/>
      <c r="H85" s="1293"/>
      <c r="I85" s="1293"/>
      <c r="J85" s="1293"/>
      <c r="K85" s="1293"/>
      <c r="L85" s="1293"/>
      <c r="M85" s="1293"/>
      <c r="N85" s="1293"/>
      <c r="O85" s="1293"/>
      <c r="P85" s="1293"/>
      <c r="Q85" s="1293"/>
    </row>
    <row r="86" spans="2:17" ht="19.5">
      <c r="B86" s="1279"/>
      <c r="C86" s="1281"/>
      <c r="D86" s="1282"/>
      <c r="E86" s="1278"/>
      <c r="F86" s="1283"/>
      <c r="G86" s="1284"/>
      <c r="H86" s="1293"/>
      <c r="I86" s="1293"/>
      <c r="J86" s="1293"/>
      <c r="K86" s="1293"/>
      <c r="L86" s="1293"/>
      <c r="M86" s="1293"/>
      <c r="N86" s="1293"/>
      <c r="O86" s="1293"/>
      <c r="P86" s="1293"/>
      <c r="Q86" s="1293"/>
    </row>
    <row r="87" spans="2:17" ht="19.5">
      <c r="B87" s="1279"/>
      <c r="C87" s="1288"/>
      <c r="D87" s="1286"/>
      <c r="E87" s="1286" t="s">
        <v>8</v>
      </c>
      <c r="F87" s="1289"/>
      <c r="G87" s="1284"/>
      <c r="H87" s="1150">
        <f t="shared" ref="H87:Q87" si="4">SUM(H78:H86,H64:H66)</f>
        <v>0</v>
      </c>
      <c r="I87" s="1150">
        <f t="shared" si="4"/>
        <v>0</v>
      </c>
      <c r="J87" s="1150">
        <f t="shared" si="4"/>
        <v>0</v>
      </c>
      <c r="K87" s="1150">
        <f t="shared" si="4"/>
        <v>0</v>
      </c>
      <c r="L87" s="1150">
        <f t="shared" si="4"/>
        <v>0</v>
      </c>
      <c r="M87" s="1150">
        <f t="shared" si="4"/>
        <v>0</v>
      </c>
      <c r="N87" s="1150">
        <f t="shared" si="4"/>
        <v>0</v>
      </c>
      <c r="O87" s="1150">
        <f t="shared" si="4"/>
        <v>0</v>
      </c>
      <c r="P87" s="1150">
        <f t="shared" si="4"/>
        <v>0</v>
      </c>
      <c r="Q87" s="1150">
        <f t="shared" si="4"/>
        <v>0</v>
      </c>
    </row>
    <row r="88" spans="2:17" ht="19.5">
      <c r="B88" s="1279"/>
      <c r="C88" s="1281"/>
      <c r="D88" s="1282"/>
      <c r="E88" s="1282" t="s">
        <v>714</v>
      </c>
      <c r="F88" s="1283"/>
      <c r="G88" s="1284"/>
      <c r="H88" s="1294"/>
      <c r="I88" s="1294"/>
      <c r="J88" s="1294"/>
      <c r="K88" s="1294"/>
      <c r="L88" s="1294"/>
      <c r="M88" s="1294"/>
      <c r="N88" s="1294"/>
      <c r="O88" s="1294"/>
      <c r="P88" s="1294"/>
      <c r="Q88" s="1294"/>
    </row>
    <row r="89" spans="2:17" ht="19.5">
      <c r="B89" s="1279"/>
      <c r="C89" s="1281"/>
      <c r="D89" s="1282"/>
      <c r="E89" s="1282" t="s">
        <v>1459</v>
      </c>
      <c r="F89" s="1283"/>
      <c r="G89" s="1284"/>
      <c r="H89" s="1294"/>
      <c r="I89" s="1294"/>
      <c r="J89" s="1294"/>
      <c r="K89" s="1294"/>
      <c r="L89" s="1294"/>
      <c r="M89" s="1294"/>
      <c r="N89" s="1294"/>
      <c r="O89" s="1294"/>
      <c r="P89" s="1294"/>
      <c r="Q89" s="1294"/>
    </row>
    <row r="90" spans="2:17" ht="19.5">
      <c r="B90" s="1279"/>
      <c r="C90" s="1281"/>
      <c r="D90" s="1286"/>
      <c r="E90" s="1286" t="s">
        <v>8</v>
      </c>
      <c r="F90" s="1283"/>
      <c r="G90" s="1284"/>
      <c r="H90" s="1150">
        <f t="shared" ref="H90:Q90" si="5">+H89+H88+H87</f>
        <v>0</v>
      </c>
      <c r="I90" s="1150">
        <f t="shared" si="5"/>
        <v>0</v>
      </c>
      <c r="J90" s="1150">
        <f t="shared" si="5"/>
        <v>0</v>
      </c>
      <c r="K90" s="1150">
        <f t="shared" si="5"/>
        <v>0</v>
      </c>
      <c r="L90" s="1150">
        <f t="shared" si="5"/>
        <v>0</v>
      </c>
      <c r="M90" s="1150">
        <f t="shared" si="5"/>
        <v>0</v>
      </c>
      <c r="N90" s="1150">
        <f t="shared" si="5"/>
        <v>0</v>
      </c>
      <c r="O90" s="1150">
        <f t="shared" si="5"/>
        <v>0</v>
      </c>
      <c r="P90" s="1150">
        <f t="shared" si="5"/>
        <v>0</v>
      </c>
      <c r="Q90" s="1150">
        <f t="shared" si="5"/>
        <v>0</v>
      </c>
    </row>
    <row r="91" spans="2:17" ht="28.5" customHeight="1">
      <c r="B91" s="1279"/>
      <c r="C91" s="1281"/>
      <c r="D91" s="1296"/>
      <c r="E91" s="1277" t="s">
        <v>1445</v>
      </c>
      <c r="F91" s="1124"/>
      <c r="G91" s="1188"/>
      <c r="H91" s="1293"/>
      <c r="I91" s="1293"/>
      <c r="J91" s="1293"/>
      <c r="K91" s="1293"/>
      <c r="L91" s="1293"/>
      <c r="M91" s="1293"/>
      <c r="N91" s="1293"/>
      <c r="O91" s="1293"/>
      <c r="P91" s="1293"/>
      <c r="Q91" s="1293"/>
    </row>
    <row r="92" spans="2:17">
      <c r="B92" s="1279"/>
      <c r="C92" s="1241"/>
      <c r="D92" s="1280"/>
      <c r="E92" s="1280" t="s">
        <v>1446</v>
      </c>
      <c r="F92" s="1124"/>
      <c r="G92" s="1188"/>
      <c r="H92" s="1293"/>
      <c r="I92" s="1293"/>
      <c r="J92" s="1293"/>
      <c r="K92" s="1293"/>
      <c r="L92" s="1293"/>
      <c r="M92" s="1293"/>
      <c r="N92" s="1293"/>
      <c r="O92" s="1293"/>
      <c r="P92" s="1293"/>
      <c r="Q92" s="1293"/>
    </row>
    <row r="93" spans="2:17" ht="19.5">
      <c r="B93" s="1279"/>
      <c r="C93" s="1281"/>
      <c r="D93" s="1282"/>
      <c r="E93" s="1282" t="s">
        <v>1447</v>
      </c>
      <c r="F93" s="1283"/>
      <c r="G93" s="1284"/>
      <c r="H93" s="1293"/>
      <c r="I93" s="1293"/>
      <c r="J93" s="1293"/>
      <c r="K93" s="1293"/>
      <c r="L93" s="1293"/>
      <c r="M93" s="1293"/>
      <c r="N93" s="1293"/>
      <c r="O93" s="1293"/>
      <c r="P93" s="1293"/>
      <c r="Q93" s="1293"/>
    </row>
    <row r="94" spans="2:17" ht="19.5">
      <c r="B94" s="1279"/>
      <c r="C94" s="1281"/>
      <c r="D94" s="1280"/>
      <c r="E94" s="1280" t="s">
        <v>1448</v>
      </c>
      <c r="F94" s="1283"/>
      <c r="G94" s="1284"/>
      <c r="H94" s="1293"/>
      <c r="I94" s="1293"/>
      <c r="J94" s="1293"/>
      <c r="K94" s="1293"/>
      <c r="L94" s="1293"/>
      <c r="M94" s="1293"/>
      <c r="N94" s="1293"/>
      <c r="O94" s="1293"/>
      <c r="P94" s="1293"/>
      <c r="Q94" s="1293"/>
    </row>
    <row r="95" spans="2:17" ht="19.5">
      <c r="B95" s="1279"/>
      <c r="C95" s="1281"/>
      <c r="D95" s="1282"/>
      <c r="E95" s="1282" t="s">
        <v>13</v>
      </c>
      <c r="F95" s="1283"/>
      <c r="G95" s="1284"/>
      <c r="H95" s="1293"/>
      <c r="I95" s="1293"/>
      <c r="J95" s="1293"/>
      <c r="K95" s="1293"/>
      <c r="L95" s="1293"/>
      <c r="M95" s="1293"/>
      <c r="N95" s="1293"/>
      <c r="O95" s="1293"/>
      <c r="P95" s="1293"/>
      <c r="Q95" s="1293"/>
    </row>
    <row r="96" spans="2:17" ht="19.5">
      <c r="B96" s="1279"/>
      <c r="C96" s="1281"/>
      <c r="D96" s="1285"/>
      <c r="E96" s="1285" t="s">
        <v>1449</v>
      </c>
      <c r="F96" s="1283"/>
      <c r="G96" s="1284"/>
      <c r="H96" s="1293"/>
      <c r="I96" s="1293"/>
      <c r="J96" s="1293"/>
      <c r="K96" s="1293"/>
      <c r="L96" s="1293"/>
      <c r="M96" s="1293"/>
      <c r="N96" s="1293"/>
      <c r="O96" s="1293"/>
      <c r="P96" s="1293"/>
      <c r="Q96" s="1293"/>
    </row>
    <row r="97" spans="2:17" ht="19.5">
      <c r="B97" s="1279"/>
      <c r="C97" s="1281"/>
      <c r="D97" s="1285"/>
      <c r="E97" s="1285" t="s">
        <v>1450</v>
      </c>
      <c r="F97" s="1283"/>
      <c r="G97" s="1284"/>
      <c r="H97" s="1293"/>
      <c r="I97" s="1293"/>
      <c r="J97" s="1293"/>
      <c r="K97" s="1293"/>
      <c r="L97" s="1293"/>
      <c r="M97" s="1293"/>
      <c r="N97" s="1293"/>
      <c r="O97" s="1293"/>
      <c r="P97" s="1293"/>
      <c r="Q97" s="1293"/>
    </row>
    <row r="98" spans="2:17" ht="19.5">
      <c r="B98" s="1279"/>
      <c r="C98" s="1281"/>
      <c r="D98" s="1285"/>
      <c r="E98" s="1285" t="s">
        <v>1451</v>
      </c>
      <c r="F98" s="1283"/>
      <c r="G98" s="1284"/>
      <c r="H98" s="1293"/>
      <c r="I98" s="1293"/>
      <c r="J98" s="1293"/>
      <c r="K98" s="1293"/>
      <c r="L98" s="1293"/>
      <c r="M98" s="1293"/>
      <c r="N98" s="1293"/>
      <c r="O98" s="1293"/>
      <c r="P98" s="1293"/>
      <c r="Q98" s="1293"/>
    </row>
    <row r="99" spans="2:17" ht="19.5">
      <c r="B99" s="1279"/>
      <c r="C99" s="1281"/>
      <c r="D99" s="1285"/>
      <c r="E99" s="1285" t="s">
        <v>1452</v>
      </c>
      <c r="F99" s="1283"/>
      <c r="G99" s="1284"/>
      <c r="H99" s="1293"/>
      <c r="I99" s="1293"/>
      <c r="J99" s="1293"/>
      <c r="K99" s="1293"/>
      <c r="L99" s="1293"/>
      <c r="M99" s="1293"/>
      <c r="N99" s="1293"/>
      <c r="O99" s="1293"/>
      <c r="P99" s="1293"/>
      <c r="Q99" s="1293"/>
    </row>
    <row r="100" spans="2:17" ht="19.5">
      <c r="B100" s="1279"/>
      <c r="C100" s="1281"/>
      <c r="D100" s="1285"/>
      <c r="E100" s="1285" t="s">
        <v>1453</v>
      </c>
      <c r="F100" s="1283"/>
      <c r="G100" s="1284"/>
      <c r="H100" s="1293"/>
      <c r="I100" s="1293"/>
      <c r="J100" s="1293"/>
      <c r="K100" s="1293"/>
      <c r="L100" s="1293"/>
      <c r="M100" s="1293"/>
      <c r="N100" s="1293"/>
      <c r="O100" s="1293"/>
      <c r="P100" s="1293"/>
      <c r="Q100" s="1293"/>
    </row>
    <row r="101" spans="2:17" ht="19.5">
      <c r="B101" s="1279"/>
      <c r="C101" s="1281"/>
      <c r="D101" s="1285"/>
      <c r="E101" s="1285" t="s">
        <v>1454</v>
      </c>
      <c r="F101" s="1283"/>
      <c r="G101" s="1284"/>
      <c r="H101" s="1293"/>
      <c r="I101" s="1293"/>
      <c r="J101" s="1293"/>
      <c r="K101" s="1293"/>
      <c r="L101" s="1293"/>
      <c r="M101" s="1293"/>
      <c r="N101" s="1293"/>
      <c r="O101" s="1293"/>
      <c r="P101" s="1293"/>
      <c r="Q101" s="1293"/>
    </row>
    <row r="102" spans="2:17" ht="19.5">
      <c r="B102" s="1279"/>
      <c r="C102" s="1281"/>
      <c r="D102" s="1285"/>
      <c r="E102" s="1285" t="s">
        <v>1455</v>
      </c>
      <c r="F102" s="1283"/>
      <c r="G102" s="1284"/>
      <c r="H102" s="1293"/>
      <c r="I102" s="1293"/>
      <c r="J102" s="1293"/>
      <c r="K102" s="1293"/>
      <c r="L102" s="1293"/>
      <c r="M102" s="1293"/>
      <c r="N102" s="1293"/>
      <c r="O102" s="1293"/>
      <c r="P102" s="1293"/>
      <c r="Q102" s="1293"/>
    </row>
    <row r="103" spans="2:17" ht="26.25">
      <c r="B103" s="1279"/>
      <c r="C103" s="1281"/>
      <c r="D103" s="1287"/>
      <c r="E103" s="1287" t="s">
        <v>1456</v>
      </c>
      <c r="F103" s="1283"/>
      <c r="G103" s="1284"/>
      <c r="H103" s="1293"/>
      <c r="I103" s="1293"/>
      <c r="J103" s="1293"/>
      <c r="K103" s="1293"/>
      <c r="L103" s="1293"/>
      <c r="M103" s="1293"/>
      <c r="N103" s="1293"/>
      <c r="O103" s="1293"/>
      <c r="P103" s="1293"/>
      <c r="Q103" s="1293"/>
    </row>
    <row r="104" spans="2:17" ht="19.5">
      <c r="B104" s="1279"/>
      <c r="C104" s="1281"/>
      <c r="D104" s="1282"/>
      <c r="E104" s="1282" t="s">
        <v>1457</v>
      </c>
      <c r="F104" s="1283"/>
      <c r="G104" s="1284"/>
      <c r="H104" s="1293"/>
      <c r="I104" s="1293"/>
      <c r="J104" s="1293"/>
      <c r="K104" s="1293"/>
      <c r="L104" s="1293"/>
      <c r="M104" s="1293"/>
      <c r="N104" s="1293"/>
      <c r="O104" s="1293"/>
      <c r="P104" s="1293"/>
      <c r="Q104" s="1293"/>
    </row>
    <row r="105" spans="2:17" ht="19.5">
      <c r="B105" s="1279"/>
      <c r="C105" s="1281"/>
      <c r="D105" s="1282"/>
      <c r="E105" s="1278"/>
      <c r="F105" s="1283"/>
      <c r="G105" s="1284"/>
      <c r="H105" s="1293"/>
      <c r="I105" s="1293"/>
      <c r="J105" s="1293"/>
      <c r="K105" s="1293"/>
      <c r="L105" s="1293"/>
      <c r="M105" s="1293"/>
      <c r="N105" s="1293"/>
      <c r="O105" s="1293"/>
      <c r="P105" s="1293"/>
      <c r="Q105" s="1293"/>
    </row>
    <row r="106" spans="2:17" ht="19.5">
      <c r="B106" s="1279"/>
      <c r="C106" s="1281"/>
      <c r="D106" s="1282"/>
      <c r="E106" s="1278"/>
      <c r="F106" s="1283"/>
      <c r="G106" s="1284"/>
      <c r="H106" s="1293"/>
      <c r="I106" s="1293"/>
      <c r="J106" s="1293"/>
      <c r="K106" s="1293"/>
      <c r="L106" s="1293"/>
      <c r="M106" s="1293"/>
      <c r="N106" s="1293"/>
      <c r="O106" s="1293"/>
      <c r="P106" s="1293"/>
      <c r="Q106" s="1293"/>
    </row>
    <row r="107" spans="2:17" ht="19.5">
      <c r="B107" s="1279"/>
      <c r="C107" s="1281"/>
      <c r="D107" s="1282"/>
      <c r="E107" s="1278"/>
      <c r="F107" s="1283"/>
      <c r="G107" s="1284"/>
      <c r="H107" s="1293"/>
      <c r="I107" s="1293"/>
      <c r="J107" s="1293"/>
      <c r="K107" s="1293"/>
      <c r="L107" s="1293"/>
      <c r="M107" s="1293"/>
      <c r="N107" s="1293"/>
      <c r="O107" s="1293"/>
      <c r="P107" s="1293"/>
      <c r="Q107" s="1293"/>
    </row>
    <row r="108" spans="2:17" ht="19.5">
      <c r="B108" s="1279"/>
      <c r="C108" s="1281"/>
      <c r="D108" s="1282"/>
      <c r="E108" s="1278"/>
      <c r="F108" s="1283"/>
      <c r="G108" s="1284"/>
      <c r="H108" s="1293"/>
      <c r="I108" s="1293"/>
      <c r="J108" s="1293"/>
      <c r="K108" s="1293"/>
      <c r="L108" s="1293"/>
      <c r="M108" s="1293"/>
      <c r="N108" s="1293"/>
      <c r="O108" s="1293"/>
      <c r="P108" s="1293"/>
      <c r="Q108" s="1293"/>
    </row>
    <row r="109" spans="2:17" ht="19.5">
      <c r="B109" s="1279"/>
      <c r="C109" s="1281"/>
      <c r="D109" s="1282"/>
      <c r="E109" s="1278"/>
      <c r="F109" s="1283"/>
      <c r="G109" s="1284"/>
      <c r="H109" s="1293"/>
      <c r="I109" s="1293"/>
      <c r="J109" s="1293"/>
      <c r="K109" s="1293"/>
      <c r="L109" s="1293"/>
      <c r="M109" s="1293"/>
      <c r="N109" s="1293"/>
      <c r="O109" s="1293"/>
      <c r="P109" s="1293"/>
      <c r="Q109" s="1293"/>
    </row>
    <row r="110" spans="2:17" ht="19.5">
      <c r="B110" s="1279"/>
      <c r="C110" s="1281"/>
      <c r="D110" s="1282"/>
      <c r="E110" s="1278"/>
      <c r="F110" s="1283"/>
      <c r="G110" s="1284"/>
      <c r="H110" s="1293"/>
      <c r="I110" s="1293"/>
      <c r="J110" s="1293"/>
      <c r="K110" s="1293"/>
      <c r="L110" s="1293"/>
      <c r="M110" s="1293"/>
      <c r="N110" s="1293"/>
      <c r="O110" s="1293"/>
      <c r="P110" s="1293"/>
      <c r="Q110" s="1293"/>
    </row>
    <row r="111" spans="2:17" ht="19.5">
      <c r="B111" s="1279"/>
      <c r="C111" s="1281"/>
      <c r="D111" s="1282"/>
      <c r="E111" s="1278"/>
      <c r="F111" s="1283"/>
      <c r="G111" s="1284"/>
      <c r="H111" s="1293"/>
      <c r="I111" s="1293"/>
      <c r="J111" s="1293"/>
      <c r="K111" s="1293"/>
      <c r="L111" s="1293"/>
      <c r="M111" s="1293"/>
      <c r="N111" s="1293"/>
      <c r="O111" s="1293"/>
      <c r="P111" s="1293"/>
      <c r="Q111" s="1293"/>
    </row>
    <row r="112" spans="2:17" ht="19.5">
      <c r="B112" s="1279"/>
      <c r="C112" s="1281"/>
      <c r="D112" s="1282"/>
      <c r="E112" s="1278"/>
      <c r="F112" s="1283"/>
      <c r="G112" s="1284"/>
      <c r="H112" s="1293"/>
      <c r="I112" s="1293"/>
      <c r="J112" s="1293"/>
      <c r="K112" s="1293"/>
      <c r="L112" s="1293"/>
      <c r="M112" s="1293"/>
      <c r="N112" s="1293"/>
      <c r="O112" s="1293"/>
      <c r="P112" s="1293"/>
      <c r="Q112" s="1293"/>
    </row>
    <row r="113" spans="2:17" ht="19.5">
      <c r="B113" s="1279"/>
      <c r="C113" s="1281"/>
      <c r="D113" s="1282"/>
      <c r="E113" s="1278"/>
      <c r="F113" s="1283"/>
      <c r="G113" s="1284"/>
      <c r="H113" s="1293"/>
      <c r="I113" s="1293"/>
      <c r="J113" s="1293"/>
      <c r="K113" s="1293"/>
      <c r="L113" s="1293"/>
      <c r="M113" s="1293"/>
      <c r="N113" s="1293"/>
      <c r="O113" s="1293"/>
      <c r="P113" s="1293"/>
      <c r="Q113" s="1293"/>
    </row>
    <row r="114" spans="2:17" ht="19.5">
      <c r="B114" s="1279"/>
      <c r="C114" s="1288"/>
      <c r="D114" s="1286"/>
      <c r="E114" s="1286" t="s">
        <v>8</v>
      </c>
      <c r="F114" s="1289"/>
      <c r="G114" s="1284"/>
      <c r="H114" s="1150">
        <f t="shared" ref="H114:Q114" si="6">SUM(H105:H113,H91:H93)</f>
        <v>0</v>
      </c>
      <c r="I114" s="1150">
        <f t="shared" si="6"/>
        <v>0</v>
      </c>
      <c r="J114" s="1150">
        <f t="shared" si="6"/>
        <v>0</v>
      </c>
      <c r="K114" s="1150">
        <f t="shared" si="6"/>
        <v>0</v>
      </c>
      <c r="L114" s="1150">
        <f t="shared" si="6"/>
        <v>0</v>
      </c>
      <c r="M114" s="1150">
        <f t="shared" si="6"/>
        <v>0</v>
      </c>
      <c r="N114" s="1150">
        <f t="shared" si="6"/>
        <v>0</v>
      </c>
      <c r="O114" s="1150">
        <f t="shared" si="6"/>
        <v>0</v>
      </c>
      <c r="P114" s="1150">
        <f t="shared" si="6"/>
        <v>0</v>
      </c>
      <c r="Q114" s="1150">
        <f t="shared" si="6"/>
        <v>0</v>
      </c>
    </row>
    <row r="115" spans="2:17" ht="19.5">
      <c r="B115" s="1279"/>
      <c r="C115" s="1281"/>
      <c r="D115" s="1282"/>
      <c r="E115" s="1282" t="s">
        <v>714</v>
      </c>
      <c r="F115" s="1283"/>
      <c r="G115" s="1284"/>
      <c r="H115" s="1294"/>
      <c r="I115" s="1294"/>
      <c r="J115" s="1294"/>
      <c r="K115" s="1294"/>
      <c r="L115" s="1294"/>
      <c r="M115" s="1294"/>
      <c r="N115" s="1294"/>
      <c r="O115" s="1294"/>
      <c r="P115" s="1294"/>
      <c r="Q115" s="1294"/>
    </row>
    <row r="116" spans="2:17" ht="19.5">
      <c r="B116" s="1279"/>
      <c r="C116" s="1281"/>
      <c r="D116" s="1282"/>
      <c r="E116" s="1282" t="s">
        <v>1459</v>
      </c>
      <c r="F116" s="1283"/>
      <c r="G116" s="1284"/>
      <c r="H116" s="1294"/>
      <c r="I116" s="1294"/>
      <c r="J116" s="1294"/>
      <c r="K116" s="1294"/>
      <c r="L116" s="1294"/>
      <c r="M116" s="1294"/>
      <c r="N116" s="1294"/>
      <c r="O116" s="1294"/>
      <c r="P116" s="1294"/>
      <c r="Q116" s="1294"/>
    </row>
    <row r="117" spans="2:17" ht="19.5">
      <c r="B117" s="1279"/>
      <c r="C117" s="1281"/>
      <c r="D117" s="1286"/>
      <c r="E117" s="1286" t="s">
        <v>8</v>
      </c>
      <c r="F117" s="1283"/>
      <c r="G117" s="1284"/>
      <c r="H117" s="1150">
        <f t="shared" ref="H117:Q117" si="7">+H116+H115+H114</f>
        <v>0</v>
      </c>
      <c r="I117" s="1150">
        <f t="shared" si="7"/>
        <v>0</v>
      </c>
      <c r="J117" s="1150">
        <f t="shared" si="7"/>
        <v>0</v>
      </c>
      <c r="K117" s="1150">
        <f t="shared" si="7"/>
        <v>0</v>
      </c>
      <c r="L117" s="1150">
        <f t="shared" si="7"/>
        <v>0</v>
      </c>
      <c r="M117" s="1150">
        <f t="shared" si="7"/>
        <v>0</v>
      </c>
      <c r="N117" s="1150">
        <f t="shared" si="7"/>
        <v>0</v>
      </c>
      <c r="O117" s="1150">
        <f t="shared" si="7"/>
        <v>0</v>
      </c>
      <c r="P117" s="1150">
        <f t="shared" si="7"/>
        <v>0</v>
      </c>
      <c r="Q117" s="1150">
        <f t="shared" si="7"/>
        <v>0</v>
      </c>
    </row>
    <row r="118" spans="2:17" ht="28.5" customHeight="1">
      <c r="B118" s="1279"/>
      <c r="C118" s="1281"/>
      <c r="D118" s="1296"/>
      <c r="E118" s="1277" t="s">
        <v>1445</v>
      </c>
      <c r="F118" s="1124"/>
      <c r="G118" s="1188"/>
      <c r="H118" s="1293"/>
      <c r="I118" s="1293"/>
      <c r="J118" s="1293"/>
      <c r="K118" s="1293"/>
      <c r="L118" s="1293"/>
      <c r="M118" s="1293"/>
      <c r="N118" s="1293"/>
      <c r="O118" s="1293"/>
      <c r="P118" s="1293"/>
      <c r="Q118" s="1293"/>
    </row>
    <row r="119" spans="2:17">
      <c r="B119" s="1279"/>
      <c r="C119" s="1241"/>
      <c r="D119" s="1280"/>
      <c r="E119" s="1280" t="s">
        <v>1446</v>
      </c>
      <c r="F119" s="1124"/>
      <c r="G119" s="1188"/>
      <c r="H119" s="1293"/>
      <c r="I119" s="1293"/>
      <c r="J119" s="1293"/>
      <c r="K119" s="1293"/>
      <c r="L119" s="1293"/>
      <c r="M119" s="1293"/>
      <c r="N119" s="1293"/>
      <c r="O119" s="1293"/>
      <c r="P119" s="1293"/>
      <c r="Q119" s="1293"/>
    </row>
    <row r="120" spans="2:17" ht="19.5">
      <c r="B120" s="1279"/>
      <c r="C120" s="1281"/>
      <c r="D120" s="1282"/>
      <c r="E120" s="1282" t="s">
        <v>1447</v>
      </c>
      <c r="F120" s="1283"/>
      <c r="G120" s="1284"/>
      <c r="H120" s="1293"/>
      <c r="I120" s="1293"/>
      <c r="J120" s="1293"/>
      <c r="K120" s="1293"/>
      <c r="L120" s="1293"/>
      <c r="M120" s="1293"/>
      <c r="N120" s="1293"/>
      <c r="O120" s="1293"/>
      <c r="P120" s="1293"/>
      <c r="Q120" s="1293"/>
    </row>
    <row r="121" spans="2:17" ht="19.5">
      <c r="B121" s="1279"/>
      <c r="C121" s="1281"/>
      <c r="D121" s="1280"/>
      <c r="E121" s="1280" t="s">
        <v>1448</v>
      </c>
      <c r="F121" s="1283"/>
      <c r="G121" s="1284"/>
      <c r="H121" s="1293"/>
      <c r="I121" s="1293"/>
      <c r="J121" s="1293"/>
      <c r="K121" s="1293"/>
      <c r="L121" s="1293"/>
      <c r="M121" s="1293"/>
      <c r="N121" s="1293"/>
      <c r="O121" s="1293"/>
      <c r="P121" s="1293"/>
      <c r="Q121" s="1293"/>
    </row>
    <row r="122" spans="2:17" ht="19.5">
      <c r="B122" s="1279"/>
      <c r="C122" s="1281"/>
      <c r="D122" s="1282"/>
      <c r="E122" s="1282" t="s">
        <v>13</v>
      </c>
      <c r="F122" s="1283"/>
      <c r="G122" s="1284"/>
      <c r="H122" s="1293"/>
      <c r="I122" s="1293"/>
      <c r="J122" s="1293"/>
      <c r="K122" s="1293"/>
      <c r="L122" s="1293"/>
      <c r="M122" s="1293"/>
      <c r="N122" s="1293"/>
      <c r="O122" s="1293"/>
      <c r="P122" s="1293"/>
      <c r="Q122" s="1293"/>
    </row>
    <row r="123" spans="2:17" ht="19.5">
      <c r="B123" s="1279"/>
      <c r="C123" s="1281"/>
      <c r="D123" s="1285"/>
      <c r="E123" s="1285" t="s">
        <v>1449</v>
      </c>
      <c r="F123" s="1283"/>
      <c r="G123" s="1284"/>
      <c r="H123" s="1293"/>
      <c r="I123" s="1293"/>
      <c r="J123" s="1293"/>
      <c r="K123" s="1293"/>
      <c r="L123" s="1293"/>
      <c r="M123" s="1293"/>
      <c r="N123" s="1293"/>
      <c r="O123" s="1293"/>
      <c r="P123" s="1293"/>
      <c r="Q123" s="1293"/>
    </row>
    <row r="124" spans="2:17" ht="19.5">
      <c r="B124" s="1279"/>
      <c r="C124" s="1281"/>
      <c r="D124" s="1285"/>
      <c r="E124" s="1285" t="s">
        <v>1450</v>
      </c>
      <c r="F124" s="1283"/>
      <c r="G124" s="1284"/>
      <c r="H124" s="1293"/>
      <c r="I124" s="1293"/>
      <c r="J124" s="1293"/>
      <c r="K124" s="1293"/>
      <c r="L124" s="1293"/>
      <c r="M124" s="1293"/>
      <c r="N124" s="1293"/>
      <c r="O124" s="1293"/>
      <c r="P124" s="1293"/>
      <c r="Q124" s="1293"/>
    </row>
    <row r="125" spans="2:17" ht="19.5">
      <c r="B125" s="1279"/>
      <c r="C125" s="1281"/>
      <c r="D125" s="1285"/>
      <c r="E125" s="1285" t="s">
        <v>1451</v>
      </c>
      <c r="F125" s="1283"/>
      <c r="G125" s="1284"/>
      <c r="H125" s="1293"/>
      <c r="I125" s="1293"/>
      <c r="J125" s="1293"/>
      <c r="K125" s="1293"/>
      <c r="L125" s="1293"/>
      <c r="M125" s="1293"/>
      <c r="N125" s="1293"/>
      <c r="O125" s="1293"/>
      <c r="P125" s="1293"/>
      <c r="Q125" s="1293"/>
    </row>
    <row r="126" spans="2:17" ht="19.5">
      <c r="B126" s="1279"/>
      <c r="C126" s="1281"/>
      <c r="D126" s="1285"/>
      <c r="E126" s="1285" t="s">
        <v>1452</v>
      </c>
      <c r="F126" s="1283"/>
      <c r="G126" s="1284"/>
      <c r="H126" s="1293"/>
      <c r="I126" s="1293"/>
      <c r="J126" s="1293"/>
      <c r="K126" s="1293"/>
      <c r="L126" s="1293"/>
      <c r="M126" s="1293"/>
      <c r="N126" s="1293"/>
      <c r="O126" s="1293"/>
      <c r="P126" s="1293"/>
      <c r="Q126" s="1293"/>
    </row>
    <row r="127" spans="2:17" ht="19.5">
      <c r="B127" s="1279"/>
      <c r="C127" s="1281"/>
      <c r="D127" s="1285"/>
      <c r="E127" s="1285" t="s">
        <v>1453</v>
      </c>
      <c r="F127" s="1283"/>
      <c r="G127" s="1284"/>
      <c r="H127" s="1293"/>
      <c r="I127" s="1293"/>
      <c r="J127" s="1293"/>
      <c r="K127" s="1293"/>
      <c r="L127" s="1293"/>
      <c r="M127" s="1293"/>
      <c r="N127" s="1293"/>
      <c r="O127" s="1293"/>
      <c r="P127" s="1293"/>
      <c r="Q127" s="1293"/>
    </row>
    <row r="128" spans="2:17" ht="19.5">
      <c r="B128" s="1279"/>
      <c r="C128" s="1281"/>
      <c r="D128" s="1285"/>
      <c r="E128" s="1285" t="s">
        <v>1454</v>
      </c>
      <c r="F128" s="1283"/>
      <c r="G128" s="1284"/>
      <c r="H128" s="1293"/>
      <c r="I128" s="1293"/>
      <c r="J128" s="1293"/>
      <c r="K128" s="1293"/>
      <c r="L128" s="1293"/>
      <c r="M128" s="1293"/>
      <c r="N128" s="1293"/>
      <c r="O128" s="1293"/>
      <c r="P128" s="1293"/>
      <c r="Q128" s="1293"/>
    </row>
    <row r="129" spans="2:17" ht="19.5">
      <c r="B129" s="1279"/>
      <c r="C129" s="1281"/>
      <c r="D129" s="1285"/>
      <c r="E129" s="1285" t="s">
        <v>1455</v>
      </c>
      <c r="F129" s="1283"/>
      <c r="G129" s="1284"/>
      <c r="H129" s="1293"/>
      <c r="I129" s="1293"/>
      <c r="J129" s="1293"/>
      <c r="K129" s="1293"/>
      <c r="L129" s="1293"/>
      <c r="M129" s="1293"/>
      <c r="N129" s="1293"/>
      <c r="O129" s="1293"/>
      <c r="P129" s="1293"/>
      <c r="Q129" s="1293"/>
    </row>
    <row r="130" spans="2:17" ht="26.25">
      <c r="B130" s="1279"/>
      <c r="C130" s="1281"/>
      <c r="D130" s="1287"/>
      <c r="E130" s="1287" t="s">
        <v>1456</v>
      </c>
      <c r="F130" s="1283"/>
      <c r="G130" s="1284"/>
      <c r="H130" s="1293"/>
      <c r="I130" s="1293"/>
      <c r="J130" s="1293"/>
      <c r="K130" s="1293"/>
      <c r="L130" s="1293"/>
      <c r="M130" s="1293"/>
      <c r="N130" s="1293"/>
      <c r="O130" s="1293"/>
      <c r="P130" s="1293"/>
      <c r="Q130" s="1293"/>
    </row>
    <row r="131" spans="2:17" ht="19.5">
      <c r="B131" s="1279"/>
      <c r="C131" s="1281"/>
      <c r="D131" s="1282"/>
      <c r="E131" s="1282" t="s">
        <v>1457</v>
      </c>
      <c r="F131" s="1283"/>
      <c r="G131" s="1284"/>
      <c r="H131" s="1293"/>
      <c r="I131" s="1293"/>
      <c r="J131" s="1293"/>
      <c r="K131" s="1293"/>
      <c r="L131" s="1293"/>
      <c r="M131" s="1293"/>
      <c r="N131" s="1293"/>
      <c r="O131" s="1293"/>
      <c r="P131" s="1293"/>
      <c r="Q131" s="1293"/>
    </row>
    <row r="132" spans="2:17" ht="19.5">
      <c r="B132" s="1279"/>
      <c r="C132" s="1281"/>
      <c r="D132" s="1282"/>
      <c r="E132" s="1278"/>
      <c r="F132" s="1283"/>
      <c r="G132" s="1284"/>
      <c r="H132" s="1293"/>
      <c r="I132" s="1293"/>
      <c r="J132" s="1293"/>
      <c r="K132" s="1293"/>
      <c r="L132" s="1293"/>
      <c r="M132" s="1293"/>
      <c r="N132" s="1293"/>
      <c r="O132" s="1293"/>
      <c r="P132" s="1293"/>
      <c r="Q132" s="1293"/>
    </row>
    <row r="133" spans="2:17" ht="19.5">
      <c r="B133" s="1279"/>
      <c r="C133" s="1281"/>
      <c r="D133" s="1282"/>
      <c r="E133" s="1278"/>
      <c r="F133" s="1283"/>
      <c r="G133" s="1284"/>
      <c r="H133" s="1293"/>
      <c r="I133" s="1293"/>
      <c r="J133" s="1293"/>
      <c r="K133" s="1293"/>
      <c r="L133" s="1293"/>
      <c r="M133" s="1293"/>
      <c r="N133" s="1293"/>
      <c r="O133" s="1293"/>
      <c r="P133" s="1293"/>
      <c r="Q133" s="1293"/>
    </row>
    <row r="134" spans="2:17" ht="19.5">
      <c r="B134" s="1279"/>
      <c r="C134" s="1281"/>
      <c r="D134" s="1282"/>
      <c r="E134" s="1278"/>
      <c r="F134" s="1283"/>
      <c r="G134" s="1284"/>
      <c r="H134" s="1293"/>
      <c r="I134" s="1293"/>
      <c r="J134" s="1293"/>
      <c r="K134" s="1293"/>
      <c r="L134" s="1293"/>
      <c r="M134" s="1293"/>
      <c r="N134" s="1293"/>
      <c r="O134" s="1293"/>
      <c r="P134" s="1293"/>
      <c r="Q134" s="1293"/>
    </row>
    <row r="135" spans="2:17" ht="19.5">
      <c r="B135" s="1279"/>
      <c r="C135" s="1281"/>
      <c r="D135" s="1282"/>
      <c r="E135" s="1278"/>
      <c r="F135" s="1283"/>
      <c r="G135" s="1284"/>
      <c r="H135" s="1293"/>
      <c r="I135" s="1293"/>
      <c r="J135" s="1293"/>
      <c r="K135" s="1293"/>
      <c r="L135" s="1293"/>
      <c r="M135" s="1293"/>
      <c r="N135" s="1293"/>
      <c r="O135" s="1293"/>
      <c r="P135" s="1293"/>
      <c r="Q135" s="1293"/>
    </row>
    <row r="136" spans="2:17" ht="19.5">
      <c r="B136" s="1279"/>
      <c r="C136" s="1281"/>
      <c r="D136" s="1282"/>
      <c r="E136" s="1278"/>
      <c r="F136" s="1283"/>
      <c r="G136" s="1284"/>
      <c r="H136" s="1293"/>
      <c r="I136" s="1293"/>
      <c r="J136" s="1293"/>
      <c r="K136" s="1293"/>
      <c r="L136" s="1293"/>
      <c r="M136" s="1293"/>
      <c r="N136" s="1293"/>
      <c r="O136" s="1293"/>
      <c r="P136" s="1293"/>
      <c r="Q136" s="1293"/>
    </row>
    <row r="137" spans="2:17" ht="19.5">
      <c r="B137" s="1279"/>
      <c r="C137" s="1281"/>
      <c r="D137" s="1282"/>
      <c r="E137" s="1278"/>
      <c r="F137" s="1283"/>
      <c r="G137" s="1284"/>
      <c r="H137" s="1293"/>
      <c r="I137" s="1293"/>
      <c r="J137" s="1293"/>
      <c r="K137" s="1293"/>
      <c r="L137" s="1293"/>
      <c r="M137" s="1293"/>
      <c r="N137" s="1293"/>
      <c r="O137" s="1293"/>
      <c r="P137" s="1293"/>
      <c r="Q137" s="1293"/>
    </row>
    <row r="138" spans="2:17" ht="19.5">
      <c r="B138" s="1279"/>
      <c r="C138" s="1281"/>
      <c r="D138" s="1282"/>
      <c r="E138" s="1278"/>
      <c r="F138" s="1283"/>
      <c r="G138" s="1284"/>
      <c r="H138" s="1293"/>
      <c r="I138" s="1293"/>
      <c r="J138" s="1293"/>
      <c r="K138" s="1293"/>
      <c r="L138" s="1293"/>
      <c r="M138" s="1293"/>
      <c r="N138" s="1293"/>
      <c r="O138" s="1293"/>
      <c r="P138" s="1293"/>
      <c r="Q138" s="1293"/>
    </row>
    <row r="139" spans="2:17" ht="19.5">
      <c r="B139" s="1279"/>
      <c r="C139" s="1281"/>
      <c r="D139" s="1282"/>
      <c r="E139" s="1278"/>
      <c r="F139" s="1283"/>
      <c r="G139" s="1284"/>
      <c r="H139" s="1293"/>
      <c r="I139" s="1293"/>
      <c r="J139" s="1293"/>
      <c r="K139" s="1293"/>
      <c r="L139" s="1293"/>
      <c r="M139" s="1293"/>
      <c r="N139" s="1293"/>
      <c r="O139" s="1293"/>
      <c r="P139" s="1293"/>
      <c r="Q139" s="1293"/>
    </row>
    <row r="140" spans="2:17" ht="19.5">
      <c r="B140" s="1279"/>
      <c r="C140" s="1281"/>
      <c r="D140" s="1282"/>
      <c r="E140" s="1278"/>
      <c r="F140" s="1283"/>
      <c r="G140" s="1284"/>
      <c r="H140" s="1293"/>
      <c r="I140" s="1293"/>
      <c r="J140" s="1293"/>
      <c r="K140" s="1293"/>
      <c r="L140" s="1293"/>
      <c r="M140" s="1293"/>
      <c r="N140" s="1293"/>
      <c r="O140" s="1293"/>
      <c r="P140" s="1293"/>
      <c r="Q140" s="1293"/>
    </row>
    <row r="141" spans="2:17" ht="19.5">
      <c r="B141" s="1279"/>
      <c r="C141" s="1288"/>
      <c r="D141" s="1286"/>
      <c r="E141" s="1286" t="s">
        <v>8</v>
      </c>
      <c r="F141" s="1289"/>
      <c r="G141" s="1284"/>
      <c r="H141" s="1150">
        <f t="shared" ref="H141:Q141" si="8">SUM(H132:H140,H118:H120)</f>
        <v>0</v>
      </c>
      <c r="I141" s="1150">
        <f t="shared" si="8"/>
        <v>0</v>
      </c>
      <c r="J141" s="1150">
        <f t="shared" si="8"/>
        <v>0</v>
      </c>
      <c r="K141" s="1150">
        <f t="shared" si="8"/>
        <v>0</v>
      </c>
      <c r="L141" s="1150">
        <f t="shared" si="8"/>
        <v>0</v>
      </c>
      <c r="M141" s="1150">
        <f t="shared" si="8"/>
        <v>0</v>
      </c>
      <c r="N141" s="1150">
        <f t="shared" si="8"/>
        <v>0</v>
      </c>
      <c r="O141" s="1150">
        <f t="shared" si="8"/>
        <v>0</v>
      </c>
      <c r="P141" s="1150">
        <f t="shared" si="8"/>
        <v>0</v>
      </c>
      <c r="Q141" s="1150">
        <f t="shared" si="8"/>
        <v>0</v>
      </c>
    </row>
    <row r="142" spans="2:17" ht="19.5">
      <c r="B142" s="1279"/>
      <c r="C142" s="1281"/>
      <c r="D142" s="1282"/>
      <c r="E142" s="1282" t="s">
        <v>714</v>
      </c>
      <c r="F142" s="1283"/>
      <c r="G142" s="1284"/>
      <c r="H142" s="1294"/>
      <c r="I142" s="1294"/>
      <c r="J142" s="1294"/>
      <c r="K142" s="1294"/>
      <c r="L142" s="1294"/>
      <c r="M142" s="1294"/>
      <c r="N142" s="1294"/>
      <c r="O142" s="1294"/>
      <c r="P142" s="1294"/>
      <c r="Q142" s="1294"/>
    </row>
    <row r="143" spans="2:17" ht="19.5">
      <c r="B143" s="1279"/>
      <c r="C143" s="1281"/>
      <c r="D143" s="1282"/>
      <c r="E143" s="1282" t="s">
        <v>1459</v>
      </c>
      <c r="F143" s="1283"/>
      <c r="G143" s="1284"/>
      <c r="H143" s="1294"/>
      <c r="I143" s="1294"/>
      <c r="J143" s="1294"/>
      <c r="K143" s="1294"/>
      <c r="L143" s="1294"/>
      <c r="M143" s="1294"/>
      <c r="N143" s="1294"/>
      <c r="O143" s="1294"/>
      <c r="P143" s="1294"/>
      <c r="Q143" s="1294"/>
    </row>
    <row r="144" spans="2:17" ht="19.5">
      <c r="B144" s="1295"/>
      <c r="C144" s="1291"/>
      <c r="D144" s="1286"/>
      <c r="E144" s="1286" t="s">
        <v>8</v>
      </c>
      <c r="F144" s="1283"/>
      <c r="G144" s="1284"/>
      <c r="H144" s="1150">
        <f t="shared" ref="H144:Q144" si="9">+H143+H142+H141</f>
        <v>0</v>
      </c>
      <c r="I144" s="1150">
        <f t="shared" si="9"/>
        <v>0</v>
      </c>
      <c r="J144" s="1150">
        <f t="shared" si="9"/>
        <v>0</v>
      </c>
      <c r="K144" s="1150">
        <f t="shared" si="9"/>
        <v>0</v>
      </c>
      <c r="L144" s="1150">
        <f t="shared" si="9"/>
        <v>0</v>
      </c>
      <c r="M144" s="1150">
        <f t="shared" si="9"/>
        <v>0</v>
      </c>
      <c r="N144" s="1150">
        <f t="shared" si="9"/>
        <v>0</v>
      </c>
      <c r="O144" s="1150">
        <f t="shared" si="9"/>
        <v>0</v>
      </c>
      <c r="P144" s="1150">
        <f t="shared" si="9"/>
        <v>0</v>
      </c>
      <c r="Q144" s="1150">
        <f t="shared" si="9"/>
        <v>0</v>
      </c>
    </row>
    <row r="145" spans="2:17" ht="28.5" customHeight="1">
      <c r="B145" s="1279"/>
      <c r="C145" s="1297" t="s">
        <v>1462</v>
      </c>
      <c r="D145" s="1280"/>
      <c r="E145" s="1277" t="s">
        <v>1445</v>
      </c>
      <c r="F145" s="1124"/>
      <c r="G145" s="1188"/>
      <c r="H145" s="1293"/>
      <c r="I145" s="1293"/>
      <c r="J145" s="1293"/>
      <c r="K145" s="1293"/>
      <c r="L145" s="1293"/>
      <c r="M145" s="1293"/>
      <c r="N145" s="1293"/>
      <c r="O145" s="1293"/>
      <c r="P145" s="1293"/>
      <c r="Q145" s="1293"/>
    </row>
    <row r="146" spans="2:17">
      <c r="B146" s="1279"/>
      <c r="C146" s="1241"/>
      <c r="D146" s="1280"/>
      <c r="E146" s="1280" t="s">
        <v>1446</v>
      </c>
      <c r="F146" s="1124"/>
      <c r="G146" s="1188"/>
      <c r="H146" s="1293"/>
      <c r="I146" s="1293"/>
      <c r="J146" s="1293"/>
      <c r="K146" s="1293"/>
      <c r="L146" s="1293"/>
      <c r="M146" s="1293"/>
      <c r="N146" s="1293"/>
      <c r="O146" s="1293"/>
      <c r="P146" s="1293"/>
      <c r="Q146" s="1293"/>
    </row>
    <row r="147" spans="2:17" ht="19.5">
      <c r="B147" s="1279"/>
      <c r="C147" s="1281"/>
      <c r="D147" s="1282"/>
      <c r="E147" s="1282" t="s">
        <v>1447</v>
      </c>
      <c r="F147" s="1283"/>
      <c r="G147" s="1284"/>
      <c r="H147" s="1293"/>
      <c r="I147" s="1293"/>
      <c r="J147" s="1293"/>
      <c r="K147" s="1293"/>
      <c r="L147" s="1293"/>
      <c r="M147" s="1293"/>
      <c r="N147" s="1293"/>
      <c r="O147" s="1293"/>
      <c r="P147" s="1293"/>
      <c r="Q147" s="1293"/>
    </row>
    <row r="148" spans="2:17" ht="19.5">
      <c r="B148" s="1279"/>
      <c r="C148" s="1281"/>
      <c r="D148" s="1280"/>
      <c r="E148" s="1280" t="s">
        <v>1448</v>
      </c>
      <c r="F148" s="1283"/>
      <c r="G148" s="1284"/>
      <c r="H148" s="1293"/>
      <c r="I148" s="1293"/>
      <c r="J148" s="1293"/>
      <c r="K148" s="1293"/>
      <c r="L148" s="1293"/>
      <c r="M148" s="1293"/>
      <c r="N148" s="1293"/>
      <c r="O148" s="1293"/>
      <c r="P148" s="1293"/>
      <c r="Q148" s="1293"/>
    </row>
    <row r="149" spans="2:17" ht="19.5">
      <c r="B149" s="1279"/>
      <c r="C149" s="1281"/>
      <c r="D149" s="1282"/>
      <c r="E149" s="1282" t="s">
        <v>13</v>
      </c>
      <c r="F149" s="1283"/>
      <c r="G149" s="1284"/>
      <c r="H149" s="1293"/>
      <c r="I149" s="1293"/>
      <c r="J149" s="1293"/>
      <c r="K149" s="1293"/>
      <c r="L149" s="1293"/>
      <c r="M149" s="1293"/>
      <c r="N149" s="1293"/>
      <c r="O149" s="1293"/>
      <c r="P149" s="1293"/>
      <c r="Q149" s="1293"/>
    </row>
    <row r="150" spans="2:17" ht="19.5">
      <c r="B150" s="1279"/>
      <c r="C150" s="1281"/>
      <c r="D150" s="1285"/>
      <c r="E150" s="1285" t="s">
        <v>1449</v>
      </c>
      <c r="F150" s="1283"/>
      <c r="G150" s="1284"/>
      <c r="H150" s="1293"/>
      <c r="I150" s="1293"/>
      <c r="J150" s="1293"/>
      <c r="K150" s="1293"/>
      <c r="L150" s="1293"/>
      <c r="M150" s="1293"/>
      <c r="N150" s="1293"/>
      <c r="O150" s="1293"/>
      <c r="P150" s="1293"/>
      <c r="Q150" s="1293"/>
    </row>
    <row r="151" spans="2:17" ht="19.5">
      <c r="B151" s="1279"/>
      <c r="C151" s="1281"/>
      <c r="D151" s="1285"/>
      <c r="E151" s="1285" t="s">
        <v>1450</v>
      </c>
      <c r="F151" s="1283"/>
      <c r="G151" s="1284"/>
      <c r="H151" s="1293"/>
      <c r="I151" s="1293"/>
      <c r="J151" s="1293"/>
      <c r="K151" s="1293"/>
      <c r="L151" s="1293"/>
      <c r="M151" s="1293"/>
      <c r="N151" s="1293"/>
      <c r="O151" s="1293"/>
      <c r="P151" s="1293"/>
      <c r="Q151" s="1293"/>
    </row>
    <row r="152" spans="2:17" ht="19.5">
      <c r="B152" s="1279"/>
      <c r="C152" s="1281"/>
      <c r="D152" s="1285"/>
      <c r="E152" s="1285" t="s">
        <v>1451</v>
      </c>
      <c r="F152" s="1283"/>
      <c r="G152" s="1284"/>
      <c r="H152" s="1293"/>
      <c r="I152" s="1293"/>
      <c r="J152" s="1293"/>
      <c r="K152" s="1293"/>
      <c r="L152" s="1293"/>
      <c r="M152" s="1293"/>
      <c r="N152" s="1293"/>
      <c r="O152" s="1293"/>
      <c r="P152" s="1293"/>
      <c r="Q152" s="1293"/>
    </row>
    <row r="153" spans="2:17" ht="19.5">
      <c r="B153" s="1279"/>
      <c r="C153" s="1281"/>
      <c r="D153" s="1285"/>
      <c r="E153" s="1285" t="s">
        <v>1452</v>
      </c>
      <c r="F153" s="1283"/>
      <c r="G153" s="1284"/>
      <c r="H153" s="1293"/>
      <c r="I153" s="1293"/>
      <c r="J153" s="1293"/>
      <c r="K153" s="1293"/>
      <c r="L153" s="1293"/>
      <c r="M153" s="1293"/>
      <c r="N153" s="1293"/>
      <c r="O153" s="1293"/>
      <c r="P153" s="1293"/>
      <c r="Q153" s="1293"/>
    </row>
    <row r="154" spans="2:17" ht="19.5">
      <c r="B154" s="1279"/>
      <c r="C154" s="1281"/>
      <c r="D154" s="1285"/>
      <c r="E154" s="1285" t="s">
        <v>1453</v>
      </c>
      <c r="F154" s="1283"/>
      <c r="G154" s="1284"/>
      <c r="H154" s="1293"/>
      <c r="I154" s="1293"/>
      <c r="J154" s="1293"/>
      <c r="K154" s="1293"/>
      <c r="L154" s="1293"/>
      <c r="M154" s="1293"/>
      <c r="N154" s="1293"/>
      <c r="O154" s="1293"/>
      <c r="P154" s="1293"/>
      <c r="Q154" s="1293"/>
    </row>
    <row r="155" spans="2:17" ht="19.5">
      <c r="B155" s="1279"/>
      <c r="C155" s="1281"/>
      <c r="D155" s="1285"/>
      <c r="E155" s="1285" t="s">
        <v>1454</v>
      </c>
      <c r="F155" s="1283"/>
      <c r="G155" s="1284"/>
      <c r="H155" s="1293"/>
      <c r="I155" s="1293"/>
      <c r="J155" s="1293"/>
      <c r="K155" s="1293"/>
      <c r="L155" s="1293"/>
      <c r="M155" s="1293"/>
      <c r="N155" s="1293"/>
      <c r="O155" s="1293"/>
      <c r="P155" s="1293"/>
      <c r="Q155" s="1293"/>
    </row>
    <row r="156" spans="2:17" ht="19.5">
      <c r="B156" s="1279"/>
      <c r="C156" s="1281"/>
      <c r="D156" s="1285"/>
      <c r="E156" s="1285" t="s">
        <v>1455</v>
      </c>
      <c r="F156" s="1283"/>
      <c r="G156" s="1284"/>
      <c r="H156" s="1293"/>
      <c r="I156" s="1293"/>
      <c r="J156" s="1293"/>
      <c r="K156" s="1293"/>
      <c r="L156" s="1293"/>
      <c r="M156" s="1293"/>
      <c r="N156" s="1293"/>
      <c r="O156" s="1293"/>
      <c r="P156" s="1293"/>
      <c r="Q156" s="1293"/>
    </row>
    <row r="157" spans="2:17" ht="26.25">
      <c r="B157" s="1279"/>
      <c r="C157" s="1281"/>
      <c r="D157" s="1287"/>
      <c r="E157" s="1287" t="s">
        <v>1456</v>
      </c>
      <c r="F157" s="1283"/>
      <c r="G157" s="1284"/>
      <c r="H157" s="1293"/>
      <c r="I157" s="1293"/>
      <c r="J157" s="1293"/>
      <c r="K157" s="1293"/>
      <c r="L157" s="1293"/>
      <c r="M157" s="1293"/>
      <c r="N157" s="1293"/>
      <c r="O157" s="1293"/>
      <c r="P157" s="1293"/>
      <c r="Q157" s="1293"/>
    </row>
    <row r="158" spans="2:17" ht="19.5">
      <c r="B158" s="1279"/>
      <c r="C158" s="1281"/>
      <c r="D158" s="1282"/>
      <c r="E158" s="1282" t="s">
        <v>1457</v>
      </c>
      <c r="F158" s="1283"/>
      <c r="G158" s="1284"/>
      <c r="H158" s="1293"/>
      <c r="I158" s="1293"/>
      <c r="J158" s="1293"/>
      <c r="K158" s="1293"/>
      <c r="L158" s="1293"/>
      <c r="M158" s="1293"/>
      <c r="N158" s="1293"/>
      <c r="O158" s="1293"/>
      <c r="P158" s="1293"/>
      <c r="Q158" s="1293"/>
    </row>
    <row r="159" spans="2:17" ht="19.5">
      <c r="B159" s="1279"/>
      <c r="C159" s="1281"/>
      <c r="D159" s="1282"/>
      <c r="E159" s="1278"/>
      <c r="F159" s="1283"/>
      <c r="G159" s="1284"/>
      <c r="H159" s="1293"/>
      <c r="I159" s="1293"/>
      <c r="J159" s="1293"/>
      <c r="K159" s="1293"/>
      <c r="L159" s="1293"/>
      <c r="M159" s="1293"/>
      <c r="N159" s="1293"/>
      <c r="O159" s="1293"/>
      <c r="P159" s="1293"/>
      <c r="Q159" s="1293"/>
    </row>
    <row r="160" spans="2:17" ht="19.5">
      <c r="B160" s="1279"/>
      <c r="C160" s="1281"/>
      <c r="D160" s="1282"/>
      <c r="E160" s="1278"/>
      <c r="F160" s="1283"/>
      <c r="G160" s="1284"/>
      <c r="H160" s="1293"/>
      <c r="I160" s="1293"/>
      <c r="J160" s="1293"/>
      <c r="K160" s="1293"/>
      <c r="L160" s="1293"/>
      <c r="M160" s="1293"/>
      <c r="N160" s="1293"/>
      <c r="O160" s="1293"/>
      <c r="P160" s="1293"/>
      <c r="Q160" s="1293"/>
    </row>
    <row r="161" spans="2:17" ht="19.5">
      <c r="B161" s="1279"/>
      <c r="C161" s="1281"/>
      <c r="D161" s="1282"/>
      <c r="E161" s="1278"/>
      <c r="F161" s="1283"/>
      <c r="G161" s="1284"/>
      <c r="H161" s="1293"/>
      <c r="I161" s="1293"/>
      <c r="J161" s="1293"/>
      <c r="K161" s="1293"/>
      <c r="L161" s="1293"/>
      <c r="M161" s="1293"/>
      <c r="N161" s="1293"/>
      <c r="O161" s="1293"/>
      <c r="P161" s="1293"/>
      <c r="Q161" s="1293"/>
    </row>
    <row r="162" spans="2:17" ht="19.5">
      <c r="B162" s="1279"/>
      <c r="C162" s="1281"/>
      <c r="D162" s="1282"/>
      <c r="E162" s="1278"/>
      <c r="F162" s="1283"/>
      <c r="G162" s="1284"/>
      <c r="H162" s="1293"/>
      <c r="I162" s="1293"/>
      <c r="J162" s="1293"/>
      <c r="K162" s="1293"/>
      <c r="L162" s="1293"/>
      <c r="M162" s="1293"/>
      <c r="N162" s="1293"/>
      <c r="O162" s="1293"/>
      <c r="P162" s="1293"/>
      <c r="Q162" s="1293"/>
    </row>
    <row r="163" spans="2:17" ht="19.5">
      <c r="B163" s="1279"/>
      <c r="C163" s="1281"/>
      <c r="D163" s="1282"/>
      <c r="E163" s="1278"/>
      <c r="F163" s="1283"/>
      <c r="G163" s="1284"/>
      <c r="H163" s="1293"/>
      <c r="I163" s="1293"/>
      <c r="J163" s="1293"/>
      <c r="K163" s="1293"/>
      <c r="L163" s="1293"/>
      <c r="M163" s="1293"/>
      <c r="N163" s="1293"/>
      <c r="O163" s="1293"/>
      <c r="P163" s="1293"/>
      <c r="Q163" s="1293"/>
    </row>
    <row r="164" spans="2:17" ht="19.5">
      <c r="B164" s="1279"/>
      <c r="C164" s="1281"/>
      <c r="D164" s="1282"/>
      <c r="E164" s="1278"/>
      <c r="F164" s="1283"/>
      <c r="G164" s="1284"/>
      <c r="H164" s="1293"/>
      <c r="I164" s="1293"/>
      <c r="J164" s="1293"/>
      <c r="K164" s="1293"/>
      <c r="L164" s="1293"/>
      <c r="M164" s="1293"/>
      <c r="N164" s="1293"/>
      <c r="O164" s="1293"/>
      <c r="P164" s="1293"/>
      <c r="Q164" s="1293"/>
    </row>
    <row r="165" spans="2:17" ht="19.5">
      <c r="B165" s="1279"/>
      <c r="C165" s="1281"/>
      <c r="D165" s="1282"/>
      <c r="E165" s="1278"/>
      <c r="F165" s="1283"/>
      <c r="G165" s="1284"/>
      <c r="H165" s="1293"/>
      <c r="I165" s="1293"/>
      <c r="J165" s="1293"/>
      <c r="K165" s="1293"/>
      <c r="L165" s="1293"/>
      <c r="M165" s="1293"/>
      <c r="N165" s="1293"/>
      <c r="O165" s="1293"/>
      <c r="P165" s="1293"/>
      <c r="Q165" s="1293"/>
    </row>
    <row r="166" spans="2:17" ht="19.5">
      <c r="B166" s="1279"/>
      <c r="C166" s="1281"/>
      <c r="D166" s="1282"/>
      <c r="E166" s="1278"/>
      <c r="F166" s="1283"/>
      <c r="G166" s="1284"/>
      <c r="H166" s="1293"/>
      <c r="I166" s="1293"/>
      <c r="J166" s="1293"/>
      <c r="K166" s="1293"/>
      <c r="L166" s="1293"/>
      <c r="M166" s="1293"/>
      <c r="N166" s="1293"/>
      <c r="O166" s="1293"/>
      <c r="P166" s="1293"/>
      <c r="Q166" s="1293"/>
    </row>
    <row r="167" spans="2:17" ht="19.5">
      <c r="B167" s="1279"/>
      <c r="C167" s="1281"/>
      <c r="D167" s="1282"/>
      <c r="E167" s="1278"/>
      <c r="F167" s="1283"/>
      <c r="G167" s="1284"/>
      <c r="H167" s="1293"/>
      <c r="I167" s="1293"/>
      <c r="J167" s="1293"/>
      <c r="K167" s="1293"/>
      <c r="L167" s="1293"/>
      <c r="M167" s="1293"/>
      <c r="N167" s="1293"/>
      <c r="O167" s="1293"/>
      <c r="P167" s="1293"/>
      <c r="Q167" s="1293"/>
    </row>
    <row r="168" spans="2:17" ht="19.5">
      <c r="B168" s="1279"/>
      <c r="C168" s="1288"/>
      <c r="D168" s="1286"/>
      <c r="E168" s="1286" t="s">
        <v>8</v>
      </c>
      <c r="F168" s="1289"/>
      <c r="G168" s="1284"/>
      <c r="H168" s="1150">
        <f t="shared" ref="H168:Q168" si="10">SUM(H159:H167,H145:H147)</f>
        <v>0</v>
      </c>
      <c r="I168" s="1150">
        <f t="shared" si="10"/>
        <v>0</v>
      </c>
      <c r="J168" s="1150">
        <f t="shared" si="10"/>
        <v>0</v>
      </c>
      <c r="K168" s="1150">
        <f t="shared" si="10"/>
        <v>0</v>
      </c>
      <c r="L168" s="1150">
        <f t="shared" si="10"/>
        <v>0</v>
      </c>
      <c r="M168" s="1150">
        <f t="shared" si="10"/>
        <v>0</v>
      </c>
      <c r="N168" s="1150">
        <f t="shared" si="10"/>
        <v>0</v>
      </c>
      <c r="O168" s="1150">
        <f t="shared" si="10"/>
        <v>0</v>
      </c>
      <c r="P168" s="1150">
        <f t="shared" si="10"/>
        <v>0</v>
      </c>
      <c r="Q168" s="1150">
        <f t="shared" si="10"/>
        <v>0</v>
      </c>
    </row>
    <row r="169" spans="2:17" ht="19.5">
      <c r="B169" s="1279"/>
      <c r="C169" s="1281"/>
      <c r="D169" s="1282"/>
      <c r="E169" s="1282" t="s">
        <v>714</v>
      </c>
      <c r="F169" s="1283"/>
      <c r="G169" s="1284"/>
      <c r="H169" s="1294"/>
      <c r="I169" s="1294"/>
      <c r="J169" s="1294"/>
      <c r="K169" s="1294"/>
      <c r="L169" s="1294"/>
      <c r="M169" s="1294"/>
      <c r="N169" s="1294"/>
      <c r="O169" s="1294"/>
      <c r="P169" s="1294"/>
      <c r="Q169" s="1294"/>
    </row>
    <row r="170" spans="2:17" ht="19.5">
      <c r="B170" s="1279"/>
      <c r="C170" s="1281"/>
      <c r="D170" s="1282"/>
      <c r="E170" s="1282" t="s">
        <v>1459</v>
      </c>
      <c r="F170" s="1283"/>
      <c r="G170" s="1284"/>
      <c r="H170" s="1294"/>
      <c r="I170" s="1294"/>
      <c r="J170" s="1294"/>
      <c r="K170" s="1294"/>
      <c r="L170" s="1294"/>
      <c r="M170" s="1294"/>
      <c r="N170" s="1294"/>
      <c r="O170" s="1294"/>
      <c r="P170" s="1294"/>
      <c r="Q170" s="1294"/>
    </row>
    <row r="171" spans="2:17" ht="19.5">
      <c r="B171" s="1295"/>
      <c r="C171" s="1291"/>
      <c r="D171" s="1286"/>
      <c r="E171" s="1286" t="s">
        <v>8</v>
      </c>
      <c r="F171" s="1283"/>
      <c r="G171" s="1284"/>
      <c r="H171" s="1150">
        <f t="shared" ref="H171:Q171" si="11">+H170+H169+H168</f>
        <v>0</v>
      </c>
      <c r="I171" s="1150">
        <f t="shared" si="11"/>
        <v>0</v>
      </c>
      <c r="J171" s="1150">
        <f t="shared" si="11"/>
        <v>0</v>
      </c>
      <c r="K171" s="1150">
        <f t="shared" si="11"/>
        <v>0</v>
      </c>
      <c r="L171" s="1150">
        <f t="shared" si="11"/>
        <v>0</v>
      </c>
      <c r="M171" s="1150">
        <f t="shared" si="11"/>
        <v>0</v>
      </c>
      <c r="N171" s="1150">
        <f t="shared" si="11"/>
        <v>0</v>
      </c>
      <c r="O171" s="1150">
        <f t="shared" si="11"/>
        <v>0</v>
      </c>
      <c r="P171" s="1150">
        <f t="shared" si="11"/>
        <v>0</v>
      </c>
      <c r="Q171" s="1150">
        <f t="shared" si="11"/>
        <v>0</v>
      </c>
    </row>
    <row r="172" spans="2:17" ht="28.5" customHeight="1">
      <c r="B172" s="1279"/>
      <c r="C172" s="1297" t="s">
        <v>1463</v>
      </c>
      <c r="D172" s="1280"/>
      <c r="E172" s="1277" t="s">
        <v>1445</v>
      </c>
      <c r="F172" s="1124"/>
      <c r="G172" s="1188"/>
      <c r="H172" s="1293"/>
      <c r="I172" s="1293"/>
      <c r="J172" s="1293"/>
      <c r="K172" s="1293"/>
      <c r="L172" s="1293"/>
      <c r="M172" s="1293"/>
      <c r="N172" s="1293"/>
      <c r="O172" s="1293"/>
      <c r="P172" s="1293"/>
      <c r="Q172" s="1293"/>
    </row>
    <row r="173" spans="2:17">
      <c r="B173" s="1279"/>
      <c r="C173" s="1241"/>
      <c r="D173" s="1280"/>
      <c r="E173" s="1280" t="s">
        <v>1446</v>
      </c>
      <c r="F173" s="1124"/>
      <c r="G173" s="1188"/>
      <c r="H173" s="1293"/>
      <c r="I173" s="1293"/>
      <c r="J173" s="1293"/>
      <c r="K173" s="1293"/>
      <c r="L173" s="1293"/>
      <c r="M173" s="1293"/>
      <c r="N173" s="1293"/>
      <c r="O173" s="1293"/>
      <c r="P173" s="1293"/>
      <c r="Q173" s="1293"/>
    </row>
    <row r="174" spans="2:17" ht="19.5">
      <c r="B174" s="1279"/>
      <c r="C174" s="1281"/>
      <c r="D174" s="1282"/>
      <c r="E174" s="1282" t="s">
        <v>1447</v>
      </c>
      <c r="F174" s="1283"/>
      <c r="G174" s="1284"/>
      <c r="H174" s="1293"/>
      <c r="I174" s="1293"/>
      <c r="J174" s="1293"/>
      <c r="K174" s="1293"/>
      <c r="L174" s="1293"/>
      <c r="M174" s="1293"/>
      <c r="N174" s="1293"/>
      <c r="O174" s="1293"/>
      <c r="P174" s="1293"/>
      <c r="Q174" s="1293"/>
    </row>
    <row r="175" spans="2:17" ht="19.5">
      <c r="B175" s="1279"/>
      <c r="C175" s="1281"/>
      <c r="D175" s="1280"/>
      <c r="E175" s="1280" t="s">
        <v>1448</v>
      </c>
      <c r="F175" s="1283"/>
      <c r="G175" s="1284"/>
      <c r="H175" s="1293"/>
      <c r="I175" s="1293"/>
      <c r="J175" s="1293"/>
      <c r="K175" s="1293"/>
      <c r="L175" s="1293"/>
      <c r="M175" s="1293"/>
      <c r="N175" s="1293"/>
      <c r="O175" s="1293"/>
      <c r="P175" s="1293"/>
      <c r="Q175" s="1293"/>
    </row>
    <row r="176" spans="2:17" ht="19.5">
      <c r="B176" s="1279"/>
      <c r="C176" s="1281"/>
      <c r="D176" s="1282"/>
      <c r="E176" s="1282" t="s">
        <v>13</v>
      </c>
      <c r="F176" s="1283"/>
      <c r="G176" s="1284"/>
      <c r="H176" s="1293"/>
      <c r="I176" s="1293"/>
      <c r="J176" s="1293"/>
      <c r="K176" s="1293"/>
      <c r="L176" s="1293"/>
      <c r="M176" s="1293"/>
      <c r="N176" s="1293"/>
      <c r="O176" s="1293"/>
      <c r="P176" s="1293"/>
      <c r="Q176" s="1293"/>
    </row>
    <row r="177" spans="2:17" ht="19.5">
      <c r="B177" s="1279"/>
      <c r="C177" s="1281"/>
      <c r="D177" s="1285"/>
      <c r="E177" s="1285" t="s">
        <v>1449</v>
      </c>
      <c r="F177" s="1283"/>
      <c r="G177" s="1284"/>
      <c r="H177" s="1293"/>
      <c r="I177" s="1293"/>
      <c r="J177" s="1293"/>
      <c r="K177" s="1293"/>
      <c r="L177" s="1293"/>
      <c r="M177" s="1293"/>
      <c r="N177" s="1293"/>
      <c r="O177" s="1293"/>
      <c r="P177" s="1293"/>
      <c r="Q177" s="1293"/>
    </row>
    <row r="178" spans="2:17" ht="19.5">
      <c r="B178" s="1279"/>
      <c r="C178" s="1281"/>
      <c r="D178" s="1285"/>
      <c r="E178" s="1285" t="s">
        <v>1450</v>
      </c>
      <c r="F178" s="1283"/>
      <c r="G178" s="1284"/>
      <c r="H178" s="1293"/>
      <c r="I178" s="1293"/>
      <c r="J178" s="1293"/>
      <c r="K178" s="1293"/>
      <c r="L178" s="1293"/>
      <c r="M178" s="1293"/>
      <c r="N178" s="1293"/>
      <c r="O178" s="1293"/>
      <c r="P178" s="1293"/>
      <c r="Q178" s="1293"/>
    </row>
    <row r="179" spans="2:17" ht="19.5">
      <c r="B179" s="1279"/>
      <c r="C179" s="1281"/>
      <c r="D179" s="1285"/>
      <c r="E179" s="1285" t="s">
        <v>1451</v>
      </c>
      <c r="F179" s="1283"/>
      <c r="G179" s="1284"/>
      <c r="H179" s="1293"/>
      <c r="I179" s="1293"/>
      <c r="J179" s="1293"/>
      <c r="K179" s="1293"/>
      <c r="L179" s="1293"/>
      <c r="M179" s="1293"/>
      <c r="N179" s="1293"/>
      <c r="O179" s="1293"/>
      <c r="P179" s="1293"/>
      <c r="Q179" s="1293"/>
    </row>
    <row r="180" spans="2:17" ht="19.5">
      <c r="B180" s="1279"/>
      <c r="C180" s="1281"/>
      <c r="D180" s="1285"/>
      <c r="E180" s="1285" t="s">
        <v>1452</v>
      </c>
      <c r="F180" s="1283"/>
      <c r="G180" s="1284"/>
      <c r="H180" s="1293"/>
      <c r="I180" s="1293"/>
      <c r="J180" s="1293"/>
      <c r="K180" s="1293"/>
      <c r="L180" s="1293"/>
      <c r="M180" s="1293"/>
      <c r="N180" s="1293"/>
      <c r="O180" s="1293"/>
      <c r="P180" s="1293"/>
      <c r="Q180" s="1293"/>
    </row>
    <row r="181" spans="2:17" ht="19.5">
      <c r="B181" s="1279"/>
      <c r="C181" s="1281"/>
      <c r="D181" s="1285"/>
      <c r="E181" s="1285" t="s">
        <v>1453</v>
      </c>
      <c r="F181" s="1283"/>
      <c r="G181" s="1284"/>
      <c r="H181" s="1293"/>
      <c r="I181" s="1293"/>
      <c r="J181" s="1293"/>
      <c r="K181" s="1293"/>
      <c r="L181" s="1293"/>
      <c r="M181" s="1293"/>
      <c r="N181" s="1293"/>
      <c r="O181" s="1293"/>
      <c r="P181" s="1293"/>
      <c r="Q181" s="1293"/>
    </row>
    <row r="182" spans="2:17" ht="19.5">
      <c r="B182" s="1279"/>
      <c r="C182" s="1281"/>
      <c r="D182" s="1285"/>
      <c r="E182" s="1285" t="s">
        <v>1454</v>
      </c>
      <c r="F182" s="1283"/>
      <c r="G182" s="1284"/>
      <c r="H182" s="1293"/>
      <c r="I182" s="1293"/>
      <c r="J182" s="1293"/>
      <c r="K182" s="1293"/>
      <c r="L182" s="1293"/>
      <c r="M182" s="1293"/>
      <c r="N182" s="1293"/>
      <c r="O182" s="1293"/>
      <c r="P182" s="1293"/>
      <c r="Q182" s="1293"/>
    </row>
    <row r="183" spans="2:17" ht="19.5">
      <c r="B183" s="1279"/>
      <c r="C183" s="1281"/>
      <c r="D183" s="1285"/>
      <c r="E183" s="1285" t="s">
        <v>1455</v>
      </c>
      <c r="F183" s="1283"/>
      <c r="G183" s="1284"/>
      <c r="H183" s="1293"/>
      <c r="I183" s="1293"/>
      <c r="J183" s="1293"/>
      <c r="K183" s="1293"/>
      <c r="L183" s="1293"/>
      <c r="M183" s="1293"/>
      <c r="N183" s="1293"/>
      <c r="O183" s="1293"/>
      <c r="P183" s="1293"/>
      <c r="Q183" s="1293"/>
    </row>
    <row r="184" spans="2:17" ht="26.25">
      <c r="B184" s="1279"/>
      <c r="C184" s="1281"/>
      <c r="D184" s="1287"/>
      <c r="E184" s="1287" t="s">
        <v>1456</v>
      </c>
      <c r="F184" s="1283"/>
      <c r="G184" s="1284"/>
      <c r="H184" s="1293"/>
      <c r="I184" s="1293"/>
      <c r="J184" s="1293"/>
      <c r="K184" s="1293"/>
      <c r="L184" s="1293"/>
      <c r="M184" s="1293"/>
      <c r="N184" s="1293"/>
      <c r="O184" s="1293"/>
      <c r="P184" s="1293"/>
      <c r="Q184" s="1293"/>
    </row>
    <row r="185" spans="2:17" ht="19.5">
      <c r="B185" s="1279"/>
      <c r="C185" s="1281"/>
      <c r="D185" s="1282"/>
      <c r="E185" s="1282" t="s">
        <v>1457</v>
      </c>
      <c r="F185" s="1283"/>
      <c r="G185" s="1284"/>
      <c r="H185" s="1293"/>
      <c r="I185" s="1293"/>
      <c r="J185" s="1293"/>
      <c r="K185" s="1293"/>
      <c r="L185" s="1293"/>
      <c r="M185" s="1293"/>
      <c r="N185" s="1293"/>
      <c r="O185" s="1293"/>
      <c r="P185" s="1293"/>
      <c r="Q185" s="1293"/>
    </row>
    <row r="186" spans="2:17" ht="19.5">
      <c r="B186" s="1279"/>
      <c r="C186" s="1281"/>
      <c r="D186" s="1282"/>
      <c r="E186" s="1278"/>
      <c r="F186" s="1283"/>
      <c r="G186" s="1284"/>
      <c r="H186" s="1293"/>
      <c r="I186" s="1293"/>
      <c r="J186" s="1293"/>
      <c r="K186" s="1293"/>
      <c r="L186" s="1293"/>
      <c r="M186" s="1293"/>
      <c r="N186" s="1293"/>
      <c r="O186" s="1293"/>
      <c r="P186" s="1293"/>
      <c r="Q186" s="1293"/>
    </row>
    <row r="187" spans="2:17" ht="19.5">
      <c r="B187" s="1279"/>
      <c r="C187" s="1281"/>
      <c r="D187" s="1282"/>
      <c r="E187" s="1278"/>
      <c r="F187" s="1283"/>
      <c r="G187" s="1284"/>
      <c r="H187" s="1293"/>
      <c r="I187" s="1293"/>
      <c r="J187" s="1293"/>
      <c r="K187" s="1293"/>
      <c r="L187" s="1293"/>
      <c r="M187" s="1293"/>
      <c r="N187" s="1293"/>
      <c r="O187" s="1293"/>
      <c r="P187" s="1293"/>
      <c r="Q187" s="1293"/>
    </row>
    <row r="188" spans="2:17" ht="19.5">
      <c r="B188" s="1279"/>
      <c r="C188" s="1281"/>
      <c r="D188" s="1282"/>
      <c r="E188" s="1278"/>
      <c r="F188" s="1283"/>
      <c r="G188" s="1284"/>
      <c r="H188" s="1293"/>
      <c r="I188" s="1293"/>
      <c r="J188" s="1293"/>
      <c r="K188" s="1293"/>
      <c r="L188" s="1293"/>
      <c r="M188" s="1293"/>
      <c r="N188" s="1293"/>
      <c r="O188" s="1293"/>
      <c r="P188" s="1293"/>
      <c r="Q188" s="1293"/>
    </row>
    <row r="189" spans="2:17" ht="19.5">
      <c r="B189" s="1279"/>
      <c r="C189" s="1281"/>
      <c r="D189" s="1282"/>
      <c r="E189" s="1278"/>
      <c r="F189" s="1283"/>
      <c r="G189" s="1284"/>
      <c r="H189" s="1293"/>
      <c r="I189" s="1293"/>
      <c r="J189" s="1293"/>
      <c r="K189" s="1293"/>
      <c r="L189" s="1293"/>
      <c r="M189" s="1293"/>
      <c r="N189" s="1293"/>
      <c r="O189" s="1293"/>
      <c r="P189" s="1293"/>
      <c r="Q189" s="1293"/>
    </row>
    <row r="190" spans="2:17" ht="19.5">
      <c r="B190" s="1279"/>
      <c r="C190" s="1281"/>
      <c r="D190" s="1282"/>
      <c r="E190" s="1278"/>
      <c r="F190" s="1283"/>
      <c r="G190" s="1284"/>
      <c r="H190" s="1293"/>
      <c r="I190" s="1293"/>
      <c r="J190" s="1293"/>
      <c r="K190" s="1293"/>
      <c r="L190" s="1293"/>
      <c r="M190" s="1293"/>
      <c r="N190" s="1293"/>
      <c r="O190" s="1293"/>
      <c r="P190" s="1293"/>
      <c r="Q190" s="1293"/>
    </row>
    <row r="191" spans="2:17" ht="19.5">
      <c r="B191" s="1279"/>
      <c r="C191" s="1281"/>
      <c r="D191" s="1282"/>
      <c r="E191" s="1278"/>
      <c r="F191" s="1283"/>
      <c r="G191" s="1284"/>
      <c r="H191" s="1293"/>
      <c r="I191" s="1293"/>
      <c r="J191" s="1293"/>
      <c r="K191" s="1293"/>
      <c r="L191" s="1293"/>
      <c r="M191" s="1293"/>
      <c r="N191" s="1293"/>
      <c r="O191" s="1293"/>
      <c r="P191" s="1293"/>
      <c r="Q191" s="1293"/>
    </row>
    <row r="192" spans="2:17" ht="19.5">
      <c r="B192" s="1279"/>
      <c r="C192" s="1281"/>
      <c r="D192" s="1282"/>
      <c r="E192" s="1278"/>
      <c r="F192" s="1283"/>
      <c r="G192" s="1284"/>
      <c r="H192" s="1293"/>
      <c r="I192" s="1293"/>
      <c r="J192" s="1293"/>
      <c r="K192" s="1293"/>
      <c r="L192" s="1293"/>
      <c r="M192" s="1293"/>
      <c r="N192" s="1293"/>
      <c r="O192" s="1293"/>
      <c r="P192" s="1293"/>
      <c r="Q192" s="1293"/>
    </row>
    <row r="193" spans="2:17" ht="19.5">
      <c r="B193" s="1279"/>
      <c r="C193" s="1281"/>
      <c r="D193" s="1282"/>
      <c r="E193" s="1278"/>
      <c r="F193" s="1283"/>
      <c r="G193" s="1284"/>
      <c r="H193" s="1293"/>
      <c r="I193" s="1293"/>
      <c r="J193" s="1293"/>
      <c r="K193" s="1293"/>
      <c r="L193" s="1293"/>
      <c r="M193" s="1293"/>
      <c r="N193" s="1293"/>
      <c r="O193" s="1293"/>
      <c r="P193" s="1293"/>
      <c r="Q193" s="1293"/>
    </row>
    <row r="194" spans="2:17" ht="19.5">
      <c r="B194" s="1279"/>
      <c r="C194" s="1281"/>
      <c r="D194" s="1282"/>
      <c r="E194" s="1278"/>
      <c r="F194" s="1283"/>
      <c r="G194" s="1284"/>
      <c r="H194" s="1293"/>
      <c r="I194" s="1293"/>
      <c r="J194" s="1293"/>
      <c r="K194" s="1293"/>
      <c r="L194" s="1293"/>
      <c r="M194" s="1293"/>
      <c r="N194" s="1293"/>
      <c r="O194" s="1293"/>
      <c r="P194" s="1293"/>
      <c r="Q194" s="1293"/>
    </row>
    <row r="195" spans="2:17" ht="19.5">
      <c r="B195" s="1279"/>
      <c r="C195" s="1288"/>
      <c r="D195" s="1286"/>
      <c r="E195" s="1286" t="s">
        <v>8</v>
      </c>
      <c r="F195" s="1289"/>
      <c r="G195" s="1284"/>
      <c r="H195" s="1150">
        <f t="shared" ref="H195:Q195" si="12">SUM(H186:H194,H172:H174)</f>
        <v>0</v>
      </c>
      <c r="I195" s="1150">
        <f t="shared" si="12"/>
        <v>0</v>
      </c>
      <c r="J195" s="1150">
        <f t="shared" si="12"/>
        <v>0</v>
      </c>
      <c r="K195" s="1150">
        <f t="shared" si="12"/>
        <v>0</v>
      </c>
      <c r="L195" s="1150">
        <f t="shared" si="12"/>
        <v>0</v>
      </c>
      <c r="M195" s="1150">
        <f t="shared" si="12"/>
        <v>0</v>
      </c>
      <c r="N195" s="1150">
        <f t="shared" si="12"/>
        <v>0</v>
      </c>
      <c r="O195" s="1150">
        <f t="shared" si="12"/>
        <v>0</v>
      </c>
      <c r="P195" s="1150">
        <f t="shared" si="12"/>
        <v>0</v>
      </c>
      <c r="Q195" s="1150">
        <f t="shared" si="12"/>
        <v>0</v>
      </c>
    </row>
    <row r="196" spans="2:17" ht="19.5">
      <c r="B196" s="1279"/>
      <c r="C196" s="1281"/>
      <c r="D196" s="1282"/>
      <c r="E196" s="1282" t="s">
        <v>714</v>
      </c>
      <c r="F196" s="1283"/>
      <c r="G196" s="1284"/>
      <c r="H196" s="1294"/>
      <c r="I196" s="1294"/>
      <c r="J196" s="1294"/>
      <c r="K196" s="1294"/>
      <c r="L196" s="1294"/>
      <c r="M196" s="1294"/>
      <c r="N196" s="1294"/>
      <c r="O196" s="1294"/>
      <c r="P196" s="1294"/>
      <c r="Q196" s="1294"/>
    </row>
    <row r="197" spans="2:17" ht="19.5">
      <c r="B197" s="1279"/>
      <c r="C197" s="1281"/>
      <c r="D197" s="1282"/>
      <c r="E197" s="1282" t="s">
        <v>1459</v>
      </c>
      <c r="F197" s="1283"/>
      <c r="G197" s="1284"/>
      <c r="H197" s="1294"/>
      <c r="I197" s="1294"/>
      <c r="J197" s="1294"/>
      <c r="K197" s="1294"/>
      <c r="L197" s="1294"/>
      <c r="M197" s="1294"/>
      <c r="N197" s="1294"/>
      <c r="O197" s="1294"/>
      <c r="P197" s="1294"/>
      <c r="Q197" s="1294"/>
    </row>
    <row r="198" spans="2:17" ht="19.5">
      <c r="B198" s="1295"/>
      <c r="C198" s="1291"/>
      <c r="D198" s="1286"/>
      <c r="E198" s="1286" t="s">
        <v>8</v>
      </c>
      <c r="F198" s="1283"/>
      <c r="G198" s="1284"/>
      <c r="H198" s="1150">
        <f t="shared" ref="H198:Q198" si="13">+H197+H196+H195</f>
        <v>0</v>
      </c>
      <c r="I198" s="1150">
        <f t="shared" si="13"/>
        <v>0</v>
      </c>
      <c r="J198" s="1150">
        <f t="shared" si="13"/>
        <v>0</v>
      </c>
      <c r="K198" s="1150">
        <f t="shared" si="13"/>
        <v>0</v>
      </c>
      <c r="L198" s="1150">
        <f t="shared" si="13"/>
        <v>0</v>
      </c>
      <c r="M198" s="1150">
        <f t="shared" si="13"/>
        <v>0</v>
      </c>
      <c r="N198" s="1150">
        <f t="shared" si="13"/>
        <v>0</v>
      </c>
      <c r="O198" s="1150">
        <f t="shared" si="13"/>
        <v>0</v>
      </c>
      <c r="P198" s="1150">
        <f t="shared" si="13"/>
        <v>0</v>
      </c>
      <c r="Q198" s="1150">
        <f t="shared" si="13"/>
        <v>0</v>
      </c>
    </row>
  </sheetData>
  <pageMargins left="0.70866141732283472" right="0.70866141732283472" top="0.74803149606299213" bottom="0.74803149606299213" header="0.31496062992125984" footer="0.31496062992125984"/>
  <pageSetup paperSize="8" scale="45" fitToHeight="4" orientation="portrait" r:id="rId1"/>
</worksheet>
</file>

<file path=xl/worksheets/sheet38.xml><?xml version="1.0" encoding="utf-8"?>
<worksheet xmlns="http://schemas.openxmlformats.org/spreadsheetml/2006/main" xmlns:r="http://schemas.openxmlformats.org/officeDocument/2006/relationships">
  <sheetPr>
    <tabColor theme="7" tint="0.59999389629810485"/>
    <pageSetUpPr fitToPage="1"/>
  </sheetPr>
  <dimension ref="A1:AA36"/>
  <sheetViews>
    <sheetView showGridLines="0" zoomScale="70" zoomScaleNormal="70" workbookViewId="0">
      <selection activeCell="H57" sqref="H57"/>
    </sheetView>
  </sheetViews>
  <sheetFormatPr defaultRowHeight="12.75"/>
  <cols>
    <col min="1" max="1" width="9" style="1230"/>
    <col min="2" max="2" width="26.875" style="1043" customWidth="1"/>
    <col min="3" max="3" width="31" style="1043" customWidth="1"/>
    <col min="4" max="4" width="11.75" style="1229" customWidth="1"/>
    <col min="5" max="5" width="10.75" style="1229" customWidth="1"/>
    <col min="6" max="6" width="7.5" style="1229" customWidth="1"/>
    <col min="7" max="7" width="11.25" style="1229" customWidth="1"/>
    <col min="8" max="12" width="8.875" style="1229" customWidth="1"/>
    <col min="13" max="22" width="8.875" style="1043" customWidth="1"/>
    <col min="23" max="26" width="9" style="1043"/>
    <col min="27" max="16384" width="9" style="1230"/>
  </cols>
  <sheetData>
    <row r="1" spans="1:27" s="1206" customFormat="1" ht="24.75">
      <c r="A1" s="945" t="s">
        <v>1201</v>
      </c>
      <c r="B1" s="1174"/>
      <c r="C1" s="1174"/>
      <c r="D1" s="1177"/>
      <c r="E1" s="1177"/>
      <c r="F1" s="1177"/>
      <c r="G1" s="1177"/>
      <c r="H1" s="1177"/>
      <c r="I1" s="1177"/>
      <c r="J1" s="1177"/>
      <c r="K1" s="1177"/>
      <c r="L1" s="1177"/>
      <c r="M1" s="1175"/>
      <c r="N1" s="1175"/>
      <c r="O1" s="1175"/>
      <c r="P1" s="1175"/>
      <c r="Q1" s="1175"/>
      <c r="R1" s="1175"/>
      <c r="S1" s="1175"/>
      <c r="T1" s="1176"/>
      <c r="U1" s="1175"/>
      <c r="V1" s="1176"/>
      <c r="W1" s="1117"/>
      <c r="X1" s="1117"/>
      <c r="Y1" s="1117"/>
      <c r="Z1" s="1117"/>
    </row>
    <row r="2" spans="1:27" s="1206" customFormat="1" ht="24.75">
      <c r="A2" s="949"/>
      <c r="B2" s="993"/>
      <c r="C2" s="993"/>
      <c r="D2" s="1177"/>
      <c r="E2" s="1177"/>
      <c r="F2" s="1177"/>
      <c r="G2" s="1177"/>
      <c r="H2" s="1177"/>
      <c r="I2" s="1177"/>
      <c r="J2" s="1177"/>
      <c r="K2" s="1177"/>
      <c r="L2" s="1298"/>
      <c r="M2" s="1178"/>
      <c r="N2" s="1178"/>
      <c r="O2" s="1178"/>
      <c r="P2" s="1178"/>
      <c r="Q2" s="1178"/>
      <c r="R2" s="1178"/>
      <c r="S2" s="1178"/>
      <c r="T2" s="1176"/>
      <c r="U2" s="1175"/>
      <c r="V2" s="1175"/>
      <c r="W2" s="1117"/>
      <c r="X2" s="1117"/>
      <c r="Y2" s="1117"/>
      <c r="Z2" s="1117"/>
    </row>
    <row r="3" spans="1:27" s="1206" customFormat="1" ht="25.5" thickBot="1">
      <c r="A3" s="952" t="s">
        <v>246</v>
      </c>
      <c r="B3" s="1179"/>
      <c r="C3" s="1179"/>
      <c r="D3" s="1179"/>
      <c r="E3" s="1179"/>
      <c r="F3" s="1179"/>
      <c r="G3" s="1179"/>
      <c r="H3" s="1179"/>
      <c r="I3" s="1179"/>
      <c r="J3" s="1179"/>
      <c r="K3" s="1179"/>
      <c r="L3" s="1179"/>
      <c r="M3" s="1179"/>
      <c r="N3" s="1181"/>
      <c r="O3" s="1181"/>
      <c r="P3" s="1181"/>
      <c r="Q3" s="1181"/>
      <c r="R3" s="1181"/>
      <c r="S3" s="1181"/>
      <c r="T3" s="1182"/>
      <c r="U3" s="1180"/>
      <c r="V3" s="1180"/>
      <c r="W3" s="1120"/>
      <c r="X3" s="1120"/>
      <c r="Y3" s="1120"/>
      <c r="Z3" s="1120"/>
    </row>
    <row r="4" spans="1:27" s="981" customFormat="1" ht="19.5">
      <c r="B4" s="1184"/>
      <c r="C4" s="1184"/>
      <c r="D4" s="1207"/>
      <c r="E4" s="1207"/>
      <c r="F4" s="1207"/>
      <c r="G4" s="1207"/>
      <c r="H4" s="1207"/>
      <c r="I4" s="1207"/>
      <c r="J4" s="1207"/>
      <c r="K4" s="1207"/>
      <c r="L4" s="1207"/>
      <c r="M4" s="1184"/>
      <c r="N4" s="1184"/>
      <c r="O4" s="1184"/>
      <c r="P4" s="1184"/>
      <c r="Q4" s="1184"/>
      <c r="R4" s="1184"/>
      <c r="S4" s="1184"/>
      <c r="T4" s="1184"/>
      <c r="U4" s="1184"/>
      <c r="V4" s="1184"/>
      <c r="W4" s="1184"/>
      <c r="X4" s="1184"/>
      <c r="Y4" s="1184"/>
      <c r="Z4" s="1184"/>
      <c r="AA4" s="1208"/>
    </row>
    <row r="5" spans="1:27" s="981" customFormat="1" ht="19.5">
      <c r="A5" s="1100" t="s">
        <v>1464</v>
      </c>
      <c r="B5" s="1100"/>
      <c r="C5" s="1100"/>
      <c r="D5" s="1209"/>
      <c r="E5" s="1207"/>
      <c r="F5" s="1207"/>
      <c r="G5" s="1207"/>
      <c r="H5" s="1207"/>
      <c r="I5" s="1207"/>
      <c r="J5" s="1207"/>
      <c r="K5" s="1207"/>
      <c r="L5" s="1207"/>
      <c r="M5" s="1184"/>
      <c r="N5" s="1184"/>
      <c r="O5" s="1184"/>
      <c r="P5" s="1184"/>
      <c r="Q5" s="1184"/>
      <c r="R5" s="1184"/>
      <c r="S5" s="1184"/>
      <c r="T5" s="1184"/>
      <c r="U5" s="1184"/>
      <c r="V5" s="1184"/>
      <c r="W5" s="1184"/>
      <c r="X5" s="1184"/>
      <c r="Y5" s="1184"/>
      <c r="Z5" s="1184"/>
      <c r="AA5" s="1208"/>
    </row>
    <row r="6" spans="1:27" s="981" customFormat="1" ht="19.5">
      <c r="A6" s="1158" t="s">
        <v>1312</v>
      </c>
      <c r="B6" s="1158"/>
      <c r="C6" s="1210"/>
      <c r="D6" s="1210"/>
      <c r="E6" s="1210"/>
      <c r="F6" s="1210"/>
      <c r="G6" s="1210"/>
      <c r="H6" s="1210"/>
      <c r="I6" s="1210"/>
      <c r="J6" s="1210"/>
      <c r="K6" s="1210"/>
      <c r="L6" s="1210"/>
      <c r="M6" s="1210"/>
      <c r="N6" s="1158"/>
      <c r="O6" s="1159"/>
      <c r="P6" s="1159"/>
      <c r="Q6" s="1159"/>
      <c r="R6" s="1159"/>
      <c r="S6" s="1159"/>
      <c r="T6" s="1159"/>
      <c r="U6" s="1185"/>
      <c r="V6" s="1185"/>
      <c r="W6" s="1185"/>
      <c r="X6" s="1184"/>
      <c r="Y6" s="1184"/>
      <c r="Z6" s="1184"/>
      <c r="AA6" s="1208"/>
    </row>
    <row r="8" spans="1:27">
      <c r="A8" s="1211"/>
      <c r="B8" s="981"/>
      <c r="C8" s="1212"/>
      <c r="D8" s="1212"/>
      <c r="E8" s="1212"/>
      <c r="F8" s="1212"/>
      <c r="G8" s="1212"/>
      <c r="H8" s="1054"/>
      <c r="I8" s="1054"/>
      <c r="J8" s="1054" t="s">
        <v>151</v>
      </c>
      <c r="K8" s="1054"/>
      <c r="L8" s="1054"/>
      <c r="M8" s="1054"/>
      <c r="N8" s="1054"/>
      <c r="O8" s="1054"/>
      <c r="P8" s="1054"/>
      <c r="Q8" s="1054"/>
    </row>
    <row r="9" spans="1:27" ht="28.5" customHeight="1">
      <c r="A9" s="1213"/>
      <c r="B9" s="961" t="s">
        <v>1186</v>
      </c>
      <c r="C9" s="961" t="s">
        <v>1187</v>
      </c>
      <c r="D9" s="961" t="s">
        <v>1188</v>
      </c>
      <c r="E9" s="961" t="s">
        <v>1189</v>
      </c>
      <c r="F9" s="1124" t="s">
        <v>240</v>
      </c>
      <c r="G9" s="1160" t="s">
        <v>239</v>
      </c>
      <c r="H9" s="1055">
        <v>2012</v>
      </c>
      <c r="I9" s="1055">
        <v>2013</v>
      </c>
      <c r="J9" s="1055">
        <v>2014</v>
      </c>
      <c r="K9" s="1055">
        <v>2015</v>
      </c>
      <c r="L9" s="1055">
        <v>2016</v>
      </c>
      <c r="M9" s="1055">
        <v>2017</v>
      </c>
      <c r="N9" s="1055">
        <v>2018</v>
      </c>
      <c r="O9" s="1055">
        <v>2019</v>
      </c>
      <c r="P9" s="1055">
        <v>2020</v>
      </c>
      <c r="Q9" s="1055">
        <v>2021</v>
      </c>
    </row>
    <row r="10" spans="1:27" ht="29.25" customHeight="1">
      <c r="A10" s="1213"/>
      <c r="B10" s="1214" t="s">
        <v>1465</v>
      </c>
      <c r="C10" s="1215" t="s">
        <v>1377</v>
      </c>
      <c r="D10" s="1216" t="s">
        <v>739</v>
      </c>
      <c r="E10" s="1217"/>
      <c r="F10" s="1217" t="s">
        <v>20</v>
      </c>
      <c r="G10" s="1218"/>
      <c r="H10" s="1219"/>
      <c r="I10" s="1219"/>
      <c r="J10" s="1219"/>
      <c r="K10" s="1219"/>
      <c r="L10" s="1219"/>
      <c r="M10" s="1219"/>
      <c r="N10" s="1219"/>
      <c r="O10" s="1219"/>
      <c r="P10" s="1219"/>
      <c r="Q10" s="1219"/>
    </row>
    <row r="11" spans="1:27">
      <c r="A11" s="1213"/>
      <c r="B11" s="1215"/>
      <c r="C11" s="1215"/>
      <c r="D11" s="1215" t="s">
        <v>734</v>
      </c>
      <c r="E11" s="1221"/>
      <c r="F11" s="1221" t="s">
        <v>20</v>
      </c>
      <c r="G11" s="1222"/>
      <c r="H11" s="1219"/>
      <c r="I11" s="1219"/>
      <c r="J11" s="1219"/>
      <c r="K11" s="1219"/>
      <c r="L11" s="1219"/>
      <c r="M11" s="1219"/>
      <c r="N11" s="1219"/>
      <c r="O11" s="1219"/>
      <c r="P11" s="1219"/>
      <c r="Q11" s="1219"/>
    </row>
    <row r="12" spans="1:27">
      <c r="A12" s="1213"/>
      <c r="B12" s="1215"/>
      <c r="C12" s="1215" t="s">
        <v>1378</v>
      </c>
      <c r="D12" s="1215" t="s">
        <v>739</v>
      </c>
      <c r="E12" s="1221"/>
      <c r="F12" s="1221" t="s">
        <v>20</v>
      </c>
      <c r="G12" s="1222"/>
      <c r="H12" s="1219"/>
      <c r="I12" s="1219"/>
      <c r="J12" s="1219"/>
      <c r="K12" s="1219"/>
      <c r="L12" s="1219"/>
      <c r="M12" s="1219"/>
      <c r="N12" s="1219"/>
      <c r="O12" s="1219"/>
      <c r="P12" s="1219"/>
      <c r="Q12" s="1219"/>
    </row>
    <row r="13" spans="1:27">
      <c r="A13" s="1213"/>
      <c r="B13" s="1215"/>
      <c r="C13" s="1215"/>
      <c r="D13" s="1215" t="s">
        <v>734</v>
      </c>
      <c r="E13" s="1221"/>
      <c r="F13" s="1221" t="s">
        <v>20</v>
      </c>
      <c r="G13" s="1222"/>
      <c r="H13" s="1219"/>
      <c r="I13" s="1219"/>
      <c r="J13" s="1219"/>
      <c r="K13" s="1219"/>
      <c r="L13" s="1219"/>
      <c r="M13" s="1219"/>
      <c r="N13" s="1219"/>
      <c r="O13" s="1219"/>
      <c r="P13" s="1219"/>
      <c r="Q13" s="1219"/>
    </row>
    <row r="14" spans="1:27">
      <c r="A14" s="1213"/>
      <c r="B14" s="1223"/>
      <c r="C14" s="1215" t="s">
        <v>1379</v>
      </c>
      <c r="D14" s="1224"/>
      <c r="E14" s="1224"/>
      <c r="F14" s="1224" t="s">
        <v>20</v>
      </c>
      <c r="G14" s="1222"/>
      <c r="H14" s="1219"/>
      <c r="I14" s="1219"/>
      <c r="J14" s="1219"/>
      <c r="K14" s="1219"/>
      <c r="L14" s="1219"/>
      <c r="M14" s="1219"/>
      <c r="N14" s="1219"/>
      <c r="O14" s="1219"/>
      <c r="P14" s="1219"/>
      <c r="Q14" s="1219"/>
    </row>
    <row r="15" spans="1:27">
      <c r="A15" s="1213"/>
      <c r="B15" s="1223"/>
      <c r="C15" s="1215" t="s">
        <v>1380</v>
      </c>
      <c r="D15" s="1221"/>
      <c r="E15" s="1221"/>
      <c r="F15" s="1221" t="s">
        <v>20</v>
      </c>
      <c r="G15" s="1222"/>
      <c r="H15" s="1219"/>
      <c r="I15" s="1219"/>
      <c r="J15" s="1219"/>
      <c r="K15" s="1219"/>
      <c r="L15" s="1219"/>
      <c r="M15" s="1219"/>
      <c r="N15" s="1219"/>
      <c r="O15" s="1219"/>
      <c r="P15" s="1219"/>
      <c r="Q15" s="1219"/>
    </row>
    <row r="16" spans="1:27">
      <c r="A16" s="1213"/>
      <c r="B16" s="1223"/>
      <c r="C16" s="1215" t="s">
        <v>1381</v>
      </c>
      <c r="D16" s="1221"/>
      <c r="E16" s="1221"/>
      <c r="F16" s="1221" t="s">
        <v>20</v>
      </c>
      <c r="G16" s="1222"/>
      <c r="H16" s="1219"/>
      <c r="I16" s="1219"/>
      <c r="J16" s="1219"/>
      <c r="K16" s="1219"/>
      <c r="L16" s="1219"/>
      <c r="M16" s="1219"/>
      <c r="N16" s="1219"/>
      <c r="O16" s="1219"/>
      <c r="P16" s="1219"/>
      <c r="Q16" s="1219"/>
    </row>
    <row r="17" spans="1:17">
      <c r="A17" s="1213"/>
      <c r="B17" s="1223"/>
      <c r="C17" s="1215" t="s">
        <v>95</v>
      </c>
      <c r="D17" s="1221"/>
      <c r="E17" s="1221"/>
      <c r="F17" s="1221" t="s">
        <v>20</v>
      </c>
      <c r="G17" s="1222"/>
      <c r="H17" s="1219"/>
      <c r="I17" s="1219"/>
      <c r="J17" s="1219"/>
      <c r="K17" s="1219"/>
      <c r="L17" s="1219"/>
      <c r="M17" s="1219"/>
      <c r="N17" s="1219"/>
      <c r="O17" s="1219"/>
      <c r="P17" s="1219"/>
      <c r="Q17" s="1219"/>
    </row>
    <row r="18" spans="1:17">
      <c r="A18" s="1213"/>
      <c r="B18" s="1225"/>
      <c r="C18" s="1225" t="s">
        <v>8</v>
      </c>
      <c r="D18" s="1226"/>
      <c r="E18" s="1226"/>
      <c r="F18" s="1226" t="s">
        <v>20</v>
      </c>
      <c r="G18" s="1227"/>
      <c r="H18" s="1150">
        <f t="shared" ref="H18:Q18" si="0">SUM(H15:H17,H12:H13,H10:H11)</f>
        <v>0</v>
      </c>
      <c r="I18" s="1150">
        <f t="shared" si="0"/>
        <v>0</v>
      </c>
      <c r="J18" s="1150">
        <f t="shared" si="0"/>
        <v>0</v>
      </c>
      <c r="K18" s="1150">
        <f t="shared" si="0"/>
        <v>0</v>
      </c>
      <c r="L18" s="1150">
        <f t="shared" si="0"/>
        <v>0</v>
      </c>
      <c r="M18" s="1150">
        <f t="shared" si="0"/>
        <v>0</v>
      </c>
      <c r="N18" s="1150">
        <f t="shared" si="0"/>
        <v>0</v>
      </c>
      <c r="O18" s="1150">
        <f t="shared" si="0"/>
        <v>0</v>
      </c>
      <c r="P18" s="1150">
        <f t="shared" si="0"/>
        <v>0</v>
      </c>
      <c r="Q18" s="1150">
        <f t="shared" si="0"/>
        <v>0</v>
      </c>
    </row>
    <row r="19" spans="1:17" ht="35.25" customHeight="1">
      <c r="A19" s="1213"/>
      <c r="B19" s="1214" t="s">
        <v>1466</v>
      </c>
      <c r="C19" s="1216" t="s">
        <v>1377</v>
      </c>
      <c r="D19" s="1216" t="s">
        <v>739</v>
      </c>
      <c r="E19" s="1217"/>
      <c r="F19" s="1217" t="s">
        <v>20</v>
      </c>
      <c r="G19" s="1218"/>
      <c r="H19" s="1228"/>
      <c r="I19" s="1228"/>
      <c r="J19" s="1228"/>
      <c r="K19" s="1228"/>
      <c r="L19" s="1228"/>
      <c r="M19" s="1228"/>
      <c r="N19" s="1228"/>
      <c r="O19" s="1228"/>
      <c r="P19" s="1228"/>
      <c r="Q19" s="1228"/>
    </row>
    <row r="20" spans="1:17">
      <c r="A20" s="1213"/>
      <c r="B20" s="1215"/>
      <c r="C20" s="1215"/>
      <c r="D20" s="1215" t="s">
        <v>734</v>
      </c>
      <c r="E20" s="1221"/>
      <c r="F20" s="1221" t="s">
        <v>20</v>
      </c>
      <c r="G20" s="1222"/>
      <c r="H20" s="1219"/>
      <c r="I20" s="1219"/>
      <c r="J20" s="1219"/>
      <c r="K20" s="1219"/>
      <c r="L20" s="1219"/>
      <c r="M20" s="1219"/>
      <c r="N20" s="1219"/>
      <c r="O20" s="1219"/>
      <c r="P20" s="1219"/>
      <c r="Q20" s="1219"/>
    </row>
    <row r="21" spans="1:17">
      <c r="A21" s="1213"/>
      <c r="B21" s="1215"/>
      <c r="C21" s="1215" t="s">
        <v>1378</v>
      </c>
      <c r="D21" s="1215" t="s">
        <v>739</v>
      </c>
      <c r="E21" s="1221"/>
      <c r="F21" s="1221" t="s">
        <v>20</v>
      </c>
      <c r="G21" s="1222"/>
      <c r="H21" s="1219"/>
      <c r="I21" s="1219"/>
      <c r="J21" s="1219"/>
      <c r="K21" s="1219"/>
      <c r="L21" s="1219"/>
      <c r="M21" s="1219"/>
      <c r="N21" s="1219"/>
      <c r="O21" s="1219"/>
      <c r="P21" s="1219"/>
      <c r="Q21" s="1219"/>
    </row>
    <row r="22" spans="1:17">
      <c r="A22" s="1213"/>
      <c r="B22" s="1215"/>
      <c r="C22" s="1215"/>
      <c r="D22" s="1215" t="s">
        <v>734</v>
      </c>
      <c r="E22" s="1221"/>
      <c r="F22" s="1221" t="s">
        <v>20</v>
      </c>
      <c r="G22" s="1222"/>
      <c r="H22" s="1219"/>
      <c r="I22" s="1219"/>
      <c r="J22" s="1219"/>
      <c r="K22" s="1219"/>
      <c r="L22" s="1219"/>
      <c r="M22" s="1219"/>
      <c r="N22" s="1219"/>
      <c r="O22" s="1219"/>
      <c r="P22" s="1219"/>
      <c r="Q22" s="1219"/>
    </row>
    <row r="23" spans="1:17">
      <c r="A23" s="1213"/>
      <c r="B23" s="1223"/>
      <c r="C23" s="1215" t="s">
        <v>1379</v>
      </c>
      <c r="D23" s="1224"/>
      <c r="E23" s="1224"/>
      <c r="F23" s="1224" t="s">
        <v>20</v>
      </c>
      <c r="G23" s="1222"/>
      <c r="H23" s="1219"/>
      <c r="I23" s="1219"/>
      <c r="J23" s="1219"/>
      <c r="K23" s="1219"/>
      <c r="L23" s="1219"/>
      <c r="M23" s="1219"/>
      <c r="N23" s="1219"/>
      <c r="O23" s="1219"/>
      <c r="P23" s="1219"/>
      <c r="Q23" s="1219"/>
    </row>
    <row r="24" spans="1:17">
      <c r="A24" s="1213"/>
      <c r="B24" s="1223"/>
      <c r="C24" s="1215" t="s">
        <v>1380</v>
      </c>
      <c r="D24" s="1221"/>
      <c r="E24" s="1221"/>
      <c r="F24" s="1221" t="s">
        <v>20</v>
      </c>
      <c r="G24" s="1222"/>
      <c r="H24" s="1219"/>
      <c r="I24" s="1219"/>
      <c r="J24" s="1219"/>
      <c r="K24" s="1219"/>
      <c r="L24" s="1219"/>
      <c r="M24" s="1219"/>
      <c r="N24" s="1219"/>
      <c r="O24" s="1219"/>
      <c r="P24" s="1219"/>
      <c r="Q24" s="1219"/>
    </row>
    <row r="25" spans="1:17">
      <c r="A25" s="1213"/>
      <c r="B25" s="1223"/>
      <c r="C25" s="1215" t="s">
        <v>1381</v>
      </c>
      <c r="D25" s="1221"/>
      <c r="E25" s="1221"/>
      <c r="F25" s="1221" t="s">
        <v>20</v>
      </c>
      <c r="G25" s="1222"/>
      <c r="H25" s="1219"/>
      <c r="I25" s="1219"/>
      <c r="J25" s="1219"/>
      <c r="K25" s="1219"/>
      <c r="L25" s="1219"/>
      <c r="M25" s="1219"/>
      <c r="N25" s="1219"/>
      <c r="O25" s="1219"/>
      <c r="P25" s="1219"/>
      <c r="Q25" s="1219"/>
    </row>
    <row r="26" spans="1:17">
      <c r="A26" s="1213"/>
      <c r="B26" s="1223"/>
      <c r="C26" s="1215" t="s">
        <v>95</v>
      </c>
      <c r="D26" s="1221"/>
      <c r="E26" s="1221"/>
      <c r="F26" s="1221" t="s">
        <v>20</v>
      </c>
      <c r="G26" s="1222"/>
      <c r="H26" s="1219"/>
      <c r="I26" s="1219"/>
      <c r="J26" s="1219"/>
      <c r="K26" s="1219"/>
      <c r="L26" s="1219"/>
      <c r="M26" s="1219"/>
      <c r="N26" s="1219"/>
      <c r="O26" s="1219"/>
      <c r="P26" s="1219"/>
      <c r="Q26" s="1219"/>
    </row>
    <row r="27" spans="1:17">
      <c r="A27" s="1213"/>
      <c r="B27" s="1225"/>
      <c r="C27" s="1225" t="s">
        <v>8</v>
      </c>
      <c r="D27" s="1226"/>
      <c r="E27" s="1226"/>
      <c r="F27" s="1226" t="s">
        <v>20</v>
      </c>
      <c r="G27" s="1227"/>
      <c r="H27" s="1150">
        <f t="shared" ref="H27:Q27" si="1">SUM(H24:H26,H21:H22,H19:H20)</f>
        <v>0</v>
      </c>
      <c r="I27" s="1150">
        <f t="shared" si="1"/>
        <v>0</v>
      </c>
      <c r="J27" s="1150">
        <f t="shared" si="1"/>
        <v>0</v>
      </c>
      <c r="K27" s="1150">
        <f t="shared" si="1"/>
        <v>0</v>
      </c>
      <c r="L27" s="1150">
        <f t="shared" si="1"/>
        <v>0</v>
      </c>
      <c r="M27" s="1150">
        <f t="shared" si="1"/>
        <v>0</v>
      </c>
      <c r="N27" s="1150">
        <f t="shared" si="1"/>
        <v>0</v>
      </c>
      <c r="O27" s="1150">
        <f t="shared" si="1"/>
        <v>0</v>
      </c>
      <c r="P27" s="1150">
        <f t="shared" si="1"/>
        <v>0</v>
      </c>
      <c r="Q27" s="1150">
        <f t="shared" si="1"/>
        <v>0</v>
      </c>
    </row>
    <row r="28" spans="1:17" ht="24.75" customHeight="1">
      <c r="A28" s="1213"/>
      <c r="B28" s="1214" t="s">
        <v>1467</v>
      </c>
      <c r="C28" s="1215" t="s">
        <v>1377</v>
      </c>
      <c r="D28" s="1216" t="s">
        <v>739</v>
      </c>
      <c r="E28" s="1217"/>
      <c r="F28" s="1217" t="s">
        <v>20</v>
      </c>
      <c r="G28" s="1218"/>
      <c r="H28" s="1219"/>
      <c r="I28" s="1219"/>
      <c r="J28" s="1219"/>
      <c r="K28" s="1219"/>
      <c r="L28" s="1219"/>
      <c r="M28" s="1219"/>
      <c r="N28" s="1219"/>
      <c r="O28" s="1219"/>
      <c r="P28" s="1219"/>
      <c r="Q28" s="1219"/>
    </row>
    <row r="29" spans="1:17">
      <c r="A29" s="1213"/>
      <c r="B29" s="1215"/>
      <c r="C29" s="1215"/>
      <c r="D29" s="1215" t="s">
        <v>734</v>
      </c>
      <c r="E29" s="1221"/>
      <c r="F29" s="1221" t="s">
        <v>20</v>
      </c>
      <c r="G29" s="1222"/>
      <c r="H29" s="1219"/>
      <c r="I29" s="1219"/>
      <c r="J29" s="1219"/>
      <c r="K29" s="1219"/>
      <c r="L29" s="1219"/>
      <c r="M29" s="1219"/>
      <c r="N29" s="1219"/>
      <c r="O29" s="1219"/>
      <c r="P29" s="1219"/>
      <c r="Q29" s="1219"/>
    </row>
    <row r="30" spans="1:17">
      <c r="A30" s="1213"/>
      <c r="B30" s="1215"/>
      <c r="C30" s="1215" t="s">
        <v>1378</v>
      </c>
      <c r="D30" s="1215" t="s">
        <v>739</v>
      </c>
      <c r="E30" s="1221"/>
      <c r="F30" s="1221" t="s">
        <v>20</v>
      </c>
      <c r="G30" s="1222"/>
      <c r="H30" s="1219"/>
      <c r="I30" s="1219"/>
      <c r="J30" s="1219"/>
      <c r="K30" s="1219"/>
      <c r="L30" s="1219"/>
      <c r="M30" s="1219"/>
      <c r="N30" s="1219"/>
      <c r="O30" s="1219"/>
      <c r="P30" s="1219"/>
      <c r="Q30" s="1219"/>
    </row>
    <row r="31" spans="1:17">
      <c r="A31" s="1213"/>
      <c r="B31" s="1215"/>
      <c r="C31" s="1215"/>
      <c r="D31" s="1215" t="s">
        <v>734</v>
      </c>
      <c r="E31" s="1221"/>
      <c r="F31" s="1221" t="s">
        <v>20</v>
      </c>
      <c r="G31" s="1222"/>
      <c r="H31" s="1219"/>
      <c r="I31" s="1219"/>
      <c r="J31" s="1219"/>
      <c r="K31" s="1219"/>
      <c r="L31" s="1219"/>
      <c r="M31" s="1219"/>
      <c r="N31" s="1219"/>
      <c r="O31" s="1219"/>
      <c r="P31" s="1219"/>
      <c r="Q31" s="1219"/>
    </row>
    <row r="32" spans="1:17">
      <c r="A32" s="1213"/>
      <c r="B32" s="1223"/>
      <c r="C32" s="1215" t="s">
        <v>1379</v>
      </c>
      <c r="D32" s="1224"/>
      <c r="E32" s="1224"/>
      <c r="F32" s="1224" t="s">
        <v>20</v>
      </c>
      <c r="G32" s="1222"/>
      <c r="H32" s="1219"/>
      <c r="I32" s="1219"/>
      <c r="J32" s="1219"/>
      <c r="K32" s="1219"/>
      <c r="L32" s="1219"/>
      <c r="M32" s="1219"/>
      <c r="N32" s="1219"/>
      <c r="O32" s="1219"/>
      <c r="P32" s="1219"/>
      <c r="Q32" s="1219"/>
    </row>
    <row r="33" spans="1:17">
      <c r="A33" s="1213"/>
      <c r="B33" s="1223"/>
      <c r="C33" s="1215" t="s">
        <v>1380</v>
      </c>
      <c r="D33" s="1221"/>
      <c r="E33" s="1221"/>
      <c r="F33" s="1221" t="s">
        <v>20</v>
      </c>
      <c r="G33" s="1222"/>
      <c r="H33" s="1219"/>
      <c r="I33" s="1219"/>
      <c r="J33" s="1219"/>
      <c r="K33" s="1219"/>
      <c r="L33" s="1219"/>
      <c r="M33" s="1219"/>
      <c r="N33" s="1219"/>
      <c r="O33" s="1219"/>
      <c r="P33" s="1219"/>
      <c r="Q33" s="1219"/>
    </row>
    <row r="34" spans="1:17">
      <c r="A34" s="1213"/>
      <c r="B34" s="1223"/>
      <c r="C34" s="1215" t="s">
        <v>1381</v>
      </c>
      <c r="D34" s="1221"/>
      <c r="E34" s="1221"/>
      <c r="F34" s="1221" t="s">
        <v>20</v>
      </c>
      <c r="G34" s="1222"/>
      <c r="H34" s="1219"/>
      <c r="I34" s="1219"/>
      <c r="J34" s="1219"/>
      <c r="K34" s="1219"/>
      <c r="L34" s="1219"/>
      <c r="M34" s="1219"/>
      <c r="N34" s="1219"/>
      <c r="O34" s="1219"/>
      <c r="P34" s="1219"/>
      <c r="Q34" s="1219"/>
    </row>
    <row r="35" spans="1:17">
      <c r="A35" s="1213"/>
      <c r="B35" s="1223"/>
      <c r="C35" s="1215" t="s">
        <v>95</v>
      </c>
      <c r="D35" s="1221"/>
      <c r="E35" s="1221"/>
      <c r="F35" s="1221" t="s">
        <v>20</v>
      </c>
      <c r="G35" s="1222"/>
      <c r="H35" s="1219"/>
      <c r="I35" s="1219"/>
      <c r="J35" s="1219"/>
      <c r="K35" s="1219"/>
      <c r="L35" s="1219"/>
      <c r="M35" s="1219"/>
      <c r="N35" s="1219"/>
      <c r="O35" s="1219"/>
      <c r="P35" s="1219"/>
      <c r="Q35" s="1219"/>
    </row>
    <row r="36" spans="1:17">
      <c r="A36" s="1213"/>
      <c r="B36" s="1225"/>
      <c r="C36" s="1225" t="s">
        <v>8</v>
      </c>
      <c r="D36" s="1226"/>
      <c r="E36" s="1226"/>
      <c r="F36" s="1226" t="s">
        <v>20</v>
      </c>
      <c r="G36" s="1227"/>
      <c r="H36" s="1150">
        <f t="shared" ref="H36:Q36" si="2">SUM(H33:H35,H30:H31,H28:H29)</f>
        <v>0</v>
      </c>
      <c r="I36" s="1150">
        <f t="shared" si="2"/>
        <v>0</v>
      </c>
      <c r="J36" s="1150">
        <f t="shared" si="2"/>
        <v>0</v>
      </c>
      <c r="K36" s="1150">
        <f t="shared" si="2"/>
        <v>0</v>
      </c>
      <c r="L36" s="1150">
        <f t="shared" si="2"/>
        <v>0</v>
      </c>
      <c r="M36" s="1150">
        <f t="shared" si="2"/>
        <v>0</v>
      </c>
      <c r="N36" s="1150">
        <f t="shared" si="2"/>
        <v>0</v>
      </c>
      <c r="O36" s="1150">
        <f t="shared" si="2"/>
        <v>0</v>
      </c>
      <c r="P36" s="1150">
        <f t="shared" si="2"/>
        <v>0</v>
      </c>
      <c r="Q36" s="1150">
        <f t="shared" si="2"/>
        <v>0</v>
      </c>
    </row>
  </sheetData>
  <pageMargins left="0.70866141732283472" right="0.70866141732283472" top="0.74803149606299213" bottom="0.74803149606299213" header="0.31496062992125984" footer="0.31496062992125984"/>
  <pageSetup paperSize="9" scale="46" orientation="landscape" r:id="rId1"/>
  <headerFooter>
    <oddHeader>&amp;C&amp;Z&amp;F</oddHeader>
  </headerFooter>
</worksheet>
</file>

<file path=xl/worksheets/sheet39.xml><?xml version="1.0" encoding="utf-8"?>
<worksheet xmlns="http://schemas.openxmlformats.org/spreadsheetml/2006/main" xmlns:r="http://schemas.openxmlformats.org/officeDocument/2006/relationships">
  <sheetPr>
    <tabColor theme="7" tint="0.59999389629810485"/>
    <pageSetUpPr fitToPage="1"/>
  </sheetPr>
  <dimension ref="A1:IS114"/>
  <sheetViews>
    <sheetView showGridLines="0" topLeftCell="A7" zoomScale="75" zoomScaleNormal="75" workbookViewId="0">
      <selection activeCell="D39" sqref="D39"/>
    </sheetView>
  </sheetViews>
  <sheetFormatPr defaultRowHeight="12.75"/>
  <cols>
    <col min="1" max="1" width="9" style="1302"/>
    <col min="2" max="2" width="19.5" style="1330" customWidth="1"/>
    <col min="3" max="3" width="24.25" style="1331" customWidth="1"/>
    <col min="4" max="4" width="43" style="1330" bestFit="1" customWidth="1"/>
    <col min="5" max="5" width="9.75" style="1330" customWidth="1"/>
    <col min="6" max="6" width="7.125" style="1330" customWidth="1"/>
    <col min="7" max="7" width="11.875" style="1330" customWidth="1"/>
    <col min="8" max="17" width="8.625" style="1330" customWidth="1"/>
    <col min="18" max="254" width="9" style="1302"/>
    <col min="255" max="255" width="8.625" style="1302" customWidth="1"/>
    <col min="256" max="256" width="43.75" style="1302" customWidth="1"/>
    <col min="257" max="257" width="17.375" style="1302" bestFit="1" customWidth="1"/>
    <col min="258" max="260" width="15.75" style="1302" customWidth="1"/>
    <col min="261" max="261" width="14.5" style="1302" bestFit="1" customWidth="1"/>
    <col min="262" max="262" width="11.75" style="1302" customWidth="1"/>
    <col min="263" max="263" width="10.375" style="1302" customWidth="1"/>
    <col min="264" max="264" width="10.75" style="1302" bestFit="1" customWidth="1"/>
    <col min="265" max="265" width="12.625" style="1302" customWidth="1"/>
    <col min="266" max="266" width="14" style="1302" customWidth="1"/>
    <col min="267" max="267" width="11" style="1302" bestFit="1" customWidth="1"/>
    <col min="268" max="268" width="13.125" style="1302" customWidth="1"/>
    <col min="269" max="269" width="10.5" style="1302" bestFit="1" customWidth="1"/>
    <col min="270" max="510" width="9" style="1302"/>
    <col min="511" max="511" width="8.625" style="1302" customWidth="1"/>
    <col min="512" max="512" width="43.75" style="1302" customWidth="1"/>
    <col min="513" max="513" width="17.375" style="1302" bestFit="1" customWidth="1"/>
    <col min="514" max="516" width="15.75" style="1302" customWidth="1"/>
    <col min="517" max="517" width="14.5" style="1302" bestFit="1" customWidth="1"/>
    <col min="518" max="518" width="11.75" style="1302" customWidth="1"/>
    <col min="519" max="519" width="10.375" style="1302" customWidth="1"/>
    <col min="520" max="520" width="10.75" style="1302" bestFit="1" customWidth="1"/>
    <col min="521" max="521" width="12.625" style="1302" customWidth="1"/>
    <col min="522" max="522" width="14" style="1302" customWidth="1"/>
    <col min="523" max="523" width="11" style="1302" bestFit="1" customWidth="1"/>
    <col min="524" max="524" width="13.125" style="1302" customWidth="1"/>
    <col min="525" max="525" width="10.5" style="1302" bestFit="1" customWidth="1"/>
    <col min="526" max="766" width="9" style="1302"/>
    <col min="767" max="767" width="8.625" style="1302" customWidth="1"/>
    <col min="768" max="768" width="43.75" style="1302" customWidth="1"/>
    <col min="769" max="769" width="17.375" style="1302" bestFit="1" customWidth="1"/>
    <col min="770" max="772" width="15.75" style="1302" customWidth="1"/>
    <col min="773" max="773" width="14.5" style="1302" bestFit="1" customWidth="1"/>
    <col min="774" max="774" width="11.75" style="1302" customWidth="1"/>
    <col min="775" max="775" width="10.375" style="1302" customWidth="1"/>
    <col min="776" max="776" width="10.75" style="1302" bestFit="1" customWidth="1"/>
    <col min="777" max="777" width="12.625" style="1302" customWidth="1"/>
    <col min="778" max="778" width="14" style="1302" customWidth="1"/>
    <col min="779" max="779" width="11" style="1302" bestFit="1" customWidth="1"/>
    <col min="780" max="780" width="13.125" style="1302" customWidth="1"/>
    <col min="781" max="781" width="10.5" style="1302" bestFit="1" customWidth="1"/>
    <col min="782" max="1022" width="9" style="1302"/>
    <col min="1023" max="1023" width="8.625" style="1302" customWidth="1"/>
    <col min="1024" max="1024" width="43.75" style="1302" customWidth="1"/>
    <col min="1025" max="1025" width="17.375" style="1302" bestFit="1" customWidth="1"/>
    <col min="1026" max="1028" width="15.75" style="1302" customWidth="1"/>
    <col min="1029" max="1029" width="14.5" style="1302" bestFit="1" customWidth="1"/>
    <col min="1030" max="1030" width="11.75" style="1302" customWidth="1"/>
    <col min="1031" max="1031" width="10.375" style="1302" customWidth="1"/>
    <col min="1032" max="1032" width="10.75" style="1302" bestFit="1" customWidth="1"/>
    <col min="1033" max="1033" width="12.625" style="1302" customWidth="1"/>
    <col min="1034" max="1034" width="14" style="1302" customWidth="1"/>
    <col min="1035" max="1035" width="11" style="1302" bestFit="1" customWidth="1"/>
    <col min="1036" max="1036" width="13.125" style="1302" customWidth="1"/>
    <col min="1037" max="1037" width="10.5" style="1302" bestFit="1" customWidth="1"/>
    <col min="1038" max="1278" width="9" style="1302"/>
    <col min="1279" max="1279" width="8.625" style="1302" customWidth="1"/>
    <col min="1280" max="1280" width="43.75" style="1302" customWidth="1"/>
    <col min="1281" max="1281" width="17.375" style="1302" bestFit="1" customWidth="1"/>
    <col min="1282" max="1284" width="15.75" style="1302" customWidth="1"/>
    <col min="1285" max="1285" width="14.5" style="1302" bestFit="1" customWidth="1"/>
    <col min="1286" max="1286" width="11.75" style="1302" customWidth="1"/>
    <col min="1287" max="1287" width="10.375" style="1302" customWidth="1"/>
    <col min="1288" max="1288" width="10.75" style="1302" bestFit="1" customWidth="1"/>
    <col min="1289" max="1289" width="12.625" style="1302" customWidth="1"/>
    <col min="1290" max="1290" width="14" style="1302" customWidth="1"/>
    <col min="1291" max="1291" width="11" style="1302" bestFit="1" customWidth="1"/>
    <col min="1292" max="1292" width="13.125" style="1302" customWidth="1"/>
    <col min="1293" max="1293" width="10.5" style="1302" bestFit="1" customWidth="1"/>
    <col min="1294" max="1534" width="9" style="1302"/>
    <col min="1535" max="1535" width="8.625" style="1302" customWidth="1"/>
    <col min="1536" max="1536" width="43.75" style="1302" customWidth="1"/>
    <col min="1537" max="1537" width="17.375" style="1302" bestFit="1" customWidth="1"/>
    <col min="1538" max="1540" width="15.75" style="1302" customWidth="1"/>
    <col min="1541" max="1541" width="14.5" style="1302" bestFit="1" customWidth="1"/>
    <col min="1542" max="1542" width="11.75" style="1302" customWidth="1"/>
    <col min="1543" max="1543" width="10.375" style="1302" customWidth="1"/>
    <col min="1544" max="1544" width="10.75" style="1302" bestFit="1" customWidth="1"/>
    <col min="1545" max="1545" width="12.625" style="1302" customWidth="1"/>
    <col min="1546" max="1546" width="14" style="1302" customWidth="1"/>
    <col min="1547" max="1547" width="11" style="1302" bestFit="1" customWidth="1"/>
    <col min="1548" max="1548" width="13.125" style="1302" customWidth="1"/>
    <col min="1549" max="1549" width="10.5" style="1302" bestFit="1" customWidth="1"/>
    <col min="1550" max="1790" width="9" style="1302"/>
    <col min="1791" max="1791" width="8.625" style="1302" customWidth="1"/>
    <col min="1792" max="1792" width="43.75" style="1302" customWidth="1"/>
    <col min="1793" max="1793" width="17.375" style="1302" bestFit="1" customWidth="1"/>
    <col min="1794" max="1796" width="15.75" style="1302" customWidth="1"/>
    <col min="1797" max="1797" width="14.5" style="1302" bestFit="1" customWidth="1"/>
    <col min="1798" max="1798" width="11.75" style="1302" customWidth="1"/>
    <col min="1799" max="1799" width="10.375" style="1302" customWidth="1"/>
    <col min="1800" max="1800" width="10.75" style="1302" bestFit="1" customWidth="1"/>
    <col min="1801" max="1801" width="12.625" style="1302" customWidth="1"/>
    <col min="1802" max="1802" width="14" style="1302" customWidth="1"/>
    <col min="1803" max="1803" width="11" style="1302" bestFit="1" customWidth="1"/>
    <col min="1804" max="1804" width="13.125" style="1302" customWidth="1"/>
    <col min="1805" max="1805" width="10.5" style="1302" bestFit="1" customWidth="1"/>
    <col min="1806" max="2046" width="9" style="1302"/>
    <col min="2047" max="2047" width="8.625" style="1302" customWidth="1"/>
    <col min="2048" max="2048" width="43.75" style="1302" customWidth="1"/>
    <col min="2049" max="2049" width="17.375" style="1302" bestFit="1" customWidth="1"/>
    <col min="2050" max="2052" width="15.75" style="1302" customWidth="1"/>
    <col min="2053" max="2053" width="14.5" style="1302" bestFit="1" customWidth="1"/>
    <col min="2054" max="2054" width="11.75" style="1302" customWidth="1"/>
    <col min="2055" max="2055" width="10.375" style="1302" customWidth="1"/>
    <col min="2056" max="2056" width="10.75" style="1302" bestFit="1" customWidth="1"/>
    <col min="2057" max="2057" width="12.625" style="1302" customWidth="1"/>
    <col min="2058" max="2058" width="14" style="1302" customWidth="1"/>
    <col min="2059" max="2059" width="11" style="1302" bestFit="1" customWidth="1"/>
    <col min="2060" max="2060" width="13.125" style="1302" customWidth="1"/>
    <col min="2061" max="2061" width="10.5" style="1302" bestFit="1" customWidth="1"/>
    <col min="2062" max="2302" width="9" style="1302"/>
    <col min="2303" max="2303" width="8.625" style="1302" customWidth="1"/>
    <col min="2304" max="2304" width="43.75" style="1302" customWidth="1"/>
    <col min="2305" max="2305" width="17.375" style="1302" bestFit="1" customWidth="1"/>
    <col min="2306" max="2308" width="15.75" style="1302" customWidth="1"/>
    <col min="2309" max="2309" width="14.5" style="1302" bestFit="1" customWidth="1"/>
    <col min="2310" max="2310" width="11.75" style="1302" customWidth="1"/>
    <col min="2311" max="2311" width="10.375" style="1302" customWidth="1"/>
    <col min="2312" max="2312" width="10.75" style="1302" bestFit="1" customWidth="1"/>
    <col min="2313" max="2313" width="12.625" style="1302" customWidth="1"/>
    <col min="2314" max="2314" width="14" style="1302" customWidth="1"/>
    <col min="2315" max="2315" width="11" style="1302" bestFit="1" customWidth="1"/>
    <col min="2316" max="2316" width="13.125" style="1302" customWidth="1"/>
    <col min="2317" max="2317" width="10.5" style="1302" bestFit="1" customWidth="1"/>
    <col min="2318" max="2558" width="9" style="1302"/>
    <col min="2559" max="2559" width="8.625" style="1302" customWidth="1"/>
    <col min="2560" max="2560" width="43.75" style="1302" customWidth="1"/>
    <col min="2561" max="2561" width="17.375" style="1302" bestFit="1" customWidth="1"/>
    <col min="2562" max="2564" width="15.75" style="1302" customWidth="1"/>
    <col min="2565" max="2565" width="14.5" style="1302" bestFit="1" customWidth="1"/>
    <col min="2566" max="2566" width="11.75" style="1302" customWidth="1"/>
    <col min="2567" max="2567" width="10.375" style="1302" customWidth="1"/>
    <col min="2568" max="2568" width="10.75" style="1302" bestFit="1" customWidth="1"/>
    <col min="2569" max="2569" width="12.625" style="1302" customWidth="1"/>
    <col min="2570" max="2570" width="14" style="1302" customWidth="1"/>
    <col min="2571" max="2571" width="11" style="1302" bestFit="1" customWidth="1"/>
    <col min="2572" max="2572" width="13.125" style="1302" customWidth="1"/>
    <col min="2573" max="2573" width="10.5" style="1302" bestFit="1" customWidth="1"/>
    <col min="2574" max="2814" width="9" style="1302"/>
    <col min="2815" max="2815" width="8.625" style="1302" customWidth="1"/>
    <col min="2816" max="2816" width="43.75" style="1302" customWidth="1"/>
    <col min="2817" max="2817" width="17.375" style="1302" bestFit="1" customWidth="1"/>
    <col min="2818" max="2820" width="15.75" style="1302" customWidth="1"/>
    <col min="2821" max="2821" width="14.5" style="1302" bestFit="1" customWidth="1"/>
    <col min="2822" max="2822" width="11.75" style="1302" customWidth="1"/>
    <col min="2823" max="2823" width="10.375" style="1302" customWidth="1"/>
    <col min="2824" max="2824" width="10.75" style="1302" bestFit="1" customWidth="1"/>
    <col min="2825" max="2825" width="12.625" style="1302" customWidth="1"/>
    <col min="2826" max="2826" width="14" style="1302" customWidth="1"/>
    <col min="2827" max="2827" width="11" style="1302" bestFit="1" customWidth="1"/>
    <col min="2828" max="2828" width="13.125" style="1302" customWidth="1"/>
    <col min="2829" max="2829" width="10.5" style="1302" bestFit="1" customWidth="1"/>
    <col min="2830" max="3070" width="9" style="1302"/>
    <col min="3071" max="3071" width="8.625" style="1302" customWidth="1"/>
    <col min="3072" max="3072" width="43.75" style="1302" customWidth="1"/>
    <col min="3073" max="3073" width="17.375" style="1302" bestFit="1" customWidth="1"/>
    <col min="3074" max="3076" width="15.75" style="1302" customWidth="1"/>
    <col min="3077" max="3077" width="14.5" style="1302" bestFit="1" customWidth="1"/>
    <col min="3078" max="3078" width="11.75" style="1302" customWidth="1"/>
    <col min="3079" max="3079" width="10.375" style="1302" customWidth="1"/>
    <col min="3080" max="3080" width="10.75" style="1302" bestFit="1" customWidth="1"/>
    <col min="3081" max="3081" width="12.625" style="1302" customWidth="1"/>
    <col min="3082" max="3082" width="14" style="1302" customWidth="1"/>
    <col min="3083" max="3083" width="11" style="1302" bestFit="1" customWidth="1"/>
    <col min="3084" max="3084" width="13.125" style="1302" customWidth="1"/>
    <col min="3085" max="3085" width="10.5" style="1302" bestFit="1" customWidth="1"/>
    <col min="3086" max="3326" width="9" style="1302"/>
    <col min="3327" max="3327" width="8.625" style="1302" customWidth="1"/>
    <col min="3328" max="3328" width="43.75" style="1302" customWidth="1"/>
    <col min="3329" max="3329" width="17.375" style="1302" bestFit="1" customWidth="1"/>
    <col min="3330" max="3332" width="15.75" style="1302" customWidth="1"/>
    <col min="3333" max="3333" width="14.5" style="1302" bestFit="1" customWidth="1"/>
    <col min="3334" max="3334" width="11.75" style="1302" customWidth="1"/>
    <col min="3335" max="3335" width="10.375" style="1302" customWidth="1"/>
    <col min="3336" max="3336" width="10.75" style="1302" bestFit="1" customWidth="1"/>
    <col min="3337" max="3337" width="12.625" style="1302" customWidth="1"/>
    <col min="3338" max="3338" width="14" style="1302" customWidth="1"/>
    <col min="3339" max="3339" width="11" style="1302" bestFit="1" customWidth="1"/>
    <col min="3340" max="3340" width="13.125" style="1302" customWidth="1"/>
    <col min="3341" max="3341" width="10.5" style="1302" bestFit="1" customWidth="1"/>
    <col min="3342" max="3582" width="9" style="1302"/>
    <col min="3583" max="3583" width="8.625" style="1302" customWidth="1"/>
    <col min="3584" max="3584" width="43.75" style="1302" customWidth="1"/>
    <col min="3585" max="3585" width="17.375" style="1302" bestFit="1" customWidth="1"/>
    <col min="3586" max="3588" width="15.75" style="1302" customWidth="1"/>
    <col min="3589" max="3589" width="14.5" style="1302" bestFit="1" customWidth="1"/>
    <col min="3590" max="3590" width="11.75" style="1302" customWidth="1"/>
    <col min="3591" max="3591" width="10.375" style="1302" customWidth="1"/>
    <col min="3592" max="3592" width="10.75" style="1302" bestFit="1" customWidth="1"/>
    <col min="3593" max="3593" width="12.625" style="1302" customWidth="1"/>
    <col min="3594" max="3594" width="14" style="1302" customWidth="1"/>
    <col min="3595" max="3595" width="11" style="1302" bestFit="1" customWidth="1"/>
    <col min="3596" max="3596" width="13.125" style="1302" customWidth="1"/>
    <col min="3597" max="3597" width="10.5" style="1302" bestFit="1" customWidth="1"/>
    <col min="3598" max="3838" width="9" style="1302"/>
    <col min="3839" max="3839" width="8.625" style="1302" customWidth="1"/>
    <col min="3840" max="3840" width="43.75" style="1302" customWidth="1"/>
    <col min="3841" max="3841" width="17.375" style="1302" bestFit="1" customWidth="1"/>
    <col min="3842" max="3844" width="15.75" style="1302" customWidth="1"/>
    <col min="3845" max="3845" width="14.5" style="1302" bestFit="1" customWidth="1"/>
    <col min="3846" max="3846" width="11.75" style="1302" customWidth="1"/>
    <col min="3847" max="3847" width="10.375" style="1302" customWidth="1"/>
    <col min="3848" max="3848" width="10.75" style="1302" bestFit="1" customWidth="1"/>
    <col min="3849" max="3849" width="12.625" style="1302" customWidth="1"/>
    <col min="3850" max="3850" width="14" style="1302" customWidth="1"/>
    <col min="3851" max="3851" width="11" style="1302" bestFit="1" customWidth="1"/>
    <col min="3852" max="3852" width="13.125" style="1302" customWidth="1"/>
    <col min="3853" max="3853" width="10.5" style="1302" bestFit="1" customWidth="1"/>
    <col min="3854" max="4094" width="9" style="1302"/>
    <col min="4095" max="4095" width="8.625" style="1302" customWidth="1"/>
    <col min="4096" max="4096" width="43.75" style="1302" customWidth="1"/>
    <col min="4097" max="4097" width="17.375" style="1302" bestFit="1" customWidth="1"/>
    <col min="4098" max="4100" width="15.75" style="1302" customWidth="1"/>
    <col min="4101" max="4101" width="14.5" style="1302" bestFit="1" customWidth="1"/>
    <col min="4102" max="4102" width="11.75" style="1302" customWidth="1"/>
    <col min="4103" max="4103" width="10.375" style="1302" customWidth="1"/>
    <col min="4104" max="4104" width="10.75" style="1302" bestFit="1" customWidth="1"/>
    <col min="4105" max="4105" width="12.625" style="1302" customWidth="1"/>
    <col min="4106" max="4106" width="14" style="1302" customWidth="1"/>
    <col min="4107" max="4107" width="11" style="1302" bestFit="1" customWidth="1"/>
    <col min="4108" max="4108" width="13.125" style="1302" customWidth="1"/>
    <col min="4109" max="4109" width="10.5" style="1302" bestFit="1" customWidth="1"/>
    <col min="4110" max="4350" width="9" style="1302"/>
    <col min="4351" max="4351" width="8.625" style="1302" customWidth="1"/>
    <col min="4352" max="4352" width="43.75" style="1302" customWidth="1"/>
    <col min="4353" max="4353" width="17.375" style="1302" bestFit="1" customWidth="1"/>
    <col min="4354" max="4356" width="15.75" style="1302" customWidth="1"/>
    <col min="4357" max="4357" width="14.5" style="1302" bestFit="1" customWidth="1"/>
    <col min="4358" max="4358" width="11.75" style="1302" customWidth="1"/>
    <col min="4359" max="4359" width="10.375" style="1302" customWidth="1"/>
    <col min="4360" max="4360" width="10.75" style="1302" bestFit="1" customWidth="1"/>
    <col min="4361" max="4361" width="12.625" style="1302" customWidth="1"/>
    <col min="4362" max="4362" width="14" style="1302" customWidth="1"/>
    <col min="4363" max="4363" width="11" style="1302" bestFit="1" customWidth="1"/>
    <col min="4364" max="4364" width="13.125" style="1302" customWidth="1"/>
    <col min="4365" max="4365" width="10.5" style="1302" bestFit="1" customWidth="1"/>
    <col min="4366" max="4606" width="9" style="1302"/>
    <col min="4607" max="4607" width="8.625" style="1302" customWidth="1"/>
    <col min="4608" max="4608" width="43.75" style="1302" customWidth="1"/>
    <col min="4609" max="4609" width="17.375" style="1302" bestFit="1" customWidth="1"/>
    <col min="4610" max="4612" width="15.75" style="1302" customWidth="1"/>
    <col min="4613" max="4613" width="14.5" style="1302" bestFit="1" customWidth="1"/>
    <col min="4614" max="4614" width="11.75" style="1302" customWidth="1"/>
    <col min="4615" max="4615" width="10.375" style="1302" customWidth="1"/>
    <col min="4616" max="4616" width="10.75" style="1302" bestFit="1" customWidth="1"/>
    <col min="4617" max="4617" width="12.625" style="1302" customWidth="1"/>
    <col min="4618" max="4618" width="14" style="1302" customWidth="1"/>
    <col min="4619" max="4619" width="11" style="1302" bestFit="1" customWidth="1"/>
    <col min="4620" max="4620" width="13.125" style="1302" customWidth="1"/>
    <col min="4621" max="4621" width="10.5" style="1302" bestFit="1" customWidth="1"/>
    <col min="4622" max="4862" width="9" style="1302"/>
    <col min="4863" max="4863" width="8.625" style="1302" customWidth="1"/>
    <col min="4864" max="4864" width="43.75" style="1302" customWidth="1"/>
    <col min="4865" max="4865" width="17.375" style="1302" bestFit="1" customWidth="1"/>
    <col min="4866" max="4868" width="15.75" style="1302" customWidth="1"/>
    <col min="4869" max="4869" width="14.5" style="1302" bestFit="1" customWidth="1"/>
    <col min="4870" max="4870" width="11.75" style="1302" customWidth="1"/>
    <col min="4871" max="4871" width="10.375" style="1302" customWidth="1"/>
    <col min="4872" max="4872" width="10.75" style="1302" bestFit="1" customWidth="1"/>
    <col min="4873" max="4873" width="12.625" style="1302" customWidth="1"/>
    <col min="4874" max="4874" width="14" style="1302" customWidth="1"/>
    <col min="4875" max="4875" width="11" style="1302" bestFit="1" customWidth="1"/>
    <col min="4876" max="4876" width="13.125" style="1302" customWidth="1"/>
    <col min="4877" max="4877" width="10.5" style="1302" bestFit="1" customWidth="1"/>
    <col min="4878" max="5118" width="9" style="1302"/>
    <col min="5119" max="5119" width="8.625" style="1302" customWidth="1"/>
    <col min="5120" max="5120" width="43.75" style="1302" customWidth="1"/>
    <col min="5121" max="5121" width="17.375" style="1302" bestFit="1" customWidth="1"/>
    <col min="5122" max="5124" width="15.75" style="1302" customWidth="1"/>
    <col min="5125" max="5125" width="14.5" style="1302" bestFit="1" customWidth="1"/>
    <col min="5126" max="5126" width="11.75" style="1302" customWidth="1"/>
    <col min="5127" max="5127" width="10.375" style="1302" customWidth="1"/>
    <col min="5128" max="5128" width="10.75" style="1302" bestFit="1" customWidth="1"/>
    <col min="5129" max="5129" width="12.625" style="1302" customWidth="1"/>
    <col min="5130" max="5130" width="14" style="1302" customWidth="1"/>
    <col min="5131" max="5131" width="11" style="1302" bestFit="1" customWidth="1"/>
    <col min="5132" max="5132" width="13.125" style="1302" customWidth="1"/>
    <col min="5133" max="5133" width="10.5" style="1302" bestFit="1" customWidth="1"/>
    <col min="5134" max="5374" width="9" style="1302"/>
    <col min="5375" max="5375" width="8.625" style="1302" customWidth="1"/>
    <col min="5376" max="5376" width="43.75" style="1302" customWidth="1"/>
    <col min="5377" max="5377" width="17.375" style="1302" bestFit="1" customWidth="1"/>
    <col min="5378" max="5380" width="15.75" style="1302" customWidth="1"/>
    <col min="5381" max="5381" width="14.5" style="1302" bestFit="1" customWidth="1"/>
    <col min="5382" max="5382" width="11.75" style="1302" customWidth="1"/>
    <col min="5383" max="5383" width="10.375" style="1302" customWidth="1"/>
    <col min="5384" max="5384" width="10.75" style="1302" bestFit="1" customWidth="1"/>
    <col min="5385" max="5385" width="12.625" style="1302" customWidth="1"/>
    <col min="5386" max="5386" width="14" style="1302" customWidth="1"/>
    <col min="5387" max="5387" width="11" style="1302" bestFit="1" customWidth="1"/>
    <col min="5388" max="5388" width="13.125" style="1302" customWidth="1"/>
    <col min="5389" max="5389" width="10.5" style="1302" bestFit="1" customWidth="1"/>
    <col min="5390" max="5630" width="9" style="1302"/>
    <col min="5631" max="5631" width="8.625" style="1302" customWidth="1"/>
    <col min="5632" max="5632" width="43.75" style="1302" customWidth="1"/>
    <col min="5633" max="5633" width="17.375" style="1302" bestFit="1" customWidth="1"/>
    <col min="5634" max="5636" width="15.75" style="1302" customWidth="1"/>
    <col min="5637" max="5637" width="14.5" style="1302" bestFit="1" customWidth="1"/>
    <col min="5638" max="5638" width="11.75" style="1302" customWidth="1"/>
    <col min="5639" max="5639" width="10.375" style="1302" customWidth="1"/>
    <col min="5640" max="5640" width="10.75" style="1302" bestFit="1" customWidth="1"/>
    <col min="5641" max="5641" width="12.625" style="1302" customWidth="1"/>
    <col min="5642" max="5642" width="14" style="1302" customWidth="1"/>
    <col min="5643" max="5643" width="11" style="1302" bestFit="1" customWidth="1"/>
    <col min="5644" max="5644" width="13.125" style="1302" customWidth="1"/>
    <col min="5645" max="5645" width="10.5" style="1302" bestFit="1" customWidth="1"/>
    <col min="5646" max="5886" width="9" style="1302"/>
    <col min="5887" max="5887" width="8.625" style="1302" customWidth="1"/>
    <col min="5888" max="5888" width="43.75" style="1302" customWidth="1"/>
    <col min="5889" max="5889" width="17.375" style="1302" bestFit="1" customWidth="1"/>
    <col min="5890" max="5892" width="15.75" style="1302" customWidth="1"/>
    <col min="5893" max="5893" width="14.5" style="1302" bestFit="1" customWidth="1"/>
    <col min="5894" max="5894" width="11.75" style="1302" customWidth="1"/>
    <col min="5895" max="5895" width="10.375" style="1302" customWidth="1"/>
    <col min="5896" max="5896" width="10.75" style="1302" bestFit="1" customWidth="1"/>
    <col min="5897" max="5897" width="12.625" style="1302" customWidth="1"/>
    <col min="5898" max="5898" width="14" style="1302" customWidth="1"/>
    <col min="5899" max="5899" width="11" style="1302" bestFit="1" customWidth="1"/>
    <col min="5900" max="5900" width="13.125" style="1302" customWidth="1"/>
    <col min="5901" max="5901" width="10.5" style="1302" bestFit="1" customWidth="1"/>
    <col min="5902" max="6142" width="9" style="1302"/>
    <col min="6143" max="6143" width="8.625" style="1302" customWidth="1"/>
    <col min="6144" max="6144" width="43.75" style="1302" customWidth="1"/>
    <col min="6145" max="6145" width="17.375" style="1302" bestFit="1" customWidth="1"/>
    <col min="6146" max="6148" width="15.75" style="1302" customWidth="1"/>
    <col min="6149" max="6149" width="14.5" style="1302" bestFit="1" customWidth="1"/>
    <col min="6150" max="6150" width="11.75" style="1302" customWidth="1"/>
    <col min="6151" max="6151" width="10.375" style="1302" customWidth="1"/>
    <col min="6152" max="6152" width="10.75" style="1302" bestFit="1" customWidth="1"/>
    <col min="6153" max="6153" width="12.625" style="1302" customWidth="1"/>
    <col min="6154" max="6154" width="14" style="1302" customWidth="1"/>
    <col min="6155" max="6155" width="11" style="1302" bestFit="1" customWidth="1"/>
    <col min="6156" max="6156" width="13.125" style="1302" customWidth="1"/>
    <col min="6157" max="6157" width="10.5" style="1302" bestFit="1" customWidth="1"/>
    <col min="6158" max="6398" width="9" style="1302"/>
    <col min="6399" max="6399" width="8.625" style="1302" customWidth="1"/>
    <col min="6400" max="6400" width="43.75" style="1302" customWidth="1"/>
    <col min="6401" max="6401" width="17.375" style="1302" bestFit="1" customWidth="1"/>
    <col min="6402" max="6404" width="15.75" style="1302" customWidth="1"/>
    <col min="6405" max="6405" width="14.5" style="1302" bestFit="1" customWidth="1"/>
    <col min="6406" max="6406" width="11.75" style="1302" customWidth="1"/>
    <col min="6407" max="6407" width="10.375" style="1302" customWidth="1"/>
    <col min="6408" max="6408" width="10.75" style="1302" bestFit="1" customWidth="1"/>
    <col min="6409" max="6409" width="12.625" style="1302" customWidth="1"/>
    <col min="6410" max="6410" width="14" style="1302" customWidth="1"/>
    <col min="6411" max="6411" width="11" style="1302" bestFit="1" customWidth="1"/>
    <col min="6412" max="6412" width="13.125" style="1302" customWidth="1"/>
    <col min="6413" max="6413" width="10.5" style="1302" bestFit="1" customWidth="1"/>
    <col min="6414" max="6654" width="9" style="1302"/>
    <col min="6655" max="6655" width="8.625" style="1302" customWidth="1"/>
    <col min="6656" max="6656" width="43.75" style="1302" customWidth="1"/>
    <col min="6657" max="6657" width="17.375" style="1302" bestFit="1" customWidth="1"/>
    <col min="6658" max="6660" width="15.75" style="1302" customWidth="1"/>
    <col min="6661" max="6661" width="14.5" style="1302" bestFit="1" customWidth="1"/>
    <col min="6662" max="6662" width="11.75" style="1302" customWidth="1"/>
    <col min="6663" max="6663" width="10.375" style="1302" customWidth="1"/>
    <col min="6664" max="6664" width="10.75" style="1302" bestFit="1" customWidth="1"/>
    <col min="6665" max="6665" width="12.625" style="1302" customWidth="1"/>
    <col min="6666" max="6666" width="14" style="1302" customWidth="1"/>
    <col min="6667" max="6667" width="11" style="1302" bestFit="1" customWidth="1"/>
    <col min="6668" max="6668" width="13.125" style="1302" customWidth="1"/>
    <col min="6669" max="6669" width="10.5" style="1302" bestFit="1" customWidth="1"/>
    <col min="6670" max="6910" width="9" style="1302"/>
    <col min="6911" max="6911" width="8.625" style="1302" customWidth="1"/>
    <col min="6912" max="6912" width="43.75" style="1302" customWidth="1"/>
    <col min="6913" max="6913" width="17.375" style="1302" bestFit="1" customWidth="1"/>
    <col min="6914" max="6916" width="15.75" style="1302" customWidth="1"/>
    <col min="6917" max="6917" width="14.5" style="1302" bestFit="1" customWidth="1"/>
    <col min="6918" max="6918" width="11.75" style="1302" customWidth="1"/>
    <col min="6919" max="6919" width="10.375" style="1302" customWidth="1"/>
    <col min="6920" max="6920" width="10.75" style="1302" bestFit="1" customWidth="1"/>
    <col min="6921" max="6921" width="12.625" style="1302" customWidth="1"/>
    <col min="6922" max="6922" width="14" style="1302" customWidth="1"/>
    <col min="6923" max="6923" width="11" style="1302" bestFit="1" customWidth="1"/>
    <col min="6924" max="6924" width="13.125" style="1302" customWidth="1"/>
    <col min="6925" max="6925" width="10.5" style="1302" bestFit="1" customWidth="1"/>
    <col min="6926" max="7166" width="9" style="1302"/>
    <col min="7167" max="7167" width="8.625" style="1302" customWidth="1"/>
    <col min="7168" max="7168" width="43.75" style="1302" customWidth="1"/>
    <col min="7169" max="7169" width="17.375" style="1302" bestFit="1" customWidth="1"/>
    <col min="7170" max="7172" width="15.75" style="1302" customWidth="1"/>
    <col min="7173" max="7173" width="14.5" style="1302" bestFit="1" customWidth="1"/>
    <col min="7174" max="7174" width="11.75" style="1302" customWidth="1"/>
    <col min="7175" max="7175" width="10.375" style="1302" customWidth="1"/>
    <col min="7176" max="7176" width="10.75" style="1302" bestFit="1" customWidth="1"/>
    <col min="7177" max="7177" width="12.625" style="1302" customWidth="1"/>
    <col min="7178" max="7178" width="14" style="1302" customWidth="1"/>
    <col min="7179" max="7179" width="11" style="1302" bestFit="1" customWidth="1"/>
    <col min="7180" max="7180" width="13.125" style="1302" customWidth="1"/>
    <col min="7181" max="7181" width="10.5" style="1302" bestFit="1" customWidth="1"/>
    <col min="7182" max="7422" width="9" style="1302"/>
    <col min="7423" max="7423" width="8.625" style="1302" customWidth="1"/>
    <col min="7424" max="7424" width="43.75" style="1302" customWidth="1"/>
    <col min="7425" max="7425" width="17.375" style="1302" bestFit="1" customWidth="1"/>
    <col min="7426" max="7428" width="15.75" style="1302" customWidth="1"/>
    <col min="7429" max="7429" width="14.5" style="1302" bestFit="1" customWidth="1"/>
    <col min="7430" max="7430" width="11.75" style="1302" customWidth="1"/>
    <col min="7431" max="7431" width="10.375" style="1302" customWidth="1"/>
    <col min="7432" max="7432" width="10.75" style="1302" bestFit="1" customWidth="1"/>
    <col min="7433" max="7433" width="12.625" style="1302" customWidth="1"/>
    <col min="7434" max="7434" width="14" style="1302" customWidth="1"/>
    <col min="7435" max="7435" width="11" style="1302" bestFit="1" customWidth="1"/>
    <col min="7436" max="7436" width="13.125" style="1302" customWidth="1"/>
    <col min="7437" max="7437" width="10.5" style="1302" bestFit="1" customWidth="1"/>
    <col min="7438" max="7678" width="9" style="1302"/>
    <col min="7679" max="7679" width="8.625" style="1302" customWidth="1"/>
    <col min="7680" max="7680" width="43.75" style="1302" customWidth="1"/>
    <col min="7681" max="7681" width="17.375" style="1302" bestFit="1" customWidth="1"/>
    <col min="7682" max="7684" width="15.75" style="1302" customWidth="1"/>
    <col min="7685" max="7685" width="14.5" style="1302" bestFit="1" customWidth="1"/>
    <col min="7686" max="7686" width="11.75" style="1302" customWidth="1"/>
    <col min="7687" max="7687" width="10.375" style="1302" customWidth="1"/>
    <col min="7688" max="7688" width="10.75" style="1302" bestFit="1" customWidth="1"/>
    <col min="7689" max="7689" width="12.625" style="1302" customWidth="1"/>
    <col min="7690" max="7690" width="14" style="1302" customWidth="1"/>
    <col min="7691" max="7691" width="11" style="1302" bestFit="1" customWidth="1"/>
    <col min="7692" max="7692" width="13.125" style="1302" customWidth="1"/>
    <col min="7693" max="7693" width="10.5" style="1302" bestFit="1" customWidth="1"/>
    <col min="7694" max="7934" width="9" style="1302"/>
    <col min="7935" max="7935" width="8.625" style="1302" customWidth="1"/>
    <col min="7936" max="7936" width="43.75" style="1302" customWidth="1"/>
    <col min="7937" max="7937" width="17.375" style="1302" bestFit="1" customWidth="1"/>
    <col min="7938" max="7940" width="15.75" style="1302" customWidth="1"/>
    <col min="7941" max="7941" width="14.5" style="1302" bestFit="1" customWidth="1"/>
    <col min="7942" max="7942" width="11.75" style="1302" customWidth="1"/>
    <col min="7943" max="7943" width="10.375" style="1302" customWidth="1"/>
    <col min="7944" max="7944" width="10.75" style="1302" bestFit="1" customWidth="1"/>
    <col min="7945" max="7945" width="12.625" style="1302" customWidth="1"/>
    <col min="7946" max="7946" width="14" style="1302" customWidth="1"/>
    <col min="7947" max="7947" width="11" style="1302" bestFit="1" customWidth="1"/>
    <col min="7948" max="7948" width="13.125" style="1302" customWidth="1"/>
    <col min="7949" max="7949" width="10.5" style="1302" bestFit="1" customWidth="1"/>
    <col min="7950" max="8190" width="9" style="1302"/>
    <col min="8191" max="8191" width="8.625" style="1302" customWidth="1"/>
    <col min="8192" max="8192" width="43.75" style="1302" customWidth="1"/>
    <col min="8193" max="8193" width="17.375" style="1302" bestFit="1" customWidth="1"/>
    <col min="8194" max="8196" width="15.75" style="1302" customWidth="1"/>
    <col min="8197" max="8197" width="14.5" style="1302" bestFit="1" customWidth="1"/>
    <col min="8198" max="8198" width="11.75" style="1302" customWidth="1"/>
    <col min="8199" max="8199" width="10.375" style="1302" customWidth="1"/>
    <col min="8200" max="8200" width="10.75" style="1302" bestFit="1" customWidth="1"/>
    <col min="8201" max="8201" width="12.625" style="1302" customWidth="1"/>
    <col min="8202" max="8202" width="14" style="1302" customWidth="1"/>
    <col min="8203" max="8203" width="11" style="1302" bestFit="1" customWidth="1"/>
    <col min="8204" max="8204" width="13.125" style="1302" customWidth="1"/>
    <col min="8205" max="8205" width="10.5" style="1302" bestFit="1" customWidth="1"/>
    <col min="8206" max="8446" width="9" style="1302"/>
    <col min="8447" max="8447" width="8.625" style="1302" customWidth="1"/>
    <col min="8448" max="8448" width="43.75" style="1302" customWidth="1"/>
    <col min="8449" max="8449" width="17.375" style="1302" bestFit="1" customWidth="1"/>
    <col min="8450" max="8452" width="15.75" style="1302" customWidth="1"/>
    <col min="8453" max="8453" width="14.5" style="1302" bestFit="1" customWidth="1"/>
    <col min="8454" max="8454" width="11.75" style="1302" customWidth="1"/>
    <col min="8455" max="8455" width="10.375" style="1302" customWidth="1"/>
    <col min="8456" max="8456" width="10.75" style="1302" bestFit="1" customWidth="1"/>
    <col min="8457" max="8457" width="12.625" style="1302" customWidth="1"/>
    <col min="8458" max="8458" width="14" style="1302" customWidth="1"/>
    <col min="8459" max="8459" width="11" style="1302" bestFit="1" customWidth="1"/>
    <col min="8460" max="8460" width="13.125" style="1302" customWidth="1"/>
    <col min="8461" max="8461" width="10.5" style="1302" bestFit="1" customWidth="1"/>
    <col min="8462" max="8702" width="9" style="1302"/>
    <col min="8703" max="8703" width="8.625" style="1302" customWidth="1"/>
    <col min="8704" max="8704" width="43.75" style="1302" customWidth="1"/>
    <col min="8705" max="8705" width="17.375" style="1302" bestFit="1" customWidth="1"/>
    <col min="8706" max="8708" width="15.75" style="1302" customWidth="1"/>
    <col min="8709" max="8709" width="14.5" style="1302" bestFit="1" customWidth="1"/>
    <col min="8710" max="8710" width="11.75" style="1302" customWidth="1"/>
    <col min="8711" max="8711" width="10.375" style="1302" customWidth="1"/>
    <col min="8712" max="8712" width="10.75" style="1302" bestFit="1" customWidth="1"/>
    <col min="8713" max="8713" width="12.625" style="1302" customWidth="1"/>
    <col min="8714" max="8714" width="14" style="1302" customWidth="1"/>
    <col min="8715" max="8715" width="11" style="1302" bestFit="1" customWidth="1"/>
    <col min="8716" max="8716" width="13.125" style="1302" customWidth="1"/>
    <col min="8717" max="8717" width="10.5" style="1302" bestFit="1" customWidth="1"/>
    <col min="8718" max="8958" width="9" style="1302"/>
    <col min="8959" max="8959" width="8.625" style="1302" customWidth="1"/>
    <col min="8960" max="8960" width="43.75" style="1302" customWidth="1"/>
    <col min="8961" max="8961" width="17.375" style="1302" bestFit="1" customWidth="1"/>
    <col min="8962" max="8964" width="15.75" style="1302" customWidth="1"/>
    <col min="8965" max="8965" width="14.5" style="1302" bestFit="1" customWidth="1"/>
    <col min="8966" max="8966" width="11.75" style="1302" customWidth="1"/>
    <col min="8967" max="8967" width="10.375" style="1302" customWidth="1"/>
    <col min="8968" max="8968" width="10.75" style="1302" bestFit="1" customWidth="1"/>
    <col min="8969" max="8969" width="12.625" style="1302" customWidth="1"/>
    <col min="8970" max="8970" width="14" style="1302" customWidth="1"/>
    <col min="8971" max="8971" width="11" style="1302" bestFit="1" customWidth="1"/>
    <col min="8972" max="8972" width="13.125" style="1302" customWidth="1"/>
    <col min="8973" max="8973" width="10.5" style="1302" bestFit="1" customWidth="1"/>
    <col min="8974" max="9214" width="9" style="1302"/>
    <col min="9215" max="9215" width="8.625" style="1302" customWidth="1"/>
    <col min="9216" max="9216" width="43.75" style="1302" customWidth="1"/>
    <col min="9217" max="9217" width="17.375" style="1302" bestFit="1" customWidth="1"/>
    <col min="9218" max="9220" width="15.75" style="1302" customWidth="1"/>
    <col min="9221" max="9221" width="14.5" style="1302" bestFit="1" customWidth="1"/>
    <col min="9222" max="9222" width="11.75" style="1302" customWidth="1"/>
    <col min="9223" max="9223" width="10.375" style="1302" customWidth="1"/>
    <col min="9224" max="9224" width="10.75" style="1302" bestFit="1" customWidth="1"/>
    <col min="9225" max="9225" width="12.625" style="1302" customWidth="1"/>
    <col min="9226" max="9226" width="14" style="1302" customWidth="1"/>
    <col min="9227" max="9227" width="11" style="1302" bestFit="1" customWidth="1"/>
    <col min="9228" max="9228" width="13.125" style="1302" customWidth="1"/>
    <col min="9229" max="9229" width="10.5" style="1302" bestFit="1" customWidth="1"/>
    <col min="9230" max="9470" width="9" style="1302"/>
    <col min="9471" max="9471" width="8.625" style="1302" customWidth="1"/>
    <col min="9472" max="9472" width="43.75" style="1302" customWidth="1"/>
    <col min="9473" max="9473" width="17.375" style="1302" bestFit="1" customWidth="1"/>
    <col min="9474" max="9476" width="15.75" style="1302" customWidth="1"/>
    <col min="9477" max="9477" width="14.5" style="1302" bestFit="1" customWidth="1"/>
    <col min="9478" max="9478" width="11.75" style="1302" customWidth="1"/>
    <col min="9479" max="9479" width="10.375" style="1302" customWidth="1"/>
    <col min="9480" max="9480" width="10.75" style="1302" bestFit="1" customWidth="1"/>
    <col min="9481" max="9481" width="12.625" style="1302" customWidth="1"/>
    <col min="9482" max="9482" width="14" style="1302" customWidth="1"/>
    <col min="9483" max="9483" width="11" style="1302" bestFit="1" customWidth="1"/>
    <col min="9484" max="9484" width="13.125" style="1302" customWidth="1"/>
    <col min="9485" max="9485" width="10.5" style="1302" bestFit="1" customWidth="1"/>
    <col min="9486" max="9726" width="9" style="1302"/>
    <col min="9727" max="9727" width="8.625" style="1302" customWidth="1"/>
    <col min="9728" max="9728" width="43.75" style="1302" customWidth="1"/>
    <col min="9729" max="9729" width="17.375" style="1302" bestFit="1" customWidth="1"/>
    <col min="9730" max="9732" width="15.75" style="1302" customWidth="1"/>
    <col min="9733" max="9733" width="14.5" style="1302" bestFit="1" customWidth="1"/>
    <col min="9734" max="9734" width="11.75" style="1302" customWidth="1"/>
    <col min="9735" max="9735" width="10.375" style="1302" customWidth="1"/>
    <col min="9736" max="9736" width="10.75" style="1302" bestFit="1" customWidth="1"/>
    <col min="9737" max="9737" width="12.625" style="1302" customWidth="1"/>
    <col min="9738" max="9738" width="14" style="1302" customWidth="1"/>
    <col min="9739" max="9739" width="11" style="1302" bestFit="1" customWidth="1"/>
    <col min="9740" max="9740" width="13.125" style="1302" customWidth="1"/>
    <col min="9741" max="9741" width="10.5" style="1302" bestFit="1" customWidth="1"/>
    <col min="9742" max="9982" width="9" style="1302"/>
    <col min="9983" max="9983" width="8.625" style="1302" customWidth="1"/>
    <col min="9984" max="9984" width="43.75" style="1302" customWidth="1"/>
    <col min="9985" max="9985" width="17.375" style="1302" bestFit="1" customWidth="1"/>
    <col min="9986" max="9988" width="15.75" style="1302" customWidth="1"/>
    <col min="9989" max="9989" width="14.5" style="1302" bestFit="1" customWidth="1"/>
    <col min="9990" max="9990" width="11.75" style="1302" customWidth="1"/>
    <col min="9991" max="9991" width="10.375" style="1302" customWidth="1"/>
    <col min="9992" max="9992" width="10.75" style="1302" bestFit="1" customWidth="1"/>
    <col min="9993" max="9993" width="12.625" style="1302" customWidth="1"/>
    <col min="9994" max="9994" width="14" style="1302" customWidth="1"/>
    <col min="9995" max="9995" width="11" style="1302" bestFit="1" customWidth="1"/>
    <col min="9996" max="9996" width="13.125" style="1302" customWidth="1"/>
    <col min="9997" max="9997" width="10.5" style="1302" bestFit="1" customWidth="1"/>
    <col min="9998" max="10238" width="9" style="1302"/>
    <col min="10239" max="10239" width="8.625" style="1302" customWidth="1"/>
    <col min="10240" max="10240" width="43.75" style="1302" customWidth="1"/>
    <col min="10241" max="10241" width="17.375" style="1302" bestFit="1" customWidth="1"/>
    <col min="10242" max="10244" width="15.75" style="1302" customWidth="1"/>
    <col min="10245" max="10245" width="14.5" style="1302" bestFit="1" customWidth="1"/>
    <col min="10246" max="10246" width="11.75" style="1302" customWidth="1"/>
    <col min="10247" max="10247" width="10.375" style="1302" customWidth="1"/>
    <col min="10248" max="10248" width="10.75" style="1302" bestFit="1" customWidth="1"/>
    <col min="10249" max="10249" width="12.625" style="1302" customWidth="1"/>
    <col min="10250" max="10250" width="14" style="1302" customWidth="1"/>
    <col min="10251" max="10251" width="11" style="1302" bestFit="1" customWidth="1"/>
    <col min="10252" max="10252" width="13.125" style="1302" customWidth="1"/>
    <col min="10253" max="10253" width="10.5" style="1302" bestFit="1" customWidth="1"/>
    <col min="10254" max="10494" width="9" style="1302"/>
    <col min="10495" max="10495" width="8.625" style="1302" customWidth="1"/>
    <col min="10496" max="10496" width="43.75" style="1302" customWidth="1"/>
    <col min="10497" max="10497" width="17.375" style="1302" bestFit="1" customWidth="1"/>
    <col min="10498" max="10500" width="15.75" style="1302" customWidth="1"/>
    <col min="10501" max="10501" width="14.5" style="1302" bestFit="1" customWidth="1"/>
    <col min="10502" max="10502" width="11.75" style="1302" customWidth="1"/>
    <col min="10503" max="10503" width="10.375" style="1302" customWidth="1"/>
    <col min="10504" max="10504" width="10.75" style="1302" bestFit="1" customWidth="1"/>
    <col min="10505" max="10505" width="12.625" style="1302" customWidth="1"/>
    <col min="10506" max="10506" width="14" style="1302" customWidth="1"/>
    <col min="10507" max="10507" width="11" style="1302" bestFit="1" customWidth="1"/>
    <col min="10508" max="10508" width="13.125" style="1302" customWidth="1"/>
    <col min="10509" max="10509" width="10.5" style="1302" bestFit="1" customWidth="1"/>
    <col min="10510" max="10750" width="9" style="1302"/>
    <col min="10751" max="10751" width="8.625" style="1302" customWidth="1"/>
    <col min="10752" max="10752" width="43.75" style="1302" customWidth="1"/>
    <col min="10753" max="10753" width="17.375" style="1302" bestFit="1" customWidth="1"/>
    <col min="10754" max="10756" width="15.75" style="1302" customWidth="1"/>
    <col min="10757" max="10757" width="14.5" style="1302" bestFit="1" customWidth="1"/>
    <col min="10758" max="10758" width="11.75" style="1302" customWidth="1"/>
    <col min="10759" max="10759" width="10.375" style="1302" customWidth="1"/>
    <col min="10760" max="10760" width="10.75" style="1302" bestFit="1" customWidth="1"/>
    <col min="10761" max="10761" width="12.625" style="1302" customWidth="1"/>
    <col min="10762" max="10762" width="14" style="1302" customWidth="1"/>
    <col min="10763" max="10763" width="11" style="1302" bestFit="1" customWidth="1"/>
    <col min="10764" max="10764" width="13.125" style="1302" customWidth="1"/>
    <col min="10765" max="10765" width="10.5" style="1302" bestFit="1" customWidth="1"/>
    <col min="10766" max="11006" width="9" style="1302"/>
    <col min="11007" max="11007" width="8.625" style="1302" customWidth="1"/>
    <col min="11008" max="11008" width="43.75" style="1302" customWidth="1"/>
    <col min="11009" max="11009" width="17.375" style="1302" bestFit="1" customWidth="1"/>
    <col min="11010" max="11012" width="15.75" style="1302" customWidth="1"/>
    <col min="11013" max="11013" width="14.5" style="1302" bestFit="1" customWidth="1"/>
    <col min="11014" max="11014" width="11.75" style="1302" customWidth="1"/>
    <col min="11015" max="11015" width="10.375" style="1302" customWidth="1"/>
    <col min="11016" max="11016" width="10.75" style="1302" bestFit="1" customWidth="1"/>
    <col min="11017" max="11017" width="12.625" style="1302" customWidth="1"/>
    <col min="11018" max="11018" width="14" style="1302" customWidth="1"/>
    <col min="11019" max="11019" width="11" style="1302" bestFit="1" customWidth="1"/>
    <col min="11020" max="11020" width="13.125" style="1302" customWidth="1"/>
    <col min="11021" max="11021" width="10.5" style="1302" bestFit="1" customWidth="1"/>
    <col min="11022" max="11262" width="9" style="1302"/>
    <col min="11263" max="11263" width="8.625" style="1302" customWidth="1"/>
    <col min="11264" max="11264" width="43.75" style="1302" customWidth="1"/>
    <col min="11265" max="11265" width="17.375" style="1302" bestFit="1" customWidth="1"/>
    <col min="11266" max="11268" width="15.75" style="1302" customWidth="1"/>
    <col min="11269" max="11269" width="14.5" style="1302" bestFit="1" customWidth="1"/>
    <col min="11270" max="11270" width="11.75" style="1302" customWidth="1"/>
    <col min="11271" max="11271" width="10.375" style="1302" customWidth="1"/>
    <col min="11272" max="11272" width="10.75" style="1302" bestFit="1" customWidth="1"/>
    <col min="11273" max="11273" width="12.625" style="1302" customWidth="1"/>
    <col min="11274" max="11274" width="14" style="1302" customWidth="1"/>
    <col min="11275" max="11275" width="11" style="1302" bestFit="1" customWidth="1"/>
    <col min="11276" max="11276" width="13.125" style="1302" customWidth="1"/>
    <col min="11277" max="11277" width="10.5" style="1302" bestFit="1" customWidth="1"/>
    <col min="11278" max="11518" width="9" style="1302"/>
    <col min="11519" max="11519" width="8.625" style="1302" customWidth="1"/>
    <col min="11520" max="11520" width="43.75" style="1302" customWidth="1"/>
    <col min="11521" max="11521" width="17.375" style="1302" bestFit="1" customWidth="1"/>
    <col min="11522" max="11524" width="15.75" style="1302" customWidth="1"/>
    <col min="11525" max="11525" width="14.5" style="1302" bestFit="1" customWidth="1"/>
    <col min="11526" max="11526" width="11.75" style="1302" customWidth="1"/>
    <col min="11527" max="11527" width="10.375" style="1302" customWidth="1"/>
    <col min="11528" max="11528" width="10.75" style="1302" bestFit="1" customWidth="1"/>
    <col min="11529" max="11529" width="12.625" style="1302" customWidth="1"/>
    <col min="11530" max="11530" width="14" style="1302" customWidth="1"/>
    <col min="11531" max="11531" width="11" style="1302" bestFit="1" customWidth="1"/>
    <col min="11532" max="11532" width="13.125" style="1302" customWidth="1"/>
    <col min="11533" max="11533" width="10.5" style="1302" bestFit="1" customWidth="1"/>
    <col min="11534" max="11774" width="9" style="1302"/>
    <col min="11775" max="11775" width="8.625" style="1302" customWidth="1"/>
    <col min="11776" max="11776" width="43.75" style="1302" customWidth="1"/>
    <col min="11777" max="11777" width="17.375" style="1302" bestFit="1" customWidth="1"/>
    <col min="11778" max="11780" width="15.75" style="1302" customWidth="1"/>
    <col min="11781" max="11781" width="14.5" style="1302" bestFit="1" customWidth="1"/>
    <col min="11782" max="11782" width="11.75" style="1302" customWidth="1"/>
    <col min="11783" max="11783" width="10.375" style="1302" customWidth="1"/>
    <col min="11784" max="11784" width="10.75" style="1302" bestFit="1" customWidth="1"/>
    <col min="11785" max="11785" width="12.625" style="1302" customWidth="1"/>
    <col min="11786" max="11786" width="14" style="1302" customWidth="1"/>
    <col min="11787" max="11787" width="11" style="1302" bestFit="1" customWidth="1"/>
    <col min="11788" max="11788" width="13.125" style="1302" customWidth="1"/>
    <col min="11789" max="11789" width="10.5" style="1302" bestFit="1" customWidth="1"/>
    <col min="11790" max="12030" width="9" style="1302"/>
    <col min="12031" max="12031" width="8.625" style="1302" customWidth="1"/>
    <col min="12032" max="12032" width="43.75" style="1302" customWidth="1"/>
    <col min="12033" max="12033" width="17.375" style="1302" bestFit="1" customWidth="1"/>
    <col min="12034" max="12036" width="15.75" style="1302" customWidth="1"/>
    <col min="12037" max="12037" width="14.5" style="1302" bestFit="1" customWidth="1"/>
    <col min="12038" max="12038" width="11.75" style="1302" customWidth="1"/>
    <col min="12039" max="12039" width="10.375" style="1302" customWidth="1"/>
    <col min="12040" max="12040" width="10.75" style="1302" bestFit="1" customWidth="1"/>
    <col min="12041" max="12041" width="12.625" style="1302" customWidth="1"/>
    <col min="12042" max="12042" width="14" style="1302" customWidth="1"/>
    <col min="12043" max="12043" width="11" style="1302" bestFit="1" customWidth="1"/>
    <col min="12044" max="12044" width="13.125" style="1302" customWidth="1"/>
    <col min="12045" max="12045" width="10.5" style="1302" bestFit="1" customWidth="1"/>
    <col min="12046" max="12286" width="9" style="1302"/>
    <col min="12287" max="12287" width="8.625" style="1302" customWidth="1"/>
    <col min="12288" max="12288" width="43.75" style="1302" customWidth="1"/>
    <col min="12289" max="12289" width="17.375" style="1302" bestFit="1" customWidth="1"/>
    <col min="12290" max="12292" width="15.75" style="1302" customWidth="1"/>
    <col min="12293" max="12293" width="14.5" style="1302" bestFit="1" customWidth="1"/>
    <col min="12294" max="12294" width="11.75" style="1302" customWidth="1"/>
    <col min="12295" max="12295" width="10.375" style="1302" customWidth="1"/>
    <col min="12296" max="12296" width="10.75" style="1302" bestFit="1" customWidth="1"/>
    <col min="12297" max="12297" width="12.625" style="1302" customWidth="1"/>
    <col min="12298" max="12298" width="14" style="1302" customWidth="1"/>
    <col min="12299" max="12299" width="11" style="1302" bestFit="1" customWidth="1"/>
    <col min="12300" max="12300" width="13.125" style="1302" customWidth="1"/>
    <col min="12301" max="12301" width="10.5" style="1302" bestFit="1" customWidth="1"/>
    <col min="12302" max="12542" width="9" style="1302"/>
    <col min="12543" max="12543" width="8.625" style="1302" customWidth="1"/>
    <col min="12544" max="12544" width="43.75" style="1302" customWidth="1"/>
    <col min="12545" max="12545" width="17.375" style="1302" bestFit="1" customWidth="1"/>
    <col min="12546" max="12548" width="15.75" style="1302" customWidth="1"/>
    <col min="12549" max="12549" width="14.5" style="1302" bestFit="1" customWidth="1"/>
    <col min="12550" max="12550" width="11.75" style="1302" customWidth="1"/>
    <col min="12551" max="12551" width="10.375" style="1302" customWidth="1"/>
    <col min="12552" max="12552" width="10.75" style="1302" bestFit="1" customWidth="1"/>
    <col min="12553" max="12553" width="12.625" style="1302" customWidth="1"/>
    <col min="12554" max="12554" width="14" style="1302" customWidth="1"/>
    <col min="12555" max="12555" width="11" style="1302" bestFit="1" customWidth="1"/>
    <col min="12556" max="12556" width="13.125" style="1302" customWidth="1"/>
    <col min="12557" max="12557" width="10.5" style="1302" bestFit="1" customWidth="1"/>
    <col min="12558" max="12798" width="9" style="1302"/>
    <col min="12799" max="12799" width="8.625" style="1302" customWidth="1"/>
    <col min="12800" max="12800" width="43.75" style="1302" customWidth="1"/>
    <col min="12801" max="12801" width="17.375" style="1302" bestFit="1" customWidth="1"/>
    <col min="12802" max="12804" width="15.75" style="1302" customWidth="1"/>
    <col min="12805" max="12805" width="14.5" style="1302" bestFit="1" customWidth="1"/>
    <col min="12806" max="12806" width="11.75" style="1302" customWidth="1"/>
    <col min="12807" max="12807" width="10.375" style="1302" customWidth="1"/>
    <col min="12808" max="12808" width="10.75" style="1302" bestFit="1" customWidth="1"/>
    <col min="12809" max="12809" width="12.625" style="1302" customWidth="1"/>
    <col min="12810" max="12810" width="14" style="1302" customWidth="1"/>
    <col min="12811" max="12811" width="11" style="1302" bestFit="1" customWidth="1"/>
    <col min="12812" max="12812" width="13.125" style="1302" customWidth="1"/>
    <col min="12813" max="12813" width="10.5" style="1302" bestFit="1" customWidth="1"/>
    <col min="12814" max="13054" width="9" style="1302"/>
    <col min="13055" max="13055" width="8.625" style="1302" customWidth="1"/>
    <col min="13056" max="13056" width="43.75" style="1302" customWidth="1"/>
    <col min="13057" max="13057" width="17.375" style="1302" bestFit="1" customWidth="1"/>
    <col min="13058" max="13060" width="15.75" style="1302" customWidth="1"/>
    <col min="13061" max="13061" width="14.5" style="1302" bestFit="1" customWidth="1"/>
    <col min="13062" max="13062" width="11.75" style="1302" customWidth="1"/>
    <col min="13063" max="13063" width="10.375" style="1302" customWidth="1"/>
    <col min="13064" max="13064" width="10.75" style="1302" bestFit="1" customWidth="1"/>
    <col min="13065" max="13065" width="12.625" style="1302" customWidth="1"/>
    <col min="13066" max="13066" width="14" style="1302" customWidth="1"/>
    <col min="13067" max="13067" width="11" style="1302" bestFit="1" customWidth="1"/>
    <col min="13068" max="13068" width="13.125" style="1302" customWidth="1"/>
    <col min="13069" max="13069" width="10.5" style="1302" bestFit="1" customWidth="1"/>
    <col min="13070" max="13310" width="9" style="1302"/>
    <col min="13311" max="13311" width="8.625" style="1302" customWidth="1"/>
    <col min="13312" max="13312" width="43.75" style="1302" customWidth="1"/>
    <col min="13313" max="13313" width="17.375" style="1302" bestFit="1" customWidth="1"/>
    <col min="13314" max="13316" width="15.75" style="1302" customWidth="1"/>
    <col min="13317" max="13317" width="14.5" style="1302" bestFit="1" customWidth="1"/>
    <col min="13318" max="13318" width="11.75" style="1302" customWidth="1"/>
    <col min="13319" max="13319" width="10.375" style="1302" customWidth="1"/>
    <col min="13320" max="13320" width="10.75" style="1302" bestFit="1" customWidth="1"/>
    <col min="13321" max="13321" width="12.625" style="1302" customWidth="1"/>
    <col min="13322" max="13322" width="14" style="1302" customWidth="1"/>
    <col min="13323" max="13323" width="11" style="1302" bestFit="1" customWidth="1"/>
    <col min="13324" max="13324" width="13.125" style="1302" customWidth="1"/>
    <col min="13325" max="13325" width="10.5" style="1302" bestFit="1" customWidth="1"/>
    <col min="13326" max="13566" width="9" style="1302"/>
    <col min="13567" max="13567" width="8.625" style="1302" customWidth="1"/>
    <col min="13568" max="13568" width="43.75" style="1302" customWidth="1"/>
    <col min="13569" max="13569" width="17.375" style="1302" bestFit="1" customWidth="1"/>
    <col min="13570" max="13572" width="15.75" style="1302" customWidth="1"/>
    <col min="13573" max="13573" width="14.5" style="1302" bestFit="1" customWidth="1"/>
    <col min="13574" max="13574" width="11.75" style="1302" customWidth="1"/>
    <col min="13575" max="13575" width="10.375" style="1302" customWidth="1"/>
    <col min="13576" max="13576" width="10.75" style="1302" bestFit="1" customWidth="1"/>
    <col min="13577" max="13577" width="12.625" style="1302" customWidth="1"/>
    <col min="13578" max="13578" width="14" style="1302" customWidth="1"/>
    <col min="13579" max="13579" width="11" style="1302" bestFit="1" customWidth="1"/>
    <col min="13580" max="13580" width="13.125" style="1302" customWidth="1"/>
    <col min="13581" max="13581" width="10.5" style="1302" bestFit="1" customWidth="1"/>
    <col min="13582" max="13822" width="9" style="1302"/>
    <col min="13823" max="13823" width="8.625" style="1302" customWidth="1"/>
    <col min="13824" max="13824" width="43.75" style="1302" customWidth="1"/>
    <col min="13825" max="13825" width="17.375" style="1302" bestFit="1" customWidth="1"/>
    <col min="13826" max="13828" width="15.75" style="1302" customWidth="1"/>
    <col min="13829" max="13829" width="14.5" style="1302" bestFit="1" customWidth="1"/>
    <col min="13830" max="13830" width="11.75" style="1302" customWidth="1"/>
    <col min="13831" max="13831" width="10.375" style="1302" customWidth="1"/>
    <col min="13832" max="13832" width="10.75" style="1302" bestFit="1" customWidth="1"/>
    <col min="13833" max="13833" width="12.625" style="1302" customWidth="1"/>
    <col min="13834" max="13834" width="14" style="1302" customWidth="1"/>
    <col min="13835" max="13835" width="11" style="1302" bestFit="1" customWidth="1"/>
    <col min="13836" max="13836" width="13.125" style="1302" customWidth="1"/>
    <col min="13837" max="13837" width="10.5" style="1302" bestFit="1" customWidth="1"/>
    <col min="13838" max="14078" width="9" style="1302"/>
    <col min="14079" max="14079" width="8.625" style="1302" customWidth="1"/>
    <col min="14080" max="14080" width="43.75" style="1302" customWidth="1"/>
    <col min="14081" max="14081" width="17.375" style="1302" bestFit="1" customWidth="1"/>
    <col min="14082" max="14084" width="15.75" style="1302" customWidth="1"/>
    <col min="14085" max="14085" width="14.5" style="1302" bestFit="1" customWidth="1"/>
    <col min="14086" max="14086" width="11.75" style="1302" customWidth="1"/>
    <col min="14087" max="14087" width="10.375" style="1302" customWidth="1"/>
    <col min="14088" max="14088" width="10.75" style="1302" bestFit="1" customWidth="1"/>
    <col min="14089" max="14089" width="12.625" style="1302" customWidth="1"/>
    <col min="14090" max="14090" width="14" style="1302" customWidth="1"/>
    <col min="14091" max="14091" width="11" style="1302" bestFit="1" customWidth="1"/>
    <col min="14092" max="14092" width="13.125" style="1302" customWidth="1"/>
    <col min="14093" max="14093" width="10.5" style="1302" bestFit="1" customWidth="1"/>
    <col min="14094" max="14334" width="9" style="1302"/>
    <col min="14335" max="14335" width="8.625" style="1302" customWidth="1"/>
    <col min="14336" max="14336" width="43.75" style="1302" customWidth="1"/>
    <col min="14337" max="14337" width="17.375" style="1302" bestFit="1" customWidth="1"/>
    <col min="14338" max="14340" width="15.75" style="1302" customWidth="1"/>
    <col min="14341" max="14341" width="14.5" style="1302" bestFit="1" customWidth="1"/>
    <col min="14342" max="14342" width="11.75" style="1302" customWidth="1"/>
    <col min="14343" max="14343" width="10.375" style="1302" customWidth="1"/>
    <col min="14344" max="14344" width="10.75" style="1302" bestFit="1" customWidth="1"/>
    <col min="14345" max="14345" width="12.625" style="1302" customWidth="1"/>
    <col min="14346" max="14346" width="14" style="1302" customWidth="1"/>
    <col min="14347" max="14347" width="11" style="1302" bestFit="1" customWidth="1"/>
    <col min="14348" max="14348" width="13.125" style="1302" customWidth="1"/>
    <col min="14349" max="14349" width="10.5" style="1302" bestFit="1" customWidth="1"/>
    <col min="14350" max="14590" width="9" style="1302"/>
    <col min="14591" max="14591" width="8.625" style="1302" customWidth="1"/>
    <col min="14592" max="14592" width="43.75" style="1302" customWidth="1"/>
    <col min="14593" max="14593" width="17.375" style="1302" bestFit="1" customWidth="1"/>
    <col min="14594" max="14596" width="15.75" style="1302" customWidth="1"/>
    <col min="14597" max="14597" width="14.5" style="1302" bestFit="1" customWidth="1"/>
    <col min="14598" max="14598" width="11.75" style="1302" customWidth="1"/>
    <col min="14599" max="14599" width="10.375" style="1302" customWidth="1"/>
    <col min="14600" max="14600" width="10.75" style="1302" bestFit="1" customWidth="1"/>
    <col min="14601" max="14601" width="12.625" style="1302" customWidth="1"/>
    <col min="14602" max="14602" width="14" style="1302" customWidth="1"/>
    <col min="14603" max="14603" width="11" style="1302" bestFit="1" customWidth="1"/>
    <col min="14604" max="14604" width="13.125" style="1302" customWidth="1"/>
    <col min="14605" max="14605" width="10.5" style="1302" bestFit="1" customWidth="1"/>
    <col min="14606" max="14846" width="9" style="1302"/>
    <col min="14847" max="14847" width="8.625" style="1302" customWidth="1"/>
    <col min="14848" max="14848" width="43.75" style="1302" customWidth="1"/>
    <col min="14849" max="14849" width="17.375" style="1302" bestFit="1" customWidth="1"/>
    <col min="14850" max="14852" width="15.75" style="1302" customWidth="1"/>
    <col min="14853" max="14853" width="14.5" style="1302" bestFit="1" customWidth="1"/>
    <col min="14854" max="14854" width="11.75" style="1302" customWidth="1"/>
    <col min="14855" max="14855" width="10.375" style="1302" customWidth="1"/>
    <col min="14856" max="14856" width="10.75" style="1302" bestFit="1" customWidth="1"/>
    <col min="14857" max="14857" width="12.625" style="1302" customWidth="1"/>
    <col min="14858" max="14858" width="14" style="1302" customWidth="1"/>
    <col min="14859" max="14859" width="11" style="1302" bestFit="1" customWidth="1"/>
    <col min="14860" max="14860" width="13.125" style="1302" customWidth="1"/>
    <col min="14861" max="14861" width="10.5" style="1302" bestFit="1" customWidth="1"/>
    <col min="14862" max="15102" width="9" style="1302"/>
    <col min="15103" max="15103" width="8.625" style="1302" customWidth="1"/>
    <col min="15104" max="15104" width="43.75" style="1302" customWidth="1"/>
    <col min="15105" max="15105" width="17.375" style="1302" bestFit="1" customWidth="1"/>
    <col min="15106" max="15108" width="15.75" style="1302" customWidth="1"/>
    <col min="15109" max="15109" width="14.5" style="1302" bestFit="1" customWidth="1"/>
    <col min="15110" max="15110" width="11.75" style="1302" customWidth="1"/>
    <col min="15111" max="15111" width="10.375" style="1302" customWidth="1"/>
    <col min="15112" max="15112" width="10.75" style="1302" bestFit="1" customWidth="1"/>
    <col min="15113" max="15113" width="12.625" style="1302" customWidth="1"/>
    <col min="15114" max="15114" width="14" style="1302" customWidth="1"/>
    <col min="15115" max="15115" width="11" style="1302" bestFit="1" customWidth="1"/>
    <col min="15116" max="15116" width="13.125" style="1302" customWidth="1"/>
    <col min="15117" max="15117" width="10.5" style="1302" bestFit="1" customWidth="1"/>
    <col min="15118" max="15358" width="9" style="1302"/>
    <col min="15359" max="15359" width="8.625" style="1302" customWidth="1"/>
    <col min="15360" max="15360" width="43.75" style="1302" customWidth="1"/>
    <col min="15361" max="15361" width="17.375" style="1302" bestFit="1" customWidth="1"/>
    <col min="15362" max="15364" width="15.75" style="1302" customWidth="1"/>
    <col min="15365" max="15365" width="14.5" style="1302" bestFit="1" customWidth="1"/>
    <col min="15366" max="15366" width="11.75" style="1302" customWidth="1"/>
    <col min="15367" max="15367" width="10.375" style="1302" customWidth="1"/>
    <col min="15368" max="15368" width="10.75" style="1302" bestFit="1" customWidth="1"/>
    <col min="15369" max="15369" width="12.625" style="1302" customWidth="1"/>
    <col min="15370" max="15370" width="14" style="1302" customWidth="1"/>
    <col min="15371" max="15371" width="11" style="1302" bestFit="1" customWidth="1"/>
    <col min="15372" max="15372" width="13.125" style="1302" customWidth="1"/>
    <col min="15373" max="15373" width="10.5" style="1302" bestFit="1" customWidth="1"/>
    <col min="15374" max="15614" width="9" style="1302"/>
    <col min="15615" max="15615" width="8.625" style="1302" customWidth="1"/>
    <col min="15616" max="15616" width="43.75" style="1302" customWidth="1"/>
    <col min="15617" max="15617" width="17.375" style="1302" bestFit="1" customWidth="1"/>
    <col min="15618" max="15620" width="15.75" style="1302" customWidth="1"/>
    <col min="15621" max="15621" width="14.5" style="1302" bestFit="1" customWidth="1"/>
    <col min="15622" max="15622" width="11.75" style="1302" customWidth="1"/>
    <col min="15623" max="15623" width="10.375" style="1302" customWidth="1"/>
    <col min="15624" max="15624" width="10.75" style="1302" bestFit="1" customWidth="1"/>
    <col min="15625" max="15625" width="12.625" style="1302" customWidth="1"/>
    <col min="15626" max="15626" width="14" style="1302" customWidth="1"/>
    <col min="15627" max="15627" width="11" style="1302" bestFit="1" customWidth="1"/>
    <col min="15628" max="15628" width="13.125" style="1302" customWidth="1"/>
    <col min="15629" max="15629" width="10.5" style="1302" bestFit="1" customWidth="1"/>
    <col min="15630" max="15870" width="9" style="1302"/>
    <col min="15871" max="15871" width="8.625" style="1302" customWidth="1"/>
    <col min="15872" max="15872" width="43.75" style="1302" customWidth="1"/>
    <col min="15873" max="15873" width="17.375" style="1302" bestFit="1" customWidth="1"/>
    <col min="15874" max="15876" width="15.75" style="1302" customWidth="1"/>
    <col min="15877" max="15877" width="14.5" style="1302" bestFit="1" customWidth="1"/>
    <col min="15878" max="15878" width="11.75" style="1302" customWidth="1"/>
    <col min="15879" max="15879" width="10.375" style="1302" customWidth="1"/>
    <col min="15880" max="15880" width="10.75" style="1302" bestFit="1" customWidth="1"/>
    <col min="15881" max="15881" width="12.625" style="1302" customWidth="1"/>
    <col min="15882" max="15882" width="14" style="1302" customWidth="1"/>
    <col min="15883" max="15883" width="11" style="1302" bestFit="1" customWidth="1"/>
    <col min="15884" max="15884" width="13.125" style="1302" customWidth="1"/>
    <col min="15885" max="15885" width="10.5" style="1302" bestFit="1" customWidth="1"/>
    <col min="15886" max="16126" width="9" style="1302"/>
    <col min="16127" max="16127" width="8.625" style="1302" customWidth="1"/>
    <col min="16128" max="16128" width="43.75" style="1302" customWidth="1"/>
    <col min="16129" max="16129" width="17.375" style="1302" bestFit="1" customWidth="1"/>
    <col min="16130" max="16132" width="15.75" style="1302" customWidth="1"/>
    <col min="16133" max="16133" width="14.5" style="1302" bestFit="1" customWidth="1"/>
    <col min="16134" max="16134" width="11.75" style="1302" customWidth="1"/>
    <col min="16135" max="16135" width="10.375" style="1302" customWidth="1"/>
    <col min="16136" max="16136" width="10.75" style="1302" bestFit="1" customWidth="1"/>
    <col min="16137" max="16137" width="12.625" style="1302" customWidth="1"/>
    <col min="16138" max="16138" width="14" style="1302" customWidth="1"/>
    <col min="16139" max="16139" width="11" style="1302" bestFit="1" customWidth="1"/>
    <col min="16140" max="16140" width="13.125" style="1302" customWidth="1"/>
    <col min="16141" max="16141" width="10.5" style="1302" bestFit="1" customWidth="1"/>
    <col min="16142" max="16384" width="9" style="1302"/>
  </cols>
  <sheetData>
    <row r="1" spans="1:253" ht="26.25">
      <c r="A1" s="945" t="s">
        <v>1201</v>
      </c>
      <c r="B1" s="945"/>
      <c r="C1" s="1299"/>
      <c r="D1" s="1300"/>
      <c r="E1" s="1300"/>
      <c r="F1" s="1300"/>
      <c r="G1" s="1300"/>
      <c r="H1" s="1300"/>
      <c r="I1" s="1300"/>
      <c r="J1" s="1301"/>
      <c r="K1" s="1300"/>
      <c r="L1" s="1300"/>
      <c r="M1" s="1300"/>
      <c r="N1" s="1300"/>
      <c r="O1" s="1300"/>
      <c r="P1" s="1300"/>
      <c r="Q1" s="1300"/>
      <c r="X1" s="1303"/>
      <c r="Y1" s="1303"/>
      <c r="Z1" s="1303"/>
      <c r="AA1" s="1303"/>
      <c r="AB1" s="1303"/>
      <c r="AC1" s="1303"/>
      <c r="AD1" s="1303"/>
      <c r="AE1" s="1303"/>
      <c r="AF1" s="1303"/>
      <c r="AG1" s="1303"/>
      <c r="AH1" s="1303"/>
      <c r="AI1" s="1303"/>
      <c r="AJ1" s="1303"/>
      <c r="AK1" s="1303"/>
      <c r="AL1" s="1303"/>
      <c r="AM1" s="1303"/>
      <c r="AN1" s="1303"/>
      <c r="AO1" s="1303"/>
      <c r="AP1" s="1303"/>
      <c r="AQ1" s="1303"/>
      <c r="AR1" s="1303"/>
      <c r="AS1" s="1303"/>
      <c r="AT1" s="1303"/>
      <c r="AU1" s="1303"/>
      <c r="AV1" s="1303"/>
      <c r="AW1" s="1303"/>
      <c r="AX1" s="1303"/>
      <c r="AY1" s="1303"/>
      <c r="AZ1" s="1303"/>
      <c r="BA1" s="1303"/>
      <c r="BB1" s="1303"/>
      <c r="BC1" s="1303"/>
      <c r="BD1" s="1303"/>
      <c r="BE1" s="1303"/>
      <c r="BF1" s="1303"/>
      <c r="BG1" s="1303"/>
      <c r="BH1" s="1303"/>
      <c r="BI1" s="1303"/>
      <c r="BJ1" s="1303"/>
      <c r="BK1" s="1303"/>
      <c r="BL1" s="1303"/>
      <c r="BM1" s="1303"/>
      <c r="BN1" s="1303"/>
      <c r="BO1" s="1303"/>
      <c r="BP1" s="1303"/>
      <c r="BQ1" s="1303"/>
      <c r="BR1" s="1303"/>
      <c r="BS1" s="1303"/>
      <c r="BT1" s="1303"/>
      <c r="BU1" s="1303"/>
      <c r="BV1" s="1303"/>
      <c r="BW1" s="1303"/>
      <c r="BX1" s="1303"/>
      <c r="BY1" s="1303"/>
      <c r="BZ1" s="1303"/>
      <c r="CA1" s="1303"/>
      <c r="CB1" s="1303"/>
      <c r="CC1" s="1303"/>
      <c r="CD1" s="1303"/>
      <c r="CE1" s="1303"/>
      <c r="CF1" s="1303"/>
      <c r="CG1" s="1303"/>
      <c r="CH1" s="1303"/>
      <c r="CI1" s="1303"/>
      <c r="CJ1" s="1303"/>
      <c r="CK1" s="1303"/>
      <c r="CL1" s="1303"/>
      <c r="CM1" s="1303"/>
      <c r="CN1" s="1303"/>
      <c r="CO1" s="1303"/>
      <c r="CP1" s="1303"/>
      <c r="CQ1" s="1303"/>
      <c r="CR1" s="1303"/>
      <c r="CS1" s="1303"/>
      <c r="CT1" s="1303"/>
      <c r="CU1" s="1303"/>
      <c r="CV1" s="1303"/>
      <c r="CW1" s="1303"/>
      <c r="CX1" s="1303"/>
      <c r="CY1" s="1303"/>
      <c r="CZ1" s="1303"/>
      <c r="DA1" s="1303"/>
      <c r="DB1" s="1303"/>
      <c r="DC1" s="1303"/>
      <c r="DD1" s="1303"/>
      <c r="DE1" s="1303"/>
      <c r="DF1" s="1303"/>
      <c r="DG1" s="1303"/>
      <c r="DH1" s="1303"/>
      <c r="DI1" s="1303"/>
      <c r="DJ1" s="1303"/>
      <c r="DK1" s="1303"/>
      <c r="DL1" s="1303"/>
      <c r="DM1" s="1303"/>
      <c r="DN1" s="1303"/>
      <c r="DO1" s="1303"/>
      <c r="DP1" s="1303"/>
      <c r="DQ1" s="1303"/>
      <c r="DR1" s="1303"/>
      <c r="DS1" s="1303"/>
      <c r="DT1" s="1303"/>
      <c r="DU1" s="1303"/>
      <c r="DV1" s="1303"/>
      <c r="DW1" s="1303"/>
      <c r="DX1" s="1303"/>
      <c r="DY1" s="1303"/>
      <c r="DZ1" s="1303"/>
      <c r="EA1" s="1303"/>
      <c r="EB1" s="1303"/>
      <c r="EC1" s="1303"/>
      <c r="ED1" s="1303"/>
      <c r="EE1" s="1303"/>
      <c r="EF1" s="1303"/>
      <c r="EG1" s="1303"/>
      <c r="EH1" s="1303"/>
      <c r="EI1" s="1303"/>
      <c r="EJ1" s="1303"/>
      <c r="EK1" s="1303"/>
      <c r="EL1" s="1303"/>
      <c r="EM1" s="1303"/>
      <c r="EN1" s="1303"/>
      <c r="EO1" s="1303"/>
      <c r="EP1" s="1303"/>
      <c r="EQ1" s="1303"/>
      <c r="ER1" s="1303"/>
      <c r="ES1" s="1303"/>
      <c r="ET1" s="1303"/>
      <c r="EU1" s="1303"/>
      <c r="EV1" s="1303"/>
      <c r="EW1" s="1303"/>
      <c r="EX1" s="1303"/>
      <c r="EY1" s="1303"/>
      <c r="EZ1" s="1303"/>
      <c r="FA1" s="1303"/>
      <c r="FB1" s="1303"/>
      <c r="FC1" s="1303"/>
      <c r="FD1" s="1303"/>
      <c r="FE1" s="1303"/>
      <c r="FF1" s="1303"/>
      <c r="FG1" s="1303"/>
      <c r="FH1" s="1303"/>
      <c r="FI1" s="1303"/>
      <c r="FJ1" s="1303"/>
      <c r="FK1" s="1303"/>
      <c r="FL1" s="1303"/>
      <c r="FM1" s="1303"/>
      <c r="FN1" s="1303"/>
      <c r="FO1" s="1303"/>
      <c r="FP1" s="1303"/>
      <c r="FQ1" s="1303"/>
      <c r="FR1" s="1303"/>
      <c r="FS1" s="1303"/>
      <c r="FT1" s="1303"/>
      <c r="FU1" s="1303"/>
      <c r="FV1" s="1303"/>
      <c r="FW1" s="1303"/>
      <c r="FX1" s="1303"/>
      <c r="FY1" s="1303"/>
      <c r="FZ1" s="1303"/>
      <c r="GA1" s="1303"/>
      <c r="GB1" s="1303"/>
      <c r="GC1" s="1303"/>
      <c r="GD1" s="1303"/>
      <c r="GE1" s="1303"/>
      <c r="GF1" s="1303"/>
      <c r="GG1" s="1303"/>
      <c r="GH1" s="1303"/>
      <c r="GI1" s="1303"/>
      <c r="GJ1" s="1303"/>
      <c r="GK1" s="1303"/>
      <c r="GL1" s="1303"/>
      <c r="GM1" s="1303"/>
      <c r="GN1" s="1303"/>
      <c r="GO1" s="1303"/>
      <c r="GP1" s="1303"/>
      <c r="GQ1" s="1303"/>
      <c r="GR1" s="1303"/>
      <c r="GS1" s="1303"/>
      <c r="GT1" s="1303"/>
      <c r="GU1" s="1303"/>
      <c r="GV1" s="1303"/>
      <c r="GW1" s="1303"/>
      <c r="GX1" s="1303"/>
      <c r="GY1" s="1303"/>
      <c r="GZ1" s="1303"/>
      <c r="HA1" s="1303"/>
      <c r="HB1" s="1303"/>
      <c r="HC1" s="1303"/>
      <c r="HD1" s="1303"/>
      <c r="HE1" s="1303"/>
      <c r="HF1" s="1303"/>
      <c r="HG1" s="1303"/>
      <c r="HH1" s="1303"/>
      <c r="HI1" s="1303"/>
      <c r="HJ1" s="1303"/>
      <c r="HK1" s="1303"/>
      <c r="HL1" s="1303"/>
      <c r="HM1" s="1303"/>
      <c r="HN1" s="1303"/>
      <c r="HO1" s="1303"/>
      <c r="HP1" s="1303"/>
      <c r="HQ1" s="1303"/>
      <c r="HR1" s="1303"/>
      <c r="HS1" s="1303"/>
      <c r="HT1" s="1303"/>
      <c r="HU1" s="1303"/>
      <c r="HV1" s="1303"/>
      <c r="HW1" s="1303"/>
      <c r="HX1" s="1303"/>
      <c r="HY1" s="1303"/>
      <c r="HZ1" s="1303"/>
      <c r="IA1" s="1303"/>
      <c r="IB1" s="1303"/>
      <c r="IC1" s="1303"/>
      <c r="ID1" s="1303"/>
      <c r="IE1" s="1303"/>
      <c r="IF1" s="1303"/>
      <c r="IG1" s="1303"/>
      <c r="IH1" s="1303"/>
      <c r="II1" s="1303"/>
      <c r="IJ1" s="1303"/>
      <c r="IK1" s="1303"/>
      <c r="IL1" s="1303"/>
      <c r="IM1" s="1303"/>
      <c r="IN1" s="1303"/>
      <c r="IO1" s="1303"/>
      <c r="IP1" s="1303"/>
      <c r="IQ1" s="1303"/>
      <c r="IR1" s="1303"/>
      <c r="IS1" s="1303"/>
    </row>
    <row r="2" spans="1:253" ht="24.75">
      <c r="A2" s="949"/>
      <c r="B2" s="949"/>
      <c r="C2" s="1304"/>
      <c r="D2" s="1300"/>
      <c r="E2" s="1300"/>
      <c r="F2" s="1300"/>
      <c r="G2" s="1300"/>
      <c r="H2" s="1300"/>
      <c r="I2" s="1300"/>
      <c r="J2" s="1300"/>
      <c r="K2" s="1300"/>
      <c r="L2" s="1300"/>
      <c r="M2" s="1300"/>
      <c r="N2" s="1300"/>
      <c r="O2" s="1300"/>
      <c r="P2" s="1300"/>
      <c r="Q2" s="1300"/>
      <c r="X2" s="1303"/>
      <c r="Y2" s="1303"/>
      <c r="Z2" s="1303"/>
      <c r="AA2" s="1303"/>
      <c r="AB2" s="1303"/>
      <c r="AC2" s="1303"/>
      <c r="AD2" s="1303"/>
      <c r="AE2" s="1303"/>
      <c r="AF2" s="1303"/>
      <c r="AG2" s="1303"/>
      <c r="AH2" s="1303"/>
      <c r="AI2" s="1303"/>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c r="CU2" s="1303"/>
      <c r="CV2" s="1303"/>
      <c r="CW2" s="1303"/>
      <c r="CX2" s="1303"/>
      <c r="CY2" s="1303"/>
      <c r="CZ2" s="1303"/>
      <c r="DA2" s="1303"/>
      <c r="DB2" s="1303"/>
      <c r="DC2" s="1303"/>
      <c r="DD2" s="1303"/>
      <c r="DE2" s="1303"/>
      <c r="DF2" s="1303"/>
      <c r="DG2" s="1303"/>
      <c r="DH2" s="1303"/>
      <c r="DI2" s="1303"/>
      <c r="DJ2" s="1303"/>
      <c r="DK2" s="1303"/>
      <c r="DL2" s="1303"/>
      <c r="DM2" s="1303"/>
      <c r="DN2" s="1303"/>
      <c r="DO2" s="1303"/>
      <c r="DP2" s="1303"/>
      <c r="DQ2" s="1303"/>
      <c r="DR2" s="1303"/>
      <c r="DS2" s="1303"/>
      <c r="DT2" s="1303"/>
      <c r="DU2" s="1303"/>
      <c r="DV2" s="1303"/>
      <c r="DW2" s="1303"/>
      <c r="DX2" s="1303"/>
      <c r="DY2" s="1303"/>
      <c r="DZ2" s="1303"/>
      <c r="EA2" s="1303"/>
      <c r="EB2" s="1303"/>
      <c r="EC2" s="1303"/>
      <c r="ED2" s="1303"/>
      <c r="EE2" s="1303"/>
      <c r="EF2" s="1303"/>
      <c r="EG2" s="1303"/>
      <c r="EH2" s="1303"/>
      <c r="EI2" s="1303"/>
      <c r="EJ2" s="1303"/>
      <c r="EK2" s="1303"/>
      <c r="EL2" s="1303"/>
      <c r="EM2" s="1303"/>
      <c r="EN2" s="1303"/>
      <c r="EO2" s="1303"/>
      <c r="EP2" s="1303"/>
      <c r="EQ2" s="1303"/>
      <c r="ER2" s="1303"/>
      <c r="ES2" s="1303"/>
      <c r="ET2" s="1303"/>
      <c r="EU2" s="1303"/>
      <c r="EV2" s="1303"/>
      <c r="EW2" s="1303"/>
      <c r="EX2" s="1303"/>
      <c r="EY2" s="1303"/>
      <c r="EZ2" s="1303"/>
      <c r="FA2" s="1303"/>
      <c r="FB2" s="1303"/>
      <c r="FC2" s="1303"/>
      <c r="FD2" s="1303"/>
      <c r="FE2" s="1303"/>
      <c r="FF2" s="1303"/>
      <c r="FG2" s="1303"/>
      <c r="FH2" s="1303"/>
      <c r="FI2" s="1303"/>
      <c r="FJ2" s="1303"/>
      <c r="FK2" s="1303"/>
      <c r="FL2" s="1303"/>
      <c r="FM2" s="1303"/>
      <c r="FN2" s="1303"/>
      <c r="FO2" s="1303"/>
      <c r="FP2" s="1303"/>
      <c r="FQ2" s="1303"/>
      <c r="FR2" s="1303"/>
      <c r="FS2" s="1303"/>
      <c r="FT2" s="1303"/>
      <c r="FU2" s="1303"/>
      <c r="FV2" s="1303"/>
      <c r="FW2" s="1303"/>
      <c r="FX2" s="1303"/>
      <c r="FY2" s="1303"/>
      <c r="FZ2" s="1303"/>
      <c r="GA2" s="1303"/>
      <c r="GB2" s="1303"/>
      <c r="GC2" s="1303"/>
      <c r="GD2" s="1303"/>
      <c r="GE2" s="1303"/>
      <c r="GF2" s="1303"/>
      <c r="GG2" s="1303"/>
      <c r="GH2" s="1303"/>
      <c r="GI2" s="1303"/>
      <c r="GJ2" s="1303"/>
      <c r="GK2" s="1303"/>
      <c r="GL2" s="1303"/>
      <c r="GM2" s="1303"/>
      <c r="GN2" s="1303"/>
      <c r="GO2" s="1303"/>
      <c r="GP2" s="1303"/>
      <c r="GQ2" s="1303"/>
      <c r="GR2" s="1303"/>
      <c r="GS2" s="1303"/>
      <c r="GT2" s="1303"/>
      <c r="GU2" s="1303"/>
      <c r="GV2" s="1303"/>
      <c r="GW2" s="1303"/>
      <c r="GX2" s="1303"/>
      <c r="GY2" s="1303"/>
      <c r="GZ2" s="1303"/>
      <c r="HA2" s="1303"/>
      <c r="HB2" s="1303"/>
      <c r="HC2" s="1303"/>
      <c r="HD2" s="1303"/>
      <c r="HE2" s="1303"/>
      <c r="HF2" s="1303"/>
      <c r="HG2" s="1303"/>
      <c r="HH2" s="1303"/>
      <c r="HI2" s="1303"/>
      <c r="HJ2" s="1303"/>
      <c r="HK2" s="1303"/>
      <c r="HL2" s="1303"/>
      <c r="HM2" s="1303"/>
      <c r="HN2" s="1303"/>
      <c r="HO2" s="1303"/>
      <c r="HP2" s="1303"/>
      <c r="HQ2" s="1303"/>
      <c r="HR2" s="1303"/>
      <c r="HS2" s="1303"/>
      <c r="HT2" s="1303"/>
      <c r="HU2" s="1303"/>
      <c r="HV2" s="1303"/>
      <c r="HW2" s="1303"/>
      <c r="HX2" s="1303"/>
      <c r="HY2" s="1303"/>
      <c r="HZ2" s="1303"/>
      <c r="IA2" s="1303"/>
      <c r="IB2" s="1303"/>
      <c r="IC2" s="1303"/>
      <c r="ID2" s="1303"/>
      <c r="IE2" s="1303"/>
      <c r="IF2" s="1303"/>
      <c r="IG2" s="1303"/>
      <c r="IH2" s="1303"/>
      <c r="II2" s="1303"/>
      <c r="IJ2" s="1303"/>
      <c r="IK2" s="1303"/>
      <c r="IL2" s="1303"/>
      <c r="IM2" s="1303"/>
      <c r="IN2" s="1303"/>
      <c r="IO2" s="1303"/>
      <c r="IP2" s="1303"/>
      <c r="IQ2" s="1303"/>
      <c r="IR2" s="1303"/>
      <c r="IS2" s="1303"/>
    </row>
    <row r="3" spans="1:253" ht="25.5" thickBot="1">
      <c r="A3" s="952" t="s">
        <v>1468</v>
      </c>
      <c r="B3" s="952"/>
      <c r="C3" s="1305"/>
      <c r="D3" s="1306"/>
      <c r="E3" s="1306"/>
      <c r="F3" s="1306"/>
      <c r="G3" s="1306"/>
      <c r="H3" s="1306"/>
      <c r="I3" s="1306"/>
      <c r="J3" s="1306"/>
      <c r="K3" s="1306"/>
      <c r="L3" s="1306"/>
      <c r="M3" s="1306"/>
      <c r="N3" s="1306"/>
      <c r="O3" s="1306"/>
      <c r="P3" s="1306"/>
      <c r="Q3" s="1306"/>
      <c r="X3" s="1303"/>
      <c r="Y3" s="1303"/>
      <c r="Z3" s="1303"/>
      <c r="AA3" s="1303"/>
      <c r="AB3" s="1303"/>
      <c r="AC3" s="1303"/>
      <c r="AD3" s="1303"/>
      <c r="AE3" s="1303"/>
      <c r="AF3" s="1303"/>
      <c r="AG3" s="1303"/>
      <c r="AH3" s="1303"/>
      <c r="AI3" s="1303"/>
      <c r="AJ3" s="1303"/>
      <c r="AK3" s="1303"/>
      <c r="AL3" s="1303"/>
      <c r="AM3" s="1303"/>
      <c r="AN3" s="1303"/>
      <c r="AO3" s="1303"/>
      <c r="AP3" s="1303"/>
      <c r="AQ3" s="1303"/>
      <c r="AR3" s="1303"/>
      <c r="AS3" s="1303"/>
      <c r="AT3" s="1303"/>
      <c r="AU3" s="1303"/>
      <c r="AV3" s="1303"/>
      <c r="AW3" s="1303"/>
      <c r="AX3" s="1303"/>
      <c r="AY3" s="1303"/>
      <c r="AZ3" s="1303"/>
      <c r="BA3" s="1303"/>
      <c r="BB3" s="1303"/>
      <c r="BC3" s="1303"/>
      <c r="BD3" s="1303"/>
      <c r="BE3" s="1303"/>
      <c r="BF3" s="1303"/>
      <c r="BG3" s="1303"/>
      <c r="BH3" s="1303"/>
      <c r="BI3" s="1303"/>
      <c r="BJ3" s="1303"/>
      <c r="BK3" s="1303"/>
      <c r="BL3" s="1303"/>
      <c r="BM3" s="1303"/>
      <c r="BN3" s="1303"/>
      <c r="BO3" s="1303"/>
      <c r="BP3" s="1303"/>
      <c r="BQ3" s="1303"/>
      <c r="BR3" s="1303"/>
      <c r="BS3" s="1303"/>
      <c r="BT3" s="1303"/>
      <c r="BU3" s="1303"/>
      <c r="BV3" s="1303"/>
      <c r="BW3" s="1303"/>
      <c r="BX3" s="1303"/>
      <c r="BY3" s="1303"/>
      <c r="BZ3" s="1303"/>
      <c r="CA3" s="1303"/>
      <c r="CB3" s="1303"/>
      <c r="CC3" s="1303"/>
      <c r="CD3" s="1303"/>
      <c r="CE3" s="1303"/>
      <c r="CF3" s="1303"/>
      <c r="CG3" s="1303"/>
      <c r="CH3" s="1303"/>
      <c r="CI3" s="1303"/>
      <c r="CJ3" s="1303"/>
      <c r="CK3" s="1303"/>
      <c r="CL3" s="1303"/>
      <c r="CM3" s="1303"/>
      <c r="CN3" s="1303"/>
      <c r="CO3" s="1303"/>
      <c r="CP3" s="1303"/>
      <c r="CQ3" s="1303"/>
      <c r="CR3" s="1303"/>
      <c r="CS3" s="1303"/>
      <c r="CT3" s="1303"/>
      <c r="CU3" s="1303"/>
      <c r="CV3" s="1303"/>
      <c r="CW3" s="1303"/>
      <c r="CX3" s="1303"/>
      <c r="CY3" s="1303"/>
      <c r="CZ3" s="1303"/>
      <c r="DA3" s="1303"/>
      <c r="DB3" s="1303"/>
      <c r="DC3" s="1303"/>
      <c r="DD3" s="1303"/>
      <c r="DE3" s="1303"/>
      <c r="DF3" s="1303"/>
      <c r="DG3" s="1303"/>
      <c r="DH3" s="1303"/>
      <c r="DI3" s="1303"/>
      <c r="DJ3" s="1303"/>
      <c r="DK3" s="1303"/>
      <c r="DL3" s="1303"/>
      <c r="DM3" s="1303"/>
      <c r="DN3" s="1303"/>
      <c r="DO3" s="1303"/>
      <c r="DP3" s="1303"/>
      <c r="DQ3" s="1303"/>
      <c r="DR3" s="1303"/>
      <c r="DS3" s="1303"/>
      <c r="DT3" s="1303"/>
      <c r="DU3" s="1303"/>
      <c r="DV3" s="1303"/>
      <c r="DW3" s="1303"/>
      <c r="DX3" s="1303"/>
      <c r="DY3" s="1303"/>
      <c r="DZ3" s="1303"/>
      <c r="EA3" s="1303"/>
      <c r="EB3" s="1303"/>
      <c r="EC3" s="1303"/>
      <c r="ED3" s="1303"/>
      <c r="EE3" s="1303"/>
      <c r="EF3" s="1303"/>
      <c r="EG3" s="1303"/>
      <c r="EH3" s="1303"/>
      <c r="EI3" s="1303"/>
      <c r="EJ3" s="1303"/>
      <c r="EK3" s="1303"/>
      <c r="EL3" s="1303"/>
      <c r="EM3" s="1303"/>
      <c r="EN3" s="1303"/>
      <c r="EO3" s="1303"/>
      <c r="EP3" s="1303"/>
      <c r="EQ3" s="1303"/>
      <c r="ER3" s="1303"/>
      <c r="ES3" s="1303"/>
      <c r="ET3" s="1303"/>
      <c r="EU3" s="1303"/>
      <c r="EV3" s="1303"/>
      <c r="EW3" s="1303"/>
      <c r="EX3" s="1303"/>
      <c r="EY3" s="1303"/>
      <c r="EZ3" s="1303"/>
      <c r="FA3" s="1303"/>
      <c r="FB3" s="1303"/>
      <c r="FC3" s="1303"/>
      <c r="FD3" s="1303"/>
      <c r="FE3" s="1303"/>
      <c r="FF3" s="1303"/>
      <c r="FG3" s="1303"/>
      <c r="FH3" s="1303"/>
      <c r="FI3" s="1303"/>
      <c r="FJ3" s="1303"/>
      <c r="FK3" s="1303"/>
      <c r="FL3" s="1303"/>
      <c r="FM3" s="1303"/>
      <c r="FN3" s="1303"/>
      <c r="FO3" s="1303"/>
      <c r="FP3" s="1303"/>
      <c r="FQ3" s="1303"/>
      <c r="FR3" s="1303"/>
      <c r="FS3" s="1303"/>
      <c r="FT3" s="1303"/>
      <c r="FU3" s="1303"/>
      <c r="FV3" s="1303"/>
      <c r="FW3" s="1303"/>
      <c r="FX3" s="1303"/>
      <c r="FY3" s="1303"/>
      <c r="FZ3" s="1303"/>
      <c r="GA3" s="1303"/>
      <c r="GB3" s="1303"/>
      <c r="GC3" s="1303"/>
      <c r="GD3" s="1303"/>
      <c r="GE3" s="1303"/>
      <c r="GF3" s="1303"/>
      <c r="GG3" s="1303"/>
      <c r="GH3" s="1303"/>
      <c r="GI3" s="1303"/>
      <c r="GJ3" s="1303"/>
      <c r="GK3" s="1303"/>
      <c r="GL3" s="1303"/>
      <c r="GM3" s="1303"/>
      <c r="GN3" s="1303"/>
      <c r="GO3" s="1303"/>
      <c r="GP3" s="1303"/>
      <c r="GQ3" s="1303"/>
      <c r="GR3" s="1303"/>
      <c r="GS3" s="1303"/>
      <c r="GT3" s="1303"/>
      <c r="GU3" s="1303"/>
      <c r="GV3" s="1303"/>
      <c r="GW3" s="1303"/>
      <c r="GX3" s="1303"/>
      <c r="GY3" s="1303"/>
      <c r="GZ3" s="1303"/>
      <c r="HA3" s="1303"/>
      <c r="HB3" s="1303"/>
      <c r="HC3" s="1303"/>
      <c r="HD3" s="1303"/>
      <c r="HE3" s="1303"/>
      <c r="HF3" s="1303"/>
      <c r="HG3" s="1303"/>
      <c r="HH3" s="1303"/>
      <c r="HI3" s="1303"/>
      <c r="HJ3" s="1303"/>
      <c r="HK3" s="1303"/>
      <c r="HL3" s="1303"/>
      <c r="HM3" s="1303"/>
      <c r="HN3" s="1303"/>
      <c r="HO3" s="1303"/>
      <c r="HP3" s="1303"/>
      <c r="HQ3" s="1303"/>
      <c r="HR3" s="1303"/>
      <c r="HS3" s="1303"/>
      <c r="HT3" s="1303"/>
      <c r="HU3" s="1303"/>
      <c r="HV3" s="1303"/>
      <c r="HW3" s="1303"/>
      <c r="HX3" s="1303"/>
      <c r="HY3" s="1303"/>
      <c r="HZ3" s="1303"/>
      <c r="IA3" s="1303"/>
      <c r="IB3" s="1303"/>
      <c r="IC3" s="1303"/>
      <c r="ID3" s="1303"/>
      <c r="IE3" s="1303"/>
      <c r="IF3" s="1303"/>
      <c r="IG3" s="1303"/>
      <c r="IH3" s="1303"/>
      <c r="II3" s="1303"/>
      <c r="IJ3" s="1303"/>
      <c r="IK3" s="1303"/>
      <c r="IL3" s="1303"/>
      <c r="IM3" s="1303"/>
      <c r="IN3" s="1303"/>
      <c r="IO3" s="1303"/>
      <c r="IP3" s="1303"/>
      <c r="IQ3" s="1303"/>
      <c r="IR3" s="1303"/>
      <c r="IS3" s="1303"/>
    </row>
    <row r="4" spans="1:253" s="1307" customFormat="1" ht="19.5">
      <c r="B4" s="1308"/>
      <c r="C4" s="1309"/>
      <c r="D4" s="1310"/>
      <c r="E4" s="1310"/>
      <c r="F4" s="1310"/>
      <c r="G4" s="1310"/>
      <c r="H4" s="1310"/>
      <c r="I4" s="1310"/>
      <c r="J4" s="1310"/>
      <c r="K4" s="1310"/>
      <c r="L4" s="1310"/>
      <c r="M4" s="1311"/>
      <c r="N4" s="1311"/>
      <c r="O4" s="1311"/>
      <c r="P4" s="1311"/>
      <c r="Q4" s="1311"/>
      <c r="R4" s="1303"/>
      <c r="S4" s="1303"/>
      <c r="T4" s="1303"/>
      <c r="U4" s="1303"/>
      <c r="V4" s="1303"/>
      <c r="W4" s="1303"/>
      <c r="X4" s="1303"/>
      <c r="Y4" s="1303"/>
      <c r="Z4" s="1303"/>
      <c r="AA4" s="1303"/>
      <c r="AB4" s="1303"/>
      <c r="AC4" s="1303"/>
      <c r="AD4" s="1303"/>
      <c r="AE4" s="1303"/>
      <c r="AF4" s="1303"/>
      <c r="AG4" s="1303"/>
      <c r="AH4" s="1303"/>
      <c r="AI4" s="1303"/>
      <c r="AJ4" s="1303"/>
      <c r="AK4" s="1303"/>
      <c r="AL4" s="1303"/>
      <c r="AM4" s="1303"/>
      <c r="AN4" s="1303"/>
      <c r="AO4" s="1303"/>
      <c r="AP4" s="1303"/>
      <c r="AQ4" s="1303"/>
      <c r="AR4" s="1303"/>
      <c r="AS4" s="1303"/>
      <c r="AT4" s="1303"/>
      <c r="AU4" s="1303"/>
      <c r="AV4" s="1303"/>
      <c r="AW4" s="1303"/>
      <c r="AX4" s="1303"/>
      <c r="AY4" s="1303"/>
      <c r="AZ4" s="1303"/>
      <c r="BA4" s="1303"/>
      <c r="BB4" s="1303"/>
      <c r="BC4" s="1303"/>
      <c r="BD4" s="1303"/>
      <c r="BE4" s="1303"/>
      <c r="BF4" s="1303"/>
      <c r="BG4" s="1303"/>
      <c r="BH4" s="1303"/>
      <c r="BI4" s="1303"/>
      <c r="BJ4" s="1303"/>
      <c r="BK4" s="1303"/>
      <c r="BL4" s="1303"/>
      <c r="BM4" s="1303"/>
      <c r="BN4" s="1303"/>
      <c r="BO4" s="1303"/>
      <c r="BP4" s="1303"/>
      <c r="BQ4" s="1303"/>
      <c r="BR4" s="1303"/>
      <c r="BS4" s="1303"/>
      <c r="BT4" s="1303"/>
      <c r="BU4" s="1303"/>
      <c r="BV4" s="1303"/>
      <c r="BW4" s="1303"/>
      <c r="BX4" s="1303"/>
      <c r="BY4" s="1303"/>
      <c r="BZ4" s="1303"/>
      <c r="CA4" s="1303"/>
      <c r="CB4" s="1303"/>
      <c r="CC4" s="1303"/>
      <c r="CD4" s="1303"/>
      <c r="CE4" s="1303"/>
      <c r="CF4" s="1303"/>
      <c r="CG4" s="1303"/>
      <c r="CH4" s="1303"/>
      <c r="CI4" s="1303"/>
      <c r="CJ4" s="1303"/>
      <c r="CK4" s="1303"/>
      <c r="CL4" s="1303"/>
      <c r="CM4" s="1303"/>
      <c r="CN4" s="1303"/>
      <c r="CO4" s="1303"/>
      <c r="CP4" s="1303"/>
      <c r="CQ4" s="1303"/>
      <c r="CR4" s="1303"/>
      <c r="CS4" s="1303"/>
      <c r="CT4" s="1303"/>
      <c r="CU4" s="1303"/>
      <c r="CV4" s="1303"/>
      <c r="CW4" s="1303"/>
      <c r="CX4" s="1303"/>
      <c r="CY4" s="1303"/>
      <c r="CZ4" s="1303"/>
      <c r="DA4" s="1303"/>
      <c r="DB4" s="1303"/>
      <c r="DC4" s="1303"/>
      <c r="DD4" s="1303"/>
      <c r="DE4" s="1303"/>
      <c r="DF4" s="1303"/>
      <c r="DG4" s="1303"/>
      <c r="DH4" s="1303"/>
      <c r="DI4" s="1303"/>
      <c r="DJ4" s="1303"/>
      <c r="DK4" s="1303"/>
      <c r="DL4" s="1303"/>
      <c r="DM4" s="1303"/>
      <c r="DN4" s="1303"/>
      <c r="DO4" s="1303"/>
      <c r="DP4" s="1303"/>
      <c r="DQ4" s="1303"/>
      <c r="DR4" s="1303"/>
      <c r="DS4" s="1303"/>
      <c r="DT4" s="1303"/>
      <c r="DU4" s="1303"/>
      <c r="DV4" s="1303"/>
      <c r="DW4" s="1303"/>
      <c r="DX4" s="1303"/>
      <c r="DY4" s="1303"/>
      <c r="DZ4" s="1303"/>
      <c r="EA4" s="1303"/>
      <c r="EB4" s="1303"/>
      <c r="EC4" s="1303"/>
      <c r="ED4" s="1303"/>
      <c r="EE4" s="1303"/>
      <c r="EF4" s="1303"/>
      <c r="EG4" s="1303"/>
      <c r="EH4" s="1303"/>
      <c r="EI4" s="1303"/>
      <c r="EJ4" s="1303"/>
      <c r="EK4" s="1303"/>
      <c r="EL4" s="1303"/>
      <c r="EM4" s="1303"/>
      <c r="EN4" s="1303"/>
      <c r="EO4" s="1303"/>
      <c r="EP4" s="1303"/>
      <c r="EQ4" s="1303"/>
      <c r="ER4" s="1303"/>
      <c r="ES4" s="1303"/>
      <c r="ET4" s="1303"/>
      <c r="EU4" s="1303"/>
      <c r="EV4" s="1303"/>
      <c r="EW4" s="1303"/>
      <c r="EX4" s="1303"/>
      <c r="EY4" s="1303"/>
      <c r="EZ4" s="1303"/>
      <c r="FA4" s="1303"/>
      <c r="FB4" s="1303"/>
      <c r="FC4" s="1303"/>
      <c r="FD4" s="1303"/>
      <c r="FE4" s="1303"/>
      <c r="FF4" s="1303"/>
      <c r="FG4" s="1303"/>
      <c r="FH4" s="1303"/>
      <c r="FI4" s="1303"/>
      <c r="FJ4" s="1303"/>
      <c r="FK4" s="1303"/>
      <c r="FL4" s="1303"/>
      <c r="FM4" s="1303"/>
      <c r="FN4" s="1303"/>
      <c r="FO4" s="1303"/>
      <c r="FP4" s="1303"/>
      <c r="FQ4" s="1303"/>
      <c r="FR4" s="1303"/>
      <c r="FS4" s="1303"/>
      <c r="FT4" s="1303"/>
      <c r="FU4" s="1303"/>
      <c r="FV4" s="1303"/>
      <c r="FW4" s="1303"/>
      <c r="FX4" s="1303"/>
      <c r="FY4" s="1303"/>
      <c r="FZ4" s="1303"/>
      <c r="GA4" s="1303"/>
      <c r="GB4" s="1303"/>
      <c r="GC4" s="1303"/>
      <c r="GD4" s="1303"/>
      <c r="GE4" s="1303"/>
      <c r="GF4" s="1303"/>
      <c r="GG4" s="1303"/>
      <c r="GH4" s="1303"/>
      <c r="GI4" s="1303"/>
      <c r="GJ4" s="1303"/>
      <c r="GK4" s="1303"/>
      <c r="GL4" s="1303"/>
      <c r="GM4" s="1303"/>
      <c r="GN4" s="1303"/>
      <c r="GO4" s="1303"/>
      <c r="GP4" s="1303"/>
      <c r="GQ4" s="1303"/>
      <c r="GR4" s="1303"/>
      <c r="GS4" s="1303"/>
      <c r="GT4" s="1303"/>
      <c r="GU4" s="1303"/>
      <c r="GV4" s="1303"/>
      <c r="GW4" s="1303"/>
      <c r="GX4" s="1303"/>
      <c r="GY4" s="1303"/>
      <c r="GZ4" s="1303"/>
      <c r="HA4" s="1303"/>
      <c r="HB4" s="1303"/>
      <c r="HC4" s="1303"/>
      <c r="HD4" s="1303"/>
      <c r="HE4" s="1303"/>
      <c r="HF4" s="1303"/>
      <c r="HG4" s="1303"/>
      <c r="HH4" s="1303"/>
      <c r="HI4" s="1303"/>
      <c r="HJ4" s="1303"/>
      <c r="HK4" s="1303"/>
      <c r="HL4" s="1303"/>
      <c r="HM4" s="1303"/>
      <c r="HN4" s="1303"/>
      <c r="HO4" s="1303"/>
      <c r="HP4" s="1303"/>
      <c r="HQ4" s="1303"/>
      <c r="HR4" s="1303"/>
      <c r="HS4" s="1303"/>
      <c r="HT4" s="1303"/>
      <c r="HU4" s="1303"/>
      <c r="HV4" s="1303"/>
      <c r="HW4" s="1303"/>
      <c r="HX4" s="1303"/>
      <c r="HY4" s="1303"/>
      <c r="HZ4" s="1303"/>
      <c r="IA4" s="1303"/>
      <c r="IB4" s="1303"/>
      <c r="IC4" s="1303"/>
      <c r="ID4" s="1303"/>
      <c r="IE4" s="1303"/>
      <c r="IF4" s="1303"/>
      <c r="IG4" s="1303"/>
      <c r="IH4" s="1303"/>
      <c r="II4" s="1303"/>
      <c r="IJ4" s="1303"/>
      <c r="IK4" s="1303"/>
      <c r="IL4" s="1303"/>
      <c r="IM4" s="1303"/>
      <c r="IN4" s="1303"/>
      <c r="IO4" s="1303"/>
      <c r="IP4" s="1303"/>
      <c r="IQ4" s="1303"/>
      <c r="IR4" s="1303"/>
      <c r="IS4" s="1303"/>
    </row>
    <row r="5" spans="1:253" s="1307" customFormat="1" ht="19.5">
      <c r="A5" s="1312" t="s">
        <v>1469</v>
      </c>
      <c r="B5" s="1312"/>
      <c r="C5" s="1312"/>
      <c r="D5" s="1310"/>
      <c r="E5" s="1310"/>
      <c r="F5" s="1310"/>
      <c r="G5" s="1310"/>
      <c r="H5" s="1310"/>
      <c r="I5" s="1310"/>
      <c r="J5" s="1310"/>
      <c r="K5" s="1310"/>
      <c r="L5" s="1310"/>
      <c r="M5" s="1311"/>
      <c r="N5" s="1311"/>
      <c r="O5" s="1311"/>
      <c r="P5" s="1311"/>
      <c r="Q5" s="1311"/>
      <c r="R5" s="1303"/>
      <c r="S5" s="1303"/>
      <c r="T5" s="1303"/>
      <c r="U5" s="1303"/>
      <c r="V5" s="1303"/>
      <c r="W5" s="1303"/>
      <c r="X5" s="1303"/>
      <c r="Y5" s="1303"/>
      <c r="Z5" s="1303"/>
      <c r="AA5" s="1303"/>
      <c r="AB5" s="1303"/>
      <c r="AC5" s="1303"/>
      <c r="AD5" s="1303"/>
      <c r="AE5" s="1303"/>
      <c r="AF5" s="1303"/>
      <c r="AG5" s="1303"/>
      <c r="AH5" s="1303"/>
      <c r="AI5" s="1303"/>
      <c r="AJ5" s="1303"/>
      <c r="AK5" s="1303"/>
      <c r="AL5" s="1303"/>
      <c r="AM5" s="1303"/>
      <c r="AN5" s="1303"/>
      <c r="AO5" s="1303"/>
      <c r="AP5" s="1303"/>
      <c r="AQ5" s="1303"/>
      <c r="AR5" s="1303"/>
      <c r="AS5" s="1303"/>
      <c r="AT5" s="1303"/>
      <c r="AU5" s="1303"/>
      <c r="AV5" s="1303"/>
      <c r="AW5" s="1303"/>
      <c r="AX5" s="1303"/>
      <c r="AY5" s="1303"/>
      <c r="AZ5" s="1303"/>
      <c r="BA5" s="1303"/>
      <c r="BB5" s="1303"/>
      <c r="BC5" s="1303"/>
      <c r="BD5" s="1303"/>
      <c r="BE5" s="1303"/>
      <c r="BF5" s="1303"/>
      <c r="BG5" s="1303"/>
      <c r="BH5" s="1303"/>
      <c r="BI5" s="1303"/>
      <c r="BJ5" s="1303"/>
      <c r="BK5" s="1303"/>
      <c r="BL5" s="1303"/>
      <c r="BM5" s="1303"/>
      <c r="BN5" s="1303"/>
      <c r="BO5" s="1303"/>
      <c r="BP5" s="1303"/>
      <c r="BQ5" s="1303"/>
      <c r="BR5" s="1303"/>
      <c r="BS5" s="1303"/>
      <c r="BT5" s="1303"/>
      <c r="BU5" s="1303"/>
      <c r="BV5" s="1303"/>
      <c r="BW5" s="1303"/>
      <c r="BX5" s="1303"/>
      <c r="BY5" s="1303"/>
      <c r="BZ5" s="1303"/>
      <c r="CA5" s="1303"/>
      <c r="CB5" s="1303"/>
      <c r="CC5" s="1303"/>
      <c r="CD5" s="1303"/>
      <c r="CE5" s="1303"/>
      <c r="CF5" s="1303"/>
      <c r="CG5" s="1303"/>
      <c r="CH5" s="1303"/>
      <c r="CI5" s="1303"/>
      <c r="CJ5" s="1303"/>
      <c r="CK5" s="1303"/>
      <c r="CL5" s="1303"/>
      <c r="CM5" s="1303"/>
      <c r="CN5" s="1303"/>
      <c r="CO5" s="1303"/>
      <c r="CP5" s="1303"/>
      <c r="CQ5" s="1303"/>
      <c r="CR5" s="1303"/>
      <c r="CS5" s="1303"/>
      <c r="CT5" s="1303"/>
      <c r="CU5" s="1303"/>
      <c r="CV5" s="1303"/>
      <c r="CW5" s="1303"/>
      <c r="CX5" s="1303"/>
      <c r="CY5" s="1303"/>
      <c r="CZ5" s="1303"/>
      <c r="DA5" s="1303"/>
      <c r="DB5" s="1303"/>
      <c r="DC5" s="1303"/>
      <c r="DD5" s="1303"/>
      <c r="DE5" s="1303"/>
      <c r="DF5" s="1303"/>
      <c r="DG5" s="1303"/>
      <c r="DH5" s="1303"/>
      <c r="DI5" s="1303"/>
      <c r="DJ5" s="1303"/>
      <c r="DK5" s="1303"/>
      <c r="DL5" s="1303"/>
      <c r="DM5" s="1303"/>
      <c r="DN5" s="1303"/>
      <c r="DO5" s="1303"/>
      <c r="DP5" s="1303"/>
      <c r="DQ5" s="1303"/>
      <c r="DR5" s="1303"/>
      <c r="DS5" s="1303"/>
      <c r="DT5" s="1303"/>
      <c r="DU5" s="1303"/>
      <c r="DV5" s="1303"/>
      <c r="DW5" s="1303"/>
      <c r="DX5" s="1303"/>
      <c r="DY5" s="1303"/>
      <c r="DZ5" s="1303"/>
      <c r="EA5" s="1303"/>
      <c r="EB5" s="1303"/>
      <c r="EC5" s="1303"/>
      <c r="ED5" s="1303"/>
      <c r="EE5" s="1303"/>
      <c r="EF5" s="1303"/>
      <c r="EG5" s="1303"/>
      <c r="EH5" s="1303"/>
      <c r="EI5" s="1303"/>
      <c r="EJ5" s="1303"/>
      <c r="EK5" s="1303"/>
      <c r="EL5" s="1303"/>
      <c r="EM5" s="1303"/>
      <c r="EN5" s="1303"/>
      <c r="EO5" s="1303"/>
      <c r="EP5" s="1303"/>
      <c r="EQ5" s="1303"/>
      <c r="ER5" s="1303"/>
      <c r="ES5" s="1303"/>
      <c r="ET5" s="1303"/>
      <c r="EU5" s="1303"/>
      <c r="EV5" s="1303"/>
      <c r="EW5" s="1303"/>
      <c r="EX5" s="1303"/>
      <c r="EY5" s="1303"/>
      <c r="EZ5" s="1303"/>
      <c r="FA5" s="1303"/>
      <c r="FB5" s="1303"/>
      <c r="FC5" s="1303"/>
      <c r="FD5" s="1303"/>
      <c r="FE5" s="1303"/>
      <c r="FF5" s="1303"/>
      <c r="FG5" s="1303"/>
      <c r="FH5" s="1303"/>
      <c r="FI5" s="1303"/>
      <c r="FJ5" s="1303"/>
      <c r="FK5" s="1303"/>
      <c r="FL5" s="1303"/>
      <c r="FM5" s="1303"/>
      <c r="FN5" s="1303"/>
      <c r="FO5" s="1303"/>
      <c r="FP5" s="1303"/>
      <c r="FQ5" s="1303"/>
      <c r="FR5" s="1303"/>
      <c r="FS5" s="1303"/>
      <c r="FT5" s="1303"/>
      <c r="FU5" s="1303"/>
      <c r="FV5" s="1303"/>
      <c r="FW5" s="1303"/>
      <c r="FX5" s="1303"/>
      <c r="FY5" s="1303"/>
      <c r="FZ5" s="1303"/>
      <c r="GA5" s="1303"/>
      <c r="GB5" s="1303"/>
      <c r="GC5" s="1303"/>
      <c r="GD5" s="1303"/>
      <c r="GE5" s="1303"/>
      <c r="GF5" s="1303"/>
      <c r="GG5" s="1303"/>
      <c r="GH5" s="1303"/>
      <c r="GI5" s="1303"/>
      <c r="GJ5" s="1303"/>
      <c r="GK5" s="1303"/>
      <c r="GL5" s="1303"/>
      <c r="GM5" s="1303"/>
      <c r="GN5" s="1303"/>
      <c r="GO5" s="1303"/>
      <c r="GP5" s="1303"/>
      <c r="GQ5" s="1303"/>
      <c r="GR5" s="1303"/>
      <c r="GS5" s="1303"/>
      <c r="GT5" s="1303"/>
      <c r="GU5" s="1303"/>
      <c r="GV5" s="1303"/>
      <c r="GW5" s="1303"/>
      <c r="GX5" s="1303"/>
      <c r="GY5" s="1303"/>
      <c r="GZ5" s="1303"/>
      <c r="HA5" s="1303"/>
      <c r="HB5" s="1303"/>
      <c r="HC5" s="1303"/>
      <c r="HD5" s="1303"/>
      <c r="HE5" s="1303"/>
      <c r="HF5" s="1303"/>
      <c r="HG5" s="1303"/>
      <c r="HH5" s="1303"/>
      <c r="HI5" s="1303"/>
      <c r="HJ5" s="1303"/>
      <c r="HK5" s="1303"/>
      <c r="HL5" s="1303"/>
      <c r="HM5" s="1303"/>
      <c r="HN5" s="1303"/>
      <c r="HO5" s="1303"/>
      <c r="HP5" s="1303"/>
      <c r="HQ5" s="1303"/>
      <c r="HR5" s="1303"/>
      <c r="HS5" s="1303"/>
      <c r="HT5" s="1303"/>
      <c r="HU5" s="1303"/>
      <c r="HV5" s="1303"/>
      <c r="HW5" s="1303"/>
      <c r="HX5" s="1303"/>
      <c r="HY5" s="1303"/>
      <c r="HZ5" s="1303"/>
      <c r="IA5" s="1303"/>
      <c r="IB5" s="1303"/>
      <c r="IC5" s="1303"/>
      <c r="ID5" s="1303"/>
      <c r="IE5" s="1303"/>
      <c r="IF5" s="1303"/>
      <c r="IG5" s="1303"/>
      <c r="IH5" s="1303"/>
      <c r="II5" s="1303"/>
      <c r="IJ5" s="1303"/>
      <c r="IK5" s="1303"/>
      <c r="IL5" s="1303"/>
      <c r="IM5" s="1303"/>
      <c r="IN5" s="1303"/>
      <c r="IO5" s="1303"/>
      <c r="IP5" s="1303"/>
      <c r="IQ5" s="1303"/>
      <c r="IR5" s="1303"/>
      <c r="IS5" s="1303"/>
    </row>
    <row r="6" spans="1:253" s="1307" customFormat="1" ht="19.5">
      <c r="A6" s="1158" t="s">
        <v>1312</v>
      </c>
      <c r="B6" s="1158"/>
      <c r="C6" s="1313"/>
      <c r="D6" s="1310"/>
      <c r="E6" s="1310"/>
      <c r="F6" s="1310"/>
      <c r="G6" s="1310"/>
      <c r="H6" s="1310"/>
      <c r="I6" s="1310"/>
      <c r="J6" s="1310"/>
      <c r="K6" s="1310"/>
      <c r="L6" s="1310"/>
      <c r="M6" s="1311"/>
      <c r="N6" s="1311"/>
      <c r="O6" s="1311"/>
      <c r="P6" s="1311"/>
      <c r="Q6" s="1311"/>
      <c r="R6" s="1303"/>
      <c r="S6" s="1303"/>
      <c r="T6" s="1303"/>
      <c r="U6" s="1303"/>
      <c r="V6" s="1303"/>
      <c r="W6" s="1303"/>
      <c r="X6" s="1303"/>
      <c r="Y6" s="1303"/>
      <c r="Z6" s="1303"/>
      <c r="AA6" s="1303"/>
      <c r="AB6" s="1303"/>
      <c r="AC6" s="1303"/>
      <c r="AD6" s="1303"/>
      <c r="AE6" s="1303"/>
      <c r="AF6" s="1303"/>
      <c r="AG6" s="1303"/>
      <c r="AH6" s="1303"/>
      <c r="AI6" s="1303"/>
      <c r="AJ6" s="1303"/>
      <c r="AK6" s="1303"/>
      <c r="AL6" s="1303"/>
      <c r="AM6" s="1303"/>
      <c r="AN6" s="1303"/>
      <c r="AO6" s="1303"/>
      <c r="AP6" s="1303"/>
      <c r="AQ6" s="1303"/>
      <c r="AR6" s="1303"/>
      <c r="AS6" s="1303"/>
      <c r="AT6" s="1303"/>
      <c r="AU6" s="1303"/>
      <c r="AV6" s="1303"/>
      <c r="AW6" s="1303"/>
      <c r="AX6" s="1303"/>
      <c r="AY6" s="1303"/>
      <c r="AZ6" s="1303"/>
      <c r="BA6" s="1303"/>
      <c r="BB6" s="1303"/>
      <c r="BC6" s="1303"/>
      <c r="BD6" s="1303"/>
      <c r="BE6" s="1303"/>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3"/>
      <c r="DJ6" s="1303"/>
      <c r="DK6" s="1303"/>
      <c r="DL6" s="1303"/>
      <c r="DM6" s="1303"/>
      <c r="DN6" s="1303"/>
      <c r="DO6" s="1303"/>
      <c r="DP6" s="1303"/>
      <c r="DQ6" s="1303"/>
      <c r="DR6" s="1303"/>
      <c r="DS6" s="1303"/>
      <c r="DT6" s="1303"/>
      <c r="DU6" s="1303"/>
      <c r="DV6" s="1303"/>
      <c r="DW6" s="1303"/>
      <c r="DX6" s="1303"/>
      <c r="DY6" s="1303"/>
      <c r="DZ6" s="1303"/>
      <c r="EA6" s="1303"/>
      <c r="EB6" s="1303"/>
      <c r="EC6" s="1303"/>
      <c r="ED6" s="1303"/>
      <c r="EE6" s="1303"/>
      <c r="EF6" s="1303"/>
      <c r="EG6" s="1303"/>
      <c r="EH6" s="1303"/>
      <c r="EI6" s="1303"/>
      <c r="EJ6" s="1303"/>
      <c r="EK6" s="1303"/>
      <c r="EL6" s="1303"/>
      <c r="EM6" s="1303"/>
      <c r="EN6" s="1303"/>
      <c r="EO6" s="1303"/>
      <c r="EP6" s="1303"/>
      <c r="EQ6" s="1303"/>
      <c r="ER6" s="1303"/>
      <c r="ES6" s="1303"/>
      <c r="ET6" s="1303"/>
      <c r="EU6" s="1303"/>
      <c r="EV6" s="1303"/>
      <c r="EW6" s="1303"/>
      <c r="EX6" s="1303"/>
      <c r="EY6" s="1303"/>
      <c r="EZ6" s="1303"/>
      <c r="FA6" s="1303"/>
      <c r="FB6" s="1303"/>
      <c r="FC6" s="1303"/>
      <c r="FD6" s="1303"/>
      <c r="FE6" s="1303"/>
      <c r="FF6" s="1303"/>
      <c r="FG6" s="1303"/>
      <c r="FH6" s="1303"/>
      <c r="FI6" s="1303"/>
      <c r="FJ6" s="1303"/>
      <c r="FK6" s="1303"/>
      <c r="FL6" s="1303"/>
      <c r="FM6" s="1303"/>
      <c r="FN6" s="1303"/>
      <c r="FO6" s="1303"/>
      <c r="FP6" s="1303"/>
      <c r="FQ6" s="1303"/>
      <c r="FR6" s="1303"/>
      <c r="FS6" s="1303"/>
      <c r="FT6" s="1303"/>
      <c r="FU6" s="1303"/>
      <c r="FV6" s="1303"/>
      <c r="FW6" s="1303"/>
      <c r="FX6" s="1303"/>
      <c r="FY6" s="1303"/>
      <c r="FZ6" s="1303"/>
      <c r="GA6" s="1303"/>
      <c r="GB6" s="1303"/>
      <c r="GC6" s="1303"/>
      <c r="GD6" s="1303"/>
      <c r="GE6" s="1303"/>
      <c r="GF6" s="1303"/>
      <c r="GG6" s="1303"/>
      <c r="GH6" s="1303"/>
      <c r="GI6" s="1303"/>
      <c r="GJ6" s="1303"/>
      <c r="GK6" s="1303"/>
      <c r="GL6" s="1303"/>
      <c r="GM6" s="1303"/>
      <c r="GN6" s="1303"/>
      <c r="GO6" s="1303"/>
      <c r="GP6" s="1303"/>
      <c r="GQ6" s="1303"/>
      <c r="GR6" s="1303"/>
      <c r="GS6" s="1303"/>
      <c r="GT6" s="1303"/>
      <c r="GU6" s="1303"/>
      <c r="GV6" s="1303"/>
      <c r="GW6" s="1303"/>
      <c r="GX6" s="1303"/>
      <c r="GY6" s="1303"/>
      <c r="GZ6" s="1303"/>
      <c r="HA6" s="1303"/>
      <c r="HB6" s="1303"/>
      <c r="HC6" s="1303"/>
      <c r="HD6" s="1303"/>
      <c r="HE6" s="1303"/>
      <c r="HF6" s="1303"/>
      <c r="HG6" s="1303"/>
      <c r="HH6" s="1303"/>
      <c r="HI6" s="1303"/>
      <c r="HJ6" s="1303"/>
      <c r="HK6" s="1303"/>
      <c r="HL6" s="1303"/>
      <c r="HM6" s="1303"/>
      <c r="HN6" s="1303"/>
      <c r="HO6" s="1303"/>
      <c r="HP6" s="1303"/>
      <c r="HQ6" s="1303"/>
      <c r="HR6" s="1303"/>
      <c r="HS6" s="1303"/>
      <c r="HT6" s="1303"/>
      <c r="HU6" s="1303"/>
      <c r="HV6" s="1303"/>
      <c r="HW6" s="1303"/>
      <c r="HX6" s="1303"/>
      <c r="HY6" s="1303"/>
      <c r="HZ6" s="1303"/>
      <c r="IA6" s="1303"/>
      <c r="IB6" s="1303"/>
      <c r="IC6" s="1303"/>
      <c r="ID6" s="1303"/>
      <c r="IE6" s="1303"/>
      <c r="IF6" s="1303"/>
      <c r="IG6" s="1303"/>
      <c r="IH6" s="1303"/>
      <c r="II6" s="1303"/>
      <c r="IJ6" s="1303"/>
      <c r="IK6" s="1303"/>
      <c r="IL6" s="1303"/>
      <c r="IM6" s="1303"/>
      <c r="IN6" s="1303"/>
      <c r="IO6" s="1303"/>
      <c r="IP6" s="1303"/>
      <c r="IQ6" s="1303"/>
      <c r="IR6" s="1303"/>
      <c r="IS6" s="1303"/>
    </row>
    <row r="7" spans="1:253" s="1307" customFormat="1" ht="19.5">
      <c r="A7" s="1158"/>
      <c r="B7" s="1158"/>
      <c r="C7" s="1313"/>
      <c r="D7" s="1310"/>
      <c r="E7" s="1310"/>
      <c r="F7" s="1310"/>
      <c r="G7" s="1310"/>
      <c r="H7" s="1310"/>
      <c r="I7" s="1310"/>
      <c r="J7" s="1310"/>
      <c r="K7" s="1310"/>
      <c r="L7" s="1310"/>
      <c r="M7" s="1311"/>
      <c r="N7" s="1311"/>
      <c r="O7" s="1311"/>
      <c r="P7" s="1311"/>
      <c r="Q7" s="1311"/>
      <c r="R7" s="1303"/>
      <c r="S7" s="1303"/>
      <c r="T7" s="1303"/>
      <c r="U7" s="1303"/>
      <c r="V7" s="1303"/>
      <c r="W7" s="1303"/>
      <c r="X7" s="1303"/>
      <c r="Y7" s="1303"/>
      <c r="Z7" s="1303"/>
      <c r="AA7" s="1303"/>
      <c r="AB7" s="1303"/>
      <c r="AC7" s="1303"/>
      <c r="AD7" s="1303"/>
      <c r="AE7" s="1303"/>
      <c r="AF7" s="1303"/>
      <c r="AG7" s="1303"/>
      <c r="AH7" s="1303"/>
      <c r="AI7" s="1303"/>
      <c r="AJ7" s="1303"/>
      <c r="AK7" s="1303"/>
      <c r="AL7" s="1303"/>
      <c r="AM7" s="1303"/>
      <c r="AN7" s="1303"/>
      <c r="AO7" s="1303"/>
      <c r="AP7" s="1303"/>
      <c r="AQ7" s="1303"/>
      <c r="AR7" s="1303"/>
      <c r="AS7" s="1303"/>
      <c r="AT7" s="1303"/>
      <c r="AU7" s="1303"/>
      <c r="AV7" s="1303"/>
      <c r="AW7" s="1303"/>
      <c r="AX7" s="1303"/>
      <c r="AY7" s="1303"/>
      <c r="AZ7" s="1303"/>
      <c r="BA7" s="1303"/>
      <c r="BB7" s="1303"/>
      <c r="BC7" s="1303"/>
      <c r="BD7" s="1303"/>
      <c r="BE7" s="1303"/>
      <c r="BF7" s="1303"/>
      <c r="BG7" s="1303"/>
      <c r="BH7" s="1303"/>
      <c r="BI7" s="1303"/>
      <c r="BJ7" s="1303"/>
      <c r="BK7" s="1303"/>
      <c r="BL7" s="1303"/>
      <c r="BM7" s="1303"/>
      <c r="BN7" s="1303"/>
      <c r="BO7" s="1303"/>
      <c r="BP7" s="1303"/>
      <c r="BQ7" s="1303"/>
      <c r="BR7" s="1303"/>
      <c r="BS7" s="1303"/>
      <c r="BT7" s="1303"/>
      <c r="BU7" s="1303"/>
      <c r="BV7" s="1303"/>
      <c r="BW7" s="1303"/>
      <c r="BX7" s="1303"/>
      <c r="BY7" s="1303"/>
      <c r="BZ7" s="1303"/>
      <c r="CA7" s="1303"/>
      <c r="CB7" s="1303"/>
      <c r="CC7" s="1303"/>
      <c r="CD7" s="1303"/>
      <c r="CE7" s="1303"/>
      <c r="CF7" s="1303"/>
      <c r="CG7" s="1303"/>
      <c r="CH7" s="1303"/>
      <c r="CI7" s="1303"/>
      <c r="CJ7" s="1303"/>
      <c r="CK7" s="1303"/>
      <c r="CL7" s="1303"/>
      <c r="CM7" s="1303"/>
      <c r="CN7" s="1303"/>
      <c r="CO7" s="1303"/>
      <c r="CP7" s="1303"/>
      <c r="CQ7" s="1303"/>
      <c r="CR7" s="1303"/>
      <c r="CS7" s="1303"/>
      <c r="CT7" s="1303"/>
      <c r="CU7" s="1303"/>
      <c r="CV7" s="1303"/>
      <c r="CW7" s="1303"/>
      <c r="CX7" s="1303"/>
      <c r="CY7" s="1303"/>
      <c r="CZ7" s="1303"/>
      <c r="DA7" s="1303"/>
      <c r="DB7" s="1303"/>
      <c r="DC7" s="1303"/>
      <c r="DD7" s="1303"/>
      <c r="DE7" s="1303"/>
      <c r="DF7" s="1303"/>
      <c r="DG7" s="1303"/>
      <c r="DH7" s="1303"/>
      <c r="DI7" s="1303"/>
      <c r="DJ7" s="1303"/>
      <c r="DK7" s="1303"/>
      <c r="DL7" s="1303"/>
      <c r="DM7" s="1303"/>
      <c r="DN7" s="1303"/>
      <c r="DO7" s="1303"/>
      <c r="DP7" s="1303"/>
      <c r="DQ7" s="1303"/>
      <c r="DR7" s="1303"/>
      <c r="DS7" s="1303"/>
      <c r="DT7" s="1303"/>
      <c r="DU7" s="1303"/>
      <c r="DV7" s="1303"/>
      <c r="DW7" s="1303"/>
      <c r="DX7" s="1303"/>
      <c r="DY7" s="1303"/>
      <c r="DZ7" s="1303"/>
      <c r="EA7" s="1303"/>
      <c r="EB7" s="1303"/>
      <c r="EC7" s="1303"/>
      <c r="ED7" s="1303"/>
      <c r="EE7" s="1303"/>
      <c r="EF7" s="1303"/>
      <c r="EG7" s="1303"/>
      <c r="EH7" s="1303"/>
      <c r="EI7" s="1303"/>
      <c r="EJ7" s="1303"/>
      <c r="EK7" s="1303"/>
      <c r="EL7" s="1303"/>
      <c r="EM7" s="1303"/>
      <c r="EN7" s="1303"/>
      <c r="EO7" s="1303"/>
      <c r="EP7" s="1303"/>
      <c r="EQ7" s="1303"/>
      <c r="ER7" s="1303"/>
      <c r="ES7" s="1303"/>
      <c r="ET7" s="1303"/>
      <c r="EU7" s="1303"/>
      <c r="EV7" s="1303"/>
      <c r="EW7" s="1303"/>
      <c r="EX7" s="1303"/>
      <c r="EY7" s="1303"/>
      <c r="EZ7" s="1303"/>
      <c r="FA7" s="1303"/>
      <c r="FB7" s="1303"/>
      <c r="FC7" s="1303"/>
      <c r="FD7" s="1303"/>
      <c r="FE7" s="1303"/>
      <c r="FF7" s="1303"/>
      <c r="FG7" s="1303"/>
      <c r="FH7" s="1303"/>
      <c r="FI7" s="1303"/>
      <c r="FJ7" s="1303"/>
      <c r="FK7" s="1303"/>
      <c r="FL7" s="1303"/>
      <c r="FM7" s="1303"/>
      <c r="FN7" s="1303"/>
      <c r="FO7" s="1303"/>
      <c r="FP7" s="1303"/>
      <c r="FQ7" s="1303"/>
      <c r="FR7" s="1303"/>
      <c r="FS7" s="1303"/>
      <c r="FT7" s="1303"/>
      <c r="FU7" s="1303"/>
      <c r="FV7" s="1303"/>
      <c r="FW7" s="1303"/>
      <c r="FX7" s="1303"/>
      <c r="FY7" s="1303"/>
      <c r="FZ7" s="1303"/>
      <c r="GA7" s="1303"/>
      <c r="GB7" s="1303"/>
      <c r="GC7" s="1303"/>
      <c r="GD7" s="1303"/>
      <c r="GE7" s="1303"/>
      <c r="GF7" s="1303"/>
      <c r="GG7" s="1303"/>
      <c r="GH7" s="1303"/>
      <c r="GI7" s="1303"/>
      <c r="GJ7" s="1303"/>
      <c r="GK7" s="1303"/>
      <c r="GL7" s="1303"/>
      <c r="GM7" s="1303"/>
      <c r="GN7" s="1303"/>
      <c r="GO7" s="1303"/>
      <c r="GP7" s="1303"/>
      <c r="GQ7" s="1303"/>
      <c r="GR7" s="1303"/>
      <c r="GS7" s="1303"/>
      <c r="GT7" s="1303"/>
      <c r="GU7" s="1303"/>
      <c r="GV7" s="1303"/>
      <c r="GW7" s="1303"/>
      <c r="GX7" s="1303"/>
      <c r="GY7" s="1303"/>
      <c r="GZ7" s="1303"/>
      <c r="HA7" s="1303"/>
      <c r="HB7" s="1303"/>
      <c r="HC7" s="1303"/>
      <c r="HD7" s="1303"/>
      <c r="HE7" s="1303"/>
      <c r="HF7" s="1303"/>
      <c r="HG7" s="1303"/>
      <c r="HH7" s="1303"/>
      <c r="HI7" s="1303"/>
      <c r="HJ7" s="1303"/>
      <c r="HK7" s="1303"/>
      <c r="HL7" s="1303"/>
      <c r="HM7" s="1303"/>
      <c r="HN7" s="1303"/>
      <c r="HO7" s="1303"/>
      <c r="HP7" s="1303"/>
      <c r="HQ7" s="1303"/>
      <c r="HR7" s="1303"/>
      <c r="HS7" s="1303"/>
      <c r="HT7" s="1303"/>
      <c r="HU7" s="1303"/>
      <c r="HV7" s="1303"/>
      <c r="HW7" s="1303"/>
      <c r="HX7" s="1303"/>
      <c r="HY7" s="1303"/>
      <c r="HZ7" s="1303"/>
      <c r="IA7" s="1303"/>
      <c r="IB7" s="1303"/>
      <c r="IC7" s="1303"/>
      <c r="ID7" s="1303"/>
      <c r="IE7" s="1303"/>
      <c r="IF7" s="1303"/>
      <c r="IG7" s="1303"/>
      <c r="IH7" s="1303"/>
      <c r="II7" s="1303"/>
      <c r="IJ7" s="1303"/>
      <c r="IK7" s="1303"/>
      <c r="IL7" s="1303"/>
      <c r="IM7" s="1303"/>
      <c r="IN7" s="1303"/>
      <c r="IO7" s="1303"/>
      <c r="IP7" s="1303"/>
      <c r="IQ7" s="1303"/>
      <c r="IR7" s="1303"/>
      <c r="IS7" s="1303"/>
    </row>
    <row r="8" spans="1:253" s="1307" customFormat="1" ht="14.25">
      <c r="B8" s="1260"/>
      <c r="C8" s="1314"/>
      <c r="D8" s="1275"/>
      <c r="E8" s="1124"/>
      <c r="F8" s="1124"/>
      <c r="G8" s="1124"/>
      <c r="H8" s="1054" t="s">
        <v>152</v>
      </c>
      <c r="I8" s="1054"/>
      <c r="J8" s="1054" t="s">
        <v>151</v>
      </c>
      <c r="K8" s="1054"/>
      <c r="L8" s="1054"/>
      <c r="M8" s="1054"/>
      <c r="N8" s="1054"/>
      <c r="O8" s="1054"/>
      <c r="P8" s="1054"/>
      <c r="Q8" s="1054"/>
    </row>
    <row r="9" spans="1:253" s="1307" customFormat="1" ht="28.5">
      <c r="B9" s="961" t="s">
        <v>1186</v>
      </c>
      <c r="C9" s="961" t="s">
        <v>1187</v>
      </c>
      <c r="D9" s="961" t="s">
        <v>1188</v>
      </c>
      <c r="E9" s="961" t="s">
        <v>1189</v>
      </c>
      <c r="F9" s="1124" t="s">
        <v>240</v>
      </c>
      <c r="G9" s="1160" t="s">
        <v>239</v>
      </c>
      <c r="H9" s="1055">
        <v>2012</v>
      </c>
      <c r="I9" s="1055">
        <v>2013</v>
      </c>
      <c r="J9" s="1055">
        <v>2014</v>
      </c>
      <c r="K9" s="1055">
        <v>2015</v>
      </c>
      <c r="L9" s="1055">
        <v>2016</v>
      </c>
      <c r="M9" s="1055">
        <v>2017</v>
      </c>
      <c r="N9" s="1055">
        <v>2018</v>
      </c>
      <c r="O9" s="1055">
        <v>2019</v>
      </c>
      <c r="P9" s="1055">
        <v>2020</v>
      </c>
      <c r="Q9" s="1055">
        <v>2021</v>
      </c>
    </row>
    <row r="10" spans="1:253" ht="14.25">
      <c r="B10" s="1240" t="s">
        <v>1271</v>
      </c>
      <c r="C10" s="1315" t="s">
        <v>1470</v>
      </c>
      <c r="D10" s="1316" t="s">
        <v>1471</v>
      </c>
      <c r="E10" s="1316"/>
      <c r="F10" s="1124"/>
      <c r="G10" s="1188"/>
      <c r="H10" s="1317"/>
      <c r="I10" s="1317"/>
      <c r="J10" s="1317"/>
      <c r="K10" s="1317"/>
      <c r="L10" s="1317"/>
      <c r="M10" s="1317"/>
      <c r="N10" s="1317"/>
      <c r="O10" s="1317"/>
      <c r="P10" s="1317"/>
      <c r="Q10" s="1317"/>
      <c r="R10" s="1318"/>
    </row>
    <row r="11" spans="1:253">
      <c r="B11" s="1241"/>
      <c r="C11" s="1315"/>
      <c r="D11" s="1316" t="s">
        <v>1472</v>
      </c>
      <c r="E11" s="1316"/>
      <c r="F11" s="1124"/>
      <c r="G11" s="1188"/>
      <c r="H11" s="1317"/>
      <c r="I11" s="1317"/>
      <c r="J11" s="1317"/>
      <c r="K11" s="1317"/>
      <c r="L11" s="1317"/>
      <c r="M11" s="1317"/>
      <c r="N11" s="1317"/>
      <c r="O11" s="1317"/>
      <c r="P11" s="1317"/>
      <c r="Q11" s="1317"/>
      <c r="R11" s="1318"/>
    </row>
    <row r="12" spans="1:253" ht="19.5">
      <c r="B12" s="1281"/>
      <c r="C12" s="1315"/>
      <c r="D12" s="1315" t="s">
        <v>1473</v>
      </c>
      <c r="E12" s="1315"/>
      <c r="F12" s="1124"/>
      <c r="G12" s="1188"/>
      <c r="H12" s="1319">
        <f t="shared" ref="H12:P12" si="0">SUM(H10:H11)</f>
        <v>0</v>
      </c>
      <c r="I12" s="1319">
        <f t="shared" si="0"/>
        <v>0</v>
      </c>
      <c r="J12" s="1319">
        <f t="shared" si="0"/>
        <v>0</v>
      </c>
      <c r="K12" s="1319">
        <f t="shared" si="0"/>
        <v>0</v>
      </c>
      <c r="L12" s="1319">
        <f t="shared" si="0"/>
        <v>0</v>
      </c>
      <c r="M12" s="1319">
        <f t="shared" si="0"/>
        <v>0</v>
      </c>
      <c r="N12" s="1319">
        <f t="shared" si="0"/>
        <v>0</v>
      </c>
      <c r="O12" s="1319">
        <f t="shared" si="0"/>
        <v>0</v>
      </c>
      <c r="P12" s="1319">
        <f t="shared" si="0"/>
        <v>0</v>
      </c>
      <c r="Q12" s="1319">
        <f>SUM(Q10:Q11)</f>
        <v>0</v>
      </c>
      <c r="R12" s="1318"/>
    </row>
    <row r="13" spans="1:253" ht="19.5">
      <c r="B13" s="1281"/>
      <c r="C13" s="1315"/>
      <c r="D13" s="1316" t="s">
        <v>1474</v>
      </c>
      <c r="E13" s="1316"/>
      <c r="F13" s="1124"/>
      <c r="G13" s="1188"/>
      <c r="H13" s="1317"/>
      <c r="I13" s="1317"/>
      <c r="J13" s="1317"/>
      <c r="K13" s="1317"/>
      <c r="L13" s="1317"/>
      <c r="M13" s="1317"/>
      <c r="N13" s="1317"/>
      <c r="O13" s="1317"/>
      <c r="P13" s="1317"/>
      <c r="Q13" s="1317"/>
      <c r="R13" s="1318"/>
    </row>
    <row r="14" spans="1:253" ht="14.25">
      <c r="B14" s="1320"/>
      <c r="C14" s="1315"/>
      <c r="D14" s="1316" t="s">
        <v>1475</v>
      </c>
      <c r="E14" s="1316"/>
      <c r="F14" s="1124"/>
      <c r="G14" s="1188"/>
      <c r="H14" s="1317"/>
      <c r="I14" s="1317"/>
      <c r="J14" s="1317"/>
      <c r="K14" s="1317"/>
      <c r="L14" s="1317"/>
      <c r="M14" s="1317"/>
      <c r="N14" s="1317"/>
      <c r="O14" s="1317"/>
      <c r="P14" s="1317"/>
      <c r="Q14" s="1317"/>
      <c r="R14" s="1318"/>
    </row>
    <row r="15" spans="1:253" ht="14.25">
      <c r="B15" s="1320"/>
      <c r="C15" s="1315"/>
      <c r="D15" s="1316" t="s">
        <v>1476</v>
      </c>
      <c r="E15" s="1316"/>
      <c r="F15" s="1124"/>
      <c r="G15" s="1188"/>
      <c r="H15" s="1317"/>
      <c r="I15" s="1317"/>
      <c r="J15" s="1317"/>
      <c r="K15" s="1317"/>
      <c r="L15" s="1317"/>
      <c r="M15" s="1317"/>
      <c r="N15" s="1317"/>
      <c r="O15" s="1317"/>
      <c r="P15" s="1317"/>
      <c r="Q15" s="1317"/>
      <c r="R15" s="1318"/>
    </row>
    <row r="16" spans="1:253" ht="14.25">
      <c r="B16" s="1320"/>
      <c r="C16" s="1315"/>
      <c r="D16" s="1316" t="s">
        <v>1477</v>
      </c>
      <c r="E16" s="1316"/>
      <c r="F16" s="1124"/>
      <c r="G16" s="1188"/>
      <c r="H16" s="1317"/>
      <c r="I16" s="1317"/>
      <c r="J16" s="1317"/>
      <c r="K16" s="1317"/>
      <c r="L16" s="1317"/>
      <c r="M16" s="1317"/>
      <c r="N16" s="1317"/>
      <c r="O16" s="1317"/>
      <c r="P16" s="1317"/>
      <c r="Q16" s="1317"/>
      <c r="R16" s="1318"/>
    </row>
    <row r="17" spans="2:18" ht="14.25">
      <c r="B17" s="1320"/>
      <c r="C17" s="1315"/>
      <c r="D17" s="1316" t="s">
        <v>1478</v>
      </c>
      <c r="E17" s="1316"/>
      <c r="F17" s="1124"/>
      <c r="G17" s="1188"/>
      <c r="H17" s="1317"/>
      <c r="I17" s="1317"/>
      <c r="J17" s="1317"/>
      <c r="K17" s="1317"/>
      <c r="L17" s="1317"/>
      <c r="M17" s="1317"/>
      <c r="N17" s="1317"/>
      <c r="O17" s="1317"/>
      <c r="P17" s="1317"/>
      <c r="Q17" s="1317"/>
      <c r="R17" s="1318"/>
    </row>
    <row r="18" spans="2:18" ht="14.25">
      <c r="B18" s="1320"/>
      <c r="C18" s="1321"/>
      <c r="D18" s="1322" t="s">
        <v>1213</v>
      </c>
      <c r="E18" s="1322"/>
      <c r="F18" s="1124"/>
      <c r="G18" s="1188"/>
      <c r="H18" s="1317"/>
      <c r="I18" s="1317"/>
      <c r="J18" s="1317"/>
      <c r="K18" s="1317"/>
      <c r="L18" s="1317"/>
      <c r="M18" s="1317"/>
      <c r="N18" s="1317"/>
      <c r="O18" s="1317"/>
      <c r="P18" s="1317"/>
      <c r="Q18" s="1317"/>
      <c r="R18" s="1318"/>
    </row>
    <row r="19" spans="2:18" ht="14.25">
      <c r="B19" s="1320"/>
      <c r="C19" s="1321"/>
      <c r="D19" s="1322" t="s">
        <v>1479</v>
      </c>
      <c r="E19" s="1322"/>
      <c r="F19" s="1124"/>
      <c r="G19" s="1188"/>
      <c r="H19" s="1317"/>
      <c r="I19" s="1317"/>
      <c r="J19" s="1317"/>
      <c r="K19" s="1317"/>
      <c r="L19" s="1317"/>
      <c r="M19" s="1317"/>
      <c r="N19" s="1317"/>
      <c r="O19" s="1317"/>
      <c r="P19" s="1317"/>
      <c r="Q19" s="1317"/>
      <c r="R19" s="1318"/>
    </row>
    <row r="20" spans="2:18" ht="14.25">
      <c r="B20" s="1320"/>
      <c r="C20" s="1321"/>
      <c r="D20" s="1322" t="s">
        <v>1480</v>
      </c>
      <c r="E20" s="1322"/>
      <c r="F20" s="1124"/>
      <c r="G20" s="1188"/>
      <c r="H20" s="1317"/>
      <c r="I20" s="1317"/>
      <c r="J20" s="1317"/>
      <c r="K20" s="1317"/>
      <c r="L20" s="1317"/>
      <c r="M20" s="1317"/>
      <c r="N20" s="1317"/>
      <c r="O20" s="1317"/>
      <c r="P20" s="1317"/>
      <c r="Q20" s="1317"/>
      <c r="R20" s="1318"/>
    </row>
    <row r="21" spans="2:18" s="995" customFormat="1">
      <c r="B21" s="1323"/>
      <c r="C21" s="1321"/>
      <c r="D21" s="1322" t="s">
        <v>164</v>
      </c>
      <c r="E21" s="1322"/>
      <c r="F21" s="1124"/>
      <c r="G21" s="1188"/>
      <c r="H21" s="1317"/>
      <c r="I21" s="1317"/>
      <c r="J21" s="1317"/>
      <c r="K21" s="1317"/>
      <c r="L21" s="1317"/>
      <c r="M21" s="1317"/>
      <c r="N21" s="1317"/>
      <c r="O21" s="1317"/>
      <c r="P21" s="1317"/>
      <c r="Q21" s="1317"/>
      <c r="R21" s="1324"/>
    </row>
    <row r="22" spans="2:18" s="995" customFormat="1">
      <c r="B22" s="1323"/>
      <c r="C22" s="1325"/>
      <c r="D22" s="1325" t="s">
        <v>1481</v>
      </c>
      <c r="E22" s="1325"/>
      <c r="F22" s="1124"/>
      <c r="G22" s="1188"/>
      <c r="H22" s="1319">
        <f t="shared" ref="H22:Q22" si="1">SUM(H12:H21)</f>
        <v>0</v>
      </c>
      <c r="I22" s="1319">
        <f t="shared" si="1"/>
        <v>0</v>
      </c>
      <c r="J22" s="1319">
        <f t="shared" si="1"/>
        <v>0</v>
      </c>
      <c r="K22" s="1319">
        <f t="shared" si="1"/>
        <v>0</v>
      </c>
      <c r="L22" s="1319">
        <f t="shared" si="1"/>
        <v>0</v>
      </c>
      <c r="M22" s="1319">
        <f t="shared" si="1"/>
        <v>0</v>
      </c>
      <c r="N22" s="1319">
        <f t="shared" si="1"/>
        <v>0</v>
      </c>
      <c r="O22" s="1319">
        <f t="shared" si="1"/>
        <v>0</v>
      </c>
      <c r="P22" s="1319">
        <f t="shared" si="1"/>
        <v>0</v>
      </c>
      <c r="Q22" s="1319">
        <f t="shared" si="1"/>
        <v>0</v>
      </c>
      <c r="R22" s="1324"/>
    </row>
    <row r="23" spans="2:18">
      <c r="B23" s="1323"/>
      <c r="C23" s="1321"/>
      <c r="D23" s="1322" t="s">
        <v>95</v>
      </c>
      <c r="E23" s="1322"/>
      <c r="F23" s="1124"/>
      <c r="G23" s="1188"/>
      <c r="H23" s="1317"/>
      <c r="I23" s="1317"/>
      <c r="J23" s="1317"/>
      <c r="K23" s="1317"/>
      <c r="L23" s="1317"/>
      <c r="M23" s="1317"/>
      <c r="N23" s="1317"/>
      <c r="O23" s="1317"/>
      <c r="P23" s="1317"/>
      <c r="Q23" s="1317"/>
      <c r="R23" s="1318"/>
    </row>
    <row r="24" spans="2:18" s="1327" customFormat="1">
      <c r="B24" s="1323"/>
      <c r="C24" s="1325"/>
      <c r="D24" s="1325" t="s">
        <v>8</v>
      </c>
      <c r="E24" s="1325"/>
      <c r="F24" s="1124"/>
      <c r="G24" s="1188"/>
      <c r="H24" s="1319">
        <f t="shared" ref="H24:Q24" si="2">+H23+H22</f>
        <v>0</v>
      </c>
      <c r="I24" s="1319">
        <f t="shared" si="2"/>
        <v>0</v>
      </c>
      <c r="J24" s="1319">
        <f t="shared" si="2"/>
        <v>0</v>
      </c>
      <c r="K24" s="1319">
        <f t="shared" si="2"/>
        <v>0</v>
      </c>
      <c r="L24" s="1319">
        <f t="shared" si="2"/>
        <v>0</v>
      </c>
      <c r="M24" s="1319">
        <f t="shared" si="2"/>
        <v>0</v>
      </c>
      <c r="N24" s="1319">
        <f t="shared" si="2"/>
        <v>0</v>
      </c>
      <c r="O24" s="1319">
        <f t="shared" si="2"/>
        <v>0</v>
      </c>
      <c r="P24" s="1319">
        <f t="shared" si="2"/>
        <v>0</v>
      </c>
      <c r="Q24" s="1319">
        <f t="shared" si="2"/>
        <v>0</v>
      </c>
      <c r="R24" s="1326"/>
    </row>
    <row r="25" spans="2:18" ht="14.25">
      <c r="B25" s="1240"/>
      <c r="C25" s="1315" t="s">
        <v>1210</v>
      </c>
      <c r="D25" s="1316" t="s">
        <v>1471</v>
      </c>
      <c r="E25" s="1316"/>
      <c r="F25" s="1124"/>
      <c r="G25" s="1188"/>
      <c r="H25" s="1317"/>
      <c r="I25" s="1317"/>
      <c r="J25" s="1317"/>
      <c r="K25" s="1317"/>
      <c r="L25" s="1317"/>
      <c r="M25" s="1317"/>
      <c r="N25" s="1317"/>
      <c r="O25" s="1317"/>
      <c r="P25" s="1317"/>
      <c r="Q25" s="1317"/>
    </row>
    <row r="26" spans="2:18">
      <c r="B26" s="1241"/>
      <c r="C26" s="1315"/>
      <c r="D26" s="1316" t="s">
        <v>1472</v>
      </c>
      <c r="E26" s="1316"/>
      <c r="F26" s="1124"/>
      <c r="G26" s="1188"/>
      <c r="H26" s="1317"/>
      <c r="I26" s="1317"/>
      <c r="J26" s="1317"/>
      <c r="K26" s="1317"/>
      <c r="L26" s="1317"/>
      <c r="M26" s="1317"/>
      <c r="N26" s="1317"/>
      <c r="O26" s="1317"/>
      <c r="P26" s="1317"/>
      <c r="Q26" s="1317"/>
    </row>
    <row r="27" spans="2:18" ht="19.5">
      <c r="B27" s="1281"/>
      <c r="C27" s="1315"/>
      <c r="D27" s="1315" t="s">
        <v>1473</v>
      </c>
      <c r="E27" s="1315"/>
      <c r="F27" s="1124"/>
      <c r="G27" s="1188"/>
      <c r="H27" s="1319">
        <f t="shared" ref="H27:P27" si="3">SUM(H25:H26)</f>
        <v>0</v>
      </c>
      <c r="I27" s="1319">
        <f t="shared" si="3"/>
        <v>0</v>
      </c>
      <c r="J27" s="1319">
        <f t="shared" si="3"/>
        <v>0</v>
      </c>
      <c r="K27" s="1319">
        <f t="shared" si="3"/>
        <v>0</v>
      </c>
      <c r="L27" s="1319">
        <f t="shared" si="3"/>
        <v>0</v>
      </c>
      <c r="M27" s="1319">
        <f t="shared" si="3"/>
        <v>0</v>
      </c>
      <c r="N27" s="1319">
        <f t="shared" si="3"/>
        <v>0</v>
      </c>
      <c r="O27" s="1319">
        <f t="shared" si="3"/>
        <v>0</v>
      </c>
      <c r="P27" s="1319">
        <f t="shared" si="3"/>
        <v>0</v>
      </c>
      <c r="Q27" s="1319">
        <f>SUM(Q25:Q26)</f>
        <v>0</v>
      </c>
    </row>
    <row r="28" spans="2:18" ht="19.5">
      <c r="B28" s="1281"/>
      <c r="C28" s="1315"/>
      <c r="D28" s="1316" t="s">
        <v>1474</v>
      </c>
      <c r="E28" s="1316"/>
      <c r="F28" s="1124"/>
      <c r="G28" s="1188"/>
      <c r="H28" s="1317"/>
      <c r="I28" s="1317"/>
      <c r="J28" s="1317"/>
      <c r="K28" s="1317"/>
      <c r="L28" s="1317"/>
      <c r="M28" s="1317"/>
      <c r="N28" s="1317"/>
      <c r="O28" s="1317"/>
      <c r="P28" s="1317"/>
      <c r="Q28" s="1317"/>
    </row>
    <row r="29" spans="2:18" ht="14.25">
      <c r="B29" s="1320"/>
      <c r="C29" s="1315"/>
      <c r="D29" s="1316" t="s">
        <v>1475</v>
      </c>
      <c r="E29" s="1316"/>
      <c r="F29" s="1124"/>
      <c r="G29" s="1188"/>
      <c r="H29" s="1317"/>
      <c r="I29" s="1317"/>
      <c r="J29" s="1317"/>
      <c r="K29" s="1317"/>
      <c r="L29" s="1317"/>
      <c r="M29" s="1317"/>
      <c r="N29" s="1317"/>
      <c r="O29" s="1317"/>
      <c r="P29" s="1317"/>
      <c r="Q29" s="1317"/>
    </row>
    <row r="30" spans="2:18" ht="14.25">
      <c r="B30" s="1320"/>
      <c r="C30" s="1315"/>
      <c r="D30" s="1316" t="s">
        <v>1476</v>
      </c>
      <c r="E30" s="1316"/>
      <c r="F30" s="1124"/>
      <c r="G30" s="1188"/>
      <c r="H30" s="1317"/>
      <c r="I30" s="1317"/>
      <c r="J30" s="1317"/>
      <c r="K30" s="1317"/>
      <c r="L30" s="1317"/>
      <c r="M30" s="1317"/>
      <c r="N30" s="1317"/>
      <c r="O30" s="1317"/>
      <c r="P30" s="1317"/>
      <c r="Q30" s="1317"/>
    </row>
    <row r="31" spans="2:18" ht="14.25">
      <c r="B31" s="1320"/>
      <c r="C31" s="1315"/>
      <c r="D31" s="1316" t="s">
        <v>1477</v>
      </c>
      <c r="E31" s="1316"/>
      <c r="F31" s="1124"/>
      <c r="G31" s="1188"/>
      <c r="H31" s="1317"/>
      <c r="I31" s="1317"/>
      <c r="J31" s="1317"/>
      <c r="K31" s="1317"/>
      <c r="L31" s="1317"/>
      <c r="M31" s="1317"/>
      <c r="N31" s="1317"/>
      <c r="O31" s="1317"/>
      <c r="P31" s="1317"/>
      <c r="Q31" s="1317"/>
    </row>
    <row r="32" spans="2:18" ht="14.25">
      <c r="B32" s="1320"/>
      <c r="C32" s="1315"/>
      <c r="D32" s="1316" t="s">
        <v>1478</v>
      </c>
      <c r="E32" s="1316"/>
      <c r="F32" s="1124"/>
      <c r="G32" s="1188"/>
      <c r="H32" s="1317"/>
      <c r="I32" s="1317"/>
      <c r="J32" s="1317"/>
      <c r="K32" s="1317"/>
      <c r="L32" s="1317"/>
      <c r="M32" s="1317"/>
      <c r="N32" s="1317"/>
      <c r="O32" s="1317"/>
      <c r="P32" s="1317"/>
      <c r="Q32" s="1317"/>
    </row>
    <row r="33" spans="2:17" ht="14.25">
      <c r="B33" s="1320"/>
      <c r="C33" s="1321"/>
      <c r="D33" s="1322" t="s">
        <v>1213</v>
      </c>
      <c r="E33" s="1322"/>
      <c r="F33" s="1124"/>
      <c r="G33" s="1188"/>
      <c r="H33" s="1317"/>
      <c r="I33" s="1317"/>
      <c r="J33" s="1317"/>
      <c r="K33" s="1317"/>
      <c r="L33" s="1317"/>
      <c r="M33" s="1317"/>
      <c r="N33" s="1317"/>
      <c r="O33" s="1317"/>
      <c r="P33" s="1317"/>
      <c r="Q33" s="1317"/>
    </row>
    <row r="34" spans="2:17" ht="14.25">
      <c r="B34" s="1320"/>
      <c r="C34" s="1321"/>
      <c r="D34" s="1322" t="s">
        <v>1479</v>
      </c>
      <c r="E34" s="1322"/>
      <c r="F34" s="1124"/>
      <c r="G34" s="1188"/>
      <c r="H34" s="1317"/>
      <c r="I34" s="1317"/>
      <c r="J34" s="1317"/>
      <c r="K34" s="1317"/>
      <c r="L34" s="1317"/>
      <c r="M34" s="1317"/>
      <c r="N34" s="1317"/>
      <c r="O34" s="1317"/>
      <c r="P34" s="1317"/>
      <c r="Q34" s="1317"/>
    </row>
    <row r="35" spans="2:17" ht="14.25">
      <c r="B35" s="1320"/>
      <c r="C35" s="1321"/>
      <c r="D35" s="1322" t="s">
        <v>1480</v>
      </c>
      <c r="E35" s="1322"/>
      <c r="F35" s="1124"/>
      <c r="G35" s="1188"/>
      <c r="H35" s="1317"/>
      <c r="I35" s="1317"/>
      <c r="J35" s="1317"/>
      <c r="K35" s="1317"/>
      <c r="L35" s="1317"/>
      <c r="M35" s="1317"/>
      <c r="N35" s="1317"/>
      <c r="O35" s="1317"/>
      <c r="P35" s="1317"/>
      <c r="Q35" s="1317"/>
    </row>
    <row r="36" spans="2:17">
      <c r="B36" s="1323"/>
      <c r="C36" s="1321"/>
      <c r="D36" s="1322" t="s">
        <v>164</v>
      </c>
      <c r="E36" s="1322"/>
      <c r="F36" s="1124"/>
      <c r="G36" s="1188"/>
      <c r="H36" s="1317"/>
      <c r="I36" s="1317"/>
      <c r="J36" s="1317"/>
      <c r="K36" s="1317"/>
      <c r="L36" s="1317"/>
      <c r="M36" s="1317"/>
      <c r="N36" s="1317"/>
      <c r="O36" s="1317"/>
      <c r="P36" s="1317"/>
      <c r="Q36" s="1317"/>
    </row>
    <row r="37" spans="2:17">
      <c r="B37" s="1323"/>
      <c r="C37" s="1325"/>
      <c r="D37" s="1325" t="s">
        <v>1481</v>
      </c>
      <c r="E37" s="1325"/>
      <c r="F37" s="1124"/>
      <c r="G37" s="1188"/>
      <c r="H37" s="1319">
        <f t="shared" ref="H37:Q37" si="4">SUM(H27:H36)</f>
        <v>0</v>
      </c>
      <c r="I37" s="1319">
        <f t="shared" si="4"/>
        <v>0</v>
      </c>
      <c r="J37" s="1319">
        <f t="shared" si="4"/>
        <v>0</v>
      </c>
      <c r="K37" s="1319">
        <f t="shared" si="4"/>
        <v>0</v>
      </c>
      <c r="L37" s="1319">
        <f t="shared" si="4"/>
        <v>0</v>
      </c>
      <c r="M37" s="1319">
        <f t="shared" si="4"/>
        <v>0</v>
      </c>
      <c r="N37" s="1319">
        <f t="shared" si="4"/>
        <v>0</v>
      </c>
      <c r="O37" s="1319">
        <f t="shared" si="4"/>
        <v>0</v>
      </c>
      <c r="P37" s="1319">
        <f t="shared" si="4"/>
        <v>0</v>
      </c>
      <c r="Q37" s="1319">
        <f t="shared" si="4"/>
        <v>0</v>
      </c>
    </row>
    <row r="38" spans="2:17">
      <c r="B38" s="1323"/>
      <c r="C38" s="1321"/>
      <c r="D38" s="1322" t="s">
        <v>95</v>
      </c>
      <c r="E38" s="1322"/>
      <c r="F38" s="1124"/>
      <c r="G38" s="1188"/>
      <c r="H38" s="1317"/>
      <c r="I38" s="1317"/>
      <c r="J38" s="1317"/>
      <c r="K38" s="1317"/>
      <c r="L38" s="1317"/>
      <c r="M38" s="1317"/>
      <c r="N38" s="1317"/>
      <c r="O38" s="1317"/>
      <c r="P38" s="1317"/>
      <c r="Q38" s="1317"/>
    </row>
    <row r="39" spans="2:17">
      <c r="B39" s="1323"/>
      <c r="C39" s="1325"/>
      <c r="D39" s="1325" t="s">
        <v>8</v>
      </c>
      <c r="E39" s="1325"/>
      <c r="F39" s="1124"/>
      <c r="G39" s="1188"/>
      <c r="H39" s="1319">
        <f t="shared" ref="H39:Q39" si="5">+H38+H37</f>
        <v>0</v>
      </c>
      <c r="I39" s="1319">
        <f t="shared" si="5"/>
        <v>0</v>
      </c>
      <c r="J39" s="1319">
        <f t="shared" si="5"/>
        <v>0</v>
      </c>
      <c r="K39" s="1319">
        <f t="shared" si="5"/>
        <v>0</v>
      </c>
      <c r="L39" s="1319">
        <f t="shared" si="5"/>
        <v>0</v>
      </c>
      <c r="M39" s="1319">
        <f t="shared" si="5"/>
        <v>0</v>
      </c>
      <c r="N39" s="1319">
        <f t="shared" si="5"/>
        <v>0</v>
      </c>
      <c r="O39" s="1319">
        <f t="shared" si="5"/>
        <v>0</v>
      </c>
      <c r="P39" s="1319">
        <f t="shared" si="5"/>
        <v>0</v>
      </c>
      <c r="Q39" s="1319">
        <f t="shared" si="5"/>
        <v>0</v>
      </c>
    </row>
    <row r="40" spans="2:17" ht="25.5">
      <c r="B40" s="1240"/>
      <c r="C40" s="1328" t="s">
        <v>1482</v>
      </c>
      <c r="D40" s="1316" t="s">
        <v>1471</v>
      </c>
      <c r="E40" s="1316"/>
      <c r="F40" s="1124"/>
      <c r="G40" s="1188"/>
      <c r="H40" s="1317"/>
      <c r="I40" s="1317"/>
      <c r="J40" s="1317"/>
      <c r="K40" s="1317"/>
      <c r="L40" s="1317"/>
      <c r="M40" s="1317"/>
      <c r="N40" s="1317"/>
      <c r="O40" s="1317"/>
      <c r="P40" s="1317"/>
      <c r="Q40" s="1317"/>
    </row>
    <row r="41" spans="2:17">
      <c r="B41" s="1241"/>
      <c r="C41" s="1315"/>
      <c r="D41" s="1316" t="s">
        <v>1472</v>
      </c>
      <c r="E41" s="1316"/>
      <c r="F41" s="1124"/>
      <c r="G41" s="1188"/>
      <c r="H41" s="1317"/>
      <c r="I41" s="1317"/>
      <c r="J41" s="1317"/>
      <c r="K41" s="1317"/>
      <c r="L41" s="1317"/>
      <c r="M41" s="1317"/>
      <c r="N41" s="1317"/>
      <c r="O41" s="1317"/>
      <c r="P41" s="1317"/>
      <c r="Q41" s="1317"/>
    </row>
    <row r="42" spans="2:17" ht="19.5">
      <c r="B42" s="1281"/>
      <c r="C42" s="1315"/>
      <c r="D42" s="1315" t="s">
        <v>1473</v>
      </c>
      <c r="E42" s="1315"/>
      <c r="F42" s="1124"/>
      <c r="G42" s="1188"/>
      <c r="H42" s="1319">
        <f t="shared" ref="H42:P42" si="6">SUM(H40:H41)</f>
        <v>0</v>
      </c>
      <c r="I42" s="1319">
        <f t="shared" si="6"/>
        <v>0</v>
      </c>
      <c r="J42" s="1319">
        <f t="shared" si="6"/>
        <v>0</v>
      </c>
      <c r="K42" s="1319">
        <f t="shared" si="6"/>
        <v>0</v>
      </c>
      <c r="L42" s="1319">
        <f t="shared" si="6"/>
        <v>0</v>
      </c>
      <c r="M42" s="1319">
        <f t="shared" si="6"/>
        <v>0</v>
      </c>
      <c r="N42" s="1319">
        <f t="shared" si="6"/>
        <v>0</v>
      </c>
      <c r="O42" s="1319">
        <f t="shared" si="6"/>
        <v>0</v>
      </c>
      <c r="P42" s="1319">
        <f t="shared" si="6"/>
        <v>0</v>
      </c>
      <c r="Q42" s="1319">
        <f>SUM(Q40:Q41)</f>
        <v>0</v>
      </c>
    </row>
    <row r="43" spans="2:17" ht="19.5">
      <c r="B43" s="1281"/>
      <c r="C43" s="1315"/>
      <c r="D43" s="1316" t="s">
        <v>1474</v>
      </c>
      <c r="E43" s="1316"/>
      <c r="F43" s="1124"/>
      <c r="G43" s="1188"/>
      <c r="H43" s="1317"/>
      <c r="I43" s="1317"/>
      <c r="J43" s="1317"/>
      <c r="K43" s="1317"/>
      <c r="L43" s="1317"/>
      <c r="M43" s="1317"/>
      <c r="N43" s="1317"/>
      <c r="O43" s="1317"/>
      <c r="P43" s="1317"/>
      <c r="Q43" s="1317"/>
    </row>
    <row r="44" spans="2:17" ht="14.25">
      <c r="B44" s="1320"/>
      <c r="C44" s="1315"/>
      <c r="D44" s="1316" t="s">
        <v>1475</v>
      </c>
      <c r="E44" s="1316"/>
      <c r="F44" s="1124"/>
      <c r="G44" s="1188"/>
      <c r="H44" s="1317"/>
      <c r="I44" s="1317"/>
      <c r="J44" s="1317"/>
      <c r="K44" s="1317"/>
      <c r="L44" s="1317"/>
      <c r="M44" s="1317"/>
      <c r="N44" s="1317"/>
      <c r="O44" s="1317"/>
      <c r="P44" s="1317"/>
      <c r="Q44" s="1317"/>
    </row>
    <row r="45" spans="2:17" ht="14.25">
      <c r="B45" s="1320"/>
      <c r="C45" s="1315"/>
      <c r="D45" s="1316" t="s">
        <v>1476</v>
      </c>
      <c r="E45" s="1316"/>
      <c r="F45" s="1124"/>
      <c r="G45" s="1188"/>
      <c r="H45" s="1317"/>
      <c r="I45" s="1317"/>
      <c r="J45" s="1317"/>
      <c r="K45" s="1317"/>
      <c r="L45" s="1317"/>
      <c r="M45" s="1317"/>
      <c r="N45" s="1317"/>
      <c r="O45" s="1317"/>
      <c r="P45" s="1317"/>
      <c r="Q45" s="1317"/>
    </row>
    <row r="46" spans="2:17" ht="14.25">
      <c r="B46" s="1320"/>
      <c r="C46" s="1315"/>
      <c r="D46" s="1316" t="s">
        <v>1477</v>
      </c>
      <c r="E46" s="1316"/>
      <c r="F46" s="1124"/>
      <c r="G46" s="1188"/>
      <c r="H46" s="1317"/>
      <c r="I46" s="1317"/>
      <c r="J46" s="1317"/>
      <c r="K46" s="1317"/>
      <c r="L46" s="1317"/>
      <c r="M46" s="1317"/>
      <c r="N46" s="1317"/>
      <c r="O46" s="1317"/>
      <c r="P46" s="1317"/>
      <c r="Q46" s="1317"/>
    </row>
    <row r="47" spans="2:17" ht="14.25">
      <c r="B47" s="1320"/>
      <c r="C47" s="1315"/>
      <c r="D47" s="1316" t="s">
        <v>1478</v>
      </c>
      <c r="E47" s="1316"/>
      <c r="F47" s="1124"/>
      <c r="G47" s="1188"/>
      <c r="H47" s="1317"/>
      <c r="I47" s="1317"/>
      <c r="J47" s="1317"/>
      <c r="K47" s="1317"/>
      <c r="L47" s="1317"/>
      <c r="M47" s="1317"/>
      <c r="N47" s="1317"/>
      <c r="O47" s="1317"/>
      <c r="P47" s="1317"/>
      <c r="Q47" s="1317"/>
    </row>
    <row r="48" spans="2:17" ht="14.25">
      <c r="B48" s="1320"/>
      <c r="C48" s="1321"/>
      <c r="D48" s="1322" t="s">
        <v>1213</v>
      </c>
      <c r="E48" s="1322"/>
      <c r="F48" s="1124"/>
      <c r="G48" s="1188"/>
      <c r="H48" s="1317"/>
      <c r="I48" s="1317"/>
      <c r="J48" s="1317"/>
      <c r="K48" s="1317"/>
      <c r="L48" s="1317"/>
      <c r="M48" s="1317"/>
      <c r="N48" s="1317"/>
      <c r="O48" s="1317"/>
      <c r="P48" s="1317"/>
      <c r="Q48" s="1317"/>
    </row>
    <row r="49" spans="2:17" ht="14.25">
      <c r="B49" s="1320"/>
      <c r="C49" s="1321"/>
      <c r="D49" s="1322" t="s">
        <v>1479</v>
      </c>
      <c r="E49" s="1322"/>
      <c r="F49" s="1124"/>
      <c r="G49" s="1188"/>
      <c r="H49" s="1317"/>
      <c r="I49" s="1317"/>
      <c r="J49" s="1317"/>
      <c r="K49" s="1317"/>
      <c r="L49" s="1317"/>
      <c r="M49" s="1317"/>
      <c r="N49" s="1317"/>
      <c r="O49" s="1317"/>
      <c r="P49" s="1317"/>
      <c r="Q49" s="1317"/>
    </row>
    <row r="50" spans="2:17" ht="14.25">
      <c r="B50" s="1320"/>
      <c r="C50" s="1321"/>
      <c r="D50" s="1322" t="s">
        <v>1480</v>
      </c>
      <c r="E50" s="1322"/>
      <c r="F50" s="1124"/>
      <c r="G50" s="1188"/>
      <c r="H50" s="1317"/>
      <c r="I50" s="1317"/>
      <c r="J50" s="1317"/>
      <c r="K50" s="1317"/>
      <c r="L50" s="1317"/>
      <c r="M50" s="1317"/>
      <c r="N50" s="1317"/>
      <c r="O50" s="1317"/>
      <c r="P50" s="1317"/>
      <c r="Q50" s="1317"/>
    </row>
    <row r="51" spans="2:17">
      <c r="B51" s="1323"/>
      <c r="C51" s="1321"/>
      <c r="D51" s="1322" t="s">
        <v>164</v>
      </c>
      <c r="E51" s="1322"/>
      <c r="F51" s="1124"/>
      <c r="G51" s="1188"/>
      <c r="H51" s="1317"/>
      <c r="I51" s="1317"/>
      <c r="J51" s="1317"/>
      <c r="K51" s="1317"/>
      <c r="L51" s="1317"/>
      <c r="M51" s="1317"/>
      <c r="N51" s="1317"/>
      <c r="O51" s="1317"/>
      <c r="P51" s="1317"/>
      <c r="Q51" s="1317"/>
    </row>
    <row r="52" spans="2:17">
      <c r="B52" s="1323"/>
      <c r="C52" s="1325"/>
      <c r="D52" s="1325" t="s">
        <v>1481</v>
      </c>
      <c r="E52" s="1325"/>
      <c r="F52" s="1124"/>
      <c r="G52" s="1188"/>
      <c r="H52" s="1319">
        <f t="shared" ref="H52:Q52" si="7">SUM(H42:H51)</f>
        <v>0</v>
      </c>
      <c r="I52" s="1319">
        <f t="shared" si="7"/>
        <v>0</v>
      </c>
      <c r="J52" s="1319">
        <f t="shared" si="7"/>
        <v>0</v>
      </c>
      <c r="K52" s="1319">
        <f t="shared" si="7"/>
        <v>0</v>
      </c>
      <c r="L52" s="1319">
        <f t="shared" si="7"/>
        <v>0</v>
      </c>
      <c r="M52" s="1319">
        <f t="shared" si="7"/>
        <v>0</v>
      </c>
      <c r="N52" s="1319">
        <f t="shared" si="7"/>
        <v>0</v>
      </c>
      <c r="O52" s="1319">
        <f t="shared" si="7"/>
        <v>0</v>
      </c>
      <c r="P52" s="1319">
        <f t="shared" si="7"/>
        <v>0</v>
      </c>
      <c r="Q52" s="1319">
        <f t="shared" si="7"/>
        <v>0</v>
      </c>
    </row>
    <row r="53" spans="2:17">
      <c r="B53" s="1323"/>
      <c r="C53" s="1321"/>
      <c r="D53" s="1322" t="s">
        <v>95</v>
      </c>
      <c r="E53" s="1322"/>
      <c r="F53" s="1124"/>
      <c r="G53" s="1188"/>
      <c r="H53" s="1317"/>
      <c r="I53" s="1317"/>
      <c r="J53" s="1317"/>
      <c r="K53" s="1317"/>
      <c r="L53" s="1317"/>
      <c r="M53" s="1317"/>
      <c r="N53" s="1317"/>
      <c r="O53" s="1317"/>
      <c r="P53" s="1317"/>
      <c r="Q53" s="1317"/>
    </row>
    <row r="54" spans="2:17">
      <c r="B54" s="1323"/>
      <c r="C54" s="1325"/>
      <c r="D54" s="1325" t="s">
        <v>8</v>
      </c>
      <c r="E54" s="1325"/>
      <c r="F54" s="1124"/>
      <c r="G54" s="1188"/>
      <c r="H54" s="1319">
        <f t="shared" ref="H54:Q54" si="8">+H53+H52</f>
        <v>0</v>
      </c>
      <c r="I54" s="1319">
        <f t="shared" si="8"/>
        <v>0</v>
      </c>
      <c r="J54" s="1319">
        <f t="shared" si="8"/>
        <v>0</v>
      </c>
      <c r="K54" s="1319">
        <f t="shared" si="8"/>
        <v>0</v>
      </c>
      <c r="L54" s="1319">
        <f t="shared" si="8"/>
        <v>0</v>
      </c>
      <c r="M54" s="1319">
        <f t="shared" si="8"/>
        <v>0</v>
      </c>
      <c r="N54" s="1319">
        <f t="shared" si="8"/>
        <v>0</v>
      </c>
      <c r="O54" s="1319">
        <f t="shared" si="8"/>
        <v>0</v>
      </c>
      <c r="P54" s="1319">
        <f t="shared" si="8"/>
        <v>0</v>
      </c>
      <c r="Q54" s="1319">
        <f t="shared" si="8"/>
        <v>0</v>
      </c>
    </row>
    <row r="55" spans="2:17" ht="25.5">
      <c r="B55" s="1240"/>
      <c r="C55" s="1328" t="s">
        <v>1483</v>
      </c>
      <c r="D55" s="1316" t="s">
        <v>1471</v>
      </c>
      <c r="E55" s="1316"/>
      <c r="F55" s="1124"/>
      <c r="G55" s="1188"/>
      <c r="H55" s="1317"/>
      <c r="I55" s="1317"/>
      <c r="J55" s="1317"/>
      <c r="K55" s="1317"/>
      <c r="L55" s="1317"/>
      <c r="M55" s="1317"/>
      <c r="N55" s="1317"/>
      <c r="O55" s="1317"/>
      <c r="P55" s="1317"/>
      <c r="Q55" s="1317"/>
    </row>
    <row r="56" spans="2:17">
      <c r="B56" s="1241"/>
      <c r="C56" s="1315"/>
      <c r="D56" s="1316" t="s">
        <v>1472</v>
      </c>
      <c r="E56" s="1316"/>
      <c r="F56" s="1124"/>
      <c r="G56" s="1188"/>
      <c r="H56" s="1317"/>
      <c r="I56" s="1317"/>
      <c r="J56" s="1317"/>
      <c r="K56" s="1317"/>
      <c r="L56" s="1317"/>
      <c r="M56" s="1317"/>
      <c r="N56" s="1317"/>
      <c r="O56" s="1317"/>
      <c r="P56" s="1317"/>
      <c r="Q56" s="1317"/>
    </row>
    <row r="57" spans="2:17" ht="19.5">
      <c r="B57" s="1281"/>
      <c r="C57" s="1315"/>
      <c r="D57" s="1315" t="s">
        <v>1473</v>
      </c>
      <c r="E57" s="1315"/>
      <c r="F57" s="1124"/>
      <c r="G57" s="1188"/>
      <c r="H57" s="1319">
        <f t="shared" ref="H57:P57" si="9">SUM(H55:H56)</f>
        <v>0</v>
      </c>
      <c r="I57" s="1319">
        <f t="shared" si="9"/>
        <v>0</v>
      </c>
      <c r="J57" s="1319">
        <f t="shared" si="9"/>
        <v>0</v>
      </c>
      <c r="K57" s="1319">
        <f t="shared" si="9"/>
        <v>0</v>
      </c>
      <c r="L57" s="1319">
        <f t="shared" si="9"/>
        <v>0</v>
      </c>
      <c r="M57" s="1319">
        <f t="shared" si="9"/>
        <v>0</v>
      </c>
      <c r="N57" s="1319">
        <f t="shared" si="9"/>
        <v>0</v>
      </c>
      <c r="O57" s="1319">
        <f t="shared" si="9"/>
        <v>0</v>
      </c>
      <c r="P57" s="1319">
        <f t="shared" si="9"/>
        <v>0</v>
      </c>
      <c r="Q57" s="1319">
        <f>SUM(Q55:Q56)</f>
        <v>0</v>
      </c>
    </row>
    <row r="58" spans="2:17" ht="19.5">
      <c r="B58" s="1281"/>
      <c r="C58" s="1315"/>
      <c r="D58" s="1316" t="s">
        <v>1474</v>
      </c>
      <c r="E58" s="1316"/>
      <c r="F58" s="1124"/>
      <c r="G58" s="1188"/>
      <c r="H58" s="1317"/>
      <c r="I58" s="1317"/>
      <c r="J58" s="1317"/>
      <c r="K58" s="1317"/>
      <c r="L58" s="1317"/>
      <c r="M58" s="1317"/>
      <c r="N58" s="1317"/>
      <c r="O58" s="1317"/>
      <c r="P58" s="1317"/>
      <c r="Q58" s="1317"/>
    </row>
    <row r="59" spans="2:17" ht="14.25">
      <c r="B59" s="1320"/>
      <c r="C59" s="1315"/>
      <c r="D59" s="1316" t="s">
        <v>1475</v>
      </c>
      <c r="E59" s="1316"/>
      <c r="F59" s="1124"/>
      <c r="G59" s="1188"/>
      <c r="H59" s="1317"/>
      <c r="I59" s="1317"/>
      <c r="J59" s="1317"/>
      <c r="K59" s="1317"/>
      <c r="L59" s="1317"/>
      <c r="M59" s="1317"/>
      <c r="N59" s="1317"/>
      <c r="O59" s="1317"/>
      <c r="P59" s="1317"/>
      <c r="Q59" s="1317"/>
    </row>
    <row r="60" spans="2:17" ht="14.25">
      <c r="B60" s="1320"/>
      <c r="C60" s="1315"/>
      <c r="D60" s="1316" t="s">
        <v>1476</v>
      </c>
      <c r="E60" s="1316"/>
      <c r="F60" s="1124"/>
      <c r="G60" s="1188"/>
      <c r="H60" s="1317"/>
      <c r="I60" s="1317"/>
      <c r="J60" s="1317"/>
      <c r="K60" s="1317"/>
      <c r="L60" s="1317"/>
      <c r="M60" s="1317"/>
      <c r="N60" s="1317"/>
      <c r="O60" s="1317"/>
      <c r="P60" s="1317"/>
      <c r="Q60" s="1317"/>
    </row>
    <row r="61" spans="2:17" ht="14.25">
      <c r="B61" s="1320"/>
      <c r="C61" s="1315"/>
      <c r="D61" s="1316" t="s">
        <v>1477</v>
      </c>
      <c r="E61" s="1316"/>
      <c r="F61" s="1124"/>
      <c r="G61" s="1188"/>
      <c r="H61" s="1317"/>
      <c r="I61" s="1317"/>
      <c r="J61" s="1317"/>
      <c r="K61" s="1317"/>
      <c r="L61" s="1317"/>
      <c r="M61" s="1317"/>
      <c r="N61" s="1317"/>
      <c r="O61" s="1317"/>
      <c r="P61" s="1317"/>
      <c r="Q61" s="1317"/>
    </row>
    <row r="62" spans="2:17" ht="14.25">
      <c r="B62" s="1320"/>
      <c r="C62" s="1315"/>
      <c r="D62" s="1316" t="s">
        <v>1478</v>
      </c>
      <c r="E62" s="1316"/>
      <c r="F62" s="1124"/>
      <c r="G62" s="1188"/>
      <c r="H62" s="1317"/>
      <c r="I62" s="1317"/>
      <c r="J62" s="1317"/>
      <c r="K62" s="1317"/>
      <c r="L62" s="1317"/>
      <c r="M62" s="1317"/>
      <c r="N62" s="1317"/>
      <c r="O62" s="1317"/>
      <c r="P62" s="1317"/>
      <c r="Q62" s="1317"/>
    </row>
    <row r="63" spans="2:17" ht="14.25">
      <c r="B63" s="1320"/>
      <c r="C63" s="1321"/>
      <c r="D63" s="1322" t="s">
        <v>1213</v>
      </c>
      <c r="E63" s="1322"/>
      <c r="F63" s="1124"/>
      <c r="G63" s="1188"/>
      <c r="H63" s="1317"/>
      <c r="I63" s="1317"/>
      <c r="J63" s="1317"/>
      <c r="K63" s="1317"/>
      <c r="L63" s="1317"/>
      <c r="M63" s="1317"/>
      <c r="N63" s="1317"/>
      <c r="O63" s="1317"/>
      <c r="P63" s="1317"/>
      <c r="Q63" s="1317"/>
    </row>
    <row r="64" spans="2:17" ht="14.25">
      <c r="B64" s="1320"/>
      <c r="C64" s="1321"/>
      <c r="D64" s="1322" t="s">
        <v>1479</v>
      </c>
      <c r="E64" s="1322"/>
      <c r="F64" s="1124"/>
      <c r="G64" s="1188"/>
      <c r="H64" s="1317"/>
      <c r="I64" s="1317"/>
      <c r="J64" s="1317"/>
      <c r="K64" s="1317"/>
      <c r="L64" s="1317"/>
      <c r="M64" s="1317"/>
      <c r="N64" s="1317"/>
      <c r="O64" s="1317"/>
      <c r="P64" s="1317"/>
      <c r="Q64" s="1317"/>
    </row>
    <row r="65" spans="2:17" ht="14.25">
      <c r="B65" s="1320"/>
      <c r="C65" s="1321"/>
      <c r="D65" s="1322" t="s">
        <v>1480</v>
      </c>
      <c r="E65" s="1322"/>
      <c r="F65" s="1124"/>
      <c r="G65" s="1188"/>
      <c r="H65" s="1317"/>
      <c r="I65" s="1317"/>
      <c r="J65" s="1317"/>
      <c r="K65" s="1317"/>
      <c r="L65" s="1317"/>
      <c r="M65" s="1317"/>
      <c r="N65" s="1317"/>
      <c r="O65" s="1317"/>
      <c r="P65" s="1317"/>
      <c r="Q65" s="1317"/>
    </row>
    <row r="66" spans="2:17">
      <c r="B66" s="1323"/>
      <c r="C66" s="1321"/>
      <c r="D66" s="1322" t="s">
        <v>164</v>
      </c>
      <c r="E66" s="1322"/>
      <c r="F66" s="1124"/>
      <c r="G66" s="1188"/>
      <c r="H66" s="1317"/>
      <c r="I66" s="1317"/>
      <c r="J66" s="1317"/>
      <c r="K66" s="1317"/>
      <c r="L66" s="1317"/>
      <c r="M66" s="1317"/>
      <c r="N66" s="1317"/>
      <c r="O66" s="1317"/>
      <c r="P66" s="1317"/>
      <c r="Q66" s="1317"/>
    </row>
    <row r="67" spans="2:17">
      <c r="B67" s="1323"/>
      <c r="C67" s="1325"/>
      <c r="D67" s="1325" t="s">
        <v>1481</v>
      </c>
      <c r="E67" s="1325"/>
      <c r="F67" s="1124"/>
      <c r="G67" s="1188"/>
      <c r="H67" s="1319">
        <f t="shared" ref="H67:Q67" si="10">SUM(H57:H66)</f>
        <v>0</v>
      </c>
      <c r="I67" s="1319">
        <f t="shared" si="10"/>
        <v>0</v>
      </c>
      <c r="J67" s="1319">
        <f t="shared" si="10"/>
        <v>0</v>
      </c>
      <c r="K67" s="1319">
        <f t="shared" si="10"/>
        <v>0</v>
      </c>
      <c r="L67" s="1319">
        <f t="shared" si="10"/>
        <v>0</v>
      </c>
      <c r="M67" s="1319">
        <f t="shared" si="10"/>
        <v>0</v>
      </c>
      <c r="N67" s="1319">
        <f t="shared" si="10"/>
        <v>0</v>
      </c>
      <c r="O67" s="1319">
        <f t="shared" si="10"/>
        <v>0</v>
      </c>
      <c r="P67" s="1319">
        <f t="shared" si="10"/>
        <v>0</v>
      </c>
      <c r="Q67" s="1319">
        <f t="shared" si="10"/>
        <v>0</v>
      </c>
    </row>
    <row r="68" spans="2:17">
      <c r="B68" s="1323"/>
      <c r="C68" s="1321"/>
      <c r="D68" s="1322" t="s">
        <v>95</v>
      </c>
      <c r="E68" s="1322"/>
      <c r="F68" s="1124"/>
      <c r="G68" s="1188"/>
      <c r="H68" s="1317"/>
      <c r="I68" s="1317"/>
      <c r="J68" s="1317"/>
      <c r="K68" s="1317"/>
      <c r="L68" s="1317"/>
      <c r="M68" s="1317"/>
      <c r="N68" s="1317"/>
      <c r="O68" s="1317"/>
      <c r="P68" s="1317"/>
      <c r="Q68" s="1317"/>
    </row>
    <row r="69" spans="2:17">
      <c r="B69" s="1323"/>
      <c r="C69" s="1325"/>
      <c r="D69" s="1325" t="s">
        <v>8</v>
      </c>
      <c r="E69" s="1325"/>
      <c r="F69" s="1124"/>
      <c r="G69" s="1188"/>
      <c r="H69" s="1319">
        <f t="shared" ref="H69:Q69" si="11">+H68+H67</f>
        <v>0</v>
      </c>
      <c r="I69" s="1319">
        <f t="shared" si="11"/>
        <v>0</v>
      </c>
      <c r="J69" s="1319">
        <f t="shared" si="11"/>
        <v>0</v>
      </c>
      <c r="K69" s="1319">
        <f t="shared" si="11"/>
        <v>0</v>
      </c>
      <c r="L69" s="1319">
        <f t="shared" si="11"/>
        <v>0</v>
      </c>
      <c r="M69" s="1319">
        <f t="shared" si="11"/>
        <v>0</v>
      </c>
      <c r="N69" s="1319">
        <f t="shared" si="11"/>
        <v>0</v>
      </c>
      <c r="O69" s="1319">
        <f t="shared" si="11"/>
        <v>0</v>
      </c>
      <c r="P69" s="1319">
        <f t="shared" si="11"/>
        <v>0</v>
      </c>
      <c r="Q69" s="1319">
        <f t="shared" si="11"/>
        <v>0</v>
      </c>
    </row>
    <row r="70" spans="2:17" ht="14.25">
      <c r="B70" s="1240"/>
      <c r="C70" s="1315" t="s">
        <v>1213</v>
      </c>
      <c r="D70" s="1316" t="s">
        <v>1471</v>
      </c>
      <c r="E70" s="1316"/>
      <c r="F70" s="1124"/>
      <c r="G70" s="1188"/>
      <c r="H70" s="1317"/>
      <c r="I70" s="1317"/>
      <c r="J70" s="1317"/>
      <c r="K70" s="1317"/>
      <c r="L70" s="1317"/>
      <c r="M70" s="1317"/>
      <c r="N70" s="1317"/>
      <c r="O70" s="1317"/>
      <c r="P70" s="1317"/>
      <c r="Q70" s="1317"/>
    </row>
    <row r="71" spans="2:17">
      <c r="B71" s="1241"/>
      <c r="C71" s="1315"/>
      <c r="D71" s="1316" t="s">
        <v>1472</v>
      </c>
      <c r="E71" s="1316"/>
      <c r="F71" s="1124"/>
      <c r="G71" s="1188"/>
      <c r="H71" s="1317"/>
      <c r="I71" s="1317"/>
      <c r="J71" s="1317"/>
      <c r="K71" s="1317"/>
      <c r="L71" s="1317"/>
      <c r="M71" s="1317"/>
      <c r="N71" s="1317"/>
      <c r="O71" s="1317"/>
      <c r="P71" s="1317"/>
      <c r="Q71" s="1317"/>
    </row>
    <row r="72" spans="2:17" ht="19.5">
      <c r="B72" s="1281"/>
      <c r="C72" s="1315"/>
      <c r="D72" s="1315" t="s">
        <v>1473</v>
      </c>
      <c r="E72" s="1315"/>
      <c r="F72" s="1124"/>
      <c r="G72" s="1188"/>
      <c r="H72" s="1319">
        <f t="shared" ref="H72:P72" si="12">SUM(H70:H71)</f>
        <v>0</v>
      </c>
      <c r="I72" s="1319">
        <f t="shared" si="12"/>
        <v>0</v>
      </c>
      <c r="J72" s="1319">
        <f t="shared" si="12"/>
        <v>0</v>
      </c>
      <c r="K72" s="1319">
        <f t="shared" si="12"/>
        <v>0</v>
      </c>
      <c r="L72" s="1319">
        <f t="shared" si="12"/>
        <v>0</v>
      </c>
      <c r="M72" s="1319">
        <f t="shared" si="12"/>
        <v>0</v>
      </c>
      <c r="N72" s="1319">
        <f t="shared" si="12"/>
        <v>0</v>
      </c>
      <c r="O72" s="1319">
        <f t="shared" si="12"/>
        <v>0</v>
      </c>
      <c r="P72" s="1319">
        <f t="shared" si="12"/>
        <v>0</v>
      </c>
      <c r="Q72" s="1319">
        <f>SUM(Q70:Q71)</f>
        <v>0</v>
      </c>
    </row>
    <row r="73" spans="2:17" ht="19.5">
      <c r="B73" s="1281"/>
      <c r="C73" s="1315"/>
      <c r="D73" s="1316" t="s">
        <v>1474</v>
      </c>
      <c r="E73" s="1316"/>
      <c r="F73" s="1124"/>
      <c r="G73" s="1188"/>
      <c r="H73" s="1317"/>
      <c r="I73" s="1317"/>
      <c r="J73" s="1317"/>
      <c r="K73" s="1317"/>
      <c r="L73" s="1317"/>
      <c r="M73" s="1317"/>
      <c r="N73" s="1317"/>
      <c r="O73" s="1317"/>
      <c r="P73" s="1317"/>
      <c r="Q73" s="1317"/>
    </row>
    <row r="74" spans="2:17" ht="14.25">
      <c r="B74" s="1320"/>
      <c r="C74" s="1315"/>
      <c r="D74" s="1316" t="s">
        <v>1475</v>
      </c>
      <c r="E74" s="1316"/>
      <c r="F74" s="1124"/>
      <c r="G74" s="1188"/>
      <c r="H74" s="1317"/>
      <c r="I74" s="1317"/>
      <c r="J74" s="1317"/>
      <c r="K74" s="1317"/>
      <c r="L74" s="1317"/>
      <c r="M74" s="1317"/>
      <c r="N74" s="1317"/>
      <c r="O74" s="1317"/>
      <c r="P74" s="1317"/>
      <c r="Q74" s="1317"/>
    </row>
    <row r="75" spans="2:17" ht="14.25">
      <c r="B75" s="1320"/>
      <c r="C75" s="1315"/>
      <c r="D75" s="1316" t="s">
        <v>1476</v>
      </c>
      <c r="E75" s="1316"/>
      <c r="F75" s="1124"/>
      <c r="G75" s="1188"/>
      <c r="H75" s="1317"/>
      <c r="I75" s="1317"/>
      <c r="J75" s="1317"/>
      <c r="K75" s="1317"/>
      <c r="L75" s="1317"/>
      <c r="M75" s="1317"/>
      <c r="N75" s="1317"/>
      <c r="O75" s="1317"/>
      <c r="P75" s="1317"/>
      <c r="Q75" s="1317"/>
    </row>
    <row r="76" spans="2:17" ht="14.25">
      <c r="B76" s="1320"/>
      <c r="C76" s="1315"/>
      <c r="D76" s="1316" t="s">
        <v>1477</v>
      </c>
      <c r="E76" s="1316"/>
      <c r="F76" s="1124"/>
      <c r="G76" s="1188"/>
      <c r="H76" s="1317"/>
      <c r="I76" s="1317"/>
      <c r="J76" s="1317"/>
      <c r="K76" s="1317"/>
      <c r="L76" s="1317"/>
      <c r="M76" s="1317"/>
      <c r="N76" s="1317"/>
      <c r="O76" s="1317"/>
      <c r="P76" s="1317"/>
      <c r="Q76" s="1317"/>
    </row>
    <row r="77" spans="2:17" ht="14.25">
      <c r="B77" s="1320"/>
      <c r="C77" s="1315"/>
      <c r="D77" s="1316" t="s">
        <v>1478</v>
      </c>
      <c r="E77" s="1316"/>
      <c r="F77" s="1124"/>
      <c r="G77" s="1188"/>
      <c r="H77" s="1317"/>
      <c r="I77" s="1317"/>
      <c r="J77" s="1317"/>
      <c r="K77" s="1317"/>
      <c r="L77" s="1317"/>
      <c r="M77" s="1317"/>
      <c r="N77" s="1317"/>
      <c r="O77" s="1317"/>
      <c r="P77" s="1317"/>
      <c r="Q77" s="1317"/>
    </row>
    <row r="78" spans="2:17" ht="14.25">
      <c r="B78" s="1320"/>
      <c r="C78" s="1321"/>
      <c r="D78" s="1322" t="s">
        <v>1213</v>
      </c>
      <c r="E78" s="1322"/>
      <c r="F78" s="1124"/>
      <c r="G78" s="1188"/>
      <c r="H78" s="1317"/>
      <c r="I78" s="1317"/>
      <c r="J78" s="1317"/>
      <c r="K78" s="1317"/>
      <c r="L78" s="1317"/>
      <c r="M78" s="1317"/>
      <c r="N78" s="1317"/>
      <c r="O78" s="1317"/>
      <c r="P78" s="1317"/>
      <c r="Q78" s="1317"/>
    </row>
    <row r="79" spans="2:17" ht="14.25">
      <c r="B79" s="1320"/>
      <c r="C79" s="1321"/>
      <c r="D79" s="1322" t="s">
        <v>1479</v>
      </c>
      <c r="E79" s="1322"/>
      <c r="F79" s="1124"/>
      <c r="G79" s="1188"/>
      <c r="H79" s="1317"/>
      <c r="I79" s="1317"/>
      <c r="J79" s="1317"/>
      <c r="K79" s="1317"/>
      <c r="L79" s="1317"/>
      <c r="M79" s="1317"/>
      <c r="N79" s="1317"/>
      <c r="O79" s="1317"/>
      <c r="P79" s="1317"/>
      <c r="Q79" s="1317"/>
    </row>
    <row r="80" spans="2:17" ht="14.25">
      <c r="B80" s="1320"/>
      <c r="C80" s="1321"/>
      <c r="D80" s="1322" t="s">
        <v>1480</v>
      </c>
      <c r="E80" s="1322"/>
      <c r="F80" s="1124"/>
      <c r="G80" s="1188"/>
      <c r="H80" s="1317"/>
      <c r="I80" s="1317"/>
      <c r="J80" s="1317"/>
      <c r="K80" s="1317"/>
      <c r="L80" s="1317"/>
      <c r="M80" s="1317"/>
      <c r="N80" s="1317"/>
      <c r="O80" s="1317"/>
      <c r="P80" s="1317"/>
      <c r="Q80" s="1317"/>
    </row>
    <row r="81" spans="2:17">
      <c r="B81" s="1323"/>
      <c r="C81" s="1321"/>
      <c r="D81" s="1322" t="s">
        <v>164</v>
      </c>
      <c r="E81" s="1322"/>
      <c r="F81" s="1124"/>
      <c r="G81" s="1188"/>
      <c r="H81" s="1317"/>
      <c r="I81" s="1317"/>
      <c r="J81" s="1317"/>
      <c r="K81" s="1317"/>
      <c r="L81" s="1317"/>
      <c r="M81" s="1317"/>
      <c r="N81" s="1317"/>
      <c r="O81" s="1317"/>
      <c r="P81" s="1317"/>
      <c r="Q81" s="1317"/>
    </row>
    <row r="82" spans="2:17">
      <c r="B82" s="1323"/>
      <c r="C82" s="1325"/>
      <c r="D82" s="1325" t="s">
        <v>1481</v>
      </c>
      <c r="E82" s="1325"/>
      <c r="F82" s="1124"/>
      <c r="G82" s="1188"/>
      <c r="H82" s="1319">
        <f t="shared" ref="H82:Q82" si="13">SUM(H72:H81)</f>
        <v>0</v>
      </c>
      <c r="I82" s="1319">
        <f t="shared" si="13"/>
        <v>0</v>
      </c>
      <c r="J82" s="1319">
        <f t="shared" si="13"/>
        <v>0</v>
      </c>
      <c r="K82" s="1319">
        <f t="shared" si="13"/>
        <v>0</v>
      </c>
      <c r="L82" s="1319">
        <f t="shared" si="13"/>
        <v>0</v>
      </c>
      <c r="M82" s="1319">
        <f t="shared" si="13"/>
        <v>0</v>
      </c>
      <c r="N82" s="1319">
        <f t="shared" si="13"/>
        <v>0</v>
      </c>
      <c r="O82" s="1319">
        <f t="shared" si="13"/>
        <v>0</v>
      </c>
      <c r="P82" s="1319">
        <f t="shared" si="13"/>
        <v>0</v>
      </c>
      <c r="Q82" s="1319">
        <f t="shared" si="13"/>
        <v>0</v>
      </c>
    </row>
    <row r="83" spans="2:17">
      <c r="B83" s="1323"/>
      <c r="C83" s="1321"/>
      <c r="D83" s="1322" t="s">
        <v>95</v>
      </c>
      <c r="E83" s="1322"/>
      <c r="F83" s="1124"/>
      <c r="G83" s="1188"/>
      <c r="H83" s="1317"/>
      <c r="I83" s="1317"/>
      <c r="J83" s="1317"/>
      <c r="K83" s="1317"/>
      <c r="L83" s="1317"/>
      <c r="M83" s="1317"/>
      <c r="N83" s="1317"/>
      <c r="O83" s="1317"/>
      <c r="P83" s="1317"/>
      <c r="Q83" s="1317"/>
    </row>
    <row r="84" spans="2:17">
      <c r="B84" s="1323"/>
      <c r="C84" s="1325"/>
      <c r="D84" s="1325" t="s">
        <v>8</v>
      </c>
      <c r="E84" s="1325"/>
      <c r="F84" s="1124"/>
      <c r="G84" s="1188"/>
      <c r="H84" s="1319">
        <f t="shared" ref="H84:Q84" si="14">+H83+H82</f>
        <v>0</v>
      </c>
      <c r="I84" s="1319">
        <f t="shared" si="14"/>
        <v>0</v>
      </c>
      <c r="J84" s="1319">
        <f t="shared" si="14"/>
        <v>0</v>
      </c>
      <c r="K84" s="1319">
        <f t="shared" si="14"/>
        <v>0</v>
      </c>
      <c r="L84" s="1319">
        <f t="shared" si="14"/>
        <v>0</v>
      </c>
      <c r="M84" s="1319">
        <f t="shared" si="14"/>
        <v>0</v>
      </c>
      <c r="N84" s="1319">
        <f t="shared" si="14"/>
        <v>0</v>
      </c>
      <c r="O84" s="1319">
        <f t="shared" si="14"/>
        <v>0</v>
      </c>
      <c r="P84" s="1319">
        <f t="shared" si="14"/>
        <v>0</v>
      </c>
      <c r="Q84" s="1319">
        <f t="shared" si="14"/>
        <v>0</v>
      </c>
    </row>
    <row r="85" spans="2:17" ht="14.25">
      <c r="B85" s="1240"/>
      <c r="C85" s="1315" t="s">
        <v>1214</v>
      </c>
      <c r="D85" s="1316" t="s">
        <v>1471</v>
      </c>
      <c r="E85" s="1316"/>
      <c r="F85" s="1124"/>
      <c r="G85" s="1188"/>
      <c r="H85" s="1317"/>
      <c r="I85" s="1317"/>
      <c r="J85" s="1317"/>
      <c r="K85" s="1317"/>
      <c r="L85" s="1317"/>
      <c r="M85" s="1317"/>
      <c r="N85" s="1317"/>
      <c r="O85" s="1317"/>
      <c r="P85" s="1317"/>
      <c r="Q85" s="1317"/>
    </row>
    <row r="86" spans="2:17">
      <c r="B86" s="1241"/>
      <c r="C86" s="1315"/>
      <c r="D86" s="1316" t="s">
        <v>1472</v>
      </c>
      <c r="E86" s="1316"/>
      <c r="F86" s="1124"/>
      <c r="G86" s="1188"/>
      <c r="H86" s="1317"/>
      <c r="I86" s="1317"/>
      <c r="J86" s="1317"/>
      <c r="K86" s="1317"/>
      <c r="L86" s="1317"/>
      <c r="M86" s="1317"/>
      <c r="N86" s="1317"/>
      <c r="O86" s="1317"/>
      <c r="P86" s="1317"/>
      <c r="Q86" s="1317"/>
    </row>
    <row r="87" spans="2:17" ht="19.5">
      <c r="B87" s="1281"/>
      <c r="C87" s="1315"/>
      <c r="D87" s="1315" t="s">
        <v>1473</v>
      </c>
      <c r="E87" s="1315"/>
      <c r="F87" s="1124"/>
      <c r="G87" s="1188"/>
      <c r="H87" s="1319">
        <f t="shared" ref="H87:P87" si="15">SUM(H85:H86)</f>
        <v>0</v>
      </c>
      <c r="I87" s="1319">
        <f t="shared" si="15"/>
        <v>0</v>
      </c>
      <c r="J87" s="1319">
        <f t="shared" si="15"/>
        <v>0</v>
      </c>
      <c r="K87" s="1319">
        <f t="shared" si="15"/>
        <v>0</v>
      </c>
      <c r="L87" s="1319">
        <f t="shared" si="15"/>
        <v>0</v>
      </c>
      <c r="M87" s="1319">
        <f t="shared" si="15"/>
        <v>0</v>
      </c>
      <c r="N87" s="1319">
        <f t="shared" si="15"/>
        <v>0</v>
      </c>
      <c r="O87" s="1319">
        <f t="shared" si="15"/>
        <v>0</v>
      </c>
      <c r="P87" s="1319">
        <f t="shared" si="15"/>
        <v>0</v>
      </c>
      <c r="Q87" s="1319">
        <f>SUM(Q85:Q86)</f>
        <v>0</v>
      </c>
    </row>
    <row r="88" spans="2:17" ht="19.5">
      <c r="B88" s="1281"/>
      <c r="C88" s="1315"/>
      <c r="D88" s="1316" t="s">
        <v>1474</v>
      </c>
      <c r="E88" s="1316"/>
      <c r="F88" s="1124"/>
      <c r="G88" s="1188"/>
      <c r="H88" s="1317"/>
      <c r="I88" s="1317"/>
      <c r="J88" s="1317"/>
      <c r="K88" s="1317"/>
      <c r="L88" s="1317"/>
      <c r="M88" s="1317"/>
      <c r="N88" s="1317"/>
      <c r="O88" s="1317"/>
      <c r="P88" s="1317"/>
      <c r="Q88" s="1317"/>
    </row>
    <row r="89" spans="2:17" ht="14.25">
      <c r="B89" s="1320"/>
      <c r="C89" s="1315"/>
      <c r="D89" s="1316" t="s">
        <v>1475</v>
      </c>
      <c r="E89" s="1316"/>
      <c r="F89" s="1124"/>
      <c r="G89" s="1188"/>
      <c r="H89" s="1317"/>
      <c r="I89" s="1317"/>
      <c r="J89" s="1317"/>
      <c r="K89" s="1317"/>
      <c r="L89" s="1317"/>
      <c r="M89" s="1317"/>
      <c r="N89" s="1317"/>
      <c r="O89" s="1317"/>
      <c r="P89" s="1317"/>
      <c r="Q89" s="1317"/>
    </row>
    <row r="90" spans="2:17" ht="14.25">
      <c r="B90" s="1320"/>
      <c r="C90" s="1315"/>
      <c r="D90" s="1316" t="s">
        <v>1476</v>
      </c>
      <c r="E90" s="1316"/>
      <c r="F90" s="1124"/>
      <c r="G90" s="1188"/>
      <c r="H90" s="1317"/>
      <c r="I90" s="1317"/>
      <c r="J90" s="1317"/>
      <c r="K90" s="1317"/>
      <c r="L90" s="1317"/>
      <c r="M90" s="1317"/>
      <c r="N90" s="1317"/>
      <c r="O90" s="1317"/>
      <c r="P90" s="1317"/>
      <c r="Q90" s="1317"/>
    </row>
    <row r="91" spans="2:17" ht="14.25">
      <c r="B91" s="1320"/>
      <c r="C91" s="1315"/>
      <c r="D91" s="1316" t="s">
        <v>1477</v>
      </c>
      <c r="E91" s="1316"/>
      <c r="F91" s="1124"/>
      <c r="G91" s="1188"/>
      <c r="H91" s="1317"/>
      <c r="I91" s="1317"/>
      <c r="J91" s="1317"/>
      <c r="K91" s="1317"/>
      <c r="L91" s="1317"/>
      <c r="M91" s="1317"/>
      <c r="N91" s="1317"/>
      <c r="O91" s="1317"/>
      <c r="P91" s="1317"/>
      <c r="Q91" s="1317"/>
    </row>
    <row r="92" spans="2:17" ht="14.25">
      <c r="B92" s="1320"/>
      <c r="C92" s="1315"/>
      <c r="D92" s="1316" t="s">
        <v>1478</v>
      </c>
      <c r="E92" s="1316"/>
      <c r="F92" s="1124"/>
      <c r="G92" s="1188"/>
      <c r="H92" s="1317"/>
      <c r="I92" s="1317"/>
      <c r="J92" s="1317"/>
      <c r="K92" s="1317"/>
      <c r="L92" s="1317"/>
      <c r="M92" s="1317"/>
      <c r="N92" s="1317"/>
      <c r="O92" s="1317"/>
      <c r="P92" s="1317"/>
      <c r="Q92" s="1317"/>
    </row>
    <row r="93" spans="2:17" ht="14.25">
      <c r="B93" s="1320"/>
      <c r="C93" s="1321"/>
      <c r="D93" s="1322" t="s">
        <v>1213</v>
      </c>
      <c r="E93" s="1322"/>
      <c r="F93" s="1124"/>
      <c r="G93" s="1188"/>
      <c r="H93" s="1317"/>
      <c r="I93" s="1317"/>
      <c r="J93" s="1317"/>
      <c r="K93" s="1317"/>
      <c r="L93" s="1317"/>
      <c r="M93" s="1317"/>
      <c r="N93" s="1317"/>
      <c r="O93" s="1317"/>
      <c r="P93" s="1317"/>
      <c r="Q93" s="1317"/>
    </row>
    <row r="94" spans="2:17" ht="14.25">
      <c r="B94" s="1320"/>
      <c r="C94" s="1321"/>
      <c r="D94" s="1322" t="s">
        <v>1479</v>
      </c>
      <c r="E94" s="1322"/>
      <c r="F94" s="1124"/>
      <c r="G94" s="1188"/>
      <c r="H94" s="1317"/>
      <c r="I94" s="1317"/>
      <c r="J94" s="1317"/>
      <c r="K94" s="1317"/>
      <c r="L94" s="1317"/>
      <c r="M94" s="1317"/>
      <c r="N94" s="1317"/>
      <c r="O94" s="1317"/>
      <c r="P94" s="1317"/>
      <c r="Q94" s="1317"/>
    </row>
    <row r="95" spans="2:17" ht="14.25">
      <c r="B95" s="1320"/>
      <c r="C95" s="1321"/>
      <c r="D95" s="1322" t="s">
        <v>1480</v>
      </c>
      <c r="E95" s="1322"/>
      <c r="F95" s="1124"/>
      <c r="G95" s="1188"/>
      <c r="H95" s="1317"/>
      <c r="I95" s="1317"/>
      <c r="J95" s="1317"/>
      <c r="K95" s="1317"/>
      <c r="L95" s="1317"/>
      <c r="M95" s="1317"/>
      <c r="N95" s="1317"/>
      <c r="O95" s="1317"/>
      <c r="P95" s="1317"/>
      <c r="Q95" s="1317"/>
    </row>
    <row r="96" spans="2:17">
      <c r="B96" s="1323"/>
      <c r="C96" s="1321"/>
      <c r="D96" s="1322" t="s">
        <v>164</v>
      </c>
      <c r="E96" s="1322"/>
      <c r="F96" s="1124"/>
      <c r="G96" s="1188"/>
      <c r="H96" s="1317"/>
      <c r="I96" s="1317"/>
      <c r="J96" s="1317"/>
      <c r="K96" s="1317"/>
      <c r="L96" s="1317"/>
      <c r="M96" s="1317"/>
      <c r="N96" s="1317"/>
      <c r="O96" s="1317"/>
      <c r="P96" s="1317"/>
      <c r="Q96" s="1317"/>
    </row>
    <row r="97" spans="2:17">
      <c r="B97" s="1323"/>
      <c r="C97" s="1325"/>
      <c r="D97" s="1325" t="s">
        <v>1481</v>
      </c>
      <c r="E97" s="1325"/>
      <c r="F97" s="1124"/>
      <c r="G97" s="1188"/>
      <c r="H97" s="1319">
        <f t="shared" ref="H97:Q97" si="16">SUM(H87:H96)</f>
        <v>0</v>
      </c>
      <c r="I97" s="1319">
        <f t="shared" si="16"/>
        <v>0</v>
      </c>
      <c r="J97" s="1319">
        <f t="shared" si="16"/>
        <v>0</v>
      </c>
      <c r="K97" s="1319">
        <f t="shared" si="16"/>
        <v>0</v>
      </c>
      <c r="L97" s="1319">
        <f t="shared" si="16"/>
        <v>0</v>
      </c>
      <c r="M97" s="1319">
        <f t="shared" si="16"/>
        <v>0</v>
      </c>
      <c r="N97" s="1319">
        <f t="shared" si="16"/>
        <v>0</v>
      </c>
      <c r="O97" s="1319">
        <f t="shared" si="16"/>
        <v>0</v>
      </c>
      <c r="P97" s="1319">
        <f t="shared" si="16"/>
        <v>0</v>
      </c>
      <c r="Q97" s="1319">
        <f t="shared" si="16"/>
        <v>0</v>
      </c>
    </row>
    <row r="98" spans="2:17">
      <c r="B98" s="1323"/>
      <c r="C98" s="1321"/>
      <c r="D98" s="1322" t="s">
        <v>95</v>
      </c>
      <c r="E98" s="1322"/>
      <c r="F98" s="1124"/>
      <c r="G98" s="1188"/>
      <c r="H98" s="1317"/>
      <c r="I98" s="1317"/>
      <c r="J98" s="1317"/>
      <c r="K98" s="1317"/>
      <c r="L98" s="1317"/>
      <c r="M98" s="1317"/>
      <c r="N98" s="1317"/>
      <c r="O98" s="1317"/>
      <c r="P98" s="1317"/>
      <c r="Q98" s="1317"/>
    </row>
    <row r="99" spans="2:17">
      <c r="B99" s="1323"/>
      <c r="C99" s="1325"/>
      <c r="D99" s="1325" t="s">
        <v>8</v>
      </c>
      <c r="E99" s="1325"/>
      <c r="F99" s="1124"/>
      <c r="G99" s="1188"/>
      <c r="H99" s="1319">
        <f t="shared" ref="H99:Q99" si="17">+H98+H97</f>
        <v>0</v>
      </c>
      <c r="I99" s="1319">
        <f t="shared" si="17"/>
        <v>0</v>
      </c>
      <c r="J99" s="1319">
        <f t="shared" si="17"/>
        <v>0</v>
      </c>
      <c r="K99" s="1319">
        <f t="shared" si="17"/>
        <v>0</v>
      </c>
      <c r="L99" s="1319">
        <f t="shared" si="17"/>
        <v>0</v>
      </c>
      <c r="M99" s="1319">
        <f t="shared" si="17"/>
        <v>0</v>
      </c>
      <c r="N99" s="1319">
        <f t="shared" si="17"/>
        <v>0</v>
      </c>
      <c r="O99" s="1319">
        <f t="shared" si="17"/>
        <v>0</v>
      </c>
      <c r="P99" s="1319">
        <f t="shared" si="17"/>
        <v>0</v>
      </c>
      <c r="Q99" s="1319">
        <f t="shared" si="17"/>
        <v>0</v>
      </c>
    </row>
    <row r="100" spans="2:17" ht="25.5">
      <c r="B100" s="1240"/>
      <c r="C100" s="1328" t="s">
        <v>1484</v>
      </c>
      <c r="D100" s="1316" t="s">
        <v>1471</v>
      </c>
      <c r="E100" s="1316"/>
      <c r="F100" s="1124"/>
      <c r="G100" s="1188"/>
      <c r="H100" s="1317"/>
      <c r="I100" s="1317"/>
      <c r="J100" s="1317"/>
      <c r="K100" s="1317"/>
      <c r="L100" s="1317"/>
      <c r="M100" s="1317"/>
      <c r="N100" s="1317"/>
      <c r="O100" s="1317"/>
      <c r="P100" s="1317"/>
      <c r="Q100" s="1317"/>
    </row>
    <row r="101" spans="2:17">
      <c r="B101" s="1241"/>
      <c r="C101" s="1315"/>
      <c r="D101" s="1316" t="s">
        <v>1472</v>
      </c>
      <c r="E101" s="1316"/>
      <c r="F101" s="1124"/>
      <c r="G101" s="1188"/>
      <c r="H101" s="1317"/>
      <c r="I101" s="1317"/>
      <c r="J101" s="1317"/>
      <c r="K101" s="1317"/>
      <c r="L101" s="1317"/>
      <c r="M101" s="1317"/>
      <c r="N101" s="1317"/>
      <c r="O101" s="1317"/>
      <c r="P101" s="1317"/>
      <c r="Q101" s="1317"/>
    </row>
    <row r="102" spans="2:17" ht="19.5">
      <c r="B102" s="1281"/>
      <c r="C102" s="1315"/>
      <c r="D102" s="1315" t="s">
        <v>1473</v>
      </c>
      <c r="E102" s="1315"/>
      <c r="F102" s="1124"/>
      <c r="G102" s="1188"/>
      <c r="H102" s="1319">
        <f t="shared" ref="H102:P102" si="18">SUM(H100:H101)</f>
        <v>0</v>
      </c>
      <c r="I102" s="1319">
        <f t="shared" si="18"/>
        <v>0</v>
      </c>
      <c r="J102" s="1319">
        <f t="shared" si="18"/>
        <v>0</v>
      </c>
      <c r="K102" s="1319">
        <f t="shared" si="18"/>
        <v>0</v>
      </c>
      <c r="L102" s="1319">
        <f t="shared" si="18"/>
        <v>0</v>
      </c>
      <c r="M102" s="1319">
        <f t="shared" si="18"/>
        <v>0</v>
      </c>
      <c r="N102" s="1319">
        <f t="shared" si="18"/>
        <v>0</v>
      </c>
      <c r="O102" s="1319">
        <f t="shared" si="18"/>
        <v>0</v>
      </c>
      <c r="P102" s="1319">
        <f t="shared" si="18"/>
        <v>0</v>
      </c>
      <c r="Q102" s="1319">
        <f>SUM(Q100:Q101)</f>
        <v>0</v>
      </c>
    </row>
    <row r="103" spans="2:17" ht="19.5">
      <c r="B103" s="1281"/>
      <c r="C103" s="1315"/>
      <c r="D103" s="1316" t="s">
        <v>1474</v>
      </c>
      <c r="E103" s="1316"/>
      <c r="F103" s="1124"/>
      <c r="G103" s="1188"/>
      <c r="H103" s="1317"/>
      <c r="I103" s="1317"/>
      <c r="J103" s="1317"/>
      <c r="K103" s="1317"/>
      <c r="L103" s="1317"/>
      <c r="M103" s="1317"/>
      <c r="N103" s="1317"/>
      <c r="O103" s="1317"/>
      <c r="P103" s="1317"/>
      <c r="Q103" s="1317"/>
    </row>
    <row r="104" spans="2:17" ht="14.25">
      <c r="B104" s="1320"/>
      <c r="C104" s="1315"/>
      <c r="D104" s="1316" t="s">
        <v>1475</v>
      </c>
      <c r="E104" s="1316"/>
      <c r="F104" s="1124"/>
      <c r="G104" s="1188"/>
      <c r="H104" s="1317"/>
      <c r="I104" s="1317"/>
      <c r="J104" s="1317"/>
      <c r="K104" s="1317"/>
      <c r="L104" s="1317"/>
      <c r="M104" s="1317"/>
      <c r="N104" s="1317"/>
      <c r="O104" s="1317"/>
      <c r="P104" s="1317"/>
      <c r="Q104" s="1317"/>
    </row>
    <row r="105" spans="2:17" ht="14.25">
      <c r="B105" s="1320"/>
      <c r="C105" s="1315"/>
      <c r="D105" s="1316" t="s">
        <v>1476</v>
      </c>
      <c r="E105" s="1316"/>
      <c r="F105" s="1124"/>
      <c r="G105" s="1188"/>
      <c r="H105" s="1317"/>
      <c r="I105" s="1317"/>
      <c r="J105" s="1317"/>
      <c r="K105" s="1317"/>
      <c r="L105" s="1317"/>
      <c r="M105" s="1317"/>
      <c r="N105" s="1317"/>
      <c r="O105" s="1317"/>
      <c r="P105" s="1317"/>
      <c r="Q105" s="1317"/>
    </row>
    <row r="106" spans="2:17" ht="14.25">
      <c r="B106" s="1320"/>
      <c r="C106" s="1315"/>
      <c r="D106" s="1316" t="s">
        <v>1477</v>
      </c>
      <c r="E106" s="1316"/>
      <c r="F106" s="1124"/>
      <c r="G106" s="1188"/>
      <c r="H106" s="1317"/>
      <c r="I106" s="1317"/>
      <c r="J106" s="1317"/>
      <c r="K106" s="1317"/>
      <c r="L106" s="1317"/>
      <c r="M106" s="1317"/>
      <c r="N106" s="1317"/>
      <c r="O106" s="1317"/>
      <c r="P106" s="1317"/>
      <c r="Q106" s="1317"/>
    </row>
    <row r="107" spans="2:17" ht="14.25">
      <c r="B107" s="1320"/>
      <c r="C107" s="1315"/>
      <c r="D107" s="1316" t="s">
        <v>1478</v>
      </c>
      <c r="E107" s="1316"/>
      <c r="F107" s="1124"/>
      <c r="G107" s="1188"/>
      <c r="H107" s="1317"/>
      <c r="I107" s="1317"/>
      <c r="J107" s="1317"/>
      <c r="K107" s="1317"/>
      <c r="L107" s="1317"/>
      <c r="M107" s="1317"/>
      <c r="N107" s="1317"/>
      <c r="O107" s="1317"/>
      <c r="P107" s="1317"/>
      <c r="Q107" s="1317"/>
    </row>
    <row r="108" spans="2:17" ht="14.25">
      <c r="B108" s="1320"/>
      <c r="C108" s="1321"/>
      <c r="D108" s="1322" t="s">
        <v>1213</v>
      </c>
      <c r="E108" s="1322"/>
      <c r="F108" s="1124"/>
      <c r="G108" s="1188"/>
      <c r="H108" s="1317"/>
      <c r="I108" s="1317"/>
      <c r="J108" s="1317"/>
      <c r="K108" s="1317"/>
      <c r="L108" s="1317"/>
      <c r="M108" s="1317"/>
      <c r="N108" s="1317"/>
      <c r="O108" s="1317"/>
      <c r="P108" s="1317"/>
      <c r="Q108" s="1317"/>
    </row>
    <row r="109" spans="2:17" ht="14.25">
      <c r="B109" s="1320"/>
      <c r="C109" s="1321"/>
      <c r="D109" s="1322" t="s">
        <v>1479</v>
      </c>
      <c r="E109" s="1322"/>
      <c r="F109" s="1124"/>
      <c r="G109" s="1188"/>
      <c r="H109" s="1317"/>
      <c r="I109" s="1317"/>
      <c r="J109" s="1317"/>
      <c r="K109" s="1317"/>
      <c r="L109" s="1317"/>
      <c r="M109" s="1317"/>
      <c r="N109" s="1317"/>
      <c r="O109" s="1317"/>
      <c r="P109" s="1317"/>
      <c r="Q109" s="1317"/>
    </row>
    <row r="110" spans="2:17" ht="14.25">
      <c r="B110" s="1320"/>
      <c r="C110" s="1321"/>
      <c r="D110" s="1322" t="s">
        <v>1480</v>
      </c>
      <c r="E110" s="1322"/>
      <c r="F110" s="1124"/>
      <c r="G110" s="1188"/>
      <c r="H110" s="1317"/>
      <c r="I110" s="1317"/>
      <c r="J110" s="1317"/>
      <c r="K110" s="1317"/>
      <c r="L110" s="1317"/>
      <c r="M110" s="1317"/>
      <c r="N110" s="1317"/>
      <c r="O110" s="1317"/>
      <c r="P110" s="1317"/>
      <c r="Q110" s="1317"/>
    </row>
    <row r="111" spans="2:17">
      <c r="B111" s="1323"/>
      <c r="C111" s="1321"/>
      <c r="D111" s="1322" t="s">
        <v>164</v>
      </c>
      <c r="E111" s="1322"/>
      <c r="F111" s="1124"/>
      <c r="G111" s="1188"/>
      <c r="H111" s="1317"/>
      <c r="I111" s="1317"/>
      <c r="J111" s="1317"/>
      <c r="K111" s="1317"/>
      <c r="L111" s="1317"/>
      <c r="M111" s="1317"/>
      <c r="N111" s="1317"/>
      <c r="O111" s="1317"/>
      <c r="P111" s="1317"/>
      <c r="Q111" s="1317"/>
    </row>
    <row r="112" spans="2:17">
      <c r="B112" s="1323"/>
      <c r="C112" s="1325"/>
      <c r="D112" s="1325" t="s">
        <v>1481</v>
      </c>
      <c r="E112" s="1325"/>
      <c r="F112" s="1124"/>
      <c r="G112" s="1188"/>
      <c r="H112" s="1319">
        <f t="shared" ref="H112:Q112" si="19">SUM(H102:H111)</f>
        <v>0</v>
      </c>
      <c r="I112" s="1319">
        <f t="shared" si="19"/>
        <v>0</v>
      </c>
      <c r="J112" s="1319">
        <f t="shared" si="19"/>
        <v>0</v>
      </c>
      <c r="K112" s="1319">
        <f t="shared" si="19"/>
        <v>0</v>
      </c>
      <c r="L112" s="1319">
        <f t="shared" si="19"/>
        <v>0</v>
      </c>
      <c r="M112" s="1319">
        <f t="shared" si="19"/>
        <v>0</v>
      </c>
      <c r="N112" s="1319">
        <f t="shared" si="19"/>
        <v>0</v>
      </c>
      <c r="O112" s="1319">
        <f t="shared" si="19"/>
        <v>0</v>
      </c>
      <c r="P112" s="1319">
        <f t="shared" si="19"/>
        <v>0</v>
      </c>
      <c r="Q112" s="1319">
        <f t="shared" si="19"/>
        <v>0</v>
      </c>
    </row>
    <row r="113" spans="2:17">
      <c r="B113" s="1323"/>
      <c r="C113" s="1321"/>
      <c r="D113" s="1322" t="s">
        <v>95</v>
      </c>
      <c r="E113" s="1322"/>
      <c r="F113" s="1124"/>
      <c r="G113" s="1188"/>
      <c r="H113" s="1317"/>
      <c r="I113" s="1317"/>
      <c r="J113" s="1317"/>
      <c r="K113" s="1317"/>
      <c r="L113" s="1317"/>
      <c r="M113" s="1317"/>
      <c r="N113" s="1317"/>
      <c r="O113" s="1317"/>
      <c r="P113" s="1317"/>
      <c r="Q113" s="1317"/>
    </row>
    <row r="114" spans="2:17">
      <c r="B114" s="1329"/>
      <c r="C114" s="1325"/>
      <c r="D114" s="1325" t="s">
        <v>8</v>
      </c>
      <c r="E114" s="1325"/>
      <c r="F114" s="1124"/>
      <c r="G114" s="1188"/>
      <c r="H114" s="1319">
        <f t="shared" ref="H114:Q114" si="20">+H113+H112</f>
        <v>0</v>
      </c>
      <c r="I114" s="1319">
        <f t="shared" si="20"/>
        <v>0</v>
      </c>
      <c r="J114" s="1319">
        <f t="shared" si="20"/>
        <v>0</v>
      </c>
      <c r="K114" s="1319">
        <f t="shared" si="20"/>
        <v>0</v>
      </c>
      <c r="L114" s="1319">
        <f t="shared" si="20"/>
        <v>0</v>
      </c>
      <c r="M114" s="1319">
        <f t="shared" si="20"/>
        <v>0</v>
      </c>
      <c r="N114" s="1319">
        <f t="shared" si="20"/>
        <v>0</v>
      </c>
      <c r="O114" s="1319">
        <f t="shared" si="20"/>
        <v>0</v>
      </c>
      <c r="P114" s="1319">
        <f t="shared" si="20"/>
        <v>0</v>
      </c>
      <c r="Q114" s="1319">
        <f t="shared" si="20"/>
        <v>0</v>
      </c>
    </row>
  </sheetData>
  <pageMargins left="0.70866141732283472" right="0.70866141732283472" top="0.74803149606299213" bottom="0.74803149606299213" header="0.31496062992125984" footer="0.31496062992125984"/>
  <pageSetup paperSize="9" scale="53" fitToHeight="3" orientation="landscape" r:id="rId1"/>
  <headerFooter>
    <oddHeader>&amp;C&amp;Z&amp;F</oddHeader>
  </headerFooter>
</worksheet>
</file>

<file path=xl/worksheets/sheet4.xml><?xml version="1.0" encoding="utf-8"?>
<worksheet xmlns="http://schemas.openxmlformats.org/spreadsheetml/2006/main" xmlns:r="http://schemas.openxmlformats.org/officeDocument/2006/relationships">
  <sheetPr codeName="Sheet4">
    <tabColor theme="5" tint="0.59999389629810485"/>
    <pageSetUpPr fitToPage="1"/>
  </sheetPr>
  <dimension ref="A1:FX246"/>
  <sheetViews>
    <sheetView zoomScale="80" zoomScaleNormal="80" workbookViewId="0">
      <selection activeCell="A10" sqref="A10"/>
    </sheetView>
  </sheetViews>
  <sheetFormatPr defaultRowHeight="14.25"/>
  <cols>
    <col min="1" max="1" width="61.5" style="68" customWidth="1"/>
    <col min="2" max="3" width="1.75" style="68" customWidth="1"/>
    <col min="4" max="7" width="1.75" style="68" hidden="1" customWidth="1"/>
    <col min="8" max="17" width="11.5" style="68" customWidth="1"/>
    <col min="18" max="175" width="9" style="68"/>
    <col min="176" max="16384" width="9" style="67"/>
  </cols>
  <sheetData>
    <row r="1" spans="1:180" ht="24.75">
      <c r="A1" s="109" t="str">
        <f>'1.5 Net Debt 1'!A1</f>
        <v>Finance</v>
      </c>
      <c r="B1" s="109"/>
      <c r="C1" s="109"/>
      <c r="D1" s="109"/>
      <c r="E1" s="109"/>
      <c r="F1" s="109"/>
      <c r="G1" s="109"/>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row>
    <row r="2" spans="1:180" ht="24.75">
      <c r="A2" s="108" t="str">
        <f>'1.5 Net Debt 1'!A2</f>
        <v xml:space="preserve">National Grid Gas Transmission </v>
      </c>
      <c r="B2" s="108"/>
      <c r="C2" s="108"/>
      <c r="D2" s="108"/>
      <c r="E2" s="108"/>
      <c r="F2" s="108"/>
      <c r="G2" s="108"/>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row>
    <row r="3" spans="1:180" ht="25.5" thickBot="1">
      <c r="A3" s="107" t="str">
        <f>'1.5 Net Debt 1'!A3</f>
        <v>2012/13</v>
      </c>
      <c r="B3" s="107"/>
      <c r="C3" s="107"/>
      <c r="D3" s="107"/>
      <c r="E3" s="107"/>
      <c r="F3" s="107"/>
      <c r="G3" s="107"/>
      <c r="H3" s="106"/>
      <c r="I3" s="106"/>
      <c r="J3" s="106"/>
      <c r="K3" s="106"/>
      <c r="L3" s="106"/>
      <c r="M3" s="106"/>
      <c r="N3" s="106"/>
      <c r="O3" s="106"/>
      <c r="P3" s="106"/>
      <c r="Q3" s="106"/>
      <c r="R3" s="106"/>
      <c r="S3" s="106"/>
      <c r="T3" s="106"/>
      <c r="U3" s="106"/>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row>
    <row r="4" spans="1:180" s="100" customFormat="1">
      <c r="A4" s="74"/>
      <c r="B4" s="74"/>
      <c r="C4" s="74"/>
      <c r="D4" s="74"/>
      <c r="E4" s="74"/>
      <c r="F4" s="74"/>
      <c r="G4" s="74"/>
      <c r="H4" s="74"/>
      <c r="I4" s="74"/>
      <c r="J4" s="74"/>
      <c r="K4" s="74"/>
      <c r="L4" s="74"/>
      <c r="M4" s="74"/>
      <c r="N4" s="74"/>
      <c r="O4" s="74"/>
      <c r="P4" s="74"/>
      <c r="Q4" s="74"/>
      <c r="R4" s="74"/>
      <c r="S4" s="74"/>
      <c r="T4" s="74"/>
      <c r="U4" s="74"/>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row>
    <row r="5" spans="1:180" s="100" customFormat="1">
      <c r="A5" s="74"/>
      <c r="B5" s="74"/>
      <c r="C5" s="74"/>
      <c r="D5" s="74"/>
      <c r="E5" s="74"/>
      <c r="F5" s="74"/>
      <c r="G5" s="74"/>
      <c r="H5" s="74"/>
      <c r="I5" s="74"/>
      <c r="J5" s="74"/>
      <c r="K5" s="74"/>
      <c r="L5" s="74"/>
      <c r="M5" s="74"/>
      <c r="N5" s="74"/>
      <c r="O5" s="74"/>
      <c r="P5" s="74"/>
      <c r="Q5" s="74"/>
      <c r="R5" s="74"/>
      <c r="S5" s="74"/>
      <c r="T5" s="74"/>
      <c r="U5" s="74"/>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row>
    <row r="6" spans="1:180" s="100" customFormat="1" ht="15">
      <c r="A6" s="2424" t="s">
        <v>2792</v>
      </c>
      <c r="B6" s="74"/>
      <c r="C6" s="74"/>
      <c r="D6" s="74"/>
      <c r="E6" s="74"/>
      <c r="F6" s="74"/>
      <c r="G6" s="74"/>
      <c r="H6" s="74"/>
      <c r="I6" s="74"/>
      <c r="J6" s="74"/>
      <c r="K6" s="74"/>
      <c r="L6" s="74"/>
      <c r="M6" s="74"/>
      <c r="N6" s="74"/>
      <c r="O6" s="74"/>
      <c r="P6" s="74"/>
      <c r="Q6" s="74"/>
      <c r="R6" s="74"/>
      <c r="S6" s="74"/>
      <c r="T6" s="74"/>
      <c r="U6" s="74"/>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row>
    <row r="7" spans="1:180" s="100" customFormat="1" ht="15">
      <c r="A7" s="74"/>
      <c r="B7" s="74"/>
      <c r="C7" s="74"/>
      <c r="D7" s="74"/>
      <c r="E7" s="74"/>
      <c r="F7" s="74"/>
      <c r="G7" s="74"/>
      <c r="H7" s="103" t="s">
        <v>152</v>
      </c>
      <c r="I7" s="104"/>
      <c r="J7" s="103" t="s">
        <v>151</v>
      </c>
      <c r="K7" s="102"/>
      <c r="L7" s="102"/>
      <c r="M7" s="102"/>
      <c r="N7" s="102"/>
      <c r="O7" s="102"/>
      <c r="P7" s="102"/>
      <c r="Q7" s="102"/>
      <c r="R7" s="74"/>
      <c r="S7" s="74"/>
      <c r="T7" s="74"/>
      <c r="U7" s="74"/>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row>
    <row r="8" spans="1:180">
      <c r="A8" s="84" t="s">
        <v>146</v>
      </c>
      <c r="B8" s="70"/>
      <c r="C8" s="70"/>
      <c r="D8" s="70"/>
      <c r="E8" s="70"/>
      <c r="F8" s="70"/>
      <c r="G8" s="70"/>
      <c r="H8" s="99">
        <v>2012</v>
      </c>
      <c r="I8" s="99">
        <f t="shared" ref="I8:Q8" si="0">SUM(H8+1)</f>
        <v>2013</v>
      </c>
      <c r="J8" s="99">
        <f t="shared" si="0"/>
        <v>2014</v>
      </c>
      <c r="K8" s="99">
        <f t="shared" si="0"/>
        <v>2015</v>
      </c>
      <c r="L8" s="99">
        <f t="shared" si="0"/>
        <v>2016</v>
      </c>
      <c r="M8" s="99">
        <f t="shared" si="0"/>
        <v>2017</v>
      </c>
      <c r="N8" s="99">
        <f t="shared" si="0"/>
        <v>2018</v>
      </c>
      <c r="O8" s="99">
        <f t="shared" si="0"/>
        <v>2019</v>
      </c>
      <c r="P8" s="99">
        <f t="shared" si="0"/>
        <v>2020</v>
      </c>
      <c r="Q8" s="99">
        <f t="shared" si="0"/>
        <v>2021</v>
      </c>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row>
    <row r="9" spans="1:180">
      <c r="B9" s="82"/>
      <c r="C9" s="70"/>
      <c r="D9" s="70"/>
      <c r="E9" s="70"/>
      <c r="F9" s="70"/>
      <c r="G9" s="70"/>
      <c r="H9" s="70" t="s">
        <v>150</v>
      </c>
      <c r="I9" s="70" t="s">
        <v>150</v>
      </c>
      <c r="J9" s="70" t="s">
        <v>150</v>
      </c>
      <c r="K9" s="70" t="s">
        <v>150</v>
      </c>
      <c r="L9" s="70" t="s">
        <v>150</v>
      </c>
      <c r="M9" s="70" t="s">
        <v>150</v>
      </c>
      <c r="N9" s="70" t="s">
        <v>150</v>
      </c>
      <c r="O9" s="70" t="s">
        <v>150</v>
      </c>
      <c r="P9" s="70" t="s">
        <v>150</v>
      </c>
      <c r="Q9" s="70" t="s">
        <v>150</v>
      </c>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row>
    <row r="10" spans="1:180" ht="15">
      <c r="A10" s="86" t="s">
        <v>149</v>
      </c>
      <c r="B10" s="82"/>
      <c r="C10" s="94"/>
      <c r="D10" s="94"/>
      <c r="E10" s="94"/>
      <c r="F10" s="94"/>
      <c r="G10" s="94"/>
      <c r="H10" s="70"/>
      <c r="I10" s="70"/>
      <c r="J10" s="70"/>
      <c r="K10" s="70"/>
      <c r="L10" s="70"/>
      <c r="M10" s="70"/>
      <c r="N10" s="70"/>
      <c r="O10" s="70"/>
      <c r="P10" s="70"/>
      <c r="Q10" s="70"/>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row>
    <row r="11" spans="1:180" ht="15">
      <c r="A11" s="86"/>
      <c r="B11" s="82"/>
      <c r="C11" s="94"/>
      <c r="D11" s="94"/>
      <c r="E11" s="94"/>
      <c r="F11" s="94"/>
      <c r="G11" s="94"/>
      <c r="H11" s="98"/>
      <c r="I11" s="98"/>
      <c r="J11" s="98"/>
      <c r="K11" s="98"/>
      <c r="L11" s="98"/>
      <c r="M11" s="98"/>
      <c r="N11" s="98"/>
      <c r="O11" s="98"/>
      <c r="P11" s="98"/>
      <c r="Q11" s="97"/>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row>
    <row r="12" spans="1:180" ht="15" hidden="1">
      <c r="A12" s="86"/>
      <c r="B12" s="82"/>
      <c r="C12" s="94"/>
      <c r="D12" s="94"/>
      <c r="E12" s="94"/>
      <c r="F12" s="94"/>
      <c r="G12" s="94"/>
      <c r="H12" s="96"/>
      <c r="I12" s="96"/>
      <c r="J12" s="96"/>
      <c r="K12" s="96"/>
      <c r="L12" s="96"/>
      <c r="M12" s="96"/>
      <c r="N12" s="96"/>
      <c r="O12" s="96"/>
      <c r="P12" s="96"/>
      <c r="Q12" s="95"/>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row>
    <row r="13" spans="1:180">
      <c r="A13" s="71" t="s">
        <v>6</v>
      </c>
      <c r="B13" s="82"/>
      <c r="C13" s="70"/>
      <c r="D13" s="70"/>
      <c r="E13" s="70"/>
      <c r="F13" s="70"/>
      <c r="G13" s="70"/>
      <c r="H13" s="93"/>
      <c r="I13" s="93"/>
      <c r="J13" s="93"/>
      <c r="K13" s="93"/>
      <c r="L13" s="93"/>
      <c r="M13" s="93"/>
      <c r="N13" s="93"/>
      <c r="O13" s="93"/>
      <c r="P13" s="93"/>
      <c r="Q13" s="69"/>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row>
    <row r="14" spans="1:180">
      <c r="A14" s="89" t="s">
        <v>144</v>
      </c>
      <c r="B14" s="82"/>
      <c r="C14" s="70"/>
      <c r="D14" s="70"/>
      <c r="E14" s="70"/>
      <c r="F14" s="70"/>
      <c r="G14" s="70"/>
      <c r="H14" s="92"/>
      <c r="I14" s="92"/>
      <c r="J14" s="92"/>
      <c r="K14" s="92"/>
      <c r="L14" s="92"/>
      <c r="M14" s="92"/>
      <c r="N14" s="92"/>
      <c r="O14" s="92"/>
      <c r="P14" s="92"/>
      <c r="Q14" s="92"/>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row>
    <row r="15" spans="1:180">
      <c r="A15" s="71" t="s">
        <v>143</v>
      </c>
      <c r="B15" s="70"/>
      <c r="C15" s="70"/>
      <c r="D15" s="70"/>
      <c r="E15" s="70"/>
      <c r="F15" s="70"/>
      <c r="G15" s="70"/>
      <c r="H15" s="80"/>
      <c r="I15" s="80"/>
      <c r="J15" s="80"/>
      <c r="K15" s="80"/>
      <c r="L15" s="80"/>
      <c r="M15" s="80"/>
      <c r="N15" s="80"/>
      <c r="O15" s="80"/>
      <c r="P15" s="80"/>
      <c r="Q15" s="8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row>
    <row r="16" spans="1:180">
      <c r="A16" s="71" t="s">
        <v>142</v>
      </c>
      <c r="B16" s="70"/>
      <c r="C16" s="70"/>
      <c r="D16" s="70"/>
      <c r="E16" s="70"/>
      <c r="F16" s="70"/>
      <c r="G16" s="70"/>
      <c r="H16" s="78"/>
      <c r="I16" s="78"/>
      <c r="J16" s="78"/>
      <c r="K16" s="78"/>
      <c r="L16" s="78"/>
      <c r="M16" s="78"/>
      <c r="N16" s="78"/>
      <c r="O16" s="78"/>
      <c r="P16" s="78"/>
      <c r="Q16" s="78"/>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row>
    <row r="17" spans="1:180">
      <c r="A17" s="71" t="s">
        <v>141</v>
      </c>
      <c r="B17" s="70"/>
      <c r="C17" s="70"/>
      <c r="D17" s="70"/>
      <c r="E17" s="70"/>
      <c r="F17" s="70"/>
      <c r="G17" s="70"/>
      <c r="H17" s="78"/>
      <c r="I17" s="78"/>
      <c r="J17" s="78"/>
      <c r="K17" s="78"/>
      <c r="L17" s="78"/>
      <c r="M17" s="78"/>
      <c r="N17" s="78"/>
      <c r="O17" s="78"/>
      <c r="P17" s="78"/>
      <c r="Q17" s="78"/>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row>
    <row r="18" spans="1:180">
      <c r="A18" s="71" t="s">
        <v>140</v>
      </c>
      <c r="B18" s="70"/>
      <c r="C18" s="70"/>
      <c r="D18" s="70"/>
      <c r="E18" s="70"/>
      <c r="F18" s="70"/>
      <c r="G18" s="70"/>
      <c r="H18" s="78"/>
      <c r="I18" s="78"/>
      <c r="J18" s="78"/>
      <c r="K18" s="78"/>
      <c r="L18" s="78"/>
      <c r="M18" s="78"/>
      <c r="N18" s="78"/>
      <c r="O18" s="78"/>
      <c r="P18" s="78"/>
      <c r="Q18" s="78"/>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row>
    <row r="19" spans="1:180">
      <c r="A19" s="71" t="s">
        <v>139</v>
      </c>
      <c r="B19" s="70"/>
      <c r="C19" s="70"/>
      <c r="D19" s="70"/>
      <c r="E19" s="70"/>
      <c r="F19" s="70"/>
      <c r="G19" s="70"/>
      <c r="H19" s="78"/>
      <c r="I19" s="78"/>
      <c r="J19" s="78"/>
      <c r="K19" s="78"/>
      <c r="L19" s="78"/>
      <c r="M19" s="78"/>
      <c r="N19" s="78"/>
      <c r="O19" s="78"/>
      <c r="P19" s="78"/>
      <c r="Q19" s="78"/>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row>
    <row r="20" spans="1:180">
      <c r="A20" s="71"/>
      <c r="B20" s="70"/>
      <c r="C20" s="70"/>
      <c r="D20" s="70"/>
      <c r="E20" s="70"/>
      <c r="F20" s="70"/>
      <c r="G20" s="70"/>
      <c r="H20" s="77"/>
      <c r="I20" s="77"/>
      <c r="J20" s="77"/>
      <c r="K20" s="77"/>
      <c r="L20" s="77"/>
      <c r="M20" s="77"/>
      <c r="N20" s="77"/>
      <c r="O20" s="77"/>
      <c r="P20" s="77"/>
      <c r="Q20" s="77"/>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row>
    <row r="21" spans="1:180">
      <c r="A21" s="76" t="s">
        <v>138</v>
      </c>
      <c r="B21" s="85"/>
      <c r="C21" s="74"/>
      <c r="D21" s="74"/>
      <c r="E21" s="74"/>
      <c r="F21" s="74"/>
      <c r="G21" s="74"/>
      <c r="H21" s="75">
        <f t="shared" ref="H21:Q21" si="1">SUM(H15:H20)</f>
        <v>0</v>
      </c>
      <c r="I21" s="75">
        <f t="shared" si="1"/>
        <v>0</v>
      </c>
      <c r="J21" s="75">
        <f t="shared" si="1"/>
        <v>0</v>
      </c>
      <c r="K21" s="75">
        <f t="shared" si="1"/>
        <v>0</v>
      </c>
      <c r="L21" s="75">
        <f t="shared" si="1"/>
        <v>0</v>
      </c>
      <c r="M21" s="75">
        <f t="shared" si="1"/>
        <v>0</v>
      </c>
      <c r="N21" s="75">
        <f t="shared" si="1"/>
        <v>0</v>
      </c>
      <c r="O21" s="75">
        <f t="shared" si="1"/>
        <v>0</v>
      </c>
      <c r="P21" s="75">
        <f t="shared" si="1"/>
        <v>0</v>
      </c>
      <c r="Q21" s="75">
        <f t="shared" si="1"/>
        <v>0</v>
      </c>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row>
    <row r="22" spans="1:180">
      <c r="A22" s="76" t="s">
        <v>137</v>
      </c>
      <c r="B22" s="85"/>
      <c r="C22" s="74"/>
      <c r="D22" s="74"/>
      <c r="E22" s="74"/>
      <c r="F22" s="74"/>
      <c r="G22" s="74"/>
      <c r="H22" s="75">
        <f t="shared" ref="H22:Q22" si="2">H13-H21</f>
        <v>0</v>
      </c>
      <c r="I22" s="75">
        <f t="shared" si="2"/>
        <v>0</v>
      </c>
      <c r="J22" s="75">
        <f t="shared" si="2"/>
        <v>0</v>
      </c>
      <c r="K22" s="75">
        <f t="shared" si="2"/>
        <v>0</v>
      </c>
      <c r="L22" s="75">
        <f t="shared" si="2"/>
        <v>0</v>
      </c>
      <c r="M22" s="75">
        <f t="shared" si="2"/>
        <v>0</v>
      </c>
      <c r="N22" s="75">
        <f t="shared" si="2"/>
        <v>0</v>
      </c>
      <c r="O22" s="75">
        <f t="shared" si="2"/>
        <v>0</v>
      </c>
      <c r="P22" s="75">
        <f t="shared" si="2"/>
        <v>0</v>
      </c>
      <c r="Q22" s="75">
        <f t="shared" si="2"/>
        <v>0</v>
      </c>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row>
    <row r="23" spans="1:180">
      <c r="A23" s="84"/>
      <c r="B23" s="82"/>
      <c r="C23" s="70"/>
      <c r="D23" s="70"/>
      <c r="E23" s="70"/>
      <c r="F23" s="70"/>
      <c r="G23" s="70"/>
      <c r="H23" s="81"/>
      <c r="I23" s="81"/>
      <c r="J23" s="81"/>
      <c r="K23" s="81"/>
      <c r="L23" s="81"/>
      <c r="M23" s="81"/>
      <c r="N23" s="81"/>
      <c r="O23" s="81"/>
      <c r="P23" s="81"/>
      <c r="Q23" s="81"/>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row>
    <row r="24" spans="1:180">
      <c r="A24" s="91" t="s">
        <v>136</v>
      </c>
      <c r="B24" s="82"/>
      <c r="C24" s="70"/>
      <c r="D24" s="70"/>
      <c r="E24" s="70"/>
      <c r="F24" s="70"/>
      <c r="G24" s="70"/>
      <c r="H24" s="81"/>
      <c r="I24" s="81"/>
      <c r="J24" s="81"/>
      <c r="K24" s="81"/>
      <c r="L24" s="81"/>
      <c r="M24" s="81"/>
      <c r="N24" s="81"/>
      <c r="O24" s="81"/>
      <c r="P24" s="81"/>
      <c r="Q24" s="81"/>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row>
    <row r="25" spans="1:180" hidden="1">
      <c r="A25" s="71" t="s">
        <v>135</v>
      </c>
      <c r="B25" s="82"/>
      <c r="C25" s="70"/>
      <c r="D25" s="70"/>
      <c r="E25" s="70"/>
      <c r="F25" s="70"/>
      <c r="G25" s="70"/>
      <c r="H25" s="80"/>
      <c r="I25" s="80"/>
      <c r="J25" s="80"/>
      <c r="K25" s="80"/>
      <c r="L25" s="80"/>
      <c r="M25" s="80"/>
      <c r="N25" s="80"/>
      <c r="O25" s="80"/>
      <c r="P25" s="80"/>
      <c r="Q25" s="8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row>
    <row r="26" spans="1:180">
      <c r="A26" s="90" t="s">
        <v>134</v>
      </c>
      <c r="B26" s="70"/>
      <c r="C26" s="70"/>
      <c r="D26" s="70"/>
      <c r="E26" s="70"/>
      <c r="F26" s="70"/>
      <c r="G26" s="70"/>
      <c r="H26" s="80"/>
      <c r="I26" s="80"/>
      <c r="J26" s="80"/>
      <c r="K26" s="80"/>
      <c r="L26" s="80"/>
      <c r="M26" s="80"/>
      <c r="N26" s="80"/>
      <c r="O26" s="80"/>
      <c r="P26" s="80"/>
      <c r="Q26" s="8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row>
    <row r="27" spans="1:180">
      <c r="A27" s="90" t="s">
        <v>133</v>
      </c>
      <c r="B27" s="70"/>
      <c r="C27" s="70"/>
      <c r="D27" s="70"/>
      <c r="E27" s="70"/>
      <c r="F27" s="70"/>
      <c r="G27" s="70"/>
      <c r="H27" s="78"/>
      <c r="I27" s="78"/>
      <c r="J27" s="78"/>
      <c r="K27" s="78"/>
      <c r="L27" s="78"/>
      <c r="M27" s="78"/>
      <c r="N27" s="78"/>
      <c r="O27" s="78"/>
      <c r="P27" s="78"/>
      <c r="Q27" s="78"/>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row>
    <row r="28" spans="1:180">
      <c r="A28" s="90" t="s">
        <v>132</v>
      </c>
      <c r="B28" s="70"/>
      <c r="C28" s="70"/>
      <c r="D28" s="70"/>
      <c r="E28" s="70"/>
      <c r="F28" s="70"/>
      <c r="G28" s="70"/>
      <c r="H28" s="78"/>
      <c r="I28" s="78"/>
      <c r="J28" s="78"/>
      <c r="K28" s="78"/>
      <c r="L28" s="78"/>
      <c r="M28" s="78"/>
      <c r="N28" s="78"/>
      <c r="O28" s="78"/>
      <c r="P28" s="78"/>
      <c r="Q28" s="78"/>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row>
    <row r="29" spans="1:180">
      <c r="A29" s="90" t="s">
        <v>131</v>
      </c>
      <c r="B29" s="70"/>
      <c r="C29" s="70"/>
      <c r="D29" s="70"/>
      <c r="E29" s="70"/>
      <c r="F29" s="70"/>
      <c r="G29" s="70"/>
      <c r="H29" s="77"/>
      <c r="I29" s="77"/>
      <c r="J29" s="77"/>
      <c r="K29" s="77"/>
      <c r="L29" s="77"/>
      <c r="M29" s="77"/>
      <c r="N29" s="77"/>
      <c r="O29" s="77"/>
      <c r="P29" s="77"/>
      <c r="Q29" s="77"/>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row>
    <row r="30" spans="1:180">
      <c r="A30" s="89" t="s">
        <v>130</v>
      </c>
      <c r="B30" s="85"/>
      <c r="C30" s="74"/>
      <c r="D30" s="74"/>
      <c r="E30" s="74"/>
      <c r="F30" s="74"/>
      <c r="G30" s="74"/>
      <c r="H30" s="75">
        <f t="shared" ref="H30:Q30" si="3">H22-SUM(H25:H29)</f>
        <v>0</v>
      </c>
      <c r="I30" s="75">
        <f t="shared" si="3"/>
        <v>0</v>
      </c>
      <c r="J30" s="75">
        <f t="shared" si="3"/>
        <v>0</v>
      </c>
      <c r="K30" s="75">
        <f t="shared" si="3"/>
        <v>0</v>
      </c>
      <c r="L30" s="75">
        <f t="shared" si="3"/>
        <v>0</v>
      </c>
      <c r="M30" s="75">
        <f t="shared" si="3"/>
        <v>0</v>
      </c>
      <c r="N30" s="75">
        <f t="shared" si="3"/>
        <v>0</v>
      </c>
      <c r="O30" s="75">
        <f t="shared" si="3"/>
        <v>0</v>
      </c>
      <c r="P30" s="75">
        <f t="shared" si="3"/>
        <v>0</v>
      </c>
      <c r="Q30" s="75">
        <f t="shared" si="3"/>
        <v>0</v>
      </c>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row>
    <row r="31" spans="1:180">
      <c r="A31" s="84"/>
      <c r="B31" s="82"/>
      <c r="C31" s="70"/>
      <c r="D31" s="70"/>
      <c r="E31" s="70"/>
      <c r="F31" s="70"/>
      <c r="G31" s="70"/>
      <c r="H31" s="81"/>
      <c r="I31" s="81"/>
      <c r="J31" s="81"/>
      <c r="K31" s="81"/>
      <c r="L31" s="81"/>
      <c r="M31" s="81"/>
      <c r="N31" s="81"/>
      <c r="O31" s="81"/>
      <c r="P31" s="81"/>
      <c r="Q31" s="81"/>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row>
    <row r="32" spans="1:180">
      <c r="A32" s="89" t="s">
        <v>129</v>
      </c>
      <c r="B32" s="82"/>
      <c r="C32" s="70"/>
      <c r="D32" s="70"/>
      <c r="E32" s="70"/>
      <c r="F32" s="70"/>
      <c r="G32" s="70"/>
      <c r="H32" s="81"/>
      <c r="I32" s="81"/>
      <c r="J32" s="81"/>
      <c r="K32" s="81"/>
      <c r="L32" s="81"/>
      <c r="M32" s="81"/>
      <c r="N32" s="81"/>
      <c r="O32" s="81"/>
      <c r="P32" s="81"/>
      <c r="Q32" s="81"/>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row>
    <row r="33" spans="1:180">
      <c r="A33" s="71" t="s">
        <v>128</v>
      </c>
      <c r="B33" s="70"/>
      <c r="C33" s="70"/>
      <c r="D33" s="70"/>
      <c r="E33" s="70"/>
      <c r="F33" s="70"/>
      <c r="G33" s="70"/>
      <c r="H33" s="80"/>
      <c r="I33" s="80"/>
      <c r="J33" s="80"/>
      <c r="K33" s="80"/>
      <c r="L33" s="80"/>
      <c r="M33" s="80"/>
      <c r="N33" s="80"/>
      <c r="O33" s="80"/>
      <c r="P33" s="80"/>
      <c r="Q33" s="8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row>
    <row r="34" spans="1:180">
      <c r="A34" s="71" t="s">
        <v>127</v>
      </c>
      <c r="B34" s="70"/>
      <c r="C34" s="70"/>
      <c r="D34" s="70"/>
      <c r="E34" s="70"/>
      <c r="F34" s="70"/>
      <c r="G34" s="70"/>
      <c r="H34" s="78"/>
      <c r="I34" s="78"/>
      <c r="J34" s="78"/>
      <c r="K34" s="78"/>
      <c r="L34" s="78"/>
      <c r="M34" s="78"/>
      <c r="N34" s="78"/>
      <c r="O34" s="78"/>
      <c r="P34" s="78"/>
      <c r="Q34" s="78"/>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row>
    <row r="35" spans="1:180">
      <c r="A35" s="71" t="s">
        <v>126</v>
      </c>
      <c r="B35" s="70"/>
      <c r="C35" s="70"/>
      <c r="D35" s="70"/>
      <c r="E35" s="70"/>
      <c r="F35" s="70"/>
      <c r="G35" s="70"/>
      <c r="H35" s="78"/>
      <c r="I35" s="78"/>
      <c r="J35" s="78"/>
      <c r="K35" s="78"/>
      <c r="L35" s="78"/>
      <c r="M35" s="78"/>
      <c r="N35" s="78"/>
      <c r="O35" s="78"/>
      <c r="P35" s="78"/>
      <c r="Q35" s="78"/>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row>
    <row r="36" spans="1:180">
      <c r="A36" s="71" t="s">
        <v>125</v>
      </c>
      <c r="B36" s="70"/>
      <c r="C36" s="70"/>
      <c r="D36" s="70"/>
      <c r="E36" s="70"/>
      <c r="F36" s="70"/>
      <c r="G36" s="70"/>
      <c r="H36" s="78"/>
      <c r="I36" s="78"/>
      <c r="J36" s="78"/>
      <c r="K36" s="78"/>
      <c r="L36" s="78"/>
      <c r="M36" s="78"/>
      <c r="N36" s="78"/>
      <c r="O36" s="78"/>
      <c r="P36" s="78"/>
      <c r="Q36" s="78"/>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row>
    <row r="37" spans="1:180">
      <c r="A37" s="71" t="s">
        <v>124</v>
      </c>
      <c r="B37" s="70"/>
      <c r="C37" s="70"/>
      <c r="D37" s="70"/>
      <c r="E37" s="70"/>
      <c r="F37" s="70"/>
      <c r="G37" s="70"/>
      <c r="H37" s="77"/>
      <c r="I37" s="77"/>
      <c r="J37" s="77"/>
      <c r="K37" s="77"/>
      <c r="L37" s="77"/>
      <c r="M37" s="77"/>
      <c r="N37" s="77"/>
      <c r="O37" s="77"/>
      <c r="P37" s="77"/>
      <c r="Q37" s="77"/>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row>
    <row r="38" spans="1:180">
      <c r="A38" s="76" t="s">
        <v>123</v>
      </c>
      <c r="B38" s="85"/>
      <c r="C38" s="74"/>
      <c r="D38" s="74"/>
      <c r="E38" s="74"/>
      <c r="F38" s="74"/>
      <c r="G38" s="74"/>
      <c r="H38" s="75">
        <f t="shared" ref="H38:Q38" si="4">SUM(H33:H37)</f>
        <v>0</v>
      </c>
      <c r="I38" s="75">
        <f t="shared" si="4"/>
        <v>0</v>
      </c>
      <c r="J38" s="75">
        <f t="shared" si="4"/>
        <v>0</v>
      </c>
      <c r="K38" s="75">
        <f t="shared" si="4"/>
        <v>0</v>
      </c>
      <c r="L38" s="75">
        <f t="shared" si="4"/>
        <v>0</v>
      </c>
      <c r="M38" s="75">
        <f t="shared" si="4"/>
        <v>0</v>
      </c>
      <c r="N38" s="75">
        <f t="shared" si="4"/>
        <v>0</v>
      </c>
      <c r="O38" s="75">
        <f t="shared" si="4"/>
        <v>0</v>
      </c>
      <c r="P38" s="75">
        <f t="shared" si="4"/>
        <v>0</v>
      </c>
      <c r="Q38" s="75">
        <f t="shared" si="4"/>
        <v>0</v>
      </c>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row>
    <row r="39" spans="1:180">
      <c r="A39" s="84"/>
      <c r="B39" s="82"/>
      <c r="C39" s="70"/>
      <c r="D39" s="70"/>
      <c r="E39" s="70"/>
      <c r="F39" s="70"/>
      <c r="G39" s="70"/>
      <c r="H39" s="87"/>
      <c r="I39" s="87"/>
      <c r="J39" s="87"/>
      <c r="K39" s="87"/>
      <c r="L39" s="87"/>
      <c r="M39" s="87"/>
      <c r="N39" s="87"/>
      <c r="O39" s="87"/>
      <c r="P39" s="87"/>
      <c r="Q39" s="87"/>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row>
    <row r="40" spans="1:180" ht="15">
      <c r="A40" s="86" t="s">
        <v>122</v>
      </c>
      <c r="B40" s="85"/>
      <c r="C40" s="74"/>
      <c r="D40" s="74"/>
      <c r="E40" s="74"/>
      <c r="F40" s="74"/>
      <c r="G40" s="74"/>
      <c r="H40" s="75">
        <f t="shared" ref="H40:Q40" si="5">H30-H38</f>
        <v>0</v>
      </c>
      <c r="I40" s="75">
        <f t="shared" si="5"/>
        <v>0</v>
      </c>
      <c r="J40" s="75">
        <f t="shared" si="5"/>
        <v>0</v>
      </c>
      <c r="K40" s="75">
        <f t="shared" si="5"/>
        <v>0</v>
      </c>
      <c r="L40" s="75">
        <f t="shared" si="5"/>
        <v>0</v>
      </c>
      <c r="M40" s="75">
        <f t="shared" si="5"/>
        <v>0</v>
      </c>
      <c r="N40" s="75">
        <f t="shared" si="5"/>
        <v>0</v>
      </c>
      <c r="O40" s="75">
        <f t="shared" si="5"/>
        <v>0</v>
      </c>
      <c r="P40" s="75">
        <f t="shared" si="5"/>
        <v>0</v>
      </c>
      <c r="Q40" s="75">
        <f t="shared" si="5"/>
        <v>0</v>
      </c>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row>
    <row r="41" spans="1:180">
      <c r="A41" s="84"/>
      <c r="B41" s="82"/>
      <c r="C41" s="70"/>
      <c r="D41" s="70"/>
      <c r="E41" s="70"/>
      <c r="F41" s="70"/>
      <c r="G41" s="70"/>
      <c r="H41" s="81"/>
      <c r="I41" s="81"/>
      <c r="J41" s="81"/>
      <c r="K41" s="81"/>
      <c r="L41" s="81"/>
      <c r="M41" s="81"/>
      <c r="N41" s="81"/>
      <c r="O41" s="81"/>
      <c r="P41" s="81"/>
      <c r="Q41" s="81"/>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row>
    <row r="42" spans="1:180">
      <c r="A42" s="89" t="s">
        <v>121</v>
      </c>
      <c r="B42" s="82"/>
      <c r="C42" s="70"/>
      <c r="D42" s="70"/>
      <c r="E42" s="70"/>
      <c r="F42" s="70"/>
      <c r="G42" s="70"/>
      <c r="H42" s="81"/>
      <c r="I42" s="81"/>
      <c r="J42" s="81"/>
      <c r="K42" s="81"/>
      <c r="L42" s="81"/>
      <c r="M42" s="81"/>
      <c r="N42" s="81"/>
      <c r="O42" s="81"/>
      <c r="P42" s="81"/>
      <c r="Q42" s="81"/>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row>
    <row r="43" spans="1:180">
      <c r="A43" s="71" t="s">
        <v>120</v>
      </c>
      <c r="B43" s="70"/>
      <c r="C43" s="70"/>
      <c r="D43" s="70"/>
      <c r="E43" s="70"/>
      <c r="F43" s="70"/>
      <c r="G43" s="70"/>
      <c r="H43" s="80"/>
      <c r="I43" s="80"/>
      <c r="J43" s="80"/>
      <c r="K43" s="80"/>
      <c r="L43" s="80"/>
      <c r="M43" s="80"/>
      <c r="N43" s="80"/>
      <c r="O43" s="80"/>
      <c r="P43" s="80"/>
      <c r="Q43" s="8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row>
    <row r="44" spans="1:180">
      <c r="A44" s="71" t="s">
        <v>119</v>
      </c>
      <c r="B44" s="70"/>
      <c r="C44" s="70"/>
      <c r="D44" s="70"/>
      <c r="E44" s="70"/>
      <c r="F44" s="70"/>
      <c r="G44" s="70"/>
      <c r="H44" s="78"/>
      <c r="I44" s="78"/>
      <c r="J44" s="78"/>
      <c r="K44" s="78"/>
      <c r="L44" s="78"/>
      <c r="M44" s="78"/>
      <c r="N44" s="78"/>
      <c r="O44" s="78"/>
      <c r="P44" s="78"/>
      <c r="Q44" s="78"/>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row>
    <row r="45" spans="1:180">
      <c r="A45" s="71" t="s">
        <v>118</v>
      </c>
      <c r="B45" s="70"/>
      <c r="C45" s="70"/>
      <c r="D45" s="70"/>
      <c r="E45" s="70"/>
      <c r="F45" s="70"/>
      <c r="G45" s="70"/>
      <c r="H45" s="78"/>
      <c r="I45" s="78"/>
      <c r="J45" s="78"/>
      <c r="K45" s="78"/>
      <c r="L45" s="78"/>
      <c r="M45" s="78"/>
      <c r="N45" s="78"/>
      <c r="O45" s="78"/>
      <c r="P45" s="78"/>
      <c r="Q45" s="78"/>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row>
    <row r="46" spans="1:180">
      <c r="A46" s="71" t="s">
        <v>117</v>
      </c>
      <c r="B46" s="70"/>
      <c r="C46" s="70"/>
      <c r="D46" s="70"/>
      <c r="E46" s="70"/>
      <c r="F46" s="70"/>
      <c r="G46" s="70"/>
      <c r="H46" s="78"/>
      <c r="I46" s="78"/>
      <c r="J46" s="78"/>
      <c r="K46" s="78"/>
      <c r="L46" s="78"/>
      <c r="M46" s="78"/>
      <c r="N46" s="78"/>
      <c r="O46" s="78"/>
      <c r="P46" s="78"/>
      <c r="Q46" s="78"/>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row>
    <row r="47" spans="1:180">
      <c r="A47" s="88" t="s">
        <v>116</v>
      </c>
      <c r="B47" s="70"/>
      <c r="C47" s="70"/>
      <c r="D47" s="70"/>
      <c r="E47" s="70"/>
      <c r="F47" s="70"/>
      <c r="G47" s="70"/>
      <c r="H47" s="78"/>
      <c r="I47" s="78"/>
      <c r="J47" s="78"/>
      <c r="K47" s="78"/>
      <c r="L47" s="78"/>
      <c r="M47" s="78"/>
      <c r="N47" s="78"/>
      <c r="O47" s="78"/>
      <c r="P47" s="78"/>
      <c r="Q47" s="78"/>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row>
    <row r="48" spans="1:180">
      <c r="A48" s="76" t="s">
        <v>115</v>
      </c>
      <c r="B48" s="85"/>
      <c r="C48" s="74"/>
      <c r="D48" s="74"/>
      <c r="E48" s="74"/>
      <c r="F48" s="74"/>
      <c r="G48" s="74"/>
      <c r="H48" s="75">
        <f t="shared" ref="H48:Q48" si="6">SUM(H43:H47)</f>
        <v>0</v>
      </c>
      <c r="I48" s="75">
        <f t="shared" si="6"/>
        <v>0</v>
      </c>
      <c r="J48" s="75">
        <f t="shared" si="6"/>
        <v>0</v>
      </c>
      <c r="K48" s="75">
        <f t="shared" si="6"/>
        <v>0</v>
      </c>
      <c r="L48" s="75">
        <f t="shared" si="6"/>
        <v>0</v>
      </c>
      <c r="M48" s="75">
        <f t="shared" si="6"/>
        <v>0</v>
      </c>
      <c r="N48" s="75">
        <f t="shared" si="6"/>
        <v>0</v>
      </c>
      <c r="O48" s="75">
        <f t="shared" si="6"/>
        <v>0</v>
      </c>
      <c r="P48" s="75">
        <f t="shared" si="6"/>
        <v>0</v>
      </c>
      <c r="Q48" s="75">
        <f t="shared" si="6"/>
        <v>0</v>
      </c>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row>
    <row r="49" spans="1:180">
      <c r="A49" s="84"/>
      <c r="B49" s="82"/>
      <c r="C49" s="70"/>
      <c r="D49" s="70"/>
      <c r="E49" s="70"/>
      <c r="F49" s="70"/>
      <c r="G49" s="70"/>
      <c r="H49" s="87"/>
      <c r="I49" s="87"/>
      <c r="J49" s="87"/>
      <c r="K49" s="87"/>
      <c r="L49" s="87"/>
      <c r="M49" s="87"/>
      <c r="N49" s="87"/>
      <c r="O49" s="87"/>
      <c r="P49" s="87"/>
      <c r="Q49" s="87"/>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row>
    <row r="50" spans="1:180" ht="15">
      <c r="A50" s="86" t="s">
        <v>114</v>
      </c>
      <c r="B50" s="85"/>
      <c r="C50" s="74"/>
      <c r="D50" s="74"/>
      <c r="E50" s="74"/>
      <c r="F50" s="74"/>
      <c r="G50" s="74"/>
      <c r="H50" s="75">
        <f t="shared" ref="H50:Q50" si="7">H40-H48</f>
        <v>0</v>
      </c>
      <c r="I50" s="75">
        <f t="shared" si="7"/>
        <v>0</v>
      </c>
      <c r="J50" s="75">
        <f t="shared" si="7"/>
        <v>0</v>
      </c>
      <c r="K50" s="75">
        <f t="shared" si="7"/>
        <v>0</v>
      </c>
      <c r="L50" s="75">
        <f t="shared" si="7"/>
        <v>0</v>
      </c>
      <c r="M50" s="75">
        <f t="shared" si="7"/>
        <v>0</v>
      </c>
      <c r="N50" s="75">
        <f t="shared" si="7"/>
        <v>0</v>
      </c>
      <c r="O50" s="75">
        <f t="shared" si="7"/>
        <v>0</v>
      </c>
      <c r="P50" s="75">
        <f t="shared" si="7"/>
        <v>0</v>
      </c>
      <c r="Q50" s="75">
        <f t="shared" si="7"/>
        <v>0</v>
      </c>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row>
    <row r="51" spans="1:180">
      <c r="A51" s="84"/>
      <c r="B51" s="82"/>
      <c r="C51" s="70"/>
      <c r="D51" s="70"/>
      <c r="E51" s="70"/>
      <c r="F51" s="70"/>
      <c r="G51" s="70"/>
      <c r="H51" s="81"/>
      <c r="I51" s="81"/>
      <c r="J51" s="81"/>
      <c r="K51" s="81"/>
      <c r="L51" s="81"/>
      <c r="M51" s="81"/>
      <c r="N51" s="81"/>
      <c r="O51" s="81"/>
      <c r="P51" s="81"/>
      <c r="Q51" s="81"/>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row>
    <row r="52" spans="1:180" ht="15">
      <c r="A52" s="83" t="s">
        <v>113</v>
      </c>
      <c r="B52" s="82"/>
      <c r="C52" s="70"/>
      <c r="D52" s="70"/>
      <c r="E52" s="70"/>
      <c r="F52" s="70"/>
      <c r="G52" s="70"/>
      <c r="H52" s="81"/>
      <c r="I52" s="81"/>
      <c r="J52" s="81"/>
      <c r="K52" s="81"/>
      <c r="L52" s="81"/>
      <c r="M52" s="81"/>
      <c r="N52" s="81"/>
      <c r="O52" s="81"/>
      <c r="P52" s="81"/>
      <c r="Q52" s="81"/>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row>
    <row r="53" spans="1:180">
      <c r="A53" s="71" t="s">
        <v>112</v>
      </c>
      <c r="B53" s="70"/>
      <c r="C53" s="70"/>
      <c r="D53" s="70"/>
      <c r="E53" s="70"/>
      <c r="F53" s="70"/>
      <c r="G53" s="70"/>
      <c r="H53" s="75">
        <f t="shared" ref="H53:Q53" si="8">+H50</f>
        <v>0</v>
      </c>
      <c r="I53" s="75">
        <f t="shared" si="8"/>
        <v>0</v>
      </c>
      <c r="J53" s="75">
        <f t="shared" si="8"/>
        <v>0</v>
      </c>
      <c r="K53" s="75">
        <f t="shared" si="8"/>
        <v>0</v>
      </c>
      <c r="L53" s="75">
        <f t="shared" si="8"/>
        <v>0</v>
      </c>
      <c r="M53" s="75">
        <f t="shared" si="8"/>
        <v>0</v>
      </c>
      <c r="N53" s="75">
        <f t="shared" si="8"/>
        <v>0</v>
      </c>
      <c r="O53" s="75">
        <f t="shared" si="8"/>
        <v>0</v>
      </c>
      <c r="P53" s="75">
        <f t="shared" si="8"/>
        <v>0</v>
      </c>
      <c r="Q53" s="75">
        <f t="shared" si="8"/>
        <v>0</v>
      </c>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row>
    <row r="54" spans="1:180">
      <c r="A54" s="71" t="s">
        <v>111</v>
      </c>
      <c r="B54" s="70"/>
      <c r="C54" s="70"/>
      <c r="D54" s="70"/>
      <c r="E54" s="70"/>
      <c r="F54" s="70"/>
      <c r="G54" s="70"/>
      <c r="H54" s="80"/>
      <c r="I54" s="80"/>
      <c r="J54" s="80"/>
      <c r="K54" s="80"/>
      <c r="L54" s="80"/>
      <c r="M54" s="80"/>
      <c r="N54" s="80"/>
      <c r="O54" s="80"/>
      <c r="P54" s="80"/>
      <c r="Q54" s="8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row>
    <row r="55" spans="1:180">
      <c r="A55" s="71" t="s">
        <v>110</v>
      </c>
      <c r="B55" s="70"/>
      <c r="C55" s="70"/>
      <c r="D55" s="70"/>
      <c r="E55" s="70"/>
      <c r="F55" s="70"/>
      <c r="G55" s="70"/>
      <c r="H55" s="78"/>
      <c r="I55" s="78"/>
      <c r="J55" s="78"/>
      <c r="K55" s="78"/>
      <c r="L55" s="78"/>
      <c r="M55" s="78"/>
      <c r="N55" s="78"/>
      <c r="O55" s="78"/>
      <c r="P55" s="78"/>
      <c r="Q55" s="78"/>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row>
    <row r="56" spans="1:180">
      <c r="A56" s="79" t="s">
        <v>109</v>
      </c>
      <c r="B56" s="70"/>
      <c r="C56" s="70"/>
      <c r="D56" s="70"/>
      <c r="E56" s="70"/>
      <c r="F56" s="70"/>
      <c r="G56" s="70"/>
      <c r="H56" s="78"/>
      <c r="I56" s="78"/>
      <c r="J56" s="78"/>
      <c r="K56" s="78"/>
      <c r="L56" s="78"/>
      <c r="M56" s="78"/>
      <c r="N56" s="78"/>
      <c r="O56" s="78"/>
      <c r="P56" s="78"/>
      <c r="Q56" s="78"/>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row>
    <row r="57" spans="1:180">
      <c r="A57" s="79" t="s">
        <v>108</v>
      </c>
      <c r="B57" s="70"/>
      <c r="C57" s="70"/>
      <c r="D57" s="70"/>
      <c r="E57" s="70"/>
      <c r="F57" s="70"/>
      <c r="G57" s="70"/>
      <c r="H57" s="78"/>
      <c r="I57" s="78"/>
      <c r="J57" s="78"/>
      <c r="K57" s="78"/>
      <c r="L57" s="78"/>
      <c r="M57" s="78"/>
      <c r="N57" s="78"/>
      <c r="O57" s="78"/>
      <c r="P57" s="78"/>
      <c r="Q57" s="78"/>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row>
    <row r="58" spans="1:180">
      <c r="A58" s="71" t="s">
        <v>107</v>
      </c>
      <c r="B58" s="70"/>
      <c r="C58" s="70"/>
      <c r="D58" s="70"/>
      <c r="E58" s="70"/>
      <c r="F58" s="70"/>
      <c r="G58" s="70"/>
      <c r="H58" s="77"/>
      <c r="I58" s="77"/>
      <c r="J58" s="77"/>
      <c r="K58" s="77"/>
      <c r="L58" s="77"/>
      <c r="M58" s="77"/>
      <c r="N58" s="77"/>
      <c r="O58" s="77"/>
      <c r="P58" s="77"/>
      <c r="Q58" s="77"/>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row>
    <row r="59" spans="1:180">
      <c r="A59" s="76" t="s">
        <v>106</v>
      </c>
      <c r="B59" s="74"/>
      <c r="C59" s="74"/>
      <c r="D59" s="74"/>
      <c r="E59" s="74"/>
      <c r="F59" s="74"/>
      <c r="G59" s="74"/>
      <c r="H59" s="75">
        <f t="shared" ref="H59:Q59" si="9">SUM(H53:H58)</f>
        <v>0</v>
      </c>
      <c r="I59" s="75">
        <f t="shared" si="9"/>
        <v>0</v>
      </c>
      <c r="J59" s="75">
        <f t="shared" si="9"/>
        <v>0</v>
      </c>
      <c r="K59" s="75">
        <f t="shared" si="9"/>
        <v>0</v>
      </c>
      <c r="L59" s="75">
        <f t="shared" si="9"/>
        <v>0</v>
      </c>
      <c r="M59" s="75">
        <f t="shared" si="9"/>
        <v>0</v>
      </c>
      <c r="N59" s="75">
        <f t="shared" si="9"/>
        <v>0</v>
      </c>
      <c r="O59" s="75">
        <f t="shared" si="9"/>
        <v>0</v>
      </c>
      <c r="P59" s="75">
        <f t="shared" si="9"/>
        <v>0</v>
      </c>
      <c r="Q59" s="75">
        <f t="shared" si="9"/>
        <v>0</v>
      </c>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row>
    <row r="60" spans="1:180">
      <c r="A60" s="70"/>
      <c r="B60" s="70"/>
      <c r="C60" s="70"/>
      <c r="D60" s="70"/>
      <c r="E60" s="70"/>
      <c r="F60" s="70"/>
      <c r="G60" s="70"/>
      <c r="H60" s="70"/>
    </row>
    <row r="61" spans="1:180" ht="15">
      <c r="A61" s="73" t="s">
        <v>105</v>
      </c>
      <c r="B61" s="70"/>
      <c r="C61" s="70"/>
      <c r="D61" s="70"/>
      <c r="E61" s="70"/>
      <c r="F61" s="70"/>
      <c r="G61" s="70"/>
      <c r="H61" s="72">
        <f>I8</f>
        <v>2013</v>
      </c>
    </row>
    <row r="62" spans="1:180">
      <c r="A62" s="71" t="s">
        <v>104</v>
      </c>
      <c r="B62" s="70"/>
      <c r="C62" s="70"/>
      <c r="D62" s="70"/>
      <c r="E62" s="70"/>
      <c r="F62" s="70"/>
      <c r="G62" s="70"/>
      <c r="H62" s="69" t="s">
        <v>103</v>
      </c>
    </row>
    <row r="63" spans="1:180">
      <c r="A63" s="71" t="s">
        <v>102</v>
      </c>
      <c r="B63" s="70"/>
      <c r="C63" s="70"/>
      <c r="D63" s="70"/>
      <c r="E63" s="70"/>
      <c r="F63" s="70"/>
      <c r="G63" s="70"/>
      <c r="H63" s="69" t="s">
        <v>101</v>
      </c>
    </row>
    <row r="64" spans="1:180">
      <c r="A64" s="71" t="s">
        <v>100</v>
      </c>
      <c r="B64" s="70"/>
      <c r="C64" s="70"/>
      <c r="D64" s="70"/>
      <c r="E64" s="70"/>
      <c r="F64" s="70"/>
      <c r="G64" s="70"/>
      <c r="H64" s="69" t="s">
        <v>99</v>
      </c>
    </row>
    <row r="65" spans="1:180">
      <c r="A65" s="71" t="s">
        <v>98</v>
      </c>
      <c r="B65" s="70"/>
      <c r="C65" s="70"/>
      <c r="D65" s="70"/>
      <c r="E65" s="70"/>
      <c r="F65" s="70"/>
      <c r="G65" s="70"/>
      <c r="H65" s="69" t="s">
        <v>97</v>
      </c>
    </row>
    <row r="66" spans="1:180">
      <c r="A66" s="71" t="s">
        <v>96</v>
      </c>
      <c r="B66" s="70"/>
      <c r="C66" s="70"/>
      <c r="D66" s="70"/>
      <c r="E66" s="70"/>
      <c r="F66" s="70"/>
      <c r="G66" s="70"/>
      <c r="H66" s="69"/>
    </row>
    <row r="68" spans="1:180">
      <c r="A68" s="84" t="s">
        <v>146</v>
      </c>
      <c r="B68" s="70"/>
      <c r="C68" s="70"/>
      <c r="D68" s="70"/>
      <c r="E68" s="70"/>
      <c r="F68" s="70"/>
      <c r="G68" s="70"/>
      <c r="H68" s="99">
        <v>2012</v>
      </c>
      <c r="I68" s="99">
        <f t="shared" ref="I68:Q68" si="10">SUM(H68+1)</f>
        <v>2013</v>
      </c>
      <c r="J68" s="99">
        <f t="shared" si="10"/>
        <v>2014</v>
      </c>
      <c r="K68" s="99">
        <f t="shared" si="10"/>
        <v>2015</v>
      </c>
      <c r="L68" s="99">
        <f t="shared" si="10"/>
        <v>2016</v>
      </c>
      <c r="M68" s="99">
        <f t="shared" si="10"/>
        <v>2017</v>
      </c>
      <c r="N68" s="99">
        <f t="shared" si="10"/>
        <v>2018</v>
      </c>
      <c r="O68" s="99">
        <f t="shared" si="10"/>
        <v>2019</v>
      </c>
      <c r="P68" s="99">
        <f t="shared" si="10"/>
        <v>2020</v>
      </c>
      <c r="Q68" s="99">
        <f t="shared" si="10"/>
        <v>2021</v>
      </c>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row>
    <row r="69" spans="1:180">
      <c r="B69" s="82"/>
      <c r="C69" s="70"/>
      <c r="D69" s="70"/>
      <c r="E69" s="70"/>
      <c r="F69" s="70"/>
      <c r="G69" s="70"/>
      <c r="H69" s="70"/>
      <c r="I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row>
    <row r="70" spans="1:180" ht="15">
      <c r="A70" s="86" t="s">
        <v>148</v>
      </c>
      <c r="B70" s="82"/>
      <c r="C70" s="94"/>
      <c r="D70" s="94"/>
      <c r="E70" s="94"/>
      <c r="F70" s="94"/>
      <c r="G70" s="94"/>
      <c r="H70" s="70"/>
      <c r="I70" s="70"/>
      <c r="J70" s="70"/>
      <c r="K70" s="70"/>
      <c r="L70" s="70"/>
      <c r="M70" s="70"/>
      <c r="N70" s="70"/>
      <c r="O70" s="70"/>
      <c r="P70" s="70"/>
      <c r="Q70" s="70"/>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row>
    <row r="71" spans="1:180" ht="15">
      <c r="A71" s="86"/>
      <c r="B71" s="82"/>
      <c r="C71" s="94"/>
      <c r="D71" s="94"/>
      <c r="E71" s="94"/>
      <c r="F71" s="94"/>
      <c r="G71" s="94"/>
      <c r="H71" s="98"/>
      <c r="I71" s="98"/>
      <c r="J71" s="98"/>
      <c r="K71" s="98"/>
      <c r="L71" s="98"/>
      <c r="M71" s="98"/>
      <c r="N71" s="98"/>
      <c r="O71" s="98"/>
      <c r="P71" s="98"/>
      <c r="Q71" s="97"/>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row>
    <row r="72" spans="1:180" ht="15" hidden="1">
      <c r="A72" s="86"/>
      <c r="B72" s="82"/>
      <c r="C72" s="94"/>
      <c r="D72" s="94"/>
      <c r="E72" s="94"/>
      <c r="F72" s="94"/>
      <c r="G72" s="94"/>
      <c r="H72" s="96"/>
      <c r="I72" s="96"/>
      <c r="J72" s="96"/>
      <c r="K72" s="96"/>
      <c r="L72" s="96"/>
      <c r="M72" s="96"/>
      <c r="N72" s="96"/>
      <c r="O72" s="96"/>
      <c r="P72" s="96"/>
      <c r="Q72" s="95"/>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row>
    <row r="73" spans="1:180">
      <c r="A73" s="71" t="s">
        <v>6</v>
      </c>
      <c r="B73" s="82"/>
      <c r="C73" s="70"/>
      <c r="D73" s="70"/>
      <c r="E73" s="70"/>
      <c r="F73" s="70"/>
      <c r="G73" s="70"/>
      <c r="H73" s="93"/>
      <c r="I73" s="93"/>
      <c r="J73" s="93"/>
      <c r="K73" s="93"/>
      <c r="L73" s="93"/>
      <c r="M73" s="93"/>
      <c r="N73" s="93"/>
      <c r="O73" s="93"/>
      <c r="P73" s="93"/>
      <c r="Q73" s="69"/>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row>
    <row r="74" spans="1:180">
      <c r="A74" s="89" t="s">
        <v>144</v>
      </c>
      <c r="B74" s="82"/>
      <c r="C74" s="70"/>
      <c r="D74" s="70"/>
      <c r="E74" s="70"/>
      <c r="F74" s="70"/>
      <c r="G74" s="70"/>
      <c r="H74" s="92"/>
      <c r="I74" s="92"/>
      <c r="J74" s="92"/>
      <c r="K74" s="92"/>
      <c r="L74" s="92"/>
      <c r="M74" s="92"/>
      <c r="N74" s="92"/>
      <c r="O74" s="92"/>
      <c r="P74" s="92"/>
      <c r="Q74" s="92"/>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row>
    <row r="75" spans="1:180">
      <c r="A75" s="71" t="s">
        <v>143</v>
      </c>
      <c r="B75" s="70"/>
      <c r="C75" s="70"/>
      <c r="D75" s="70"/>
      <c r="E75" s="70"/>
      <c r="F75" s="70"/>
      <c r="G75" s="70"/>
      <c r="H75" s="80"/>
      <c r="I75" s="80"/>
      <c r="J75" s="80"/>
      <c r="K75" s="80"/>
      <c r="L75" s="80"/>
      <c r="M75" s="80"/>
      <c r="N75" s="80"/>
      <c r="O75" s="80"/>
      <c r="P75" s="80"/>
      <c r="Q75" s="8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row>
    <row r="76" spans="1:180">
      <c r="A76" s="71" t="s">
        <v>142</v>
      </c>
      <c r="B76" s="70"/>
      <c r="C76" s="70"/>
      <c r="D76" s="70"/>
      <c r="E76" s="70"/>
      <c r="F76" s="70"/>
      <c r="G76" s="70"/>
      <c r="H76" s="78"/>
      <c r="I76" s="78"/>
      <c r="J76" s="78"/>
      <c r="K76" s="78"/>
      <c r="L76" s="78"/>
      <c r="M76" s="78"/>
      <c r="N76" s="78"/>
      <c r="O76" s="78"/>
      <c r="P76" s="78"/>
      <c r="Q76" s="78"/>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row>
    <row r="77" spans="1:180">
      <c r="A77" s="71" t="s">
        <v>141</v>
      </c>
      <c r="B77" s="70"/>
      <c r="C77" s="70"/>
      <c r="D77" s="70"/>
      <c r="E77" s="70"/>
      <c r="F77" s="70"/>
      <c r="G77" s="70"/>
      <c r="H77" s="78"/>
      <c r="I77" s="78"/>
      <c r="J77" s="78"/>
      <c r="K77" s="78"/>
      <c r="L77" s="78"/>
      <c r="M77" s="78"/>
      <c r="N77" s="78"/>
      <c r="O77" s="78"/>
      <c r="P77" s="78"/>
      <c r="Q77" s="78"/>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row>
    <row r="78" spans="1:180">
      <c r="A78" s="71" t="s">
        <v>140</v>
      </c>
      <c r="B78" s="70"/>
      <c r="C78" s="70"/>
      <c r="D78" s="70"/>
      <c r="E78" s="70"/>
      <c r="F78" s="70"/>
      <c r="G78" s="70"/>
      <c r="H78" s="78"/>
      <c r="I78" s="78"/>
      <c r="J78" s="78"/>
      <c r="K78" s="78"/>
      <c r="L78" s="78"/>
      <c r="M78" s="78"/>
      <c r="N78" s="78"/>
      <c r="O78" s="78"/>
      <c r="P78" s="78"/>
      <c r="Q78" s="78"/>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row>
    <row r="79" spans="1:180">
      <c r="A79" s="71" t="s">
        <v>139</v>
      </c>
      <c r="B79" s="70"/>
      <c r="C79" s="70"/>
      <c r="D79" s="70"/>
      <c r="E79" s="70"/>
      <c r="F79" s="70"/>
      <c r="G79" s="70"/>
      <c r="H79" s="78"/>
      <c r="I79" s="78"/>
      <c r="J79" s="78"/>
      <c r="K79" s="78"/>
      <c r="L79" s="78"/>
      <c r="M79" s="78"/>
      <c r="N79" s="78"/>
      <c r="O79" s="78"/>
      <c r="P79" s="78"/>
      <c r="Q79" s="78"/>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row>
    <row r="80" spans="1:180">
      <c r="A80" s="71"/>
      <c r="B80" s="70"/>
      <c r="C80" s="70"/>
      <c r="D80" s="70"/>
      <c r="E80" s="70"/>
      <c r="F80" s="70"/>
      <c r="G80" s="70"/>
      <c r="H80" s="77"/>
      <c r="I80" s="77"/>
      <c r="J80" s="77"/>
      <c r="K80" s="77"/>
      <c r="L80" s="77"/>
      <c r="M80" s="77"/>
      <c r="N80" s="77"/>
      <c r="O80" s="77"/>
      <c r="P80" s="77"/>
      <c r="Q80" s="77"/>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row>
    <row r="81" spans="1:180">
      <c r="A81" s="76" t="s">
        <v>138</v>
      </c>
      <c r="B81" s="85"/>
      <c r="C81" s="74"/>
      <c r="D81" s="74"/>
      <c r="E81" s="74"/>
      <c r="F81" s="74"/>
      <c r="G81" s="74"/>
      <c r="H81" s="75">
        <f t="shared" ref="H81:Q81" si="11">SUM(H75:H80)</f>
        <v>0</v>
      </c>
      <c r="I81" s="75">
        <f t="shared" si="11"/>
        <v>0</v>
      </c>
      <c r="J81" s="75">
        <f t="shared" si="11"/>
        <v>0</v>
      </c>
      <c r="K81" s="75">
        <f t="shared" si="11"/>
        <v>0</v>
      </c>
      <c r="L81" s="75">
        <f t="shared" si="11"/>
        <v>0</v>
      </c>
      <c r="M81" s="75">
        <f t="shared" si="11"/>
        <v>0</v>
      </c>
      <c r="N81" s="75">
        <f t="shared" si="11"/>
        <v>0</v>
      </c>
      <c r="O81" s="75">
        <f t="shared" si="11"/>
        <v>0</v>
      </c>
      <c r="P81" s="75">
        <f t="shared" si="11"/>
        <v>0</v>
      </c>
      <c r="Q81" s="75">
        <f t="shared" si="11"/>
        <v>0</v>
      </c>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row>
    <row r="82" spans="1:180">
      <c r="A82" s="76" t="s">
        <v>137</v>
      </c>
      <c r="B82" s="85"/>
      <c r="C82" s="74"/>
      <c r="D82" s="74"/>
      <c r="E82" s="74"/>
      <c r="F82" s="74"/>
      <c r="G82" s="74"/>
      <c r="H82" s="75">
        <f t="shared" ref="H82:Q82" si="12">H73-H81</f>
        <v>0</v>
      </c>
      <c r="I82" s="75">
        <f t="shared" si="12"/>
        <v>0</v>
      </c>
      <c r="J82" s="75">
        <f t="shared" si="12"/>
        <v>0</v>
      </c>
      <c r="K82" s="75">
        <f t="shared" si="12"/>
        <v>0</v>
      </c>
      <c r="L82" s="75">
        <f t="shared" si="12"/>
        <v>0</v>
      </c>
      <c r="M82" s="75">
        <f t="shared" si="12"/>
        <v>0</v>
      </c>
      <c r="N82" s="75">
        <f t="shared" si="12"/>
        <v>0</v>
      </c>
      <c r="O82" s="75">
        <f t="shared" si="12"/>
        <v>0</v>
      </c>
      <c r="P82" s="75">
        <f t="shared" si="12"/>
        <v>0</v>
      </c>
      <c r="Q82" s="75">
        <f t="shared" si="12"/>
        <v>0</v>
      </c>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row>
    <row r="83" spans="1:180">
      <c r="A83" s="84"/>
      <c r="B83" s="82"/>
      <c r="C83" s="70"/>
      <c r="D83" s="70"/>
      <c r="E83" s="70"/>
      <c r="F83" s="70"/>
      <c r="G83" s="70"/>
      <c r="H83" s="81"/>
      <c r="I83" s="81"/>
      <c r="J83" s="81"/>
      <c r="K83" s="81"/>
      <c r="L83" s="81"/>
      <c r="M83" s="81"/>
      <c r="N83" s="81"/>
      <c r="O83" s="81"/>
      <c r="P83" s="81"/>
      <c r="Q83" s="81"/>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row>
    <row r="84" spans="1:180">
      <c r="A84" s="91" t="s">
        <v>136</v>
      </c>
      <c r="B84" s="82"/>
      <c r="C84" s="70"/>
      <c r="D84" s="70"/>
      <c r="E84" s="70"/>
      <c r="F84" s="70"/>
      <c r="G84" s="70"/>
      <c r="H84" s="81"/>
      <c r="I84" s="81"/>
      <c r="J84" s="81"/>
      <c r="K84" s="81"/>
      <c r="L84" s="81"/>
      <c r="M84" s="81"/>
      <c r="N84" s="81"/>
      <c r="O84" s="81"/>
      <c r="P84" s="81"/>
      <c r="Q84" s="81"/>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row>
    <row r="85" spans="1:180" hidden="1">
      <c r="A85" s="71" t="s">
        <v>135</v>
      </c>
      <c r="B85" s="82"/>
      <c r="C85" s="70"/>
      <c r="D85" s="70"/>
      <c r="E85" s="70"/>
      <c r="F85" s="70"/>
      <c r="G85" s="70"/>
      <c r="H85" s="80"/>
      <c r="I85" s="80"/>
      <c r="J85" s="80"/>
      <c r="K85" s="80"/>
      <c r="L85" s="80"/>
      <c r="M85" s="80"/>
      <c r="N85" s="80"/>
      <c r="O85" s="80"/>
      <c r="P85" s="80"/>
      <c r="Q85" s="8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row>
    <row r="86" spans="1:180">
      <c r="A86" s="90" t="s">
        <v>134</v>
      </c>
      <c r="B86" s="70"/>
      <c r="C86" s="70"/>
      <c r="D86" s="70"/>
      <c r="E86" s="70"/>
      <c r="F86" s="70"/>
      <c r="G86" s="70"/>
      <c r="H86" s="80"/>
      <c r="I86" s="80"/>
      <c r="J86" s="80"/>
      <c r="K86" s="80"/>
      <c r="L86" s="80"/>
      <c r="M86" s="80"/>
      <c r="N86" s="80"/>
      <c r="O86" s="80"/>
      <c r="P86" s="80"/>
      <c r="Q86" s="8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row>
    <row r="87" spans="1:180">
      <c r="A87" s="90" t="s">
        <v>133</v>
      </c>
      <c r="B87" s="70"/>
      <c r="C87" s="70"/>
      <c r="D87" s="70"/>
      <c r="E87" s="70"/>
      <c r="F87" s="70"/>
      <c r="G87" s="70"/>
      <c r="H87" s="78"/>
      <c r="I87" s="78"/>
      <c r="J87" s="78"/>
      <c r="K87" s="78"/>
      <c r="L87" s="78"/>
      <c r="M87" s="78"/>
      <c r="N87" s="78"/>
      <c r="O87" s="78"/>
      <c r="P87" s="78"/>
      <c r="Q87" s="78"/>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row>
    <row r="88" spans="1:180">
      <c r="A88" s="90" t="s">
        <v>132</v>
      </c>
      <c r="B88" s="70"/>
      <c r="C88" s="70"/>
      <c r="D88" s="70"/>
      <c r="E88" s="70"/>
      <c r="F88" s="70"/>
      <c r="G88" s="70"/>
      <c r="H88" s="78"/>
      <c r="I88" s="78"/>
      <c r="J88" s="78"/>
      <c r="K88" s="78"/>
      <c r="L88" s="78"/>
      <c r="M88" s="78"/>
      <c r="N88" s="78"/>
      <c r="O88" s="78"/>
      <c r="P88" s="78"/>
      <c r="Q88" s="78"/>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row>
    <row r="89" spans="1:180">
      <c r="A89" s="90" t="s">
        <v>131</v>
      </c>
      <c r="B89" s="70"/>
      <c r="C89" s="70"/>
      <c r="D89" s="70"/>
      <c r="E89" s="70"/>
      <c r="F89" s="70"/>
      <c r="G89" s="70"/>
      <c r="H89" s="77"/>
      <c r="I89" s="77"/>
      <c r="J89" s="77"/>
      <c r="K89" s="77"/>
      <c r="L89" s="77"/>
      <c r="M89" s="77"/>
      <c r="N89" s="77"/>
      <c r="O89" s="77"/>
      <c r="P89" s="77"/>
      <c r="Q89" s="77"/>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row>
    <row r="90" spans="1:180">
      <c r="A90" s="89" t="s">
        <v>130</v>
      </c>
      <c r="B90" s="85"/>
      <c r="C90" s="74"/>
      <c r="D90" s="74"/>
      <c r="E90" s="74"/>
      <c r="F90" s="74"/>
      <c r="G90" s="74"/>
      <c r="H90" s="75">
        <f t="shared" ref="H90:Q90" si="13">H82-SUM(H85:H89)</f>
        <v>0</v>
      </c>
      <c r="I90" s="75">
        <f t="shared" si="13"/>
        <v>0</v>
      </c>
      <c r="J90" s="75">
        <f t="shared" si="13"/>
        <v>0</v>
      </c>
      <c r="K90" s="75">
        <f t="shared" si="13"/>
        <v>0</v>
      </c>
      <c r="L90" s="75">
        <f t="shared" si="13"/>
        <v>0</v>
      </c>
      <c r="M90" s="75">
        <f t="shared" si="13"/>
        <v>0</v>
      </c>
      <c r="N90" s="75">
        <f t="shared" si="13"/>
        <v>0</v>
      </c>
      <c r="O90" s="75">
        <f t="shared" si="13"/>
        <v>0</v>
      </c>
      <c r="P90" s="75">
        <f t="shared" si="13"/>
        <v>0</v>
      </c>
      <c r="Q90" s="75">
        <f t="shared" si="13"/>
        <v>0</v>
      </c>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row>
    <row r="91" spans="1:180">
      <c r="A91" s="84"/>
      <c r="B91" s="82"/>
      <c r="C91" s="70"/>
      <c r="D91" s="70"/>
      <c r="E91" s="70"/>
      <c r="F91" s="70"/>
      <c r="G91" s="70"/>
      <c r="H91" s="81"/>
      <c r="I91" s="81"/>
      <c r="J91" s="81"/>
      <c r="K91" s="81"/>
      <c r="L91" s="81"/>
      <c r="M91" s="81"/>
      <c r="N91" s="81"/>
      <c r="O91" s="81"/>
      <c r="P91" s="81"/>
      <c r="Q91" s="81"/>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row>
    <row r="92" spans="1:180">
      <c r="A92" s="89" t="s">
        <v>129</v>
      </c>
      <c r="B92" s="82"/>
      <c r="C92" s="70"/>
      <c r="D92" s="70"/>
      <c r="E92" s="70"/>
      <c r="F92" s="70"/>
      <c r="G92" s="70"/>
      <c r="H92" s="81"/>
      <c r="I92" s="81"/>
      <c r="J92" s="81"/>
      <c r="K92" s="81"/>
      <c r="L92" s="81"/>
      <c r="M92" s="81"/>
      <c r="N92" s="81"/>
      <c r="O92" s="81"/>
      <c r="P92" s="81"/>
      <c r="Q92" s="81"/>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row>
    <row r="93" spans="1:180">
      <c r="A93" s="71" t="s">
        <v>128</v>
      </c>
      <c r="B93" s="70"/>
      <c r="C93" s="70"/>
      <c r="D93" s="70"/>
      <c r="E93" s="70"/>
      <c r="F93" s="70"/>
      <c r="G93" s="70"/>
      <c r="H93" s="80"/>
      <c r="I93" s="80"/>
      <c r="J93" s="80"/>
      <c r="K93" s="80"/>
      <c r="L93" s="80"/>
      <c r="M93" s="80"/>
      <c r="N93" s="80"/>
      <c r="O93" s="80"/>
      <c r="P93" s="80"/>
      <c r="Q93" s="8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row>
    <row r="94" spans="1:180">
      <c r="A94" s="71" t="s">
        <v>127</v>
      </c>
      <c r="B94" s="70"/>
      <c r="C94" s="70"/>
      <c r="D94" s="70"/>
      <c r="E94" s="70"/>
      <c r="F94" s="70"/>
      <c r="G94" s="70"/>
      <c r="H94" s="78"/>
      <c r="I94" s="78"/>
      <c r="J94" s="78"/>
      <c r="K94" s="78"/>
      <c r="L94" s="78"/>
      <c r="M94" s="78"/>
      <c r="N94" s="78"/>
      <c r="O94" s="78"/>
      <c r="P94" s="78"/>
      <c r="Q94" s="78"/>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row>
    <row r="95" spans="1:180">
      <c r="A95" s="71" t="s">
        <v>126</v>
      </c>
      <c r="B95" s="70"/>
      <c r="C95" s="70"/>
      <c r="D95" s="70"/>
      <c r="E95" s="70"/>
      <c r="F95" s="70"/>
      <c r="G95" s="70"/>
      <c r="H95" s="78"/>
      <c r="I95" s="78"/>
      <c r="J95" s="78"/>
      <c r="K95" s="78"/>
      <c r="L95" s="78"/>
      <c r="M95" s="78"/>
      <c r="N95" s="78"/>
      <c r="O95" s="78"/>
      <c r="P95" s="78"/>
      <c r="Q95" s="78"/>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row>
    <row r="96" spans="1:180">
      <c r="A96" s="71" t="s">
        <v>125</v>
      </c>
      <c r="B96" s="70"/>
      <c r="C96" s="70"/>
      <c r="D96" s="70"/>
      <c r="E96" s="70"/>
      <c r="F96" s="70"/>
      <c r="G96" s="70"/>
      <c r="H96" s="78"/>
      <c r="I96" s="78"/>
      <c r="J96" s="78"/>
      <c r="K96" s="78"/>
      <c r="L96" s="78"/>
      <c r="M96" s="78"/>
      <c r="N96" s="78"/>
      <c r="O96" s="78"/>
      <c r="P96" s="78"/>
      <c r="Q96" s="78"/>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row>
    <row r="97" spans="1:180">
      <c r="A97" s="71" t="s">
        <v>124</v>
      </c>
      <c r="B97" s="70"/>
      <c r="C97" s="70"/>
      <c r="D97" s="70"/>
      <c r="E97" s="70"/>
      <c r="F97" s="70"/>
      <c r="G97" s="70"/>
      <c r="H97" s="77"/>
      <c r="I97" s="77"/>
      <c r="J97" s="77"/>
      <c r="K97" s="77"/>
      <c r="L97" s="77"/>
      <c r="M97" s="77"/>
      <c r="N97" s="77"/>
      <c r="O97" s="77"/>
      <c r="P97" s="77"/>
      <c r="Q97" s="77"/>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row>
    <row r="98" spans="1:180">
      <c r="A98" s="76" t="s">
        <v>123</v>
      </c>
      <c r="B98" s="85"/>
      <c r="C98" s="74"/>
      <c r="D98" s="74"/>
      <c r="E98" s="74"/>
      <c r="F98" s="74"/>
      <c r="G98" s="74"/>
      <c r="H98" s="75">
        <f t="shared" ref="H98:Q98" si="14">SUM(H93:H97)</f>
        <v>0</v>
      </c>
      <c r="I98" s="75">
        <f t="shared" si="14"/>
        <v>0</v>
      </c>
      <c r="J98" s="75">
        <f t="shared" si="14"/>
        <v>0</v>
      </c>
      <c r="K98" s="75">
        <f t="shared" si="14"/>
        <v>0</v>
      </c>
      <c r="L98" s="75">
        <f t="shared" si="14"/>
        <v>0</v>
      </c>
      <c r="M98" s="75">
        <f t="shared" si="14"/>
        <v>0</v>
      </c>
      <c r="N98" s="75">
        <f t="shared" si="14"/>
        <v>0</v>
      </c>
      <c r="O98" s="75">
        <f t="shared" si="14"/>
        <v>0</v>
      </c>
      <c r="P98" s="75">
        <f t="shared" si="14"/>
        <v>0</v>
      </c>
      <c r="Q98" s="75">
        <f t="shared" si="14"/>
        <v>0</v>
      </c>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row>
    <row r="99" spans="1:180">
      <c r="A99" s="84"/>
      <c r="B99" s="82"/>
      <c r="C99" s="70"/>
      <c r="D99" s="70"/>
      <c r="E99" s="70"/>
      <c r="F99" s="70"/>
      <c r="G99" s="70"/>
      <c r="H99" s="87"/>
      <c r="I99" s="87"/>
      <c r="J99" s="87"/>
      <c r="K99" s="87"/>
      <c r="L99" s="87"/>
      <c r="M99" s="87"/>
      <c r="N99" s="87"/>
      <c r="O99" s="87"/>
      <c r="P99" s="87"/>
      <c r="Q99" s="87"/>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row>
    <row r="100" spans="1:180" ht="15">
      <c r="A100" s="86" t="s">
        <v>122</v>
      </c>
      <c r="B100" s="85"/>
      <c r="C100" s="74"/>
      <c r="D100" s="74"/>
      <c r="E100" s="74"/>
      <c r="F100" s="74"/>
      <c r="G100" s="74"/>
      <c r="H100" s="75">
        <f t="shared" ref="H100:Q100" si="15">H90-H98</f>
        <v>0</v>
      </c>
      <c r="I100" s="75">
        <f t="shared" si="15"/>
        <v>0</v>
      </c>
      <c r="J100" s="75">
        <f t="shared" si="15"/>
        <v>0</v>
      </c>
      <c r="K100" s="75">
        <f t="shared" si="15"/>
        <v>0</v>
      </c>
      <c r="L100" s="75">
        <f t="shared" si="15"/>
        <v>0</v>
      </c>
      <c r="M100" s="75">
        <f t="shared" si="15"/>
        <v>0</v>
      </c>
      <c r="N100" s="75">
        <f t="shared" si="15"/>
        <v>0</v>
      </c>
      <c r="O100" s="75">
        <f t="shared" si="15"/>
        <v>0</v>
      </c>
      <c r="P100" s="75">
        <f t="shared" si="15"/>
        <v>0</v>
      </c>
      <c r="Q100" s="75">
        <f t="shared" si="15"/>
        <v>0</v>
      </c>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row>
    <row r="101" spans="1:180">
      <c r="A101" s="84"/>
      <c r="B101" s="82"/>
      <c r="C101" s="70"/>
      <c r="D101" s="70"/>
      <c r="E101" s="70"/>
      <c r="F101" s="70"/>
      <c r="G101" s="70"/>
      <c r="H101" s="81"/>
      <c r="I101" s="81"/>
      <c r="J101" s="81"/>
      <c r="K101" s="81"/>
      <c r="L101" s="81"/>
      <c r="M101" s="81"/>
      <c r="N101" s="81"/>
      <c r="O101" s="81"/>
      <c r="P101" s="81"/>
      <c r="Q101" s="81"/>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row>
    <row r="102" spans="1:180">
      <c r="A102" s="89" t="s">
        <v>121</v>
      </c>
      <c r="B102" s="82"/>
      <c r="C102" s="70"/>
      <c r="D102" s="70"/>
      <c r="E102" s="70"/>
      <c r="F102" s="70"/>
      <c r="G102" s="70"/>
      <c r="H102" s="81"/>
      <c r="I102" s="81"/>
      <c r="J102" s="81"/>
      <c r="K102" s="81"/>
      <c r="L102" s="81"/>
      <c r="M102" s="81"/>
      <c r="N102" s="81"/>
      <c r="O102" s="81"/>
      <c r="P102" s="81"/>
      <c r="Q102" s="81"/>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row>
    <row r="103" spans="1:180">
      <c r="A103" s="71" t="s">
        <v>120</v>
      </c>
      <c r="B103" s="70"/>
      <c r="C103" s="70"/>
      <c r="D103" s="70"/>
      <c r="E103" s="70"/>
      <c r="F103" s="70"/>
      <c r="G103" s="70"/>
      <c r="H103" s="80"/>
      <c r="I103" s="80"/>
      <c r="J103" s="80"/>
      <c r="K103" s="80"/>
      <c r="L103" s="80"/>
      <c r="M103" s="80"/>
      <c r="N103" s="80"/>
      <c r="O103" s="80"/>
      <c r="P103" s="80"/>
      <c r="Q103" s="8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row>
    <row r="104" spans="1:180">
      <c r="A104" s="71" t="s">
        <v>119</v>
      </c>
      <c r="B104" s="70"/>
      <c r="C104" s="70"/>
      <c r="D104" s="70"/>
      <c r="E104" s="70"/>
      <c r="F104" s="70"/>
      <c r="G104" s="70"/>
      <c r="H104" s="78"/>
      <c r="I104" s="78"/>
      <c r="J104" s="78"/>
      <c r="K104" s="78"/>
      <c r="L104" s="78"/>
      <c r="M104" s="78"/>
      <c r="N104" s="78"/>
      <c r="O104" s="78"/>
      <c r="P104" s="78"/>
      <c r="Q104" s="78"/>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row>
    <row r="105" spans="1:180">
      <c r="A105" s="71" t="s">
        <v>118</v>
      </c>
      <c r="B105" s="70"/>
      <c r="C105" s="70"/>
      <c r="D105" s="70"/>
      <c r="E105" s="70"/>
      <c r="F105" s="70"/>
      <c r="G105" s="70"/>
      <c r="H105" s="78"/>
      <c r="I105" s="78"/>
      <c r="J105" s="78"/>
      <c r="K105" s="78"/>
      <c r="L105" s="78"/>
      <c r="M105" s="78"/>
      <c r="N105" s="78"/>
      <c r="O105" s="78"/>
      <c r="P105" s="78"/>
      <c r="Q105" s="78"/>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row>
    <row r="106" spans="1:180">
      <c r="A106" s="71" t="s">
        <v>117</v>
      </c>
      <c r="B106" s="70"/>
      <c r="C106" s="70"/>
      <c r="D106" s="70"/>
      <c r="E106" s="70"/>
      <c r="F106" s="70"/>
      <c r="G106" s="70"/>
      <c r="H106" s="78"/>
      <c r="I106" s="78"/>
      <c r="J106" s="78"/>
      <c r="K106" s="78"/>
      <c r="L106" s="78"/>
      <c r="M106" s="78"/>
      <c r="N106" s="78"/>
      <c r="O106" s="78"/>
      <c r="P106" s="78"/>
      <c r="Q106" s="78"/>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row>
    <row r="107" spans="1:180">
      <c r="A107" s="88" t="s">
        <v>116</v>
      </c>
      <c r="B107" s="70"/>
      <c r="C107" s="70"/>
      <c r="D107" s="70"/>
      <c r="E107" s="70"/>
      <c r="F107" s="70"/>
      <c r="G107" s="70"/>
      <c r="H107" s="78"/>
      <c r="I107" s="78"/>
      <c r="J107" s="78"/>
      <c r="K107" s="78"/>
      <c r="L107" s="78"/>
      <c r="M107" s="78"/>
      <c r="N107" s="78"/>
      <c r="O107" s="78"/>
      <c r="P107" s="78"/>
      <c r="Q107" s="78"/>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row>
    <row r="108" spans="1:180">
      <c r="A108" s="76" t="s">
        <v>115</v>
      </c>
      <c r="B108" s="85"/>
      <c r="C108" s="74"/>
      <c r="D108" s="74"/>
      <c r="E108" s="74"/>
      <c r="F108" s="74"/>
      <c r="G108" s="74"/>
      <c r="H108" s="75">
        <f t="shared" ref="H108:Q108" si="16">SUM(H103:H107)</f>
        <v>0</v>
      </c>
      <c r="I108" s="75">
        <f t="shared" si="16"/>
        <v>0</v>
      </c>
      <c r="J108" s="75">
        <f t="shared" si="16"/>
        <v>0</v>
      </c>
      <c r="K108" s="75">
        <f t="shared" si="16"/>
        <v>0</v>
      </c>
      <c r="L108" s="75">
        <f t="shared" si="16"/>
        <v>0</v>
      </c>
      <c r="M108" s="75">
        <f t="shared" si="16"/>
        <v>0</v>
      </c>
      <c r="N108" s="75">
        <f t="shared" si="16"/>
        <v>0</v>
      </c>
      <c r="O108" s="75">
        <f t="shared" si="16"/>
        <v>0</v>
      </c>
      <c r="P108" s="75">
        <f t="shared" si="16"/>
        <v>0</v>
      </c>
      <c r="Q108" s="75">
        <f t="shared" si="16"/>
        <v>0</v>
      </c>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row>
    <row r="109" spans="1:180">
      <c r="A109" s="84"/>
      <c r="B109" s="82"/>
      <c r="C109" s="70"/>
      <c r="D109" s="70"/>
      <c r="E109" s="70"/>
      <c r="F109" s="70"/>
      <c r="G109" s="70"/>
      <c r="H109" s="87"/>
      <c r="I109" s="87"/>
      <c r="J109" s="87"/>
      <c r="K109" s="87"/>
      <c r="L109" s="87"/>
      <c r="M109" s="87"/>
      <c r="N109" s="87"/>
      <c r="O109" s="87"/>
      <c r="P109" s="87"/>
      <c r="Q109" s="87"/>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row>
    <row r="110" spans="1:180" ht="15">
      <c r="A110" s="86" t="s">
        <v>114</v>
      </c>
      <c r="B110" s="85"/>
      <c r="C110" s="74"/>
      <c r="D110" s="74"/>
      <c r="E110" s="74"/>
      <c r="F110" s="74"/>
      <c r="G110" s="74"/>
      <c r="H110" s="75">
        <f t="shared" ref="H110:Q110" si="17">H100-H108</f>
        <v>0</v>
      </c>
      <c r="I110" s="75">
        <f t="shared" si="17"/>
        <v>0</v>
      </c>
      <c r="J110" s="75">
        <f t="shared" si="17"/>
        <v>0</v>
      </c>
      <c r="K110" s="75">
        <f t="shared" si="17"/>
        <v>0</v>
      </c>
      <c r="L110" s="75">
        <f t="shared" si="17"/>
        <v>0</v>
      </c>
      <c r="M110" s="75">
        <f t="shared" si="17"/>
        <v>0</v>
      </c>
      <c r="N110" s="75">
        <f t="shared" si="17"/>
        <v>0</v>
      </c>
      <c r="O110" s="75">
        <f t="shared" si="17"/>
        <v>0</v>
      </c>
      <c r="P110" s="75">
        <f t="shared" si="17"/>
        <v>0</v>
      </c>
      <c r="Q110" s="75">
        <f t="shared" si="17"/>
        <v>0</v>
      </c>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c r="FW110" s="74"/>
      <c r="FX110" s="74"/>
    </row>
    <row r="111" spans="1:180">
      <c r="A111" s="84"/>
      <c r="B111" s="82"/>
      <c r="C111" s="70"/>
      <c r="D111" s="70"/>
      <c r="E111" s="70"/>
      <c r="F111" s="70"/>
      <c r="G111" s="70"/>
      <c r="H111" s="81"/>
      <c r="I111" s="81"/>
      <c r="J111" s="81"/>
      <c r="K111" s="81"/>
      <c r="L111" s="81"/>
      <c r="M111" s="81"/>
      <c r="N111" s="81"/>
      <c r="O111" s="81"/>
      <c r="P111" s="81"/>
      <c r="Q111" s="81"/>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row>
    <row r="112" spans="1:180" ht="15">
      <c r="A112" s="83" t="s">
        <v>113</v>
      </c>
      <c r="B112" s="82"/>
      <c r="C112" s="70"/>
      <c r="D112" s="70"/>
      <c r="E112" s="70"/>
      <c r="F112" s="70"/>
      <c r="G112" s="70"/>
      <c r="H112" s="81"/>
      <c r="I112" s="81"/>
      <c r="J112" s="81"/>
      <c r="K112" s="81"/>
      <c r="L112" s="81"/>
      <c r="M112" s="81"/>
      <c r="N112" s="81"/>
      <c r="O112" s="81"/>
      <c r="P112" s="81"/>
      <c r="Q112" s="81"/>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row>
    <row r="113" spans="1:180">
      <c r="A113" s="71" t="s">
        <v>112</v>
      </c>
      <c r="B113" s="70"/>
      <c r="C113" s="70"/>
      <c r="D113" s="70"/>
      <c r="E113" s="70"/>
      <c r="F113" s="70"/>
      <c r="G113" s="70"/>
      <c r="H113" s="75">
        <f t="shared" ref="H113:Q113" si="18">+H110</f>
        <v>0</v>
      </c>
      <c r="I113" s="75">
        <f t="shared" si="18"/>
        <v>0</v>
      </c>
      <c r="J113" s="75">
        <f t="shared" si="18"/>
        <v>0</v>
      </c>
      <c r="K113" s="75">
        <f t="shared" si="18"/>
        <v>0</v>
      </c>
      <c r="L113" s="75">
        <f t="shared" si="18"/>
        <v>0</v>
      </c>
      <c r="M113" s="75">
        <f t="shared" si="18"/>
        <v>0</v>
      </c>
      <c r="N113" s="75">
        <f t="shared" si="18"/>
        <v>0</v>
      </c>
      <c r="O113" s="75">
        <f t="shared" si="18"/>
        <v>0</v>
      </c>
      <c r="P113" s="75">
        <f t="shared" si="18"/>
        <v>0</v>
      </c>
      <c r="Q113" s="75">
        <f t="shared" si="18"/>
        <v>0</v>
      </c>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row>
    <row r="114" spans="1:180">
      <c r="A114" s="71" t="s">
        <v>111</v>
      </c>
      <c r="B114" s="70"/>
      <c r="C114" s="70"/>
      <c r="D114" s="70"/>
      <c r="E114" s="70"/>
      <c r="F114" s="70"/>
      <c r="G114" s="70"/>
      <c r="H114" s="80"/>
      <c r="I114" s="80"/>
      <c r="J114" s="80"/>
      <c r="K114" s="80"/>
      <c r="L114" s="80"/>
      <c r="M114" s="80"/>
      <c r="N114" s="80"/>
      <c r="O114" s="80"/>
      <c r="P114" s="80"/>
      <c r="Q114" s="8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row>
    <row r="115" spans="1:180">
      <c r="A115" s="71" t="s">
        <v>110</v>
      </c>
      <c r="B115" s="70"/>
      <c r="C115" s="70"/>
      <c r="D115" s="70"/>
      <c r="E115" s="70"/>
      <c r="F115" s="70"/>
      <c r="G115" s="70"/>
      <c r="H115" s="78"/>
      <c r="I115" s="78"/>
      <c r="J115" s="78"/>
      <c r="K115" s="78"/>
      <c r="L115" s="78"/>
      <c r="M115" s="78"/>
      <c r="N115" s="78"/>
      <c r="O115" s="78"/>
      <c r="P115" s="78"/>
      <c r="Q115" s="78"/>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row>
    <row r="116" spans="1:180">
      <c r="A116" s="79" t="s">
        <v>109</v>
      </c>
      <c r="B116" s="70"/>
      <c r="C116" s="70"/>
      <c r="D116" s="70"/>
      <c r="E116" s="70"/>
      <c r="F116" s="70"/>
      <c r="G116" s="70"/>
      <c r="H116" s="78"/>
      <c r="I116" s="78"/>
      <c r="J116" s="78"/>
      <c r="K116" s="78"/>
      <c r="L116" s="78"/>
      <c r="M116" s="78"/>
      <c r="N116" s="78"/>
      <c r="O116" s="78"/>
      <c r="P116" s="78"/>
      <c r="Q116" s="78"/>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row>
    <row r="117" spans="1:180">
      <c r="A117" s="79" t="s">
        <v>108</v>
      </c>
      <c r="B117" s="70"/>
      <c r="C117" s="70"/>
      <c r="D117" s="70"/>
      <c r="E117" s="70"/>
      <c r="F117" s="70"/>
      <c r="G117" s="70"/>
      <c r="H117" s="78"/>
      <c r="I117" s="78"/>
      <c r="J117" s="78"/>
      <c r="K117" s="78"/>
      <c r="L117" s="78"/>
      <c r="M117" s="78"/>
      <c r="N117" s="78"/>
      <c r="O117" s="78"/>
      <c r="P117" s="78"/>
      <c r="Q117" s="78"/>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row>
    <row r="118" spans="1:180">
      <c r="A118" s="71" t="s">
        <v>107</v>
      </c>
      <c r="B118" s="70"/>
      <c r="C118" s="70"/>
      <c r="D118" s="70"/>
      <c r="E118" s="70"/>
      <c r="F118" s="70"/>
      <c r="G118" s="70"/>
      <c r="H118" s="77"/>
      <c r="I118" s="77"/>
      <c r="J118" s="77"/>
      <c r="K118" s="77"/>
      <c r="L118" s="77"/>
      <c r="M118" s="77"/>
      <c r="N118" s="77"/>
      <c r="O118" s="77"/>
      <c r="P118" s="77"/>
      <c r="Q118" s="77"/>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row>
    <row r="119" spans="1:180">
      <c r="A119" s="76" t="s">
        <v>106</v>
      </c>
      <c r="B119" s="74"/>
      <c r="C119" s="74"/>
      <c r="D119" s="74"/>
      <c r="E119" s="74"/>
      <c r="F119" s="74"/>
      <c r="G119" s="74"/>
      <c r="H119" s="75">
        <f t="shared" ref="H119:Q119" si="19">SUM(H113:H118)</f>
        <v>0</v>
      </c>
      <c r="I119" s="75">
        <f t="shared" si="19"/>
        <v>0</v>
      </c>
      <c r="J119" s="75">
        <f t="shared" si="19"/>
        <v>0</v>
      </c>
      <c r="K119" s="75">
        <f t="shared" si="19"/>
        <v>0</v>
      </c>
      <c r="L119" s="75">
        <f t="shared" si="19"/>
        <v>0</v>
      </c>
      <c r="M119" s="75">
        <f t="shared" si="19"/>
        <v>0</v>
      </c>
      <c r="N119" s="75">
        <f t="shared" si="19"/>
        <v>0</v>
      </c>
      <c r="O119" s="75">
        <f t="shared" si="19"/>
        <v>0</v>
      </c>
      <c r="P119" s="75">
        <f t="shared" si="19"/>
        <v>0</v>
      </c>
      <c r="Q119" s="75">
        <f t="shared" si="19"/>
        <v>0</v>
      </c>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c r="FW119" s="74"/>
      <c r="FX119" s="74"/>
    </row>
    <row r="120" spans="1:180">
      <c r="A120" s="70"/>
      <c r="B120" s="70"/>
      <c r="C120" s="70"/>
      <c r="D120" s="70"/>
      <c r="E120" s="70"/>
      <c r="F120" s="70"/>
      <c r="G120" s="70"/>
      <c r="H120" s="70"/>
    </row>
    <row r="121" spans="1:180" ht="15">
      <c r="A121" s="73" t="s">
        <v>105</v>
      </c>
      <c r="B121" s="70"/>
      <c r="C121" s="70"/>
      <c r="D121" s="70"/>
      <c r="E121" s="70"/>
      <c r="F121" s="70"/>
      <c r="G121" s="70"/>
      <c r="H121" s="72">
        <f>I68</f>
        <v>2013</v>
      </c>
    </row>
    <row r="122" spans="1:180">
      <c r="A122" s="71" t="s">
        <v>104</v>
      </c>
      <c r="B122" s="70"/>
      <c r="C122" s="70"/>
      <c r="D122" s="70"/>
      <c r="E122" s="70"/>
      <c r="F122" s="70"/>
      <c r="G122" s="70"/>
      <c r="H122" s="69" t="s">
        <v>103</v>
      </c>
    </row>
    <row r="123" spans="1:180">
      <c r="A123" s="71" t="s">
        <v>102</v>
      </c>
      <c r="B123" s="70"/>
      <c r="C123" s="70"/>
      <c r="D123" s="70"/>
      <c r="E123" s="70"/>
      <c r="F123" s="70"/>
      <c r="G123" s="70"/>
      <c r="H123" s="69" t="s">
        <v>101</v>
      </c>
    </row>
    <row r="124" spans="1:180">
      <c r="A124" s="71" t="s">
        <v>100</v>
      </c>
      <c r="B124" s="70"/>
      <c r="C124" s="70"/>
      <c r="D124" s="70"/>
      <c r="E124" s="70"/>
      <c r="F124" s="70"/>
      <c r="G124" s="70"/>
      <c r="H124" s="69" t="s">
        <v>99</v>
      </c>
    </row>
    <row r="125" spans="1:180">
      <c r="A125" s="71" t="s">
        <v>98</v>
      </c>
      <c r="B125" s="70"/>
      <c r="C125" s="70"/>
      <c r="D125" s="70"/>
      <c r="E125" s="70"/>
      <c r="F125" s="70"/>
      <c r="G125" s="70"/>
      <c r="H125" s="69" t="s">
        <v>97</v>
      </c>
    </row>
    <row r="126" spans="1:180">
      <c r="A126" s="71" t="s">
        <v>96</v>
      </c>
      <c r="B126" s="70"/>
      <c r="C126" s="70"/>
      <c r="D126" s="70"/>
      <c r="E126" s="70"/>
      <c r="F126" s="70"/>
      <c r="G126" s="70"/>
      <c r="H126" s="69"/>
    </row>
    <row r="128" spans="1:180">
      <c r="A128" s="84" t="s">
        <v>146</v>
      </c>
      <c r="B128" s="70"/>
      <c r="C128" s="70"/>
      <c r="D128" s="70"/>
      <c r="E128" s="70"/>
      <c r="F128" s="70"/>
      <c r="G128" s="70"/>
      <c r="H128" s="99">
        <v>2012</v>
      </c>
      <c r="I128" s="99">
        <f t="shared" ref="I128:Q128" si="20">SUM(H128+1)</f>
        <v>2013</v>
      </c>
      <c r="J128" s="99">
        <f t="shared" si="20"/>
        <v>2014</v>
      </c>
      <c r="K128" s="99">
        <f t="shared" si="20"/>
        <v>2015</v>
      </c>
      <c r="L128" s="99">
        <f t="shared" si="20"/>
        <v>2016</v>
      </c>
      <c r="M128" s="99">
        <f t="shared" si="20"/>
        <v>2017</v>
      </c>
      <c r="N128" s="99">
        <f t="shared" si="20"/>
        <v>2018</v>
      </c>
      <c r="O128" s="99">
        <f t="shared" si="20"/>
        <v>2019</v>
      </c>
      <c r="P128" s="99">
        <f t="shared" si="20"/>
        <v>2020</v>
      </c>
      <c r="Q128" s="99">
        <f t="shared" si="20"/>
        <v>2021</v>
      </c>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row>
    <row r="129" spans="1:180">
      <c r="B129" s="82"/>
      <c r="C129" s="70"/>
      <c r="D129" s="70"/>
      <c r="E129" s="70"/>
      <c r="F129" s="70"/>
      <c r="G129" s="70"/>
      <c r="H129" s="94"/>
      <c r="I129" s="94"/>
      <c r="J129" s="94"/>
      <c r="K129" s="94"/>
      <c r="L129" s="94"/>
      <c r="M129" s="94"/>
      <c r="N129" s="94"/>
      <c r="O129" s="94"/>
      <c r="P129" s="94"/>
      <c r="Q129" s="94"/>
      <c r="R129" s="94"/>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row>
    <row r="130" spans="1:180" ht="15">
      <c r="A130" s="86" t="s">
        <v>147</v>
      </c>
      <c r="B130" s="82"/>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c r="DA130" s="94"/>
      <c r="DB130" s="94"/>
      <c r="DC130" s="94"/>
      <c r="DD130" s="94"/>
      <c r="DE130" s="94"/>
      <c r="DF130" s="94"/>
      <c r="DG130" s="94"/>
      <c r="DH130" s="94"/>
      <c r="DI130" s="94"/>
      <c r="DJ130" s="94"/>
      <c r="DK130" s="94"/>
      <c r="DL130" s="94"/>
      <c r="DM130" s="94"/>
      <c r="DN130" s="94"/>
      <c r="DO130" s="94"/>
      <c r="DP130" s="94"/>
      <c r="DQ130" s="94"/>
      <c r="DR130" s="94"/>
      <c r="DS130" s="94"/>
      <c r="DT130" s="94"/>
      <c r="DU130" s="94"/>
      <c r="DV130" s="94"/>
      <c r="DW130" s="94"/>
      <c r="DX130" s="94"/>
      <c r="DY130" s="94"/>
      <c r="DZ130" s="94"/>
      <c r="EA130" s="94"/>
      <c r="EB130" s="94"/>
      <c r="EC130" s="94"/>
      <c r="ED130" s="94"/>
      <c r="EE130" s="94"/>
      <c r="EF130" s="94"/>
      <c r="EG130" s="94"/>
      <c r="EH130" s="94"/>
      <c r="EI130" s="94"/>
      <c r="EJ130" s="94"/>
      <c r="EK130" s="94"/>
      <c r="EL130" s="94"/>
      <c r="EM130" s="94"/>
      <c r="EN130" s="94"/>
      <c r="EO130" s="94"/>
      <c r="EP130" s="94"/>
      <c r="EQ130" s="94"/>
      <c r="ER130" s="94"/>
      <c r="ES130" s="94"/>
      <c r="ET130" s="94"/>
      <c r="EU130" s="94"/>
      <c r="EV130" s="94"/>
      <c r="EW130" s="94"/>
      <c r="EX130" s="94"/>
      <c r="EY130" s="94"/>
      <c r="EZ130" s="94"/>
      <c r="FA130" s="94"/>
      <c r="FB130" s="94"/>
      <c r="FC130" s="94"/>
      <c r="FD130" s="94"/>
      <c r="FE130" s="94"/>
      <c r="FF130" s="94"/>
      <c r="FG130" s="94"/>
      <c r="FH130" s="94"/>
      <c r="FI130" s="94"/>
      <c r="FJ130" s="94"/>
      <c r="FK130" s="94"/>
      <c r="FL130" s="94"/>
      <c r="FM130" s="94"/>
      <c r="FN130" s="94"/>
      <c r="FO130" s="94"/>
      <c r="FP130" s="94"/>
      <c r="FQ130" s="94"/>
      <c r="FR130" s="94"/>
      <c r="FS130" s="94"/>
      <c r="FT130" s="94"/>
      <c r="FU130" s="94"/>
      <c r="FV130" s="94"/>
      <c r="FW130" s="94"/>
      <c r="FX130" s="94"/>
    </row>
    <row r="131" spans="1:180" ht="15">
      <c r="A131" s="86"/>
      <c r="B131" s="82"/>
      <c r="C131" s="94"/>
      <c r="D131" s="94"/>
      <c r="E131" s="94"/>
      <c r="F131" s="94"/>
      <c r="G131" s="94"/>
      <c r="H131" s="98"/>
      <c r="I131" s="98"/>
      <c r="J131" s="98"/>
      <c r="K131" s="98"/>
      <c r="L131" s="98"/>
      <c r="M131" s="98"/>
      <c r="N131" s="98"/>
      <c r="O131" s="98"/>
      <c r="P131" s="98"/>
      <c r="Q131" s="97"/>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c r="DA131" s="94"/>
      <c r="DB131" s="94"/>
      <c r="DC131" s="94"/>
      <c r="DD131" s="94"/>
      <c r="DE131" s="94"/>
      <c r="DF131" s="94"/>
      <c r="DG131" s="94"/>
      <c r="DH131" s="94"/>
      <c r="DI131" s="94"/>
      <c r="DJ131" s="94"/>
      <c r="DK131" s="94"/>
      <c r="DL131" s="94"/>
      <c r="DM131" s="94"/>
      <c r="DN131" s="94"/>
      <c r="DO131" s="94"/>
      <c r="DP131" s="94"/>
      <c r="DQ131" s="94"/>
      <c r="DR131" s="94"/>
      <c r="DS131" s="94"/>
      <c r="DT131" s="94"/>
      <c r="DU131" s="94"/>
      <c r="DV131" s="94"/>
      <c r="DW131" s="94"/>
      <c r="DX131" s="94"/>
      <c r="DY131" s="94"/>
      <c r="DZ131" s="94"/>
      <c r="EA131" s="94"/>
      <c r="EB131" s="94"/>
      <c r="EC131" s="94"/>
      <c r="ED131" s="94"/>
      <c r="EE131" s="94"/>
      <c r="EF131" s="94"/>
      <c r="EG131" s="94"/>
      <c r="EH131" s="94"/>
      <c r="EI131" s="94"/>
      <c r="EJ131" s="94"/>
      <c r="EK131" s="94"/>
      <c r="EL131" s="94"/>
      <c r="EM131" s="94"/>
      <c r="EN131" s="94"/>
      <c r="EO131" s="94"/>
      <c r="EP131" s="94"/>
      <c r="EQ131" s="94"/>
      <c r="ER131" s="94"/>
      <c r="ES131" s="94"/>
      <c r="ET131" s="94"/>
      <c r="EU131" s="94"/>
      <c r="EV131" s="94"/>
      <c r="EW131" s="94"/>
      <c r="EX131" s="94"/>
      <c r="EY131" s="94"/>
      <c r="EZ131" s="94"/>
      <c r="FA131" s="94"/>
      <c r="FB131" s="94"/>
      <c r="FC131" s="94"/>
      <c r="FD131" s="94"/>
      <c r="FE131" s="94"/>
      <c r="FF131" s="94"/>
      <c r="FG131" s="94"/>
      <c r="FH131" s="94"/>
      <c r="FI131" s="94"/>
      <c r="FJ131" s="94"/>
      <c r="FK131" s="94"/>
      <c r="FL131" s="94"/>
      <c r="FM131" s="94"/>
      <c r="FN131" s="94"/>
      <c r="FO131" s="94"/>
      <c r="FP131" s="94"/>
      <c r="FQ131" s="94"/>
      <c r="FR131" s="94"/>
      <c r="FS131" s="94"/>
      <c r="FT131" s="94"/>
      <c r="FU131" s="94"/>
      <c r="FV131" s="94"/>
      <c r="FW131" s="94"/>
      <c r="FX131" s="94"/>
    </row>
    <row r="132" spans="1:180" ht="15" hidden="1">
      <c r="A132" s="86"/>
      <c r="B132" s="82"/>
      <c r="C132" s="94"/>
      <c r="D132" s="94"/>
      <c r="E132" s="94"/>
      <c r="F132" s="94"/>
      <c r="G132" s="94"/>
      <c r="H132" s="96"/>
      <c r="I132" s="96"/>
      <c r="J132" s="96"/>
      <c r="K132" s="96"/>
      <c r="L132" s="96"/>
      <c r="M132" s="96"/>
      <c r="N132" s="96"/>
      <c r="O132" s="96"/>
      <c r="P132" s="96"/>
      <c r="Q132" s="95"/>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c r="DD132" s="94"/>
      <c r="DE132" s="94"/>
      <c r="DF132" s="94"/>
      <c r="DG132" s="94"/>
      <c r="DH132" s="94"/>
      <c r="DI132" s="94"/>
      <c r="DJ132" s="94"/>
      <c r="DK132" s="94"/>
      <c r="DL132" s="94"/>
      <c r="DM132" s="94"/>
      <c r="DN132" s="94"/>
      <c r="DO132" s="94"/>
      <c r="DP132" s="94"/>
      <c r="DQ132" s="94"/>
      <c r="DR132" s="94"/>
      <c r="DS132" s="94"/>
      <c r="DT132" s="94"/>
      <c r="DU132" s="94"/>
      <c r="DV132" s="94"/>
      <c r="DW132" s="94"/>
      <c r="DX132" s="94"/>
      <c r="DY132" s="94"/>
      <c r="DZ132" s="94"/>
      <c r="EA132" s="94"/>
      <c r="EB132" s="94"/>
      <c r="EC132" s="94"/>
      <c r="ED132" s="94"/>
      <c r="EE132" s="94"/>
      <c r="EF132" s="94"/>
      <c r="EG132" s="94"/>
      <c r="EH132" s="94"/>
      <c r="EI132" s="94"/>
      <c r="EJ132" s="94"/>
      <c r="EK132" s="94"/>
      <c r="EL132" s="94"/>
      <c r="EM132" s="94"/>
      <c r="EN132" s="94"/>
      <c r="EO132" s="94"/>
      <c r="EP132" s="94"/>
      <c r="EQ132" s="94"/>
      <c r="ER132" s="94"/>
      <c r="ES132" s="94"/>
      <c r="ET132" s="94"/>
      <c r="EU132" s="94"/>
      <c r="EV132" s="94"/>
      <c r="EW132" s="94"/>
      <c r="EX132" s="94"/>
      <c r="EY132" s="94"/>
      <c r="EZ132" s="94"/>
      <c r="FA132" s="94"/>
      <c r="FB132" s="94"/>
      <c r="FC132" s="94"/>
      <c r="FD132" s="94"/>
      <c r="FE132" s="94"/>
      <c r="FF132" s="94"/>
      <c r="FG132" s="94"/>
      <c r="FH132" s="94"/>
      <c r="FI132" s="94"/>
      <c r="FJ132" s="94"/>
      <c r="FK132" s="94"/>
      <c r="FL132" s="94"/>
      <c r="FM132" s="94"/>
      <c r="FN132" s="94"/>
      <c r="FO132" s="94"/>
      <c r="FP132" s="94"/>
      <c r="FQ132" s="94"/>
      <c r="FR132" s="94"/>
      <c r="FS132" s="94"/>
      <c r="FT132" s="94"/>
      <c r="FU132" s="94"/>
      <c r="FV132" s="94"/>
      <c r="FW132" s="94"/>
      <c r="FX132" s="94"/>
    </row>
    <row r="133" spans="1:180">
      <c r="A133" s="71" t="s">
        <v>6</v>
      </c>
      <c r="B133" s="82"/>
      <c r="C133" s="70"/>
      <c r="D133" s="70"/>
      <c r="E133" s="70"/>
      <c r="F133" s="70"/>
      <c r="G133" s="70"/>
      <c r="H133" s="93"/>
      <c r="I133" s="93"/>
      <c r="J133" s="93"/>
      <c r="K133" s="93"/>
      <c r="L133" s="93"/>
      <c r="M133" s="93"/>
      <c r="N133" s="93"/>
      <c r="O133" s="93"/>
      <c r="P133" s="93"/>
      <c r="Q133" s="69"/>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row>
    <row r="134" spans="1:180">
      <c r="A134" s="89" t="s">
        <v>144</v>
      </c>
      <c r="B134" s="82"/>
      <c r="C134" s="70"/>
      <c r="D134" s="70"/>
      <c r="E134" s="70"/>
      <c r="F134" s="70"/>
      <c r="G134" s="70"/>
      <c r="H134" s="92"/>
      <c r="I134" s="92"/>
      <c r="J134" s="92"/>
      <c r="K134" s="92"/>
      <c r="L134" s="92"/>
      <c r="M134" s="92"/>
      <c r="N134" s="92"/>
      <c r="O134" s="92"/>
      <c r="P134" s="92"/>
      <c r="Q134" s="92"/>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row>
    <row r="135" spans="1:180">
      <c r="A135" s="71" t="s">
        <v>143</v>
      </c>
      <c r="B135" s="70"/>
      <c r="C135" s="70"/>
      <c r="D135" s="70"/>
      <c r="E135" s="70"/>
      <c r="F135" s="70"/>
      <c r="G135" s="70"/>
      <c r="H135" s="80"/>
      <c r="I135" s="80"/>
      <c r="J135" s="80"/>
      <c r="K135" s="80"/>
      <c r="L135" s="80"/>
      <c r="M135" s="80"/>
      <c r="N135" s="80"/>
      <c r="O135" s="80"/>
      <c r="P135" s="80"/>
      <c r="Q135" s="8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row>
    <row r="136" spans="1:180">
      <c r="A136" s="71" t="s">
        <v>142</v>
      </c>
      <c r="B136" s="70"/>
      <c r="C136" s="70"/>
      <c r="D136" s="70"/>
      <c r="E136" s="70"/>
      <c r="F136" s="70"/>
      <c r="G136" s="70"/>
      <c r="H136" s="78"/>
      <c r="I136" s="78"/>
      <c r="J136" s="78"/>
      <c r="K136" s="78"/>
      <c r="L136" s="78"/>
      <c r="M136" s="78"/>
      <c r="N136" s="78"/>
      <c r="O136" s="78"/>
      <c r="P136" s="78"/>
      <c r="Q136" s="78"/>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70"/>
      <c r="FR136" s="70"/>
      <c r="FS136" s="70"/>
      <c r="FT136" s="70"/>
      <c r="FU136" s="70"/>
      <c r="FV136" s="70"/>
      <c r="FW136" s="70"/>
      <c r="FX136" s="70"/>
    </row>
    <row r="137" spans="1:180">
      <c r="A137" s="71" t="s">
        <v>141</v>
      </c>
      <c r="B137" s="70"/>
      <c r="C137" s="70"/>
      <c r="D137" s="70"/>
      <c r="E137" s="70"/>
      <c r="F137" s="70"/>
      <c r="G137" s="70"/>
      <c r="H137" s="78"/>
      <c r="I137" s="78"/>
      <c r="J137" s="78"/>
      <c r="K137" s="78"/>
      <c r="L137" s="78"/>
      <c r="M137" s="78"/>
      <c r="N137" s="78"/>
      <c r="O137" s="78"/>
      <c r="P137" s="78"/>
      <c r="Q137" s="78"/>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c r="CB137" s="70"/>
      <c r="CC137" s="70"/>
      <c r="CD137" s="70"/>
      <c r="CE137" s="70"/>
      <c r="CF137" s="70"/>
      <c r="CG137" s="70"/>
      <c r="CH137" s="70"/>
      <c r="CI137" s="70"/>
      <c r="CJ137" s="70"/>
      <c r="CK137" s="70"/>
      <c r="CL137" s="70"/>
      <c r="CM137" s="70"/>
      <c r="CN137" s="70"/>
      <c r="CO137" s="70"/>
      <c r="CP137" s="70"/>
      <c r="CQ137" s="70"/>
      <c r="CR137" s="70"/>
      <c r="CS137" s="70"/>
      <c r="CT137" s="70"/>
      <c r="CU137" s="70"/>
      <c r="CV137" s="70"/>
      <c r="CW137" s="70"/>
      <c r="CX137" s="70"/>
      <c r="CY137" s="70"/>
      <c r="CZ137" s="70"/>
      <c r="DA137" s="70"/>
      <c r="DB137" s="70"/>
      <c r="DC137" s="70"/>
      <c r="DD137" s="70"/>
      <c r="DE137" s="70"/>
      <c r="DF137" s="70"/>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70"/>
      <c r="FR137" s="70"/>
      <c r="FS137" s="70"/>
      <c r="FT137" s="70"/>
      <c r="FU137" s="70"/>
      <c r="FV137" s="70"/>
      <c r="FW137" s="70"/>
      <c r="FX137" s="70"/>
    </row>
    <row r="138" spans="1:180">
      <c r="A138" s="71" t="s">
        <v>140</v>
      </c>
      <c r="B138" s="70"/>
      <c r="C138" s="70"/>
      <c r="D138" s="70"/>
      <c r="E138" s="70"/>
      <c r="F138" s="70"/>
      <c r="G138" s="70"/>
      <c r="H138" s="78"/>
      <c r="I138" s="78"/>
      <c r="J138" s="78"/>
      <c r="K138" s="78"/>
      <c r="L138" s="78"/>
      <c r="M138" s="78"/>
      <c r="N138" s="78"/>
      <c r="O138" s="78"/>
      <c r="P138" s="78"/>
      <c r="Q138" s="78"/>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70"/>
      <c r="FR138" s="70"/>
      <c r="FS138" s="70"/>
      <c r="FT138" s="70"/>
      <c r="FU138" s="70"/>
      <c r="FV138" s="70"/>
      <c r="FW138" s="70"/>
      <c r="FX138" s="70"/>
    </row>
    <row r="139" spans="1:180">
      <c r="A139" s="71" t="s">
        <v>139</v>
      </c>
      <c r="B139" s="70"/>
      <c r="C139" s="70"/>
      <c r="D139" s="70"/>
      <c r="E139" s="70"/>
      <c r="F139" s="70"/>
      <c r="G139" s="70"/>
      <c r="H139" s="78"/>
      <c r="I139" s="78"/>
      <c r="J139" s="78"/>
      <c r="K139" s="78"/>
      <c r="L139" s="78"/>
      <c r="M139" s="78"/>
      <c r="N139" s="78"/>
      <c r="O139" s="78"/>
      <c r="P139" s="78"/>
      <c r="Q139" s="78"/>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70"/>
      <c r="FR139" s="70"/>
      <c r="FS139" s="70"/>
      <c r="FT139" s="70"/>
      <c r="FU139" s="70"/>
      <c r="FV139" s="70"/>
      <c r="FW139" s="70"/>
      <c r="FX139" s="70"/>
    </row>
    <row r="140" spans="1:180">
      <c r="A140" s="71"/>
      <c r="B140" s="70"/>
      <c r="C140" s="70"/>
      <c r="D140" s="70"/>
      <c r="E140" s="70"/>
      <c r="F140" s="70"/>
      <c r="G140" s="70"/>
      <c r="H140" s="77"/>
      <c r="I140" s="77"/>
      <c r="J140" s="77"/>
      <c r="K140" s="77"/>
      <c r="L140" s="77"/>
      <c r="M140" s="77"/>
      <c r="N140" s="77"/>
      <c r="O140" s="77"/>
      <c r="P140" s="77"/>
      <c r="Q140" s="77"/>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row>
    <row r="141" spans="1:180">
      <c r="A141" s="76" t="s">
        <v>138</v>
      </c>
      <c r="B141" s="85"/>
      <c r="C141" s="74"/>
      <c r="D141" s="74"/>
      <c r="E141" s="74"/>
      <c r="F141" s="74"/>
      <c r="G141" s="74"/>
      <c r="H141" s="75">
        <f t="shared" ref="H141:Q141" si="21">SUM(H135:H140)</f>
        <v>0</v>
      </c>
      <c r="I141" s="75">
        <f t="shared" si="21"/>
        <v>0</v>
      </c>
      <c r="J141" s="75">
        <f t="shared" si="21"/>
        <v>0</v>
      </c>
      <c r="K141" s="75">
        <f t="shared" si="21"/>
        <v>0</v>
      </c>
      <c r="L141" s="75">
        <f t="shared" si="21"/>
        <v>0</v>
      </c>
      <c r="M141" s="75">
        <f t="shared" si="21"/>
        <v>0</v>
      </c>
      <c r="N141" s="75">
        <f t="shared" si="21"/>
        <v>0</v>
      </c>
      <c r="O141" s="75">
        <f t="shared" si="21"/>
        <v>0</v>
      </c>
      <c r="P141" s="75">
        <f t="shared" si="21"/>
        <v>0</v>
      </c>
      <c r="Q141" s="75">
        <f t="shared" si="21"/>
        <v>0</v>
      </c>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row>
    <row r="142" spans="1:180">
      <c r="A142" s="76" t="s">
        <v>137</v>
      </c>
      <c r="B142" s="85"/>
      <c r="C142" s="74"/>
      <c r="D142" s="74"/>
      <c r="E142" s="74"/>
      <c r="F142" s="74"/>
      <c r="G142" s="74"/>
      <c r="H142" s="75">
        <f t="shared" ref="H142:Q142" si="22">H133-H141</f>
        <v>0</v>
      </c>
      <c r="I142" s="75">
        <f t="shared" si="22"/>
        <v>0</v>
      </c>
      <c r="J142" s="75">
        <f t="shared" si="22"/>
        <v>0</v>
      </c>
      <c r="K142" s="75">
        <f t="shared" si="22"/>
        <v>0</v>
      </c>
      <c r="L142" s="75">
        <f t="shared" si="22"/>
        <v>0</v>
      </c>
      <c r="M142" s="75">
        <f t="shared" si="22"/>
        <v>0</v>
      </c>
      <c r="N142" s="75">
        <f t="shared" si="22"/>
        <v>0</v>
      </c>
      <c r="O142" s="75">
        <f t="shared" si="22"/>
        <v>0</v>
      </c>
      <c r="P142" s="75">
        <f t="shared" si="22"/>
        <v>0</v>
      </c>
      <c r="Q142" s="75">
        <f t="shared" si="22"/>
        <v>0</v>
      </c>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row>
    <row r="143" spans="1:180">
      <c r="A143" s="84"/>
      <c r="B143" s="82"/>
      <c r="C143" s="70"/>
      <c r="D143" s="70"/>
      <c r="E143" s="70"/>
      <c r="F143" s="70"/>
      <c r="G143" s="70"/>
      <c r="H143" s="81"/>
      <c r="I143" s="81"/>
      <c r="J143" s="81"/>
      <c r="K143" s="81"/>
      <c r="L143" s="81"/>
      <c r="M143" s="81"/>
      <c r="N143" s="81"/>
      <c r="O143" s="81"/>
      <c r="P143" s="81"/>
      <c r="Q143" s="81"/>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70"/>
      <c r="FR143" s="70"/>
      <c r="FS143" s="70"/>
      <c r="FT143" s="70"/>
      <c r="FU143" s="70"/>
      <c r="FV143" s="70"/>
      <c r="FW143" s="70"/>
      <c r="FX143" s="70"/>
    </row>
    <row r="144" spans="1:180">
      <c r="A144" s="91" t="s">
        <v>136</v>
      </c>
      <c r="B144" s="82"/>
      <c r="C144" s="70"/>
      <c r="D144" s="70"/>
      <c r="E144" s="70"/>
      <c r="F144" s="70"/>
      <c r="G144" s="70"/>
      <c r="H144" s="81"/>
      <c r="I144" s="81"/>
      <c r="J144" s="81"/>
      <c r="K144" s="81"/>
      <c r="L144" s="81"/>
      <c r="M144" s="81"/>
      <c r="N144" s="81"/>
      <c r="O144" s="81"/>
      <c r="P144" s="81"/>
      <c r="Q144" s="81"/>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c r="EN144" s="70"/>
      <c r="EO144" s="70"/>
      <c r="EP144" s="70"/>
      <c r="EQ144" s="70"/>
      <c r="ER144" s="70"/>
      <c r="ES144" s="70"/>
      <c r="ET144" s="70"/>
      <c r="EU144" s="70"/>
      <c r="EV144" s="70"/>
      <c r="EW144" s="70"/>
      <c r="EX144" s="70"/>
      <c r="EY144" s="70"/>
      <c r="EZ144" s="70"/>
      <c r="FA144" s="70"/>
      <c r="FB144" s="70"/>
      <c r="FC144" s="70"/>
      <c r="FD144" s="70"/>
      <c r="FE144" s="70"/>
      <c r="FF144" s="70"/>
      <c r="FG144" s="70"/>
      <c r="FH144" s="70"/>
      <c r="FI144" s="70"/>
      <c r="FJ144" s="70"/>
      <c r="FK144" s="70"/>
      <c r="FL144" s="70"/>
      <c r="FM144" s="70"/>
      <c r="FN144" s="70"/>
      <c r="FO144" s="70"/>
      <c r="FP144" s="70"/>
      <c r="FQ144" s="70"/>
      <c r="FR144" s="70"/>
      <c r="FS144" s="70"/>
      <c r="FT144" s="70"/>
      <c r="FU144" s="70"/>
      <c r="FV144" s="70"/>
      <c r="FW144" s="70"/>
      <c r="FX144" s="70"/>
    </row>
    <row r="145" spans="1:180" hidden="1">
      <c r="A145" s="71" t="s">
        <v>135</v>
      </c>
      <c r="B145" s="82"/>
      <c r="C145" s="70"/>
      <c r="D145" s="70"/>
      <c r="E145" s="70"/>
      <c r="F145" s="70"/>
      <c r="G145" s="70"/>
      <c r="H145" s="80"/>
      <c r="I145" s="80"/>
      <c r="J145" s="80"/>
      <c r="K145" s="80"/>
      <c r="L145" s="80"/>
      <c r="M145" s="80"/>
      <c r="N145" s="80"/>
      <c r="O145" s="80"/>
      <c r="P145" s="80"/>
      <c r="Q145" s="8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c r="CB145" s="70"/>
      <c r="CC145" s="70"/>
      <c r="CD145" s="70"/>
      <c r="CE145" s="70"/>
      <c r="CF145" s="70"/>
      <c r="CG145" s="70"/>
      <c r="CH145" s="70"/>
      <c r="CI145" s="70"/>
      <c r="CJ145" s="70"/>
      <c r="CK145" s="70"/>
      <c r="CL145" s="70"/>
      <c r="CM145" s="70"/>
      <c r="CN145" s="70"/>
      <c r="CO145" s="70"/>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70"/>
      <c r="FR145" s="70"/>
      <c r="FS145" s="70"/>
      <c r="FT145" s="70"/>
      <c r="FU145" s="70"/>
      <c r="FV145" s="70"/>
      <c r="FW145" s="70"/>
      <c r="FX145" s="70"/>
    </row>
    <row r="146" spans="1:180">
      <c r="A146" s="90" t="s">
        <v>134</v>
      </c>
      <c r="B146" s="70"/>
      <c r="C146" s="70"/>
      <c r="D146" s="70"/>
      <c r="E146" s="70"/>
      <c r="F146" s="70"/>
      <c r="G146" s="70"/>
      <c r="H146" s="80"/>
      <c r="I146" s="80"/>
      <c r="J146" s="80"/>
      <c r="K146" s="80"/>
      <c r="L146" s="80"/>
      <c r="M146" s="80"/>
      <c r="N146" s="80"/>
      <c r="O146" s="80"/>
      <c r="P146" s="80"/>
      <c r="Q146" s="8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c r="CY146" s="70"/>
      <c r="CZ146" s="70"/>
      <c r="DA146" s="70"/>
      <c r="DB146" s="70"/>
      <c r="DC146" s="70"/>
      <c r="DD146" s="70"/>
      <c r="DE146" s="70"/>
      <c r="DF146" s="70"/>
      <c r="DG146" s="70"/>
      <c r="DH146" s="70"/>
      <c r="DI146" s="70"/>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0"/>
      <c r="EN146" s="70"/>
      <c r="EO146" s="70"/>
      <c r="EP146" s="70"/>
      <c r="EQ146" s="70"/>
      <c r="ER146" s="70"/>
      <c r="ES146" s="70"/>
      <c r="ET146" s="70"/>
      <c r="EU146" s="70"/>
      <c r="EV146" s="70"/>
      <c r="EW146" s="70"/>
      <c r="EX146" s="70"/>
      <c r="EY146" s="70"/>
      <c r="EZ146" s="70"/>
      <c r="FA146" s="70"/>
      <c r="FB146" s="70"/>
      <c r="FC146" s="70"/>
      <c r="FD146" s="70"/>
      <c r="FE146" s="70"/>
      <c r="FF146" s="70"/>
      <c r="FG146" s="70"/>
      <c r="FH146" s="70"/>
      <c r="FI146" s="70"/>
      <c r="FJ146" s="70"/>
      <c r="FK146" s="70"/>
      <c r="FL146" s="70"/>
      <c r="FM146" s="70"/>
      <c r="FN146" s="70"/>
      <c r="FO146" s="70"/>
      <c r="FP146" s="70"/>
      <c r="FQ146" s="70"/>
      <c r="FR146" s="70"/>
      <c r="FS146" s="70"/>
      <c r="FT146" s="70"/>
      <c r="FU146" s="70"/>
      <c r="FV146" s="70"/>
      <c r="FW146" s="70"/>
      <c r="FX146" s="70"/>
    </row>
    <row r="147" spans="1:180">
      <c r="A147" s="90" t="s">
        <v>133</v>
      </c>
      <c r="B147" s="70"/>
      <c r="C147" s="70"/>
      <c r="D147" s="70"/>
      <c r="E147" s="70"/>
      <c r="F147" s="70"/>
      <c r="G147" s="70"/>
      <c r="H147" s="78"/>
      <c r="I147" s="78"/>
      <c r="J147" s="78"/>
      <c r="K147" s="78"/>
      <c r="L147" s="78"/>
      <c r="M147" s="78"/>
      <c r="N147" s="78"/>
      <c r="O147" s="78"/>
      <c r="P147" s="78"/>
      <c r="Q147" s="78"/>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row>
    <row r="148" spans="1:180">
      <c r="A148" s="90" t="s">
        <v>132</v>
      </c>
      <c r="B148" s="70"/>
      <c r="C148" s="70"/>
      <c r="D148" s="70"/>
      <c r="E148" s="70"/>
      <c r="F148" s="70"/>
      <c r="G148" s="70"/>
      <c r="H148" s="78"/>
      <c r="I148" s="78"/>
      <c r="J148" s="78"/>
      <c r="K148" s="78"/>
      <c r="L148" s="78"/>
      <c r="M148" s="78"/>
      <c r="N148" s="78"/>
      <c r="O148" s="78"/>
      <c r="P148" s="78"/>
      <c r="Q148" s="78"/>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row>
    <row r="149" spans="1:180">
      <c r="A149" s="90" t="s">
        <v>131</v>
      </c>
      <c r="B149" s="70"/>
      <c r="C149" s="70"/>
      <c r="D149" s="70"/>
      <c r="E149" s="70"/>
      <c r="F149" s="70"/>
      <c r="G149" s="70"/>
      <c r="H149" s="77"/>
      <c r="I149" s="77"/>
      <c r="J149" s="77"/>
      <c r="K149" s="77"/>
      <c r="L149" s="77"/>
      <c r="M149" s="77"/>
      <c r="N149" s="77"/>
      <c r="O149" s="77"/>
      <c r="P149" s="77"/>
      <c r="Q149" s="77"/>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row>
    <row r="150" spans="1:180">
      <c r="A150" s="89" t="s">
        <v>130</v>
      </c>
      <c r="B150" s="85"/>
      <c r="C150" s="74"/>
      <c r="D150" s="74"/>
      <c r="E150" s="74"/>
      <c r="F150" s="74"/>
      <c r="G150" s="74"/>
      <c r="H150" s="75">
        <f t="shared" ref="H150:Q150" si="23">H142-SUM(H145:H149)</f>
        <v>0</v>
      </c>
      <c r="I150" s="75">
        <f t="shared" si="23"/>
        <v>0</v>
      </c>
      <c r="J150" s="75">
        <f t="shared" si="23"/>
        <v>0</v>
      </c>
      <c r="K150" s="75">
        <f t="shared" si="23"/>
        <v>0</v>
      </c>
      <c r="L150" s="75">
        <f t="shared" si="23"/>
        <v>0</v>
      </c>
      <c r="M150" s="75">
        <f t="shared" si="23"/>
        <v>0</v>
      </c>
      <c r="N150" s="75">
        <f t="shared" si="23"/>
        <v>0</v>
      </c>
      <c r="O150" s="75">
        <f t="shared" si="23"/>
        <v>0</v>
      </c>
      <c r="P150" s="75">
        <f t="shared" si="23"/>
        <v>0</v>
      </c>
      <c r="Q150" s="75">
        <f t="shared" si="23"/>
        <v>0</v>
      </c>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c r="FW150" s="74"/>
      <c r="FX150" s="74"/>
    </row>
    <row r="151" spans="1:180">
      <c r="A151" s="84"/>
      <c r="B151" s="82"/>
      <c r="C151" s="70"/>
      <c r="D151" s="70"/>
      <c r="E151" s="70"/>
      <c r="F151" s="70"/>
      <c r="G151" s="70"/>
      <c r="H151" s="81"/>
      <c r="I151" s="81"/>
      <c r="J151" s="81"/>
      <c r="K151" s="81"/>
      <c r="L151" s="81"/>
      <c r="M151" s="81"/>
      <c r="N151" s="81"/>
      <c r="O151" s="81"/>
      <c r="P151" s="81"/>
      <c r="Q151" s="81"/>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row>
    <row r="152" spans="1:180">
      <c r="A152" s="89" t="s">
        <v>129</v>
      </c>
      <c r="B152" s="82"/>
      <c r="C152" s="70"/>
      <c r="D152" s="70"/>
      <c r="E152" s="70"/>
      <c r="F152" s="70"/>
      <c r="G152" s="70"/>
      <c r="H152" s="81"/>
      <c r="I152" s="81"/>
      <c r="J152" s="81"/>
      <c r="K152" s="81"/>
      <c r="L152" s="81"/>
      <c r="M152" s="81"/>
      <c r="N152" s="81"/>
      <c r="O152" s="81"/>
      <c r="P152" s="81"/>
      <c r="Q152" s="81"/>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row>
    <row r="153" spans="1:180">
      <c r="A153" s="71" t="s">
        <v>128</v>
      </c>
      <c r="B153" s="70"/>
      <c r="C153" s="70"/>
      <c r="D153" s="70"/>
      <c r="E153" s="70"/>
      <c r="F153" s="70"/>
      <c r="G153" s="70"/>
      <c r="H153" s="80"/>
      <c r="I153" s="80"/>
      <c r="J153" s="80"/>
      <c r="K153" s="80"/>
      <c r="L153" s="80"/>
      <c r="M153" s="80"/>
      <c r="N153" s="80"/>
      <c r="O153" s="80"/>
      <c r="P153" s="80"/>
      <c r="Q153" s="8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c r="CY153" s="70"/>
      <c r="CZ153" s="70"/>
      <c r="DA153" s="70"/>
      <c r="DB153" s="70"/>
      <c r="DC153" s="70"/>
      <c r="DD153" s="70"/>
      <c r="DE153" s="70"/>
      <c r="DF153" s="70"/>
      <c r="DG153" s="70"/>
      <c r="DH153" s="70"/>
      <c r="DI153" s="70"/>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0"/>
      <c r="EN153" s="70"/>
      <c r="EO153" s="70"/>
      <c r="EP153" s="70"/>
      <c r="EQ153" s="70"/>
      <c r="ER153" s="70"/>
      <c r="ES153" s="70"/>
      <c r="ET153" s="70"/>
      <c r="EU153" s="70"/>
      <c r="EV153" s="70"/>
      <c r="EW153" s="70"/>
      <c r="EX153" s="70"/>
      <c r="EY153" s="70"/>
      <c r="EZ153" s="70"/>
      <c r="FA153" s="70"/>
      <c r="FB153" s="70"/>
      <c r="FC153" s="70"/>
      <c r="FD153" s="70"/>
      <c r="FE153" s="70"/>
      <c r="FF153" s="70"/>
      <c r="FG153" s="70"/>
      <c r="FH153" s="70"/>
      <c r="FI153" s="70"/>
      <c r="FJ153" s="70"/>
      <c r="FK153" s="70"/>
      <c r="FL153" s="70"/>
      <c r="FM153" s="70"/>
      <c r="FN153" s="70"/>
      <c r="FO153" s="70"/>
      <c r="FP153" s="70"/>
      <c r="FQ153" s="70"/>
      <c r="FR153" s="70"/>
      <c r="FS153" s="70"/>
      <c r="FT153" s="70"/>
      <c r="FU153" s="70"/>
      <c r="FV153" s="70"/>
      <c r="FW153" s="70"/>
      <c r="FX153" s="70"/>
    </row>
    <row r="154" spans="1:180">
      <c r="A154" s="71" t="s">
        <v>127</v>
      </c>
      <c r="B154" s="70"/>
      <c r="C154" s="70"/>
      <c r="D154" s="70"/>
      <c r="E154" s="70"/>
      <c r="F154" s="70"/>
      <c r="G154" s="70"/>
      <c r="H154" s="78"/>
      <c r="I154" s="78"/>
      <c r="J154" s="78"/>
      <c r="K154" s="78"/>
      <c r="L154" s="78"/>
      <c r="M154" s="78"/>
      <c r="N154" s="78"/>
      <c r="O154" s="78"/>
      <c r="P154" s="78"/>
      <c r="Q154" s="78"/>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c r="CB154" s="70"/>
      <c r="CC154" s="70"/>
      <c r="CD154" s="70"/>
      <c r="CE154" s="70"/>
      <c r="CF154" s="70"/>
      <c r="CG154" s="70"/>
      <c r="CH154" s="70"/>
      <c r="CI154" s="70"/>
      <c r="CJ154" s="70"/>
      <c r="CK154" s="70"/>
      <c r="CL154" s="70"/>
      <c r="CM154" s="70"/>
      <c r="CN154" s="70"/>
      <c r="CO154" s="70"/>
      <c r="CP154" s="70"/>
      <c r="CQ154" s="70"/>
      <c r="CR154" s="70"/>
      <c r="CS154" s="70"/>
      <c r="CT154" s="70"/>
      <c r="CU154" s="70"/>
      <c r="CV154" s="70"/>
      <c r="CW154" s="70"/>
      <c r="CX154" s="70"/>
      <c r="CY154" s="70"/>
      <c r="CZ154" s="70"/>
      <c r="DA154" s="70"/>
      <c r="DB154" s="70"/>
      <c r="DC154" s="70"/>
      <c r="DD154" s="70"/>
      <c r="DE154" s="70"/>
      <c r="DF154" s="70"/>
      <c r="DG154" s="70"/>
      <c r="DH154" s="70"/>
      <c r="DI154" s="70"/>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0"/>
      <c r="EN154" s="70"/>
      <c r="EO154" s="70"/>
      <c r="EP154" s="70"/>
      <c r="EQ154" s="70"/>
      <c r="ER154" s="70"/>
      <c r="ES154" s="70"/>
      <c r="ET154" s="70"/>
      <c r="EU154" s="70"/>
      <c r="EV154" s="70"/>
      <c r="EW154" s="70"/>
      <c r="EX154" s="70"/>
      <c r="EY154" s="70"/>
      <c r="EZ154" s="70"/>
      <c r="FA154" s="70"/>
      <c r="FB154" s="70"/>
      <c r="FC154" s="70"/>
      <c r="FD154" s="70"/>
      <c r="FE154" s="70"/>
      <c r="FF154" s="70"/>
      <c r="FG154" s="70"/>
      <c r="FH154" s="70"/>
      <c r="FI154" s="70"/>
      <c r="FJ154" s="70"/>
      <c r="FK154" s="70"/>
      <c r="FL154" s="70"/>
      <c r="FM154" s="70"/>
      <c r="FN154" s="70"/>
      <c r="FO154" s="70"/>
      <c r="FP154" s="70"/>
      <c r="FQ154" s="70"/>
      <c r="FR154" s="70"/>
      <c r="FS154" s="70"/>
      <c r="FT154" s="70"/>
      <c r="FU154" s="70"/>
      <c r="FV154" s="70"/>
      <c r="FW154" s="70"/>
      <c r="FX154" s="70"/>
    </row>
    <row r="155" spans="1:180">
      <c r="A155" s="71" t="s">
        <v>126</v>
      </c>
      <c r="B155" s="70"/>
      <c r="C155" s="70"/>
      <c r="D155" s="70"/>
      <c r="E155" s="70"/>
      <c r="F155" s="70"/>
      <c r="G155" s="70"/>
      <c r="H155" s="78"/>
      <c r="I155" s="78"/>
      <c r="J155" s="78"/>
      <c r="K155" s="78"/>
      <c r="L155" s="78"/>
      <c r="M155" s="78"/>
      <c r="N155" s="78"/>
      <c r="O155" s="78"/>
      <c r="P155" s="78"/>
      <c r="Q155" s="78"/>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row>
    <row r="156" spans="1:180">
      <c r="A156" s="71" t="s">
        <v>125</v>
      </c>
      <c r="B156" s="70"/>
      <c r="C156" s="70"/>
      <c r="D156" s="70"/>
      <c r="E156" s="70"/>
      <c r="F156" s="70"/>
      <c r="G156" s="70"/>
      <c r="H156" s="78"/>
      <c r="I156" s="78"/>
      <c r="J156" s="78"/>
      <c r="K156" s="78"/>
      <c r="L156" s="78"/>
      <c r="M156" s="78"/>
      <c r="N156" s="78"/>
      <c r="O156" s="78"/>
      <c r="P156" s="78"/>
      <c r="Q156" s="78"/>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c r="CC156" s="70"/>
      <c r="CD156" s="70"/>
      <c r="CE156" s="70"/>
      <c r="CF156" s="70"/>
      <c r="CG156" s="70"/>
      <c r="CH156" s="70"/>
      <c r="CI156" s="70"/>
      <c r="CJ156" s="70"/>
      <c r="CK156" s="70"/>
      <c r="CL156" s="70"/>
      <c r="CM156" s="70"/>
      <c r="CN156" s="70"/>
      <c r="CO156" s="70"/>
      <c r="CP156" s="70"/>
      <c r="CQ156" s="70"/>
      <c r="CR156" s="70"/>
      <c r="CS156" s="70"/>
      <c r="CT156" s="70"/>
      <c r="CU156" s="70"/>
      <c r="CV156" s="70"/>
      <c r="CW156" s="70"/>
      <c r="CX156" s="70"/>
      <c r="CY156" s="70"/>
      <c r="CZ156" s="70"/>
      <c r="DA156" s="70"/>
      <c r="DB156" s="70"/>
      <c r="DC156" s="70"/>
      <c r="DD156" s="70"/>
      <c r="DE156" s="70"/>
      <c r="DF156" s="70"/>
      <c r="DG156" s="70"/>
      <c r="DH156" s="70"/>
      <c r="DI156" s="70"/>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70"/>
      <c r="FN156" s="70"/>
      <c r="FO156" s="70"/>
      <c r="FP156" s="70"/>
      <c r="FQ156" s="70"/>
      <c r="FR156" s="70"/>
      <c r="FS156" s="70"/>
      <c r="FT156" s="70"/>
      <c r="FU156" s="70"/>
      <c r="FV156" s="70"/>
      <c r="FW156" s="70"/>
      <c r="FX156" s="70"/>
    </row>
    <row r="157" spans="1:180">
      <c r="A157" s="71" t="s">
        <v>124</v>
      </c>
      <c r="B157" s="70"/>
      <c r="C157" s="70"/>
      <c r="D157" s="70"/>
      <c r="E157" s="70"/>
      <c r="F157" s="70"/>
      <c r="G157" s="70"/>
      <c r="H157" s="77"/>
      <c r="I157" s="77"/>
      <c r="J157" s="77"/>
      <c r="K157" s="77"/>
      <c r="L157" s="77"/>
      <c r="M157" s="77"/>
      <c r="N157" s="77"/>
      <c r="O157" s="77"/>
      <c r="P157" s="77"/>
      <c r="Q157" s="77"/>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c r="CB157" s="70"/>
      <c r="CC157" s="70"/>
      <c r="CD157" s="70"/>
      <c r="CE157" s="70"/>
      <c r="CF157" s="70"/>
      <c r="CG157" s="70"/>
      <c r="CH157" s="70"/>
      <c r="CI157" s="70"/>
      <c r="CJ157" s="70"/>
      <c r="CK157" s="70"/>
      <c r="CL157" s="70"/>
      <c r="CM157" s="70"/>
      <c r="CN157" s="70"/>
      <c r="CO157" s="70"/>
      <c r="CP157" s="70"/>
      <c r="CQ157" s="70"/>
      <c r="CR157" s="70"/>
      <c r="CS157" s="70"/>
      <c r="CT157" s="70"/>
      <c r="CU157" s="70"/>
      <c r="CV157" s="70"/>
      <c r="CW157" s="70"/>
      <c r="CX157" s="70"/>
      <c r="CY157" s="70"/>
      <c r="CZ157" s="70"/>
      <c r="DA157" s="70"/>
      <c r="DB157" s="70"/>
      <c r="DC157" s="70"/>
      <c r="DD157" s="70"/>
      <c r="DE157" s="70"/>
      <c r="DF157" s="70"/>
      <c r="DG157" s="70"/>
      <c r="DH157" s="70"/>
      <c r="DI157" s="70"/>
      <c r="DJ157" s="70"/>
      <c r="DK157" s="70"/>
      <c r="DL157" s="70"/>
      <c r="DM157" s="70"/>
      <c r="DN157" s="70"/>
      <c r="DO157" s="70"/>
      <c r="DP157" s="70"/>
      <c r="DQ157" s="70"/>
      <c r="DR157" s="70"/>
      <c r="DS157" s="70"/>
      <c r="DT157" s="70"/>
      <c r="DU157" s="70"/>
      <c r="DV157" s="70"/>
      <c r="DW157" s="70"/>
      <c r="DX157" s="70"/>
      <c r="DY157" s="70"/>
      <c r="DZ157" s="70"/>
      <c r="EA157" s="70"/>
      <c r="EB157" s="70"/>
      <c r="EC157" s="70"/>
      <c r="ED157" s="70"/>
      <c r="EE157" s="70"/>
      <c r="EF157" s="70"/>
      <c r="EG157" s="70"/>
      <c r="EH157" s="70"/>
      <c r="EI157" s="70"/>
      <c r="EJ157" s="70"/>
      <c r="EK157" s="70"/>
      <c r="EL157" s="70"/>
      <c r="EM157" s="70"/>
      <c r="EN157" s="70"/>
      <c r="EO157" s="70"/>
      <c r="EP157" s="70"/>
      <c r="EQ157" s="70"/>
      <c r="ER157" s="70"/>
      <c r="ES157" s="70"/>
      <c r="ET157" s="70"/>
      <c r="EU157" s="70"/>
      <c r="EV157" s="70"/>
      <c r="EW157" s="70"/>
      <c r="EX157" s="70"/>
      <c r="EY157" s="70"/>
      <c r="EZ157" s="70"/>
      <c r="FA157" s="70"/>
      <c r="FB157" s="70"/>
      <c r="FC157" s="70"/>
      <c r="FD157" s="70"/>
      <c r="FE157" s="70"/>
      <c r="FF157" s="70"/>
      <c r="FG157" s="70"/>
      <c r="FH157" s="70"/>
      <c r="FI157" s="70"/>
      <c r="FJ157" s="70"/>
      <c r="FK157" s="70"/>
      <c r="FL157" s="70"/>
      <c r="FM157" s="70"/>
      <c r="FN157" s="70"/>
      <c r="FO157" s="70"/>
      <c r="FP157" s="70"/>
      <c r="FQ157" s="70"/>
      <c r="FR157" s="70"/>
      <c r="FS157" s="70"/>
      <c r="FT157" s="70"/>
      <c r="FU157" s="70"/>
      <c r="FV157" s="70"/>
      <c r="FW157" s="70"/>
      <c r="FX157" s="70"/>
    </row>
    <row r="158" spans="1:180">
      <c r="A158" s="76" t="s">
        <v>123</v>
      </c>
      <c r="B158" s="85"/>
      <c r="C158" s="74"/>
      <c r="D158" s="74"/>
      <c r="E158" s="74"/>
      <c r="F158" s="74"/>
      <c r="G158" s="74"/>
      <c r="H158" s="75">
        <f t="shared" ref="H158:Q158" si="24">SUM(H153:H157)</f>
        <v>0</v>
      </c>
      <c r="I158" s="75">
        <f t="shared" si="24"/>
        <v>0</v>
      </c>
      <c r="J158" s="75">
        <f t="shared" si="24"/>
        <v>0</v>
      </c>
      <c r="K158" s="75">
        <f t="shared" si="24"/>
        <v>0</v>
      </c>
      <c r="L158" s="75">
        <f t="shared" si="24"/>
        <v>0</v>
      </c>
      <c r="M158" s="75">
        <f t="shared" si="24"/>
        <v>0</v>
      </c>
      <c r="N158" s="75">
        <f t="shared" si="24"/>
        <v>0</v>
      </c>
      <c r="O158" s="75">
        <f t="shared" si="24"/>
        <v>0</v>
      </c>
      <c r="P158" s="75">
        <f t="shared" si="24"/>
        <v>0</v>
      </c>
      <c r="Q158" s="75">
        <f t="shared" si="24"/>
        <v>0</v>
      </c>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c r="FE158" s="74"/>
      <c r="FF158" s="74"/>
      <c r="FG158" s="74"/>
      <c r="FH158" s="74"/>
      <c r="FI158" s="74"/>
      <c r="FJ158" s="74"/>
      <c r="FK158" s="74"/>
      <c r="FL158" s="74"/>
      <c r="FM158" s="74"/>
      <c r="FN158" s="74"/>
      <c r="FO158" s="74"/>
      <c r="FP158" s="74"/>
      <c r="FQ158" s="74"/>
      <c r="FR158" s="74"/>
      <c r="FS158" s="74"/>
      <c r="FT158" s="74"/>
      <c r="FU158" s="74"/>
      <c r="FV158" s="74"/>
      <c r="FW158" s="74"/>
      <c r="FX158" s="74"/>
    </row>
    <row r="159" spans="1:180">
      <c r="A159" s="84"/>
      <c r="B159" s="82"/>
      <c r="C159" s="70"/>
      <c r="D159" s="70"/>
      <c r="E159" s="70"/>
      <c r="F159" s="70"/>
      <c r="G159" s="70"/>
      <c r="H159" s="87"/>
      <c r="I159" s="87"/>
      <c r="J159" s="87"/>
      <c r="K159" s="87"/>
      <c r="L159" s="87"/>
      <c r="M159" s="87"/>
      <c r="N159" s="87"/>
      <c r="O159" s="87"/>
      <c r="P159" s="87"/>
      <c r="Q159" s="87"/>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row>
    <row r="160" spans="1:180" ht="15">
      <c r="A160" s="86" t="s">
        <v>122</v>
      </c>
      <c r="B160" s="85"/>
      <c r="C160" s="74"/>
      <c r="D160" s="74"/>
      <c r="E160" s="74"/>
      <c r="F160" s="74"/>
      <c r="G160" s="74"/>
      <c r="H160" s="75">
        <f t="shared" ref="H160:Q160" si="25">H150-H158</f>
        <v>0</v>
      </c>
      <c r="I160" s="75">
        <f t="shared" si="25"/>
        <v>0</v>
      </c>
      <c r="J160" s="75">
        <f t="shared" si="25"/>
        <v>0</v>
      </c>
      <c r="K160" s="75">
        <f t="shared" si="25"/>
        <v>0</v>
      </c>
      <c r="L160" s="75">
        <f t="shared" si="25"/>
        <v>0</v>
      </c>
      <c r="M160" s="75">
        <f t="shared" si="25"/>
        <v>0</v>
      </c>
      <c r="N160" s="75">
        <f t="shared" si="25"/>
        <v>0</v>
      </c>
      <c r="O160" s="75">
        <f t="shared" si="25"/>
        <v>0</v>
      </c>
      <c r="P160" s="75">
        <f t="shared" si="25"/>
        <v>0</v>
      </c>
      <c r="Q160" s="75">
        <f t="shared" si="25"/>
        <v>0</v>
      </c>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c r="FF160" s="74"/>
      <c r="FG160" s="74"/>
      <c r="FH160" s="74"/>
      <c r="FI160" s="74"/>
      <c r="FJ160" s="74"/>
      <c r="FK160" s="74"/>
      <c r="FL160" s="74"/>
      <c r="FM160" s="74"/>
      <c r="FN160" s="74"/>
      <c r="FO160" s="74"/>
      <c r="FP160" s="74"/>
      <c r="FQ160" s="74"/>
      <c r="FR160" s="74"/>
      <c r="FS160" s="74"/>
      <c r="FT160" s="74"/>
      <c r="FU160" s="74"/>
      <c r="FV160" s="74"/>
      <c r="FW160" s="74"/>
      <c r="FX160" s="74"/>
    </row>
    <row r="161" spans="1:180">
      <c r="A161" s="84"/>
      <c r="B161" s="82"/>
      <c r="C161" s="70"/>
      <c r="D161" s="70"/>
      <c r="E161" s="70"/>
      <c r="F161" s="70"/>
      <c r="G161" s="70"/>
      <c r="H161" s="81"/>
      <c r="I161" s="81"/>
      <c r="J161" s="81"/>
      <c r="K161" s="81"/>
      <c r="L161" s="81"/>
      <c r="M161" s="81"/>
      <c r="N161" s="81"/>
      <c r="O161" s="81"/>
      <c r="P161" s="81"/>
      <c r="Q161" s="81"/>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70"/>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0"/>
      <c r="EN161" s="70"/>
      <c r="EO161" s="70"/>
      <c r="EP161" s="70"/>
      <c r="EQ161" s="70"/>
      <c r="ER161" s="7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70"/>
      <c r="FR161" s="70"/>
      <c r="FS161" s="70"/>
      <c r="FT161" s="70"/>
      <c r="FU161" s="70"/>
      <c r="FV161" s="70"/>
      <c r="FW161" s="70"/>
      <c r="FX161" s="70"/>
    </row>
    <row r="162" spans="1:180">
      <c r="A162" s="89" t="s">
        <v>121</v>
      </c>
      <c r="B162" s="82"/>
      <c r="C162" s="70"/>
      <c r="D162" s="70"/>
      <c r="E162" s="70"/>
      <c r="F162" s="70"/>
      <c r="G162" s="70"/>
      <c r="H162" s="81"/>
      <c r="I162" s="81"/>
      <c r="J162" s="81"/>
      <c r="K162" s="81"/>
      <c r="L162" s="81"/>
      <c r="M162" s="81"/>
      <c r="N162" s="81"/>
      <c r="O162" s="81"/>
      <c r="P162" s="81"/>
      <c r="Q162" s="81"/>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70"/>
      <c r="FR162" s="70"/>
      <c r="FS162" s="70"/>
      <c r="FT162" s="70"/>
      <c r="FU162" s="70"/>
      <c r="FV162" s="70"/>
      <c r="FW162" s="70"/>
      <c r="FX162" s="70"/>
    </row>
    <row r="163" spans="1:180">
      <c r="A163" s="71" t="s">
        <v>120</v>
      </c>
      <c r="B163" s="70"/>
      <c r="C163" s="70"/>
      <c r="D163" s="70"/>
      <c r="E163" s="70"/>
      <c r="F163" s="70"/>
      <c r="G163" s="70"/>
      <c r="H163" s="80"/>
      <c r="I163" s="80"/>
      <c r="J163" s="80"/>
      <c r="K163" s="80"/>
      <c r="L163" s="80"/>
      <c r="M163" s="80"/>
      <c r="N163" s="80"/>
      <c r="O163" s="80"/>
      <c r="P163" s="80"/>
      <c r="Q163" s="8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c r="CB163" s="70"/>
      <c r="CC163" s="70"/>
      <c r="CD163" s="70"/>
      <c r="CE163" s="70"/>
      <c r="CF163" s="70"/>
      <c r="CG163" s="70"/>
      <c r="CH163" s="70"/>
      <c r="CI163" s="70"/>
      <c r="CJ163" s="70"/>
      <c r="CK163" s="70"/>
      <c r="CL163" s="70"/>
      <c r="CM163" s="70"/>
      <c r="CN163" s="70"/>
      <c r="CO163" s="70"/>
      <c r="CP163" s="70"/>
      <c r="CQ163" s="70"/>
      <c r="CR163" s="70"/>
      <c r="CS163" s="70"/>
      <c r="CT163" s="70"/>
      <c r="CU163" s="70"/>
      <c r="CV163" s="70"/>
      <c r="CW163" s="70"/>
      <c r="CX163" s="70"/>
      <c r="CY163" s="70"/>
      <c r="CZ163" s="70"/>
      <c r="DA163" s="70"/>
      <c r="DB163" s="70"/>
      <c r="DC163" s="70"/>
      <c r="DD163" s="70"/>
      <c r="DE163" s="70"/>
      <c r="DF163" s="70"/>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70"/>
      <c r="ES163" s="70"/>
      <c r="ET163" s="70"/>
      <c r="EU163" s="70"/>
      <c r="EV163" s="70"/>
      <c r="EW163" s="70"/>
      <c r="EX163" s="70"/>
      <c r="EY163" s="70"/>
      <c r="EZ163" s="70"/>
      <c r="FA163" s="70"/>
      <c r="FB163" s="70"/>
      <c r="FC163" s="70"/>
      <c r="FD163" s="70"/>
      <c r="FE163" s="70"/>
      <c r="FF163" s="70"/>
      <c r="FG163" s="70"/>
      <c r="FH163" s="70"/>
      <c r="FI163" s="70"/>
      <c r="FJ163" s="70"/>
      <c r="FK163" s="70"/>
      <c r="FL163" s="70"/>
      <c r="FM163" s="70"/>
      <c r="FN163" s="70"/>
      <c r="FO163" s="70"/>
      <c r="FP163" s="70"/>
      <c r="FQ163" s="70"/>
      <c r="FR163" s="70"/>
      <c r="FS163" s="70"/>
      <c r="FT163" s="70"/>
      <c r="FU163" s="70"/>
      <c r="FV163" s="70"/>
      <c r="FW163" s="70"/>
      <c r="FX163" s="70"/>
    </row>
    <row r="164" spans="1:180">
      <c r="A164" s="71" t="s">
        <v>119</v>
      </c>
      <c r="B164" s="70"/>
      <c r="C164" s="70"/>
      <c r="D164" s="70"/>
      <c r="E164" s="70"/>
      <c r="F164" s="70"/>
      <c r="G164" s="70"/>
      <c r="H164" s="78"/>
      <c r="I164" s="78"/>
      <c r="J164" s="78"/>
      <c r="K164" s="78"/>
      <c r="L164" s="78"/>
      <c r="M164" s="78"/>
      <c r="N164" s="78"/>
      <c r="O164" s="78"/>
      <c r="P164" s="78"/>
      <c r="Q164" s="78"/>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c r="CB164" s="70"/>
      <c r="CC164" s="70"/>
      <c r="CD164" s="70"/>
      <c r="CE164" s="70"/>
      <c r="CF164" s="70"/>
      <c r="CG164" s="70"/>
      <c r="CH164" s="70"/>
      <c r="CI164" s="70"/>
      <c r="CJ164" s="70"/>
      <c r="CK164" s="70"/>
      <c r="CL164" s="70"/>
      <c r="CM164" s="70"/>
      <c r="CN164" s="70"/>
      <c r="CO164" s="70"/>
      <c r="CP164" s="70"/>
      <c r="CQ164" s="70"/>
      <c r="CR164" s="70"/>
      <c r="CS164" s="70"/>
      <c r="CT164" s="70"/>
      <c r="CU164" s="70"/>
      <c r="CV164" s="70"/>
      <c r="CW164" s="70"/>
      <c r="CX164" s="70"/>
      <c r="CY164" s="70"/>
      <c r="CZ164" s="70"/>
      <c r="DA164" s="70"/>
      <c r="DB164" s="70"/>
      <c r="DC164" s="70"/>
      <c r="DD164" s="70"/>
      <c r="DE164" s="70"/>
      <c r="DF164" s="70"/>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7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row>
    <row r="165" spans="1:180">
      <c r="A165" s="71" t="s">
        <v>118</v>
      </c>
      <c r="B165" s="70"/>
      <c r="C165" s="70"/>
      <c r="D165" s="70"/>
      <c r="E165" s="70"/>
      <c r="F165" s="70"/>
      <c r="G165" s="70"/>
      <c r="H165" s="78"/>
      <c r="I165" s="78"/>
      <c r="J165" s="78"/>
      <c r="K165" s="78"/>
      <c r="L165" s="78"/>
      <c r="M165" s="78"/>
      <c r="N165" s="78"/>
      <c r="O165" s="78"/>
      <c r="P165" s="78"/>
      <c r="Q165" s="78"/>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row>
    <row r="166" spans="1:180">
      <c r="A166" s="71" t="s">
        <v>117</v>
      </c>
      <c r="B166" s="70"/>
      <c r="C166" s="70"/>
      <c r="D166" s="70"/>
      <c r="E166" s="70"/>
      <c r="F166" s="70"/>
      <c r="G166" s="70"/>
      <c r="H166" s="78"/>
      <c r="I166" s="78"/>
      <c r="J166" s="78"/>
      <c r="K166" s="78"/>
      <c r="L166" s="78"/>
      <c r="M166" s="78"/>
      <c r="N166" s="78"/>
      <c r="O166" s="78"/>
      <c r="P166" s="78"/>
      <c r="Q166" s="78"/>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c r="CB166" s="70"/>
      <c r="CC166" s="70"/>
      <c r="CD166" s="70"/>
      <c r="CE166" s="70"/>
      <c r="CF166" s="70"/>
      <c r="CG166" s="70"/>
      <c r="CH166" s="70"/>
      <c r="CI166" s="70"/>
      <c r="CJ166" s="70"/>
      <c r="CK166" s="70"/>
      <c r="CL166" s="70"/>
      <c r="CM166" s="70"/>
      <c r="CN166" s="70"/>
      <c r="CO166" s="70"/>
      <c r="CP166" s="70"/>
      <c r="CQ166" s="70"/>
      <c r="CR166" s="70"/>
      <c r="CS166" s="70"/>
      <c r="CT166" s="70"/>
      <c r="CU166" s="70"/>
      <c r="CV166" s="70"/>
      <c r="CW166" s="70"/>
      <c r="CX166" s="70"/>
      <c r="CY166" s="70"/>
      <c r="CZ166" s="70"/>
      <c r="DA166" s="70"/>
      <c r="DB166" s="70"/>
      <c r="DC166" s="70"/>
      <c r="DD166" s="70"/>
      <c r="DE166" s="70"/>
      <c r="DF166" s="70"/>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7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70"/>
      <c r="FR166" s="70"/>
      <c r="FS166" s="70"/>
      <c r="FT166" s="70"/>
      <c r="FU166" s="70"/>
      <c r="FV166" s="70"/>
      <c r="FW166" s="70"/>
      <c r="FX166" s="70"/>
    </row>
    <row r="167" spans="1:180">
      <c r="A167" s="88" t="s">
        <v>116</v>
      </c>
      <c r="B167" s="70"/>
      <c r="C167" s="70"/>
      <c r="D167" s="70"/>
      <c r="E167" s="70"/>
      <c r="F167" s="70"/>
      <c r="G167" s="70"/>
      <c r="H167" s="78"/>
      <c r="I167" s="78"/>
      <c r="J167" s="78"/>
      <c r="K167" s="78"/>
      <c r="L167" s="78"/>
      <c r="M167" s="78"/>
      <c r="N167" s="78"/>
      <c r="O167" s="78"/>
      <c r="P167" s="78"/>
      <c r="Q167" s="78"/>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row>
    <row r="168" spans="1:180">
      <c r="A168" s="76" t="s">
        <v>115</v>
      </c>
      <c r="B168" s="85"/>
      <c r="C168" s="74"/>
      <c r="D168" s="74"/>
      <c r="E168" s="74"/>
      <c r="F168" s="74"/>
      <c r="G168" s="74"/>
      <c r="H168" s="75">
        <f t="shared" ref="H168:Q168" si="26">SUM(H163:H167)</f>
        <v>0</v>
      </c>
      <c r="I168" s="75">
        <f t="shared" si="26"/>
        <v>0</v>
      </c>
      <c r="J168" s="75">
        <f t="shared" si="26"/>
        <v>0</v>
      </c>
      <c r="K168" s="75">
        <f t="shared" si="26"/>
        <v>0</v>
      </c>
      <c r="L168" s="75">
        <f t="shared" si="26"/>
        <v>0</v>
      </c>
      <c r="M168" s="75">
        <f t="shared" si="26"/>
        <v>0</v>
      </c>
      <c r="N168" s="75">
        <f t="shared" si="26"/>
        <v>0</v>
      </c>
      <c r="O168" s="75">
        <f t="shared" si="26"/>
        <v>0</v>
      </c>
      <c r="P168" s="75">
        <f t="shared" si="26"/>
        <v>0</v>
      </c>
      <c r="Q168" s="75">
        <f t="shared" si="26"/>
        <v>0</v>
      </c>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c r="FE168" s="74"/>
      <c r="FF168" s="74"/>
      <c r="FG168" s="74"/>
      <c r="FH168" s="74"/>
      <c r="FI168" s="74"/>
      <c r="FJ168" s="74"/>
      <c r="FK168" s="74"/>
      <c r="FL168" s="74"/>
      <c r="FM168" s="74"/>
      <c r="FN168" s="74"/>
      <c r="FO168" s="74"/>
      <c r="FP168" s="74"/>
      <c r="FQ168" s="74"/>
      <c r="FR168" s="74"/>
      <c r="FS168" s="74"/>
      <c r="FT168" s="74"/>
      <c r="FU168" s="74"/>
      <c r="FV168" s="74"/>
      <c r="FW168" s="74"/>
      <c r="FX168" s="74"/>
    </row>
    <row r="169" spans="1:180">
      <c r="A169" s="84"/>
      <c r="B169" s="82"/>
      <c r="C169" s="70"/>
      <c r="D169" s="70"/>
      <c r="E169" s="70"/>
      <c r="F169" s="70"/>
      <c r="G169" s="70"/>
      <c r="H169" s="87"/>
      <c r="I169" s="87"/>
      <c r="J169" s="87"/>
      <c r="K169" s="87"/>
      <c r="L169" s="87"/>
      <c r="M169" s="87"/>
      <c r="N169" s="87"/>
      <c r="O169" s="87"/>
      <c r="P169" s="87"/>
      <c r="Q169" s="87"/>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0"/>
      <c r="CP169" s="70"/>
      <c r="CQ169" s="70"/>
      <c r="CR169" s="70"/>
      <c r="CS169" s="70"/>
      <c r="CT169" s="70"/>
      <c r="CU169" s="70"/>
      <c r="CV169" s="70"/>
      <c r="CW169" s="70"/>
      <c r="CX169" s="70"/>
      <c r="CY169" s="70"/>
      <c r="CZ169" s="70"/>
      <c r="DA169" s="70"/>
      <c r="DB169" s="70"/>
      <c r="DC169" s="70"/>
      <c r="DD169" s="70"/>
      <c r="DE169" s="70"/>
      <c r="DF169" s="70"/>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7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70"/>
      <c r="FR169" s="70"/>
      <c r="FS169" s="70"/>
      <c r="FT169" s="70"/>
      <c r="FU169" s="70"/>
      <c r="FV169" s="70"/>
      <c r="FW169" s="70"/>
      <c r="FX169" s="70"/>
    </row>
    <row r="170" spans="1:180" ht="15">
      <c r="A170" s="86" t="s">
        <v>114</v>
      </c>
      <c r="B170" s="85"/>
      <c r="C170" s="74"/>
      <c r="D170" s="74"/>
      <c r="E170" s="74"/>
      <c r="F170" s="74"/>
      <c r="G170" s="74"/>
      <c r="H170" s="75">
        <f t="shared" ref="H170:Q170" si="27">H160-H168</f>
        <v>0</v>
      </c>
      <c r="I170" s="75">
        <f t="shared" si="27"/>
        <v>0</v>
      </c>
      <c r="J170" s="75">
        <f t="shared" si="27"/>
        <v>0</v>
      </c>
      <c r="K170" s="75">
        <f t="shared" si="27"/>
        <v>0</v>
      </c>
      <c r="L170" s="75">
        <f t="shared" si="27"/>
        <v>0</v>
      </c>
      <c r="M170" s="75">
        <f t="shared" si="27"/>
        <v>0</v>
      </c>
      <c r="N170" s="75">
        <f t="shared" si="27"/>
        <v>0</v>
      </c>
      <c r="O170" s="75">
        <f t="shared" si="27"/>
        <v>0</v>
      </c>
      <c r="P170" s="75">
        <f t="shared" si="27"/>
        <v>0</v>
      </c>
      <c r="Q170" s="75">
        <f t="shared" si="27"/>
        <v>0</v>
      </c>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c r="FE170" s="74"/>
      <c r="FF170" s="74"/>
      <c r="FG170" s="74"/>
      <c r="FH170" s="74"/>
      <c r="FI170" s="74"/>
      <c r="FJ170" s="74"/>
      <c r="FK170" s="74"/>
      <c r="FL170" s="74"/>
      <c r="FM170" s="74"/>
      <c r="FN170" s="74"/>
      <c r="FO170" s="74"/>
      <c r="FP170" s="74"/>
      <c r="FQ170" s="74"/>
      <c r="FR170" s="74"/>
      <c r="FS170" s="74"/>
      <c r="FT170" s="74"/>
      <c r="FU170" s="74"/>
      <c r="FV170" s="74"/>
      <c r="FW170" s="74"/>
      <c r="FX170" s="74"/>
    </row>
    <row r="171" spans="1:180">
      <c r="A171" s="84"/>
      <c r="B171" s="82"/>
      <c r="C171" s="70"/>
      <c r="D171" s="70"/>
      <c r="E171" s="70"/>
      <c r="F171" s="70"/>
      <c r="G171" s="70"/>
      <c r="H171" s="81"/>
      <c r="I171" s="81"/>
      <c r="J171" s="81"/>
      <c r="K171" s="81"/>
      <c r="L171" s="81"/>
      <c r="M171" s="81"/>
      <c r="N171" s="81"/>
      <c r="O171" s="81"/>
      <c r="P171" s="81"/>
      <c r="Q171" s="81"/>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7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70"/>
      <c r="FR171" s="70"/>
      <c r="FS171" s="70"/>
      <c r="FT171" s="70"/>
      <c r="FU171" s="70"/>
      <c r="FV171" s="70"/>
      <c r="FW171" s="70"/>
      <c r="FX171" s="70"/>
    </row>
    <row r="172" spans="1:180" ht="15">
      <c r="A172" s="83" t="s">
        <v>113</v>
      </c>
      <c r="B172" s="82"/>
      <c r="C172" s="70"/>
      <c r="D172" s="70"/>
      <c r="E172" s="70"/>
      <c r="F172" s="70"/>
      <c r="G172" s="70"/>
      <c r="H172" s="81"/>
      <c r="I172" s="81"/>
      <c r="J172" s="81"/>
      <c r="K172" s="81"/>
      <c r="L172" s="81"/>
      <c r="M172" s="81"/>
      <c r="N172" s="81"/>
      <c r="O172" s="81"/>
      <c r="P172" s="81"/>
      <c r="Q172" s="81"/>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7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70"/>
      <c r="FR172" s="70"/>
      <c r="FS172" s="70"/>
      <c r="FT172" s="70"/>
      <c r="FU172" s="70"/>
      <c r="FV172" s="70"/>
      <c r="FW172" s="70"/>
      <c r="FX172" s="70"/>
    </row>
    <row r="173" spans="1:180">
      <c r="A173" s="71" t="s">
        <v>112</v>
      </c>
      <c r="B173" s="70"/>
      <c r="C173" s="70"/>
      <c r="D173" s="70"/>
      <c r="E173" s="70"/>
      <c r="F173" s="70"/>
      <c r="G173" s="70"/>
      <c r="H173" s="75">
        <f t="shared" ref="H173:Q173" si="28">+H170</f>
        <v>0</v>
      </c>
      <c r="I173" s="75">
        <f t="shared" si="28"/>
        <v>0</v>
      </c>
      <c r="J173" s="75">
        <f t="shared" si="28"/>
        <v>0</v>
      </c>
      <c r="K173" s="75">
        <f t="shared" si="28"/>
        <v>0</v>
      </c>
      <c r="L173" s="75">
        <f t="shared" si="28"/>
        <v>0</v>
      </c>
      <c r="M173" s="75">
        <f t="shared" si="28"/>
        <v>0</v>
      </c>
      <c r="N173" s="75">
        <f t="shared" si="28"/>
        <v>0</v>
      </c>
      <c r="O173" s="75">
        <f t="shared" si="28"/>
        <v>0</v>
      </c>
      <c r="P173" s="75">
        <f t="shared" si="28"/>
        <v>0</v>
      </c>
      <c r="Q173" s="75">
        <f t="shared" si="28"/>
        <v>0</v>
      </c>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0"/>
      <c r="CO173" s="70"/>
      <c r="CP173" s="70"/>
      <c r="CQ173" s="70"/>
      <c r="CR173" s="70"/>
      <c r="CS173" s="70"/>
      <c r="CT173" s="70"/>
      <c r="CU173" s="70"/>
      <c r="CV173" s="70"/>
      <c r="CW173" s="70"/>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70"/>
      <c r="FR173" s="70"/>
      <c r="FS173" s="70"/>
      <c r="FT173" s="70"/>
      <c r="FU173" s="70"/>
      <c r="FV173" s="70"/>
      <c r="FW173" s="70"/>
      <c r="FX173" s="70"/>
    </row>
    <row r="174" spans="1:180">
      <c r="A174" s="71" t="s">
        <v>111</v>
      </c>
      <c r="B174" s="70"/>
      <c r="C174" s="70"/>
      <c r="D174" s="70"/>
      <c r="E174" s="70"/>
      <c r="F174" s="70"/>
      <c r="G174" s="70"/>
      <c r="H174" s="80"/>
      <c r="I174" s="80"/>
      <c r="J174" s="80"/>
      <c r="K174" s="80"/>
      <c r="L174" s="80"/>
      <c r="M174" s="80"/>
      <c r="N174" s="80"/>
      <c r="O174" s="80"/>
      <c r="P174" s="80"/>
      <c r="Q174" s="8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c r="CB174" s="70"/>
      <c r="CC174" s="70"/>
      <c r="CD174" s="70"/>
      <c r="CE174" s="70"/>
      <c r="CF174" s="70"/>
      <c r="CG174" s="70"/>
      <c r="CH174" s="70"/>
      <c r="CI174" s="70"/>
      <c r="CJ174" s="70"/>
      <c r="CK174" s="70"/>
      <c r="CL174" s="70"/>
      <c r="CM174" s="70"/>
      <c r="CN174" s="70"/>
      <c r="CO174" s="70"/>
      <c r="CP174" s="70"/>
      <c r="CQ174" s="70"/>
      <c r="CR174" s="70"/>
      <c r="CS174" s="70"/>
      <c r="CT174" s="70"/>
      <c r="CU174" s="70"/>
      <c r="CV174" s="70"/>
      <c r="CW174" s="70"/>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70"/>
      <c r="FR174" s="70"/>
      <c r="FS174" s="70"/>
      <c r="FT174" s="70"/>
      <c r="FU174" s="70"/>
      <c r="FV174" s="70"/>
      <c r="FW174" s="70"/>
      <c r="FX174" s="70"/>
    </row>
    <row r="175" spans="1:180">
      <c r="A175" s="71" t="s">
        <v>110</v>
      </c>
      <c r="B175" s="70"/>
      <c r="C175" s="70"/>
      <c r="D175" s="70"/>
      <c r="E175" s="70"/>
      <c r="F175" s="70"/>
      <c r="G175" s="70"/>
      <c r="H175" s="78"/>
      <c r="I175" s="78"/>
      <c r="J175" s="78"/>
      <c r="K175" s="78"/>
      <c r="L175" s="78"/>
      <c r="M175" s="78"/>
      <c r="N175" s="78"/>
      <c r="O175" s="78"/>
      <c r="P175" s="78"/>
      <c r="Q175" s="78"/>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c r="CB175" s="70"/>
      <c r="CC175" s="70"/>
      <c r="CD175" s="70"/>
      <c r="CE175" s="70"/>
      <c r="CF175" s="70"/>
      <c r="CG175" s="70"/>
      <c r="CH175" s="70"/>
      <c r="CI175" s="70"/>
      <c r="CJ175" s="70"/>
      <c r="CK175" s="70"/>
      <c r="CL175" s="70"/>
      <c r="CM175" s="70"/>
      <c r="CN175" s="70"/>
      <c r="CO175" s="70"/>
      <c r="CP175" s="70"/>
      <c r="CQ175" s="70"/>
      <c r="CR175" s="70"/>
      <c r="CS175" s="70"/>
      <c r="CT175" s="70"/>
      <c r="CU175" s="70"/>
      <c r="CV175" s="70"/>
      <c r="CW175" s="70"/>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70"/>
      <c r="FR175" s="70"/>
      <c r="FS175" s="70"/>
      <c r="FT175" s="70"/>
      <c r="FU175" s="70"/>
      <c r="FV175" s="70"/>
      <c r="FW175" s="70"/>
      <c r="FX175" s="70"/>
    </row>
    <row r="176" spans="1:180">
      <c r="A176" s="79" t="s">
        <v>109</v>
      </c>
      <c r="B176" s="70"/>
      <c r="C176" s="70"/>
      <c r="D176" s="70"/>
      <c r="E176" s="70"/>
      <c r="F176" s="70"/>
      <c r="G176" s="70"/>
      <c r="H176" s="78"/>
      <c r="I176" s="78"/>
      <c r="J176" s="78"/>
      <c r="K176" s="78"/>
      <c r="L176" s="78"/>
      <c r="M176" s="78"/>
      <c r="N176" s="78"/>
      <c r="O176" s="78"/>
      <c r="P176" s="78"/>
      <c r="Q176" s="78"/>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c r="CB176" s="70"/>
      <c r="CC176" s="70"/>
      <c r="CD176" s="70"/>
      <c r="CE176" s="70"/>
      <c r="CF176" s="70"/>
      <c r="CG176" s="70"/>
      <c r="CH176" s="70"/>
      <c r="CI176" s="70"/>
      <c r="CJ176" s="70"/>
      <c r="CK176" s="70"/>
      <c r="CL176" s="70"/>
      <c r="CM176" s="70"/>
      <c r="CN176" s="70"/>
      <c r="CO176" s="70"/>
      <c r="CP176" s="70"/>
      <c r="CQ176" s="70"/>
      <c r="CR176" s="70"/>
      <c r="CS176" s="70"/>
      <c r="CT176" s="70"/>
      <c r="CU176" s="70"/>
      <c r="CV176" s="70"/>
      <c r="CW176" s="70"/>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70"/>
      <c r="FR176" s="70"/>
      <c r="FS176" s="70"/>
      <c r="FT176" s="70"/>
      <c r="FU176" s="70"/>
      <c r="FV176" s="70"/>
      <c r="FW176" s="70"/>
      <c r="FX176" s="70"/>
    </row>
    <row r="177" spans="1:180">
      <c r="A177" s="79" t="s">
        <v>108</v>
      </c>
      <c r="B177" s="70"/>
      <c r="C177" s="70"/>
      <c r="D177" s="70"/>
      <c r="E177" s="70"/>
      <c r="F177" s="70"/>
      <c r="G177" s="70"/>
      <c r="H177" s="78"/>
      <c r="I177" s="78"/>
      <c r="J177" s="78"/>
      <c r="K177" s="78"/>
      <c r="L177" s="78"/>
      <c r="M177" s="78"/>
      <c r="N177" s="78"/>
      <c r="O177" s="78"/>
      <c r="P177" s="78"/>
      <c r="Q177" s="78"/>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0"/>
      <c r="EN177" s="70"/>
      <c r="EO177" s="70"/>
      <c r="EP177" s="70"/>
      <c r="EQ177" s="70"/>
      <c r="ER177" s="70"/>
      <c r="ES177" s="70"/>
      <c r="ET177" s="70"/>
      <c r="EU177" s="70"/>
      <c r="EV177" s="70"/>
      <c r="EW177" s="70"/>
      <c r="EX177" s="70"/>
      <c r="EY177" s="70"/>
      <c r="EZ177" s="70"/>
      <c r="FA177" s="70"/>
      <c r="FB177" s="70"/>
      <c r="FC177" s="70"/>
      <c r="FD177" s="70"/>
      <c r="FE177" s="70"/>
      <c r="FF177" s="70"/>
      <c r="FG177" s="70"/>
      <c r="FH177" s="70"/>
      <c r="FI177" s="70"/>
      <c r="FJ177" s="70"/>
      <c r="FK177" s="70"/>
      <c r="FL177" s="70"/>
      <c r="FM177" s="70"/>
      <c r="FN177" s="70"/>
      <c r="FO177" s="70"/>
      <c r="FP177" s="70"/>
      <c r="FQ177" s="70"/>
      <c r="FR177" s="70"/>
      <c r="FS177" s="70"/>
      <c r="FT177" s="70"/>
      <c r="FU177" s="70"/>
      <c r="FV177" s="70"/>
      <c r="FW177" s="70"/>
      <c r="FX177" s="70"/>
    </row>
    <row r="178" spans="1:180">
      <c r="A178" s="71" t="s">
        <v>107</v>
      </c>
      <c r="B178" s="70"/>
      <c r="C178" s="70"/>
      <c r="D178" s="70"/>
      <c r="E178" s="70"/>
      <c r="F178" s="70"/>
      <c r="G178" s="70"/>
      <c r="H178" s="77"/>
      <c r="I178" s="77"/>
      <c r="J178" s="77"/>
      <c r="K178" s="77"/>
      <c r="L178" s="77"/>
      <c r="M178" s="77"/>
      <c r="N178" s="77"/>
      <c r="O178" s="77"/>
      <c r="P178" s="77"/>
      <c r="Q178" s="77"/>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0"/>
      <c r="EN178" s="70"/>
      <c r="EO178" s="70"/>
      <c r="EP178" s="70"/>
      <c r="EQ178" s="70"/>
      <c r="ER178" s="70"/>
      <c r="ES178" s="70"/>
      <c r="ET178" s="70"/>
      <c r="EU178" s="70"/>
      <c r="EV178" s="70"/>
      <c r="EW178" s="70"/>
      <c r="EX178" s="70"/>
      <c r="EY178" s="70"/>
      <c r="EZ178" s="70"/>
      <c r="FA178" s="70"/>
      <c r="FB178" s="70"/>
      <c r="FC178" s="70"/>
      <c r="FD178" s="70"/>
      <c r="FE178" s="70"/>
      <c r="FF178" s="70"/>
      <c r="FG178" s="70"/>
      <c r="FH178" s="70"/>
      <c r="FI178" s="70"/>
      <c r="FJ178" s="70"/>
      <c r="FK178" s="70"/>
      <c r="FL178" s="70"/>
      <c r="FM178" s="70"/>
      <c r="FN178" s="70"/>
      <c r="FO178" s="70"/>
      <c r="FP178" s="70"/>
      <c r="FQ178" s="70"/>
      <c r="FR178" s="70"/>
      <c r="FS178" s="70"/>
      <c r="FT178" s="70"/>
      <c r="FU178" s="70"/>
      <c r="FV178" s="70"/>
      <c r="FW178" s="70"/>
      <c r="FX178" s="70"/>
    </row>
    <row r="179" spans="1:180">
      <c r="A179" s="76" t="s">
        <v>106</v>
      </c>
      <c r="B179" s="74"/>
      <c r="C179" s="74"/>
      <c r="D179" s="74"/>
      <c r="E179" s="74"/>
      <c r="F179" s="74"/>
      <c r="G179" s="74"/>
      <c r="H179" s="75">
        <f t="shared" ref="H179:Q179" si="29">SUM(H173:H178)</f>
        <v>0</v>
      </c>
      <c r="I179" s="75">
        <f t="shared" si="29"/>
        <v>0</v>
      </c>
      <c r="J179" s="75">
        <f t="shared" si="29"/>
        <v>0</v>
      </c>
      <c r="K179" s="75">
        <f t="shared" si="29"/>
        <v>0</v>
      </c>
      <c r="L179" s="75">
        <f t="shared" si="29"/>
        <v>0</v>
      </c>
      <c r="M179" s="75">
        <f t="shared" si="29"/>
        <v>0</v>
      </c>
      <c r="N179" s="75">
        <f t="shared" si="29"/>
        <v>0</v>
      </c>
      <c r="O179" s="75">
        <f t="shared" si="29"/>
        <v>0</v>
      </c>
      <c r="P179" s="75">
        <f t="shared" si="29"/>
        <v>0</v>
      </c>
      <c r="Q179" s="75">
        <f t="shared" si="29"/>
        <v>0</v>
      </c>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74"/>
      <c r="FH179" s="74"/>
      <c r="FI179" s="74"/>
      <c r="FJ179" s="74"/>
      <c r="FK179" s="74"/>
      <c r="FL179" s="74"/>
      <c r="FM179" s="74"/>
      <c r="FN179" s="74"/>
      <c r="FO179" s="74"/>
      <c r="FP179" s="74"/>
      <c r="FQ179" s="74"/>
      <c r="FR179" s="74"/>
      <c r="FS179" s="74"/>
      <c r="FT179" s="74"/>
      <c r="FU179" s="74"/>
      <c r="FV179" s="74"/>
      <c r="FW179" s="74"/>
      <c r="FX179" s="74"/>
    </row>
    <row r="180" spans="1:180">
      <c r="A180" s="70"/>
      <c r="B180" s="70"/>
      <c r="C180" s="70"/>
      <c r="D180" s="70"/>
      <c r="E180" s="70"/>
      <c r="F180" s="70"/>
      <c r="G180" s="70"/>
      <c r="H180" s="70"/>
    </row>
    <row r="181" spans="1:180" ht="15">
      <c r="A181" s="73" t="s">
        <v>105</v>
      </c>
      <c r="B181" s="70"/>
      <c r="C181" s="70"/>
      <c r="D181" s="70"/>
      <c r="E181" s="70"/>
      <c r="F181" s="70"/>
      <c r="G181" s="70"/>
      <c r="H181" s="72">
        <f>I128</f>
        <v>2013</v>
      </c>
    </row>
    <row r="182" spans="1:180">
      <c r="A182" s="71" t="s">
        <v>104</v>
      </c>
      <c r="B182" s="70"/>
      <c r="C182" s="70"/>
      <c r="D182" s="70"/>
      <c r="E182" s="70"/>
      <c r="F182" s="70"/>
      <c r="G182" s="70"/>
      <c r="H182" s="69" t="s">
        <v>103</v>
      </c>
    </row>
    <row r="183" spans="1:180">
      <c r="A183" s="71" t="s">
        <v>102</v>
      </c>
      <c r="B183" s="70"/>
      <c r="C183" s="70"/>
      <c r="D183" s="70"/>
      <c r="E183" s="70"/>
      <c r="F183" s="70"/>
      <c r="G183" s="70"/>
      <c r="H183" s="69" t="s">
        <v>101</v>
      </c>
    </row>
    <row r="184" spans="1:180">
      <c r="A184" s="71" t="s">
        <v>100</v>
      </c>
      <c r="B184" s="70"/>
      <c r="C184" s="70"/>
      <c r="D184" s="70"/>
      <c r="E184" s="70"/>
      <c r="F184" s="70"/>
      <c r="G184" s="70"/>
      <c r="H184" s="69" t="s">
        <v>99</v>
      </c>
    </row>
    <row r="185" spans="1:180">
      <c r="A185" s="71" t="s">
        <v>98</v>
      </c>
      <c r="B185" s="70"/>
      <c r="C185" s="70"/>
      <c r="D185" s="70"/>
      <c r="E185" s="70"/>
      <c r="F185" s="70"/>
      <c r="G185" s="70"/>
      <c r="H185" s="69" t="s">
        <v>97</v>
      </c>
    </row>
    <row r="186" spans="1:180">
      <c r="A186" s="71" t="s">
        <v>96</v>
      </c>
      <c r="B186" s="70"/>
      <c r="C186" s="70"/>
      <c r="D186" s="70"/>
      <c r="E186" s="70"/>
      <c r="F186" s="70"/>
      <c r="G186" s="70"/>
      <c r="H186" s="69"/>
    </row>
    <row r="188" spans="1:180">
      <c r="A188" s="84" t="s">
        <v>146</v>
      </c>
      <c r="B188" s="70"/>
      <c r="C188" s="70"/>
      <c r="D188" s="70"/>
      <c r="E188" s="70"/>
      <c r="F188" s="70"/>
      <c r="G188" s="70"/>
      <c r="H188" s="99">
        <v>2012</v>
      </c>
      <c r="I188" s="99">
        <f t="shared" ref="I188:Q188" si="30">SUM(H188+1)</f>
        <v>2013</v>
      </c>
      <c r="J188" s="99">
        <f t="shared" si="30"/>
        <v>2014</v>
      </c>
      <c r="K188" s="99">
        <f t="shared" si="30"/>
        <v>2015</v>
      </c>
      <c r="L188" s="99">
        <f t="shared" si="30"/>
        <v>2016</v>
      </c>
      <c r="M188" s="99">
        <f t="shared" si="30"/>
        <v>2017</v>
      </c>
      <c r="N188" s="99">
        <f t="shared" si="30"/>
        <v>2018</v>
      </c>
      <c r="O188" s="99">
        <f t="shared" si="30"/>
        <v>2019</v>
      </c>
      <c r="P188" s="99">
        <f t="shared" si="30"/>
        <v>2020</v>
      </c>
      <c r="Q188" s="99">
        <f t="shared" si="30"/>
        <v>2021</v>
      </c>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70"/>
      <c r="FR188" s="70"/>
      <c r="FS188" s="70"/>
      <c r="FT188" s="70"/>
      <c r="FU188" s="70"/>
      <c r="FV188" s="70"/>
      <c r="FW188" s="70"/>
      <c r="FX188" s="70"/>
    </row>
    <row r="189" spans="1:180">
      <c r="B189" s="82"/>
      <c r="C189" s="70"/>
      <c r="D189" s="70"/>
      <c r="E189" s="70"/>
      <c r="F189" s="70"/>
      <c r="G189" s="70"/>
      <c r="H189" s="70"/>
      <c r="I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70"/>
      <c r="FR189" s="70"/>
      <c r="FS189" s="70"/>
      <c r="FT189" s="70"/>
      <c r="FU189" s="70"/>
      <c r="FV189" s="70"/>
      <c r="FW189" s="70"/>
      <c r="FX189" s="70"/>
    </row>
    <row r="190" spans="1:180" ht="15">
      <c r="A190" s="86" t="s">
        <v>145</v>
      </c>
      <c r="B190" s="82"/>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94"/>
      <c r="FL190" s="94"/>
      <c r="FM190" s="94"/>
      <c r="FN190" s="94"/>
      <c r="FO190" s="94"/>
      <c r="FP190" s="94"/>
      <c r="FQ190" s="94"/>
      <c r="FR190" s="94"/>
      <c r="FS190" s="94"/>
      <c r="FT190" s="94"/>
      <c r="FU190" s="94"/>
      <c r="FV190" s="94"/>
      <c r="FW190" s="94"/>
      <c r="FX190" s="94"/>
    </row>
    <row r="191" spans="1:180" ht="15">
      <c r="A191" s="86"/>
      <c r="B191" s="82"/>
      <c r="C191" s="94"/>
      <c r="D191" s="94"/>
      <c r="E191" s="94"/>
      <c r="F191" s="94"/>
      <c r="G191" s="94"/>
      <c r="H191" s="98"/>
      <c r="I191" s="98"/>
      <c r="J191" s="98"/>
      <c r="K191" s="98"/>
      <c r="L191" s="98"/>
      <c r="M191" s="98"/>
      <c r="N191" s="98"/>
      <c r="O191" s="98"/>
      <c r="P191" s="98"/>
      <c r="Q191" s="97"/>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row>
    <row r="192" spans="1:180" ht="15" hidden="1">
      <c r="A192" s="86"/>
      <c r="B192" s="82"/>
      <c r="C192" s="94"/>
      <c r="D192" s="94"/>
      <c r="E192" s="94"/>
      <c r="F192" s="94"/>
      <c r="G192" s="94"/>
      <c r="H192" s="96"/>
      <c r="I192" s="96"/>
      <c r="J192" s="96"/>
      <c r="K192" s="96"/>
      <c r="L192" s="96"/>
      <c r="M192" s="96"/>
      <c r="N192" s="96"/>
      <c r="O192" s="96"/>
      <c r="P192" s="96"/>
      <c r="Q192" s="95"/>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c r="DA192" s="94"/>
      <c r="DB192" s="94"/>
      <c r="DC192" s="94"/>
      <c r="DD192" s="94"/>
      <c r="DE192" s="94"/>
      <c r="DF192" s="94"/>
      <c r="DG192" s="94"/>
      <c r="DH192" s="94"/>
      <c r="DI192" s="94"/>
      <c r="DJ192" s="94"/>
      <c r="DK192" s="94"/>
      <c r="DL192" s="94"/>
      <c r="DM192" s="94"/>
      <c r="DN192" s="94"/>
      <c r="DO192" s="94"/>
      <c r="DP192" s="94"/>
      <c r="DQ192" s="94"/>
      <c r="DR192" s="94"/>
      <c r="DS192" s="94"/>
      <c r="DT192" s="94"/>
      <c r="DU192" s="94"/>
      <c r="DV192" s="94"/>
      <c r="DW192" s="94"/>
      <c r="DX192" s="94"/>
      <c r="DY192" s="94"/>
      <c r="DZ192" s="94"/>
      <c r="EA192" s="94"/>
      <c r="EB192" s="94"/>
      <c r="EC192" s="94"/>
      <c r="ED192" s="94"/>
      <c r="EE192" s="94"/>
      <c r="EF192" s="94"/>
      <c r="EG192" s="94"/>
      <c r="EH192" s="94"/>
      <c r="EI192" s="94"/>
      <c r="EJ192" s="94"/>
      <c r="EK192" s="94"/>
      <c r="EL192" s="94"/>
      <c r="EM192" s="94"/>
      <c r="EN192" s="94"/>
      <c r="EO192" s="94"/>
      <c r="EP192" s="94"/>
      <c r="EQ192" s="94"/>
      <c r="ER192" s="94"/>
      <c r="ES192" s="94"/>
      <c r="ET192" s="94"/>
      <c r="EU192" s="94"/>
      <c r="EV192" s="94"/>
      <c r="EW192" s="94"/>
      <c r="EX192" s="94"/>
      <c r="EY192" s="94"/>
      <c r="EZ192" s="94"/>
      <c r="FA192" s="94"/>
      <c r="FB192" s="94"/>
      <c r="FC192" s="94"/>
      <c r="FD192" s="94"/>
      <c r="FE192" s="94"/>
      <c r="FF192" s="94"/>
      <c r="FG192" s="94"/>
      <c r="FH192" s="94"/>
      <c r="FI192" s="94"/>
      <c r="FJ192" s="94"/>
      <c r="FK192" s="94"/>
      <c r="FL192" s="94"/>
      <c r="FM192" s="94"/>
      <c r="FN192" s="94"/>
      <c r="FO192" s="94"/>
      <c r="FP192" s="94"/>
      <c r="FQ192" s="94"/>
      <c r="FR192" s="94"/>
      <c r="FS192" s="94"/>
      <c r="FT192" s="94"/>
      <c r="FU192" s="94"/>
      <c r="FV192" s="94"/>
      <c r="FW192" s="94"/>
      <c r="FX192" s="94"/>
    </row>
    <row r="193" spans="1:180">
      <c r="A193" s="71" t="s">
        <v>6</v>
      </c>
      <c r="B193" s="82"/>
      <c r="C193" s="70"/>
      <c r="D193" s="70"/>
      <c r="E193" s="70"/>
      <c r="F193" s="70"/>
      <c r="G193" s="70"/>
      <c r="H193" s="93"/>
      <c r="I193" s="93"/>
      <c r="J193" s="93"/>
      <c r="K193" s="93"/>
      <c r="L193" s="93"/>
      <c r="M193" s="93"/>
      <c r="N193" s="93"/>
      <c r="O193" s="93"/>
      <c r="P193" s="93"/>
      <c r="Q193" s="69"/>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c r="CC193" s="70"/>
      <c r="CD193" s="70"/>
      <c r="CE193" s="70"/>
      <c r="CF193" s="70"/>
      <c r="CG193" s="70"/>
      <c r="CH193" s="70"/>
      <c r="CI193" s="70"/>
      <c r="CJ193" s="70"/>
      <c r="CK193" s="70"/>
      <c r="CL193" s="70"/>
      <c r="CM193" s="70"/>
      <c r="CN193" s="70"/>
      <c r="CO193" s="70"/>
      <c r="CP193" s="70"/>
      <c r="CQ193" s="70"/>
      <c r="CR193" s="70"/>
      <c r="CS193" s="70"/>
      <c r="CT193" s="70"/>
      <c r="CU193" s="70"/>
      <c r="CV193" s="70"/>
      <c r="CW193" s="70"/>
      <c r="CX193" s="70"/>
      <c r="CY193" s="70"/>
      <c r="CZ193" s="70"/>
      <c r="DA193" s="70"/>
      <c r="DB193" s="70"/>
      <c r="DC193" s="70"/>
      <c r="DD193" s="70"/>
      <c r="DE193" s="70"/>
      <c r="DF193" s="70"/>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70"/>
      <c r="FR193" s="70"/>
      <c r="FS193" s="70"/>
      <c r="FT193" s="70"/>
      <c r="FU193" s="70"/>
      <c r="FV193" s="70"/>
      <c r="FW193" s="70"/>
      <c r="FX193" s="70"/>
    </row>
    <row r="194" spans="1:180">
      <c r="A194" s="89" t="s">
        <v>144</v>
      </c>
      <c r="B194" s="82"/>
      <c r="C194" s="70"/>
      <c r="D194" s="70"/>
      <c r="E194" s="70"/>
      <c r="F194" s="70"/>
      <c r="G194" s="70"/>
      <c r="H194" s="92"/>
      <c r="I194" s="92"/>
      <c r="J194" s="92"/>
      <c r="K194" s="92"/>
      <c r="L194" s="92"/>
      <c r="M194" s="92"/>
      <c r="N194" s="92"/>
      <c r="O194" s="92"/>
      <c r="P194" s="92"/>
      <c r="Q194" s="92"/>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70"/>
      <c r="FR194" s="70"/>
      <c r="FS194" s="70"/>
      <c r="FT194" s="70"/>
      <c r="FU194" s="70"/>
      <c r="FV194" s="70"/>
      <c r="FW194" s="70"/>
      <c r="FX194" s="70"/>
    </row>
    <row r="195" spans="1:180">
      <c r="A195" s="71" t="s">
        <v>143</v>
      </c>
      <c r="B195" s="70"/>
      <c r="C195" s="70"/>
      <c r="D195" s="70"/>
      <c r="E195" s="70"/>
      <c r="F195" s="70"/>
      <c r="G195" s="70"/>
      <c r="H195" s="80"/>
      <c r="I195" s="80"/>
      <c r="J195" s="80"/>
      <c r="K195" s="80"/>
      <c r="L195" s="80"/>
      <c r="M195" s="80"/>
      <c r="N195" s="80"/>
      <c r="O195" s="80"/>
      <c r="P195" s="80"/>
      <c r="Q195" s="8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c r="EN195" s="70"/>
      <c r="EO195" s="70"/>
      <c r="EP195" s="70"/>
      <c r="EQ195" s="70"/>
      <c r="ER195" s="70"/>
      <c r="ES195" s="70"/>
      <c r="ET195" s="70"/>
      <c r="EU195" s="70"/>
      <c r="EV195" s="70"/>
      <c r="EW195" s="70"/>
      <c r="EX195" s="70"/>
      <c r="EY195" s="70"/>
      <c r="EZ195" s="70"/>
      <c r="FA195" s="70"/>
      <c r="FB195" s="70"/>
      <c r="FC195" s="70"/>
      <c r="FD195" s="70"/>
      <c r="FE195" s="70"/>
      <c r="FF195" s="70"/>
      <c r="FG195" s="70"/>
      <c r="FH195" s="70"/>
      <c r="FI195" s="70"/>
      <c r="FJ195" s="70"/>
      <c r="FK195" s="70"/>
      <c r="FL195" s="70"/>
      <c r="FM195" s="70"/>
      <c r="FN195" s="70"/>
      <c r="FO195" s="70"/>
      <c r="FP195" s="70"/>
      <c r="FQ195" s="70"/>
      <c r="FR195" s="70"/>
      <c r="FS195" s="70"/>
      <c r="FT195" s="70"/>
      <c r="FU195" s="70"/>
      <c r="FV195" s="70"/>
      <c r="FW195" s="70"/>
      <c r="FX195" s="70"/>
    </row>
    <row r="196" spans="1:180">
      <c r="A196" s="71" t="s">
        <v>142</v>
      </c>
      <c r="B196" s="70"/>
      <c r="C196" s="70"/>
      <c r="D196" s="70"/>
      <c r="E196" s="70"/>
      <c r="F196" s="70"/>
      <c r="G196" s="70"/>
      <c r="H196" s="78"/>
      <c r="I196" s="78"/>
      <c r="J196" s="78"/>
      <c r="K196" s="78"/>
      <c r="L196" s="78"/>
      <c r="M196" s="78"/>
      <c r="N196" s="78"/>
      <c r="O196" s="78"/>
      <c r="P196" s="78"/>
      <c r="Q196" s="78"/>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c r="EN196" s="70"/>
      <c r="EO196" s="70"/>
      <c r="EP196" s="70"/>
      <c r="EQ196" s="70"/>
      <c r="ER196" s="70"/>
      <c r="ES196" s="70"/>
      <c r="ET196" s="70"/>
      <c r="EU196" s="70"/>
      <c r="EV196" s="70"/>
      <c r="EW196" s="70"/>
      <c r="EX196" s="70"/>
      <c r="EY196" s="70"/>
      <c r="EZ196" s="70"/>
      <c r="FA196" s="70"/>
      <c r="FB196" s="70"/>
      <c r="FC196" s="70"/>
      <c r="FD196" s="70"/>
      <c r="FE196" s="70"/>
      <c r="FF196" s="70"/>
      <c r="FG196" s="70"/>
      <c r="FH196" s="70"/>
      <c r="FI196" s="70"/>
      <c r="FJ196" s="70"/>
      <c r="FK196" s="70"/>
      <c r="FL196" s="70"/>
      <c r="FM196" s="70"/>
      <c r="FN196" s="70"/>
      <c r="FO196" s="70"/>
      <c r="FP196" s="70"/>
      <c r="FQ196" s="70"/>
      <c r="FR196" s="70"/>
      <c r="FS196" s="70"/>
      <c r="FT196" s="70"/>
      <c r="FU196" s="70"/>
      <c r="FV196" s="70"/>
      <c r="FW196" s="70"/>
      <c r="FX196" s="70"/>
    </row>
    <row r="197" spans="1:180">
      <c r="A197" s="71" t="s">
        <v>141</v>
      </c>
      <c r="B197" s="70"/>
      <c r="C197" s="70"/>
      <c r="D197" s="70"/>
      <c r="E197" s="70"/>
      <c r="F197" s="70"/>
      <c r="G197" s="70"/>
      <c r="H197" s="78"/>
      <c r="I197" s="78"/>
      <c r="J197" s="78"/>
      <c r="K197" s="78"/>
      <c r="L197" s="78"/>
      <c r="M197" s="78"/>
      <c r="N197" s="78"/>
      <c r="O197" s="78"/>
      <c r="P197" s="78"/>
      <c r="Q197" s="78"/>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c r="EN197" s="70"/>
      <c r="EO197" s="70"/>
      <c r="EP197" s="70"/>
      <c r="EQ197" s="70"/>
      <c r="ER197" s="70"/>
      <c r="ES197" s="70"/>
      <c r="ET197" s="70"/>
      <c r="EU197" s="70"/>
      <c r="EV197" s="70"/>
      <c r="EW197" s="70"/>
      <c r="EX197" s="70"/>
      <c r="EY197" s="70"/>
      <c r="EZ197" s="70"/>
      <c r="FA197" s="70"/>
      <c r="FB197" s="70"/>
      <c r="FC197" s="70"/>
      <c r="FD197" s="70"/>
      <c r="FE197" s="70"/>
      <c r="FF197" s="70"/>
      <c r="FG197" s="70"/>
      <c r="FH197" s="70"/>
      <c r="FI197" s="70"/>
      <c r="FJ197" s="70"/>
      <c r="FK197" s="70"/>
      <c r="FL197" s="70"/>
      <c r="FM197" s="70"/>
      <c r="FN197" s="70"/>
      <c r="FO197" s="70"/>
      <c r="FP197" s="70"/>
      <c r="FQ197" s="70"/>
      <c r="FR197" s="70"/>
      <c r="FS197" s="70"/>
      <c r="FT197" s="70"/>
      <c r="FU197" s="70"/>
      <c r="FV197" s="70"/>
      <c r="FW197" s="70"/>
      <c r="FX197" s="70"/>
    </row>
    <row r="198" spans="1:180">
      <c r="A198" s="71" t="s">
        <v>140</v>
      </c>
      <c r="B198" s="70"/>
      <c r="C198" s="70"/>
      <c r="D198" s="70"/>
      <c r="E198" s="70"/>
      <c r="F198" s="70"/>
      <c r="G198" s="70"/>
      <c r="H198" s="78"/>
      <c r="I198" s="78"/>
      <c r="J198" s="78"/>
      <c r="K198" s="78"/>
      <c r="L198" s="78"/>
      <c r="M198" s="78"/>
      <c r="N198" s="78"/>
      <c r="O198" s="78"/>
      <c r="P198" s="78"/>
      <c r="Q198" s="78"/>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c r="CY198" s="70"/>
      <c r="CZ198" s="70"/>
      <c r="DA198" s="70"/>
      <c r="DB198" s="70"/>
      <c r="DC198" s="70"/>
      <c r="DD198" s="70"/>
      <c r="DE198" s="70"/>
      <c r="DF198" s="70"/>
      <c r="DG198" s="70"/>
      <c r="DH198" s="70"/>
      <c r="DI198" s="70"/>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0"/>
      <c r="EN198" s="70"/>
      <c r="EO198" s="70"/>
      <c r="EP198" s="70"/>
      <c r="EQ198" s="70"/>
      <c r="ER198" s="70"/>
      <c r="ES198" s="70"/>
      <c r="ET198" s="70"/>
      <c r="EU198" s="70"/>
      <c r="EV198" s="70"/>
      <c r="EW198" s="70"/>
      <c r="EX198" s="70"/>
      <c r="EY198" s="70"/>
      <c r="EZ198" s="70"/>
      <c r="FA198" s="70"/>
      <c r="FB198" s="70"/>
      <c r="FC198" s="70"/>
      <c r="FD198" s="70"/>
      <c r="FE198" s="70"/>
      <c r="FF198" s="70"/>
      <c r="FG198" s="70"/>
      <c r="FH198" s="70"/>
      <c r="FI198" s="70"/>
      <c r="FJ198" s="70"/>
      <c r="FK198" s="70"/>
      <c r="FL198" s="70"/>
      <c r="FM198" s="70"/>
      <c r="FN198" s="70"/>
      <c r="FO198" s="70"/>
      <c r="FP198" s="70"/>
      <c r="FQ198" s="70"/>
      <c r="FR198" s="70"/>
      <c r="FS198" s="70"/>
      <c r="FT198" s="70"/>
      <c r="FU198" s="70"/>
      <c r="FV198" s="70"/>
      <c r="FW198" s="70"/>
      <c r="FX198" s="70"/>
    </row>
    <row r="199" spans="1:180">
      <c r="A199" s="71" t="s">
        <v>139</v>
      </c>
      <c r="B199" s="70"/>
      <c r="C199" s="70"/>
      <c r="D199" s="70"/>
      <c r="E199" s="70"/>
      <c r="F199" s="70"/>
      <c r="G199" s="70"/>
      <c r="H199" s="78"/>
      <c r="I199" s="78"/>
      <c r="J199" s="78"/>
      <c r="K199" s="78"/>
      <c r="L199" s="78"/>
      <c r="M199" s="78"/>
      <c r="N199" s="78"/>
      <c r="O199" s="78"/>
      <c r="P199" s="78"/>
      <c r="Q199" s="78"/>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0"/>
      <c r="FO199" s="70"/>
      <c r="FP199" s="70"/>
      <c r="FQ199" s="70"/>
      <c r="FR199" s="70"/>
      <c r="FS199" s="70"/>
      <c r="FT199" s="70"/>
      <c r="FU199" s="70"/>
      <c r="FV199" s="70"/>
      <c r="FW199" s="70"/>
      <c r="FX199" s="70"/>
    </row>
    <row r="200" spans="1:180">
      <c r="A200" s="71"/>
      <c r="B200" s="70"/>
      <c r="C200" s="70"/>
      <c r="D200" s="70"/>
      <c r="E200" s="70"/>
      <c r="F200" s="70"/>
      <c r="G200" s="70"/>
      <c r="H200" s="77"/>
      <c r="I200" s="77"/>
      <c r="J200" s="77"/>
      <c r="K200" s="77"/>
      <c r="L200" s="77"/>
      <c r="M200" s="77"/>
      <c r="N200" s="77"/>
      <c r="O200" s="77"/>
      <c r="P200" s="77"/>
      <c r="Q200" s="77"/>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c r="EN200" s="70"/>
      <c r="EO200" s="70"/>
      <c r="EP200" s="70"/>
      <c r="EQ200" s="70"/>
      <c r="ER200" s="70"/>
      <c r="ES200" s="70"/>
      <c r="ET200" s="70"/>
      <c r="EU200" s="70"/>
      <c r="EV200" s="70"/>
      <c r="EW200" s="70"/>
      <c r="EX200" s="70"/>
      <c r="EY200" s="70"/>
      <c r="EZ200" s="70"/>
      <c r="FA200" s="70"/>
      <c r="FB200" s="70"/>
      <c r="FC200" s="70"/>
      <c r="FD200" s="70"/>
      <c r="FE200" s="70"/>
      <c r="FF200" s="70"/>
      <c r="FG200" s="70"/>
      <c r="FH200" s="70"/>
      <c r="FI200" s="70"/>
      <c r="FJ200" s="70"/>
      <c r="FK200" s="70"/>
      <c r="FL200" s="70"/>
      <c r="FM200" s="70"/>
      <c r="FN200" s="70"/>
      <c r="FO200" s="70"/>
      <c r="FP200" s="70"/>
      <c r="FQ200" s="70"/>
      <c r="FR200" s="70"/>
      <c r="FS200" s="70"/>
      <c r="FT200" s="70"/>
      <c r="FU200" s="70"/>
      <c r="FV200" s="70"/>
      <c r="FW200" s="70"/>
      <c r="FX200" s="70"/>
    </row>
    <row r="201" spans="1:180">
      <c r="A201" s="76" t="s">
        <v>138</v>
      </c>
      <c r="B201" s="85"/>
      <c r="C201" s="74"/>
      <c r="D201" s="74"/>
      <c r="E201" s="74"/>
      <c r="F201" s="74"/>
      <c r="G201" s="74"/>
      <c r="H201" s="75">
        <f t="shared" ref="H201:Q201" si="31">SUM(H195:H200)</f>
        <v>0</v>
      </c>
      <c r="I201" s="75">
        <f t="shared" si="31"/>
        <v>0</v>
      </c>
      <c r="J201" s="75">
        <f t="shared" si="31"/>
        <v>0</v>
      </c>
      <c r="K201" s="75">
        <f t="shared" si="31"/>
        <v>0</v>
      </c>
      <c r="L201" s="75">
        <f t="shared" si="31"/>
        <v>0</v>
      </c>
      <c r="M201" s="75">
        <f t="shared" si="31"/>
        <v>0</v>
      </c>
      <c r="N201" s="75">
        <f t="shared" si="31"/>
        <v>0</v>
      </c>
      <c r="O201" s="75">
        <f t="shared" si="31"/>
        <v>0</v>
      </c>
      <c r="P201" s="75">
        <f t="shared" si="31"/>
        <v>0</v>
      </c>
      <c r="Q201" s="75">
        <f t="shared" si="31"/>
        <v>0</v>
      </c>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row>
    <row r="202" spans="1:180">
      <c r="A202" s="76" t="s">
        <v>137</v>
      </c>
      <c r="B202" s="85"/>
      <c r="C202" s="74"/>
      <c r="D202" s="74"/>
      <c r="E202" s="74"/>
      <c r="F202" s="74"/>
      <c r="G202" s="74"/>
      <c r="H202" s="75">
        <f t="shared" ref="H202:Q202" si="32">H193-H201</f>
        <v>0</v>
      </c>
      <c r="I202" s="75">
        <f t="shared" si="32"/>
        <v>0</v>
      </c>
      <c r="J202" s="75">
        <f t="shared" si="32"/>
        <v>0</v>
      </c>
      <c r="K202" s="75">
        <f t="shared" si="32"/>
        <v>0</v>
      </c>
      <c r="L202" s="75">
        <f t="shared" si="32"/>
        <v>0</v>
      </c>
      <c r="M202" s="75">
        <f t="shared" si="32"/>
        <v>0</v>
      </c>
      <c r="N202" s="75">
        <f t="shared" si="32"/>
        <v>0</v>
      </c>
      <c r="O202" s="75">
        <f t="shared" si="32"/>
        <v>0</v>
      </c>
      <c r="P202" s="75">
        <f t="shared" si="32"/>
        <v>0</v>
      </c>
      <c r="Q202" s="75">
        <f t="shared" si="32"/>
        <v>0</v>
      </c>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row>
    <row r="203" spans="1:180">
      <c r="A203" s="84"/>
      <c r="B203" s="82"/>
      <c r="C203" s="70"/>
      <c r="D203" s="70"/>
      <c r="E203" s="70"/>
      <c r="F203" s="70"/>
      <c r="G203" s="70"/>
      <c r="H203" s="81"/>
      <c r="I203" s="81"/>
      <c r="J203" s="81"/>
      <c r="K203" s="81"/>
      <c r="L203" s="81"/>
      <c r="M203" s="81"/>
      <c r="N203" s="81"/>
      <c r="O203" s="81"/>
      <c r="P203" s="81"/>
      <c r="Q203" s="81"/>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row>
    <row r="204" spans="1:180">
      <c r="A204" s="91" t="s">
        <v>136</v>
      </c>
      <c r="B204" s="82"/>
      <c r="C204" s="70"/>
      <c r="D204" s="70"/>
      <c r="E204" s="70"/>
      <c r="F204" s="70"/>
      <c r="G204" s="70"/>
      <c r="H204" s="81"/>
      <c r="I204" s="81"/>
      <c r="J204" s="81"/>
      <c r="K204" s="81"/>
      <c r="L204" s="81"/>
      <c r="M204" s="81"/>
      <c r="N204" s="81"/>
      <c r="O204" s="81"/>
      <c r="P204" s="81"/>
      <c r="Q204" s="81"/>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row>
    <row r="205" spans="1:180" hidden="1">
      <c r="A205" s="71" t="s">
        <v>135</v>
      </c>
      <c r="B205" s="82"/>
      <c r="C205" s="70"/>
      <c r="D205" s="70"/>
      <c r="E205" s="70"/>
      <c r="F205" s="70"/>
      <c r="G205" s="70"/>
      <c r="H205" s="80"/>
      <c r="I205" s="80"/>
      <c r="J205" s="80"/>
      <c r="K205" s="80"/>
      <c r="L205" s="80"/>
      <c r="M205" s="80"/>
      <c r="N205" s="80"/>
      <c r="O205" s="80"/>
      <c r="P205" s="80"/>
      <c r="Q205" s="8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row>
    <row r="206" spans="1:180">
      <c r="A206" s="90" t="s">
        <v>134</v>
      </c>
      <c r="B206" s="70"/>
      <c r="C206" s="70"/>
      <c r="D206" s="70"/>
      <c r="E206" s="70"/>
      <c r="F206" s="70"/>
      <c r="G206" s="70"/>
      <c r="H206" s="80"/>
      <c r="I206" s="80"/>
      <c r="J206" s="80"/>
      <c r="K206" s="80"/>
      <c r="L206" s="80"/>
      <c r="M206" s="80"/>
      <c r="N206" s="80"/>
      <c r="O206" s="80"/>
      <c r="P206" s="80"/>
      <c r="Q206" s="8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row>
    <row r="207" spans="1:180">
      <c r="A207" s="90" t="s">
        <v>133</v>
      </c>
      <c r="B207" s="70"/>
      <c r="C207" s="70"/>
      <c r="D207" s="70"/>
      <c r="E207" s="70"/>
      <c r="F207" s="70"/>
      <c r="G207" s="70"/>
      <c r="H207" s="78"/>
      <c r="I207" s="78"/>
      <c r="J207" s="78"/>
      <c r="K207" s="78"/>
      <c r="L207" s="78"/>
      <c r="M207" s="78"/>
      <c r="N207" s="78"/>
      <c r="O207" s="78"/>
      <c r="P207" s="78"/>
      <c r="Q207" s="78"/>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row>
    <row r="208" spans="1:180">
      <c r="A208" s="90" t="s">
        <v>132</v>
      </c>
      <c r="B208" s="70"/>
      <c r="C208" s="70"/>
      <c r="D208" s="70"/>
      <c r="E208" s="70"/>
      <c r="F208" s="70"/>
      <c r="G208" s="70"/>
      <c r="H208" s="78"/>
      <c r="I208" s="78"/>
      <c r="J208" s="78"/>
      <c r="K208" s="78"/>
      <c r="L208" s="78"/>
      <c r="M208" s="78"/>
      <c r="N208" s="78"/>
      <c r="O208" s="78"/>
      <c r="P208" s="78"/>
      <c r="Q208" s="78"/>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row>
    <row r="209" spans="1:180">
      <c r="A209" s="90" t="s">
        <v>131</v>
      </c>
      <c r="B209" s="70"/>
      <c r="C209" s="70"/>
      <c r="D209" s="70"/>
      <c r="E209" s="70"/>
      <c r="F209" s="70"/>
      <c r="G209" s="70"/>
      <c r="H209" s="77"/>
      <c r="I209" s="77"/>
      <c r="J209" s="77"/>
      <c r="K209" s="77"/>
      <c r="L209" s="77"/>
      <c r="M209" s="77"/>
      <c r="N209" s="77"/>
      <c r="O209" s="77"/>
      <c r="P209" s="77"/>
      <c r="Q209" s="77"/>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row>
    <row r="210" spans="1:180">
      <c r="A210" s="89" t="s">
        <v>130</v>
      </c>
      <c r="B210" s="85"/>
      <c r="C210" s="74"/>
      <c r="D210" s="74"/>
      <c r="E210" s="74"/>
      <c r="F210" s="74"/>
      <c r="G210" s="74"/>
      <c r="H210" s="75">
        <f t="shared" ref="H210:Q210" si="33">H202-SUM(H205:H209)</f>
        <v>0</v>
      </c>
      <c r="I210" s="75">
        <f t="shared" si="33"/>
        <v>0</v>
      </c>
      <c r="J210" s="75">
        <f t="shared" si="33"/>
        <v>0</v>
      </c>
      <c r="K210" s="75">
        <f t="shared" si="33"/>
        <v>0</v>
      </c>
      <c r="L210" s="75">
        <f t="shared" si="33"/>
        <v>0</v>
      </c>
      <c r="M210" s="75">
        <f t="shared" si="33"/>
        <v>0</v>
      </c>
      <c r="N210" s="75">
        <f t="shared" si="33"/>
        <v>0</v>
      </c>
      <c r="O210" s="75">
        <f t="shared" si="33"/>
        <v>0</v>
      </c>
      <c r="P210" s="75">
        <f t="shared" si="33"/>
        <v>0</v>
      </c>
      <c r="Q210" s="75">
        <f t="shared" si="33"/>
        <v>0</v>
      </c>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row>
    <row r="211" spans="1:180">
      <c r="A211" s="84"/>
      <c r="B211" s="82"/>
      <c r="C211" s="70"/>
      <c r="D211" s="70"/>
      <c r="E211" s="70"/>
      <c r="F211" s="70"/>
      <c r="G211" s="70"/>
      <c r="H211" s="81"/>
      <c r="I211" s="81"/>
      <c r="J211" s="81"/>
      <c r="K211" s="81"/>
      <c r="L211" s="81"/>
      <c r="M211" s="81"/>
      <c r="N211" s="81"/>
      <c r="O211" s="81"/>
      <c r="P211" s="81"/>
      <c r="Q211" s="81"/>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row>
    <row r="212" spans="1:180">
      <c r="A212" s="89" t="s">
        <v>129</v>
      </c>
      <c r="B212" s="82"/>
      <c r="C212" s="70"/>
      <c r="D212" s="70"/>
      <c r="E212" s="70"/>
      <c r="F212" s="70"/>
      <c r="G212" s="70"/>
      <c r="H212" s="81"/>
      <c r="I212" s="81"/>
      <c r="J212" s="81"/>
      <c r="K212" s="81"/>
      <c r="L212" s="81"/>
      <c r="M212" s="81"/>
      <c r="N212" s="81"/>
      <c r="O212" s="81"/>
      <c r="P212" s="81"/>
      <c r="Q212" s="81"/>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row>
    <row r="213" spans="1:180">
      <c r="A213" s="71" t="s">
        <v>128</v>
      </c>
      <c r="B213" s="70"/>
      <c r="C213" s="70"/>
      <c r="D213" s="70"/>
      <c r="E213" s="70"/>
      <c r="F213" s="70"/>
      <c r="G213" s="70"/>
      <c r="H213" s="80"/>
      <c r="I213" s="80"/>
      <c r="J213" s="80"/>
      <c r="K213" s="80"/>
      <c r="L213" s="80"/>
      <c r="M213" s="80"/>
      <c r="N213" s="80"/>
      <c r="O213" s="80"/>
      <c r="P213" s="80"/>
      <c r="Q213" s="8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row>
    <row r="214" spans="1:180">
      <c r="A214" s="71" t="s">
        <v>127</v>
      </c>
      <c r="B214" s="70"/>
      <c r="C214" s="70"/>
      <c r="D214" s="70"/>
      <c r="E214" s="70"/>
      <c r="F214" s="70"/>
      <c r="G214" s="70"/>
      <c r="H214" s="78"/>
      <c r="I214" s="78"/>
      <c r="J214" s="78"/>
      <c r="K214" s="78"/>
      <c r="L214" s="78"/>
      <c r="M214" s="78"/>
      <c r="N214" s="78"/>
      <c r="O214" s="78"/>
      <c r="P214" s="78"/>
      <c r="Q214" s="78"/>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row>
    <row r="215" spans="1:180">
      <c r="A215" s="71" t="s">
        <v>126</v>
      </c>
      <c r="B215" s="70"/>
      <c r="C215" s="70"/>
      <c r="D215" s="70"/>
      <c r="E215" s="70"/>
      <c r="F215" s="70"/>
      <c r="G215" s="70"/>
      <c r="H215" s="78"/>
      <c r="I215" s="78"/>
      <c r="J215" s="78"/>
      <c r="K215" s="78"/>
      <c r="L215" s="78"/>
      <c r="M215" s="78"/>
      <c r="N215" s="78"/>
      <c r="O215" s="78"/>
      <c r="P215" s="78"/>
      <c r="Q215" s="78"/>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row>
    <row r="216" spans="1:180">
      <c r="A216" s="71" t="s">
        <v>125</v>
      </c>
      <c r="B216" s="70"/>
      <c r="C216" s="70"/>
      <c r="D216" s="70"/>
      <c r="E216" s="70"/>
      <c r="F216" s="70"/>
      <c r="G216" s="70"/>
      <c r="H216" s="78"/>
      <c r="I216" s="78"/>
      <c r="J216" s="78"/>
      <c r="K216" s="78"/>
      <c r="L216" s="78"/>
      <c r="M216" s="78"/>
      <c r="N216" s="78"/>
      <c r="O216" s="78"/>
      <c r="P216" s="78"/>
      <c r="Q216" s="78"/>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row>
    <row r="217" spans="1:180">
      <c r="A217" s="71" t="s">
        <v>124</v>
      </c>
      <c r="B217" s="70"/>
      <c r="C217" s="70"/>
      <c r="D217" s="70"/>
      <c r="E217" s="70"/>
      <c r="F217" s="70"/>
      <c r="G217" s="70"/>
      <c r="H217" s="77"/>
      <c r="I217" s="77"/>
      <c r="J217" s="77"/>
      <c r="K217" s="77"/>
      <c r="L217" s="77"/>
      <c r="M217" s="77"/>
      <c r="N217" s="77"/>
      <c r="O217" s="77"/>
      <c r="P217" s="77"/>
      <c r="Q217" s="77"/>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row>
    <row r="218" spans="1:180">
      <c r="A218" s="76" t="s">
        <v>123</v>
      </c>
      <c r="B218" s="85"/>
      <c r="C218" s="74"/>
      <c r="D218" s="74"/>
      <c r="E218" s="74"/>
      <c r="F218" s="74"/>
      <c r="G218" s="74"/>
      <c r="H218" s="75">
        <f t="shared" ref="H218:Q218" si="34">SUM(H213:H217)</f>
        <v>0</v>
      </c>
      <c r="I218" s="75">
        <f t="shared" si="34"/>
        <v>0</v>
      </c>
      <c r="J218" s="75">
        <f t="shared" si="34"/>
        <v>0</v>
      </c>
      <c r="K218" s="75">
        <f t="shared" si="34"/>
        <v>0</v>
      </c>
      <c r="L218" s="75">
        <f t="shared" si="34"/>
        <v>0</v>
      </c>
      <c r="M218" s="75">
        <f t="shared" si="34"/>
        <v>0</v>
      </c>
      <c r="N218" s="75">
        <f t="shared" si="34"/>
        <v>0</v>
      </c>
      <c r="O218" s="75">
        <f t="shared" si="34"/>
        <v>0</v>
      </c>
      <c r="P218" s="75">
        <f t="shared" si="34"/>
        <v>0</v>
      </c>
      <c r="Q218" s="75">
        <f t="shared" si="34"/>
        <v>0</v>
      </c>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row>
    <row r="219" spans="1:180">
      <c r="A219" s="84"/>
      <c r="B219" s="82"/>
      <c r="C219" s="70"/>
      <c r="D219" s="70"/>
      <c r="E219" s="70"/>
      <c r="F219" s="70"/>
      <c r="G219" s="70"/>
      <c r="H219" s="87"/>
      <c r="I219" s="87"/>
      <c r="J219" s="87"/>
      <c r="K219" s="87"/>
      <c r="L219" s="87"/>
      <c r="M219" s="87"/>
      <c r="N219" s="87"/>
      <c r="O219" s="87"/>
      <c r="P219" s="87"/>
      <c r="Q219" s="87"/>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row>
    <row r="220" spans="1:180" ht="15">
      <c r="A220" s="86" t="s">
        <v>122</v>
      </c>
      <c r="B220" s="85"/>
      <c r="C220" s="74"/>
      <c r="D220" s="74"/>
      <c r="E220" s="74"/>
      <c r="F220" s="74"/>
      <c r="G220" s="74"/>
      <c r="H220" s="75">
        <f t="shared" ref="H220:Q220" si="35">H210-H218</f>
        <v>0</v>
      </c>
      <c r="I220" s="75">
        <f t="shared" si="35"/>
        <v>0</v>
      </c>
      <c r="J220" s="75">
        <f t="shared" si="35"/>
        <v>0</v>
      </c>
      <c r="K220" s="75">
        <f t="shared" si="35"/>
        <v>0</v>
      </c>
      <c r="L220" s="75">
        <f t="shared" si="35"/>
        <v>0</v>
      </c>
      <c r="M220" s="75">
        <f t="shared" si="35"/>
        <v>0</v>
      </c>
      <c r="N220" s="75">
        <f t="shared" si="35"/>
        <v>0</v>
      </c>
      <c r="O220" s="75">
        <f t="shared" si="35"/>
        <v>0</v>
      </c>
      <c r="P220" s="75">
        <f t="shared" si="35"/>
        <v>0</v>
      </c>
      <c r="Q220" s="75">
        <f t="shared" si="35"/>
        <v>0</v>
      </c>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row>
    <row r="221" spans="1:180">
      <c r="A221" s="84"/>
      <c r="B221" s="82"/>
      <c r="C221" s="70"/>
      <c r="D221" s="70"/>
      <c r="E221" s="70"/>
      <c r="F221" s="70"/>
      <c r="G221" s="70"/>
      <c r="H221" s="81"/>
      <c r="I221" s="81"/>
      <c r="J221" s="81"/>
      <c r="K221" s="81"/>
      <c r="L221" s="81"/>
      <c r="M221" s="81"/>
      <c r="N221" s="81"/>
      <c r="O221" s="81"/>
      <c r="P221" s="81"/>
      <c r="Q221" s="81"/>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row>
    <row r="222" spans="1:180">
      <c r="A222" s="89" t="s">
        <v>121</v>
      </c>
      <c r="B222" s="82"/>
      <c r="C222" s="70"/>
      <c r="D222" s="70"/>
      <c r="E222" s="70"/>
      <c r="F222" s="70"/>
      <c r="G222" s="70"/>
      <c r="H222" s="81"/>
      <c r="I222" s="81"/>
      <c r="J222" s="81"/>
      <c r="K222" s="81"/>
      <c r="L222" s="81"/>
      <c r="M222" s="81"/>
      <c r="N222" s="81"/>
      <c r="O222" s="81"/>
      <c r="P222" s="81"/>
      <c r="Q222" s="81"/>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row>
    <row r="223" spans="1:180">
      <c r="A223" s="71" t="s">
        <v>120</v>
      </c>
      <c r="B223" s="70"/>
      <c r="C223" s="70"/>
      <c r="D223" s="70"/>
      <c r="E223" s="70"/>
      <c r="F223" s="70"/>
      <c r="G223" s="70"/>
      <c r="H223" s="80"/>
      <c r="I223" s="80"/>
      <c r="J223" s="80"/>
      <c r="K223" s="80"/>
      <c r="L223" s="80"/>
      <c r="M223" s="80"/>
      <c r="N223" s="80"/>
      <c r="O223" s="80"/>
      <c r="P223" s="80"/>
      <c r="Q223" s="8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row>
    <row r="224" spans="1:180">
      <c r="A224" s="71" t="s">
        <v>119</v>
      </c>
      <c r="B224" s="70"/>
      <c r="C224" s="70"/>
      <c r="D224" s="70"/>
      <c r="E224" s="70"/>
      <c r="F224" s="70"/>
      <c r="G224" s="70"/>
      <c r="H224" s="78"/>
      <c r="I224" s="78"/>
      <c r="J224" s="78"/>
      <c r="K224" s="78"/>
      <c r="L224" s="78"/>
      <c r="M224" s="78"/>
      <c r="N224" s="78"/>
      <c r="O224" s="78"/>
      <c r="P224" s="78"/>
      <c r="Q224" s="78"/>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row>
    <row r="225" spans="1:180">
      <c r="A225" s="71" t="s">
        <v>118</v>
      </c>
      <c r="B225" s="70"/>
      <c r="C225" s="70"/>
      <c r="D225" s="70"/>
      <c r="E225" s="70"/>
      <c r="F225" s="70"/>
      <c r="G225" s="70"/>
      <c r="H225" s="78"/>
      <c r="I225" s="78"/>
      <c r="J225" s="78"/>
      <c r="K225" s="78"/>
      <c r="L225" s="78"/>
      <c r="M225" s="78"/>
      <c r="N225" s="78"/>
      <c r="O225" s="78"/>
      <c r="P225" s="78"/>
      <c r="Q225" s="78"/>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row>
    <row r="226" spans="1:180">
      <c r="A226" s="71" t="s">
        <v>117</v>
      </c>
      <c r="B226" s="70"/>
      <c r="C226" s="70"/>
      <c r="D226" s="70"/>
      <c r="E226" s="70"/>
      <c r="F226" s="70"/>
      <c r="G226" s="70"/>
      <c r="H226" s="78"/>
      <c r="I226" s="78"/>
      <c r="J226" s="78"/>
      <c r="K226" s="78"/>
      <c r="L226" s="78"/>
      <c r="M226" s="78"/>
      <c r="N226" s="78"/>
      <c r="O226" s="78"/>
      <c r="P226" s="78"/>
      <c r="Q226" s="78"/>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row>
    <row r="227" spans="1:180">
      <c r="A227" s="88" t="s">
        <v>116</v>
      </c>
      <c r="B227" s="70"/>
      <c r="C227" s="70"/>
      <c r="D227" s="70"/>
      <c r="E227" s="70"/>
      <c r="F227" s="70"/>
      <c r="G227" s="70"/>
      <c r="H227" s="78"/>
      <c r="I227" s="78"/>
      <c r="J227" s="78"/>
      <c r="K227" s="78"/>
      <c r="L227" s="78"/>
      <c r="M227" s="78"/>
      <c r="N227" s="78"/>
      <c r="O227" s="78"/>
      <c r="P227" s="78"/>
      <c r="Q227" s="78"/>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row>
    <row r="228" spans="1:180">
      <c r="A228" s="76" t="s">
        <v>115</v>
      </c>
      <c r="B228" s="85"/>
      <c r="C228" s="74"/>
      <c r="D228" s="74"/>
      <c r="E228" s="74"/>
      <c r="F228" s="74"/>
      <c r="G228" s="74"/>
      <c r="H228" s="75">
        <f t="shared" ref="H228:Q228" si="36">SUM(H223:H227)</f>
        <v>0</v>
      </c>
      <c r="I228" s="75">
        <f t="shared" si="36"/>
        <v>0</v>
      </c>
      <c r="J228" s="75">
        <f t="shared" si="36"/>
        <v>0</v>
      </c>
      <c r="K228" s="75">
        <f t="shared" si="36"/>
        <v>0</v>
      </c>
      <c r="L228" s="75">
        <f t="shared" si="36"/>
        <v>0</v>
      </c>
      <c r="M228" s="75">
        <f t="shared" si="36"/>
        <v>0</v>
      </c>
      <c r="N228" s="75">
        <f t="shared" si="36"/>
        <v>0</v>
      </c>
      <c r="O228" s="75">
        <f t="shared" si="36"/>
        <v>0</v>
      </c>
      <c r="P228" s="75">
        <f t="shared" si="36"/>
        <v>0</v>
      </c>
      <c r="Q228" s="75">
        <f t="shared" si="36"/>
        <v>0</v>
      </c>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74"/>
      <c r="EZ228" s="74"/>
      <c r="FA228" s="74"/>
      <c r="FB228" s="74"/>
      <c r="FC228" s="74"/>
      <c r="FD228" s="74"/>
      <c r="FE228" s="74"/>
      <c r="FF228" s="74"/>
      <c r="FG228" s="74"/>
      <c r="FH228" s="74"/>
      <c r="FI228" s="74"/>
      <c r="FJ228" s="74"/>
      <c r="FK228" s="74"/>
      <c r="FL228" s="74"/>
      <c r="FM228" s="74"/>
      <c r="FN228" s="74"/>
      <c r="FO228" s="74"/>
      <c r="FP228" s="74"/>
      <c r="FQ228" s="74"/>
      <c r="FR228" s="74"/>
      <c r="FS228" s="74"/>
      <c r="FT228" s="74"/>
      <c r="FU228" s="74"/>
      <c r="FV228" s="74"/>
      <c r="FW228" s="74"/>
      <c r="FX228" s="74"/>
    </row>
    <row r="229" spans="1:180">
      <c r="A229" s="84"/>
      <c r="B229" s="82"/>
      <c r="C229" s="70"/>
      <c r="D229" s="70"/>
      <c r="E229" s="70"/>
      <c r="F229" s="70"/>
      <c r="G229" s="70"/>
      <c r="H229" s="87"/>
      <c r="I229" s="87"/>
      <c r="J229" s="87"/>
      <c r="K229" s="87"/>
      <c r="L229" s="87"/>
      <c r="M229" s="87"/>
      <c r="N229" s="87"/>
      <c r="O229" s="87"/>
      <c r="P229" s="87"/>
      <c r="Q229" s="87"/>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row>
    <row r="230" spans="1:180" ht="15">
      <c r="A230" s="86" t="s">
        <v>114</v>
      </c>
      <c r="B230" s="85"/>
      <c r="C230" s="74"/>
      <c r="D230" s="74"/>
      <c r="E230" s="74"/>
      <c r="F230" s="74"/>
      <c r="G230" s="74"/>
      <c r="H230" s="75">
        <f t="shared" ref="H230:Q230" si="37">H220-H228</f>
        <v>0</v>
      </c>
      <c r="I230" s="75">
        <f t="shared" si="37"/>
        <v>0</v>
      </c>
      <c r="J230" s="75">
        <f t="shared" si="37"/>
        <v>0</v>
      </c>
      <c r="K230" s="75">
        <f t="shared" si="37"/>
        <v>0</v>
      </c>
      <c r="L230" s="75">
        <f t="shared" si="37"/>
        <v>0</v>
      </c>
      <c r="M230" s="75">
        <f t="shared" si="37"/>
        <v>0</v>
      </c>
      <c r="N230" s="75">
        <f t="shared" si="37"/>
        <v>0</v>
      </c>
      <c r="O230" s="75">
        <f t="shared" si="37"/>
        <v>0</v>
      </c>
      <c r="P230" s="75">
        <f t="shared" si="37"/>
        <v>0</v>
      </c>
      <c r="Q230" s="75">
        <f t="shared" si="37"/>
        <v>0</v>
      </c>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74"/>
      <c r="EZ230" s="74"/>
      <c r="FA230" s="74"/>
      <c r="FB230" s="74"/>
      <c r="FC230" s="74"/>
      <c r="FD230" s="74"/>
      <c r="FE230" s="74"/>
      <c r="FF230" s="74"/>
      <c r="FG230" s="74"/>
      <c r="FH230" s="74"/>
      <c r="FI230" s="74"/>
      <c r="FJ230" s="74"/>
      <c r="FK230" s="74"/>
      <c r="FL230" s="74"/>
      <c r="FM230" s="74"/>
      <c r="FN230" s="74"/>
      <c r="FO230" s="74"/>
      <c r="FP230" s="74"/>
      <c r="FQ230" s="74"/>
      <c r="FR230" s="74"/>
      <c r="FS230" s="74"/>
      <c r="FT230" s="74"/>
      <c r="FU230" s="74"/>
      <c r="FV230" s="74"/>
      <c r="FW230" s="74"/>
      <c r="FX230" s="74"/>
    </row>
    <row r="231" spans="1:180">
      <c r="A231" s="84"/>
      <c r="B231" s="82"/>
      <c r="C231" s="70"/>
      <c r="D231" s="70"/>
      <c r="E231" s="70"/>
      <c r="F231" s="70"/>
      <c r="G231" s="70"/>
      <c r="H231" s="81"/>
      <c r="I231" s="81"/>
      <c r="J231" s="81"/>
      <c r="K231" s="81"/>
      <c r="L231" s="81"/>
      <c r="M231" s="81"/>
      <c r="N231" s="81"/>
      <c r="O231" s="81"/>
      <c r="P231" s="81"/>
      <c r="Q231" s="81"/>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row>
    <row r="232" spans="1:180" ht="15">
      <c r="A232" s="83" t="s">
        <v>113</v>
      </c>
      <c r="B232" s="82"/>
      <c r="C232" s="70"/>
      <c r="D232" s="70"/>
      <c r="E232" s="70"/>
      <c r="F232" s="70"/>
      <c r="G232" s="70"/>
      <c r="H232" s="81"/>
      <c r="I232" s="81"/>
      <c r="J232" s="81"/>
      <c r="K232" s="81"/>
      <c r="L232" s="81"/>
      <c r="M232" s="81"/>
      <c r="N232" s="81"/>
      <c r="O232" s="81"/>
      <c r="P232" s="81"/>
      <c r="Q232" s="81"/>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row>
    <row r="233" spans="1:180">
      <c r="A233" s="71" t="s">
        <v>112</v>
      </c>
      <c r="B233" s="70"/>
      <c r="C233" s="70"/>
      <c r="D233" s="70"/>
      <c r="E233" s="70"/>
      <c r="F233" s="70"/>
      <c r="G233" s="70"/>
      <c r="H233" s="75">
        <f t="shared" ref="H233:Q233" si="38">+H230</f>
        <v>0</v>
      </c>
      <c r="I233" s="75">
        <f t="shared" si="38"/>
        <v>0</v>
      </c>
      <c r="J233" s="75">
        <f t="shared" si="38"/>
        <v>0</v>
      </c>
      <c r="K233" s="75">
        <f t="shared" si="38"/>
        <v>0</v>
      </c>
      <c r="L233" s="75">
        <f t="shared" si="38"/>
        <v>0</v>
      </c>
      <c r="M233" s="75">
        <f t="shared" si="38"/>
        <v>0</v>
      </c>
      <c r="N233" s="75">
        <f t="shared" si="38"/>
        <v>0</v>
      </c>
      <c r="O233" s="75">
        <f t="shared" si="38"/>
        <v>0</v>
      </c>
      <c r="P233" s="75">
        <f t="shared" si="38"/>
        <v>0</v>
      </c>
      <c r="Q233" s="75">
        <f t="shared" si="38"/>
        <v>0</v>
      </c>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row>
    <row r="234" spans="1:180">
      <c r="A234" s="71" t="s">
        <v>111</v>
      </c>
      <c r="B234" s="70"/>
      <c r="C234" s="70"/>
      <c r="D234" s="70"/>
      <c r="E234" s="70"/>
      <c r="F234" s="70"/>
      <c r="G234" s="70"/>
      <c r="H234" s="80"/>
      <c r="I234" s="80"/>
      <c r="J234" s="80"/>
      <c r="K234" s="80"/>
      <c r="L234" s="80"/>
      <c r="M234" s="80"/>
      <c r="N234" s="80"/>
      <c r="O234" s="80"/>
      <c r="P234" s="80"/>
      <c r="Q234" s="8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row>
    <row r="235" spans="1:180">
      <c r="A235" s="71" t="s">
        <v>110</v>
      </c>
      <c r="B235" s="70"/>
      <c r="C235" s="70"/>
      <c r="D235" s="70"/>
      <c r="E235" s="70"/>
      <c r="F235" s="70"/>
      <c r="G235" s="70"/>
      <c r="H235" s="78"/>
      <c r="I235" s="78"/>
      <c r="J235" s="78"/>
      <c r="K235" s="78"/>
      <c r="L235" s="78"/>
      <c r="M235" s="78"/>
      <c r="N235" s="78"/>
      <c r="O235" s="78"/>
      <c r="P235" s="78"/>
      <c r="Q235" s="78"/>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row>
    <row r="236" spans="1:180">
      <c r="A236" s="79" t="s">
        <v>109</v>
      </c>
      <c r="B236" s="70"/>
      <c r="C236" s="70"/>
      <c r="D236" s="70"/>
      <c r="E236" s="70"/>
      <c r="F236" s="70"/>
      <c r="G236" s="70"/>
      <c r="H236" s="78"/>
      <c r="I236" s="78"/>
      <c r="J236" s="78"/>
      <c r="K236" s="78"/>
      <c r="L236" s="78"/>
      <c r="M236" s="78"/>
      <c r="N236" s="78"/>
      <c r="O236" s="78"/>
      <c r="P236" s="78"/>
      <c r="Q236" s="78"/>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row>
    <row r="237" spans="1:180">
      <c r="A237" s="79" t="s">
        <v>108</v>
      </c>
      <c r="B237" s="70"/>
      <c r="C237" s="70"/>
      <c r="D237" s="70"/>
      <c r="E237" s="70"/>
      <c r="F237" s="70"/>
      <c r="G237" s="70"/>
      <c r="H237" s="78"/>
      <c r="I237" s="78"/>
      <c r="J237" s="78"/>
      <c r="K237" s="78"/>
      <c r="L237" s="78"/>
      <c r="M237" s="78"/>
      <c r="N237" s="78"/>
      <c r="O237" s="78"/>
      <c r="P237" s="78"/>
      <c r="Q237" s="78"/>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row>
    <row r="238" spans="1:180">
      <c r="A238" s="71" t="s">
        <v>107</v>
      </c>
      <c r="B238" s="70"/>
      <c r="C238" s="70"/>
      <c r="D238" s="70"/>
      <c r="E238" s="70"/>
      <c r="F238" s="70"/>
      <c r="G238" s="70"/>
      <c r="H238" s="77"/>
      <c r="I238" s="77"/>
      <c r="J238" s="77"/>
      <c r="K238" s="77"/>
      <c r="L238" s="77"/>
      <c r="M238" s="77"/>
      <c r="N238" s="77"/>
      <c r="O238" s="77"/>
      <c r="P238" s="77"/>
      <c r="Q238" s="77"/>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row>
    <row r="239" spans="1:180">
      <c r="A239" s="76" t="s">
        <v>106</v>
      </c>
      <c r="B239" s="74"/>
      <c r="C239" s="74"/>
      <c r="D239" s="74"/>
      <c r="E239" s="74"/>
      <c r="F239" s="74"/>
      <c r="G239" s="74"/>
      <c r="H239" s="75">
        <f t="shared" ref="H239:Q239" si="39">SUM(H233:H238)</f>
        <v>0</v>
      </c>
      <c r="I239" s="75">
        <f t="shared" si="39"/>
        <v>0</v>
      </c>
      <c r="J239" s="75">
        <f t="shared" si="39"/>
        <v>0</v>
      </c>
      <c r="K239" s="75">
        <f t="shared" si="39"/>
        <v>0</v>
      </c>
      <c r="L239" s="75">
        <f t="shared" si="39"/>
        <v>0</v>
      </c>
      <c r="M239" s="75">
        <f t="shared" si="39"/>
        <v>0</v>
      </c>
      <c r="N239" s="75">
        <f t="shared" si="39"/>
        <v>0</v>
      </c>
      <c r="O239" s="75">
        <f t="shared" si="39"/>
        <v>0</v>
      </c>
      <c r="P239" s="75">
        <f t="shared" si="39"/>
        <v>0</v>
      </c>
      <c r="Q239" s="75">
        <f t="shared" si="39"/>
        <v>0</v>
      </c>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c r="FL239" s="74"/>
      <c r="FM239" s="74"/>
      <c r="FN239" s="74"/>
      <c r="FO239" s="74"/>
      <c r="FP239" s="74"/>
      <c r="FQ239" s="74"/>
      <c r="FR239" s="74"/>
      <c r="FS239" s="74"/>
      <c r="FT239" s="74"/>
      <c r="FU239" s="74"/>
      <c r="FV239" s="74"/>
      <c r="FW239" s="74"/>
      <c r="FX239" s="74"/>
    </row>
    <row r="240" spans="1:180">
      <c r="A240" s="70"/>
      <c r="B240" s="70"/>
      <c r="C240" s="70"/>
      <c r="D240" s="70"/>
      <c r="E240" s="70"/>
      <c r="F240" s="70"/>
      <c r="G240" s="70"/>
      <c r="H240" s="70"/>
    </row>
    <row r="241" spans="1:8" s="67" customFormat="1" ht="15">
      <c r="A241" s="73" t="s">
        <v>105</v>
      </c>
      <c r="B241" s="70"/>
      <c r="C241" s="70"/>
      <c r="D241" s="70"/>
      <c r="E241" s="70"/>
      <c r="F241" s="70"/>
      <c r="G241" s="70"/>
      <c r="H241" s="72">
        <f>I188</f>
        <v>2013</v>
      </c>
    </row>
    <row r="242" spans="1:8" s="67" customFormat="1">
      <c r="A242" s="71" t="s">
        <v>104</v>
      </c>
      <c r="B242" s="70"/>
      <c r="C242" s="70"/>
      <c r="D242" s="70"/>
      <c r="E242" s="70"/>
      <c r="F242" s="70"/>
      <c r="G242" s="70"/>
      <c r="H242" s="69" t="s">
        <v>103</v>
      </c>
    </row>
    <row r="243" spans="1:8" s="67" customFormat="1">
      <c r="A243" s="71" t="s">
        <v>102</v>
      </c>
      <c r="B243" s="70"/>
      <c r="C243" s="70"/>
      <c r="D243" s="70"/>
      <c r="E243" s="70"/>
      <c r="F243" s="70"/>
      <c r="G243" s="70"/>
      <c r="H243" s="69" t="s">
        <v>101</v>
      </c>
    </row>
    <row r="244" spans="1:8" s="67" customFormat="1">
      <c r="A244" s="71" t="s">
        <v>100</v>
      </c>
      <c r="B244" s="70"/>
      <c r="C244" s="70"/>
      <c r="D244" s="70"/>
      <c r="E244" s="70"/>
      <c r="F244" s="70"/>
      <c r="G244" s="70"/>
      <c r="H244" s="69" t="s">
        <v>99</v>
      </c>
    </row>
    <row r="245" spans="1:8" s="67" customFormat="1">
      <c r="A245" s="71" t="s">
        <v>98</v>
      </c>
      <c r="B245" s="70"/>
      <c r="C245" s="70"/>
      <c r="D245" s="70"/>
      <c r="E245" s="70"/>
      <c r="F245" s="70"/>
      <c r="G245" s="70"/>
      <c r="H245" s="69" t="s">
        <v>97</v>
      </c>
    </row>
    <row r="246" spans="1:8" s="67" customFormat="1">
      <c r="A246" s="71" t="s">
        <v>96</v>
      </c>
      <c r="B246" s="70"/>
      <c r="C246" s="70"/>
      <c r="D246" s="70"/>
      <c r="E246" s="70"/>
      <c r="F246" s="70"/>
      <c r="G246" s="70"/>
      <c r="H246" s="69"/>
    </row>
  </sheetData>
  <pageMargins left="0.17" right="0.15748031496062992" top="0.35433070866141736" bottom="0.39370078740157483" header="0.15748031496062992" footer="0.19685039370078741"/>
  <pageSetup paperSize="9" scale="10" orientation="portrait" r:id="rId1"/>
  <headerFooter>
    <oddFooter>&amp;L&amp;D&amp;C&amp;F&amp;R&amp;A</oddFooter>
  </headerFooter>
  <legacyDrawing r:id="rId2"/>
</worksheet>
</file>

<file path=xl/worksheets/sheet40.xml><?xml version="1.0" encoding="utf-8"?>
<worksheet xmlns="http://schemas.openxmlformats.org/spreadsheetml/2006/main" xmlns:r="http://schemas.openxmlformats.org/officeDocument/2006/relationships">
  <sheetPr>
    <tabColor theme="7" tint="0.59999389629810485"/>
    <pageSetUpPr fitToPage="1"/>
  </sheetPr>
  <dimension ref="A1:IT78"/>
  <sheetViews>
    <sheetView showGridLines="0" zoomScale="80" zoomScaleNormal="80" workbookViewId="0">
      <selection activeCell="C7" sqref="C7"/>
    </sheetView>
  </sheetViews>
  <sheetFormatPr defaultRowHeight="12.75"/>
  <cols>
    <col min="1" max="1" width="9" style="1330"/>
    <col min="2" max="2" width="40.625" style="1330" customWidth="1"/>
    <col min="3" max="3" width="51.75" style="1330" customWidth="1"/>
    <col min="4" max="4" width="25.125" style="1330" bestFit="1" customWidth="1"/>
    <col min="5" max="5" width="11.875" style="1330" customWidth="1"/>
    <col min="6" max="6" width="5" style="1330" customWidth="1"/>
    <col min="7" max="7" width="11" style="1330" customWidth="1"/>
    <col min="8" max="17" width="10.125" style="1330" bestFit="1" customWidth="1"/>
    <col min="18" max="255" width="9" style="1330"/>
    <col min="256" max="256" width="8.625" style="1330" customWidth="1"/>
    <col min="257" max="257" width="43.75" style="1330" customWidth="1"/>
    <col min="258" max="258" width="17.375" style="1330" bestFit="1" customWidth="1"/>
    <col min="259" max="261" width="15.75" style="1330" customWidth="1"/>
    <col min="262" max="262" width="14.5" style="1330" bestFit="1" customWidth="1"/>
    <col min="263" max="263" width="11.75" style="1330" customWidth="1"/>
    <col min="264" max="264" width="10.375" style="1330" customWidth="1"/>
    <col min="265" max="265" width="10.75" style="1330" bestFit="1" customWidth="1"/>
    <col min="266" max="266" width="12.625" style="1330" customWidth="1"/>
    <col min="267" max="267" width="14" style="1330" customWidth="1"/>
    <col min="268" max="268" width="11" style="1330" bestFit="1" customWidth="1"/>
    <col min="269" max="269" width="13.125" style="1330" customWidth="1"/>
    <col min="270" max="270" width="10.5" style="1330" bestFit="1" customWidth="1"/>
    <col min="271" max="511" width="9" style="1330"/>
    <col min="512" max="512" width="8.625" style="1330" customWidth="1"/>
    <col min="513" max="513" width="43.75" style="1330" customWidth="1"/>
    <col min="514" max="514" width="17.375" style="1330" bestFit="1" customWidth="1"/>
    <col min="515" max="517" width="15.75" style="1330" customWidth="1"/>
    <col min="518" max="518" width="14.5" style="1330" bestFit="1" customWidth="1"/>
    <col min="519" max="519" width="11.75" style="1330" customWidth="1"/>
    <col min="520" max="520" width="10.375" style="1330" customWidth="1"/>
    <col min="521" max="521" width="10.75" style="1330" bestFit="1" customWidth="1"/>
    <col min="522" max="522" width="12.625" style="1330" customWidth="1"/>
    <col min="523" max="523" width="14" style="1330" customWidth="1"/>
    <col min="524" max="524" width="11" style="1330" bestFit="1" customWidth="1"/>
    <col min="525" max="525" width="13.125" style="1330" customWidth="1"/>
    <col min="526" max="526" width="10.5" style="1330" bestFit="1" customWidth="1"/>
    <col min="527" max="767" width="9" style="1330"/>
    <col min="768" max="768" width="8.625" style="1330" customWidth="1"/>
    <col min="769" max="769" width="43.75" style="1330" customWidth="1"/>
    <col min="770" max="770" width="17.375" style="1330" bestFit="1" customWidth="1"/>
    <col min="771" max="773" width="15.75" style="1330" customWidth="1"/>
    <col min="774" max="774" width="14.5" style="1330" bestFit="1" customWidth="1"/>
    <col min="775" max="775" width="11.75" style="1330" customWidth="1"/>
    <col min="776" max="776" width="10.375" style="1330" customWidth="1"/>
    <col min="777" max="777" width="10.75" style="1330" bestFit="1" customWidth="1"/>
    <col min="778" max="778" width="12.625" style="1330" customWidth="1"/>
    <col min="779" max="779" width="14" style="1330" customWidth="1"/>
    <col min="780" max="780" width="11" style="1330" bestFit="1" customWidth="1"/>
    <col min="781" max="781" width="13.125" style="1330" customWidth="1"/>
    <col min="782" max="782" width="10.5" style="1330" bestFit="1" customWidth="1"/>
    <col min="783" max="1023" width="9" style="1330"/>
    <col min="1024" max="1024" width="8.625" style="1330" customWidth="1"/>
    <col min="1025" max="1025" width="43.75" style="1330" customWidth="1"/>
    <col min="1026" max="1026" width="17.375" style="1330" bestFit="1" customWidth="1"/>
    <col min="1027" max="1029" width="15.75" style="1330" customWidth="1"/>
    <col min="1030" max="1030" width="14.5" style="1330" bestFit="1" customWidth="1"/>
    <col min="1031" max="1031" width="11.75" style="1330" customWidth="1"/>
    <col min="1032" max="1032" width="10.375" style="1330" customWidth="1"/>
    <col min="1033" max="1033" width="10.75" style="1330" bestFit="1" customWidth="1"/>
    <col min="1034" max="1034" width="12.625" style="1330" customWidth="1"/>
    <col min="1035" max="1035" width="14" style="1330" customWidth="1"/>
    <col min="1036" max="1036" width="11" style="1330" bestFit="1" customWidth="1"/>
    <col min="1037" max="1037" width="13.125" style="1330" customWidth="1"/>
    <col min="1038" max="1038" width="10.5" style="1330" bestFit="1" customWidth="1"/>
    <col min="1039" max="1279" width="9" style="1330"/>
    <col min="1280" max="1280" width="8.625" style="1330" customWidth="1"/>
    <col min="1281" max="1281" width="43.75" style="1330" customWidth="1"/>
    <col min="1282" max="1282" width="17.375" style="1330" bestFit="1" customWidth="1"/>
    <col min="1283" max="1285" width="15.75" style="1330" customWidth="1"/>
    <col min="1286" max="1286" width="14.5" style="1330" bestFit="1" customWidth="1"/>
    <col min="1287" max="1287" width="11.75" style="1330" customWidth="1"/>
    <col min="1288" max="1288" width="10.375" style="1330" customWidth="1"/>
    <col min="1289" max="1289" width="10.75" style="1330" bestFit="1" customWidth="1"/>
    <col min="1290" max="1290" width="12.625" style="1330" customWidth="1"/>
    <col min="1291" max="1291" width="14" style="1330" customWidth="1"/>
    <col min="1292" max="1292" width="11" style="1330" bestFit="1" customWidth="1"/>
    <col min="1293" max="1293" width="13.125" style="1330" customWidth="1"/>
    <col min="1294" max="1294" width="10.5" style="1330" bestFit="1" customWidth="1"/>
    <col min="1295" max="1535" width="9" style="1330"/>
    <col min="1536" max="1536" width="8.625" style="1330" customWidth="1"/>
    <col min="1537" max="1537" width="43.75" style="1330" customWidth="1"/>
    <col min="1538" max="1538" width="17.375" style="1330" bestFit="1" customWidth="1"/>
    <col min="1539" max="1541" width="15.75" style="1330" customWidth="1"/>
    <col min="1542" max="1542" width="14.5" style="1330" bestFit="1" customWidth="1"/>
    <col min="1543" max="1543" width="11.75" style="1330" customWidth="1"/>
    <col min="1544" max="1544" width="10.375" style="1330" customWidth="1"/>
    <col min="1545" max="1545" width="10.75" style="1330" bestFit="1" customWidth="1"/>
    <col min="1546" max="1546" width="12.625" style="1330" customWidth="1"/>
    <col min="1547" max="1547" width="14" style="1330" customWidth="1"/>
    <col min="1548" max="1548" width="11" style="1330" bestFit="1" customWidth="1"/>
    <col min="1549" max="1549" width="13.125" style="1330" customWidth="1"/>
    <col min="1550" max="1550" width="10.5" style="1330" bestFit="1" customWidth="1"/>
    <col min="1551" max="1791" width="9" style="1330"/>
    <col min="1792" max="1792" width="8.625" style="1330" customWidth="1"/>
    <col min="1793" max="1793" width="43.75" style="1330" customWidth="1"/>
    <col min="1794" max="1794" width="17.375" style="1330" bestFit="1" customWidth="1"/>
    <col min="1795" max="1797" width="15.75" style="1330" customWidth="1"/>
    <col min="1798" max="1798" width="14.5" style="1330" bestFit="1" customWidth="1"/>
    <col min="1799" max="1799" width="11.75" style="1330" customWidth="1"/>
    <col min="1800" max="1800" width="10.375" style="1330" customWidth="1"/>
    <col min="1801" max="1801" width="10.75" style="1330" bestFit="1" customWidth="1"/>
    <col min="1802" max="1802" width="12.625" style="1330" customWidth="1"/>
    <col min="1803" max="1803" width="14" style="1330" customWidth="1"/>
    <col min="1804" max="1804" width="11" style="1330" bestFit="1" customWidth="1"/>
    <col min="1805" max="1805" width="13.125" style="1330" customWidth="1"/>
    <col min="1806" max="1806" width="10.5" style="1330" bestFit="1" customWidth="1"/>
    <col min="1807" max="2047" width="9" style="1330"/>
    <col min="2048" max="2048" width="8.625" style="1330" customWidth="1"/>
    <col min="2049" max="2049" width="43.75" style="1330" customWidth="1"/>
    <col min="2050" max="2050" width="17.375" style="1330" bestFit="1" customWidth="1"/>
    <col min="2051" max="2053" width="15.75" style="1330" customWidth="1"/>
    <col min="2054" max="2054" width="14.5" style="1330" bestFit="1" customWidth="1"/>
    <col min="2055" max="2055" width="11.75" style="1330" customWidth="1"/>
    <col min="2056" max="2056" width="10.375" style="1330" customWidth="1"/>
    <col min="2057" max="2057" width="10.75" style="1330" bestFit="1" customWidth="1"/>
    <col min="2058" max="2058" width="12.625" style="1330" customWidth="1"/>
    <col min="2059" max="2059" width="14" style="1330" customWidth="1"/>
    <col min="2060" max="2060" width="11" style="1330" bestFit="1" customWidth="1"/>
    <col min="2061" max="2061" width="13.125" style="1330" customWidth="1"/>
    <col min="2062" max="2062" width="10.5" style="1330" bestFit="1" customWidth="1"/>
    <col min="2063" max="2303" width="9" style="1330"/>
    <col min="2304" max="2304" width="8.625" style="1330" customWidth="1"/>
    <col min="2305" max="2305" width="43.75" style="1330" customWidth="1"/>
    <col min="2306" max="2306" width="17.375" style="1330" bestFit="1" customWidth="1"/>
    <col min="2307" max="2309" width="15.75" style="1330" customWidth="1"/>
    <col min="2310" max="2310" width="14.5" style="1330" bestFit="1" customWidth="1"/>
    <col min="2311" max="2311" width="11.75" style="1330" customWidth="1"/>
    <col min="2312" max="2312" width="10.375" style="1330" customWidth="1"/>
    <col min="2313" max="2313" width="10.75" style="1330" bestFit="1" customWidth="1"/>
    <col min="2314" max="2314" width="12.625" style="1330" customWidth="1"/>
    <col min="2315" max="2315" width="14" style="1330" customWidth="1"/>
    <col min="2316" max="2316" width="11" style="1330" bestFit="1" customWidth="1"/>
    <col min="2317" max="2317" width="13.125" style="1330" customWidth="1"/>
    <col min="2318" max="2318" width="10.5" style="1330" bestFit="1" customWidth="1"/>
    <col min="2319" max="2559" width="9" style="1330"/>
    <col min="2560" max="2560" width="8.625" style="1330" customWidth="1"/>
    <col min="2561" max="2561" width="43.75" style="1330" customWidth="1"/>
    <col min="2562" max="2562" width="17.375" style="1330" bestFit="1" customWidth="1"/>
    <col min="2563" max="2565" width="15.75" style="1330" customWidth="1"/>
    <col min="2566" max="2566" width="14.5" style="1330" bestFit="1" customWidth="1"/>
    <col min="2567" max="2567" width="11.75" style="1330" customWidth="1"/>
    <col min="2568" max="2568" width="10.375" style="1330" customWidth="1"/>
    <col min="2569" max="2569" width="10.75" style="1330" bestFit="1" customWidth="1"/>
    <col min="2570" max="2570" width="12.625" style="1330" customWidth="1"/>
    <col min="2571" max="2571" width="14" style="1330" customWidth="1"/>
    <col min="2572" max="2572" width="11" style="1330" bestFit="1" customWidth="1"/>
    <col min="2573" max="2573" width="13.125" style="1330" customWidth="1"/>
    <col min="2574" max="2574" width="10.5" style="1330" bestFit="1" customWidth="1"/>
    <col min="2575" max="2815" width="9" style="1330"/>
    <col min="2816" max="2816" width="8.625" style="1330" customWidth="1"/>
    <col min="2817" max="2817" width="43.75" style="1330" customWidth="1"/>
    <col min="2818" max="2818" width="17.375" style="1330" bestFit="1" customWidth="1"/>
    <col min="2819" max="2821" width="15.75" style="1330" customWidth="1"/>
    <col min="2822" max="2822" width="14.5" style="1330" bestFit="1" customWidth="1"/>
    <col min="2823" max="2823" width="11.75" style="1330" customWidth="1"/>
    <col min="2824" max="2824" width="10.375" style="1330" customWidth="1"/>
    <col min="2825" max="2825" width="10.75" style="1330" bestFit="1" customWidth="1"/>
    <col min="2826" max="2826" width="12.625" style="1330" customWidth="1"/>
    <col min="2827" max="2827" width="14" style="1330" customWidth="1"/>
    <col min="2828" max="2828" width="11" style="1330" bestFit="1" customWidth="1"/>
    <col min="2829" max="2829" width="13.125" style="1330" customWidth="1"/>
    <col min="2830" max="2830" width="10.5" style="1330" bestFit="1" customWidth="1"/>
    <col min="2831" max="3071" width="9" style="1330"/>
    <col min="3072" max="3072" width="8.625" style="1330" customWidth="1"/>
    <col min="3073" max="3073" width="43.75" style="1330" customWidth="1"/>
    <col min="3074" max="3074" width="17.375" style="1330" bestFit="1" customWidth="1"/>
    <col min="3075" max="3077" width="15.75" style="1330" customWidth="1"/>
    <col min="3078" max="3078" width="14.5" style="1330" bestFit="1" customWidth="1"/>
    <col min="3079" max="3079" width="11.75" style="1330" customWidth="1"/>
    <col min="3080" max="3080" width="10.375" style="1330" customWidth="1"/>
    <col min="3081" max="3081" width="10.75" style="1330" bestFit="1" customWidth="1"/>
    <col min="3082" max="3082" width="12.625" style="1330" customWidth="1"/>
    <col min="3083" max="3083" width="14" style="1330" customWidth="1"/>
    <col min="3084" max="3084" width="11" style="1330" bestFit="1" customWidth="1"/>
    <col min="3085" max="3085" width="13.125" style="1330" customWidth="1"/>
    <col min="3086" max="3086" width="10.5" style="1330" bestFit="1" customWidth="1"/>
    <col min="3087" max="3327" width="9" style="1330"/>
    <col min="3328" max="3328" width="8.625" style="1330" customWidth="1"/>
    <col min="3329" max="3329" width="43.75" style="1330" customWidth="1"/>
    <col min="3330" max="3330" width="17.375" style="1330" bestFit="1" customWidth="1"/>
    <col min="3331" max="3333" width="15.75" style="1330" customWidth="1"/>
    <col min="3334" max="3334" width="14.5" style="1330" bestFit="1" customWidth="1"/>
    <col min="3335" max="3335" width="11.75" style="1330" customWidth="1"/>
    <col min="3336" max="3336" width="10.375" style="1330" customWidth="1"/>
    <col min="3337" max="3337" width="10.75" style="1330" bestFit="1" customWidth="1"/>
    <col min="3338" max="3338" width="12.625" style="1330" customWidth="1"/>
    <col min="3339" max="3339" width="14" style="1330" customWidth="1"/>
    <col min="3340" max="3340" width="11" style="1330" bestFit="1" customWidth="1"/>
    <col min="3341" max="3341" width="13.125" style="1330" customWidth="1"/>
    <col min="3342" max="3342" width="10.5" style="1330" bestFit="1" customWidth="1"/>
    <col min="3343" max="3583" width="9" style="1330"/>
    <col min="3584" max="3584" width="8.625" style="1330" customWidth="1"/>
    <col min="3585" max="3585" width="43.75" style="1330" customWidth="1"/>
    <col min="3586" max="3586" width="17.375" style="1330" bestFit="1" customWidth="1"/>
    <col min="3587" max="3589" width="15.75" style="1330" customWidth="1"/>
    <col min="3590" max="3590" width="14.5" style="1330" bestFit="1" customWidth="1"/>
    <col min="3591" max="3591" width="11.75" style="1330" customWidth="1"/>
    <col min="3592" max="3592" width="10.375" style="1330" customWidth="1"/>
    <col min="3593" max="3593" width="10.75" style="1330" bestFit="1" customWidth="1"/>
    <col min="3594" max="3594" width="12.625" style="1330" customWidth="1"/>
    <col min="3595" max="3595" width="14" style="1330" customWidth="1"/>
    <col min="3596" max="3596" width="11" style="1330" bestFit="1" customWidth="1"/>
    <col min="3597" max="3597" width="13.125" style="1330" customWidth="1"/>
    <col min="3598" max="3598" width="10.5" style="1330" bestFit="1" customWidth="1"/>
    <col min="3599" max="3839" width="9" style="1330"/>
    <col min="3840" max="3840" width="8.625" style="1330" customWidth="1"/>
    <col min="3841" max="3841" width="43.75" style="1330" customWidth="1"/>
    <col min="3842" max="3842" width="17.375" style="1330" bestFit="1" customWidth="1"/>
    <col min="3843" max="3845" width="15.75" style="1330" customWidth="1"/>
    <col min="3846" max="3846" width="14.5" style="1330" bestFit="1" customWidth="1"/>
    <col min="3847" max="3847" width="11.75" style="1330" customWidth="1"/>
    <col min="3848" max="3848" width="10.375" style="1330" customWidth="1"/>
    <col min="3849" max="3849" width="10.75" style="1330" bestFit="1" customWidth="1"/>
    <col min="3850" max="3850" width="12.625" style="1330" customWidth="1"/>
    <col min="3851" max="3851" width="14" style="1330" customWidth="1"/>
    <col min="3852" max="3852" width="11" style="1330" bestFit="1" customWidth="1"/>
    <col min="3853" max="3853" width="13.125" style="1330" customWidth="1"/>
    <col min="3854" max="3854" width="10.5" style="1330" bestFit="1" customWidth="1"/>
    <col min="3855" max="4095" width="9" style="1330"/>
    <col min="4096" max="4096" width="8.625" style="1330" customWidth="1"/>
    <col min="4097" max="4097" width="43.75" style="1330" customWidth="1"/>
    <col min="4098" max="4098" width="17.375" style="1330" bestFit="1" customWidth="1"/>
    <col min="4099" max="4101" width="15.75" style="1330" customWidth="1"/>
    <col min="4102" max="4102" width="14.5" style="1330" bestFit="1" customWidth="1"/>
    <col min="4103" max="4103" width="11.75" style="1330" customWidth="1"/>
    <col min="4104" max="4104" width="10.375" style="1330" customWidth="1"/>
    <col min="4105" max="4105" width="10.75" style="1330" bestFit="1" customWidth="1"/>
    <col min="4106" max="4106" width="12.625" style="1330" customWidth="1"/>
    <col min="4107" max="4107" width="14" style="1330" customWidth="1"/>
    <col min="4108" max="4108" width="11" style="1330" bestFit="1" customWidth="1"/>
    <col min="4109" max="4109" width="13.125" style="1330" customWidth="1"/>
    <col min="4110" max="4110" width="10.5" style="1330" bestFit="1" customWidth="1"/>
    <col min="4111" max="4351" width="9" style="1330"/>
    <col min="4352" max="4352" width="8.625" style="1330" customWidth="1"/>
    <col min="4353" max="4353" width="43.75" style="1330" customWidth="1"/>
    <col min="4354" max="4354" width="17.375" style="1330" bestFit="1" customWidth="1"/>
    <col min="4355" max="4357" width="15.75" style="1330" customWidth="1"/>
    <col min="4358" max="4358" width="14.5" style="1330" bestFit="1" customWidth="1"/>
    <col min="4359" max="4359" width="11.75" style="1330" customWidth="1"/>
    <col min="4360" max="4360" width="10.375" style="1330" customWidth="1"/>
    <col min="4361" max="4361" width="10.75" style="1330" bestFit="1" customWidth="1"/>
    <col min="4362" max="4362" width="12.625" style="1330" customWidth="1"/>
    <col min="4363" max="4363" width="14" style="1330" customWidth="1"/>
    <col min="4364" max="4364" width="11" style="1330" bestFit="1" customWidth="1"/>
    <col min="4365" max="4365" width="13.125" style="1330" customWidth="1"/>
    <col min="4366" max="4366" width="10.5" style="1330" bestFit="1" customWidth="1"/>
    <col min="4367" max="4607" width="9" style="1330"/>
    <col min="4608" max="4608" width="8.625" style="1330" customWidth="1"/>
    <col min="4609" max="4609" width="43.75" style="1330" customWidth="1"/>
    <col min="4610" max="4610" width="17.375" style="1330" bestFit="1" customWidth="1"/>
    <col min="4611" max="4613" width="15.75" style="1330" customWidth="1"/>
    <col min="4614" max="4614" width="14.5" style="1330" bestFit="1" customWidth="1"/>
    <col min="4615" max="4615" width="11.75" style="1330" customWidth="1"/>
    <col min="4616" max="4616" width="10.375" style="1330" customWidth="1"/>
    <col min="4617" max="4617" width="10.75" style="1330" bestFit="1" customWidth="1"/>
    <col min="4618" max="4618" width="12.625" style="1330" customWidth="1"/>
    <col min="4619" max="4619" width="14" style="1330" customWidth="1"/>
    <col min="4620" max="4620" width="11" style="1330" bestFit="1" customWidth="1"/>
    <col min="4621" max="4621" width="13.125" style="1330" customWidth="1"/>
    <col min="4622" max="4622" width="10.5" style="1330" bestFit="1" customWidth="1"/>
    <col min="4623" max="4863" width="9" style="1330"/>
    <col min="4864" max="4864" width="8.625" style="1330" customWidth="1"/>
    <col min="4865" max="4865" width="43.75" style="1330" customWidth="1"/>
    <col min="4866" max="4866" width="17.375" style="1330" bestFit="1" customWidth="1"/>
    <col min="4867" max="4869" width="15.75" style="1330" customWidth="1"/>
    <col min="4870" max="4870" width="14.5" style="1330" bestFit="1" customWidth="1"/>
    <col min="4871" max="4871" width="11.75" style="1330" customWidth="1"/>
    <col min="4872" max="4872" width="10.375" style="1330" customWidth="1"/>
    <col min="4873" max="4873" width="10.75" style="1330" bestFit="1" customWidth="1"/>
    <col min="4874" max="4874" width="12.625" style="1330" customWidth="1"/>
    <col min="4875" max="4875" width="14" style="1330" customWidth="1"/>
    <col min="4876" max="4876" width="11" style="1330" bestFit="1" customWidth="1"/>
    <col min="4877" max="4877" width="13.125" style="1330" customWidth="1"/>
    <col min="4878" max="4878" width="10.5" style="1330" bestFit="1" customWidth="1"/>
    <col min="4879" max="5119" width="9" style="1330"/>
    <col min="5120" max="5120" width="8.625" style="1330" customWidth="1"/>
    <col min="5121" max="5121" width="43.75" style="1330" customWidth="1"/>
    <col min="5122" max="5122" width="17.375" style="1330" bestFit="1" customWidth="1"/>
    <col min="5123" max="5125" width="15.75" style="1330" customWidth="1"/>
    <col min="5126" max="5126" width="14.5" style="1330" bestFit="1" customWidth="1"/>
    <col min="5127" max="5127" width="11.75" style="1330" customWidth="1"/>
    <col min="5128" max="5128" width="10.375" style="1330" customWidth="1"/>
    <col min="5129" max="5129" width="10.75" style="1330" bestFit="1" customWidth="1"/>
    <col min="5130" max="5130" width="12.625" style="1330" customWidth="1"/>
    <col min="5131" max="5131" width="14" style="1330" customWidth="1"/>
    <col min="5132" max="5132" width="11" style="1330" bestFit="1" customWidth="1"/>
    <col min="5133" max="5133" width="13.125" style="1330" customWidth="1"/>
    <col min="5134" max="5134" width="10.5" style="1330" bestFit="1" customWidth="1"/>
    <col min="5135" max="5375" width="9" style="1330"/>
    <col min="5376" max="5376" width="8.625" style="1330" customWidth="1"/>
    <col min="5377" max="5377" width="43.75" style="1330" customWidth="1"/>
    <col min="5378" max="5378" width="17.375" style="1330" bestFit="1" customWidth="1"/>
    <col min="5379" max="5381" width="15.75" style="1330" customWidth="1"/>
    <col min="5382" max="5382" width="14.5" style="1330" bestFit="1" customWidth="1"/>
    <col min="5383" max="5383" width="11.75" style="1330" customWidth="1"/>
    <col min="5384" max="5384" width="10.375" style="1330" customWidth="1"/>
    <col min="5385" max="5385" width="10.75" style="1330" bestFit="1" customWidth="1"/>
    <col min="5386" max="5386" width="12.625" style="1330" customWidth="1"/>
    <col min="5387" max="5387" width="14" style="1330" customWidth="1"/>
    <col min="5388" max="5388" width="11" style="1330" bestFit="1" customWidth="1"/>
    <col min="5389" max="5389" width="13.125" style="1330" customWidth="1"/>
    <col min="5390" max="5390" width="10.5" style="1330" bestFit="1" customWidth="1"/>
    <col min="5391" max="5631" width="9" style="1330"/>
    <col min="5632" max="5632" width="8.625" style="1330" customWidth="1"/>
    <col min="5633" max="5633" width="43.75" style="1330" customWidth="1"/>
    <col min="5634" max="5634" width="17.375" style="1330" bestFit="1" customWidth="1"/>
    <col min="5635" max="5637" width="15.75" style="1330" customWidth="1"/>
    <col min="5638" max="5638" width="14.5" style="1330" bestFit="1" customWidth="1"/>
    <col min="5639" max="5639" width="11.75" style="1330" customWidth="1"/>
    <col min="5640" max="5640" width="10.375" style="1330" customWidth="1"/>
    <col min="5641" max="5641" width="10.75" style="1330" bestFit="1" customWidth="1"/>
    <col min="5642" max="5642" width="12.625" style="1330" customWidth="1"/>
    <col min="5643" max="5643" width="14" style="1330" customWidth="1"/>
    <col min="5644" max="5644" width="11" style="1330" bestFit="1" customWidth="1"/>
    <col min="5645" max="5645" width="13.125" style="1330" customWidth="1"/>
    <col min="5646" max="5646" width="10.5" style="1330" bestFit="1" customWidth="1"/>
    <col min="5647" max="5887" width="9" style="1330"/>
    <col min="5888" max="5888" width="8.625" style="1330" customWidth="1"/>
    <col min="5889" max="5889" width="43.75" style="1330" customWidth="1"/>
    <col min="5890" max="5890" width="17.375" style="1330" bestFit="1" customWidth="1"/>
    <col min="5891" max="5893" width="15.75" style="1330" customWidth="1"/>
    <col min="5894" max="5894" width="14.5" style="1330" bestFit="1" customWidth="1"/>
    <col min="5895" max="5895" width="11.75" style="1330" customWidth="1"/>
    <col min="5896" max="5896" width="10.375" style="1330" customWidth="1"/>
    <col min="5897" max="5897" width="10.75" style="1330" bestFit="1" customWidth="1"/>
    <col min="5898" max="5898" width="12.625" style="1330" customWidth="1"/>
    <col min="5899" max="5899" width="14" style="1330" customWidth="1"/>
    <col min="5900" max="5900" width="11" style="1330" bestFit="1" customWidth="1"/>
    <col min="5901" max="5901" width="13.125" style="1330" customWidth="1"/>
    <col min="5902" max="5902" width="10.5" style="1330" bestFit="1" customWidth="1"/>
    <col min="5903" max="6143" width="9" style="1330"/>
    <col min="6144" max="6144" width="8.625" style="1330" customWidth="1"/>
    <col min="6145" max="6145" width="43.75" style="1330" customWidth="1"/>
    <col min="6146" max="6146" width="17.375" style="1330" bestFit="1" customWidth="1"/>
    <col min="6147" max="6149" width="15.75" style="1330" customWidth="1"/>
    <col min="6150" max="6150" width="14.5" style="1330" bestFit="1" customWidth="1"/>
    <col min="6151" max="6151" width="11.75" style="1330" customWidth="1"/>
    <col min="6152" max="6152" width="10.375" style="1330" customWidth="1"/>
    <col min="6153" max="6153" width="10.75" style="1330" bestFit="1" customWidth="1"/>
    <col min="6154" max="6154" width="12.625" style="1330" customWidth="1"/>
    <col min="6155" max="6155" width="14" style="1330" customWidth="1"/>
    <col min="6156" max="6156" width="11" style="1330" bestFit="1" customWidth="1"/>
    <col min="6157" max="6157" width="13.125" style="1330" customWidth="1"/>
    <col min="6158" max="6158" width="10.5" style="1330" bestFit="1" customWidth="1"/>
    <col min="6159" max="6399" width="9" style="1330"/>
    <col min="6400" max="6400" width="8.625" style="1330" customWidth="1"/>
    <col min="6401" max="6401" width="43.75" style="1330" customWidth="1"/>
    <col min="6402" max="6402" width="17.375" style="1330" bestFit="1" customWidth="1"/>
    <col min="6403" max="6405" width="15.75" style="1330" customWidth="1"/>
    <col min="6406" max="6406" width="14.5" style="1330" bestFit="1" customWidth="1"/>
    <col min="6407" max="6407" width="11.75" style="1330" customWidth="1"/>
    <col min="6408" max="6408" width="10.375" style="1330" customWidth="1"/>
    <col min="6409" max="6409" width="10.75" style="1330" bestFit="1" customWidth="1"/>
    <col min="6410" max="6410" width="12.625" style="1330" customWidth="1"/>
    <col min="6411" max="6411" width="14" style="1330" customWidth="1"/>
    <col min="6412" max="6412" width="11" style="1330" bestFit="1" customWidth="1"/>
    <col min="6413" max="6413" width="13.125" style="1330" customWidth="1"/>
    <col min="6414" max="6414" width="10.5" style="1330" bestFit="1" customWidth="1"/>
    <col min="6415" max="6655" width="9" style="1330"/>
    <col min="6656" max="6656" width="8.625" style="1330" customWidth="1"/>
    <col min="6657" max="6657" width="43.75" style="1330" customWidth="1"/>
    <col min="6658" max="6658" width="17.375" style="1330" bestFit="1" customWidth="1"/>
    <col min="6659" max="6661" width="15.75" style="1330" customWidth="1"/>
    <col min="6662" max="6662" width="14.5" style="1330" bestFit="1" customWidth="1"/>
    <col min="6663" max="6663" width="11.75" style="1330" customWidth="1"/>
    <col min="6664" max="6664" width="10.375" style="1330" customWidth="1"/>
    <col min="6665" max="6665" width="10.75" style="1330" bestFit="1" customWidth="1"/>
    <col min="6666" max="6666" width="12.625" style="1330" customWidth="1"/>
    <col min="6667" max="6667" width="14" style="1330" customWidth="1"/>
    <col min="6668" max="6668" width="11" style="1330" bestFit="1" customWidth="1"/>
    <col min="6669" max="6669" width="13.125" style="1330" customWidth="1"/>
    <col min="6670" max="6670" width="10.5" style="1330" bestFit="1" customWidth="1"/>
    <col min="6671" max="6911" width="9" style="1330"/>
    <col min="6912" max="6912" width="8.625" style="1330" customWidth="1"/>
    <col min="6913" max="6913" width="43.75" style="1330" customWidth="1"/>
    <col min="6914" max="6914" width="17.375" style="1330" bestFit="1" customWidth="1"/>
    <col min="6915" max="6917" width="15.75" style="1330" customWidth="1"/>
    <col min="6918" max="6918" width="14.5" style="1330" bestFit="1" customWidth="1"/>
    <col min="6919" max="6919" width="11.75" style="1330" customWidth="1"/>
    <col min="6920" max="6920" width="10.375" style="1330" customWidth="1"/>
    <col min="6921" max="6921" width="10.75" style="1330" bestFit="1" customWidth="1"/>
    <col min="6922" max="6922" width="12.625" style="1330" customWidth="1"/>
    <col min="6923" max="6923" width="14" style="1330" customWidth="1"/>
    <col min="6924" max="6924" width="11" style="1330" bestFit="1" customWidth="1"/>
    <col min="6925" max="6925" width="13.125" style="1330" customWidth="1"/>
    <col min="6926" max="6926" width="10.5" style="1330" bestFit="1" customWidth="1"/>
    <col min="6927" max="7167" width="9" style="1330"/>
    <col min="7168" max="7168" width="8.625" style="1330" customWidth="1"/>
    <col min="7169" max="7169" width="43.75" style="1330" customWidth="1"/>
    <col min="7170" max="7170" width="17.375" style="1330" bestFit="1" customWidth="1"/>
    <col min="7171" max="7173" width="15.75" style="1330" customWidth="1"/>
    <col min="7174" max="7174" width="14.5" style="1330" bestFit="1" customWidth="1"/>
    <col min="7175" max="7175" width="11.75" style="1330" customWidth="1"/>
    <col min="7176" max="7176" width="10.375" style="1330" customWidth="1"/>
    <col min="7177" max="7177" width="10.75" style="1330" bestFit="1" customWidth="1"/>
    <col min="7178" max="7178" width="12.625" style="1330" customWidth="1"/>
    <col min="7179" max="7179" width="14" style="1330" customWidth="1"/>
    <col min="7180" max="7180" width="11" style="1330" bestFit="1" customWidth="1"/>
    <col min="7181" max="7181" width="13.125" style="1330" customWidth="1"/>
    <col min="7182" max="7182" width="10.5" style="1330" bestFit="1" customWidth="1"/>
    <col min="7183" max="7423" width="9" style="1330"/>
    <col min="7424" max="7424" width="8.625" style="1330" customWidth="1"/>
    <col min="7425" max="7425" width="43.75" style="1330" customWidth="1"/>
    <col min="7426" max="7426" width="17.375" style="1330" bestFit="1" customWidth="1"/>
    <col min="7427" max="7429" width="15.75" style="1330" customWidth="1"/>
    <col min="7430" max="7430" width="14.5" style="1330" bestFit="1" customWidth="1"/>
    <col min="7431" max="7431" width="11.75" style="1330" customWidth="1"/>
    <col min="7432" max="7432" width="10.375" style="1330" customWidth="1"/>
    <col min="7433" max="7433" width="10.75" style="1330" bestFit="1" customWidth="1"/>
    <col min="7434" max="7434" width="12.625" style="1330" customWidth="1"/>
    <col min="7435" max="7435" width="14" style="1330" customWidth="1"/>
    <col min="7436" max="7436" width="11" style="1330" bestFit="1" customWidth="1"/>
    <col min="7437" max="7437" width="13.125" style="1330" customWidth="1"/>
    <col min="7438" max="7438" width="10.5" style="1330" bestFit="1" customWidth="1"/>
    <col min="7439" max="7679" width="9" style="1330"/>
    <col min="7680" max="7680" width="8.625" style="1330" customWidth="1"/>
    <col min="7681" max="7681" width="43.75" style="1330" customWidth="1"/>
    <col min="7682" max="7682" width="17.375" style="1330" bestFit="1" customWidth="1"/>
    <col min="7683" max="7685" width="15.75" style="1330" customWidth="1"/>
    <col min="7686" max="7686" width="14.5" style="1330" bestFit="1" customWidth="1"/>
    <col min="7687" max="7687" width="11.75" style="1330" customWidth="1"/>
    <col min="7688" max="7688" width="10.375" style="1330" customWidth="1"/>
    <col min="7689" max="7689" width="10.75" style="1330" bestFit="1" customWidth="1"/>
    <col min="7690" max="7690" width="12.625" style="1330" customWidth="1"/>
    <col min="7691" max="7691" width="14" style="1330" customWidth="1"/>
    <col min="7692" max="7692" width="11" style="1330" bestFit="1" customWidth="1"/>
    <col min="7693" max="7693" width="13.125" style="1330" customWidth="1"/>
    <col min="7694" max="7694" width="10.5" style="1330" bestFit="1" customWidth="1"/>
    <col min="7695" max="7935" width="9" style="1330"/>
    <col min="7936" max="7936" width="8.625" style="1330" customWidth="1"/>
    <col min="7937" max="7937" width="43.75" style="1330" customWidth="1"/>
    <col min="7938" max="7938" width="17.375" style="1330" bestFit="1" customWidth="1"/>
    <col min="7939" max="7941" width="15.75" style="1330" customWidth="1"/>
    <col min="7942" max="7942" width="14.5" style="1330" bestFit="1" customWidth="1"/>
    <col min="7943" max="7943" width="11.75" style="1330" customWidth="1"/>
    <col min="7944" max="7944" width="10.375" style="1330" customWidth="1"/>
    <col min="7945" max="7945" width="10.75" style="1330" bestFit="1" customWidth="1"/>
    <col min="7946" max="7946" width="12.625" style="1330" customWidth="1"/>
    <col min="7947" max="7947" width="14" style="1330" customWidth="1"/>
    <col min="7948" max="7948" width="11" style="1330" bestFit="1" customWidth="1"/>
    <col min="7949" max="7949" width="13.125" style="1330" customWidth="1"/>
    <col min="7950" max="7950" width="10.5" style="1330" bestFit="1" customWidth="1"/>
    <col min="7951" max="8191" width="9" style="1330"/>
    <col min="8192" max="8192" width="8.625" style="1330" customWidth="1"/>
    <col min="8193" max="8193" width="43.75" style="1330" customWidth="1"/>
    <col min="8194" max="8194" width="17.375" style="1330" bestFit="1" customWidth="1"/>
    <col min="8195" max="8197" width="15.75" style="1330" customWidth="1"/>
    <col min="8198" max="8198" width="14.5" style="1330" bestFit="1" customWidth="1"/>
    <col min="8199" max="8199" width="11.75" style="1330" customWidth="1"/>
    <col min="8200" max="8200" width="10.375" style="1330" customWidth="1"/>
    <col min="8201" max="8201" width="10.75" style="1330" bestFit="1" customWidth="1"/>
    <col min="8202" max="8202" width="12.625" style="1330" customWidth="1"/>
    <col min="8203" max="8203" width="14" style="1330" customWidth="1"/>
    <col min="8204" max="8204" width="11" style="1330" bestFit="1" customWidth="1"/>
    <col min="8205" max="8205" width="13.125" style="1330" customWidth="1"/>
    <col min="8206" max="8206" width="10.5" style="1330" bestFit="1" customWidth="1"/>
    <col min="8207" max="8447" width="9" style="1330"/>
    <col min="8448" max="8448" width="8.625" style="1330" customWidth="1"/>
    <col min="8449" max="8449" width="43.75" style="1330" customWidth="1"/>
    <col min="8450" max="8450" width="17.375" style="1330" bestFit="1" customWidth="1"/>
    <col min="8451" max="8453" width="15.75" style="1330" customWidth="1"/>
    <col min="8454" max="8454" width="14.5" style="1330" bestFit="1" customWidth="1"/>
    <col min="8455" max="8455" width="11.75" style="1330" customWidth="1"/>
    <col min="8456" max="8456" width="10.375" style="1330" customWidth="1"/>
    <col min="8457" max="8457" width="10.75" style="1330" bestFit="1" customWidth="1"/>
    <col min="8458" max="8458" width="12.625" style="1330" customWidth="1"/>
    <col min="8459" max="8459" width="14" style="1330" customWidth="1"/>
    <col min="8460" max="8460" width="11" style="1330" bestFit="1" customWidth="1"/>
    <col min="8461" max="8461" width="13.125" style="1330" customWidth="1"/>
    <col min="8462" max="8462" width="10.5" style="1330" bestFit="1" customWidth="1"/>
    <col min="8463" max="8703" width="9" style="1330"/>
    <col min="8704" max="8704" width="8.625" style="1330" customWidth="1"/>
    <col min="8705" max="8705" width="43.75" style="1330" customWidth="1"/>
    <col min="8706" max="8706" width="17.375" style="1330" bestFit="1" customWidth="1"/>
    <col min="8707" max="8709" width="15.75" style="1330" customWidth="1"/>
    <col min="8710" max="8710" width="14.5" style="1330" bestFit="1" customWidth="1"/>
    <col min="8711" max="8711" width="11.75" style="1330" customWidth="1"/>
    <col min="8712" max="8712" width="10.375" style="1330" customWidth="1"/>
    <col min="8713" max="8713" width="10.75" style="1330" bestFit="1" customWidth="1"/>
    <col min="8714" max="8714" width="12.625" style="1330" customWidth="1"/>
    <col min="8715" max="8715" width="14" style="1330" customWidth="1"/>
    <col min="8716" max="8716" width="11" style="1330" bestFit="1" customWidth="1"/>
    <col min="8717" max="8717" width="13.125" style="1330" customWidth="1"/>
    <col min="8718" max="8718" width="10.5" style="1330" bestFit="1" customWidth="1"/>
    <col min="8719" max="8959" width="9" style="1330"/>
    <col min="8960" max="8960" width="8.625" style="1330" customWidth="1"/>
    <col min="8961" max="8961" width="43.75" style="1330" customWidth="1"/>
    <col min="8962" max="8962" width="17.375" style="1330" bestFit="1" customWidth="1"/>
    <col min="8963" max="8965" width="15.75" style="1330" customWidth="1"/>
    <col min="8966" max="8966" width="14.5" style="1330" bestFit="1" customWidth="1"/>
    <col min="8967" max="8967" width="11.75" style="1330" customWidth="1"/>
    <col min="8968" max="8968" width="10.375" style="1330" customWidth="1"/>
    <col min="8969" max="8969" width="10.75" style="1330" bestFit="1" customWidth="1"/>
    <col min="8970" max="8970" width="12.625" style="1330" customWidth="1"/>
    <col min="8971" max="8971" width="14" style="1330" customWidth="1"/>
    <col min="8972" max="8972" width="11" style="1330" bestFit="1" customWidth="1"/>
    <col min="8973" max="8973" width="13.125" style="1330" customWidth="1"/>
    <col min="8974" max="8974" width="10.5" style="1330" bestFit="1" customWidth="1"/>
    <col min="8975" max="9215" width="9" style="1330"/>
    <col min="9216" max="9216" width="8.625" style="1330" customWidth="1"/>
    <col min="9217" max="9217" width="43.75" style="1330" customWidth="1"/>
    <col min="9218" max="9218" width="17.375" style="1330" bestFit="1" customWidth="1"/>
    <col min="9219" max="9221" width="15.75" style="1330" customWidth="1"/>
    <col min="9222" max="9222" width="14.5" style="1330" bestFit="1" customWidth="1"/>
    <col min="9223" max="9223" width="11.75" style="1330" customWidth="1"/>
    <col min="9224" max="9224" width="10.375" style="1330" customWidth="1"/>
    <col min="9225" max="9225" width="10.75" style="1330" bestFit="1" customWidth="1"/>
    <col min="9226" max="9226" width="12.625" style="1330" customWidth="1"/>
    <col min="9227" max="9227" width="14" style="1330" customWidth="1"/>
    <col min="9228" max="9228" width="11" style="1330" bestFit="1" customWidth="1"/>
    <col min="9229" max="9229" width="13.125" style="1330" customWidth="1"/>
    <col min="9230" max="9230" width="10.5" style="1330" bestFit="1" customWidth="1"/>
    <col min="9231" max="9471" width="9" style="1330"/>
    <col min="9472" max="9472" width="8.625" style="1330" customWidth="1"/>
    <col min="9473" max="9473" width="43.75" style="1330" customWidth="1"/>
    <col min="9474" max="9474" width="17.375" style="1330" bestFit="1" customWidth="1"/>
    <col min="9475" max="9477" width="15.75" style="1330" customWidth="1"/>
    <col min="9478" max="9478" width="14.5" style="1330" bestFit="1" customWidth="1"/>
    <col min="9479" max="9479" width="11.75" style="1330" customWidth="1"/>
    <col min="9480" max="9480" width="10.375" style="1330" customWidth="1"/>
    <col min="9481" max="9481" width="10.75" style="1330" bestFit="1" customWidth="1"/>
    <col min="9482" max="9482" width="12.625" style="1330" customWidth="1"/>
    <col min="9483" max="9483" width="14" style="1330" customWidth="1"/>
    <col min="9484" max="9484" width="11" style="1330" bestFit="1" customWidth="1"/>
    <col min="9485" max="9485" width="13.125" style="1330" customWidth="1"/>
    <col min="9486" max="9486" width="10.5" style="1330" bestFit="1" customWidth="1"/>
    <col min="9487" max="9727" width="9" style="1330"/>
    <col min="9728" max="9728" width="8.625" style="1330" customWidth="1"/>
    <col min="9729" max="9729" width="43.75" style="1330" customWidth="1"/>
    <col min="9730" max="9730" width="17.375" style="1330" bestFit="1" customWidth="1"/>
    <col min="9731" max="9733" width="15.75" style="1330" customWidth="1"/>
    <col min="9734" max="9734" width="14.5" style="1330" bestFit="1" customWidth="1"/>
    <col min="9735" max="9735" width="11.75" style="1330" customWidth="1"/>
    <col min="9736" max="9736" width="10.375" style="1330" customWidth="1"/>
    <col min="9737" max="9737" width="10.75" style="1330" bestFit="1" customWidth="1"/>
    <col min="9738" max="9738" width="12.625" style="1330" customWidth="1"/>
    <col min="9739" max="9739" width="14" style="1330" customWidth="1"/>
    <col min="9740" max="9740" width="11" style="1330" bestFit="1" customWidth="1"/>
    <col min="9741" max="9741" width="13.125" style="1330" customWidth="1"/>
    <col min="9742" max="9742" width="10.5" style="1330" bestFit="1" customWidth="1"/>
    <col min="9743" max="9983" width="9" style="1330"/>
    <col min="9984" max="9984" width="8.625" style="1330" customWidth="1"/>
    <col min="9985" max="9985" width="43.75" style="1330" customWidth="1"/>
    <col min="9986" max="9986" width="17.375" style="1330" bestFit="1" customWidth="1"/>
    <col min="9987" max="9989" width="15.75" style="1330" customWidth="1"/>
    <col min="9990" max="9990" width="14.5" style="1330" bestFit="1" customWidth="1"/>
    <col min="9991" max="9991" width="11.75" style="1330" customWidth="1"/>
    <col min="9992" max="9992" width="10.375" style="1330" customWidth="1"/>
    <col min="9993" max="9993" width="10.75" style="1330" bestFit="1" customWidth="1"/>
    <col min="9994" max="9994" width="12.625" style="1330" customWidth="1"/>
    <col min="9995" max="9995" width="14" style="1330" customWidth="1"/>
    <col min="9996" max="9996" width="11" style="1330" bestFit="1" customWidth="1"/>
    <col min="9997" max="9997" width="13.125" style="1330" customWidth="1"/>
    <col min="9998" max="9998" width="10.5" style="1330" bestFit="1" customWidth="1"/>
    <col min="9999" max="10239" width="9" style="1330"/>
    <col min="10240" max="10240" width="8.625" style="1330" customWidth="1"/>
    <col min="10241" max="10241" width="43.75" style="1330" customWidth="1"/>
    <col min="10242" max="10242" width="17.375" style="1330" bestFit="1" customWidth="1"/>
    <col min="10243" max="10245" width="15.75" style="1330" customWidth="1"/>
    <col min="10246" max="10246" width="14.5" style="1330" bestFit="1" customWidth="1"/>
    <col min="10247" max="10247" width="11.75" style="1330" customWidth="1"/>
    <col min="10248" max="10248" width="10.375" style="1330" customWidth="1"/>
    <col min="10249" max="10249" width="10.75" style="1330" bestFit="1" customWidth="1"/>
    <col min="10250" max="10250" width="12.625" style="1330" customWidth="1"/>
    <col min="10251" max="10251" width="14" style="1330" customWidth="1"/>
    <col min="10252" max="10252" width="11" style="1330" bestFit="1" customWidth="1"/>
    <col min="10253" max="10253" width="13.125" style="1330" customWidth="1"/>
    <col min="10254" max="10254" width="10.5" style="1330" bestFit="1" customWidth="1"/>
    <col min="10255" max="10495" width="9" style="1330"/>
    <col min="10496" max="10496" width="8.625" style="1330" customWidth="1"/>
    <col min="10497" max="10497" width="43.75" style="1330" customWidth="1"/>
    <col min="10498" max="10498" width="17.375" style="1330" bestFit="1" customWidth="1"/>
    <col min="10499" max="10501" width="15.75" style="1330" customWidth="1"/>
    <col min="10502" max="10502" width="14.5" style="1330" bestFit="1" customWidth="1"/>
    <col min="10503" max="10503" width="11.75" style="1330" customWidth="1"/>
    <col min="10504" max="10504" width="10.375" style="1330" customWidth="1"/>
    <col min="10505" max="10505" width="10.75" style="1330" bestFit="1" customWidth="1"/>
    <col min="10506" max="10506" width="12.625" style="1330" customWidth="1"/>
    <col min="10507" max="10507" width="14" style="1330" customWidth="1"/>
    <col min="10508" max="10508" width="11" style="1330" bestFit="1" customWidth="1"/>
    <col min="10509" max="10509" width="13.125" style="1330" customWidth="1"/>
    <col min="10510" max="10510" width="10.5" style="1330" bestFit="1" customWidth="1"/>
    <col min="10511" max="10751" width="9" style="1330"/>
    <col min="10752" max="10752" width="8.625" style="1330" customWidth="1"/>
    <col min="10753" max="10753" width="43.75" style="1330" customWidth="1"/>
    <col min="10754" max="10754" width="17.375" style="1330" bestFit="1" customWidth="1"/>
    <col min="10755" max="10757" width="15.75" style="1330" customWidth="1"/>
    <col min="10758" max="10758" width="14.5" style="1330" bestFit="1" customWidth="1"/>
    <col min="10759" max="10759" width="11.75" style="1330" customWidth="1"/>
    <col min="10760" max="10760" width="10.375" style="1330" customWidth="1"/>
    <col min="10761" max="10761" width="10.75" style="1330" bestFit="1" customWidth="1"/>
    <col min="10762" max="10762" width="12.625" style="1330" customWidth="1"/>
    <col min="10763" max="10763" width="14" style="1330" customWidth="1"/>
    <col min="10764" max="10764" width="11" style="1330" bestFit="1" customWidth="1"/>
    <col min="10765" max="10765" width="13.125" style="1330" customWidth="1"/>
    <col min="10766" max="10766" width="10.5" style="1330" bestFit="1" customWidth="1"/>
    <col min="10767" max="11007" width="9" style="1330"/>
    <col min="11008" max="11008" width="8.625" style="1330" customWidth="1"/>
    <col min="11009" max="11009" width="43.75" style="1330" customWidth="1"/>
    <col min="11010" max="11010" width="17.375" style="1330" bestFit="1" customWidth="1"/>
    <col min="11011" max="11013" width="15.75" style="1330" customWidth="1"/>
    <col min="11014" max="11014" width="14.5" style="1330" bestFit="1" customWidth="1"/>
    <col min="11015" max="11015" width="11.75" style="1330" customWidth="1"/>
    <col min="11016" max="11016" width="10.375" style="1330" customWidth="1"/>
    <col min="11017" max="11017" width="10.75" style="1330" bestFit="1" customWidth="1"/>
    <col min="11018" max="11018" width="12.625" style="1330" customWidth="1"/>
    <col min="11019" max="11019" width="14" style="1330" customWidth="1"/>
    <col min="11020" max="11020" width="11" style="1330" bestFit="1" customWidth="1"/>
    <col min="11021" max="11021" width="13.125" style="1330" customWidth="1"/>
    <col min="11022" max="11022" width="10.5" style="1330" bestFit="1" customWidth="1"/>
    <col min="11023" max="11263" width="9" style="1330"/>
    <col min="11264" max="11264" width="8.625" style="1330" customWidth="1"/>
    <col min="11265" max="11265" width="43.75" style="1330" customWidth="1"/>
    <col min="11266" max="11266" width="17.375" style="1330" bestFit="1" customWidth="1"/>
    <col min="11267" max="11269" width="15.75" style="1330" customWidth="1"/>
    <col min="11270" max="11270" width="14.5" style="1330" bestFit="1" customWidth="1"/>
    <col min="11271" max="11271" width="11.75" style="1330" customWidth="1"/>
    <col min="11272" max="11272" width="10.375" style="1330" customWidth="1"/>
    <col min="11273" max="11273" width="10.75" style="1330" bestFit="1" customWidth="1"/>
    <col min="11274" max="11274" width="12.625" style="1330" customWidth="1"/>
    <col min="11275" max="11275" width="14" style="1330" customWidth="1"/>
    <col min="11276" max="11276" width="11" style="1330" bestFit="1" customWidth="1"/>
    <col min="11277" max="11277" width="13.125" style="1330" customWidth="1"/>
    <col min="11278" max="11278" width="10.5" style="1330" bestFit="1" customWidth="1"/>
    <col min="11279" max="11519" width="9" style="1330"/>
    <col min="11520" max="11520" width="8.625" style="1330" customWidth="1"/>
    <col min="11521" max="11521" width="43.75" style="1330" customWidth="1"/>
    <col min="11522" max="11522" width="17.375" style="1330" bestFit="1" customWidth="1"/>
    <col min="11523" max="11525" width="15.75" style="1330" customWidth="1"/>
    <col min="11526" max="11526" width="14.5" style="1330" bestFit="1" customWidth="1"/>
    <col min="11527" max="11527" width="11.75" style="1330" customWidth="1"/>
    <col min="11528" max="11528" width="10.375" style="1330" customWidth="1"/>
    <col min="11529" max="11529" width="10.75" style="1330" bestFit="1" customWidth="1"/>
    <col min="11530" max="11530" width="12.625" style="1330" customWidth="1"/>
    <col min="11531" max="11531" width="14" style="1330" customWidth="1"/>
    <col min="11532" max="11532" width="11" style="1330" bestFit="1" customWidth="1"/>
    <col min="11533" max="11533" width="13.125" style="1330" customWidth="1"/>
    <col min="11534" max="11534" width="10.5" style="1330" bestFit="1" customWidth="1"/>
    <col min="11535" max="11775" width="9" style="1330"/>
    <col min="11776" max="11776" width="8.625" style="1330" customWidth="1"/>
    <col min="11777" max="11777" width="43.75" style="1330" customWidth="1"/>
    <col min="11778" max="11778" width="17.375" style="1330" bestFit="1" customWidth="1"/>
    <col min="11779" max="11781" width="15.75" style="1330" customWidth="1"/>
    <col min="11782" max="11782" width="14.5" style="1330" bestFit="1" customWidth="1"/>
    <col min="11783" max="11783" width="11.75" style="1330" customWidth="1"/>
    <col min="11784" max="11784" width="10.375" style="1330" customWidth="1"/>
    <col min="11785" max="11785" width="10.75" style="1330" bestFit="1" customWidth="1"/>
    <col min="11786" max="11786" width="12.625" style="1330" customWidth="1"/>
    <col min="11787" max="11787" width="14" style="1330" customWidth="1"/>
    <col min="11788" max="11788" width="11" style="1330" bestFit="1" customWidth="1"/>
    <col min="11789" max="11789" width="13.125" style="1330" customWidth="1"/>
    <col min="11790" max="11790" width="10.5" style="1330" bestFit="1" customWidth="1"/>
    <col min="11791" max="12031" width="9" style="1330"/>
    <col min="12032" max="12032" width="8.625" style="1330" customWidth="1"/>
    <col min="12033" max="12033" width="43.75" style="1330" customWidth="1"/>
    <col min="12034" max="12034" width="17.375" style="1330" bestFit="1" customWidth="1"/>
    <col min="12035" max="12037" width="15.75" style="1330" customWidth="1"/>
    <col min="12038" max="12038" width="14.5" style="1330" bestFit="1" customWidth="1"/>
    <col min="12039" max="12039" width="11.75" style="1330" customWidth="1"/>
    <col min="12040" max="12040" width="10.375" style="1330" customWidth="1"/>
    <col min="12041" max="12041" width="10.75" style="1330" bestFit="1" customWidth="1"/>
    <col min="12042" max="12042" width="12.625" style="1330" customWidth="1"/>
    <col min="12043" max="12043" width="14" style="1330" customWidth="1"/>
    <col min="12044" max="12044" width="11" style="1330" bestFit="1" customWidth="1"/>
    <col min="12045" max="12045" width="13.125" style="1330" customWidth="1"/>
    <col min="12046" max="12046" width="10.5" style="1330" bestFit="1" customWidth="1"/>
    <col min="12047" max="12287" width="9" style="1330"/>
    <col min="12288" max="12288" width="8.625" style="1330" customWidth="1"/>
    <col min="12289" max="12289" width="43.75" style="1330" customWidth="1"/>
    <col min="12290" max="12290" width="17.375" style="1330" bestFit="1" customWidth="1"/>
    <col min="12291" max="12293" width="15.75" style="1330" customWidth="1"/>
    <col min="12294" max="12294" width="14.5" style="1330" bestFit="1" customWidth="1"/>
    <col min="12295" max="12295" width="11.75" style="1330" customWidth="1"/>
    <col min="12296" max="12296" width="10.375" style="1330" customWidth="1"/>
    <col min="12297" max="12297" width="10.75" style="1330" bestFit="1" customWidth="1"/>
    <col min="12298" max="12298" width="12.625" style="1330" customWidth="1"/>
    <col min="12299" max="12299" width="14" style="1330" customWidth="1"/>
    <col min="12300" max="12300" width="11" style="1330" bestFit="1" customWidth="1"/>
    <col min="12301" max="12301" width="13.125" style="1330" customWidth="1"/>
    <col min="12302" max="12302" width="10.5" style="1330" bestFit="1" customWidth="1"/>
    <col min="12303" max="12543" width="9" style="1330"/>
    <col min="12544" max="12544" width="8.625" style="1330" customWidth="1"/>
    <col min="12545" max="12545" width="43.75" style="1330" customWidth="1"/>
    <col min="12546" max="12546" width="17.375" style="1330" bestFit="1" customWidth="1"/>
    <col min="12547" max="12549" width="15.75" style="1330" customWidth="1"/>
    <col min="12550" max="12550" width="14.5" style="1330" bestFit="1" customWidth="1"/>
    <col min="12551" max="12551" width="11.75" style="1330" customWidth="1"/>
    <col min="12552" max="12552" width="10.375" style="1330" customWidth="1"/>
    <col min="12553" max="12553" width="10.75" style="1330" bestFit="1" customWidth="1"/>
    <col min="12554" max="12554" width="12.625" style="1330" customWidth="1"/>
    <col min="12555" max="12555" width="14" style="1330" customWidth="1"/>
    <col min="12556" max="12556" width="11" style="1330" bestFit="1" customWidth="1"/>
    <col min="12557" max="12557" width="13.125" style="1330" customWidth="1"/>
    <col min="12558" max="12558" width="10.5" style="1330" bestFit="1" customWidth="1"/>
    <col min="12559" max="12799" width="9" style="1330"/>
    <col min="12800" max="12800" width="8.625" style="1330" customWidth="1"/>
    <col min="12801" max="12801" width="43.75" style="1330" customWidth="1"/>
    <col min="12802" max="12802" width="17.375" style="1330" bestFit="1" customWidth="1"/>
    <col min="12803" max="12805" width="15.75" style="1330" customWidth="1"/>
    <col min="12806" max="12806" width="14.5" style="1330" bestFit="1" customWidth="1"/>
    <col min="12807" max="12807" width="11.75" style="1330" customWidth="1"/>
    <col min="12808" max="12808" width="10.375" style="1330" customWidth="1"/>
    <col min="12809" max="12809" width="10.75" style="1330" bestFit="1" customWidth="1"/>
    <col min="12810" max="12810" width="12.625" style="1330" customWidth="1"/>
    <col min="12811" max="12811" width="14" style="1330" customWidth="1"/>
    <col min="12812" max="12812" width="11" style="1330" bestFit="1" customWidth="1"/>
    <col min="12813" max="12813" width="13.125" style="1330" customWidth="1"/>
    <col min="12814" max="12814" width="10.5" style="1330" bestFit="1" customWidth="1"/>
    <col min="12815" max="13055" width="9" style="1330"/>
    <col min="13056" max="13056" width="8.625" style="1330" customWidth="1"/>
    <col min="13057" max="13057" width="43.75" style="1330" customWidth="1"/>
    <col min="13058" max="13058" width="17.375" style="1330" bestFit="1" customWidth="1"/>
    <col min="13059" max="13061" width="15.75" style="1330" customWidth="1"/>
    <col min="13062" max="13062" width="14.5" style="1330" bestFit="1" customWidth="1"/>
    <col min="13063" max="13063" width="11.75" style="1330" customWidth="1"/>
    <col min="13064" max="13064" width="10.375" style="1330" customWidth="1"/>
    <col min="13065" max="13065" width="10.75" style="1330" bestFit="1" customWidth="1"/>
    <col min="13066" max="13066" width="12.625" style="1330" customWidth="1"/>
    <col min="13067" max="13067" width="14" style="1330" customWidth="1"/>
    <col min="13068" max="13068" width="11" style="1330" bestFit="1" customWidth="1"/>
    <col min="13069" max="13069" width="13.125" style="1330" customWidth="1"/>
    <col min="13070" max="13070" width="10.5" style="1330" bestFit="1" customWidth="1"/>
    <col min="13071" max="13311" width="9" style="1330"/>
    <col min="13312" max="13312" width="8.625" style="1330" customWidth="1"/>
    <col min="13313" max="13313" width="43.75" style="1330" customWidth="1"/>
    <col min="13314" max="13314" width="17.375" style="1330" bestFit="1" customWidth="1"/>
    <col min="13315" max="13317" width="15.75" style="1330" customWidth="1"/>
    <col min="13318" max="13318" width="14.5" style="1330" bestFit="1" customWidth="1"/>
    <col min="13319" max="13319" width="11.75" style="1330" customWidth="1"/>
    <col min="13320" max="13320" width="10.375" style="1330" customWidth="1"/>
    <col min="13321" max="13321" width="10.75" style="1330" bestFit="1" customWidth="1"/>
    <col min="13322" max="13322" width="12.625" style="1330" customWidth="1"/>
    <col min="13323" max="13323" width="14" style="1330" customWidth="1"/>
    <col min="13324" max="13324" width="11" style="1330" bestFit="1" customWidth="1"/>
    <col min="13325" max="13325" width="13.125" style="1330" customWidth="1"/>
    <col min="13326" max="13326" width="10.5" style="1330" bestFit="1" customWidth="1"/>
    <col min="13327" max="13567" width="9" style="1330"/>
    <col min="13568" max="13568" width="8.625" style="1330" customWidth="1"/>
    <col min="13569" max="13569" width="43.75" style="1330" customWidth="1"/>
    <col min="13570" max="13570" width="17.375" style="1330" bestFit="1" customWidth="1"/>
    <col min="13571" max="13573" width="15.75" style="1330" customWidth="1"/>
    <col min="13574" max="13574" width="14.5" style="1330" bestFit="1" customWidth="1"/>
    <col min="13575" max="13575" width="11.75" style="1330" customWidth="1"/>
    <col min="13576" max="13576" width="10.375" style="1330" customWidth="1"/>
    <col min="13577" max="13577" width="10.75" style="1330" bestFit="1" customWidth="1"/>
    <col min="13578" max="13578" width="12.625" style="1330" customWidth="1"/>
    <col min="13579" max="13579" width="14" style="1330" customWidth="1"/>
    <col min="13580" max="13580" width="11" style="1330" bestFit="1" customWidth="1"/>
    <col min="13581" max="13581" width="13.125" style="1330" customWidth="1"/>
    <col min="13582" max="13582" width="10.5" style="1330" bestFit="1" customWidth="1"/>
    <col min="13583" max="13823" width="9" style="1330"/>
    <col min="13824" max="13824" width="8.625" style="1330" customWidth="1"/>
    <col min="13825" max="13825" width="43.75" style="1330" customWidth="1"/>
    <col min="13826" max="13826" width="17.375" style="1330" bestFit="1" customWidth="1"/>
    <col min="13827" max="13829" width="15.75" style="1330" customWidth="1"/>
    <col min="13830" max="13830" width="14.5" style="1330" bestFit="1" customWidth="1"/>
    <col min="13831" max="13831" width="11.75" style="1330" customWidth="1"/>
    <col min="13832" max="13832" width="10.375" style="1330" customWidth="1"/>
    <col min="13833" max="13833" width="10.75" style="1330" bestFit="1" customWidth="1"/>
    <col min="13834" max="13834" width="12.625" style="1330" customWidth="1"/>
    <col min="13835" max="13835" width="14" style="1330" customWidth="1"/>
    <col min="13836" max="13836" width="11" style="1330" bestFit="1" customWidth="1"/>
    <col min="13837" max="13837" width="13.125" style="1330" customWidth="1"/>
    <col min="13838" max="13838" width="10.5" style="1330" bestFit="1" customWidth="1"/>
    <col min="13839" max="14079" width="9" style="1330"/>
    <col min="14080" max="14080" width="8.625" style="1330" customWidth="1"/>
    <col min="14081" max="14081" width="43.75" style="1330" customWidth="1"/>
    <col min="14082" max="14082" width="17.375" style="1330" bestFit="1" customWidth="1"/>
    <col min="14083" max="14085" width="15.75" style="1330" customWidth="1"/>
    <col min="14086" max="14086" width="14.5" style="1330" bestFit="1" customWidth="1"/>
    <col min="14087" max="14087" width="11.75" style="1330" customWidth="1"/>
    <col min="14088" max="14088" width="10.375" style="1330" customWidth="1"/>
    <col min="14089" max="14089" width="10.75" style="1330" bestFit="1" customWidth="1"/>
    <col min="14090" max="14090" width="12.625" style="1330" customWidth="1"/>
    <col min="14091" max="14091" width="14" style="1330" customWidth="1"/>
    <col min="14092" max="14092" width="11" style="1330" bestFit="1" customWidth="1"/>
    <col min="14093" max="14093" width="13.125" style="1330" customWidth="1"/>
    <col min="14094" max="14094" width="10.5" style="1330" bestFit="1" customWidth="1"/>
    <col min="14095" max="14335" width="9" style="1330"/>
    <col min="14336" max="14336" width="8.625" style="1330" customWidth="1"/>
    <col min="14337" max="14337" width="43.75" style="1330" customWidth="1"/>
    <col min="14338" max="14338" width="17.375" style="1330" bestFit="1" customWidth="1"/>
    <col min="14339" max="14341" width="15.75" style="1330" customWidth="1"/>
    <col min="14342" max="14342" width="14.5" style="1330" bestFit="1" customWidth="1"/>
    <col min="14343" max="14343" width="11.75" style="1330" customWidth="1"/>
    <col min="14344" max="14344" width="10.375" style="1330" customWidth="1"/>
    <col min="14345" max="14345" width="10.75" style="1330" bestFit="1" customWidth="1"/>
    <col min="14346" max="14346" width="12.625" style="1330" customWidth="1"/>
    <col min="14347" max="14347" width="14" style="1330" customWidth="1"/>
    <col min="14348" max="14348" width="11" style="1330" bestFit="1" customWidth="1"/>
    <col min="14349" max="14349" width="13.125" style="1330" customWidth="1"/>
    <col min="14350" max="14350" width="10.5" style="1330" bestFit="1" customWidth="1"/>
    <col min="14351" max="14591" width="9" style="1330"/>
    <col min="14592" max="14592" width="8.625" style="1330" customWidth="1"/>
    <col min="14593" max="14593" width="43.75" style="1330" customWidth="1"/>
    <col min="14594" max="14594" width="17.375" style="1330" bestFit="1" customWidth="1"/>
    <col min="14595" max="14597" width="15.75" style="1330" customWidth="1"/>
    <col min="14598" max="14598" width="14.5" style="1330" bestFit="1" customWidth="1"/>
    <col min="14599" max="14599" width="11.75" style="1330" customWidth="1"/>
    <col min="14600" max="14600" width="10.375" style="1330" customWidth="1"/>
    <col min="14601" max="14601" width="10.75" style="1330" bestFit="1" customWidth="1"/>
    <col min="14602" max="14602" width="12.625" style="1330" customWidth="1"/>
    <col min="14603" max="14603" width="14" style="1330" customWidth="1"/>
    <col min="14604" max="14604" width="11" style="1330" bestFit="1" customWidth="1"/>
    <col min="14605" max="14605" width="13.125" style="1330" customWidth="1"/>
    <col min="14606" max="14606" width="10.5" style="1330" bestFit="1" customWidth="1"/>
    <col min="14607" max="14847" width="9" style="1330"/>
    <col min="14848" max="14848" width="8.625" style="1330" customWidth="1"/>
    <col min="14849" max="14849" width="43.75" style="1330" customWidth="1"/>
    <col min="14850" max="14850" width="17.375" style="1330" bestFit="1" customWidth="1"/>
    <col min="14851" max="14853" width="15.75" style="1330" customWidth="1"/>
    <col min="14854" max="14854" width="14.5" style="1330" bestFit="1" customWidth="1"/>
    <col min="14855" max="14855" width="11.75" style="1330" customWidth="1"/>
    <col min="14856" max="14856" width="10.375" style="1330" customWidth="1"/>
    <col min="14857" max="14857" width="10.75" style="1330" bestFit="1" customWidth="1"/>
    <col min="14858" max="14858" width="12.625" style="1330" customWidth="1"/>
    <col min="14859" max="14859" width="14" style="1330" customWidth="1"/>
    <col min="14860" max="14860" width="11" style="1330" bestFit="1" customWidth="1"/>
    <col min="14861" max="14861" width="13.125" style="1330" customWidth="1"/>
    <col min="14862" max="14862" width="10.5" style="1330" bestFit="1" customWidth="1"/>
    <col min="14863" max="15103" width="9" style="1330"/>
    <col min="15104" max="15104" width="8.625" style="1330" customWidth="1"/>
    <col min="15105" max="15105" width="43.75" style="1330" customWidth="1"/>
    <col min="15106" max="15106" width="17.375" style="1330" bestFit="1" customWidth="1"/>
    <col min="15107" max="15109" width="15.75" style="1330" customWidth="1"/>
    <col min="15110" max="15110" width="14.5" style="1330" bestFit="1" customWidth="1"/>
    <col min="15111" max="15111" width="11.75" style="1330" customWidth="1"/>
    <col min="15112" max="15112" width="10.375" style="1330" customWidth="1"/>
    <col min="15113" max="15113" width="10.75" style="1330" bestFit="1" customWidth="1"/>
    <col min="15114" max="15114" width="12.625" style="1330" customWidth="1"/>
    <col min="15115" max="15115" width="14" style="1330" customWidth="1"/>
    <col min="15116" max="15116" width="11" style="1330" bestFit="1" customWidth="1"/>
    <col min="15117" max="15117" width="13.125" style="1330" customWidth="1"/>
    <col min="15118" max="15118" width="10.5" style="1330" bestFit="1" customWidth="1"/>
    <col min="15119" max="15359" width="9" style="1330"/>
    <col min="15360" max="15360" width="8.625" style="1330" customWidth="1"/>
    <col min="15361" max="15361" width="43.75" style="1330" customWidth="1"/>
    <col min="15362" max="15362" width="17.375" style="1330" bestFit="1" customWidth="1"/>
    <col min="15363" max="15365" width="15.75" style="1330" customWidth="1"/>
    <col min="15366" max="15366" width="14.5" style="1330" bestFit="1" customWidth="1"/>
    <col min="15367" max="15367" width="11.75" style="1330" customWidth="1"/>
    <col min="15368" max="15368" width="10.375" style="1330" customWidth="1"/>
    <col min="15369" max="15369" width="10.75" style="1330" bestFit="1" customWidth="1"/>
    <col min="15370" max="15370" width="12.625" style="1330" customWidth="1"/>
    <col min="15371" max="15371" width="14" style="1330" customWidth="1"/>
    <col min="15372" max="15372" width="11" style="1330" bestFit="1" customWidth="1"/>
    <col min="15373" max="15373" width="13.125" style="1330" customWidth="1"/>
    <col min="15374" max="15374" width="10.5" style="1330" bestFit="1" customWidth="1"/>
    <col min="15375" max="15615" width="9" style="1330"/>
    <col min="15616" max="15616" width="8.625" style="1330" customWidth="1"/>
    <col min="15617" max="15617" width="43.75" style="1330" customWidth="1"/>
    <col min="15618" max="15618" width="17.375" style="1330" bestFit="1" customWidth="1"/>
    <col min="15619" max="15621" width="15.75" style="1330" customWidth="1"/>
    <col min="15622" max="15622" width="14.5" style="1330" bestFit="1" customWidth="1"/>
    <col min="15623" max="15623" width="11.75" style="1330" customWidth="1"/>
    <col min="15624" max="15624" width="10.375" style="1330" customWidth="1"/>
    <col min="15625" max="15625" width="10.75" style="1330" bestFit="1" customWidth="1"/>
    <col min="15626" max="15626" width="12.625" style="1330" customWidth="1"/>
    <col min="15627" max="15627" width="14" style="1330" customWidth="1"/>
    <col min="15628" max="15628" width="11" style="1330" bestFit="1" customWidth="1"/>
    <col min="15629" max="15629" width="13.125" style="1330" customWidth="1"/>
    <col min="15630" max="15630" width="10.5" style="1330" bestFit="1" customWidth="1"/>
    <col min="15631" max="15871" width="9" style="1330"/>
    <col min="15872" max="15872" width="8.625" style="1330" customWidth="1"/>
    <col min="15873" max="15873" width="43.75" style="1330" customWidth="1"/>
    <col min="15874" max="15874" width="17.375" style="1330" bestFit="1" customWidth="1"/>
    <col min="15875" max="15877" width="15.75" style="1330" customWidth="1"/>
    <col min="15878" max="15878" width="14.5" style="1330" bestFit="1" customWidth="1"/>
    <col min="15879" max="15879" width="11.75" style="1330" customWidth="1"/>
    <col min="15880" max="15880" width="10.375" style="1330" customWidth="1"/>
    <col min="15881" max="15881" width="10.75" style="1330" bestFit="1" customWidth="1"/>
    <col min="15882" max="15882" width="12.625" style="1330" customWidth="1"/>
    <col min="15883" max="15883" width="14" style="1330" customWidth="1"/>
    <col min="15884" max="15884" width="11" style="1330" bestFit="1" customWidth="1"/>
    <col min="15885" max="15885" width="13.125" style="1330" customWidth="1"/>
    <col min="15886" max="15886" width="10.5" style="1330" bestFit="1" customWidth="1"/>
    <col min="15887" max="16127" width="9" style="1330"/>
    <col min="16128" max="16128" width="8.625" style="1330" customWidth="1"/>
    <col min="16129" max="16129" width="43.75" style="1330" customWidth="1"/>
    <col min="16130" max="16130" width="17.375" style="1330" bestFit="1" customWidth="1"/>
    <col min="16131" max="16133" width="15.75" style="1330" customWidth="1"/>
    <col min="16134" max="16134" width="14.5" style="1330" bestFit="1" customWidth="1"/>
    <col min="16135" max="16135" width="11.75" style="1330" customWidth="1"/>
    <col min="16136" max="16136" width="10.375" style="1330" customWidth="1"/>
    <col min="16137" max="16137" width="10.75" style="1330" bestFit="1" customWidth="1"/>
    <col min="16138" max="16138" width="12.625" style="1330" customWidth="1"/>
    <col min="16139" max="16139" width="14" style="1330" customWidth="1"/>
    <col min="16140" max="16140" width="11" style="1330" bestFit="1" customWidth="1"/>
    <col min="16141" max="16141" width="13.125" style="1330" customWidth="1"/>
    <col min="16142" max="16142" width="10.5" style="1330" bestFit="1" customWidth="1"/>
    <col min="16143" max="16384" width="9" style="1330"/>
  </cols>
  <sheetData>
    <row r="1" spans="1:254" s="1300" customFormat="1" ht="26.25">
      <c r="A1" s="945" t="s">
        <v>1201</v>
      </c>
      <c r="B1" s="989"/>
      <c r="M1" s="1301"/>
      <c r="Y1" s="1332"/>
      <c r="Z1" s="1332"/>
      <c r="AA1" s="1332"/>
      <c r="AB1" s="1332"/>
      <c r="AC1" s="1332"/>
      <c r="AD1" s="1332"/>
      <c r="AE1" s="1332"/>
      <c r="AF1" s="1332"/>
      <c r="AG1" s="1332"/>
      <c r="AH1" s="1332"/>
      <c r="AI1" s="1332"/>
      <c r="AJ1" s="1332"/>
      <c r="AK1" s="1332"/>
      <c r="AL1" s="1332"/>
      <c r="AM1" s="1332"/>
      <c r="AN1" s="1332"/>
      <c r="AO1" s="1332"/>
      <c r="AP1" s="1332"/>
      <c r="AQ1" s="1332"/>
      <c r="AR1" s="1332"/>
      <c r="AS1" s="1332"/>
      <c r="AT1" s="1332"/>
      <c r="AU1" s="1332"/>
      <c r="AV1" s="1332"/>
      <c r="AW1" s="1332"/>
      <c r="AX1" s="1332"/>
      <c r="AY1" s="1332"/>
      <c r="AZ1" s="1332"/>
      <c r="BA1" s="1332"/>
      <c r="BB1" s="1332"/>
      <c r="BC1" s="1332"/>
      <c r="BD1" s="1332"/>
      <c r="BE1" s="1332"/>
      <c r="BF1" s="1332"/>
      <c r="BG1" s="1332"/>
      <c r="BH1" s="1332"/>
      <c r="BI1" s="1332"/>
      <c r="BJ1" s="1332"/>
      <c r="BK1" s="1332"/>
      <c r="BL1" s="1332"/>
      <c r="BM1" s="1332"/>
      <c r="BN1" s="1332"/>
      <c r="BO1" s="1332"/>
      <c r="BP1" s="1332"/>
      <c r="BQ1" s="1332"/>
      <c r="BR1" s="1332"/>
      <c r="BS1" s="1332"/>
      <c r="BT1" s="1332"/>
      <c r="BU1" s="1332"/>
      <c r="BV1" s="1332"/>
      <c r="BW1" s="1332"/>
      <c r="BX1" s="1332"/>
      <c r="BY1" s="1332"/>
      <c r="BZ1" s="1332"/>
      <c r="CA1" s="1332"/>
      <c r="CB1" s="1332"/>
      <c r="CC1" s="1332"/>
      <c r="CD1" s="1332"/>
      <c r="CE1" s="1332"/>
      <c r="CF1" s="1332"/>
      <c r="CG1" s="1332"/>
      <c r="CH1" s="1332"/>
      <c r="CI1" s="1332"/>
      <c r="CJ1" s="1332"/>
      <c r="CK1" s="1332"/>
      <c r="CL1" s="1332"/>
      <c r="CM1" s="1332"/>
      <c r="CN1" s="1332"/>
      <c r="CO1" s="1332"/>
      <c r="CP1" s="1332"/>
      <c r="CQ1" s="1332"/>
      <c r="CR1" s="1332"/>
      <c r="CS1" s="1332"/>
      <c r="CT1" s="1332"/>
      <c r="CU1" s="1332"/>
      <c r="CV1" s="1332"/>
      <c r="CW1" s="1332"/>
      <c r="CX1" s="1332"/>
      <c r="CY1" s="1332"/>
      <c r="CZ1" s="1332"/>
      <c r="DA1" s="1332"/>
      <c r="DB1" s="1332"/>
      <c r="DC1" s="1332"/>
      <c r="DD1" s="1332"/>
      <c r="DE1" s="1332"/>
      <c r="DF1" s="1332"/>
      <c r="DG1" s="1332"/>
      <c r="DH1" s="1332"/>
      <c r="DI1" s="1332"/>
      <c r="DJ1" s="1332"/>
      <c r="DK1" s="1332"/>
      <c r="DL1" s="1332"/>
      <c r="DM1" s="1332"/>
      <c r="DN1" s="1332"/>
      <c r="DO1" s="1332"/>
      <c r="DP1" s="1332"/>
      <c r="DQ1" s="1332"/>
      <c r="DR1" s="1332"/>
      <c r="DS1" s="1332"/>
      <c r="DT1" s="1332"/>
      <c r="DU1" s="1332"/>
      <c r="DV1" s="1332"/>
      <c r="DW1" s="1332"/>
      <c r="DX1" s="1332"/>
      <c r="DY1" s="1332"/>
      <c r="DZ1" s="1332"/>
      <c r="EA1" s="1332"/>
      <c r="EB1" s="1332"/>
      <c r="EC1" s="1332"/>
      <c r="ED1" s="1332"/>
      <c r="EE1" s="1332"/>
      <c r="EF1" s="1332"/>
      <c r="EG1" s="1332"/>
      <c r="EH1" s="1332"/>
      <c r="EI1" s="1332"/>
      <c r="EJ1" s="1332"/>
      <c r="EK1" s="1332"/>
      <c r="EL1" s="1332"/>
      <c r="EM1" s="1332"/>
      <c r="EN1" s="1332"/>
      <c r="EO1" s="1332"/>
      <c r="EP1" s="1332"/>
      <c r="EQ1" s="1332"/>
      <c r="ER1" s="1332"/>
      <c r="ES1" s="1332"/>
      <c r="ET1" s="1332"/>
      <c r="EU1" s="1332"/>
      <c r="EV1" s="1332"/>
      <c r="EW1" s="1332"/>
      <c r="EX1" s="1332"/>
      <c r="EY1" s="1332"/>
      <c r="EZ1" s="1332"/>
      <c r="FA1" s="1332"/>
      <c r="FB1" s="1332"/>
      <c r="FC1" s="1332"/>
      <c r="FD1" s="1332"/>
      <c r="FE1" s="1332"/>
      <c r="FF1" s="1332"/>
      <c r="FG1" s="1332"/>
      <c r="FH1" s="1332"/>
      <c r="FI1" s="1332"/>
      <c r="FJ1" s="1332"/>
      <c r="FK1" s="1332"/>
      <c r="FL1" s="1332"/>
      <c r="FM1" s="1332"/>
      <c r="FN1" s="1332"/>
      <c r="FO1" s="1332"/>
      <c r="FP1" s="1332"/>
      <c r="FQ1" s="1332"/>
      <c r="FR1" s="1332"/>
      <c r="FS1" s="1332"/>
      <c r="FT1" s="1332"/>
      <c r="FU1" s="1332"/>
      <c r="FV1" s="1332"/>
      <c r="FW1" s="1332"/>
      <c r="FX1" s="1332"/>
      <c r="FY1" s="1332"/>
      <c r="FZ1" s="1332"/>
      <c r="GA1" s="1332"/>
      <c r="GB1" s="1332"/>
      <c r="GC1" s="1332"/>
      <c r="GD1" s="1332"/>
      <c r="GE1" s="1332"/>
      <c r="GF1" s="1332"/>
      <c r="GG1" s="1332"/>
      <c r="GH1" s="1332"/>
      <c r="GI1" s="1332"/>
      <c r="GJ1" s="1332"/>
      <c r="GK1" s="1332"/>
      <c r="GL1" s="1332"/>
      <c r="GM1" s="1332"/>
      <c r="GN1" s="1332"/>
      <c r="GO1" s="1332"/>
      <c r="GP1" s="1332"/>
      <c r="GQ1" s="1332"/>
      <c r="GR1" s="1332"/>
      <c r="GS1" s="1332"/>
      <c r="GT1" s="1332"/>
      <c r="GU1" s="1332"/>
      <c r="GV1" s="1332"/>
      <c r="GW1" s="1332"/>
      <c r="GX1" s="1332"/>
      <c r="GY1" s="1332"/>
      <c r="GZ1" s="1332"/>
      <c r="HA1" s="1332"/>
      <c r="HB1" s="1332"/>
      <c r="HC1" s="1332"/>
      <c r="HD1" s="1332"/>
      <c r="HE1" s="1332"/>
      <c r="HF1" s="1332"/>
      <c r="HG1" s="1332"/>
      <c r="HH1" s="1332"/>
      <c r="HI1" s="1332"/>
      <c r="HJ1" s="1332"/>
      <c r="HK1" s="1332"/>
      <c r="HL1" s="1332"/>
      <c r="HM1" s="1332"/>
      <c r="HN1" s="1332"/>
      <c r="HO1" s="1332"/>
      <c r="HP1" s="1332"/>
      <c r="HQ1" s="1332"/>
      <c r="HR1" s="1332"/>
      <c r="HS1" s="1332"/>
      <c r="HT1" s="1332"/>
      <c r="HU1" s="1332"/>
      <c r="HV1" s="1332"/>
      <c r="HW1" s="1332"/>
      <c r="HX1" s="1332"/>
      <c r="HY1" s="1332"/>
      <c r="HZ1" s="1332"/>
      <c r="IA1" s="1332"/>
      <c r="IB1" s="1332"/>
      <c r="IC1" s="1332"/>
      <c r="ID1" s="1332"/>
      <c r="IE1" s="1332"/>
      <c r="IF1" s="1332"/>
      <c r="IG1" s="1332"/>
      <c r="IH1" s="1332"/>
      <c r="II1" s="1332"/>
      <c r="IJ1" s="1332"/>
      <c r="IK1" s="1332"/>
      <c r="IL1" s="1332"/>
      <c r="IM1" s="1332"/>
      <c r="IN1" s="1332"/>
      <c r="IO1" s="1332"/>
      <c r="IP1" s="1332"/>
      <c r="IQ1" s="1332"/>
      <c r="IR1" s="1332"/>
      <c r="IS1" s="1332"/>
      <c r="IT1" s="1332"/>
    </row>
    <row r="2" spans="1:254" s="1300" customFormat="1" ht="24.75">
      <c r="A2" s="949"/>
      <c r="B2" s="1333"/>
      <c r="C2" s="1334"/>
      <c r="Y2" s="1332"/>
      <c r="Z2" s="1332"/>
      <c r="AA2" s="1332"/>
      <c r="AB2" s="1332"/>
      <c r="AC2" s="1332"/>
      <c r="AD2" s="1332"/>
      <c r="AE2" s="1332"/>
      <c r="AF2" s="1332"/>
      <c r="AG2" s="1332"/>
      <c r="AH2" s="1332"/>
      <c r="AI2" s="1332"/>
      <c r="AJ2" s="1332"/>
      <c r="AK2" s="1332"/>
      <c r="AL2" s="1332"/>
      <c r="AM2" s="1332"/>
      <c r="AN2" s="1332"/>
      <c r="AO2" s="1332"/>
      <c r="AP2" s="1332"/>
      <c r="AQ2" s="1332"/>
      <c r="AR2" s="1332"/>
      <c r="AS2" s="1332"/>
      <c r="AT2" s="1332"/>
      <c r="AU2" s="1332"/>
      <c r="AV2" s="1332"/>
      <c r="AW2" s="1332"/>
      <c r="AX2" s="1332"/>
      <c r="AY2" s="1332"/>
      <c r="AZ2" s="1332"/>
      <c r="BA2" s="1332"/>
      <c r="BB2" s="1332"/>
      <c r="BC2" s="1332"/>
      <c r="BD2" s="1332"/>
      <c r="BE2" s="1332"/>
      <c r="BF2" s="1332"/>
      <c r="BG2" s="1332"/>
      <c r="BH2" s="1332"/>
      <c r="BI2" s="1332"/>
      <c r="BJ2" s="1332"/>
      <c r="BK2" s="1332"/>
      <c r="BL2" s="1332"/>
      <c r="BM2" s="1332"/>
      <c r="BN2" s="1332"/>
      <c r="BO2" s="1332"/>
      <c r="BP2" s="1332"/>
      <c r="BQ2" s="1332"/>
      <c r="BR2" s="1332"/>
      <c r="BS2" s="1332"/>
      <c r="BT2" s="1332"/>
      <c r="BU2" s="1332"/>
      <c r="BV2" s="1332"/>
      <c r="BW2" s="1332"/>
      <c r="BX2" s="1332"/>
      <c r="BY2" s="1332"/>
      <c r="BZ2" s="1332"/>
      <c r="CA2" s="1332"/>
      <c r="CB2" s="1332"/>
      <c r="CC2" s="1332"/>
      <c r="CD2" s="1332"/>
      <c r="CE2" s="1332"/>
      <c r="CF2" s="1332"/>
      <c r="CG2" s="1332"/>
      <c r="CH2" s="1332"/>
      <c r="CI2" s="1332"/>
      <c r="CJ2" s="1332"/>
      <c r="CK2" s="1332"/>
      <c r="CL2" s="1332"/>
      <c r="CM2" s="1332"/>
      <c r="CN2" s="1332"/>
      <c r="CO2" s="1332"/>
      <c r="CP2" s="1332"/>
      <c r="CQ2" s="1332"/>
      <c r="CR2" s="1332"/>
      <c r="CS2" s="1332"/>
      <c r="CT2" s="1332"/>
      <c r="CU2" s="1332"/>
      <c r="CV2" s="1332"/>
      <c r="CW2" s="1332"/>
      <c r="CX2" s="1332"/>
      <c r="CY2" s="1332"/>
      <c r="CZ2" s="1332"/>
      <c r="DA2" s="1332"/>
      <c r="DB2" s="1332"/>
      <c r="DC2" s="1332"/>
      <c r="DD2" s="1332"/>
      <c r="DE2" s="1332"/>
      <c r="DF2" s="1332"/>
      <c r="DG2" s="1332"/>
      <c r="DH2" s="1332"/>
      <c r="DI2" s="1332"/>
      <c r="DJ2" s="1332"/>
      <c r="DK2" s="1332"/>
      <c r="DL2" s="1332"/>
      <c r="DM2" s="1332"/>
      <c r="DN2" s="1332"/>
      <c r="DO2" s="1332"/>
      <c r="DP2" s="1332"/>
      <c r="DQ2" s="1332"/>
      <c r="DR2" s="1332"/>
      <c r="DS2" s="1332"/>
      <c r="DT2" s="1332"/>
      <c r="DU2" s="1332"/>
      <c r="DV2" s="1332"/>
      <c r="DW2" s="1332"/>
      <c r="DX2" s="1332"/>
      <c r="DY2" s="1332"/>
      <c r="DZ2" s="1332"/>
      <c r="EA2" s="1332"/>
      <c r="EB2" s="1332"/>
      <c r="EC2" s="1332"/>
      <c r="ED2" s="1332"/>
      <c r="EE2" s="1332"/>
      <c r="EF2" s="1332"/>
      <c r="EG2" s="1332"/>
      <c r="EH2" s="1332"/>
      <c r="EI2" s="1332"/>
      <c r="EJ2" s="1332"/>
      <c r="EK2" s="1332"/>
      <c r="EL2" s="1332"/>
      <c r="EM2" s="1332"/>
      <c r="EN2" s="1332"/>
      <c r="EO2" s="1332"/>
      <c r="EP2" s="1332"/>
      <c r="EQ2" s="1332"/>
      <c r="ER2" s="1332"/>
      <c r="ES2" s="1332"/>
      <c r="ET2" s="1332"/>
      <c r="EU2" s="1332"/>
      <c r="EV2" s="1332"/>
      <c r="EW2" s="1332"/>
      <c r="EX2" s="1332"/>
      <c r="EY2" s="1332"/>
      <c r="EZ2" s="1332"/>
      <c r="FA2" s="1332"/>
      <c r="FB2" s="1332"/>
      <c r="FC2" s="1332"/>
      <c r="FD2" s="1332"/>
      <c r="FE2" s="1332"/>
      <c r="FF2" s="1332"/>
      <c r="FG2" s="1332"/>
      <c r="FH2" s="1332"/>
      <c r="FI2" s="1332"/>
      <c r="FJ2" s="1332"/>
      <c r="FK2" s="1332"/>
      <c r="FL2" s="1332"/>
      <c r="FM2" s="1332"/>
      <c r="FN2" s="1332"/>
      <c r="FO2" s="1332"/>
      <c r="FP2" s="1332"/>
      <c r="FQ2" s="1332"/>
      <c r="FR2" s="1332"/>
      <c r="FS2" s="1332"/>
      <c r="FT2" s="1332"/>
      <c r="FU2" s="1332"/>
      <c r="FV2" s="1332"/>
      <c r="FW2" s="1332"/>
      <c r="FX2" s="1332"/>
      <c r="FY2" s="1332"/>
      <c r="FZ2" s="1332"/>
      <c r="GA2" s="1332"/>
      <c r="GB2" s="1332"/>
      <c r="GC2" s="1332"/>
      <c r="GD2" s="1332"/>
      <c r="GE2" s="1332"/>
      <c r="GF2" s="1332"/>
      <c r="GG2" s="1332"/>
      <c r="GH2" s="1332"/>
      <c r="GI2" s="1332"/>
      <c r="GJ2" s="1332"/>
      <c r="GK2" s="1332"/>
      <c r="GL2" s="1332"/>
      <c r="GM2" s="1332"/>
      <c r="GN2" s="1332"/>
      <c r="GO2" s="1332"/>
      <c r="GP2" s="1332"/>
      <c r="GQ2" s="1332"/>
      <c r="GR2" s="1332"/>
      <c r="GS2" s="1332"/>
      <c r="GT2" s="1332"/>
      <c r="GU2" s="1332"/>
      <c r="GV2" s="1332"/>
      <c r="GW2" s="1332"/>
      <c r="GX2" s="1332"/>
      <c r="GY2" s="1332"/>
      <c r="GZ2" s="1332"/>
      <c r="HA2" s="1332"/>
      <c r="HB2" s="1332"/>
      <c r="HC2" s="1332"/>
      <c r="HD2" s="1332"/>
      <c r="HE2" s="1332"/>
      <c r="HF2" s="1332"/>
      <c r="HG2" s="1332"/>
      <c r="HH2" s="1332"/>
      <c r="HI2" s="1332"/>
      <c r="HJ2" s="1332"/>
      <c r="HK2" s="1332"/>
      <c r="HL2" s="1332"/>
      <c r="HM2" s="1332"/>
      <c r="HN2" s="1332"/>
      <c r="HO2" s="1332"/>
      <c r="HP2" s="1332"/>
      <c r="HQ2" s="1332"/>
      <c r="HR2" s="1332"/>
      <c r="HS2" s="1332"/>
      <c r="HT2" s="1332"/>
      <c r="HU2" s="1332"/>
      <c r="HV2" s="1332"/>
      <c r="HW2" s="1332"/>
      <c r="HX2" s="1332"/>
      <c r="HY2" s="1332"/>
      <c r="HZ2" s="1332"/>
      <c r="IA2" s="1332"/>
      <c r="IB2" s="1332"/>
      <c r="IC2" s="1332"/>
      <c r="ID2" s="1332"/>
      <c r="IE2" s="1332"/>
      <c r="IF2" s="1332"/>
      <c r="IG2" s="1332"/>
      <c r="IH2" s="1332"/>
      <c r="II2" s="1332"/>
      <c r="IJ2" s="1332"/>
      <c r="IK2" s="1332"/>
      <c r="IL2" s="1332"/>
      <c r="IM2" s="1332"/>
      <c r="IN2" s="1332"/>
      <c r="IO2" s="1332"/>
      <c r="IP2" s="1332"/>
      <c r="IQ2" s="1332"/>
      <c r="IR2" s="1332"/>
      <c r="IS2" s="1332"/>
      <c r="IT2" s="1332"/>
    </row>
    <row r="3" spans="1:254" s="1306" customFormat="1" ht="25.5" thickBot="1">
      <c r="A3" s="952" t="s">
        <v>1468</v>
      </c>
      <c r="B3" s="1335"/>
      <c r="Y3" s="1332"/>
      <c r="Z3" s="1332"/>
      <c r="AA3" s="1332"/>
      <c r="AB3" s="1332"/>
      <c r="AC3" s="1332"/>
      <c r="AD3" s="1332"/>
      <c r="AE3" s="1332"/>
      <c r="AF3" s="1332"/>
      <c r="AG3" s="1332"/>
      <c r="AH3" s="1332"/>
      <c r="AI3" s="1332"/>
      <c r="AJ3" s="1332"/>
      <c r="AK3" s="1332"/>
      <c r="AL3" s="1332"/>
      <c r="AM3" s="1332"/>
      <c r="AN3" s="1332"/>
      <c r="AO3" s="1332"/>
      <c r="AP3" s="1332"/>
      <c r="AQ3" s="1332"/>
      <c r="AR3" s="1332"/>
      <c r="AS3" s="1332"/>
      <c r="AT3" s="1332"/>
      <c r="AU3" s="1332"/>
      <c r="AV3" s="1332"/>
      <c r="AW3" s="1332"/>
      <c r="AX3" s="1332"/>
      <c r="AY3" s="1332"/>
      <c r="AZ3" s="1332"/>
      <c r="BA3" s="1332"/>
      <c r="BB3" s="1332"/>
      <c r="BC3" s="1332"/>
      <c r="BD3" s="1332"/>
      <c r="BE3" s="1332"/>
      <c r="BF3" s="1332"/>
      <c r="BG3" s="1332"/>
      <c r="BH3" s="1332"/>
      <c r="BI3" s="1332"/>
      <c r="BJ3" s="1332"/>
      <c r="BK3" s="1332"/>
      <c r="BL3" s="1332"/>
      <c r="BM3" s="1332"/>
      <c r="BN3" s="1332"/>
      <c r="BO3" s="1332"/>
      <c r="BP3" s="1332"/>
      <c r="BQ3" s="1332"/>
      <c r="BR3" s="1332"/>
      <c r="BS3" s="1332"/>
      <c r="BT3" s="1332"/>
      <c r="BU3" s="1332"/>
      <c r="BV3" s="1332"/>
      <c r="BW3" s="1332"/>
      <c r="BX3" s="1332"/>
      <c r="BY3" s="1332"/>
      <c r="BZ3" s="1332"/>
      <c r="CA3" s="1332"/>
      <c r="CB3" s="1332"/>
      <c r="CC3" s="1332"/>
      <c r="CD3" s="1332"/>
      <c r="CE3" s="1332"/>
      <c r="CF3" s="1332"/>
      <c r="CG3" s="1332"/>
      <c r="CH3" s="1332"/>
      <c r="CI3" s="1332"/>
      <c r="CJ3" s="1332"/>
      <c r="CK3" s="1332"/>
      <c r="CL3" s="1332"/>
      <c r="CM3" s="1332"/>
      <c r="CN3" s="1332"/>
      <c r="CO3" s="1332"/>
      <c r="CP3" s="1332"/>
      <c r="CQ3" s="1332"/>
      <c r="CR3" s="1332"/>
      <c r="CS3" s="1332"/>
      <c r="CT3" s="1332"/>
      <c r="CU3" s="1332"/>
      <c r="CV3" s="1332"/>
      <c r="CW3" s="1332"/>
      <c r="CX3" s="1332"/>
      <c r="CY3" s="1332"/>
      <c r="CZ3" s="1332"/>
      <c r="DA3" s="1332"/>
      <c r="DB3" s="1332"/>
      <c r="DC3" s="1332"/>
      <c r="DD3" s="1332"/>
      <c r="DE3" s="1332"/>
      <c r="DF3" s="1332"/>
      <c r="DG3" s="1332"/>
      <c r="DH3" s="1332"/>
      <c r="DI3" s="1332"/>
      <c r="DJ3" s="1332"/>
      <c r="DK3" s="1332"/>
      <c r="DL3" s="1332"/>
      <c r="DM3" s="1332"/>
      <c r="DN3" s="1332"/>
      <c r="DO3" s="1332"/>
      <c r="DP3" s="1332"/>
      <c r="DQ3" s="1332"/>
      <c r="DR3" s="1332"/>
      <c r="DS3" s="1332"/>
      <c r="DT3" s="1332"/>
      <c r="DU3" s="1332"/>
      <c r="DV3" s="1332"/>
      <c r="DW3" s="1332"/>
      <c r="DX3" s="1332"/>
      <c r="DY3" s="1332"/>
      <c r="DZ3" s="1332"/>
      <c r="EA3" s="1332"/>
      <c r="EB3" s="1332"/>
      <c r="EC3" s="1332"/>
      <c r="ED3" s="1332"/>
      <c r="EE3" s="1332"/>
      <c r="EF3" s="1332"/>
      <c r="EG3" s="1332"/>
      <c r="EH3" s="1332"/>
      <c r="EI3" s="1332"/>
      <c r="EJ3" s="1332"/>
      <c r="EK3" s="1332"/>
      <c r="EL3" s="1332"/>
      <c r="EM3" s="1332"/>
      <c r="EN3" s="1332"/>
      <c r="EO3" s="1332"/>
      <c r="EP3" s="1332"/>
      <c r="EQ3" s="1332"/>
      <c r="ER3" s="1332"/>
      <c r="ES3" s="1332"/>
      <c r="ET3" s="1332"/>
      <c r="EU3" s="1332"/>
      <c r="EV3" s="1332"/>
      <c r="EW3" s="1332"/>
      <c r="EX3" s="1332"/>
      <c r="EY3" s="1332"/>
      <c r="EZ3" s="1332"/>
      <c r="FA3" s="1332"/>
      <c r="FB3" s="1332"/>
      <c r="FC3" s="1332"/>
      <c r="FD3" s="1332"/>
      <c r="FE3" s="1332"/>
      <c r="FF3" s="1332"/>
      <c r="FG3" s="1332"/>
      <c r="FH3" s="1332"/>
      <c r="FI3" s="1332"/>
      <c r="FJ3" s="1332"/>
      <c r="FK3" s="1332"/>
      <c r="FL3" s="1332"/>
      <c r="FM3" s="1332"/>
      <c r="FN3" s="1332"/>
      <c r="FO3" s="1332"/>
      <c r="FP3" s="1332"/>
      <c r="FQ3" s="1332"/>
      <c r="FR3" s="1332"/>
      <c r="FS3" s="1332"/>
      <c r="FT3" s="1332"/>
      <c r="FU3" s="1332"/>
      <c r="FV3" s="1332"/>
      <c r="FW3" s="1332"/>
      <c r="FX3" s="1332"/>
      <c r="FY3" s="1332"/>
      <c r="FZ3" s="1332"/>
      <c r="GA3" s="1332"/>
      <c r="GB3" s="1332"/>
      <c r="GC3" s="1332"/>
      <c r="GD3" s="1332"/>
      <c r="GE3" s="1332"/>
      <c r="GF3" s="1332"/>
      <c r="GG3" s="1332"/>
      <c r="GH3" s="1332"/>
      <c r="GI3" s="1332"/>
      <c r="GJ3" s="1332"/>
      <c r="GK3" s="1332"/>
      <c r="GL3" s="1332"/>
      <c r="GM3" s="1332"/>
      <c r="GN3" s="1332"/>
      <c r="GO3" s="1332"/>
      <c r="GP3" s="1332"/>
      <c r="GQ3" s="1332"/>
      <c r="GR3" s="1332"/>
      <c r="GS3" s="1332"/>
      <c r="GT3" s="1332"/>
      <c r="GU3" s="1332"/>
      <c r="GV3" s="1332"/>
      <c r="GW3" s="1332"/>
      <c r="GX3" s="1332"/>
      <c r="GY3" s="1332"/>
      <c r="GZ3" s="1332"/>
      <c r="HA3" s="1332"/>
      <c r="HB3" s="1332"/>
      <c r="HC3" s="1332"/>
      <c r="HD3" s="1332"/>
      <c r="HE3" s="1332"/>
      <c r="HF3" s="1332"/>
      <c r="HG3" s="1332"/>
      <c r="HH3" s="1332"/>
      <c r="HI3" s="1332"/>
      <c r="HJ3" s="1332"/>
      <c r="HK3" s="1332"/>
      <c r="HL3" s="1332"/>
      <c r="HM3" s="1332"/>
      <c r="HN3" s="1332"/>
      <c r="HO3" s="1332"/>
      <c r="HP3" s="1332"/>
      <c r="HQ3" s="1332"/>
      <c r="HR3" s="1332"/>
      <c r="HS3" s="1332"/>
      <c r="HT3" s="1332"/>
      <c r="HU3" s="1332"/>
      <c r="HV3" s="1332"/>
      <c r="HW3" s="1332"/>
      <c r="HX3" s="1332"/>
      <c r="HY3" s="1332"/>
      <c r="HZ3" s="1332"/>
      <c r="IA3" s="1332"/>
      <c r="IB3" s="1332"/>
      <c r="IC3" s="1332"/>
      <c r="ID3" s="1332"/>
      <c r="IE3" s="1332"/>
      <c r="IF3" s="1332"/>
      <c r="IG3" s="1332"/>
      <c r="IH3" s="1332"/>
      <c r="II3" s="1332"/>
      <c r="IJ3" s="1332"/>
      <c r="IK3" s="1332"/>
      <c r="IL3" s="1332"/>
      <c r="IM3" s="1332"/>
      <c r="IN3" s="1332"/>
      <c r="IO3" s="1332"/>
      <c r="IP3" s="1332"/>
      <c r="IQ3" s="1332"/>
      <c r="IR3" s="1332"/>
      <c r="IS3" s="1332"/>
      <c r="IT3" s="1332"/>
    </row>
    <row r="4" spans="1:254" s="1310" customFormat="1" ht="19.5">
      <c r="B4" s="1308"/>
      <c r="C4" s="1309"/>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1311"/>
      <c r="CX4" s="1311"/>
      <c r="CY4" s="1311"/>
      <c r="CZ4" s="1311"/>
      <c r="DA4" s="1311"/>
      <c r="DB4" s="1311"/>
      <c r="DC4" s="1311"/>
      <c r="DD4" s="1311"/>
      <c r="DE4" s="1311"/>
      <c r="DF4" s="1311"/>
      <c r="DG4" s="1311"/>
      <c r="DH4" s="1311"/>
      <c r="DI4" s="1311"/>
      <c r="DJ4" s="1311"/>
      <c r="DK4" s="1311"/>
      <c r="DL4" s="1311"/>
      <c r="DM4" s="1311"/>
      <c r="DN4" s="1311"/>
      <c r="DO4" s="1311"/>
      <c r="DP4" s="1311"/>
      <c r="DQ4" s="1311"/>
      <c r="DR4" s="1311"/>
      <c r="DS4" s="1311"/>
      <c r="DT4" s="1311"/>
      <c r="DU4" s="1311"/>
      <c r="DV4" s="1311"/>
      <c r="DW4" s="1311"/>
      <c r="DX4" s="1311"/>
      <c r="DY4" s="1311"/>
      <c r="DZ4" s="1311"/>
      <c r="EA4" s="1311"/>
      <c r="EB4" s="1311"/>
      <c r="EC4" s="1311"/>
      <c r="ED4" s="1311"/>
      <c r="EE4" s="1311"/>
      <c r="EF4" s="1311"/>
      <c r="EG4" s="1311"/>
      <c r="EH4" s="1311"/>
      <c r="EI4" s="1311"/>
      <c r="EJ4" s="1311"/>
      <c r="EK4" s="1311"/>
      <c r="EL4" s="1311"/>
      <c r="EM4" s="1311"/>
      <c r="EN4" s="1311"/>
      <c r="EO4" s="1311"/>
      <c r="EP4" s="1311"/>
      <c r="EQ4" s="1311"/>
      <c r="ER4" s="1311"/>
      <c r="ES4" s="1311"/>
      <c r="ET4" s="1311"/>
      <c r="EU4" s="1311"/>
      <c r="EV4" s="1311"/>
      <c r="EW4" s="1311"/>
      <c r="EX4" s="1311"/>
      <c r="EY4" s="1311"/>
      <c r="EZ4" s="1311"/>
      <c r="FA4" s="1311"/>
      <c r="FB4" s="1311"/>
      <c r="FC4" s="1311"/>
      <c r="FD4" s="1311"/>
      <c r="FE4" s="1311"/>
      <c r="FF4" s="1311"/>
      <c r="FG4" s="1311"/>
      <c r="FH4" s="1311"/>
      <c r="FI4" s="1311"/>
      <c r="FJ4" s="1311"/>
      <c r="FK4" s="1311"/>
      <c r="FL4" s="1311"/>
      <c r="FM4" s="1311"/>
      <c r="FN4" s="1311"/>
      <c r="FO4" s="1311"/>
      <c r="FP4" s="1311"/>
      <c r="FQ4" s="1311"/>
      <c r="FR4" s="1311"/>
      <c r="FS4" s="1311"/>
      <c r="FT4" s="1311"/>
      <c r="FU4" s="1311"/>
      <c r="FV4" s="1311"/>
      <c r="FW4" s="1311"/>
      <c r="FX4" s="1311"/>
      <c r="FY4" s="1311"/>
      <c r="FZ4" s="1311"/>
      <c r="GA4" s="1311"/>
      <c r="GB4" s="1311"/>
      <c r="GC4" s="1311"/>
      <c r="GD4" s="1311"/>
      <c r="GE4" s="1311"/>
      <c r="GF4" s="1311"/>
      <c r="GG4" s="1311"/>
      <c r="GH4" s="1311"/>
      <c r="GI4" s="1311"/>
      <c r="GJ4" s="1311"/>
      <c r="GK4" s="1311"/>
      <c r="GL4" s="1311"/>
      <c r="GM4" s="1311"/>
      <c r="GN4" s="1311"/>
      <c r="GO4" s="1311"/>
      <c r="GP4" s="1311"/>
      <c r="GQ4" s="1311"/>
      <c r="GR4" s="1311"/>
      <c r="GS4" s="1311"/>
      <c r="GT4" s="1311"/>
      <c r="GU4" s="1311"/>
      <c r="GV4" s="1311"/>
      <c r="GW4" s="1311"/>
      <c r="GX4" s="1311"/>
      <c r="GY4" s="1311"/>
      <c r="GZ4" s="1311"/>
      <c r="HA4" s="1311"/>
      <c r="HB4" s="1311"/>
      <c r="HC4" s="1311"/>
      <c r="HD4" s="1311"/>
      <c r="HE4" s="1311"/>
      <c r="HF4" s="1311"/>
      <c r="HG4" s="1311"/>
      <c r="HH4" s="1311"/>
      <c r="HI4" s="1311"/>
      <c r="HJ4" s="1311"/>
      <c r="HK4" s="1311"/>
      <c r="HL4" s="1311"/>
      <c r="HM4" s="1311"/>
      <c r="HN4" s="1311"/>
      <c r="HO4" s="1311"/>
      <c r="HP4" s="1311"/>
      <c r="HQ4" s="1311"/>
      <c r="HR4" s="1311"/>
      <c r="HS4" s="1311"/>
      <c r="HT4" s="1311"/>
      <c r="HU4" s="1311"/>
      <c r="HV4" s="1311"/>
      <c r="HW4" s="1311"/>
      <c r="HX4" s="1311"/>
      <c r="HY4" s="1311"/>
      <c r="HZ4" s="1311"/>
      <c r="IA4" s="1311"/>
      <c r="IB4" s="1311"/>
      <c r="IC4" s="1311"/>
      <c r="ID4" s="1311"/>
      <c r="IE4" s="1311"/>
      <c r="IF4" s="1311"/>
      <c r="IG4" s="1311"/>
      <c r="IH4" s="1311"/>
      <c r="II4" s="1311"/>
      <c r="IJ4" s="1311"/>
      <c r="IK4" s="1311"/>
      <c r="IL4" s="1311"/>
      <c r="IM4" s="1311"/>
      <c r="IN4" s="1311"/>
      <c r="IO4" s="1311"/>
      <c r="IP4" s="1311"/>
      <c r="IQ4" s="1311"/>
      <c r="IR4" s="1311"/>
      <c r="IS4" s="1311"/>
      <c r="IT4" s="1311"/>
    </row>
    <row r="5" spans="1:254" s="1310" customFormat="1" ht="19.5">
      <c r="A5" s="1312" t="s">
        <v>1485</v>
      </c>
      <c r="B5" s="1312"/>
      <c r="C5" s="1312"/>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c r="CT5" s="1311"/>
      <c r="CU5" s="1311"/>
      <c r="CV5" s="1311"/>
      <c r="CW5" s="1311"/>
      <c r="CX5" s="1311"/>
      <c r="CY5" s="1311"/>
      <c r="CZ5" s="1311"/>
      <c r="DA5" s="1311"/>
      <c r="DB5" s="1311"/>
      <c r="DC5" s="1311"/>
      <c r="DD5" s="1311"/>
      <c r="DE5" s="1311"/>
      <c r="DF5" s="1311"/>
      <c r="DG5" s="1311"/>
      <c r="DH5" s="1311"/>
      <c r="DI5" s="1311"/>
      <c r="DJ5" s="1311"/>
      <c r="DK5" s="1311"/>
      <c r="DL5" s="1311"/>
      <c r="DM5" s="1311"/>
      <c r="DN5" s="1311"/>
      <c r="DO5" s="1311"/>
      <c r="DP5" s="1311"/>
      <c r="DQ5" s="1311"/>
      <c r="DR5" s="1311"/>
      <c r="DS5" s="1311"/>
      <c r="DT5" s="1311"/>
      <c r="DU5" s="1311"/>
      <c r="DV5" s="1311"/>
      <c r="DW5" s="1311"/>
      <c r="DX5" s="1311"/>
      <c r="DY5" s="1311"/>
      <c r="DZ5" s="1311"/>
      <c r="EA5" s="1311"/>
      <c r="EB5" s="1311"/>
      <c r="EC5" s="1311"/>
      <c r="ED5" s="1311"/>
      <c r="EE5" s="1311"/>
      <c r="EF5" s="1311"/>
      <c r="EG5" s="1311"/>
      <c r="EH5" s="1311"/>
      <c r="EI5" s="1311"/>
      <c r="EJ5" s="1311"/>
      <c r="EK5" s="1311"/>
      <c r="EL5" s="1311"/>
      <c r="EM5" s="1311"/>
      <c r="EN5" s="1311"/>
      <c r="EO5" s="1311"/>
      <c r="EP5" s="1311"/>
      <c r="EQ5" s="1311"/>
      <c r="ER5" s="1311"/>
      <c r="ES5" s="1311"/>
      <c r="ET5" s="1311"/>
      <c r="EU5" s="1311"/>
      <c r="EV5" s="1311"/>
      <c r="EW5" s="1311"/>
      <c r="EX5" s="1311"/>
      <c r="EY5" s="1311"/>
      <c r="EZ5" s="1311"/>
      <c r="FA5" s="1311"/>
      <c r="FB5" s="1311"/>
      <c r="FC5" s="1311"/>
      <c r="FD5" s="1311"/>
      <c r="FE5" s="1311"/>
      <c r="FF5" s="1311"/>
      <c r="FG5" s="1311"/>
      <c r="FH5" s="1311"/>
      <c r="FI5" s="1311"/>
      <c r="FJ5" s="1311"/>
      <c r="FK5" s="1311"/>
      <c r="FL5" s="1311"/>
      <c r="FM5" s="1311"/>
      <c r="FN5" s="1311"/>
      <c r="FO5" s="1311"/>
      <c r="FP5" s="1311"/>
      <c r="FQ5" s="1311"/>
      <c r="FR5" s="1311"/>
      <c r="FS5" s="1311"/>
      <c r="FT5" s="1311"/>
      <c r="FU5" s="1311"/>
      <c r="FV5" s="1311"/>
      <c r="FW5" s="1311"/>
      <c r="FX5" s="1311"/>
      <c r="FY5" s="1311"/>
      <c r="FZ5" s="1311"/>
      <c r="GA5" s="1311"/>
      <c r="GB5" s="1311"/>
      <c r="GC5" s="1311"/>
      <c r="GD5" s="1311"/>
      <c r="GE5" s="1311"/>
      <c r="GF5" s="1311"/>
      <c r="GG5" s="1311"/>
      <c r="GH5" s="1311"/>
      <c r="GI5" s="1311"/>
      <c r="GJ5" s="1311"/>
      <c r="GK5" s="1311"/>
      <c r="GL5" s="1311"/>
      <c r="GM5" s="1311"/>
      <c r="GN5" s="1311"/>
      <c r="GO5" s="1311"/>
      <c r="GP5" s="1311"/>
      <c r="GQ5" s="1311"/>
      <c r="GR5" s="1311"/>
      <c r="GS5" s="1311"/>
      <c r="GT5" s="1311"/>
      <c r="GU5" s="1311"/>
      <c r="GV5" s="1311"/>
      <c r="GW5" s="1311"/>
      <c r="GX5" s="1311"/>
      <c r="GY5" s="1311"/>
      <c r="GZ5" s="1311"/>
      <c r="HA5" s="1311"/>
      <c r="HB5" s="1311"/>
      <c r="HC5" s="1311"/>
      <c r="HD5" s="1311"/>
      <c r="HE5" s="1311"/>
      <c r="HF5" s="1311"/>
      <c r="HG5" s="1311"/>
      <c r="HH5" s="1311"/>
      <c r="HI5" s="1311"/>
      <c r="HJ5" s="1311"/>
      <c r="HK5" s="1311"/>
      <c r="HL5" s="1311"/>
      <c r="HM5" s="1311"/>
      <c r="HN5" s="1311"/>
      <c r="HO5" s="1311"/>
      <c r="HP5" s="1311"/>
      <c r="HQ5" s="1311"/>
      <c r="HR5" s="1311"/>
      <c r="HS5" s="1311"/>
      <c r="HT5" s="1311"/>
      <c r="HU5" s="1311"/>
      <c r="HV5" s="1311"/>
      <c r="HW5" s="1311"/>
      <c r="HX5" s="1311"/>
      <c r="HY5" s="1311"/>
      <c r="HZ5" s="1311"/>
      <c r="IA5" s="1311"/>
      <c r="IB5" s="1311"/>
      <c r="IC5" s="1311"/>
      <c r="ID5" s="1311"/>
      <c r="IE5" s="1311"/>
      <c r="IF5" s="1311"/>
      <c r="IG5" s="1311"/>
      <c r="IH5" s="1311"/>
      <c r="II5" s="1311"/>
      <c r="IJ5" s="1311"/>
      <c r="IK5" s="1311"/>
      <c r="IL5" s="1311"/>
      <c r="IM5" s="1311"/>
      <c r="IN5" s="1311"/>
      <c r="IO5" s="1311"/>
      <c r="IP5" s="1311"/>
      <c r="IQ5" s="1311"/>
      <c r="IR5" s="1311"/>
      <c r="IS5" s="1311"/>
      <c r="IT5" s="1311"/>
    </row>
    <row r="6" spans="1:254" s="1310" customFormat="1" ht="19.5">
      <c r="A6" s="1158" t="s">
        <v>1312</v>
      </c>
      <c r="B6" s="1158"/>
      <c r="C6" s="1309"/>
      <c r="P6" s="1311"/>
      <c r="Q6" s="1311"/>
      <c r="R6" s="1311"/>
      <c r="S6" s="1311"/>
      <c r="T6" s="1311"/>
      <c r="U6" s="1311"/>
      <c r="V6" s="1311"/>
      <c r="W6" s="1311"/>
      <c r="X6" s="1311"/>
      <c r="Y6" s="1311"/>
      <c r="Z6" s="1311"/>
      <c r="AA6" s="1311"/>
      <c r="AB6" s="1311"/>
      <c r="AC6" s="1311"/>
      <c r="AD6" s="1311"/>
      <c r="AE6" s="1311"/>
      <c r="AF6" s="1311"/>
      <c r="AG6" s="1311"/>
      <c r="AH6" s="1311"/>
      <c r="AI6" s="1311"/>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c r="CU6" s="1311"/>
      <c r="CV6" s="1311"/>
      <c r="CW6" s="1311"/>
      <c r="CX6" s="1311"/>
      <c r="CY6" s="1311"/>
      <c r="CZ6" s="1311"/>
      <c r="DA6" s="1311"/>
      <c r="DB6" s="1311"/>
      <c r="DC6" s="1311"/>
      <c r="DD6" s="1311"/>
      <c r="DE6" s="1311"/>
      <c r="DF6" s="1311"/>
      <c r="DG6" s="1311"/>
      <c r="DH6" s="1311"/>
      <c r="DI6" s="1311"/>
      <c r="DJ6" s="1311"/>
      <c r="DK6" s="1311"/>
      <c r="DL6" s="1311"/>
      <c r="DM6" s="1311"/>
      <c r="DN6" s="1311"/>
      <c r="DO6" s="1311"/>
      <c r="DP6" s="1311"/>
      <c r="DQ6" s="1311"/>
      <c r="DR6" s="1311"/>
      <c r="DS6" s="1311"/>
      <c r="DT6" s="1311"/>
      <c r="DU6" s="1311"/>
      <c r="DV6" s="1311"/>
      <c r="DW6" s="1311"/>
      <c r="DX6" s="1311"/>
      <c r="DY6" s="1311"/>
      <c r="DZ6" s="1311"/>
      <c r="EA6" s="1311"/>
      <c r="EB6" s="1311"/>
      <c r="EC6" s="1311"/>
      <c r="ED6" s="1311"/>
      <c r="EE6" s="1311"/>
      <c r="EF6" s="1311"/>
      <c r="EG6" s="1311"/>
      <c r="EH6" s="1311"/>
      <c r="EI6" s="1311"/>
      <c r="EJ6" s="1311"/>
      <c r="EK6" s="1311"/>
      <c r="EL6" s="1311"/>
      <c r="EM6" s="1311"/>
      <c r="EN6" s="1311"/>
      <c r="EO6" s="1311"/>
      <c r="EP6" s="1311"/>
      <c r="EQ6" s="1311"/>
      <c r="ER6" s="1311"/>
      <c r="ES6" s="1311"/>
      <c r="ET6" s="1311"/>
      <c r="EU6" s="1311"/>
      <c r="EV6" s="1311"/>
      <c r="EW6" s="1311"/>
      <c r="EX6" s="1311"/>
      <c r="EY6" s="1311"/>
      <c r="EZ6" s="1311"/>
      <c r="FA6" s="1311"/>
      <c r="FB6" s="1311"/>
      <c r="FC6" s="1311"/>
      <c r="FD6" s="1311"/>
      <c r="FE6" s="1311"/>
      <c r="FF6" s="1311"/>
      <c r="FG6" s="1311"/>
      <c r="FH6" s="1311"/>
      <c r="FI6" s="1311"/>
      <c r="FJ6" s="1311"/>
      <c r="FK6" s="1311"/>
      <c r="FL6" s="1311"/>
      <c r="FM6" s="1311"/>
      <c r="FN6" s="1311"/>
      <c r="FO6" s="1311"/>
      <c r="FP6" s="1311"/>
      <c r="FQ6" s="1311"/>
      <c r="FR6" s="1311"/>
      <c r="FS6" s="1311"/>
      <c r="FT6" s="1311"/>
      <c r="FU6" s="1311"/>
      <c r="FV6" s="1311"/>
      <c r="FW6" s="1311"/>
      <c r="FX6" s="1311"/>
      <c r="FY6" s="1311"/>
      <c r="FZ6" s="1311"/>
      <c r="GA6" s="1311"/>
      <c r="GB6" s="1311"/>
      <c r="GC6" s="1311"/>
      <c r="GD6" s="1311"/>
      <c r="GE6" s="1311"/>
      <c r="GF6" s="1311"/>
      <c r="GG6" s="1311"/>
      <c r="GH6" s="1311"/>
      <c r="GI6" s="1311"/>
      <c r="GJ6" s="1311"/>
      <c r="GK6" s="1311"/>
      <c r="GL6" s="1311"/>
      <c r="GM6" s="1311"/>
      <c r="GN6" s="1311"/>
      <c r="GO6" s="1311"/>
      <c r="GP6" s="1311"/>
      <c r="GQ6" s="1311"/>
      <c r="GR6" s="1311"/>
      <c r="GS6" s="1311"/>
      <c r="GT6" s="1311"/>
      <c r="GU6" s="1311"/>
      <c r="GV6" s="1311"/>
      <c r="GW6" s="1311"/>
      <c r="GX6" s="1311"/>
      <c r="GY6" s="1311"/>
      <c r="GZ6" s="1311"/>
      <c r="HA6" s="1311"/>
      <c r="HB6" s="1311"/>
      <c r="HC6" s="1311"/>
      <c r="HD6" s="1311"/>
      <c r="HE6" s="1311"/>
      <c r="HF6" s="1311"/>
      <c r="HG6" s="1311"/>
      <c r="HH6" s="1311"/>
      <c r="HI6" s="1311"/>
      <c r="HJ6" s="1311"/>
      <c r="HK6" s="1311"/>
      <c r="HL6" s="1311"/>
      <c r="HM6" s="1311"/>
      <c r="HN6" s="1311"/>
      <c r="HO6" s="1311"/>
      <c r="HP6" s="1311"/>
      <c r="HQ6" s="1311"/>
      <c r="HR6" s="1311"/>
      <c r="HS6" s="1311"/>
      <c r="HT6" s="1311"/>
      <c r="HU6" s="1311"/>
      <c r="HV6" s="1311"/>
      <c r="HW6" s="1311"/>
      <c r="HX6" s="1311"/>
      <c r="HY6" s="1311"/>
      <c r="HZ6" s="1311"/>
      <c r="IA6" s="1311"/>
      <c r="IB6" s="1311"/>
      <c r="IC6" s="1311"/>
      <c r="ID6" s="1311"/>
      <c r="IE6" s="1311"/>
      <c r="IF6" s="1311"/>
      <c r="IG6" s="1311"/>
      <c r="IH6" s="1311"/>
      <c r="II6" s="1311"/>
      <c r="IJ6" s="1311"/>
      <c r="IK6" s="1311"/>
      <c r="IL6" s="1311"/>
      <c r="IM6" s="1311"/>
      <c r="IN6" s="1311"/>
      <c r="IO6" s="1311"/>
      <c r="IP6" s="1311"/>
      <c r="IQ6" s="1311"/>
      <c r="IR6" s="1311"/>
      <c r="IS6" s="1311"/>
      <c r="IT6" s="1311"/>
    </row>
    <row r="7" spans="1:254" s="1310" customFormat="1" ht="19.5">
      <c r="B7" s="1336"/>
      <c r="C7" s="1274"/>
      <c r="D7" s="1275"/>
      <c r="E7" s="1124"/>
      <c r="F7" s="1124"/>
      <c r="G7" s="1124"/>
      <c r="H7" s="1054" t="s">
        <v>152</v>
      </c>
      <c r="I7" s="1054"/>
      <c r="J7" s="1054" t="s">
        <v>151</v>
      </c>
      <c r="K7" s="1054"/>
      <c r="L7" s="1054"/>
      <c r="M7" s="1054"/>
      <c r="N7" s="1054"/>
      <c r="O7" s="1054"/>
      <c r="P7" s="1054"/>
      <c r="Q7" s="1054"/>
      <c r="R7" s="1272"/>
    </row>
    <row r="8" spans="1:254" s="1310" customFormat="1" ht="29.25">
      <c r="B8" s="961" t="s">
        <v>1186</v>
      </c>
      <c r="C8" s="961" t="s">
        <v>1187</v>
      </c>
      <c r="D8" s="961" t="s">
        <v>1188</v>
      </c>
      <c r="E8" s="961" t="s">
        <v>1189</v>
      </c>
      <c r="F8" s="1124" t="s">
        <v>240</v>
      </c>
      <c r="G8" s="1160" t="s">
        <v>239</v>
      </c>
      <c r="H8" s="1055">
        <v>2012</v>
      </c>
      <c r="I8" s="1055">
        <v>2013</v>
      </c>
      <c r="J8" s="1055">
        <v>2014</v>
      </c>
      <c r="K8" s="1055">
        <v>2015</v>
      </c>
      <c r="L8" s="1055">
        <v>2016</v>
      </c>
      <c r="M8" s="1055">
        <v>2017</v>
      </c>
      <c r="N8" s="1055">
        <v>2018</v>
      </c>
      <c r="O8" s="1055">
        <v>2019</v>
      </c>
      <c r="P8" s="1055">
        <v>2020</v>
      </c>
      <c r="Q8" s="1055">
        <v>2021</v>
      </c>
      <c r="R8" s="1272"/>
    </row>
    <row r="9" spans="1:254" s="981" customFormat="1" ht="31.5" customHeight="1">
      <c r="B9" s="1337" t="s">
        <v>1486</v>
      </c>
      <c r="C9" s="1338" t="s">
        <v>1470</v>
      </c>
      <c r="D9" s="1339" t="s">
        <v>1377</v>
      </c>
      <c r="E9" s="1216" t="s">
        <v>739</v>
      </c>
      <c r="F9" s="1340"/>
      <c r="G9" s="1341"/>
      <c r="H9" s="1342"/>
      <c r="I9" s="1343"/>
      <c r="J9" s="1343"/>
      <c r="K9" s="1343"/>
      <c r="L9" s="1343"/>
      <c r="M9" s="1343"/>
      <c r="N9" s="1343"/>
      <c r="O9" s="1343"/>
      <c r="P9" s="1343"/>
      <c r="Q9" s="1343"/>
      <c r="R9" s="1208"/>
    </row>
    <row r="10" spans="1:254" s="981" customFormat="1" ht="19.5">
      <c r="B10" s="1241"/>
      <c r="C10" s="1136"/>
      <c r="D10" s="1344"/>
      <c r="E10" s="1215" t="s">
        <v>734</v>
      </c>
      <c r="F10" s="1224"/>
      <c r="G10" s="1345"/>
      <c r="H10" s="1343"/>
      <c r="I10" s="1343"/>
      <c r="J10" s="1343"/>
      <c r="K10" s="1343"/>
      <c r="L10" s="1343"/>
      <c r="M10" s="1343"/>
      <c r="N10" s="1343"/>
      <c r="O10" s="1343"/>
      <c r="P10" s="1343"/>
      <c r="Q10" s="1343"/>
      <c r="R10" s="1208"/>
    </row>
    <row r="11" spans="1:254" s="981" customFormat="1" ht="20.25" customHeight="1">
      <c r="B11" s="1241"/>
      <c r="C11" s="1136"/>
      <c r="D11" s="1346" t="s">
        <v>1487</v>
      </c>
      <c r="E11" s="1215" t="s">
        <v>739</v>
      </c>
      <c r="F11" s="1221"/>
      <c r="G11" s="1222"/>
      <c r="H11" s="1343"/>
      <c r="I11" s="1343"/>
      <c r="J11" s="1343"/>
      <c r="K11" s="1343"/>
      <c r="L11" s="1343"/>
      <c r="M11" s="1343"/>
      <c r="N11" s="1343"/>
      <c r="O11" s="1343"/>
      <c r="P11" s="1343"/>
      <c r="Q11" s="1343"/>
      <c r="R11" s="1347"/>
    </row>
    <row r="12" spans="1:254" s="981" customFormat="1">
      <c r="B12" s="1241"/>
      <c r="C12" s="1136"/>
      <c r="D12" s="1344"/>
      <c r="E12" s="1215" t="s">
        <v>734</v>
      </c>
      <c r="F12" s="1221"/>
      <c r="G12" s="1222"/>
      <c r="H12" s="1343"/>
      <c r="I12" s="1343"/>
      <c r="J12" s="1343"/>
      <c r="K12" s="1343"/>
      <c r="L12" s="1343"/>
      <c r="M12" s="1343"/>
      <c r="N12" s="1343"/>
      <c r="O12" s="1343"/>
      <c r="P12" s="1343"/>
      <c r="Q12" s="1343"/>
      <c r="R12" s="1347"/>
    </row>
    <row r="13" spans="1:254" s="981" customFormat="1">
      <c r="B13" s="1241"/>
      <c r="C13" s="1136"/>
      <c r="D13" s="1224" t="s">
        <v>1379</v>
      </c>
      <c r="E13" s="1224"/>
      <c r="F13" s="1224"/>
      <c r="G13" s="1345"/>
      <c r="H13" s="1343"/>
      <c r="I13" s="1343"/>
      <c r="J13" s="1343"/>
      <c r="K13" s="1343"/>
      <c r="L13" s="1343"/>
      <c r="M13" s="1343"/>
      <c r="N13" s="1343"/>
      <c r="O13" s="1343"/>
      <c r="P13" s="1343"/>
      <c r="Q13" s="1343"/>
      <c r="R13" s="1330"/>
    </row>
    <row r="14" spans="1:254" s="981" customFormat="1">
      <c r="B14" s="1241"/>
      <c r="C14" s="1136"/>
      <c r="D14" s="1221" t="s">
        <v>1401</v>
      </c>
      <c r="E14" s="1221"/>
      <c r="F14" s="1221"/>
      <c r="G14" s="1222"/>
      <c r="H14" s="1343"/>
      <c r="I14" s="1343"/>
      <c r="J14" s="1343"/>
      <c r="K14" s="1343"/>
      <c r="L14" s="1343"/>
      <c r="M14" s="1343"/>
      <c r="N14" s="1343"/>
      <c r="O14" s="1343"/>
      <c r="P14" s="1343"/>
      <c r="Q14" s="1343"/>
      <c r="R14" s="1347"/>
    </row>
    <row r="15" spans="1:254" s="981" customFormat="1">
      <c r="B15" s="1241"/>
      <c r="C15" s="1136"/>
      <c r="D15" s="1221" t="s">
        <v>1381</v>
      </c>
      <c r="E15" s="1221"/>
      <c r="F15" s="1221"/>
      <c r="G15" s="1222"/>
      <c r="H15" s="1343"/>
      <c r="I15" s="1343"/>
      <c r="J15" s="1343"/>
      <c r="K15" s="1343"/>
      <c r="L15" s="1343"/>
      <c r="M15" s="1343"/>
      <c r="N15" s="1343"/>
      <c r="O15" s="1343"/>
      <c r="P15" s="1343"/>
      <c r="Q15" s="1343"/>
      <c r="R15" s="1347"/>
    </row>
    <row r="16" spans="1:254" s="981" customFormat="1" ht="19.5">
      <c r="B16" s="1241"/>
      <c r="C16" s="1136"/>
      <c r="D16" s="1223" t="s">
        <v>1488</v>
      </c>
      <c r="E16" s="1224"/>
      <c r="F16" s="1224"/>
      <c r="G16" s="1345"/>
      <c r="H16" s="1222"/>
      <c r="I16" s="1222"/>
      <c r="J16" s="1222"/>
      <c r="K16" s="1222"/>
      <c r="L16" s="1222"/>
      <c r="M16" s="1222"/>
      <c r="N16" s="1222"/>
      <c r="O16" s="1222"/>
      <c r="P16" s="1222"/>
      <c r="Q16" s="1222"/>
      <c r="R16" s="1208"/>
    </row>
    <row r="17" spans="2:18" s="981" customFormat="1" ht="19.5">
      <c r="B17" s="1241"/>
      <c r="C17" s="1136"/>
      <c r="D17" s="1224" t="s">
        <v>95</v>
      </c>
      <c r="E17" s="1221"/>
      <c r="F17" s="1221"/>
      <c r="G17" s="1222"/>
      <c r="H17" s="1343"/>
      <c r="I17" s="1343"/>
      <c r="J17" s="1343"/>
      <c r="K17" s="1343"/>
      <c r="L17" s="1343"/>
      <c r="M17" s="1343"/>
      <c r="N17" s="1343"/>
      <c r="O17" s="1343"/>
      <c r="P17" s="1343"/>
      <c r="Q17" s="1343"/>
      <c r="R17" s="1208"/>
    </row>
    <row r="18" spans="2:18" s="981" customFormat="1" ht="19.5">
      <c r="B18" s="1241"/>
      <c r="C18" s="1136"/>
      <c r="D18" s="1348" t="s">
        <v>1488</v>
      </c>
      <c r="E18" s="1349"/>
      <c r="F18" s="1349"/>
      <c r="G18" s="1227"/>
      <c r="H18" s="1227"/>
      <c r="I18" s="1227"/>
      <c r="J18" s="1227"/>
      <c r="K18" s="1227"/>
      <c r="L18" s="1227"/>
      <c r="M18" s="1227"/>
      <c r="N18" s="1227"/>
      <c r="O18" s="1227"/>
      <c r="P18" s="1227"/>
      <c r="Q18" s="1227"/>
      <c r="R18" s="1208"/>
    </row>
    <row r="19" spans="2:18">
      <c r="B19" s="1350"/>
      <c r="C19" s="1338" t="s">
        <v>1210</v>
      </c>
      <c r="D19" s="1339" t="s">
        <v>1377</v>
      </c>
      <c r="E19" s="1216" t="s">
        <v>739</v>
      </c>
      <c r="F19" s="1340"/>
      <c r="G19" s="1341"/>
      <c r="H19" s="1342"/>
      <c r="I19" s="1343"/>
      <c r="J19" s="1343"/>
      <c r="K19" s="1343"/>
      <c r="L19" s="1343"/>
      <c r="M19" s="1343"/>
      <c r="N19" s="1343"/>
      <c r="O19" s="1343"/>
      <c r="P19" s="1343"/>
      <c r="Q19" s="1343"/>
    </row>
    <row r="20" spans="2:18">
      <c r="B20" s="1241"/>
      <c r="C20" s="1136"/>
      <c r="D20" s="1344"/>
      <c r="E20" s="1215" t="s">
        <v>734</v>
      </c>
      <c r="F20" s="1224"/>
      <c r="G20" s="1345"/>
      <c r="H20" s="1343"/>
      <c r="I20" s="1343"/>
      <c r="J20" s="1343"/>
      <c r="K20" s="1343"/>
      <c r="L20" s="1343"/>
      <c r="M20" s="1343"/>
      <c r="N20" s="1343"/>
      <c r="O20" s="1343"/>
      <c r="P20" s="1343"/>
      <c r="Q20" s="1343"/>
    </row>
    <row r="21" spans="2:18">
      <c r="B21" s="1241"/>
      <c r="C21" s="1136"/>
      <c r="D21" s="1346" t="s">
        <v>1487</v>
      </c>
      <c r="E21" s="1215" t="s">
        <v>739</v>
      </c>
      <c r="F21" s="1221"/>
      <c r="G21" s="1222"/>
      <c r="H21" s="1343"/>
      <c r="I21" s="1343"/>
      <c r="J21" s="1343"/>
      <c r="K21" s="1343"/>
      <c r="L21" s="1343"/>
      <c r="M21" s="1343"/>
      <c r="N21" s="1343"/>
      <c r="O21" s="1343"/>
      <c r="P21" s="1343"/>
      <c r="Q21" s="1343"/>
    </row>
    <row r="22" spans="2:18">
      <c r="B22" s="1241"/>
      <c r="C22" s="1136"/>
      <c r="D22" s="1344"/>
      <c r="E22" s="1215" t="s">
        <v>734</v>
      </c>
      <c r="F22" s="1221"/>
      <c r="G22" s="1222"/>
      <c r="H22" s="1343"/>
      <c r="I22" s="1343"/>
      <c r="J22" s="1343"/>
      <c r="K22" s="1343"/>
      <c r="L22" s="1343"/>
      <c r="M22" s="1343"/>
      <c r="N22" s="1343"/>
      <c r="O22" s="1343"/>
      <c r="P22" s="1343"/>
      <c r="Q22" s="1343"/>
    </row>
    <row r="23" spans="2:18">
      <c r="B23" s="1241"/>
      <c r="C23" s="1136"/>
      <c r="D23" s="1224" t="s">
        <v>1379</v>
      </c>
      <c r="E23" s="1224"/>
      <c r="F23" s="1224"/>
      <c r="G23" s="1345"/>
      <c r="H23" s="1343"/>
      <c r="I23" s="1343"/>
      <c r="J23" s="1343"/>
      <c r="K23" s="1343"/>
      <c r="L23" s="1343"/>
      <c r="M23" s="1343"/>
      <c r="N23" s="1343"/>
      <c r="O23" s="1343"/>
      <c r="P23" s="1343"/>
      <c r="Q23" s="1343"/>
    </row>
    <row r="24" spans="2:18">
      <c r="B24" s="1241"/>
      <c r="C24" s="1136"/>
      <c r="D24" s="1221" t="s">
        <v>1401</v>
      </c>
      <c r="E24" s="1221"/>
      <c r="F24" s="1221"/>
      <c r="G24" s="1222"/>
      <c r="H24" s="1343"/>
      <c r="I24" s="1343"/>
      <c r="J24" s="1343"/>
      <c r="K24" s="1343"/>
      <c r="L24" s="1343"/>
      <c r="M24" s="1343"/>
      <c r="N24" s="1343"/>
      <c r="O24" s="1343"/>
      <c r="P24" s="1343"/>
      <c r="Q24" s="1343"/>
    </row>
    <row r="25" spans="2:18">
      <c r="B25" s="1241"/>
      <c r="C25" s="1136"/>
      <c r="D25" s="1221" t="s">
        <v>1381</v>
      </c>
      <c r="E25" s="1221"/>
      <c r="F25" s="1221"/>
      <c r="G25" s="1222"/>
      <c r="H25" s="1343"/>
      <c r="I25" s="1343"/>
      <c r="J25" s="1343"/>
      <c r="K25" s="1343"/>
      <c r="L25" s="1343"/>
      <c r="M25" s="1343"/>
      <c r="N25" s="1343"/>
      <c r="O25" s="1343"/>
      <c r="P25" s="1343"/>
      <c r="Q25" s="1343"/>
    </row>
    <row r="26" spans="2:18">
      <c r="B26" s="1241"/>
      <c r="C26" s="1136"/>
      <c r="D26" s="1223" t="s">
        <v>1488</v>
      </c>
      <c r="E26" s="1224"/>
      <c r="F26" s="1224"/>
      <c r="G26" s="1345"/>
      <c r="H26" s="1222"/>
      <c r="I26" s="1222"/>
      <c r="J26" s="1222"/>
      <c r="K26" s="1222"/>
      <c r="L26" s="1222"/>
      <c r="M26" s="1222"/>
      <c r="N26" s="1222"/>
      <c r="O26" s="1222"/>
      <c r="P26" s="1222"/>
      <c r="Q26" s="1222"/>
    </row>
    <row r="27" spans="2:18">
      <c r="B27" s="1241"/>
      <c r="C27" s="1136"/>
      <c r="D27" s="1224" t="s">
        <v>95</v>
      </c>
      <c r="E27" s="1221"/>
      <c r="F27" s="1221"/>
      <c r="G27" s="1222"/>
      <c r="H27" s="1343"/>
      <c r="I27" s="1343"/>
      <c r="J27" s="1343"/>
      <c r="K27" s="1343"/>
      <c r="L27" s="1343"/>
      <c r="M27" s="1343"/>
      <c r="N27" s="1343"/>
      <c r="O27" s="1343"/>
      <c r="P27" s="1343"/>
      <c r="Q27" s="1343"/>
    </row>
    <row r="28" spans="2:18">
      <c r="B28" s="1351"/>
      <c r="C28" s="1136"/>
      <c r="D28" s="1348" t="s">
        <v>1488</v>
      </c>
      <c r="E28" s="1349"/>
      <c r="F28" s="1349"/>
      <c r="G28" s="1227"/>
      <c r="H28" s="1227"/>
      <c r="I28" s="1227"/>
      <c r="J28" s="1227"/>
      <c r="K28" s="1227"/>
      <c r="L28" s="1227"/>
      <c r="M28" s="1227"/>
      <c r="N28" s="1227"/>
      <c r="O28" s="1227"/>
      <c r="P28" s="1227"/>
      <c r="Q28" s="1227"/>
    </row>
    <row r="29" spans="2:18">
      <c r="B29" s="1350"/>
      <c r="C29" s="1338" t="s">
        <v>1482</v>
      </c>
      <c r="D29" s="1339" t="s">
        <v>1377</v>
      </c>
      <c r="E29" s="1216" t="s">
        <v>739</v>
      </c>
      <c r="F29" s="1340"/>
      <c r="G29" s="1341"/>
      <c r="H29" s="1342"/>
      <c r="I29" s="1343"/>
      <c r="J29" s="1343"/>
      <c r="K29" s="1343"/>
      <c r="L29" s="1343"/>
      <c r="M29" s="1343"/>
      <c r="N29" s="1343"/>
      <c r="O29" s="1343"/>
      <c r="P29" s="1343"/>
      <c r="Q29" s="1343"/>
    </row>
    <row r="30" spans="2:18">
      <c r="B30" s="1241"/>
      <c r="C30" s="1136"/>
      <c r="D30" s="1344"/>
      <c r="E30" s="1215" t="s">
        <v>734</v>
      </c>
      <c r="F30" s="1224"/>
      <c r="G30" s="1345"/>
      <c r="H30" s="1343"/>
      <c r="I30" s="1343"/>
      <c r="J30" s="1343"/>
      <c r="K30" s="1343"/>
      <c r="L30" s="1343"/>
      <c r="M30" s="1343"/>
      <c r="N30" s="1343"/>
      <c r="O30" s="1343"/>
      <c r="P30" s="1343"/>
      <c r="Q30" s="1343"/>
    </row>
    <row r="31" spans="2:18">
      <c r="B31" s="1241"/>
      <c r="C31" s="1136"/>
      <c r="D31" s="1346" t="s">
        <v>1487</v>
      </c>
      <c r="E31" s="1215" t="s">
        <v>739</v>
      </c>
      <c r="F31" s="1221"/>
      <c r="G31" s="1222"/>
      <c r="H31" s="1343"/>
      <c r="I31" s="1343"/>
      <c r="J31" s="1343"/>
      <c r="K31" s="1343"/>
      <c r="L31" s="1343"/>
      <c r="M31" s="1343"/>
      <c r="N31" s="1343"/>
      <c r="O31" s="1343"/>
      <c r="P31" s="1343"/>
      <c r="Q31" s="1343"/>
    </row>
    <row r="32" spans="2:18">
      <c r="B32" s="1241"/>
      <c r="C32" s="1136"/>
      <c r="D32" s="1344"/>
      <c r="E32" s="1215" t="s">
        <v>734</v>
      </c>
      <c r="F32" s="1221"/>
      <c r="G32" s="1222"/>
      <c r="H32" s="1343"/>
      <c r="I32" s="1343"/>
      <c r="J32" s="1343"/>
      <c r="K32" s="1343"/>
      <c r="L32" s="1343"/>
      <c r="M32" s="1343"/>
      <c r="N32" s="1343"/>
      <c r="O32" s="1343"/>
      <c r="P32" s="1343"/>
      <c r="Q32" s="1343"/>
    </row>
    <row r="33" spans="2:17">
      <c r="B33" s="1241"/>
      <c r="C33" s="1136"/>
      <c r="D33" s="1224" t="s">
        <v>1379</v>
      </c>
      <c r="E33" s="1224"/>
      <c r="F33" s="1224"/>
      <c r="G33" s="1345"/>
      <c r="H33" s="1343"/>
      <c r="I33" s="1343"/>
      <c r="J33" s="1343"/>
      <c r="K33" s="1343"/>
      <c r="L33" s="1343"/>
      <c r="M33" s="1343"/>
      <c r="N33" s="1343"/>
      <c r="O33" s="1343"/>
      <c r="P33" s="1343"/>
      <c r="Q33" s="1343"/>
    </row>
    <row r="34" spans="2:17">
      <c r="B34" s="1241"/>
      <c r="C34" s="1136"/>
      <c r="D34" s="1221" t="s">
        <v>1401</v>
      </c>
      <c r="E34" s="1221"/>
      <c r="F34" s="1221"/>
      <c r="G34" s="1222"/>
      <c r="H34" s="1343"/>
      <c r="I34" s="1343"/>
      <c r="J34" s="1343"/>
      <c r="K34" s="1343"/>
      <c r="L34" s="1343"/>
      <c r="M34" s="1343"/>
      <c r="N34" s="1343"/>
      <c r="O34" s="1343"/>
      <c r="P34" s="1343"/>
      <c r="Q34" s="1343"/>
    </row>
    <row r="35" spans="2:17">
      <c r="B35" s="1241"/>
      <c r="C35" s="1136"/>
      <c r="D35" s="1221" t="s">
        <v>1381</v>
      </c>
      <c r="E35" s="1221"/>
      <c r="F35" s="1221"/>
      <c r="G35" s="1222"/>
      <c r="H35" s="1343"/>
      <c r="I35" s="1343"/>
      <c r="J35" s="1343"/>
      <c r="K35" s="1343"/>
      <c r="L35" s="1343"/>
      <c r="M35" s="1343"/>
      <c r="N35" s="1343"/>
      <c r="O35" s="1343"/>
      <c r="P35" s="1343"/>
      <c r="Q35" s="1343"/>
    </row>
    <row r="36" spans="2:17">
      <c r="B36" s="1241"/>
      <c r="C36" s="1136"/>
      <c r="D36" s="1223" t="s">
        <v>1488</v>
      </c>
      <c r="E36" s="1224"/>
      <c r="F36" s="1224"/>
      <c r="G36" s="1345"/>
      <c r="H36" s="1222"/>
      <c r="I36" s="1222"/>
      <c r="J36" s="1222"/>
      <c r="K36" s="1222"/>
      <c r="L36" s="1222"/>
      <c r="M36" s="1222"/>
      <c r="N36" s="1222"/>
      <c r="O36" s="1222"/>
      <c r="P36" s="1222"/>
      <c r="Q36" s="1222"/>
    </row>
    <row r="37" spans="2:17">
      <c r="B37" s="1241"/>
      <c r="C37" s="1136"/>
      <c r="D37" s="1224" t="s">
        <v>95</v>
      </c>
      <c r="E37" s="1221"/>
      <c r="F37" s="1221"/>
      <c r="G37" s="1222"/>
      <c r="H37" s="1343"/>
      <c r="I37" s="1343"/>
      <c r="J37" s="1343"/>
      <c r="K37" s="1343"/>
      <c r="L37" s="1343"/>
      <c r="M37" s="1343"/>
      <c r="N37" s="1343"/>
      <c r="O37" s="1343"/>
      <c r="P37" s="1343"/>
      <c r="Q37" s="1343"/>
    </row>
    <row r="38" spans="2:17">
      <c r="B38" s="1351"/>
      <c r="C38" s="1136"/>
      <c r="D38" s="1348" t="s">
        <v>1488</v>
      </c>
      <c r="E38" s="1349"/>
      <c r="F38" s="1349"/>
      <c r="G38" s="1227"/>
      <c r="H38" s="1227"/>
      <c r="I38" s="1227"/>
      <c r="J38" s="1227"/>
      <c r="K38" s="1227"/>
      <c r="L38" s="1227"/>
      <c r="M38" s="1227"/>
      <c r="N38" s="1227"/>
      <c r="O38" s="1227"/>
      <c r="P38" s="1227"/>
      <c r="Q38" s="1227"/>
    </row>
    <row r="39" spans="2:17">
      <c r="B39" s="1350"/>
      <c r="C39" s="1338" t="s">
        <v>1483</v>
      </c>
      <c r="D39" s="1339" t="s">
        <v>1377</v>
      </c>
      <c r="E39" s="1216" t="s">
        <v>739</v>
      </c>
      <c r="F39" s="1340"/>
      <c r="G39" s="1341"/>
      <c r="H39" s="1342"/>
      <c r="I39" s="1343"/>
      <c r="J39" s="1343"/>
      <c r="K39" s="1343"/>
      <c r="L39" s="1343"/>
      <c r="M39" s="1343"/>
      <c r="N39" s="1343"/>
      <c r="O39" s="1343"/>
      <c r="P39" s="1343"/>
      <c r="Q39" s="1343"/>
    </row>
    <row r="40" spans="2:17">
      <c r="B40" s="1241"/>
      <c r="C40" s="1136"/>
      <c r="D40" s="1344"/>
      <c r="E40" s="1215" t="s">
        <v>734</v>
      </c>
      <c r="F40" s="1224"/>
      <c r="G40" s="1345"/>
      <c r="H40" s="1343"/>
      <c r="I40" s="1343"/>
      <c r="J40" s="1343"/>
      <c r="K40" s="1343"/>
      <c r="L40" s="1343"/>
      <c r="M40" s="1343"/>
      <c r="N40" s="1343"/>
      <c r="O40" s="1343"/>
      <c r="P40" s="1343"/>
      <c r="Q40" s="1343"/>
    </row>
    <row r="41" spans="2:17">
      <c r="B41" s="1241"/>
      <c r="C41" s="1136"/>
      <c r="D41" s="1346" t="s">
        <v>1487</v>
      </c>
      <c r="E41" s="1215" t="s">
        <v>739</v>
      </c>
      <c r="F41" s="1221"/>
      <c r="G41" s="1222"/>
      <c r="H41" s="1343"/>
      <c r="I41" s="1343"/>
      <c r="J41" s="1343"/>
      <c r="K41" s="1343"/>
      <c r="L41" s="1343"/>
      <c r="M41" s="1343"/>
      <c r="N41" s="1343"/>
      <c r="O41" s="1343"/>
      <c r="P41" s="1343"/>
      <c r="Q41" s="1343"/>
    </row>
    <row r="42" spans="2:17">
      <c r="B42" s="1241"/>
      <c r="C42" s="1136"/>
      <c r="D42" s="1344"/>
      <c r="E42" s="1215" t="s">
        <v>734</v>
      </c>
      <c r="F42" s="1221"/>
      <c r="G42" s="1222"/>
      <c r="H42" s="1343"/>
      <c r="I42" s="1343"/>
      <c r="J42" s="1343"/>
      <c r="K42" s="1343"/>
      <c r="L42" s="1343"/>
      <c r="M42" s="1343"/>
      <c r="N42" s="1343"/>
      <c r="O42" s="1343"/>
      <c r="P42" s="1343"/>
      <c r="Q42" s="1343"/>
    </row>
    <row r="43" spans="2:17">
      <c r="B43" s="1241"/>
      <c r="C43" s="1136"/>
      <c r="D43" s="1224" t="s">
        <v>1379</v>
      </c>
      <c r="E43" s="1224"/>
      <c r="F43" s="1224"/>
      <c r="G43" s="1345"/>
      <c r="H43" s="1343"/>
      <c r="I43" s="1343"/>
      <c r="J43" s="1343"/>
      <c r="K43" s="1343"/>
      <c r="L43" s="1343"/>
      <c r="M43" s="1343"/>
      <c r="N43" s="1343"/>
      <c r="O43" s="1343"/>
      <c r="P43" s="1343"/>
      <c r="Q43" s="1343"/>
    </row>
    <row r="44" spans="2:17">
      <c r="B44" s="1241"/>
      <c r="C44" s="1136"/>
      <c r="D44" s="1221" t="s">
        <v>1401</v>
      </c>
      <c r="E44" s="1221"/>
      <c r="F44" s="1221"/>
      <c r="G44" s="1222"/>
      <c r="H44" s="1343"/>
      <c r="I44" s="1343"/>
      <c r="J44" s="1343"/>
      <c r="K44" s="1343"/>
      <c r="L44" s="1343"/>
      <c r="M44" s="1343"/>
      <c r="N44" s="1343"/>
      <c r="O44" s="1343"/>
      <c r="P44" s="1343"/>
      <c r="Q44" s="1343"/>
    </row>
    <row r="45" spans="2:17">
      <c r="B45" s="1241"/>
      <c r="C45" s="1136"/>
      <c r="D45" s="1221" t="s">
        <v>1381</v>
      </c>
      <c r="E45" s="1221"/>
      <c r="F45" s="1221"/>
      <c r="G45" s="1222"/>
      <c r="H45" s="1343"/>
      <c r="I45" s="1343"/>
      <c r="J45" s="1343"/>
      <c r="K45" s="1343"/>
      <c r="L45" s="1343"/>
      <c r="M45" s="1343"/>
      <c r="N45" s="1343"/>
      <c r="O45" s="1343"/>
      <c r="P45" s="1343"/>
      <c r="Q45" s="1343"/>
    </row>
    <row r="46" spans="2:17">
      <c r="B46" s="1241"/>
      <c r="C46" s="1136"/>
      <c r="D46" s="1223" t="s">
        <v>1488</v>
      </c>
      <c r="E46" s="1224"/>
      <c r="F46" s="1224"/>
      <c r="G46" s="1345"/>
      <c r="H46" s="1222"/>
      <c r="I46" s="1222"/>
      <c r="J46" s="1222"/>
      <c r="K46" s="1222"/>
      <c r="L46" s="1222"/>
      <c r="M46" s="1222"/>
      <c r="N46" s="1222"/>
      <c r="O46" s="1222"/>
      <c r="P46" s="1222"/>
      <c r="Q46" s="1222"/>
    </row>
    <row r="47" spans="2:17">
      <c r="B47" s="1241"/>
      <c r="C47" s="1136"/>
      <c r="D47" s="1224" t="s">
        <v>95</v>
      </c>
      <c r="E47" s="1221"/>
      <c r="F47" s="1221"/>
      <c r="G47" s="1222"/>
      <c r="H47" s="1343"/>
      <c r="I47" s="1343"/>
      <c r="J47" s="1343"/>
      <c r="K47" s="1343"/>
      <c r="L47" s="1343"/>
      <c r="M47" s="1343"/>
      <c r="N47" s="1343"/>
      <c r="O47" s="1343"/>
      <c r="P47" s="1343"/>
      <c r="Q47" s="1343"/>
    </row>
    <row r="48" spans="2:17">
      <c r="B48" s="1351"/>
      <c r="C48" s="1136"/>
      <c r="D48" s="1348" t="s">
        <v>1488</v>
      </c>
      <c r="E48" s="1349"/>
      <c r="F48" s="1349"/>
      <c r="G48" s="1227"/>
      <c r="H48" s="1227"/>
      <c r="I48" s="1227"/>
      <c r="J48" s="1227"/>
      <c r="K48" s="1227"/>
      <c r="L48" s="1227"/>
      <c r="M48" s="1227"/>
      <c r="N48" s="1227"/>
      <c r="O48" s="1227"/>
      <c r="P48" s="1227"/>
      <c r="Q48" s="1227"/>
    </row>
    <row r="49" spans="2:17">
      <c r="B49" s="1350"/>
      <c r="C49" s="1338" t="s">
        <v>1213</v>
      </c>
      <c r="D49" s="1339" t="s">
        <v>1377</v>
      </c>
      <c r="E49" s="1216" t="s">
        <v>739</v>
      </c>
      <c r="F49" s="1340"/>
      <c r="G49" s="1341"/>
      <c r="H49" s="1342"/>
      <c r="I49" s="1343"/>
      <c r="J49" s="1343"/>
      <c r="K49" s="1343"/>
      <c r="L49" s="1343"/>
      <c r="M49" s="1343"/>
      <c r="N49" s="1343"/>
      <c r="O49" s="1343"/>
      <c r="P49" s="1343"/>
      <c r="Q49" s="1343"/>
    </row>
    <row r="50" spans="2:17">
      <c r="B50" s="1241"/>
      <c r="C50" s="1136"/>
      <c r="D50" s="1344"/>
      <c r="E50" s="1215" t="s">
        <v>734</v>
      </c>
      <c r="F50" s="1224"/>
      <c r="G50" s="1345"/>
      <c r="H50" s="1343"/>
      <c r="I50" s="1343"/>
      <c r="J50" s="1343"/>
      <c r="K50" s="1343"/>
      <c r="L50" s="1343"/>
      <c r="M50" s="1343"/>
      <c r="N50" s="1343"/>
      <c r="O50" s="1343"/>
      <c r="P50" s="1343"/>
      <c r="Q50" s="1343"/>
    </row>
    <row r="51" spans="2:17">
      <c r="B51" s="1241"/>
      <c r="C51" s="1136"/>
      <c r="D51" s="1346" t="s">
        <v>1487</v>
      </c>
      <c r="E51" s="1215" t="s">
        <v>739</v>
      </c>
      <c r="F51" s="1221"/>
      <c r="G51" s="1222"/>
      <c r="H51" s="1343"/>
      <c r="I51" s="1343"/>
      <c r="J51" s="1343"/>
      <c r="K51" s="1343"/>
      <c r="L51" s="1343"/>
      <c r="M51" s="1343"/>
      <c r="N51" s="1343"/>
      <c r="O51" s="1343"/>
      <c r="P51" s="1343"/>
      <c r="Q51" s="1343"/>
    </row>
    <row r="52" spans="2:17">
      <c r="B52" s="1241"/>
      <c r="C52" s="1136"/>
      <c r="D52" s="1344"/>
      <c r="E52" s="1215" t="s">
        <v>734</v>
      </c>
      <c r="F52" s="1221"/>
      <c r="G52" s="1222"/>
      <c r="H52" s="1343"/>
      <c r="I52" s="1343"/>
      <c r="J52" s="1343"/>
      <c r="K52" s="1343"/>
      <c r="L52" s="1343"/>
      <c r="M52" s="1343"/>
      <c r="N52" s="1343"/>
      <c r="O52" s="1343"/>
      <c r="P52" s="1343"/>
      <c r="Q52" s="1343"/>
    </row>
    <row r="53" spans="2:17">
      <c r="B53" s="1241"/>
      <c r="C53" s="1136"/>
      <c r="D53" s="1224" t="s">
        <v>1379</v>
      </c>
      <c r="E53" s="1224"/>
      <c r="F53" s="1224"/>
      <c r="G53" s="1345"/>
      <c r="H53" s="1343"/>
      <c r="I53" s="1343"/>
      <c r="J53" s="1343"/>
      <c r="K53" s="1343"/>
      <c r="L53" s="1343"/>
      <c r="M53" s="1343"/>
      <c r="N53" s="1343"/>
      <c r="O53" s="1343"/>
      <c r="P53" s="1343"/>
      <c r="Q53" s="1343"/>
    </row>
    <row r="54" spans="2:17">
      <c r="B54" s="1241"/>
      <c r="C54" s="1136"/>
      <c r="D54" s="1221" t="s">
        <v>1401</v>
      </c>
      <c r="E54" s="1221"/>
      <c r="F54" s="1221"/>
      <c r="G54" s="1222"/>
      <c r="H54" s="1343"/>
      <c r="I54" s="1343"/>
      <c r="J54" s="1343"/>
      <c r="K54" s="1343"/>
      <c r="L54" s="1343"/>
      <c r="M54" s="1343"/>
      <c r="N54" s="1343"/>
      <c r="O54" s="1343"/>
      <c r="P54" s="1343"/>
      <c r="Q54" s="1343"/>
    </row>
    <row r="55" spans="2:17">
      <c r="B55" s="1241"/>
      <c r="C55" s="1136"/>
      <c r="D55" s="1221" t="s">
        <v>1381</v>
      </c>
      <c r="E55" s="1221"/>
      <c r="F55" s="1221"/>
      <c r="G55" s="1222"/>
      <c r="H55" s="1343"/>
      <c r="I55" s="1343"/>
      <c r="J55" s="1343"/>
      <c r="K55" s="1343"/>
      <c r="L55" s="1343"/>
      <c r="M55" s="1343"/>
      <c r="N55" s="1343"/>
      <c r="O55" s="1343"/>
      <c r="P55" s="1343"/>
      <c r="Q55" s="1343"/>
    </row>
    <row r="56" spans="2:17">
      <c r="B56" s="1241"/>
      <c r="C56" s="1136"/>
      <c r="D56" s="1223" t="s">
        <v>1488</v>
      </c>
      <c r="E56" s="1224"/>
      <c r="F56" s="1224"/>
      <c r="G56" s="1345"/>
      <c r="H56" s="1222"/>
      <c r="I56" s="1222"/>
      <c r="J56" s="1222"/>
      <c r="K56" s="1222"/>
      <c r="L56" s="1222"/>
      <c r="M56" s="1222"/>
      <c r="N56" s="1222"/>
      <c r="O56" s="1222"/>
      <c r="P56" s="1222"/>
      <c r="Q56" s="1222"/>
    </row>
    <row r="57" spans="2:17">
      <c r="B57" s="1241"/>
      <c r="C57" s="1136"/>
      <c r="D57" s="1224" t="s">
        <v>95</v>
      </c>
      <c r="E57" s="1221"/>
      <c r="F57" s="1221"/>
      <c r="G57" s="1222"/>
      <c r="H57" s="1343"/>
      <c r="I57" s="1343"/>
      <c r="J57" s="1343"/>
      <c r="K57" s="1343"/>
      <c r="L57" s="1343"/>
      <c r="M57" s="1343"/>
      <c r="N57" s="1343"/>
      <c r="O57" s="1343"/>
      <c r="P57" s="1343"/>
      <c r="Q57" s="1343"/>
    </row>
    <row r="58" spans="2:17">
      <c r="B58" s="1351"/>
      <c r="C58" s="1136"/>
      <c r="D58" s="1348" t="s">
        <v>1488</v>
      </c>
      <c r="E58" s="1349"/>
      <c r="F58" s="1349"/>
      <c r="G58" s="1227"/>
      <c r="H58" s="1227"/>
      <c r="I58" s="1227"/>
      <c r="J58" s="1227"/>
      <c r="K58" s="1227"/>
      <c r="L58" s="1227"/>
      <c r="M58" s="1227"/>
      <c r="N58" s="1227"/>
      <c r="O58" s="1227"/>
      <c r="P58" s="1227"/>
      <c r="Q58" s="1227"/>
    </row>
    <row r="59" spans="2:17">
      <c r="B59" s="1350"/>
      <c r="C59" s="1338" t="s">
        <v>1214</v>
      </c>
      <c r="D59" s="1339" t="s">
        <v>1377</v>
      </c>
      <c r="E59" s="1216" t="s">
        <v>739</v>
      </c>
      <c r="F59" s="1340"/>
      <c r="G59" s="1341"/>
      <c r="H59" s="1342"/>
      <c r="I59" s="1343"/>
      <c r="J59" s="1343"/>
      <c r="K59" s="1343"/>
      <c r="L59" s="1343"/>
      <c r="M59" s="1343"/>
      <c r="N59" s="1343"/>
      <c r="O59" s="1343"/>
      <c r="P59" s="1343"/>
      <c r="Q59" s="1343"/>
    </row>
    <row r="60" spans="2:17">
      <c r="B60" s="1241"/>
      <c r="C60" s="1136"/>
      <c r="D60" s="1344"/>
      <c r="E60" s="1215" t="s">
        <v>734</v>
      </c>
      <c r="F60" s="1224"/>
      <c r="G60" s="1345"/>
      <c r="H60" s="1343"/>
      <c r="I60" s="1343"/>
      <c r="J60" s="1343"/>
      <c r="K60" s="1343"/>
      <c r="L60" s="1343"/>
      <c r="M60" s="1343"/>
      <c r="N60" s="1343"/>
      <c r="O60" s="1343"/>
      <c r="P60" s="1343"/>
      <c r="Q60" s="1343"/>
    </row>
    <row r="61" spans="2:17">
      <c r="B61" s="1241"/>
      <c r="C61" s="1136"/>
      <c r="D61" s="1346" t="s">
        <v>1487</v>
      </c>
      <c r="E61" s="1215" t="s">
        <v>739</v>
      </c>
      <c r="F61" s="1221"/>
      <c r="G61" s="1222"/>
      <c r="H61" s="1343"/>
      <c r="I61" s="1343"/>
      <c r="J61" s="1343"/>
      <c r="K61" s="1343"/>
      <c r="L61" s="1343"/>
      <c r="M61" s="1343"/>
      <c r="N61" s="1343"/>
      <c r="O61" s="1343"/>
      <c r="P61" s="1343"/>
      <c r="Q61" s="1343"/>
    </row>
    <row r="62" spans="2:17">
      <c r="B62" s="1241"/>
      <c r="C62" s="1136"/>
      <c r="D62" s="1344"/>
      <c r="E62" s="1215" t="s">
        <v>734</v>
      </c>
      <c r="F62" s="1221"/>
      <c r="G62" s="1222"/>
      <c r="H62" s="1343"/>
      <c r="I62" s="1343"/>
      <c r="J62" s="1343"/>
      <c r="K62" s="1343"/>
      <c r="L62" s="1343"/>
      <c r="M62" s="1343"/>
      <c r="N62" s="1343"/>
      <c r="O62" s="1343"/>
      <c r="P62" s="1343"/>
      <c r="Q62" s="1343"/>
    </row>
    <row r="63" spans="2:17">
      <c r="B63" s="1241"/>
      <c r="C63" s="1136"/>
      <c r="D63" s="1224" t="s">
        <v>1379</v>
      </c>
      <c r="E63" s="1224"/>
      <c r="F63" s="1224"/>
      <c r="G63" s="1345"/>
      <c r="H63" s="1343"/>
      <c r="I63" s="1343"/>
      <c r="J63" s="1343"/>
      <c r="K63" s="1343"/>
      <c r="L63" s="1343"/>
      <c r="M63" s="1343"/>
      <c r="N63" s="1343"/>
      <c r="O63" s="1343"/>
      <c r="P63" s="1343"/>
      <c r="Q63" s="1343"/>
    </row>
    <row r="64" spans="2:17">
      <c r="B64" s="1241"/>
      <c r="C64" s="1136"/>
      <c r="D64" s="1221" t="s">
        <v>1401</v>
      </c>
      <c r="E64" s="1221"/>
      <c r="F64" s="1221"/>
      <c r="G64" s="1222"/>
      <c r="H64" s="1343"/>
      <c r="I64" s="1343"/>
      <c r="J64" s="1343"/>
      <c r="K64" s="1343"/>
      <c r="L64" s="1343"/>
      <c r="M64" s="1343"/>
      <c r="N64" s="1343"/>
      <c r="O64" s="1343"/>
      <c r="P64" s="1343"/>
      <c r="Q64" s="1343"/>
    </row>
    <row r="65" spans="2:17">
      <c r="B65" s="1241"/>
      <c r="C65" s="1136"/>
      <c r="D65" s="1221" t="s">
        <v>1381</v>
      </c>
      <c r="E65" s="1221"/>
      <c r="F65" s="1221"/>
      <c r="G65" s="1222"/>
      <c r="H65" s="1343"/>
      <c r="I65" s="1343"/>
      <c r="J65" s="1343"/>
      <c r="K65" s="1343"/>
      <c r="L65" s="1343"/>
      <c r="M65" s="1343"/>
      <c r="N65" s="1343"/>
      <c r="O65" s="1343"/>
      <c r="P65" s="1343"/>
      <c r="Q65" s="1343"/>
    </row>
    <row r="66" spans="2:17">
      <c r="B66" s="1241"/>
      <c r="C66" s="1136"/>
      <c r="D66" s="1223" t="s">
        <v>1488</v>
      </c>
      <c r="E66" s="1224"/>
      <c r="F66" s="1224"/>
      <c r="G66" s="1345"/>
      <c r="H66" s="1222"/>
      <c r="I66" s="1222"/>
      <c r="J66" s="1222"/>
      <c r="K66" s="1222"/>
      <c r="L66" s="1222"/>
      <c r="M66" s="1222"/>
      <c r="N66" s="1222"/>
      <c r="O66" s="1222"/>
      <c r="P66" s="1222"/>
      <c r="Q66" s="1222"/>
    </row>
    <row r="67" spans="2:17">
      <c r="B67" s="1241"/>
      <c r="C67" s="1136"/>
      <c r="D67" s="1224" t="s">
        <v>95</v>
      </c>
      <c r="E67" s="1221"/>
      <c r="F67" s="1221"/>
      <c r="G67" s="1222"/>
      <c r="H67" s="1343"/>
      <c r="I67" s="1343"/>
      <c r="J67" s="1343"/>
      <c r="K67" s="1343"/>
      <c r="L67" s="1343"/>
      <c r="M67" s="1343"/>
      <c r="N67" s="1343"/>
      <c r="O67" s="1343"/>
      <c r="P67" s="1343"/>
      <c r="Q67" s="1343"/>
    </row>
    <row r="68" spans="2:17">
      <c r="B68" s="1351"/>
      <c r="C68" s="1136"/>
      <c r="D68" s="1348" t="s">
        <v>1488</v>
      </c>
      <c r="E68" s="1349"/>
      <c r="F68" s="1349"/>
      <c r="G68" s="1227"/>
      <c r="H68" s="1227"/>
      <c r="I68" s="1227"/>
      <c r="J68" s="1227"/>
      <c r="K68" s="1227"/>
      <c r="L68" s="1227"/>
      <c r="M68" s="1227"/>
      <c r="N68" s="1227"/>
      <c r="O68" s="1227"/>
      <c r="P68" s="1227"/>
      <c r="Q68" s="1227"/>
    </row>
    <row r="69" spans="2:17">
      <c r="B69" s="1350"/>
      <c r="C69" s="1338" t="s">
        <v>1489</v>
      </c>
      <c r="D69" s="1339" t="s">
        <v>1377</v>
      </c>
      <c r="E69" s="1216" t="s">
        <v>739</v>
      </c>
      <c r="F69" s="1340"/>
      <c r="G69" s="1341"/>
      <c r="H69" s="1342"/>
      <c r="I69" s="1343"/>
      <c r="J69" s="1343"/>
      <c r="K69" s="1343"/>
      <c r="L69" s="1343"/>
      <c r="M69" s="1343"/>
      <c r="N69" s="1343"/>
      <c r="O69" s="1343"/>
      <c r="P69" s="1343"/>
      <c r="Q69" s="1343"/>
    </row>
    <row r="70" spans="2:17">
      <c r="B70" s="1241"/>
      <c r="C70" s="1136"/>
      <c r="D70" s="1344"/>
      <c r="E70" s="1215" t="s">
        <v>734</v>
      </c>
      <c r="F70" s="1224"/>
      <c r="G70" s="1345"/>
      <c r="H70" s="1343"/>
      <c r="I70" s="1343"/>
      <c r="J70" s="1343"/>
      <c r="K70" s="1343"/>
      <c r="L70" s="1343"/>
      <c r="M70" s="1343"/>
      <c r="N70" s="1343"/>
      <c r="O70" s="1343"/>
      <c r="P70" s="1343"/>
      <c r="Q70" s="1343"/>
    </row>
    <row r="71" spans="2:17">
      <c r="B71" s="1241"/>
      <c r="C71" s="1136"/>
      <c r="D71" s="1346" t="s">
        <v>1487</v>
      </c>
      <c r="E71" s="1215" t="s">
        <v>739</v>
      </c>
      <c r="F71" s="1221"/>
      <c r="G71" s="1222"/>
      <c r="H71" s="1343"/>
      <c r="I71" s="1343"/>
      <c r="J71" s="1343"/>
      <c r="K71" s="1343"/>
      <c r="L71" s="1343"/>
      <c r="M71" s="1343"/>
      <c r="N71" s="1343"/>
      <c r="O71" s="1343"/>
      <c r="P71" s="1343"/>
      <c r="Q71" s="1343"/>
    </row>
    <row r="72" spans="2:17">
      <c r="B72" s="1241"/>
      <c r="C72" s="1136"/>
      <c r="D72" s="1344"/>
      <c r="E72" s="1215" t="s">
        <v>734</v>
      </c>
      <c r="F72" s="1221"/>
      <c r="G72" s="1222"/>
      <c r="H72" s="1343"/>
      <c r="I72" s="1343"/>
      <c r="J72" s="1343"/>
      <c r="K72" s="1343"/>
      <c r="L72" s="1343"/>
      <c r="M72" s="1343"/>
      <c r="N72" s="1343"/>
      <c r="O72" s="1343"/>
      <c r="P72" s="1343"/>
      <c r="Q72" s="1343"/>
    </row>
    <row r="73" spans="2:17">
      <c r="B73" s="1241"/>
      <c r="C73" s="1136"/>
      <c r="D73" s="1224" t="s">
        <v>1379</v>
      </c>
      <c r="E73" s="1224"/>
      <c r="F73" s="1224"/>
      <c r="G73" s="1345"/>
      <c r="H73" s="1343"/>
      <c r="I73" s="1343"/>
      <c r="J73" s="1343"/>
      <c r="K73" s="1343"/>
      <c r="L73" s="1343"/>
      <c r="M73" s="1343"/>
      <c r="N73" s="1343"/>
      <c r="O73" s="1343"/>
      <c r="P73" s="1343"/>
      <c r="Q73" s="1343"/>
    </row>
    <row r="74" spans="2:17">
      <c r="B74" s="1241"/>
      <c r="C74" s="1136"/>
      <c r="D74" s="1221" t="s">
        <v>1401</v>
      </c>
      <c r="E74" s="1221"/>
      <c r="F74" s="1221"/>
      <c r="G74" s="1222"/>
      <c r="H74" s="1343"/>
      <c r="I74" s="1343"/>
      <c r="J74" s="1343"/>
      <c r="K74" s="1343"/>
      <c r="L74" s="1343"/>
      <c r="M74" s="1343"/>
      <c r="N74" s="1343"/>
      <c r="O74" s="1343"/>
      <c r="P74" s="1343"/>
      <c r="Q74" s="1343"/>
    </row>
    <row r="75" spans="2:17">
      <c r="B75" s="1241"/>
      <c r="C75" s="1136"/>
      <c r="D75" s="1221" t="s">
        <v>1381</v>
      </c>
      <c r="E75" s="1221"/>
      <c r="F75" s="1221"/>
      <c r="G75" s="1222"/>
      <c r="H75" s="1343"/>
      <c r="I75" s="1343"/>
      <c r="J75" s="1343"/>
      <c r="K75" s="1343"/>
      <c r="L75" s="1343"/>
      <c r="M75" s="1343"/>
      <c r="N75" s="1343"/>
      <c r="O75" s="1343"/>
      <c r="P75" s="1343"/>
      <c r="Q75" s="1343"/>
    </row>
    <row r="76" spans="2:17">
      <c r="B76" s="1241"/>
      <c r="C76" s="1136"/>
      <c r="D76" s="1223" t="s">
        <v>1488</v>
      </c>
      <c r="E76" s="1224"/>
      <c r="F76" s="1224"/>
      <c r="G76" s="1345"/>
      <c r="H76" s="1222"/>
      <c r="I76" s="1222"/>
      <c r="J76" s="1222"/>
      <c r="K76" s="1222"/>
      <c r="L76" s="1222"/>
      <c r="M76" s="1222"/>
      <c r="N76" s="1222"/>
      <c r="O76" s="1222"/>
      <c r="P76" s="1222"/>
      <c r="Q76" s="1222"/>
    </row>
    <row r="77" spans="2:17">
      <c r="B77" s="1241"/>
      <c r="C77" s="1136"/>
      <c r="D77" s="1224" t="s">
        <v>95</v>
      </c>
      <c r="E77" s="1221"/>
      <c r="F77" s="1221"/>
      <c r="G77" s="1222"/>
      <c r="H77" s="1343"/>
      <c r="I77" s="1343"/>
      <c r="J77" s="1343"/>
      <c r="K77" s="1343"/>
      <c r="L77" s="1343"/>
      <c r="M77" s="1343"/>
      <c r="N77" s="1343"/>
      <c r="O77" s="1343"/>
      <c r="P77" s="1343"/>
      <c r="Q77" s="1343"/>
    </row>
    <row r="78" spans="2:17">
      <c r="B78" s="1351"/>
      <c r="C78" s="1136"/>
      <c r="D78" s="1348" t="s">
        <v>1488</v>
      </c>
      <c r="E78" s="1349"/>
      <c r="F78" s="1349"/>
      <c r="G78" s="1227"/>
      <c r="H78" s="1227"/>
      <c r="I78" s="1227"/>
      <c r="J78" s="1227"/>
      <c r="K78" s="1227"/>
      <c r="L78" s="1227"/>
      <c r="M78" s="1227"/>
      <c r="N78" s="1227"/>
      <c r="O78" s="1227"/>
      <c r="P78" s="1227"/>
      <c r="Q78" s="1227"/>
    </row>
  </sheetData>
  <pageMargins left="0.70866141732283472" right="0.70866141732283472" top="0.74803149606299213" bottom="0.74803149606299213" header="0.31496062992125984" footer="0.31496062992125984"/>
  <pageSetup paperSize="9" scale="10" fitToHeight="2" orientation="landscape" r:id="rId1"/>
  <headerFooter>
    <oddHeader>&amp;C&amp;Z&amp;F</oddHeader>
  </headerFooter>
</worksheet>
</file>

<file path=xl/worksheets/sheet41.xml><?xml version="1.0" encoding="utf-8"?>
<worksheet xmlns="http://schemas.openxmlformats.org/spreadsheetml/2006/main" xmlns:r="http://schemas.openxmlformats.org/officeDocument/2006/relationships">
  <sheetPr>
    <tabColor theme="7" tint="0.59999389629810485"/>
    <pageSetUpPr fitToPage="1"/>
  </sheetPr>
  <dimension ref="A1:IU193"/>
  <sheetViews>
    <sheetView showGridLines="0" topLeftCell="A178" zoomScale="80" zoomScaleNormal="80" workbookViewId="0">
      <selection activeCell="E33" sqref="E33"/>
    </sheetView>
  </sheetViews>
  <sheetFormatPr defaultColWidth="23.75" defaultRowHeight="12.75"/>
  <cols>
    <col min="1" max="1" width="8.25" style="1361" customWidth="1"/>
    <col min="2" max="2" width="23.75" style="1361"/>
    <col min="3" max="3" width="29.25" style="1361" customWidth="1"/>
    <col min="4" max="4" width="31.25" style="1361" bestFit="1" customWidth="1"/>
    <col min="5" max="5" width="11.25" style="1361" bestFit="1" customWidth="1"/>
    <col min="6" max="7" width="9.625" style="1361" customWidth="1"/>
    <col min="8" max="14" width="10.75" style="1361" customWidth="1"/>
    <col min="15" max="15" width="10.75" style="1379" customWidth="1"/>
    <col min="16" max="17" width="10.75" style="1361" customWidth="1"/>
    <col min="18" max="18" width="23.75" style="1043"/>
    <col min="19" max="16384" width="23.75" style="1361"/>
  </cols>
  <sheetData>
    <row r="1" spans="1:255" s="1043" customFormat="1" ht="26.25">
      <c r="A1" s="945" t="s">
        <v>1201</v>
      </c>
      <c r="B1" s="945"/>
      <c r="C1" s="990"/>
      <c r="D1" s="990"/>
      <c r="E1" s="990"/>
      <c r="F1" s="990"/>
      <c r="G1" s="990"/>
      <c r="H1" s="990"/>
      <c r="I1" s="990"/>
      <c r="J1" s="990"/>
      <c r="K1" s="990"/>
      <c r="L1" s="991"/>
      <c r="M1" s="990"/>
      <c r="N1" s="990"/>
      <c r="O1" s="1352"/>
      <c r="P1" s="1352"/>
      <c r="Q1" s="1352"/>
    </row>
    <row r="2" spans="1:255" s="1043" customFormat="1" ht="24.75">
      <c r="A2" s="949"/>
      <c r="B2" s="949"/>
      <c r="C2" s="1353"/>
      <c r="D2" s="990"/>
      <c r="E2" s="990"/>
      <c r="F2" s="990"/>
      <c r="G2" s="990"/>
      <c r="H2" s="990"/>
      <c r="I2" s="990"/>
      <c r="J2" s="990"/>
      <c r="K2" s="990"/>
      <c r="L2" s="990"/>
      <c r="M2" s="990"/>
      <c r="N2" s="990"/>
      <c r="O2" s="1352"/>
      <c r="P2" s="1352"/>
      <c r="Q2" s="1352"/>
    </row>
    <row r="3" spans="1:255" s="1043" customFormat="1" ht="25.5" thickBot="1">
      <c r="A3" s="952" t="s">
        <v>1468</v>
      </c>
      <c r="B3" s="952"/>
      <c r="C3" s="994"/>
      <c r="D3" s="994"/>
      <c r="E3" s="994"/>
      <c r="F3" s="994"/>
      <c r="G3" s="994"/>
      <c r="H3" s="994"/>
      <c r="I3" s="994"/>
      <c r="J3" s="994"/>
      <c r="K3" s="994"/>
      <c r="L3" s="994"/>
      <c r="M3" s="994"/>
      <c r="N3" s="994"/>
      <c r="O3" s="1352"/>
      <c r="P3" s="1352"/>
      <c r="Q3" s="1352"/>
    </row>
    <row r="4" spans="1:255" s="1354" customFormat="1" ht="14.25">
      <c r="B4" s="1355"/>
      <c r="O4" s="1356"/>
      <c r="P4" s="1356"/>
      <c r="Q4" s="1356"/>
      <c r="S4" s="1356"/>
      <c r="T4" s="1356"/>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c r="AT4" s="1356"/>
      <c r="AU4" s="1356"/>
      <c r="AV4" s="1356"/>
      <c r="AW4" s="1356"/>
      <c r="AX4" s="1356"/>
      <c r="AY4" s="1356"/>
      <c r="AZ4" s="1356"/>
      <c r="BA4" s="1356"/>
      <c r="BB4" s="1356"/>
      <c r="BC4" s="1356"/>
      <c r="BD4" s="1356"/>
      <c r="BE4" s="1356"/>
      <c r="BF4" s="1356"/>
      <c r="BG4" s="1356"/>
      <c r="BH4" s="1356"/>
      <c r="BI4" s="1356"/>
      <c r="BJ4" s="1356"/>
      <c r="BK4" s="1356"/>
      <c r="BL4" s="1356"/>
      <c r="BM4" s="1356"/>
      <c r="BN4" s="1356"/>
      <c r="BO4" s="1356"/>
      <c r="BP4" s="1356"/>
      <c r="BQ4" s="1356"/>
      <c r="BR4" s="1356"/>
      <c r="BS4" s="1356"/>
      <c r="BT4" s="1356"/>
      <c r="BU4" s="1356"/>
      <c r="BV4" s="1356"/>
      <c r="BW4" s="1356"/>
      <c r="BX4" s="1356"/>
      <c r="BY4" s="1356"/>
      <c r="BZ4" s="1356"/>
      <c r="CA4" s="1356"/>
      <c r="CB4" s="1356"/>
      <c r="CC4" s="1356"/>
      <c r="CD4" s="1356"/>
      <c r="CE4" s="1356"/>
      <c r="CF4" s="1356"/>
      <c r="CG4" s="1356"/>
      <c r="CH4" s="1356"/>
      <c r="CI4" s="1356"/>
      <c r="CJ4" s="1356"/>
      <c r="CK4" s="1356"/>
      <c r="CL4" s="1356"/>
      <c r="CM4" s="1356"/>
      <c r="CN4" s="1356"/>
      <c r="CO4" s="1356"/>
      <c r="CP4" s="1356"/>
      <c r="CQ4" s="1356"/>
      <c r="CR4" s="1356"/>
      <c r="CS4" s="1356"/>
      <c r="CT4" s="1356"/>
      <c r="CU4" s="1356"/>
      <c r="CV4" s="1356"/>
      <c r="CW4" s="1356"/>
      <c r="CX4" s="1356"/>
      <c r="CY4" s="1356"/>
      <c r="CZ4" s="1356"/>
      <c r="DA4" s="1356"/>
      <c r="DB4" s="1356"/>
      <c r="DC4" s="1356"/>
      <c r="DD4" s="1356"/>
      <c r="DE4" s="1356"/>
      <c r="DF4" s="1356"/>
      <c r="DG4" s="1356"/>
      <c r="DH4" s="1356"/>
      <c r="DI4" s="1356"/>
      <c r="DJ4" s="1356"/>
      <c r="DK4" s="1356"/>
      <c r="DL4" s="1356"/>
      <c r="DM4" s="1356"/>
      <c r="DN4" s="1356"/>
      <c r="DO4" s="1356"/>
      <c r="DP4" s="1356"/>
      <c r="DQ4" s="1356"/>
      <c r="DR4" s="1356"/>
      <c r="DS4" s="1356"/>
      <c r="DT4" s="1356"/>
      <c r="DU4" s="1356"/>
      <c r="DV4" s="1356"/>
      <c r="DW4" s="1356"/>
      <c r="DX4" s="1356"/>
      <c r="DY4" s="1356"/>
      <c r="DZ4" s="1356"/>
      <c r="EA4" s="1356"/>
      <c r="EB4" s="1356"/>
      <c r="EC4" s="1356"/>
      <c r="ED4" s="1356"/>
      <c r="EE4" s="1356"/>
      <c r="EF4" s="1356"/>
      <c r="EG4" s="1356"/>
      <c r="EH4" s="1356"/>
      <c r="EI4" s="1356"/>
      <c r="EJ4" s="1356"/>
      <c r="EK4" s="1356"/>
      <c r="EL4" s="1356"/>
      <c r="EM4" s="1356"/>
      <c r="EN4" s="1356"/>
      <c r="EO4" s="1356"/>
      <c r="EP4" s="1356"/>
      <c r="EQ4" s="1356"/>
      <c r="ER4" s="1356"/>
      <c r="ES4" s="1356"/>
      <c r="ET4" s="1356"/>
      <c r="EU4" s="1356"/>
      <c r="EV4" s="1356"/>
      <c r="EW4" s="1356"/>
      <c r="EX4" s="1356"/>
      <c r="EY4" s="1356"/>
      <c r="EZ4" s="1356"/>
      <c r="FA4" s="1356"/>
      <c r="FB4" s="1356"/>
      <c r="FC4" s="1356"/>
      <c r="FD4" s="1356"/>
      <c r="FE4" s="1356"/>
      <c r="FF4" s="1356"/>
      <c r="FG4" s="1356"/>
      <c r="FH4" s="1356"/>
      <c r="FI4" s="1356"/>
      <c r="FJ4" s="1356"/>
      <c r="FK4" s="1356"/>
      <c r="FL4" s="1356"/>
      <c r="FM4" s="1356"/>
      <c r="FN4" s="1356"/>
      <c r="FO4" s="1356"/>
      <c r="FP4" s="1356"/>
      <c r="FQ4" s="1356"/>
      <c r="FR4" s="1356"/>
      <c r="FS4" s="1356"/>
      <c r="FT4" s="1356"/>
      <c r="FU4" s="1356"/>
      <c r="FV4" s="1356"/>
      <c r="FW4" s="1356"/>
      <c r="FX4" s="1356"/>
      <c r="FY4" s="1356"/>
      <c r="FZ4" s="1356"/>
      <c r="GA4" s="1356"/>
      <c r="GB4" s="1356"/>
      <c r="GC4" s="1356"/>
      <c r="GD4" s="1356"/>
      <c r="GE4" s="1356"/>
      <c r="GF4" s="1356"/>
      <c r="GG4" s="1356"/>
      <c r="GH4" s="1356"/>
      <c r="GI4" s="1356"/>
      <c r="GJ4" s="1356"/>
      <c r="GK4" s="1356"/>
      <c r="GL4" s="1356"/>
      <c r="GM4" s="1356"/>
      <c r="GN4" s="1356"/>
      <c r="GO4" s="1356"/>
      <c r="GP4" s="1356"/>
      <c r="GQ4" s="1356"/>
      <c r="GR4" s="1356"/>
      <c r="GS4" s="1356"/>
      <c r="GT4" s="1356"/>
      <c r="GU4" s="1356"/>
      <c r="GV4" s="1356"/>
      <c r="GW4" s="1356"/>
      <c r="GX4" s="1356"/>
      <c r="GY4" s="1356"/>
      <c r="GZ4" s="1356"/>
      <c r="HA4" s="1356"/>
      <c r="HB4" s="1356"/>
      <c r="HC4" s="1356"/>
      <c r="HD4" s="1356"/>
      <c r="HE4" s="1356"/>
      <c r="HF4" s="1356"/>
      <c r="HG4" s="1356"/>
      <c r="HH4" s="1356"/>
      <c r="HI4" s="1356"/>
      <c r="HJ4" s="1356"/>
      <c r="HK4" s="1356"/>
      <c r="HL4" s="1356"/>
      <c r="HM4" s="1356"/>
      <c r="HN4" s="1356"/>
      <c r="HO4" s="1356"/>
      <c r="HP4" s="1356"/>
      <c r="HQ4" s="1356"/>
      <c r="HR4" s="1356"/>
      <c r="HS4" s="1356"/>
      <c r="HT4" s="1356"/>
      <c r="HU4" s="1356"/>
      <c r="HV4" s="1356"/>
      <c r="HW4" s="1356"/>
      <c r="HX4" s="1356"/>
      <c r="HY4" s="1356"/>
      <c r="HZ4" s="1356"/>
      <c r="IA4" s="1356"/>
      <c r="IB4" s="1356"/>
      <c r="IC4" s="1356"/>
      <c r="ID4" s="1356"/>
      <c r="IE4" s="1356"/>
      <c r="IF4" s="1356"/>
      <c r="IG4" s="1356"/>
      <c r="IH4" s="1356"/>
      <c r="II4" s="1356"/>
      <c r="IJ4" s="1356"/>
      <c r="IK4" s="1356"/>
      <c r="IL4" s="1356"/>
      <c r="IM4" s="1356"/>
      <c r="IN4" s="1356"/>
      <c r="IO4" s="1356"/>
      <c r="IP4" s="1356"/>
      <c r="IQ4" s="1356"/>
      <c r="IR4" s="1356"/>
      <c r="IS4" s="1356"/>
      <c r="IT4" s="1356"/>
      <c r="IU4" s="1356"/>
    </row>
    <row r="5" spans="1:255" s="1354" customFormat="1" ht="19.5">
      <c r="A5" s="1357" t="s">
        <v>1490</v>
      </c>
      <c r="B5" s="1357"/>
      <c r="C5" s="1358"/>
      <c r="D5" s="1359"/>
      <c r="E5" s="1359"/>
      <c r="F5" s="1359"/>
      <c r="G5" s="1359"/>
      <c r="L5" s="1356"/>
      <c r="O5" s="1356"/>
      <c r="P5" s="1360"/>
    </row>
    <row r="6" spans="1:255" s="1354" customFormat="1" ht="14.25">
      <c r="O6" s="1356"/>
      <c r="P6" s="1360"/>
    </row>
    <row r="7" spans="1:255">
      <c r="B7" s="1124"/>
      <c r="C7" s="1124"/>
      <c r="D7" s="1124"/>
      <c r="E7" s="1124"/>
      <c r="F7" s="1124"/>
      <c r="G7" s="1124"/>
      <c r="H7" s="1054" t="s">
        <v>152</v>
      </c>
      <c r="I7" s="1054"/>
      <c r="J7" s="1054" t="s">
        <v>151</v>
      </c>
      <c r="K7" s="1054"/>
      <c r="L7" s="1054"/>
      <c r="M7" s="1054"/>
      <c r="N7" s="1054"/>
      <c r="O7" s="1054"/>
      <c r="P7" s="1054"/>
      <c r="Q7" s="1054"/>
      <c r="R7" s="1361"/>
    </row>
    <row r="8" spans="1:255" ht="28.5" customHeight="1">
      <c r="B8" s="1107" t="s">
        <v>1186</v>
      </c>
      <c r="C8" s="1107" t="s">
        <v>1187</v>
      </c>
      <c r="D8" s="1107" t="s">
        <v>1188</v>
      </c>
      <c r="E8" s="1107" t="s">
        <v>1189</v>
      </c>
      <c r="F8" s="1124" t="s">
        <v>240</v>
      </c>
      <c r="G8" s="1160" t="s">
        <v>239</v>
      </c>
      <c r="H8" s="1055">
        <v>2012</v>
      </c>
      <c r="I8" s="1055">
        <v>2013</v>
      </c>
      <c r="J8" s="1055">
        <v>2014</v>
      </c>
      <c r="K8" s="1055">
        <v>2015</v>
      </c>
      <c r="L8" s="1055">
        <v>2016</v>
      </c>
      <c r="M8" s="1055">
        <v>2017</v>
      </c>
      <c r="N8" s="1055">
        <v>2018</v>
      </c>
      <c r="O8" s="1055">
        <v>2019</v>
      </c>
      <c r="P8" s="1055">
        <v>2020</v>
      </c>
      <c r="Q8" s="1055">
        <v>2021</v>
      </c>
      <c r="R8" s="1361"/>
    </row>
    <row r="9" spans="1:255" ht="28.5" customHeight="1">
      <c r="B9" s="1362" t="s">
        <v>1491</v>
      </c>
      <c r="C9" s="1124"/>
      <c r="D9" s="1238"/>
      <c r="E9" s="1238"/>
      <c r="F9" s="1238"/>
      <c r="G9" s="1238"/>
      <c r="H9" s="1363"/>
      <c r="I9" s="1364"/>
      <c r="J9" s="1365"/>
      <c r="K9" s="1365"/>
      <c r="L9" s="1365"/>
      <c r="M9" s="1365"/>
      <c r="N9" s="1365"/>
      <c r="O9" s="1365"/>
      <c r="P9" s="1365"/>
      <c r="Q9" s="1365"/>
      <c r="R9" s="1361"/>
    </row>
    <row r="10" spans="1:255">
      <c r="B10" s="1107" t="s">
        <v>1492</v>
      </c>
      <c r="C10" s="1107" t="s">
        <v>148</v>
      </c>
      <c r="D10" s="1124" t="s">
        <v>1493</v>
      </c>
      <c r="E10" s="1124"/>
      <c r="F10" s="1124"/>
      <c r="G10" s="1124"/>
      <c r="H10" s="1366"/>
      <c r="I10" s="1366"/>
      <c r="J10" s="1366"/>
      <c r="K10" s="1366"/>
      <c r="L10" s="1366"/>
      <c r="M10" s="1366"/>
      <c r="N10" s="1366"/>
      <c r="O10" s="1366"/>
      <c r="P10" s="1366"/>
      <c r="Q10" s="1366"/>
      <c r="R10" s="1361"/>
    </row>
    <row r="11" spans="1:255">
      <c r="B11" s="2599"/>
      <c r="C11" s="1107"/>
      <c r="D11" s="1124" t="s">
        <v>1494</v>
      </c>
      <c r="E11" s="1124"/>
      <c r="F11" s="1124"/>
      <c r="G11" s="1124"/>
      <c r="H11" s="988"/>
      <c r="I11" s="988"/>
      <c r="J11" s="988"/>
      <c r="K11" s="988"/>
      <c r="L11" s="988"/>
      <c r="M11" s="988"/>
      <c r="N11" s="988"/>
      <c r="O11" s="988"/>
      <c r="P11" s="988"/>
      <c r="Q11" s="988"/>
      <c r="R11" s="1361"/>
    </row>
    <row r="12" spans="1:255">
      <c r="B12" s="2600"/>
      <c r="C12" s="1107"/>
      <c r="D12" s="1124" t="s">
        <v>1495</v>
      </c>
      <c r="E12" s="1124"/>
      <c r="F12" s="1124"/>
      <c r="G12" s="1124"/>
      <c r="H12" s="988"/>
      <c r="I12" s="988"/>
      <c r="J12" s="988"/>
      <c r="K12" s="988"/>
      <c r="L12" s="988"/>
      <c r="M12" s="988"/>
      <c r="N12" s="988"/>
      <c r="O12" s="988"/>
      <c r="P12" s="988"/>
      <c r="Q12" s="988"/>
      <c r="R12" s="1361"/>
    </row>
    <row r="13" spans="1:255">
      <c r="B13" s="2600"/>
      <c r="C13" s="1107"/>
      <c r="D13" s="1124" t="s">
        <v>1496</v>
      </c>
      <c r="E13" s="1124"/>
      <c r="F13" s="1124"/>
      <c r="G13" s="1124"/>
      <c r="H13" s="988"/>
      <c r="I13" s="988"/>
      <c r="J13" s="988"/>
      <c r="K13" s="988"/>
      <c r="L13" s="988"/>
      <c r="M13" s="988"/>
      <c r="N13" s="988"/>
      <c r="O13" s="988"/>
      <c r="P13" s="988"/>
      <c r="Q13" s="988"/>
      <c r="R13" s="1361"/>
    </row>
    <row r="14" spans="1:255" ht="15.75" customHeight="1">
      <c r="B14" s="2601"/>
      <c r="C14" s="1107"/>
      <c r="D14" s="1124" t="s">
        <v>1497</v>
      </c>
      <c r="E14" s="1124"/>
      <c r="F14" s="1124"/>
      <c r="G14" s="1124"/>
      <c r="H14" s="1367">
        <f t="shared" ref="H14:Q15" si="0">+H10-H12</f>
        <v>0</v>
      </c>
      <c r="I14" s="1367">
        <f t="shared" si="0"/>
        <v>0</v>
      </c>
      <c r="J14" s="1367">
        <f t="shared" si="0"/>
        <v>0</v>
      </c>
      <c r="K14" s="1367">
        <f t="shared" si="0"/>
        <v>0</v>
      </c>
      <c r="L14" s="1367">
        <f t="shared" si="0"/>
        <v>0</v>
      </c>
      <c r="M14" s="1367">
        <f t="shared" si="0"/>
        <v>0</v>
      </c>
      <c r="N14" s="1367">
        <f t="shared" si="0"/>
        <v>0</v>
      </c>
      <c r="O14" s="1367">
        <f t="shared" si="0"/>
        <v>0</v>
      </c>
      <c r="P14" s="1367">
        <f t="shared" si="0"/>
        <v>0</v>
      </c>
      <c r="Q14" s="1367">
        <f t="shared" si="0"/>
        <v>0</v>
      </c>
      <c r="R14" s="1361"/>
    </row>
    <row r="15" spans="1:255" ht="19.5">
      <c r="B15" s="1283"/>
      <c r="C15" s="1107"/>
      <c r="D15" s="1124" t="s">
        <v>1498</v>
      </c>
      <c r="E15" s="1124"/>
      <c r="F15" s="1124"/>
      <c r="G15" s="1124"/>
      <c r="H15" s="1368">
        <f t="shared" si="0"/>
        <v>0</v>
      </c>
      <c r="I15" s="1368">
        <f t="shared" si="0"/>
        <v>0</v>
      </c>
      <c r="J15" s="1368">
        <f t="shared" si="0"/>
        <v>0</v>
      </c>
      <c r="K15" s="1368">
        <f t="shared" si="0"/>
        <v>0</v>
      </c>
      <c r="L15" s="1368">
        <f t="shared" si="0"/>
        <v>0</v>
      </c>
      <c r="M15" s="1368">
        <f t="shared" si="0"/>
        <v>0</v>
      </c>
      <c r="N15" s="1368">
        <f t="shared" si="0"/>
        <v>0</v>
      </c>
      <c r="O15" s="1368">
        <f t="shared" si="0"/>
        <v>0</v>
      </c>
      <c r="P15" s="1368">
        <f t="shared" si="0"/>
        <v>0</v>
      </c>
      <c r="Q15" s="1368">
        <f t="shared" si="0"/>
        <v>0</v>
      </c>
      <c r="R15" s="1361"/>
    </row>
    <row r="16" spans="1:255">
      <c r="B16" s="1107"/>
      <c r="C16" s="1107" t="s">
        <v>147</v>
      </c>
      <c r="D16" s="1124" t="s">
        <v>1493</v>
      </c>
      <c r="E16" s="1124"/>
      <c r="F16" s="1124"/>
      <c r="G16" s="1124"/>
      <c r="H16" s="1366"/>
      <c r="I16" s="1366"/>
      <c r="J16" s="1366"/>
      <c r="K16" s="1366"/>
      <c r="L16" s="1366"/>
      <c r="M16" s="1366"/>
      <c r="N16" s="1366"/>
      <c r="O16" s="1366"/>
      <c r="P16" s="1366"/>
      <c r="Q16" s="1366"/>
      <c r="R16" s="1361"/>
    </row>
    <row r="17" spans="2:18">
      <c r="B17" s="1107"/>
      <c r="C17" s="1107"/>
      <c r="D17" s="1124" t="s">
        <v>1494</v>
      </c>
      <c r="E17" s="1124"/>
      <c r="F17" s="1124"/>
      <c r="G17" s="1124"/>
      <c r="H17" s="988"/>
      <c r="I17" s="988"/>
      <c r="J17" s="988"/>
      <c r="K17" s="988"/>
      <c r="L17" s="988"/>
      <c r="M17" s="988"/>
      <c r="N17" s="988"/>
      <c r="O17" s="988"/>
      <c r="P17" s="988"/>
      <c r="Q17" s="988"/>
      <c r="R17" s="1361"/>
    </row>
    <row r="18" spans="2:18">
      <c r="B18" s="1107"/>
      <c r="C18" s="1107"/>
      <c r="D18" s="1124" t="s">
        <v>1495</v>
      </c>
      <c r="E18" s="1124"/>
      <c r="F18" s="1124"/>
      <c r="G18" s="1124"/>
      <c r="H18" s="988"/>
      <c r="I18" s="988"/>
      <c r="J18" s="988"/>
      <c r="K18" s="988"/>
      <c r="L18" s="988"/>
      <c r="M18" s="988"/>
      <c r="N18" s="988"/>
      <c r="O18" s="988"/>
      <c r="P18" s="988"/>
      <c r="Q18" s="988"/>
      <c r="R18" s="1361"/>
    </row>
    <row r="19" spans="2:18">
      <c r="B19" s="1107"/>
      <c r="C19" s="1107"/>
      <c r="D19" s="1124" t="s">
        <v>1496</v>
      </c>
      <c r="E19" s="1124"/>
      <c r="F19" s="1124"/>
      <c r="G19" s="1124"/>
      <c r="H19" s="988"/>
      <c r="I19" s="988"/>
      <c r="J19" s="988"/>
      <c r="K19" s="988"/>
      <c r="L19" s="988"/>
      <c r="M19" s="988"/>
      <c r="N19" s="988"/>
      <c r="O19" s="988"/>
      <c r="P19" s="988"/>
      <c r="Q19" s="988"/>
      <c r="R19" s="1361"/>
    </row>
    <row r="20" spans="2:18">
      <c r="B20" s="1107"/>
      <c r="C20" s="1107"/>
      <c r="D20" s="1124" t="s">
        <v>1497</v>
      </c>
      <c r="E20" s="1124"/>
      <c r="F20" s="1124"/>
      <c r="G20" s="1124"/>
      <c r="H20" s="1367">
        <f t="shared" ref="H20:Q21" si="1">+H16-H18</f>
        <v>0</v>
      </c>
      <c r="I20" s="1367">
        <f t="shared" si="1"/>
        <v>0</v>
      </c>
      <c r="J20" s="1367">
        <f t="shared" si="1"/>
        <v>0</v>
      </c>
      <c r="K20" s="1367">
        <f t="shared" si="1"/>
        <v>0</v>
      </c>
      <c r="L20" s="1367">
        <f t="shared" si="1"/>
        <v>0</v>
      </c>
      <c r="M20" s="1367">
        <f t="shared" si="1"/>
        <v>0</v>
      </c>
      <c r="N20" s="1367">
        <f t="shared" si="1"/>
        <v>0</v>
      </c>
      <c r="O20" s="1367">
        <f t="shared" si="1"/>
        <v>0</v>
      </c>
      <c r="P20" s="1367">
        <f t="shared" si="1"/>
        <v>0</v>
      </c>
      <c r="Q20" s="1367">
        <f t="shared" si="1"/>
        <v>0</v>
      </c>
      <c r="R20" s="1361"/>
    </row>
    <row r="21" spans="2:18">
      <c r="B21" s="1107"/>
      <c r="C21" s="1107"/>
      <c r="D21" s="1124" t="s">
        <v>1498</v>
      </c>
      <c r="E21" s="1124"/>
      <c r="F21" s="1124"/>
      <c r="G21" s="1124"/>
      <c r="H21" s="1368">
        <f t="shared" si="1"/>
        <v>0</v>
      </c>
      <c r="I21" s="1368">
        <f t="shared" si="1"/>
        <v>0</v>
      </c>
      <c r="J21" s="1368">
        <f t="shared" si="1"/>
        <v>0</v>
      </c>
      <c r="K21" s="1368">
        <f t="shared" si="1"/>
        <v>0</v>
      </c>
      <c r="L21" s="1368">
        <f t="shared" si="1"/>
        <v>0</v>
      </c>
      <c r="M21" s="1368">
        <f t="shared" si="1"/>
        <v>0</v>
      </c>
      <c r="N21" s="1368">
        <f t="shared" si="1"/>
        <v>0</v>
      </c>
      <c r="O21" s="1368">
        <f t="shared" si="1"/>
        <v>0</v>
      </c>
      <c r="P21" s="1368">
        <f t="shared" si="1"/>
        <v>0</v>
      </c>
      <c r="Q21" s="1368">
        <f t="shared" si="1"/>
        <v>0</v>
      </c>
      <c r="R21" s="1361"/>
    </row>
    <row r="22" spans="2:18">
      <c r="B22" s="1107"/>
      <c r="C22" s="1107" t="s">
        <v>1499</v>
      </c>
      <c r="D22" s="1124" t="s">
        <v>1493</v>
      </c>
      <c r="E22" s="1124"/>
      <c r="F22" s="1124"/>
      <c r="G22" s="1124"/>
      <c r="H22" s="1366"/>
      <c r="I22" s="1366"/>
      <c r="J22" s="1366"/>
      <c r="K22" s="1366"/>
      <c r="L22" s="1366"/>
      <c r="M22" s="1366"/>
      <c r="N22" s="1366"/>
      <c r="O22" s="1366"/>
      <c r="P22" s="1366"/>
      <c r="Q22" s="1366"/>
      <c r="R22" s="1361"/>
    </row>
    <row r="23" spans="2:18" ht="13.5" customHeight="1">
      <c r="B23" s="1107"/>
      <c r="C23" s="1107"/>
      <c r="D23" s="1124" t="s">
        <v>1494</v>
      </c>
      <c r="E23" s="1124"/>
      <c r="F23" s="1124"/>
      <c r="G23" s="1124"/>
      <c r="H23" s="988"/>
      <c r="I23" s="988"/>
      <c r="J23" s="988"/>
      <c r="K23" s="988"/>
      <c r="L23" s="988"/>
      <c r="M23" s="988"/>
      <c r="N23" s="988"/>
      <c r="O23" s="988"/>
      <c r="P23" s="988"/>
      <c r="Q23" s="988"/>
      <c r="R23" s="1361"/>
    </row>
    <row r="24" spans="2:18" ht="15.75" customHeight="1">
      <c r="B24" s="1107"/>
      <c r="C24" s="1107"/>
      <c r="D24" s="1124" t="s">
        <v>1495</v>
      </c>
      <c r="E24" s="1124"/>
      <c r="F24" s="1124"/>
      <c r="G24" s="1124"/>
      <c r="H24" s="988"/>
      <c r="I24" s="988"/>
      <c r="J24" s="988"/>
      <c r="K24" s="988"/>
      <c r="L24" s="988"/>
      <c r="M24" s="988"/>
      <c r="N24" s="988"/>
      <c r="O24" s="988"/>
      <c r="P24" s="988"/>
      <c r="Q24" s="988"/>
      <c r="R24" s="1361"/>
    </row>
    <row r="25" spans="2:18" ht="15" customHeight="1">
      <c r="B25" s="1283"/>
      <c r="C25" s="1107"/>
      <c r="D25" s="1124" t="s">
        <v>1496</v>
      </c>
      <c r="E25" s="1124"/>
      <c r="F25" s="1124"/>
      <c r="G25" s="1124"/>
      <c r="H25" s="988"/>
      <c r="I25" s="988"/>
      <c r="J25" s="988"/>
      <c r="K25" s="988"/>
      <c r="L25" s="988"/>
      <c r="M25" s="988"/>
      <c r="N25" s="988"/>
      <c r="O25" s="988"/>
      <c r="P25" s="988"/>
      <c r="Q25" s="988"/>
      <c r="R25" s="1361"/>
    </row>
    <row r="26" spans="2:18" ht="14.25" customHeight="1">
      <c r="B26" s="1283"/>
      <c r="C26" s="1107"/>
      <c r="D26" s="1124" t="s">
        <v>1497</v>
      </c>
      <c r="E26" s="1124"/>
      <c r="F26" s="1124"/>
      <c r="G26" s="1124"/>
      <c r="H26" s="1367">
        <f t="shared" ref="H26:Q27" si="2">+H22-H24</f>
        <v>0</v>
      </c>
      <c r="I26" s="1367">
        <f t="shared" si="2"/>
        <v>0</v>
      </c>
      <c r="J26" s="1367">
        <f t="shared" si="2"/>
        <v>0</v>
      </c>
      <c r="K26" s="1367">
        <f t="shared" si="2"/>
        <v>0</v>
      </c>
      <c r="L26" s="1367">
        <f t="shared" si="2"/>
        <v>0</v>
      </c>
      <c r="M26" s="1367">
        <f t="shared" si="2"/>
        <v>0</v>
      </c>
      <c r="N26" s="1367">
        <f t="shared" si="2"/>
        <v>0</v>
      </c>
      <c r="O26" s="1367">
        <f t="shared" si="2"/>
        <v>0</v>
      </c>
      <c r="P26" s="1367">
        <f t="shared" si="2"/>
        <v>0</v>
      </c>
      <c r="Q26" s="1367">
        <f t="shared" si="2"/>
        <v>0</v>
      </c>
      <c r="R26" s="1361"/>
    </row>
    <row r="27" spans="2:18" ht="14.25" customHeight="1">
      <c r="B27" s="1283"/>
      <c r="D27" s="1124" t="s">
        <v>1498</v>
      </c>
      <c r="E27" s="1124"/>
      <c r="F27" s="1124"/>
      <c r="G27" s="1124"/>
      <c r="H27" s="1368">
        <f t="shared" si="2"/>
        <v>0</v>
      </c>
      <c r="I27" s="1368">
        <f t="shared" si="2"/>
        <v>0</v>
      </c>
      <c r="J27" s="1368">
        <f t="shared" si="2"/>
        <v>0</v>
      </c>
      <c r="K27" s="1368">
        <f t="shared" si="2"/>
        <v>0</v>
      </c>
      <c r="L27" s="1368">
        <f t="shared" si="2"/>
        <v>0</v>
      </c>
      <c r="M27" s="1368">
        <f t="shared" si="2"/>
        <v>0</v>
      </c>
      <c r="N27" s="1368">
        <f t="shared" si="2"/>
        <v>0</v>
      </c>
      <c r="O27" s="1368">
        <f t="shared" si="2"/>
        <v>0</v>
      </c>
      <c r="P27" s="1368">
        <f t="shared" si="2"/>
        <v>0</v>
      </c>
      <c r="Q27" s="1368">
        <f t="shared" si="2"/>
        <v>0</v>
      </c>
      <c r="R27" s="1361"/>
    </row>
    <row r="28" spans="2:18" ht="19.5">
      <c r="B28" s="1283"/>
      <c r="C28" s="1107" t="s">
        <v>1500</v>
      </c>
      <c r="D28" s="1124" t="s">
        <v>1493</v>
      </c>
      <c r="E28" s="1124"/>
      <c r="F28" s="1124"/>
      <c r="G28" s="1124"/>
      <c r="H28" s="1366"/>
      <c r="I28" s="1366"/>
      <c r="J28" s="1366"/>
      <c r="K28" s="1366"/>
      <c r="L28" s="1366"/>
      <c r="M28" s="1366"/>
      <c r="N28" s="1366"/>
      <c r="O28" s="1366"/>
      <c r="P28" s="1366"/>
      <c r="Q28" s="1366"/>
      <c r="R28" s="1361"/>
    </row>
    <row r="29" spans="2:18" ht="14.25">
      <c r="B29" s="1369"/>
      <c r="C29" s="1107"/>
      <c r="D29" s="1124" t="s">
        <v>1494</v>
      </c>
      <c r="E29" s="1124"/>
      <c r="F29" s="1124"/>
      <c r="G29" s="1124"/>
      <c r="H29" s="988"/>
      <c r="I29" s="988"/>
      <c r="J29" s="988"/>
      <c r="K29" s="988"/>
      <c r="L29" s="988"/>
      <c r="M29" s="988"/>
      <c r="N29" s="988"/>
      <c r="O29" s="988"/>
      <c r="P29" s="988"/>
      <c r="Q29" s="988"/>
      <c r="R29" s="1361"/>
    </row>
    <row r="30" spans="2:18" ht="19.5">
      <c r="B30" s="1283"/>
      <c r="D30" s="1124" t="s">
        <v>1495</v>
      </c>
      <c r="E30" s="1124"/>
      <c r="F30" s="1124"/>
      <c r="G30" s="1124"/>
      <c r="H30" s="988"/>
      <c r="I30" s="988"/>
      <c r="J30" s="988"/>
      <c r="K30" s="988"/>
      <c r="L30" s="988"/>
      <c r="M30" s="988"/>
      <c r="N30" s="988"/>
      <c r="O30" s="988"/>
      <c r="P30" s="988"/>
      <c r="Q30" s="988"/>
      <c r="R30" s="1361"/>
    </row>
    <row r="31" spans="2:18" ht="14.25">
      <c r="B31" s="1369"/>
      <c r="C31" s="1107"/>
      <c r="D31" s="1124" t="s">
        <v>1496</v>
      </c>
      <c r="E31" s="1124"/>
      <c r="F31" s="1124"/>
      <c r="G31" s="1124"/>
      <c r="H31" s="988"/>
      <c r="I31" s="988"/>
      <c r="J31" s="988"/>
      <c r="K31" s="988"/>
      <c r="L31" s="988"/>
      <c r="M31" s="988"/>
      <c r="N31" s="988"/>
      <c r="O31" s="988"/>
      <c r="P31" s="988"/>
      <c r="Q31" s="988"/>
      <c r="R31" s="1361"/>
    </row>
    <row r="32" spans="2:18" ht="14.25">
      <c r="B32" s="1369"/>
      <c r="C32" s="1107"/>
      <c r="D32" s="1124" t="s">
        <v>1497</v>
      </c>
      <c r="E32" s="1124"/>
      <c r="F32" s="1124"/>
      <c r="G32" s="1124"/>
      <c r="H32" s="1367">
        <f t="shared" ref="H32:Q33" si="3">+H28-H30</f>
        <v>0</v>
      </c>
      <c r="I32" s="1367">
        <f t="shared" si="3"/>
        <v>0</v>
      </c>
      <c r="J32" s="1367">
        <f t="shared" si="3"/>
        <v>0</v>
      </c>
      <c r="K32" s="1367">
        <f t="shared" si="3"/>
        <v>0</v>
      </c>
      <c r="L32" s="1367">
        <f t="shared" si="3"/>
        <v>0</v>
      </c>
      <c r="M32" s="1367">
        <f t="shared" si="3"/>
        <v>0</v>
      </c>
      <c r="N32" s="1367">
        <f t="shared" si="3"/>
        <v>0</v>
      </c>
      <c r="O32" s="1367">
        <f t="shared" si="3"/>
        <v>0</v>
      </c>
      <c r="P32" s="1367">
        <f t="shared" si="3"/>
        <v>0</v>
      </c>
      <c r="Q32" s="1367">
        <f t="shared" si="3"/>
        <v>0</v>
      </c>
      <c r="R32" s="1361"/>
    </row>
    <row r="33" spans="2:18" ht="14.25">
      <c r="B33" s="1370"/>
      <c r="C33" s="1107"/>
      <c r="D33" s="1124" t="s">
        <v>1498</v>
      </c>
      <c r="E33" s="1124"/>
      <c r="F33" s="1124"/>
      <c r="G33" s="1124"/>
      <c r="H33" s="1368">
        <f t="shared" si="3"/>
        <v>0</v>
      </c>
      <c r="I33" s="1368">
        <f t="shared" si="3"/>
        <v>0</v>
      </c>
      <c r="J33" s="1368">
        <f t="shared" si="3"/>
        <v>0</v>
      </c>
      <c r="K33" s="1368">
        <f t="shared" si="3"/>
        <v>0</v>
      </c>
      <c r="L33" s="1368">
        <f t="shared" si="3"/>
        <v>0</v>
      </c>
      <c r="M33" s="1368">
        <f t="shared" si="3"/>
        <v>0</v>
      </c>
      <c r="N33" s="1368">
        <f t="shared" si="3"/>
        <v>0</v>
      </c>
      <c r="O33" s="1368">
        <f t="shared" si="3"/>
        <v>0</v>
      </c>
      <c r="P33" s="1368">
        <f t="shared" si="3"/>
        <v>0</v>
      </c>
      <c r="Q33" s="1368">
        <f t="shared" si="3"/>
        <v>0</v>
      </c>
      <c r="R33" s="1361"/>
    </row>
    <row r="34" spans="2:18" ht="14.25">
      <c r="B34" s="1370" t="s">
        <v>1416</v>
      </c>
      <c r="C34" s="1107" t="s">
        <v>1501</v>
      </c>
      <c r="D34" s="1124" t="s">
        <v>1493</v>
      </c>
      <c r="E34" s="1124"/>
      <c r="F34" s="1124"/>
      <c r="G34" s="1124"/>
      <c r="H34" s="1366"/>
      <c r="I34" s="1366"/>
      <c r="J34" s="1366"/>
      <c r="K34" s="1366"/>
      <c r="L34" s="1366"/>
      <c r="M34" s="1366"/>
      <c r="N34" s="1366"/>
      <c r="O34" s="1366"/>
      <c r="P34" s="1366"/>
      <c r="Q34" s="1366"/>
      <c r="R34" s="1361"/>
    </row>
    <row r="35" spans="2:18" ht="14.25">
      <c r="B35" s="1369"/>
      <c r="C35" s="1107"/>
      <c r="D35" s="1124" t="s">
        <v>1494</v>
      </c>
      <c r="E35" s="1124"/>
      <c r="F35" s="1124"/>
      <c r="G35" s="1124"/>
      <c r="H35" s="988"/>
      <c r="I35" s="988"/>
      <c r="J35" s="988"/>
      <c r="K35" s="988"/>
      <c r="L35" s="988"/>
      <c r="M35" s="988"/>
      <c r="N35" s="988"/>
      <c r="O35" s="988"/>
      <c r="P35" s="988"/>
      <c r="Q35" s="988"/>
      <c r="R35" s="1361"/>
    </row>
    <row r="36" spans="2:18" ht="14.25">
      <c r="B36" s="1369"/>
      <c r="C36" s="1107"/>
      <c r="D36" s="1124" t="s">
        <v>1495</v>
      </c>
      <c r="E36" s="1124"/>
      <c r="F36" s="1124"/>
      <c r="G36" s="1124"/>
      <c r="H36" s="988"/>
      <c r="I36" s="988"/>
      <c r="J36" s="988"/>
      <c r="K36" s="988"/>
      <c r="L36" s="988"/>
      <c r="M36" s="988"/>
      <c r="N36" s="988"/>
      <c r="O36" s="988"/>
      <c r="P36" s="988"/>
      <c r="Q36" s="988"/>
      <c r="R36" s="1361"/>
    </row>
    <row r="37" spans="2:18" ht="14.25">
      <c r="B37" s="1369"/>
      <c r="C37" s="1107"/>
      <c r="D37" s="1124" t="s">
        <v>1496</v>
      </c>
      <c r="E37" s="1124"/>
      <c r="F37" s="1124"/>
      <c r="G37" s="1124"/>
      <c r="H37" s="988"/>
      <c r="I37" s="988"/>
      <c r="J37" s="988"/>
      <c r="K37" s="988"/>
      <c r="L37" s="988"/>
      <c r="M37" s="988"/>
      <c r="N37" s="988"/>
      <c r="O37" s="988"/>
      <c r="P37" s="988"/>
      <c r="Q37" s="988"/>
      <c r="R37" s="1361"/>
    </row>
    <row r="38" spans="2:18" ht="14.25">
      <c r="B38" s="1369"/>
      <c r="C38" s="1107"/>
      <c r="D38" s="1124" t="s">
        <v>1497</v>
      </c>
      <c r="E38" s="1124"/>
      <c r="F38" s="1124"/>
      <c r="G38" s="1124"/>
      <c r="H38" s="1367">
        <f t="shared" ref="H38:Q39" si="4">+H34-H36</f>
        <v>0</v>
      </c>
      <c r="I38" s="1367">
        <f t="shared" si="4"/>
        <v>0</v>
      </c>
      <c r="J38" s="1367">
        <f t="shared" si="4"/>
        <v>0</v>
      </c>
      <c r="K38" s="1367">
        <f t="shared" si="4"/>
        <v>0</v>
      </c>
      <c r="L38" s="1367">
        <f t="shared" si="4"/>
        <v>0</v>
      </c>
      <c r="M38" s="1367">
        <f t="shared" si="4"/>
        <v>0</v>
      </c>
      <c r="N38" s="1367">
        <f t="shared" si="4"/>
        <v>0</v>
      </c>
      <c r="O38" s="1367">
        <f t="shared" si="4"/>
        <v>0</v>
      </c>
      <c r="P38" s="1367">
        <f t="shared" si="4"/>
        <v>0</v>
      </c>
      <c r="Q38" s="1367">
        <f t="shared" si="4"/>
        <v>0</v>
      </c>
      <c r="R38" s="1361"/>
    </row>
    <row r="39" spans="2:18" ht="14.25">
      <c r="B39" s="1369"/>
      <c r="C39" s="1107"/>
      <c r="D39" s="1124" t="s">
        <v>1498</v>
      </c>
      <c r="E39" s="1124"/>
      <c r="F39" s="1124"/>
      <c r="G39" s="1124"/>
      <c r="H39" s="1368">
        <f t="shared" si="4"/>
        <v>0</v>
      </c>
      <c r="I39" s="1368">
        <f t="shared" si="4"/>
        <v>0</v>
      </c>
      <c r="J39" s="1368">
        <f t="shared" si="4"/>
        <v>0</v>
      </c>
      <c r="K39" s="1368">
        <f t="shared" si="4"/>
        <v>0</v>
      </c>
      <c r="L39" s="1368">
        <f t="shared" si="4"/>
        <v>0</v>
      </c>
      <c r="M39" s="1368">
        <f t="shared" si="4"/>
        <v>0</v>
      </c>
      <c r="N39" s="1368">
        <f t="shared" si="4"/>
        <v>0</v>
      </c>
      <c r="O39" s="1368">
        <f t="shared" si="4"/>
        <v>0</v>
      </c>
      <c r="P39" s="1368">
        <f t="shared" si="4"/>
        <v>0</v>
      </c>
      <c r="Q39" s="1368">
        <f t="shared" si="4"/>
        <v>0</v>
      </c>
      <c r="R39" s="1361"/>
    </row>
    <row r="40" spans="2:18" ht="14.25">
      <c r="B40" s="1369"/>
      <c r="C40" s="1107" t="s">
        <v>1502</v>
      </c>
      <c r="D40" s="1124" t="s">
        <v>1493</v>
      </c>
      <c r="E40" s="1124"/>
      <c r="F40" s="1124"/>
      <c r="G40" s="1124"/>
      <c r="H40" s="1366"/>
      <c r="I40" s="1366"/>
      <c r="J40" s="1366"/>
      <c r="K40" s="1366"/>
      <c r="L40" s="1366"/>
      <c r="M40" s="1366"/>
      <c r="N40" s="1366"/>
      <c r="O40" s="1366"/>
      <c r="P40" s="1366"/>
      <c r="Q40" s="1366"/>
      <c r="R40" s="1361"/>
    </row>
    <row r="41" spans="2:18" ht="14.25">
      <c r="B41" s="1369"/>
      <c r="C41" s="1371"/>
      <c r="D41" s="1124" t="s">
        <v>1494</v>
      </c>
      <c r="E41" s="1124"/>
      <c r="F41" s="1124"/>
      <c r="G41" s="1124"/>
      <c r="H41" s="988"/>
      <c r="I41" s="988"/>
      <c r="J41" s="988"/>
      <c r="K41" s="988"/>
      <c r="L41" s="988"/>
      <c r="M41" s="988"/>
      <c r="N41" s="988"/>
      <c r="O41" s="988"/>
      <c r="P41" s="988"/>
      <c r="Q41" s="988"/>
      <c r="R41" s="1361"/>
    </row>
    <row r="42" spans="2:18" ht="14.25">
      <c r="B42" s="1369"/>
      <c r="C42" s="1107"/>
      <c r="D42" s="1124" t="s">
        <v>1495</v>
      </c>
      <c r="E42" s="1124"/>
      <c r="F42" s="1124"/>
      <c r="G42" s="1124"/>
      <c r="H42" s="988"/>
      <c r="I42" s="988"/>
      <c r="J42" s="988"/>
      <c r="K42" s="988"/>
      <c r="L42" s="988"/>
      <c r="M42" s="988"/>
      <c r="N42" s="988"/>
      <c r="O42" s="988"/>
      <c r="P42" s="988"/>
      <c r="Q42" s="988"/>
      <c r="R42" s="1361"/>
    </row>
    <row r="43" spans="2:18" ht="14.25">
      <c r="B43" s="1369"/>
      <c r="C43" s="1371"/>
      <c r="D43" s="1124" t="s">
        <v>1496</v>
      </c>
      <c r="E43" s="1124"/>
      <c r="F43" s="1124"/>
      <c r="G43" s="1124"/>
      <c r="H43" s="988"/>
      <c r="I43" s="988"/>
      <c r="J43" s="988"/>
      <c r="K43" s="988"/>
      <c r="L43" s="988"/>
      <c r="M43" s="988"/>
      <c r="N43" s="988"/>
      <c r="O43" s="988"/>
      <c r="P43" s="988"/>
      <c r="Q43" s="988"/>
      <c r="R43" s="1361"/>
    </row>
    <row r="44" spans="2:18" ht="14.25">
      <c r="B44" s="1369"/>
      <c r="C44" s="1371"/>
      <c r="D44" s="1124" t="s">
        <v>1497</v>
      </c>
      <c r="E44" s="1124"/>
      <c r="F44" s="1124"/>
      <c r="G44" s="1124"/>
      <c r="H44" s="1367">
        <f t="shared" ref="H44:Q45" si="5">+H40-H42</f>
        <v>0</v>
      </c>
      <c r="I44" s="1367">
        <f t="shared" si="5"/>
        <v>0</v>
      </c>
      <c r="J44" s="1367">
        <f t="shared" si="5"/>
        <v>0</v>
      </c>
      <c r="K44" s="1367">
        <f t="shared" si="5"/>
        <v>0</v>
      </c>
      <c r="L44" s="1367">
        <f t="shared" si="5"/>
        <v>0</v>
      </c>
      <c r="M44" s="1367">
        <f t="shared" si="5"/>
        <v>0</v>
      </c>
      <c r="N44" s="1367">
        <f t="shared" si="5"/>
        <v>0</v>
      </c>
      <c r="O44" s="1367">
        <f t="shared" si="5"/>
        <v>0</v>
      </c>
      <c r="P44" s="1367">
        <f t="shared" si="5"/>
        <v>0</v>
      </c>
      <c r="Q44" s="1367">
        <f t="shared" si="5"/>
        <v>0</v>
      </c>
      <c r="R44" s="1361"/>
    </row>
    <row r="45" spans="2:18" ht="14.25">
      <c r="B45" s="1369"/>
      <c r="C45" s="1371"/>
      <c r="D45" s="1124" t="s">
        <v>1498</v>
      </c>
      <c r="E45" s="1124"/>
      <c r="F45" s="1124"/>
      <c r="G45" s="1124"/>
      <c r="H45" s="1368">
        <f t="shared" si="5"/>
        <v>0</v>
      </c>
      <c r="I45" s="1368">
        <f t="shared" si="5"/>
        <v>0</v>
      </c>
      <c r="J45" s="1368">
        <f t="shared" si="5"/>
        <v>0</v>
      </c>
      <c r="K45" s="1368">
        <f t="shared" si="5"/>
        <v>0</v>
      </c>
      <c r="L45" s="1368">
        <f t="shared" si="5"/>
        <v>0</v>
      </c>
      <c r="M45" s="1368">
        <f t="shared" si="5"/>
        <v>0</v>
      </c>
      <c r="N45" s="1368">
        <f t="shared" si="5"/>
        <v>0</v>
      </c>
      <c r="O45" s="1368">
        <f t="shared" si="5"/>
        <v>0</v>
      </c>
      <c r="P45" s="1368">
        <f t="shared" si="5"/>
        <v>0</v>
      </c>
      <c r="Q45" s="1368">
        <f t="shared" si="5"/>
        <v>0</v>
      </c>
      <c r="R45" s="1361"/>
    </row>
    <row r="46" spans="2:18" ht="14.25">
      <c r="B46" s="1369"/>
      <c r="C46" s="1107" t="s">
        <v>1503</v>
      </c>
      <c r="D46" s="1124" t="s">
        <v>1493</v>
      </c>
      <c r="E46" s="1124"/>
      <c r="F46" s="1124"/>
      <c r="G46" s="1124"/>
      <c r="H46" s="1366"/>
      <c r="I46" s="1366"/>
      <c r="J46" s="1366"/>
      <c r="K46" s="1366"/>
      <c r="L46" s="1366"/>
      <c r="M46" s="1366"/>
      <c r="N46" s="1366"/>
      <c r="O46" s="1366"/>
      <c r="P46" s="1366"/>
      <c r="Q46" s="1366"/>
      <c r="R46" s="1361"/>
    </row>
    <row r="47" spans="2:18" ht="14.25">
      <c r="B47" s="1369"/>
      <c r="C47" s="1371"/>
      <c r="D47" s="1124" t="s">
        <v>1494</v>
      </c>
      <c r="E47" s="1124"/>
      <c r="F47" s="1124"/>
      <c r="G47" s="1124"/>
      <c r="H47" s="988"/>
      <c r="I47" s="988"/>
      <c r="J47" s="988"/>
      <c r="K47" s="988"/>
      <c r="L47" s="988"/>
      <c r="M47" s="988"/>
      <c r="N47" s="988"/>
      <c r="O47" s="988"/>
      <c r="P47" s="988"/>
      <c r="Q47" s="988"/>
      <c r="R47" s="1361"/>
    </row>
    <row r="48" spans="2:18" ht="14.25">
      <c r="B48" s="1369"/>
      <c r="C48" s="1371"/>
      <c r="D48" s="1124" t="s">
        <v>1495</v>
      </c>
      <c r="E48" s="1124"/>
      <c r="F48" s="1124"/>
      <c r="G48" s="1124"/>
      <c r="H48" s="988"/>
      <c r="I48" s="988"/>
      <c r="J48" s="988"/>
      <c r="K48" s="988"/>
      <c r="L48" s="988"/>
      <c r="M48" s="988"/>
      <c r="N48" s="988"/>
      <c r="O48" s="988"/>
      <c r="P48" s="988"/>
      <c r="Q48" s="988"/>
      <c r="R48" s="1361"/>
    </row>
    <row r="49" spans="2:18" ht="14.25">
      <c r="B49" s="1369"/>
      <c r="C49" s="1371"/>
      <c r="D49" s="1124" t="s">
        <v>1496</v>
      </c>
      <c r="E49" s="1124"/>
      <c r="F49" s="1124"/>
      <c r="G49" s="1124"/>
      <c r="H49" s="988"/>
      <c r="I49" s="988"/>
      <c r="J49" s="988"/>
      <c r="K49" s="988"/>
      <c r="L49" s="988"/>
      <c r="M49" s="988"/>
      <c r="N49" s="988"/>
      <c r="O49" s="988"/>
      <c r="P49" s="988"/>
      <c r="Q49" s="988"/>
      <c r="R49" s="1361"/>
    </row>
    <row r="50" spans="2:18" ht="14.25">
      <c r="B50" s="1369"/>
      <c r="C50" s="1371"/>
      <c r="D50" s="1124" t="s">
        <v>1497</v>
      </c>
      <c r="E50" s="1124"/>
      <c r="F50" s="1124"/>
      <c r="G50" s="1124"/>
      <c r="H50" s="1367">
        <f t="shared" ref="H50:Q51" si="6">+H46-H48</f>
        <v>0</v>
      </c>
      <c r="I50" s="1367">
        <f t="shared" si="6"/>
        <v>0</v>
      </c>
      <c r="J50" s="1367">
        <f t="shared" si="6"/>
        <v>0</v>
      </c>
      <c r="K50" s="1367">
        <f t="shared" si="6"/>
        <v>0</v>
      </c>
      <c r="L50" s="1367">
        <f t="shared" si="6"/>
        <v>0</v>
      </c>
      <c r="M50" s="1367">
        <f t="shared" si="6"/>
        <v>0</v>
      </c>
      <c r="N50" s="1367">
        <f t="shared" si="6"/>
        <v>0</v>
      </c>
      <c r="O50" s="1367">
        <f t="shared" si="6"/>
        <v>0</v>
      </c>
      <c r="P50" s="1367">
        <f t="shared" si="6"/>
        <v>0</v>
      </c>
      <c r="Q50" s="1367">
        <f t="shared" si="6"/>
        <v>0</v>
      </c>
      <c r="R50" s="1361"/>
    </row>
    <row r="51" spans="2:18" ht="14.25">
      <c r="B51" s="1369"/>
      <c r="C51" s="1371"/>
      <c r="D51" s="1124" t="s">
        <v>1498</v>
      </c>
      <c r="E51" s="1124"/>
      <c r="F51" s="1124"/>
      <c r="G51" s="1124"/>
      <c r="H51" s="1368">
        <f t="shared" si="6"/>
        <v>0</v>
      </c>
      <c r="I51" s="1368">
        <f t="shared" si="6"/>
        <v>0</v>
      </c>
      <c r="J51" s="1368">
        <f t="shared" si="6"/>
        <v>0</v>
      </c>
      <c r="K51" s="1368">
        <f t="shared" si="6"/>
        <v>0</v>
      </c>
      <c r="L51" s="1368">
        <f t="shared" si="6"/>
        <v>0</v>
      </c>
      <c r="M51" s="1368">
        <f t="shared" si="6"/>
        <v>0</v>
      </c>
      <c r="N51" s="1368">
        <f t="shared" si="6"/>
        <v>0</v>
      </c>
      <c r="O51" s="1368">
        <f t="shared" si="6"/>
        <v>0</v>
      </c>
      <c r="P51" s="1368">
        <f t="shared" si="6"/>
        <v>0</v>
      </c>
      <c r="Q51" s="1368">
        <f t="shared" si="6"/>
        <v>0</v>
      </c>
      <c r="R51" s="1361"/>
    </row>
    <row r="52" spans="2:18" ht="14.25">
      <c r="B52" s="1369"/>
      <c r="C52" s="1107" t="s">
        <v>1504</v>
      </c>
      <c r="D52" s="1124" t="s">
        <v>1493</v>
      </c>
      <c r="E52" s="1124"/>
      <c r="F52" s="1124"/>
      <c r="G52" s="1124"/>
      <c r="H52" s="1366"/>
      <c r="I52" s="1366"/>
      <c r="J52" s="1366"/>
      <c r="K52" s="1366"/>
      <c r="L52" s="1366"/>
      <c r="M52" s="1366"/>
      <c r="N52" s="1366"/>
      <c r="O52" s="1366"/>
      <c r="P52" s="1366"/>
      <c r="Q52" s="1366"/>
      <c r="R52" s="1361"/>
    </row>
    <row r="53" spans="2:18" ht="14.25">
      <c r="B53" s="1369"/>
      <c r="C53" s="1371"/>
      <c r="D53" s="1124" t="s">
        <v>1494</v>
      </c>
      <c r="E53" s="1124"/>
      <c r="F53" s="1124"/>
      <c r="G53" s="1124"/>
      <c r="H53" s="988"/>
      <c r="I53" s="988"/>
      <c r="J53" s="988"/>
      <c r="K53" s="988"/>
      <c r="L53" s="988"/>
      <c r="M53" s="988"/>
      <c r="N53" s="988"/>
      <c r="O53" s="988"/>
      <c r="P53" s="988"/>
      <c r="Q53" s="988"/>
      <c r="R53" s="1361"/>
    </row>
    <row r="54" spans="2:18" ht="14.25">
      <c r="B54" s="1369"/>
      <c r="C54" s="1371"/>
      <c r="D54" s="1124" t="s">
        <v>1495</v>
      </c>
      <c r="E54" s="1124"/>
      <c r="F54" s="1124"/>
      <c r="G54" s="1124"/>
      <c r="H54" s="988"/>
      <c r="I54" s="988"/>
      <c r="J54" s="988"/>
      <c r="K54" s="988"/>
      <c r="L54" s="988"/>
      <c r="M54" s="988"/>
      <c r="N54" s="988"/>
      <c r="O54" s="988"/>
      <c r="P54" s="988"/>
      <c r="Q54" s="988"/>
      <c r="R54" s="1361"/>
    </row>
    <row r="55" spans="2:18" ht="14.25">
      <c r="B55" s="1369"/>
      <c r="C55" s="1371"/>
      <c r="D55" s="1124" t="s">
        <v>1496</v>
      </c>
      <c r="E55" s="1124"/>
      <c r="F55" s="1124"/>
      <c r="G55" s="1124"/>
      <c r="H55" s="988"/>
      <c r="I55" s="988"/>
      <c r="J55" s="988"/>
      <c r="K55" s="988"/>
      <c r="L55" s="988"/>
      <c r="M55" s="988"/>
      <c r="N55" s="988"/>
      <c r="O55" s="988"/>
      <c r="P55" s="988"/>
      <c r="Q55" s="988"/>
      <c r="R55" s="1361"/>
    </row>
    <row r="56" spans="2:18" ht="14.25">
      <c r="B56" s="1369"/>
      <c r="C56" s="1371"/>
      <c r="D56" s="1124" t="s">
        <v>1497</v>
      </c>
      <c r="E56" s="1124"/>
      <c r="F56" s="1124"/>
      <c r="G56" s="1124"/>
      <c r="H56" s="1367">
        <f t="shared" ref="H56:Q57" si="7">+H52-H54</f>
        <v>0</v>
      </c>
      <c r="I56" s="1367">
        <f t="shared" si="7"/>
        <v>0</v>
      </c>
      <c r="J56" s="1367">
        <f t="shared" si="7"/>
        <v>0</v>
      </c>
      <c r="K56" s="1367">
        <f t="shared" si="7"/>
        <v>0</v>
      </c>
      <c r="L56" s="1367">
        <f t="shared" si="7"/>
        <v>0</v>
      </c>
      <c r="M56" s="1367">
        <f t="shared" si="7"/>
        <v>0</v>
      </c>
      <c r="N56" s="1367">
        <f t="shared" si="7"/>
        <v>0</v>
      </c>
      <c r="O56" s="1367">
        <f t="shared" si="7"/>
        <v>0</v>
      </c>
      <c r="P56" s="1367">
        <f t="shared" si="7"/>
        <v>0</v>
      </c>
      <c r="Q56" s="1367">
        <f t="shared" si="7"/>
        <v>0</v>
      </c>
      <c r="R56" s="1361"/>
    </row>
    <row r="57" spans="2:18" ht="14.25">
      <c r="B57" s="1369"/>
      <c r="C57" s="1371"/>
      <c r="D57" s="1124" t="s">
        <v>1498</v>
      </c>
      <c r="E57" s="1124"/>
      <c r="F57" s="1124"/>
      <c r="G57" s="1124"/>
      <c r="H57" s="1368">
        <f t="shared" si="7"/>
        <v>0</v>
      </c>
      <c r="I57" s="1368">
        <f t="shared" si="7"/>
        <v>0</v>
      </c>
      <c r="J57" s="1368">
        <f t="shared" si="7"/>
        <v>0</v>
      </c>
      <c r="K57" s="1368">
        <f t="shared" si="7"/>
        <v>0</v>
      </c>
      <c r="L57" s="1368">
        <f t="shared" si="7"/>
        <v>0</v>
      </c>
      <c r="M57" s="1368">
        <f t="shared" si="7"/>
        <v>0</v>
      </c>
      <c r="N57" s="1368">
        <f t="shared" si="7"/>
        <v>0</v>
      </c>
      <c r="O57" s="1368">
        <f t="shared" si="7"/>
        <v>0</v>
      </c>
      <c r="P57" s="1368">
        <f t="shared" si="7"/>
        <v>0</v>
      </c>
      <c r="Q57" s="1368">
        <f t="shared" si="7"/>
        <v>0</v>
      </c>
      <c r="R57" s="1361"/>
    </row>
    <row r="58" spans="2:18" ht="14.25">
      <c r="B58" s="1370" t="s">
        <v>1505</v>
      </c>
      <c r="C58" s="1107"/>
      <c r="D58" s="1124" t="s">
        <v>1493</v>
      </c>
      <c r="E58" s="1124"/>
      <c r="F58" s="1124"/>
      <c r="G58" s="1124"/>
      <c r="H58" s="1366"/>
      <c r="I58" s="1366"/>
      <c r="J58" s="1366"/>
      <c r="K58" s="1366"/>
      <c r="L58" s="1366"/>
      <c r="M58" s="1366"/>
      <c r="N58" s="1366"/>
      <c r="O58" s="1366"/>
      <c r="P58" s="1366"/>
      <c r="Q58" s="1366"/>
      <c r="R58" s="1361"/>
    </row>
    <row r="59" spans="2:18" ht="14.25">
      <c r="B59" s="1369"/>
      <c r="C59" s="1371"/>
      <c r="D59" s="1124" t="s">
        <v>1494</v>
      </c>
      <c r="E59" s="1124"/>
      <c r="F59" s="1124"/>
      <c r="G59" s="1124"/>
      <c r="H59" s="988"/>
      <c r="I59" s="988"/>
      <c r="J59" s="988"/>
      <c r="K59" s="988"/>
      <c r="L59" s="988"/>
      <c r="M59" s="988"/>
      <c r="N59" s="988"/>
      <c r="O59" s="988"/>
      <c r="P59" s="988"/>
      <c r="Q59" s="988"/>
      <c r="R59" s="1361"/>
    </row>
    <row r="60" spans="2:18" ht="14.25">
      <c r="B60" s="1369"/>
      <c r="C60" s="1371"/>
      <c r="D60" s="1124" t="s">
        <v>1495</v>
      </c>
      <c r="E60" s="1124"/>
      <c r="F60" s="1124"/>
      <c r="G60" s="1124"/>
      <c r="H60" s="988"/>
      <c r="I60" s="988"/>
      <c r="J60" s="988"/>
      <c r="K60" s="988"/>
      <c r="L60" s="988"/>
      <c r="M60" s="988"/>
      <c r="N60" s="988"/>
      <c r="O60" s="988"/>
      <c r="P60" s="988"/>
      <c r="Q60" s="988"/>
      <c r="R60" s="1361"/>
    </row>
    <row r="61" spans="2:18" ht="14.25">
      <c r="B61" s="1369"/>
      <c r="C61" s="1371"/>
      <c r="D61" s="1124" t="s">
        <v>1496</v>
      </c>
      <c r="E61" s="1124"/>
      <c r="F61" s="1124"/>
      <c r="G61" s="1124"/>
      <c r="H61" s="988"/>
      <c r="I61" s="988"/>
      <c r="J61" s="988"/>
      <c r="K61" s="988"/>
      <c r="L61" s="988"/>
      <c r="M61" s="988"/>
      <c r="N61" s="988"/>
      <c r="O61" s="988"/>
      <c r="P61" s="988"/>
      <c r="Q61" s="988"/>
      <c r="R61" s="1361"/>
    </row>
    <row r="62" spans="2:18" ht="14.25">
      <c r="B62" s="1369"/>
      <c r="C62" s="1371"/>
      <c r="D62" s="1124" t="s">
        <v>1497</v>
      </c>
      <c r="E62" s="1124"/>
      <c r="F62" s="1124"/>
      <c r="G62" s="1124"/>
      <c r="H62" s="1367">
        <f t="shared" ref="H62:Q63" si="8">+H58-H60</f>
        <v>0</v>
      </c>
      <c r="I62" s="1367">
        <f t="shared" si="8"/>
        <v>0</v>
      </c>
      <c r="J62" s="1367">
        <f t="shared" si="8"/>
        <v>0</v>
      </c>
      <c r="K62" s="1367">
        <f t="shared" si="8"/>
        <v>0</v>
      </c>
      <c r="L62" s="1367">
        <f t="shared" si="8"/>
        <v>0</v>
      </c>
      <c r="M62" s="1367">
        <f t="shared" si="8"/>
        <v>0</v>
      </c>
      <c r="N62" s="1367">
        <f t="shared" si="8"/>
        <v>0</v>
      </c>
      <c r="O62" s="1367">
        <f t="shared" si="8"/>
        <v>0</v>
      </c>
      <c r="P62" s="1367">
        <f t="shared" si="8"/>
        <v>0</v>
      </c>
      <c r="Q62" s="1367">
        <f t="shared" si="8"/>
        <v>0</v>
      </c>
      <c r="R62" s="1361"/>
    </row>
    <row r="63" spans="2:18" ht="14.25">
      <c r="B63" s="1369"/>
      <c r="C63" s="1371"/>
      <c r="D63" s="1124" t="s">
        <v>1498</v>
      </c>
      <c r="E63" s="1124"/>
      <c r="F63" s="1124"/>
      <c r="G63" s="1124"/>
      <c r="H63" s="1368">
        <f t="shared" si="8"/>
        <v>0</v>
      </c>
      <c r="I63" s="1368">
        <f t="shared" si="8"/>
        <v>0</v>
      </c>
      <c r="J63" s="1368">
        <f t="shared" si="8"/>
        <v>0</v>
      </c>
      <c r="K63" s="1368">
        <f t="shared" si="8"/>
        <v>0</v>
      </c>
      <c r="L63" s="1368">
        <f t="shared" si="8"/>
        <v>0</v>
      </c>
      <c r="M63" s="1368">
        <f t="shared" si="8"/>
        <v>0</v>
      </c>
      <c r="N63" s="1368">
        <f t="shared" si="8"/>
        <v>0</v>
      </c>
      <c r="O63" s="1368">
        <f t="shared" si="8"/>
        <v>0</v>
      </c>
      <c r="P63" s="1368">
        <f t="shared" si="8"/>
        <v>0</v>
      </c>
      <c r="Q63" s="1368">
        <f t="shared" si="8"/>
        <v>0</v>
      </c>
      <c r="R63" s="1361"/>
    </row>
    <row r="64" spans="2:18" ht="14.25">
      <c r="B64" s="1370" t="s">
        <v>1506</v>
      </c>
      <c r="C64" s="1107"/>
      <c r="D64" s="1124" t="s">
        <v>1493</v>
      </c>
      <c r="E64" s="1124"/>
      <c r="F64" s="1124"/>
      <c r="G64" s="1124"/>
      <c r="H64" s="1366"/>
      <c r="I64" s="1366"/>
      <c r="J64" s="1366"/>
      <c r="K64" s="1366"/>
      <c r="L64" s="1366"/>
      <c r="M64" s="1366"/>
      <c r="N64" s="1366"/>
      <c r="O64" s="1366"/>
      <c r="P64" s="1366"/>
      <c r="Q64" s="1366"/>
      <c r="R64" s="1361"/>
    </row>
    <row r="65" spans="2:18" ht="14.25">
      <c r="B65" s="1369"/>
      <c r="C65" s="1371"/>
      <c r="D65" s="1124" t="s">
        <v>1494</v>
      </c>
      <c r="E65" s="1124"/>
      <c r="F65" s="1124"/>
      <c r="G65" s="1124"/>
      <c r="H65" s="988"/>
      <c r="I65" s="988"/>
      <c r="J65" s="988"/>
      <c r="K65" s="988"/>
      <c r="L65" s="988"/>
      <c r="M65" s="988"/>
      <c r="N65" s="988"/>
      <c r="O65" s="988"/>
      <c r="P65" s="988"/>
      <c r="Q65" s="988"/>
      <c r="R65" s="1361"/>
    </row>
    <row r="66" spans="2:18" ht="14.25">
      <c r="B66" s="1369"/>
      <c r="C66" s="1371"/>
      <c r="D66" s="1124" t="s">
        <v>1495</v>
      </c>
      <c r="E66" s="1124"/>
      <c r="F66" s="1124"/>
      <c r="G66" s="1124"/>
      <c r="H66" s="988"/>
      <c r="I66" s="988"/>
      <c r="J66" s="988"/>
      <c r="K66" s="988"/>
      <c r="L66" s="988"/>
      <c r="M66" s="988"/>
      <c r="N66" s="988"/>
      <c r="O66" s="988"/>
      <c r="P66" s="988"/>
      <c r="Q66" s="988"/>
      <c r="R66" s="1361"/>
    </row>
    <row r="67" spans="2:18" ht="14.25">
      <c r="B67" s="1369"/>
      <c r="C67" s="1371"/>
      <c r="D67" s="1124" t="s">
        <v>1496</v>
      </c>
      <c r="E67" s="1124"/>
      <c r="F67" s="1124"/>
      <c r="G67" s="1124"/>
      <c r="H67" s="988"/>
      <c r="I67" s="988"/>
      <c r="J67" s="988"/>
      <c r="K67" s="988"/>
      <c r="L67" s="988"/>
      <c r="M67" s="988"/>
      <c r="N67" s="988"/>
      <c r="O67" s="988"/>
      <c r="P67" s="988"/>
      <c r="Q67" s="988"/>
      <c r="R67" s="1361"/>
    </row>
    <row r="68" spans="2:18" ht="14.25">
      <c r="B68" s="1369"/>
      <c r="C68" s="1371"/>
      <c r="D68" s="1124" t="s">
        <v>1497</v>
      </c>
      <c r="E68" s="1124"/>
      <c r="F68" s="1124"/>
      <c r="G68" s="1124"/>
      <c r="H68" s="1367">
        <f t="shared" ref="H68:Q69" si="9">+H64-H66</f>
        <v>0</v>
      </c>
      <c r="I68" s="1367">
        <f t="shared" si="9"/>
        <v>0</v>
      </c>
      <c r="J68" s="1367">
        <f t="shared" si="9"/>
        <v>0</v>
      </c>
      <c r="K68" s="1367">
        <f t="shared" si="9"/>
        <v>0</v>
      </c>
      <c r="L68" s="1367">
        <f t="shared" si="9"/>
        <v>0</v>
      </c>
      <c r="M68" s="1367">
        <f t="shared" si="9"/>
        <v>0</v>
      </c>
      <c r="N68" s="1367">
        <f t="shared" si="9"/>
        <v>0</v>
      </c>
      <c r="O68" s="1367">
        <f t="shared" si="9"/>
        <v>0</v>
      </c>
      <c r="P68" s="1367">
        <f t="shared" si="9"/>
        <v>0</v>
      </c>
      <c r="Q68" s="1367">
        <f t="shared" si="9"/>
        <v>0</v>
      </c>
      <c r="R68" s="1361"/>
    </row>
    <row r="69" spans="2:18" ht="14.25">
      <c r="B69" s="1369"/>
      <c r="C69" s="1371"/>
      <c r="D69" s="1124" t="s">
        <v>1498</v>
      </c>
      <c r="E69" s="1124"/>
      <c r="F69" s="1124"/>
      <c r="G69" s="1124"/>
      <c r="H69" s="1368">
        <f t="shared" si="9"/>
        <v>0</v>
      </c>
      <c r="I69" s="1368">
        <f t="shared" si="9"/>
        <v>0</v>
      </c>
      <c r="J69" s="1368">
        <f t="shared" si="9"/>
        <v>0</v>
      </c>
      <c r="K69" s="1368">
        <f t="shared" si="9"/>
        <v>0</v>
      </c>
      <c r="L69" s="1368">
        <f t="shared" si="9"/>
        <v>0</v>
      </c>
      <c r="M69" s="1368">
        <f t="shared" si="9"/>
        <v>0</v>
      </c>
      <c r="N69" s="1368">
        <f t="shared" si="9"/>
        <v>0</v>
      </c>
      <c r="O69" s="1368">
        <f t="shared" si="9"/>
        <v>0</v>
      </c>
      <c r="P69" s="1368">
        <f t="shared" si="9"/>
        <v>0</v>
      </c>
      <c r="Q69" s="1368">
        <f t="shared" si="9"/>
        <v>0</v>
      </c>
      <c r="R69" s="1361"/>
    </row>
    <row r="70" spans="2:18" ht="14.25">
      <c r="B70" s="1354"/>
      <c r="C70" s="1354"/>
      <c r="D70" s="1354"/>
      <c r="E70" s="1354"/>
      <c r="F70" s="1354"/>
      <c r="G70" s="1354"/>
      <c r="H70" s="1372"/>
      <c r="I70" s="1372"/>
      <c r="J70" s="1372"/>
      <c r="K70" s="1372"/>
      <c r="L70" s="1372"/>
      <c r="M70" s="1372"/>
      <c r="N70" s="1372"/>
      <c r="O70" s="1372"/>
      <c r="P70" s="1373"/>
      <c r="Q70" s="1373"/>
      <c r="R70" s="1361"/>
    </row>
    <row r="71" spans="2:18" ht="14.25">
      <c r="B71" s="1362" t="s">
        <v>1491</v>
      </c>
      <c r="C71" s="1124"/>
      <c r="D71" s="1238"/>
      <c r="E71" s="1238"/>
      <c r="F71" s="1238"/>
      <c r="G71" s="1238"/>
      <c r="H71" s="969"/>
      <c r="I71" s="970"/>
      <c r="J71" s="971"/>
      <c r="K71" s="971"/>
      <c r="L71" s="971"/>
      <c r="M71" s="971"/>
      <c r="N71" s="971"/>
      <c r="O71" s="971"/>
      <c r="P71" s="971"/>
      <c r="Q71" s="971"/>
      <c r="R71" s="1361"/>
    </row>
    <row r="72" spans="2:18">
      <c r="B72" s="1107" t="s">
        <v>1492</v>
      </c>
      <c r="C72" s="1107" t="s">
        <v>148</v>
      </c>
      <c r="D72" s="1124" t="s">
        <v>1493</v>
      </c>
      <c r="E72" s="1124"/>
      <c r="F72" s="1124"/>
      <c r="G72" s="1124"/>
      <c r="H72" s="1366"/>
      <c r="I72" s="1366"/>
      <c r="J72" s="1366"/>
      <c r="K72" s="1366"/>
      <c r="L72" s="1366"/>
      <c r="M72" s="1366"/>
      <c r="N72" s="1366"/>
      <c r="O72" s="1366"/>
      <c r="P72" s="1366"/>
      <c r="Q72" s="1366"/>
      <c r="R72" s="1361"/>
    </row>
    <row r="73" spans="2:18">
      <c r="B73" s="2599"/>
      <c r="C73" s="1107"/>
      <c r="D73" s="1124" t="s">
        <v>1494</v>
      </c>
      <c r="E73" s="1124"/>
      <c r="F73" s="1124"/>
      <c r="G73" s="1124"/>
      <c r="H73" s="988"/>
      <c r="I73" s="988"/>
      <c r="J73" s="988"/>
      <c r="K73" s="988"/>
      <c r="L73" s="988"/>
      <c r="M73" s="988"/>
      <c r="N73" s="988"/>
      <c r="O73" s="988"/>
      <c r="P73" s="988"/>
      <c r="Q73" s="988"/>
      <c r="R73" s="1361"/>
    </row>
    <row r="74" spans="2:18">
      <c r="B74" s="2600"/>
      <c r="C74" s="1107"/>
      <c r="D74" s="1124" t="s">
        <v>1495</v>
      </c>
      <c r="E74" s="1124"/>
      <c r="F74" s="1124"/>
      <c r="G74" s="1124"/>
      <c r="H74" s="988"/>
      <c r="I74" s="988"/>
      <c r="J74" s="988"/>
      <c r="K74" s="988"/>
      <c r="L74" s="988"/>
      <c r="M74" s="988"/>
      <c r="N74" s="988"/>
      <c r="O74" s="988"/>
      <c r="P74" s="988"/>
      <c r="Q74" s="988"/>
      <c r="R74" s="1361"/>
    </row>
    <row r="75" spans="2:18">
      <c r="B75" s="2600"/>
      <c r="C75" s="1107"/>
      <c r="D75" s="1124" t="s">
        <v>1496</v>
      </c>
      <c r="E75" s="1124"/>
      <c r="F75" s="1124"/>
      <c r="G75" s="1124"/>
      <c r="H75" s="988"/>
      <c r="I75" s="988"/>
      <c r="J75" s="988"/>
      <c r="K75" s="988"/>
      <c r="L75" s="988"/>
      <c r="M75" s="988"/>
      <c r="N75" s="988"/>
      <c r="O75" s="988"/>
      <c r="P75" s="988"/>
      <c r="Q75" s="988"/>
      <c r="R75" s="1361"/>
    </row>
    <row r="76" spans="2:18">
      <c r="B76" s="2601"/>
      <c r="C76" s="1107"/>
      <c r="D76" s="1124" t="s">
        <v>1497</v>
      </c>
      <c r="E76" s="1124"/>
      <c r="F76" s="1124"/>
      <c r="G76" s="1124"/>
      <c r="H76" s="1367">
        <f t="shared" ref="H76:Q77" si="10">+H72-H74</f>
        <v>0</v>
      </c>
      <c r="I76" s="1367">
        <f t="shared" si="10"/>
        <v>0</v>
      </c>
      <c r="J76" s="1367">
        <f t="shared" si="10"/>
        <v>0</v>
      </c>
      <c r="K76" s="1367">
        <f t="shared" si="10"/>
        <v>0</v>
      </c>
      <c r="L76" s="1367">
        <f t="shared" si="10"/>
        <v>0</v>
      </c>
      <c r="M76" s="1367">
        <f t="shared" si="10"/>
        <v>0</v>
      </c>
      <c r="N76" s="1367">
        <f t="shared" si="10"/>
        <v>0</v>
      </c>
      <c r="O76" s="1367">
        <f t="shared" si="10"/>
        <v>0</v>
      </c>
      <c r="P76" s="1367">
        <f t="shared" si="10"/>
        <v>0</v>
      </c>
      <c r="Q76" s="1367">
        <f t="shared" si="10"/>
        <v>0</v>
      </c>
      <c r="R76" s="1361"/>
    </row>
    <row r="77" spans="2:18" ht="19.5">
      <c r="B77" s="1283"/>
      <c r="C77" s="1107"/>
      <c r="D77" s="1124" t="s">
        <v>1498</v>
      </c>
      <c r="E77" s="1124"/>
      <c r="F77" s="1124"/>
      <c r="G77" s="1124"/>
      <c r="H77" s="1368">
        <f t="shared" si="10"/>
        <v>0</v>
      </c>
      <c r="I77" s="1368">
        <f t="shared" si="10"/>
        <v>0</v>
      </c>
      <c r="J77" s="1368">
        <f t="shared" si="10"/>
        <v>0</v>
      </c>
      <c r="K77" s="1368">
        <f t="shared" si="10"/>
        <v>0</v>
      </c>
      <c r="L77" s="1368">
        <f t="shared" si="10"/>
        <v>0</v>
      </c>
      <c r="M77" s="1368">
        <f t="shared" si="10"/>
        <v>0</v>
      </c>
      <c r="N77" s="1368">
        <f t="shared" si="10"/>
        <v>0</v>
      </c>
      <c r="O77" s="1368">
        <f t="shared" si="10"/>
        <v>0</v>
      </c>
      <c r="P77" s="1368">
        <f t="shared" si="10"/>
        <v>0</v>
      </c>
      <c r="Q77" s="1368">
        <f t="shared" si="10"/>
        <v>0</v>
      </c>
      <c r="R77" s="1361"/>
    </row>
    <row r="78" spans="2:18">
      <c r="B78" s="1107"/>
      <c r="C78" s="1107" t="s">
        <v>147</v>
      </c>
      <c r="D78" s="1124" t="s">
        <v>1493</v>
      </c>
      <c r="E78" s="1124"/>
      <c r="F78" s="1124"/>
      <c r="G78" s="1124"/>
      <c r="H78" s="1366"/>
      <c r="I78" s="1366"/>
      <c r="J78" s="1366"/>
      <c r="K78" s="1366"/>
      <c r="L78" s="1366"/>
      <c r="M78" s="1366"/>
      <c r="N78" s="1366"/>
      <c r="O78" s="1366"/>
      <c r="P78" s="1366"/>
      <c r="Q78" s="1366"/>
      <c r="R78" s="1361"/>
    </row>
    <row r="79" spans="2:18">
      <c r="B79" s="1107"/>
      <c r="C79" s="1107"/>
      <c r="D79" s="1124" t="s">
        <v>1494</v>
      </c>
      <c r="E79" s="1124"/>
      <c r="F79" s="1124"/>
      <c r="G79" s="1124"/>
      <c r="H79" s="988"/>
      <c r="I79" s="988"/>
      <c r="J79" s="988"/>
      <c r="K79" s="988"/>
      <c r="L79" s="988"/>
      <c r="M79" s="988"/>
      <c r="N79" s="988"/>
      <c r="O79" s="988"/>
      <c r="P79" s="988"/>
      <c r="Q79" s="988"/>
      <c r="R79" s="1361"/>
    </row>
    <row r="80" spans="2:18">
      <c r="B80" s="1107"/>
      <c r="C80" s="1107"/>
      <c r="D80" s="1124" t="s">
        <v>1495</v>
      </c>
      <c r="E80" s="1124"/>
      <c r="F80" s="1124"/>
      <c r="G80" s="1124"/>
      <c r="H80" s="988"/>
      <c r="I80" s="988"/>
      <c r="J80" s="988"/>
      <c r="K80" s="988"/>
      <c r="L80" s="988"/>
      <c r="M80" s="988"/>
      <c r="N80" s="988"/>
      <c r="O80" s="988"/>
      <c r="P80" s="988"/>
      <c r="Q80" s="988"/>
      <c r="R80" s="1361"/>
    </row>
    <row r="81" spans="2:18">
      <c r="B81" s="1107"/>
      <c r="C81" s="1107"/>
      <c r="D81" s="1124" t="s">
        <v>1496</v>
      </c>
      <c r="E81" s="1124"/>
      <c r="F81" s="1124"/>
      <c r="G81" s="1124"/>
      <c r="H81" s="988"/>
      <c r="I81" s="988"/>
      <c r="J81" s="988"/>
      <c r="K81" s="988"/>
      <c r="L81" s="988"/>
      <c r="M81" s="988"/>
      <c r="N81" s="988"/>
      <c r="O81" s="988"/>
      <c r="P81" s="988"/>
      <c r="Q81" s="988"/>
      <c r="R81" s="1361"/>
    </row>
    <row r="82" spans="2:18">
      <c r="B82" s="1107"/>
      <c r="C82" s="1107"/>
      <c r="D82" s="1124" t="s">
        <v>1497</v>
      </c>
      <c r="E82" s="1124"/>
      <c r="F82" s="1124"/>
      <c r="G82" s="1124"/>
      <c r="H82" s="1367">
        <f t="shared" ref="H82:Q83" si="11">+H78-H80</f>
        <v>0</v>
      </c>
      <c r="I82" s="1367">
        <f t="shared" si="11"/>
        <v>0</v>
      </c>
      <c r="J82" s="1367">
        <f t="shared" si="11"/>
        <v>0</v>
      </c>
      <c r="K82" s="1367">
        <f t="shared" si="11"/>
        <v>0</v>
      </c>
      <c r="L82" s="1367">
        <f t="shared" si="11"/>
        <v>0</v>
      </c>
      <c r="M82" s="1367">
        <f t="shared" si="11"/>
        <v>0</v>
      </c>
      <c r="N82" s="1367">
        <f t="shared" si="11"/>
        <v>0</v>
      </c>
      <c r="O82" s="1367">
        <f t="shared" si="11"/>
        <v>0</v>
      </c>
      <c r="P82" s="1367">
        <f t="shared" si="11"/>
        <v>0</v>
      </c>
      <c r="Q82" s="1367">
        <f t="shared" si="11"/>
        <v>0</v>
      </c>
      <c r="R82" s="1361"/>
    </row>
    <row r="83" spans="2:18">
      <c r="B83" s="1107"/>
      <c r="C83" s="1107"/>
      <c r="D83" s="1124" t="s">
        <v>1498</v>
      </c>
      <c r="E83" s="1124"/>
      <c r="F83" s="1124"/>
      <c r="G83" s="1124"/>
      <c r="H83" s="1368">
        <f t="shared" si="11"/>
        <v>0</v>
      </c>
      <c r="I83" s="1368">
        <f t="shared" si="11"/>
        <v>0</v>
      </c>
      <c r="J83" s="1368">
        <f t="shared" si="11"/>
        <v>0</v>
      </c>
      <c r="K83" s="1368">
        <f t="shared" si="11"/>
        <v>0</v>
      </c>
      <c r="L83" s="1368">
        <f t="shared" si="11"/>
        <v>0</v>
      </c>
      <c r="M83" s="1368">
        <f t="shared" si="11"/>
        <v>0</v>
      </c>
      <c r="N83" s="1368">
        <f t="shared" si="11"/>
        <v>0</v>
      </c>
      <c r="O83" s="1368">
        <f t="shared" si="11"/>
        <v>0</v>
      </c>
      <c r="P83" s="1368">
        <f t="shared" si="11"/>
        <v>0</v>
      </c>
      <c r="Q83" s="1368">
        <f t="shared" si="11"/>
        <v>0</v>
      </c>
      <c r="R83" s="1361"/>
    </row>
    <row r="84" spans="2:18">
      <c r="B84" s="1107"/>
      <c r="C84" s="1107" t="s">
        <v>1499</v>
      </c>
      <c r="D84" s="1124" t="s">
        <v>1493</v>
      </c>
      <c r="E84" s="1124"/>
      <c r="F84" s="1124"/>
      <c r="G84" s="1124"/>
      <c r="H84" s="1366"/>
      <c r="I84" s="1366"/>
      <c r="J84" s="1366"/>
      <c r="K84" s="1366"/>
      <c r="L84" s="1366"/>
      <c r="M84" s="1366"/>
      <c r="N84" s="1366"/>
      <c r="O84" s="1366"/>
      <c r="P84" s="1366"/>
      <c r="Q84" s="1366"/>
      <c r="R84" s="1361"/>
    </row>
    <row r="85" spans="2:18">
      <c r="B85" s="1107"/>
      <c r="C85" s="1107"/>
      <c r="D85" s="1124" t="s">
        <v>1494</v>
      </c>
      <c r="E85" s="1124"/>
      <c r="F85" s="1124"/>
      <c r="G85" s="1124"/>
      <c r="H85" s="988"/>
      <c r="I85" s="988"/>
      <c r="J85" s="988"/>
      <c r="K85" s="988"/>
      <c r="L85" s="988"/>
      <c r="M85" s="988"/>
      <c r="N85" s="988"/>
      <c r="O85" s="988"/>
      <c r="P85" s="988"/>
      <c r="Q85" s="988"/>
      <c r="R85" s="1361"/>
    </row>
    <row r="86" spans="2:18">
      <c r="B86" s="1107"/>
      <c r="C86" s="1107"/>
      <c r="D86" s="1124" t="s">
        <v>1495</v>
      </c>
      <c r="E86" s="1124"/>
      <c r="F86" s="1124"/>
      <c r="G86" s="1124"/>
      <c r="H86" s="988"/>
      <c r="I86" s="988"/>
      <c r="J86" s="988"/>
      <c r="K86" s="988"/>
      <c r="L86" s="988"/>
      <c r="M86" s="988"/>
      <c r="N86" s="988"/>
      <c r="O86" s="988"/>
      <c r="P86" s="988"/>
      <c r="Q86" s="988"/>
      <c r="R86" s="1361"/>
    </row>
    <row r="87" spans="2:18" ht="19.5">
      <c r="B87" s="1283"/>
      <c r="C87" s="1107"/>
      <c r="D87" s="1124" t="s">
        <v>1496</v>
      </c>
      <c r="E87" s="1124"/>
      <c r="F87" s="1124"/>
      <c r="G87" s="1124"/>
      <c r="H87" s="988"/>
      <c r="I87" s="988"/>
      <c r="J87" s="988"/>
      <c r="K87" s="988"/>
      <c r="L87" s="988"/>
      <c r="M87" s="988"/>
      <c r="N87" s="988"/>
      <c r="O87" s="988"/>
      <c r="P87" s="988"/>
      <c r="Q87" s="988"/>
      <c r="R87" s="1361"/>
    </row>
    <row r="88" spans="2:18" ht="19.5">
      <c r="B88" s="1283"/>
      <c r="C88" s="1107"/>
      <c r="D88" s="1124" t="s">
        <v>1497</v>
      </c>
      <c r="E88" s="1124"/>
      <c r="F88" s="1124"/>
      <c r="G88" s="1124"/>
      <c r="H88" s="1367">
        <f t="shared" ref="H88:Q89" si="12">+H84-H86</f>
        <v>0</v>
      </c>
      <c r="I88" s="1367">
        <f t="shared" si="12"/>
        <v>0</v>
      </c>
      <c r="J88" s="1367">
        <f t="shared" si="12"/>
        <v>0</v>
      </c>
      <c r="K88" s="1367">
        <f t="shared" si="12"/>
        <v>0</v>
      </c>
      <c r="L88" s="1367">
        <f t="shared" si="12"/>
        <v>0</v>
      </c>
      <c r="M88" s="1367">
        <f t="shared" si="12"/>
        <v>0</v>
      </c>
      <c r="N88" s="1367">
        <f t="shared" si="12"/>
        <v>0</v>
      </c>
      <c r="O88" s="1367">
        <f t="shared" si="12"/>
        <v>0</v>
      </c>
      <c r="P88" s="1367">
        <f t="shared" si="12"/>
        <v>0</v>
      </c>
      <c r="Q88" s="1367">
        <f t="shared" si="12"/>
        <v>0</v>
      </c>
      <c r="R88" s="1361"/>
    </row>
    <row r="89" spans="2:18" ht="19.5">
      <c r="B89" s="1283"/>
      <c r="D89" s="1124" t="s">
        <v>1498</v>
      </c>
      <c r="E89" s="1124"/>
      <c r="F89" s="1124"/>
      <c r="G89" s="1124"/>
      <c r="H89" s="1368">
        <f t="shared" si="12"/>
        <v>0</v>
      </c>
      <c r="I89" s="1368">
        <f t="shared" si="12"/>
        <v>0</v>
      </c>
      <c r="J89" s="1368">
        <f t="shared" si="12"/>
        <v>0</v>
      </c>
      <c r="K89" s="1368">
        <f t="shared" si="12"/>
        <v>0</v>
      </c>
      <c r="L89" s="1368">
        <f t="shared" si="12"/>
        <v>0</v>
      </c>
      <c r="M89" s="1368">
        <f t="shared" si="12"/>
        <v>0</v>
      </c>
      <c r="N89" s="1368">
        <f t="shared" si="12"/>
        <v>0</v>
      </c>
      <c r="O89" s="1368">
        <f t="shared" si="12"/>
        <v>0</v>
      </c>
      <c r="P89" s="1368">
        <f t="shared" si="12"/>
        <v>0</v>
      </c>
      <c r="Q89" s="1368">
        <f t="shared" si="12"/>
        <v>0</v>
      </c>
    </row>
    <row r="90" spans="2:18" ht="19.5">
      <c r="B90" s="1283"/>
      <c r="C90" s="1107" t="s">
        <v>1500</v>
      </c>
      <c r="D90" s="1124" t="s">
        <v>1493</v>
      </c>
      <c r="E90" s="1124"/>
      <c r="F90" s="1124"/>
      <c r="G90" s="1124"/>
      <c r="H90" s="1366"/>
      <c r="I90" s="1366"/>
      <c r="J90" s="1366"/>
      <c r="K90" s="1366"/>
      <c r="L90" s="1366"/>
      <c r="M90" s="1366"/>
      <c r="N90" s="1366"/>
      <c r="O90" s="1366"/>
      <c r="P90" s="1366"/>
      <c r="Q90" s="1366"/>
    </row>
    <row r="91" spans="2:18" ht="14.25">
      <c r="B91" s="1369"/>
      <c r="C91" s="1107"/>
      <c r="D91" s="1124" t="s">
        <v>1494</v>
      </c>
      <c r="E91" s="1124"/>
      <c r="F91" s="1124"/>
      <c r="G91" s="1124"/>
      <c r="H91" s="988"/>
      <c r="I91" s="988"/>
      <c r="J91" s="988"/>
      <c r="K91" s="988"/>
      <c r="L91" s="988"/>
      <c r="M91" s="988"/>
      <c r="N91" s="988"/>
      <c r="O91" s="988"/>
      <c r="P91" s="988"/>
      <c r="Q91" s="988"/>
    </row>
    <row r="92" spans="2:18" ht="19.5">
      <c r="B92" s="1283"/>
      <c r="D92" s="1124" t="s">
        <v>1495</v>
      </c>
      <c r="E92" s="1124"/>
      <c r="F92" s="1124"/>
      <c r="G92" s="1124"/>
      <c r="H92" s="988"/>
      <c r="I92" s="988"/>
      <c r="J92" s="988"/>
      <c r="K92" s="988"/>
      <c r="L92" s="988"/>
      <c r="M92" s="988"/>
      <c r="N92" s="988"/>
      <c r="O92" s="988"/>
      <c r="P92" s="988"/>
      <c r="Q92" s="988"/>
    </row>
    <row r="93" spans="2:18" ht="14.25">
      <c r="B93" s="1369"/>
      <c r="C93" s="1107"/>
      <c r="D93" s="1124" t="s">
        <v>1496</v>
      </c>
      <c r="E93" s="1124"/>
      <c r="F93" s="1124"/>
      <c r="G93" s="1124"/>
      <c r="H93" s="988"/>
      <c r="I93" s="988"/>
      <c r="J93" s="988"/>
      <c r="K93" s="988"/>
      <c r="L93" s="988"/>
      <c r="M93" s="988"/>
      <c r="N93" s="988"/>
      <c r="O93" s="988"/>
      <c r="P93" s="988"/>
      <c r="Q93" s="988"/>
    </row>
    <row r="94" spans="2:18" ht="14.25">
      <c r="B94" s="1369"/>
      <c r="C94" s="1107"/>
      <c r="D94" s="1124" t="s">
        <v>1497</v>
      </c>
      <c r="E94" s="1124"/>
      <c r="F94" s="1124"/>
      <c r="G94" s="1124"/>
      <c r="H94" s="1367">
        <f t="shared" ref="H94:Q95" si="13">+H90-H92</f>
        <v>0</v>
      </c>
      <c r="I94" s="1367">
        <f t="shared" si="13"/>
        <v>0</v>
      </c>
      <c r="J94" s="1367">
        <f t="shared" si="13"/>
        <v>0</v>
      </c>
      <c r="K94" s="1367">
        <f t="shared" si="13"/>
        <v>0</v>
      </c>
      <c r="L94" s="1367">
        <f t="shared" si="13"/>
        <v>0</v>
      </c>
      <c r="M94" s="1367">
        <f t="shared" si="13"/>
        <v>0</v>
      </c>
      <c r="N94" s="1367">
        <f t="shared" si="13"/>
        <v>0</v>
      </c>
      <c r="O94" s="1367">
        <f t="shared" si="13"/>
        <v>0</v>
      </c>
      <c r="P94" s="1367">
        <f t="shared" si="13"/>
        <v>0</v>
      </c>
      <c r="Q94" s="1367">
        <f t="shared" si="13"/>
        <v>0</v>
      </c>
    </row>
    <row r="95" spans="2:18" ht="14.25">
      <c r="B95" s="1370"/>
      <c r="C95" s="1107"/>
      <c r="D95" s="1124" t="s">
        <v>1498</v>
      </c>
      <c r="E95" s="1124"/>
      <c r="F95" s="1124"/>
      <c r="G95" s="1124"/>
      <c r="H95" s="1368">
        <f t="shared" si="13"/>
        <v>0</v>
      </c>
      <c r="I95" s="1368">
        <f t="shared" si="13"/>
        <v>0</v>
      </c>
      <c r="J95" s="1368">
        <f t="shared" si="13"/>
        <v>0</v>
      </c>
      <c r="K95" s="1368">
        <f t="shared" si="13"/>
        <v>0</v>
      </c>
      <c r="L95" s="1368">
        <f t="shared" si="13"/>
        <v>0</v>
      </c>
      <c r="M95" s="1368">
        <f t="shared" si="13"/>
        <v>0</v>
      </c>
      <c r="N95" s="1368">
        <f t="shared" si="13"/>
        <v>0</v>
      </c>
      <c r="O95" s="1368">
        <f t="shared" si="13"/>
        <v>0</v>
      </c>
      <c r="P95" s="1368">
        <f t="shared" si="13"/>
        <v>0</v>
      </c>
      <c r="Q95" s="1368">
        <f t="shared" si="13"/>
        <v>0</v>
      </c>
    </row>
    <row r="96" spans="2:18" ht="14.25">
      <c r="B96" s="1370" t="s">
        <v>1416</v>
      </c>
      <c r="C96" s="1107" t="s">
        <v>1501</v>
      </c>
      <c r="D96" s="1124" t="s">
        <v>1493</v>
      </c>
      <c r="E96" s="1124"/>
      <c r="F96" s="1124"/>
      <c r="G96" s="1124"/>
      <c r="H96" s="1366"/>
      <c r="I96" s="1366"/>
      <c r="J96" s="1366"/>
      <c r="K96" s="1366"/>
      <c r="L96" s="1366"/>
      <c r="M96" s="1366"/>
      <c r="N96" s="1366"/>
      <c r="O96" s="1366"/>
      <c r="P96" s="1366"/>
      <c r="Q96" s="1366"/>
    </row>
    <row r="97" spans="2:17" ht="14.25">
      <c r="B97" s="1369"/>
      <c r="C97" s="1107"/>
      <c r="D97" s="1124" t="s">
        <v>1494</v>
      </c>
      <c r="E97" s="1124"/>
      <c r="F97" s="1124"/>
      <c r="G97" s="1124"/>
      <c r="H97" s="988"/>
      <c r="I97" s="988"/>
      <c r="J97" s="988"/>
      <c r="K97" s="988"/>
      <c r="L97" s="988"/>
      <c r="M97" s="988"/>
      <c r="N97" s="988"/>
      <c r="O97" s="988"/>
      <c r="P97" s="988"/>
      <c r="Q97" s="988"/>
    </row>
    <row r="98" spans="2:17" ht="14.25">
      <c r="B98" s="1369"/>
      <c r="C98" s="1107"/>
      <c r="D98" s="1124" t="s">
        <v>1495</v>
      </c>
      <c r="E98" s="1124"/>
      <c r="F98" s="1124"/>
      <c r="G98" s="1124"/>
      <c r="H98" s="988"/>
      <c r="I98" s="988"/>
      <c r="J98" s="988"/>
      <c r="K98" s="988"/>
      <c r="L98" s="988"/>
      <c r="M98" s="988"/>
      <c r="N98" s="988"/>
      <c r="O98" s="988"/>
      <c r="P98" s="988"/>
      <c r="Q98" s="988"/>
    </row>
    <row r="99" spans="2:17" ht="14.25">
      <c r="B99" s="1369"/>
      <c r="C99" s="1107"/>
      <c r="D99" s="1124" t="s">
        <v>1496</v>
      </c>
      <c r="E99" s="1124"/>
      <c r="F99" s="1124"/>
      <c r="G99" s="1124"/>
      <c r="H99" s="988"/>
      <c r="I99" s="988"/>
      <c r="J99" s="988"/>
      <c r="K99" s="988"/>
      <c r="L99" s="988"/>
      <c r="M99" s="988"/>
      <c r="N99" s="988"/>
      <c r="O99" s="988"/>
      <c r="P99" s="988"/>
      <c r="Q99" s="988"/>
    </row>
    <row r="100" spans="2:17" ht="14.25">
      <c r="B100" s="1369"/>
      <c r="C100" s="1107"/>
      <c r="D100" s="1124" t="s">
        <v>1497</v>
      </c>
      <c r="E100" s="1124"/>
      <c r="F100" s="1124"/>
      <c r="G100" s="1124"/>
      <c r="H100" s="1367">
        <f t="shared" ref="H100:Q101" si="14">+H96-H98</f>
        <v>0</v>
      </c>
      <c r="I100" s="1367">
        <f t="shared" si="14"/>
        <v>0</v>
      </c>
      <c r="J100" s="1367">
        <f t="shared" si="14"/>
        <v>0</v>
      </c>
      <c r="K100" s="1367">
        <f t="shared" si="14"/>
        <v>0</v>
      </c>
      <c r="L100" s="1367">
        <f t="shared" si="14"/>
        <v>0</v>
      </c>
      <c r="M100" s="1367">
        <f t="shared" si="14"/>
        <v>0</v>
      </c>
      <c r="N100" s="1367">
        <f t="shared" si="14"/>
        <v>0</v>
      </c>
      <c r="O100" s="1367">
        <f t="shared" si="14"/>
        <v>0</v>
      </c>
      <c r="P100" s="1367">
        <f t="shared" si="14"/>
        <v>0</v>
      </c>
      <c r="Q100" s="1367">
        <f t="shared" si="14"/>
        <v>0</v>
      </c>
    </row>
    <row r="101" spans="2:17" ht="14.25">
      <c r="B101" s="1369"/>
      <c r="C101" s="1107"/>
      <c r="D101" s="1124" t="s">
        <v>1498</v>
      </c>
      <c r="E101" s="1124"/>
      <c r="F101" s="1124"/>
      <c r="G101" s="1124"/>
      <c r="H101" s="1368">
        <f t="shared" si="14"/>
        <v>0</v>
      </c>
      <c r="I101" s="1368">
        <f t="shared" si="14"/>
        <v>0</v>
      </c>
      <c r="J101" s="1368">
        <f t="shared" si="14"/>
        <v>0</v>
      </c>
      <c r="K101" s="1368">
        <f t="shared" si="14"/>
        <v>0</v>
      </c>
      <c r="L101" s="1368">
        <f t="shared" si="14"/>
        <v>0</v>
      </c>
      <c r="M101" s="1368">
        <f t="shared" si="14"/>
        <v>0</v>
      </c>
      <c r="N101" s="1368">
        <f t="shared" si="14"/>
        <v>0</v>
      </c>
      <c r="O101" s="1368">
        <f t="shared" si="14"/>
        <v>0</v>
      </c>
      <c r="P101" s="1368">
        <f t="shared" si="14"/>
        <v>0</v>
      </c>
      <c r="Q101" s="1368">
        <f t="shared" si="14"/>
        <v>0</v>
      </c>
    </row>
    <row r="102" spans="2:17" ht="14.25">
      <c r="B102" s="1369"/>
      <c r="C102" s="1107" t="s">
        <v>1502</v>
      </c>
      <c r="D102" s="1124" t="s">
        <v>1493</v>
      </c>
      <c r="E102" s="1124"/>
      <c r="F102" s="1124"/>
      <c r="G102" s="1124"/>
      <c r="H102" s="1366"/>
      <c r="I102" s="1366"/>
      <c r="J102" s="1366"/>
      <c r="K102" s="1366"/>
      <c r="L102" s="1366"/>
      <c r="M102" s="1366"/>
      <c r="N102" s="1366"/>
      <c r="O102" s="1366"/>
      <c r="P102" s="1366"/>
      <c r="Q102" s="1366"/>
    </row>
    <row r="103" spans="2:17" ht="14.25">
      <c r="B103" s="1369"/>
      <c r="C103" s="1371"/>
      <c r="D103" s="1124" t="s">
        <v>1494</v>
      </c>
      <c r="E103" s="1124"/>
      <c r="F103" s="1124"/>
      <c r="G103" s="1124"/>
      <c r="H103" s="988"/>
      <c r="I103" s="988"/>
      <c r="J103" s="988"/>
      <c r="K103" s="988"/>
      <c r="L103" s="988"/>
      <c r="M103" s="988"/>
      <c r="N103" s="988"/>
      <c r="O103" s="988"/>
      <c r="P103" s="988"/>
      <c r="Q103" s="988"/>
    </row>
    <row r="104" spans="2:17" ht="14.25">
      <c r="B104" s="1369"/>
      <c r="C104" s="1107"/>
      <c r="D104" s="1124" t="s">
        <v>1495</v>
      </c>
      <c r="E104" s="1124"/>
      <c r="F104" s="1124"/>
      <c r="G104" s="1124"/>
      <c r="H104" s="988"/>
      <c r="I104" s="988"/>
      <c r="J104" s="988"/>
      <c r="K104" s="988"/>
      <c r="L104" s="988"/>
      <c r="M104" s="988"/>
      <c r="N104" s="988"/>
      <c r="O104" s="988"/>
      <c r="P104" s="988"/>
      <c r="Q104" s="988"/>
    </row>
    <row r="105" spans="2:17" ht="14.25">
      <c r="B105" s="1369"/>
      <c r="C105" s="1371"/>
      <c r="D105" s="1124" t="s">
        <v>1496</v>
      </c>
      <c r="E105" s="1124"/>
      <c r="F105" s="1124"/>
      <c r="G105" s="1124"/>
      <c r="H105" s="988"/>
      <c r="I105" s="988"/>
      <c r="J105" s="988"/>
      <c r="K105" s="988"/>
      <c r="L105" s="988"/>
      <c r="M105" s="988"/>
      <c r="N105" s="988"/>
      <c r="O105" s="988"/>
      <c r="P105" s="988"/>
      <c r="Q105" s="988"/>
    </row>
    <row r="106" spans="2:17" ht="14.25">
      <c r="B106" s="1369"/>
      <c r="C106" s="1371"/>
      <c r="D106" s="1124" t="s">
        <v>1497</v>
      </c>
      <c r="E106" s="1124"/>
      <c r="F106" s="1124"/>
      <c r="G106" s="1124"/>
      <c r="H106" s="1367">
        <f t="shared" ref="H106:Q107" si="15">+H102-H104</f>
        <v>0</v>
      </c>
      <c r="I106" s="1367">
        <f t="shared" si="15"/>
        <v>0</v>
      </c>
      <c r="J106" s="1367">
        <f t="shared" si="15"/>
        <v>0</v>
      </c>
      <c r="K106" s="1367">
        <f t="shared" si="15"/>
        <v>0</v>
      </c>
      <c r="L106" s="1367">
        <f t="shared" si="15"/>
        <v>0</v>
      </c>
      <c r="M106" s="1367">
        <f t="shared" si="15"/>
        <v>0</v>
      </c>
      <c r="N106" s="1367">
        <f t="shared" si="15"/>
        <v>0</v>
      </c>
      <c r="O106" s="1367">
        <f t="shared" si="15"/>
        <v>0</v>
      </c>
      <c r="P106" s="1367">
        <f t="shared" si="15"/>
        <v>0</v>
      </c>
      <c r="Q106" s="1367">
        <f t="shared" si="15"/>
        <v>0</v>
      </c>
    </row>
    <row r="107" spans="2:17" ht="14.25">
      <c r="B107" s="1369"/>
      <c r="C107" s="1371"/>
      <c r="D107" s="1124" t="s">
        <v>1498</v>
      </c>
      <c r="E107" s="1124"/>
      <c r="F107" s="1124"/>
      <c r="G107" s="1124"/>
      <c r="H107" s="1368">
        <f t="shared" si="15"/>
        <v>0</v>
      </c>
      <c r="I107" s="1368">
        <f t="shared" si="15"/>
        <v>0</v>
      </c>
      <c r="J107" s="1368">
        <f t="shared" si="15"/>
        <v>0</v>
      </c>
      <c r="K107" s="1368">
        <f t="shared" si="15"/>
        <v>0</v>
      </c>
      <c r="L107" s="1368">
        <f t="shared" si="15"/>
        <v>0</v>
      </c>
      <c r="M107" s="1368">
        <f t="shared" si="15"/>
        <v>0</v>
      </c>
      <c r="N107" s="1368">
        <f t="shared" si="15"/>
        <v>0</v>
      </c>
      <c r="O107" s="1368">
        <f t="shared" si="15"/>
        <v>0</v>
      </c>
      <c r="P107" s="1368">
        <f t="shared" si="15"/>
        <v>0</v>
      </c>
      <c r="Q107" s="1368">
        <f t="shared" si="15"/>
        <v>0</v>
      </c>
    </row>
    <row r="108" spans="2:17" ht="14.25">
      <c r="B108" s="1369"/>
      <c r="C108" s="1107" t="s">
        <v>1503</v>
      </c>
      <c r="D108" s="1124" t="s">
        <v>1493</v>
      </c>
      <c r="E108" s="1124"/>
      <c r="F108" s="1124"/>
      <c r="G108" s="1124"/>
      <c r="H108" s="1366"/>
      <c r="I108" s="1366"/>
      <c r="J108" s="1366"/>
      <c r="K108" s="1366"/>
      <c r="L108" s="1366"/>
      <c r="M108" s="1366"/>
      <c r="N108" s="1366"/>
      <c r="O108" s="1366"/>
      <c r="P108" s="1366"/>
      <c r="Q108" s="1366"/>
    </row>
    <row r="109" spans="2:17" ht="14.25">
      <c r="B109" s="1369"/>
      <c r="C109" s="1371"/>
      <c r="D109" s="1124" t="s">
        <v>1494</v>
      </c>
      <c r="E109" s="1124"/>
      <c r="F109" s="1124"/>
      <c r="G109" s="1124"/>
      <c r="H109" s="988"/>
      <c r="I109" s="988"/>
      <c r="J109" s="988"/>
      <c r="K109" s="988"/>
      <c r="L109" s="988"/>
      <c r="M109" s="988"/>
      <c r="N109" s="988"/>
      <c r="O109" s="988"/>
      <c r="P109" s="988"/>
      <c r="Q109" s="988"/>
    </row>
    <row r="110" spans="2:17" ht="14.25">
      <c r="B110" s="1369"/>
      <c r="C110" s="1371"/>
      <c r="D110" s="1124" t="s">
        <v>1495</v>
      </c>
      <c r="E110" s="1124"/>
      <c r="F110" s="1124"/>
      <c r="G110" s="1124"/>
      <c r="H110" s="988"/>
      <c r="I110" s="988"/>
      <c r="J110" s="988"/>
      <c r="K110" s="988"/>
      <c r="L110" s="988"/>
      <c r="M110" s="988"/>
      <c r="N110" s="988"/>
      <c r="O110" s="988"/>
      <c r="P110" s="988"/>
      <c r="Q110" s="988"/>
    </row>
    <row r="111" spans="2:17" ht="14.25">
      <c r="B111" s="1369"/>
      <c r="C111" s="1371"/>
      <c r="D111" s="1124" t="s">
        <v>1496</v>
      </c>
      <c r="E111" s="1124"/>
      <c r="F111" s="1124"/>
      <c r="G111" s="1124"/>
      <c r="H111" s="988"/>
      <c r="I111" s="988"/>
      <c r="J111" s="988"/>
      <c r="K111" s="988"/>
      <c r="L111" s="988"/>
      <c r="M111" s="988"/>
      <c r="N111" s="988"/>
      <c r="O111" s="988"/>
      <c r="P111" s="988"/>
      <c r="Q111" s="988"/>
    </row>
    <row r="112" spans="2:17" ht="14.25">
      <c r="B112" s="1369"/>
      <c r="C112" s="1371"/>
      <c r="D112" s="1124" t="s">
        <v>1497</v>
      </c>
      <c r="E112" s="1124"/>
      <c r="F112" s="1124"/>
      <c r="G112" s="1124"/>
      <c r="H112" s="1367">
        <f t="shared" ref="H112:Q113" si="16">+H108-H110</f>
        <v>0</v>
      </c>
      <c r="I112" s="1367">
        <f t="shared" si="16"/>
        <v>0</v>
      </c>
      <c r="J112" s="1367">
        <f t="shared" si="16"/>
        <v>0</v>
      </c>
      <c r="K112" s="1367">
        <f t="shared" si="16"/>
        <v>0</v>
      </c>
      <c r="L112" s="1367">
        <f t="shared" si="16"/>
        <v>0</v>
      </c>
      <c r="M112" s="1367">
        <f t="shared" si="16"/>
        <v>0</v>
      </c>
      <c r="N112" s="1367">
        <f t="shared" si="16"/>
        <v>0</v>
      </c>
      <c r="O112" s="1367">
        <f t="shared" si="16"/>
        <v>0</v>
      </c>
      <c r="P112" s="1367">
        <f t="shared" si="16"/>
        <v>0</v>
      </c>
      <c r="Q112" s="1367">
        <f t="shared" si="16"/>
        <v>0</v>
      </c>
    </row>
    <row r="113" spans="2:17" ht="14.25">
      <c r="B113" s="1369"/>
      <c r="C113" s="1371"/>
      <c r="D113" s="1124" t="s">
        <v>1498</v>
      </c>
      <c r="E113" s="1124"/>
      <c r="F113" s="1124"/>
      <c r="G113" s="1124"/>
      <c r="H113" s="1368">
        <f t="shared" si="16"/>
        <v>0</v>
      </c>
      <c r="I113" s="1368">
        <f t="shared" si="16"/>
        <v>0</v>
      </c>
      <c r="J113" s="1368">
        <f t="shared" si="16"/>
        <v>0</v>
      </c>
      <c r="K113" s="1368">
        <f t="shared" si="16"/>
        <v>0</v>
      </c>
      <c r="L113" s="1368">
        <f t="shared" si="16"/>
        <v>0</v>
      </c>
      <c r="M113" s="1368">
        <f t="shared" si="16"/>
        <v>0</v>
      </c>
      <c r="N113" s="1368">
        <f t="shared" si="16"/>
        <v>0</v>
      </c>
      <c r="O113" s="1368">
        <f t="shared" si="16"/>
        <v>0</v>
      </c>
      <c r="P113" s="1368">
        <f t="shared" si="16"/>
        <v>0</v>
      </c>
      <c r="Q113" s="1368">
        <f t="shared" si="16"/>
        <v>0</v>
      </c>
    </row>
    <row r="114" spans="2:17" ht="14.25">
      <c r="B114" s="1369"/>
      <c r="C114" s="1107" t="s">
        <v>1504</v>
      </c>
      <c r="D114" s="1124" t="s">
        <v>1493</v>
      </c>
      <c r="E114" s="1124"/>
      <c r="F114" s="1124"/>
      <c r="G114" s="1124"/>
      <c r="H114" s="1366"/>
      <c r="I114" s="1366"/>
      <c r="J114" s="1366"/>
      <c r="K114" s="1366"/>
      <c r="L114" s="1366"/>
      <c r="M114" s="1366"/>
      <c r="N114" s="1366"/>
      <c r="O114" s="1366"/>
      <c r="P114" s="1366"/>
      <c r="Q114" s="1366"/>
    </row>
    <row r="115" spans="2:17" ht="14.25">
      <c r="B115" s="1369"/>
      <c r="C115" s="1371"/>
      <c r="D115" s="1124" t="s">
        <v>1494</v>
      </c>
      <c r="E115" s="1124"/>
      <c r="F115" s="1124"/>
      <c r="G115" s="1124"/>
      <c r="H115" s="988"/>
      <c r="I115" s="988"/>
      <c r="J115" s="988"/>
      <c r="K115" s="988"/>
      <c r="L115" s="988"/>
      <c r="M115" s="988"/>
      <c r="N115" s="988"/>
      <c r="O115" s="988"/>
      <c r="P115" s="988"/>
      <c r="Q115" s="988"/>
    </row>
    <row r="116" spans="2:17" ht="14.25">
      <c r="B116" s="1369"/>
      <c r="C116" s="1371"/>
      <c r="D116" s="1124" t="s">
        <v>1495</v>
      </c>
      <c r="E116" s="1124"/>
      <c r="F116" s="1124"/>
      <c r="G116" s="1124"/>
      <c r="H116" s="988"/>
      <c r="I116" s="988"/>
      <c r="J116" s="988"/>
      <c r="K116" s="988"/>
      <c r="L116" s="988"/>
      <c r="M116" s="988"/>
      <c r="N116" s="988"/>
      <c r="O116" s="988"/>
      <c r="P116" s="988"/>
      <c r="Q116" s="988"/>
    </row>
    <row r="117" spans="2:17" ht="14.25">
      <c r="B117" s="1369"/>
      <c r="C117" s="1371"/>
      <c r="D117" s="1124" t="s">
        <v>1496</v>
      </c>
      <c r="E117" s="1124"/>
      <c r="F117" s="1124"/>
      <c r="G117" s="1124"/>
      <c r="H117" s="988"/>
      <c r="I117" s="988"/>
      <c r="J117" s="988"/>
      <c r="K117" s="988"/>
      <c r="L117" s="988"/>
      <c r="M117" s="988"/>
      <c r="N117" s="988"/>
      <c r="O117" s="988"/>
      <c r="P117" s="988"/>
      <c r="Q117" s="988"/>
    </row>
    <row r="118" spans="2:17" ht="14.25">
      <c r="B118" s="1369"/>
      <c r="C118" s="1371"/>
      <c r="D118" s="1124" t="s">
        <v>1497</v>
      </c>
      <c r="E118" s="1124"/>
      <c r="F118" s="1124"/>
      <c r="G118" s="1124"/>
      <c r="H118" s="1367">
        <f t="shared" ref="H118:Q119" si="17">+H114-H116</f>
        <v>0</v>
      </c>
      <c r="I118" s="1367">
        <f t="shared" si="17"/>
        <v>0</v>
      </c>
      <c r="J118" s="1367">
        <f t="shared" si="17"/>
        <v>0</v>
      </c>
      <c r="K118" s="1367">
        <f t="shared" si="17"/>
        <v>0</v>
      </c>
      <c r="L118" s="1367">
        <f t="shared" si="17"/>
        <v>0</v>
      </c>
      <c r="M118" s="1367">
        <f t="shared" si="17"/>
        <v>0</v>
      </c>
      <c r="N118" s="1367">
        <f t="shared" si="17"/>
        <v>0</v>
      </c>
      <c r="O118" s="1367">
        <f t="shared" si="17"/>
        <v>0</v>
      </c>
      <c r="P118" s="1367">
        <f t="shared" si="17"/>
        <v>0</v>
      </c>
      <c r="Q118" s="1367">
        <f t="shared" si="17"/>
        <v>0</v>
      </c>
    </row>
    <row r="119" spans="2:17" ht="14.25">
      <c r="B119" s="1369"/>
      <c r="C119" s="1371"/>
      <c r="D119" s="1124" t="s">
        <v>1498</v>
      </c>
      <c r="E119" s="1124"/>
      <c r="F119" s="1124"/>
      <c r="G119" s="1124"/>
      <c r="H119" s="1368">
        <f t="shared" si="17"/>
        <v>0</v>
      </c>
      <c r="I119" s="1368">
        <f t="shared" si="17"/>
        <v>0</v>
      </c>
      <c r="J119" s="1368">
        <f t="shared" si="17"/>
        <v>0</v>
      </c>
      <c r="K119" s="1368">
        <f t="shared" si="17"/>
        <v>0</v>
      </c>
      <c r="L119" s="1368">
        <f t="shared" si="17"/>
        <v>0</v>
      </c>
      <c r="M119" s="1368">
        <f t="shared" si="17"/>
        <v>0</v>
      </c>
      <c r="N119" s="1368">
        <f t="shared" si="17"/>
        <v>0</v>
      </c>
      <c r="O119" s="1368">
        <f t="shared" si="17"/>
        <v>0</v>
      </c>
      <c r="P119" s="1368">
        <f t="shared" si="17"/>
        <v>0</v>
      </c>
      <c r="Q119" s="1368">
        <f t="shared" si="17"/>
        <v>0</v>
      </c>
    </row>
    <row r="120" spans="2:17" ht="14.25">
      <c r="B120" s="1370" t="s">
        <v>1505</v>
      </c>
      <c r="C120" s="1107"/>
      <c r="D120" s="1124" t="s">
        <v>1493</v>
      </c>
      <c r="E120" s="1124"/>
      <c r="F120" s="1124"/>
      <c r="G120" s="1124"/>
      <c r="H120" s="1366"/>
      <c r="I120" s="1366"/>
      <c r="J120" s="1366"/>
      <c r="K120" s="1366"/>
      <c r="L120" s="1366"/>
      <c r="M120" s="1366"/>
      <c r="N120" s="1366"/>
      <c r="O120" s="1366"/>
      <c r="P120" s="1366"/>
      <c r="Q120" s="1366"/>
    </row>
    <row r="121" spans="2:17" ht="14.25">
      <c r="B121" s="1369"/>
      <c r="C121" s="1371"/>
      <c r="D121" s="1124" t="s">
        <v>1494</v>
      </c>
      <c r="E121" s="1124"/>
      <c r="F121" s="1124"/>
      <c r="G121" s="1124"/>
      <c r="H121" s="988"/>
      <c r="I121" s="988"/>
      <c r="J121" s="988"/>
      <c r="K121" s="988"/>
      <c r="L121" s="988"/>
      <c r="M121" s="988"/>
      <c r="N121" s="988"/>
      <c r="O121" s="988"/>
      <c r="P121" s="988"/>
      <c r="Q121" s="988"/>
    </row>
    <row r="122" spans="2:17" ht="14.25">
      <c r="B122" s="1369"/>
      <c r="C122" s="1371"/>
      <c r="D122" s="1124" t="s">
        <v>1495</v>
      </c>
      <c r="E122" s="1124"/>
      <c r="F122" s="1124"/>
      <c r="G122" s="1124"/>
      <c r="H122" s="988"/>
      <c r="I122" s="988"/>
      <c r="J122" s="988"/>
      <c r="K122" s="988"/>
      <c r="L122" s="988"/>
      <c r="M122" s="988"/>
      <c r="N122" s="988"/>
      <c r="O122" s="988"/>
      <c r="P122" s="988"/>
      <c r="Q122" s="988"/>
    </row>
    <row r="123" spans="2:17" ht="14.25">
      <c r="B123" s="1369"/>
      <c r="C123" s="1371"/>
      <c r="D123" s="1124" t="s">
        <v>1496</v>
      </c>
      <c r="E123" s="1124"/>
      <c r="F123" s="1124"/>
      <c r="G123" s="1124"/>
      <c r="H123" s="988"/>
      <c r="I123" s="988"/>
      <c r="J123" s="988"/>
      <c r="K123" s="988"/>
      <c r="L123" s="988"/>
      <c r="M123" s="988"/>
      <c r="N123" s="988"/>
      <c r="O123" s="988"/>
      <c r="P123" s="988"/>
      <c r="Q123" s="988"/>
    </row>
    <row r="124" spans="2:17" ht="14.25">
      <c r="B124" s="1369"/>
      <c r="C124" s="1371"/>
      <c r="D124" s="1124" t="s">
        <v>1497</v>
      </c>
      <c r="E124" s="1124"/>
      <c r="F124" s="1124"/>
      <c r="G124" s="1124"/>
      <c r="H124" s="1367">
        <f t="shared" ref="H124:Q125" si="18">+H120-H122</f>
        <v>0</v>
      </c>
      <c r="I124" s="1367">
        <f t="shared" si="18"/>
        <v>0</v>
      </c>
      <c r="J124" s="1367">
        <f t="shared" si="18"/>
        <v>0</v>
      </c>
      <c r="K124" s="1367">
        <f t="shared" si="18"/>
        <v>0</v>
      </c>
      <c r="L124" s="1367">
        <f t="shared" si="18"/>
        <v>0</v>
      </c>
      <c r="M124" s="1367">
        <f t="shared" si="18"/>
        <v>0</v>
      </c>
      <c r="N124" s="1367">
        <f t="shared" si="18"/>
        <v>0</v>
      </c>
      <c r="O124" s="1367">
        <f t="shared" si="18"/>
        <v>0</v>
      </c>
      <c r="P124" s="1367">
        <f t="shared" si="18"/>
        <v>0</v>
      </c>
      <c r="Q124" s="1367">
        <f t="shared" si="18"/>
        <v>0</v>
      </c>
    </row>
    <row r="125" spans="2:17" ht="14.25">
      <c r="B125" s="1369"/>
      <c r="C125" s="1371"/>
      <c r="D125" s="1124" t="s">
        <v>1498</v>
      </c>
      <c r="E125" s="1124"/>
      <c r="F125" s="1124"/>
      <c r="G125" s="1124"/>
      <c r="H125" s="1368">
        <f t="shared" si="18"/>
        <v>0</v>
      </c>
      <c r="I125" s="1368">
        <f t="shared" si="18"/>
        <v>0</v>
      </c>
      <c r="J125" s="1368">
        <f t="shared" si="18"/>
        <v>0</v>
      </c>
      <c r="K125" s="1368">
        <f t="shared" si="18"/>
        <v>0</v>
      </c>
      <c r="L125" s="1368">
        <f t="shared" si="18"/>
        <v>0</v>
      </c>
      <c r="M125" s="1368">
        <f t="shared" si="18"/>
        <v>0</v>
      </c>
      <c r="N125" s="1368">
        <f t="shared" si="18"/>
        <v>0</v>
      </c>
      <c r="O125" s="1368">
        <f t="shared" si="18"/>
        <v>0</v>
      </c>
      <c r="P125" s="1368">
        <f t="shared" si="18"/>
        <v>0</v>
      </c>
      <c r="Q125" s="1368">
        <f t="shared" si="18"/>
        <v>0</v>
      </c>
    </row>
    <row r="126" spans="2:17" ht="14.25">
      <c r="B126" s="1370" t="s">
        <v>1506</v>
      </c>
      <c r="C126" s="1107"/>
      <c r="D126" s="1124" t="s">
        <v>1493</v>
      </c>
      <c r="E126" s="1124"/>
      <c r="F126" s="1124"/>
      <c r="G126" s="1124"/>
      <c r="H126" s="1366"/>
      <c r="I126" s="1366"/>
      <c r="J126" s="1366"/>
      <c r="K126" s="1366"/>
      <c r="L126" s="1366"/>
      <c r="M126" s="1366"/>
      <c r="N126" s="1366"/>
      <c r="O126" s="1366"/>
      <c r="P126" s="1366"/>
      <c r="Q126" s="1366"/>
    </row>
    <row r="127" spans="2:17" ht="14.25">
      <c r="B127" s="1369"/>
      <c r="C127" s="1371"/>
      <c r="D127" s="1124" t="s">
        <v>1494</v>
      </c>
      <c r="E127" s="1124"/>
      <c r="F127" s="1124"/>
      <c r="G127" s="1124"/>
      <c r="H127" s="988"/>
      <c r="I127" s="988"/>
      <c r="J127" s="988"/>
      <c r="K127" s="988"/>
      <c r="L127" s="988"/>
      <c r="M127" s="988"/>
      <c r="N127" s="988"/>
      <c r="O127" s="988"/>
      <c r="P127" s="988"/>
      <c r="Q127" s="988"/>
    </row>
    <row r="128" spans="2:17" ht="14.25">
      <c r="B128" s="1369"/>
      <c r="C128" s="1371"/>
      <c r="D128" s="1124" t="s">
        <v>1495</v>
      </c>
      <c r="E128" s="1124"/>
      <c r="F128" s="1124"/>
      <c r="G128" s="1124"/>
      <c r="H128" s="988"/>
      <c r="I128" s="988"/>
      <c r="J128" s="988"/>
      <c r="K128" s="988"/>
      <c r="L128" s="988"/>
      <c r="M128" s="988"/>
      <c r="N128" s="988"/>
      <c r="O128" s="988"/>
      <c r="P128" s="988"/>
      <c r="Q128" s="988"/>
    </row>
    <row r="129" spans="2:17" ht="14.25">
      <c r="B129" s="1369"/>
      <c r="C129" s="1371"/>
      <c r="D129" s="1124" t="s">
        <v>1496</v>
      </c>
      <c r="E129" s="1124"/>
      <c r="F129" s="1124"/>
      <c r="G129" s="1124"/>
      <c r="H129" s="988"/>
      <c r="I129" s="988"/>
      <c r="J129" s="988"/>
      <c r="K129" s="988"/>
      <c r="L129" s="988"/>
      <c r="M129" s="988"/>
      <c r="N129" s="988"/>
      <c r="O129" s="988"/>
      <c r="P129" s="988"/>
      <c r="Q129" s="988"/>
    </row>
    <row r="130" spans="2:17" ht="14.25">
      <c r="B130" s="1369"/>
      <c r="C130" s="1371"/>
      <c r="D130" s="1124" t="s">
        <v>1497</v>
      </c>
      <c r="E130" s="1124"/>
      <c r="F130" s="1124"/>
      <c r="G130" s="1124"/>
      <c r="H130" s="1367">
        <f t="shared" ref="H130:Q131" si="19">+H126-H128</f>
        <v>0</v>
      </c>
      <c r="I130" s="1367">
        <f t="shared" si="19"/>
        <v>0</v>
      </c>
      <c r="J130" s="1367">
        <f t="shared" si="19"/>
        <v>0</v>
      </c>
      <c r="K130" s="1367">
        <f t="shared" si="19"/>
        <v>0</v>
      </c>
      <c r="L130" s="1367">
        <f t="shared" si="19"/>
        <v>0</v>
      </c>
      <c r="M130" s="1367">
        <f t="shared" si="19"/>
        <v>0</v>
      </c>
      <c r="N130" s="1367">
        <f t="shared" si="19"/>
        <v>0</v>
      </c>
      <c r="O130" s="1367">
        <f t="shared" si="19"/>
        <v>0</v>
      </c>
      <c r="P130" s="1367">
        <f t="shared" si="19"/>
        <v>0</v>
      </c>
      <c r="Q130" s="1367">
        <f t="shared" si="19"/>
        <v>0</v>
      </c>
    </row>
    <row r="131" spans="2:17" ht="14.25">
      <c r="B131" s="1369"/>
      <c r="C131" s="1371"/>
      <c r="D131" s="1124" t="s">
        <v>1498</v>
      </c>
      <c r="E131" s="1124"/>
      <c r="F131" s="1124"/>
      <c r="G131" s="1124"/>
      <c r="H131" s="1368">
        <f t="shared" si="19"/>
        <v>0</v>
      </c>
      <c r="I131" s="1368">
        <f t="shared" si="19"/>
        <v>0</v>
      </c>
      <c r="J131" s="1368">
        <f t="shared" si="19"/>
        <v>0</v>
      </c>
      <c r="K131" s="1368">
        <f t="shared" si="19"/>
        <v>0</v>
      </c>
      <c r="L131" s="1368">
        <f t="shared" si="19"/>
        <v>0</v>
      </c>
      <c r="M131" s="1368">
        <f t="shared" si="19"/>
        <v>0</v>
      </c>
      <c r="N131" s="1368">
        <f t="shared" si="19"/>
        <v>0</v>
      </c>
      <c r="O131" s="1368">
        <f t="shared" si="19"/>
        <v>0</v>
      </c>
      <c r="P131" s="1368">
        <f t="shared" si="19"/>
        <v>0</v>
      </c>
      <c r="Q131" s="1368">
        <f t="shared" si="19"/>
        <v>0</v>
      </c>
    </row>
    <row r="132" spans="2:17">
      <c r="H132" s="1374"/>
      <c r="I132" s="1374"/>
      <c r="J132" s="1374"/>
      <c r="K132" s="1374"/>
      <c r="L132" s="1374"/>
      <c r="M132" s="1374"/>
      <c r="N132" s="1374"/>
      <c r="O132" s="1375"/>
      <c r="P132" s="1374"/>
      <c r="Q132" s="1374"/>
    </row>
    <row r="133" spans="2:17" ht="14.25">
      <c r="B133" s="1362" t="s">
        <v>1491</v>
      </c>
      <c r="C133" s="1124"/>
      <c r="D133" s="1238"/>
      <c r="E133" s="1238"/>
      <c r="F133" s="1238"/>
      <c r="G133" s="1238"/>
      <c r="H133" s="1376"/>
      <c r="I133" s="1377"/>
      <c r="J133" s="1378"/>
      <c r="K133" s="1378"/>
      <c r="L133" s="1378"/>
      <c r="M133" s="1378"/>
      <c r="N133" s="1378"/>
      <c r="O133" s="1378"/>
      <c r="P133" s="1378"/>
      <c r="Q133" s="1378"/>
    </row>
    <row r="134" spans="2:17">
      <c r="B134" s="1107" t="s">
        <v>1492</v>
      </c>
      <c r="C134" s="1107" t="s">
        <v>148</v>
      </c>
      <c r="D134" s="1124" t="s">
        <v>1493</v>
      </c>
      <c r="E134" s="1124"/>
      <c r="F134" s="1124"/>
      <c r="G134" s="1124"/>
      <c r="H134" s="1366"/>
      <c r="I134" s="1366"/>
      <c r="J134" s="1366"/>
      <c r="K134" s="1366"/>
      <c r="L134" s="1366"/>
      <c r="M134" s="1366"/>
      <c r="N134" s="1366"/>
      <c r="O134" s="1366"/>
      <c r="P134" s="1366"/>
      <c r="Q134" s="1366"/>
    </row>
    <row r="135" spans="2:17">
      <c r="B135" s="2599"/>
      <c r="C135" s="1107"/>
      <c r="D135" s="1124" t="s">
        <v>1494</v>
      </c>
      <c r="E135" s="1124"/>
      <c r="F135" s="1124"/>
      <c r="G135" s="1124"/>
      <c r="H135" s="988"/>
      <c r="I135" s="988"/>
      <c r="J135" s="988"/>
      <c r="K135" s="988"/>
      <c r="L135" s="988"/>
      <c r="M135" s="988"/>
      <c r="N135" s="988"/>
      <c r="O135" s="988"/>
      <c r="P135" s="988"/>
      <c r="Q135" s="988"/>
    </row>
    <row r="136" spans="2:17">
      <c r="B136" s="2600"/>
      <c r="C136" s="1107"/>
      <c r="D136" s="1124" t="s">
        <v>1495</v>
      </c>
      <c r="E136" s="1124"/>
      <c r="F136" s="1124"/>
      <c r="G136" s="1124"/>
      <c r="H136" s="988"/>
      <c r="I136" s="988"/>
      <c r="J136" s="988"/>
      <c r="K136" s="988"/>
      <c r="L136" s="988"/>
      <c r="M136" s="988"/>
      <c r="N136" s="988"/>
      <c r="O136" s="988"/>
      <c r="P136" s="988"/>
      <c r="Q136" s="988"/>
    </row>
    <row r="137" spans="2:17">
      <c r="B137" s="2600"/>
      <c r="C137" s="1107"/>
      <c r="D137" s="1124" t="s">
        <v>1496</v>
      </c>
      <c r="E137" s="1124"/>
      <c r="F137" s="1124"/>
      <c r="G137" s="1124"/>
      <c r="H137" s="988"/>
      <c r="I137" s="988"/>
      <c r="J137" s="988"/>
      <c r="K137" s="988"/>
      <c r="L137" s="988"/>
      <c r="M137" s="988"/>
      <c r="N137" s="988"/>
      <c r="O137" s="988"/>
      <c r="P137" s="988"/>
      <c r="Q137" s="988"/>
    </row>
    <row r="138" spans="2:17">
      <c r="B138" s="2601"/>
      <c r="C138" s="1107"/>
      <c r="D138" s="1124" t="s">
        <v>1497</v>
      </c>
      <c r="E138" s="1124"/>
      <c r="F138" s="1124"/>
      <c r="G138" s="1124"/>
      <c r="H138" s="1367">
        <f t="shared" ref="H138:Q139" si="20">+H134-H136</f>
        <v>0</v>
      </c>
      <c r="I138" s="1367">
        <f t="shared" si="20"/>
        <v>0</v>
      </c>
      <c r="J138" s="1367">
        <f t="shared" si="20"/>
        <v>0</v>
      </c>
      <c r="K138" s="1367">
        <f t="shared" si="20"/>
        <v>0</v>
      </c>
      <c r="L138" s="1367">
        <f t="shared" si="20"/>
        <v>0</v>
      </c>
      <c r="M138" s="1367">
        <f t="shared" si="20"/>
        <v>0</v>
      </c>
      <c r="N138" s="1367">
        <f t="shared" si="20"/>
        <v>0</v>
      </c>
      <c r="O138" s="1367">
        <f t="shared" si="20"/>
        <v>0</v>
      </c>
      <c r="P138" s="1367">
        <f t="shared" si="20"/>
        <v>0</v>
      </c>
      <c r="Q138" s="1367">
        <f t="shared" si="20"/>
        <v>0</v>
      </c>
    </row>
    <row r="139" spans="2:17" ht="19.5">
      <c r="B139" s="1283"/>
      <c r="C139" s="1107"/>
      <c r="D139" s="1124" t="s">
        <v>1498</v>
      </c>
      <c r="E139" s="1124"/>
      <c r="F139" s="1124"/>
      <c r="G139" s="1124"/>
      <c r="H139" s="1368">
        <f t="shared" si="20"/>
        <v>0</v>
      </c>
      <c r="I139" s="1368">
        <f t="shared" si="20"/>
        <v>0</v>
      </c>
      <c r="J139" s="1368">
        <f t="shared" si="20"/>
        <v>0</v>
      </c>
      <c r="K139" s="1368">
        <f t="shared" si="20"/>
        <v>0</v>
      </c>
      <c r="L139" s="1368">
        <f t="shared" si="20"/>
        <v>0</v>
      </c>
      <c r="M139" s="1368">
        <f t="shared" si="20"/>
        <v>0</v>
      </c>
      <c r="N139" s="1368">
        <f t="shared" si="20"/>
        <v>0</v>
      </c>
      <c r="O139" s="1368">
        <f t="shared" si="20"/>
        <v>0</v>
      </c>
      <c r="P139" s="1368">
        <f t="shared" si="20"/>
        <v>0</v>
      </c>
      <c r="Q139" s="1368">
        <f t="shared" si="20"/>
        <v>0</v>
      </c>
    </row>
    <row r="140" spans="2:17">
      <c r="B140" s="1107"/>
      <c r="C140" s="1107" t="s">
        <v>147</v>
      </c>
      <c r="D140" s="1124" t="s">
        <v>1493</v>
      </c>
      <c r="E140" s="1124"/>
      <c r="F140" s="1124"/>
      <c r="G140" s="1124"/>
      <c r="H140" s="1366"/>
      <c r="I140" s="1366"/>
      <c r="J140" s="1366"/>
      <c r="K140" s="1366"/>
      <c r="L140" s="1366"/>
      <c r="M140" s="1366"/>
      <c r="N140" s="1366"/>
      <c r="O140" s="1366"/>
      <c r="P140" s="1366"/>
      <c r="Q140" s="1366"/>
    </row>
    <row r="141" spans="2:17">
      <c r="B141" s="1107"/>
      <c r="C141" s="1107"/>
      <c r="D141" s="1124" t="s">
        <v>1494</v>
      </c>
      <c r="E141" s="1124"/>
      <c r="F141" s="1124"/>
      <c r="G141" s="1124"/>
      <c r="H141" s="988"/>
      <c r="I141" s="988"/>
      <c r="J141" s="988"/>
      <c r="K141" s="988"/>
      <c r="L141" s="988"/>
      <c r="M141" s="988"/>
      <c r="N141" s="988"/>
      <c r="O141" s="988"/>
      <c r="P141" s="988"/>
      <c r="Q141" s="988"/>
    </row>
    <row r="142" spans="2:17">
      <c r="B142" s="1107"/>
      <c r="C142" s="1107"/>
      <c r="D142" s="1124" t="s">
        <v>1495</v>
      </c>
      <c r="E142" s="1124"/>
      <c r="F142" s="1124"/>
      <c r="G142" s="1124"/>
      <c r="H142" s="988"/>
      <c r="I142" s="988"/>
      <c r="J142" s="988"/>
      <c r="K142" s="988"/>
      <c r="L142" s="988"/>
      <c r="M142" s="988"/>
      <c r="N142" s="988"/>
      <c r="O142" s="988"/>
      <c r="P142" s="988"/>
      <c r="Q142" s="988"/>
    </row>
    <row r="143" spans="2:17">
      <c r="B143" s="1107"/>
      <c r="C143" s="1107"/>
      <c r="D143" s="1124" t="s">
        <v>1496</v>
      </c>
      <c r="E143" s="1124"/>
      <c r="F143" s="1124"/>
      <c r="G143" s="1124"/>
      <c r="H143" s="988"/>
      <c r="I143" s="988"/>
      <c r="J143" s="988"/>
      <c r="K143" s="988"/>
      <c r="L143" s="988"/>
      <c r="M143" s="988"/>
      <c r="N143" s="988"/>
      <c r="O143" s="988"/>
      <c r="P143" s="988"/>
      <c r="Q143" s="988"/>
    </row>
    <row r="144" spans="2:17">
      <c r="B144" s="1107"/>
      <c r="C144" s="1107"/>
      <c r="D144" s="1124" t="s">
        <v>1497</v>
      </c>
      <c r="E144" s="1124"/>
      <c r="F144" s="1124"/>
      <c r="G144" s="1124"/>
      <c r="H144" s="1367">
        <f t="shared" ref="H144:Q145" si="21">+H140-H142</f>
        <v>0</v>
      </c>
      <c r="I144" s="1367">
        <f t="shared" si="21"/>
        <v>0</v>
      </c>
      <c r="J144" s="1367">
        <f t="shared" si="21"/>
        <v>0</v>
      </c>
      <c r="K144" s="1367">
        <f t="shared" si="21"/>
        <v>0</v>
      </c>
      <c r="L144" s="1367">
        <f t="shared" si="21"/>
        <v>0</v>
      </c>
      <c r="M144" s="1367">
        <f t="shared" si="21"/>
        <v>0</v>
      </c>
      <c r="N144" s="1367">
        <f t="shared" si="21"/>
        <v>0</v>
      </c>
      <c r="O144" s="1367">
        <f t="shared" si="21"/>
        <v>0</v>
      </c>
      <c r="P144" s="1367">
        <f t="shared" si="21"/>
        <v>0</v>
      </c>
      <c r="Q144" s="1367">
        <f t="shared" si="21"/>
        <v>0</v>
      </c>
    </row>
    <row r="145" spans="2:17">
      <c r="B145" s="1107"/>
      <c r="C145" s="1107"/>
      <c r="D145" s="1124" t="s">
        <v>1498</v>
      </c>
      <c r="E145" s="1124"/>
      <c r="F145" s="1124"/>
      <c r="G145" s="1124"/>
      <c r="H145" s="1368">
        <f t="shared" si="21"/>
        <v>0</v>
      </c>
      <c r="I145" s="1368">
        <f t="shared" si="21"/>
        <v>0</v>
      </c>
      <c r="J145" s="1368">
        <f t="shared" si="21"/>
        <v>0</v>
      </c>
      <c r="K145" s="1368">
        <f t="shared" si="21"/>
        <v>0</v>
      </c>
      <c r="L145" s="1368">
        <f t="shared" si="21"/>
        <v>0</v>
      </c>
      <c r="M145" s="1368">
        <f t="shared" si="21"/>
        <v>0</v>
      </c>
      <c r="N145" s="1368">
        <f t="shared" si="21"/>
        <v>0</v>
      </c>
      <c r="O145" s="1368">
        <f t="shared" si="21"/>
        <v>0</v>
      </c>
      <c r="P145" s="1368">
        <f t="shared" si="21"/>
        <v>0</v>
      </c>
      <c r="Q145" s="1368">
        <f t="shared" si="21"/>
        <v>0</v>
      </c>
    </row>
    <row r="146" spans="2:17">
      <c r="B146" s="1107"/>
      <c r="C146" s="1107" t="s">
        <v>1499</v>
      </c>
      <c r="D146" s="1124" t="s">
        <v>1493</v>
      </c>
      <c r="E146" s="1124"/>
      <c r="F146" s="1124"/>
      <c r="G146" s="1124"/>
      <c r="H146" s="1366"/>
      <c r="I146" s="1366"/>
      <c r="J146" s="1366"/>
      <c r="K146" s="1366"/>
      <c r="L146" s="1366"/>
      <c r="M146" s="1366"/>
      <c r="N146" s="1366"/>
      <c r="O146" s="1366"/>
      <c r="P146" s="1366"/>
      <c r="Q146" s="1366"/>
    </row>
    <row r="147" spans="2:17">
      <c r="B147" s="1107"/>
      <c r="C147" s="1107"/>
      <c r="D147" s="1124" t="s">
        <v>1494</v>
      </c>
      <c r="E147" s="1124"/>
      <c r="F147" s="1124"/>
      <c r="G147" s="1124"/>
      <c r="H147" s="988"/>
      <c r="I147" s="988"/>
      <c r="J147" s="988"/>
      <c r="K147" s="988"/>
      <c r="L147" s="988"/>
      <c r="M147" s="988"/>
      <c r="N147" s="988"/>
      <c r="O147" s="988"/>
      <c r="P147" s="988"/>
      <c r="Q147" s="988"/>
    </row>
    <row r="148" spans="2:17">
      <c r="B148" s="1107"/>
      <c r="C148" s="1107"/>
      <c r="D148" s="1124" t="s">
        <v>1495</v>
      </c>
      <c r="E148" s="1124"/>
      <c r="F148" s="1124"/>
      <c r="G148" s="1124"/>
      <c r="H148" s="988"/>
      <c r="I148" s="988"/>
      <c r="J148" s="988"/>
      <c r="K148" s="988"/>
      <c r="L148" s="988"/>
      <c r="M148" s="988"/>
      <c r="N148" s="988"/>
      <c r="O148" s="988"/>
      <c r="P148" s="988"/>
      <c r="Q148" s="988"/>
    </row>
    <row r="149" spans="2:17" ht="19.5">
      <c r="B149" s="1283"/>
      <c r="C149" s="1107"/>
      <c r="D149" s="1124" t="s">
        <v>1496</v>
      </c>
      <c r="E149" s="1124"/>
      <c r="F149" s="1124"/>
      <c r="G149" s="1124"/>
      <c r="H149" s="988"/>
      <c r="I149" s="988"/>
      <c r="J149" s="988"/>
      <c r="K149" s="988"/>
      <c r="L149" s="988"/>
      <c r="M149" s="988"/>
      <c r="N149" s="988"/>
      <c r="O149" s="988"/>
      <c r="P149" s="988"/>
      <c r="Q149" s="988"/>
    </row>
    <row r="150" spans="2:17" ht="19.5">
      <c r="B150" s="1283"/>
      <c r="C150" s="1107"/>
      <c r="D150" s="1124" t="s">
        <v>1497</v>
      </c>
      <c r="E150" s="1124"/>
      <c r="F150" s="1124"/>
      <c r="G150" s="1124"/>
      <c r="H150" s="1367">
        <f t="shared" ref="H150:Q151" si="22">+H146-H148</f>
        <v>0</v>
      </c>
      <c r="I150" s="1367">
        <f t="shared" si="22"/>
        <v>0</v>
      </c>
      <c r="J150" s="1367">
        <f t="shared" si="22"/>
        <v>0</v>
      </c>
      <c r="K150" s="1367">
        <f t="shared" si="22"/>
        <v>0</v>
      </c>
      <c r="L150" s="1367">
        <f t="shared" si="22"/>
        <v>0</v>
      </c>
      <c r="M150" s="1367">
        <f t="shared" si="22"/>
        <v>0</v>
      </c>
      <c r="N150" s="1367">
        <f t="shared" si="22"/>
        <v>0</v>
      </c>
      <c r="O150" s="1367">
        <f t="shared" si="22"/>
        <v>0</v>
      </c>
      <c r="P150" s="1367">
        <f t="shared" si="22"/>
        <v>0</v>
      </c>
      <c r="Q150" s="1367">
        <f t="shared" si="22"/>
        <v>0</v>
      </c>
    </row>
    <row r="151" spans="2:17" ht="19.5">
      <c r="B151" s="1283"/>
      <c r="D151" s="1124" t="s">
        <v>1498</v>
      </c>
      <c r="E151" s="1124"/>
      <c r="F151" s="1124"/>
      <c r="G151" s="1124"/>
      <c r="H151" s="1368">
        <f t="shared" si="22"/>
        <v>0</v>
      </c>
      <c r="I151" s="1368">
        <f t="shared" si="22"/>
        <v>0</v>
      </c>
      <c r="J151" s="1368">
        <f t="shared" si="22"/>
        <v>0</v>
      </c>
      <c r="K151" s="1368">
        <f t="shared" si="22"/>
        <v>0</v>
      </c>
      <c r="L151" s="1368">
        <f t="shared" si="22"/>
        <v>0</v>
      </c>
      <c r="M151" s="1368">
        <f t="shared" si="22"/>
        <v>0</v>
      </c>
      <c r="N151" s="1368">
        <f t="shared" si="22"/>
        <v>0</v>
      </c>
      <c r="O151" s="1368">
        <f t="shared" si="22"/>
        <v>0</v>
      </c>
      <c r="P151" s="1368">
        <f t="shared" si="22"/>
        <v>0</v>
      </c>
      <c r="Q151" s="1368">
        <f t="shared" si="22"/>
        <v>0</v>
      </c>
    </row>
    <row r="152" spans="2:17" ht="19.5">
      <c r="B152" s="1283"/>
      <c r="C152" s="1107" t="s">
        <v>1500</v>
      </c>
      <c r="D152" s="1124" t="s">
        <v>1493</v>
      </c>
      <c r="E152" s="1124"/>
      <c r="F152" s="1124"/>
      <c r="G152" s="1124"/>
      <c r="H152" s="1366"/>
      <c r="I152" s="1366"/>
      <c r="J152" s="1366"/>
      <c r="K152" s="1366"/>
      <c r="L152" s="1366"/>
      <c r="M152" s="1366"/>
      <c r="N152" s="1366"/>
      <c r="O152" s="1366"/>
      <c r="P152" s="1366"/>
      <c r="Q152" s="1366"/>
    </row>
    <row r="153" spans="2:17" ht="14.25">
      <c r="B153" s="1369"/>
      <c r="C153" s="1107"/>
      <c r="D153" s="1124" t="s">
        <v>1494</v>
      </c>
      <c r="E153" s="1124"/>
      <c r="F153" s="1124"/>
      <c r="G153" s="1124"/>
      <c r="H153" s="988"/>
      <c r="I153" s="988"/>
      <c r="J153" s="988"/>
      <c r="K153" s="988"/>
      <c r="L153" s="988"/>
      <c r="M153" s="988"/>
      <c r="N153" s="988"/>
      <c r="O153" s="988"/>
      <c r="P153" s="988"/>
      <c r="Q153" s="988"/>
    </row>
    <row r="154" spans="2:17" ht="19.5">
      <c r="B154" s="1283"/>
      <c r="D154" s="1124" t="s">
        <v>1495</v>
      </c>
      <c r="E154" s="1124"/>
      <c r="F154" s="1124"/>
      <c r="G154" s="1124"/>
      <c r="H154" s="988"/>
      <c r="I154" s="988"/>
      <c r="J154" s="988"/>
      <c r="K154" s="988"/>
      <c r="L154" s="988"/>
      <c r="M154" s="988"/>
      <c r="N154" s="988"/>
      <c r="O154" s="988"/>
      <c r="P154" s="988"/>
      <c r="Q154" s="988"/>
    </row>
    <row r="155" spans="2:17" ht="14.25">
      <c r="B155" s="1369"/>
      <c r="C155" s="1107"/>
      <c r="D155" s="1124" t="s">
        <v>1496</v>
      </c>
      <c r="E155" s="1124"/>
      <c r="F155" s="1124"/>
      <c r="G155" s="1124"/>
      <c r="H155" s="988"/>
      <c r="I155" s="988"/>
      <c r="J155" s="988"/>
      <c r="K155" s="988"/>
      <c r="L155" s="988"/>
      <c r="M155" s="988"/>
      <c r="N155" s="988"/>
      <c r="O155" s="988"/>
      <c r="P155" s="988"/>
      <c r="Q155" s="988"/>
    </row>
    <row r="156" spans="2:17" ht="14.25">
      <c r="B156" s="1369"/>
      <c r="C156" s="1107"/>
      <c r="D156" s="1124" t="s">
        <v>1497</v>
      </c>
      <c r="E156" s="1124"/>
      <c r="F156" s="1124"/>
      <c r="G156" s="1124"/>
      <c r="H156" s="1367">
        <f t="shared" ref="H156:Q157" si="23">+H152-H154</f>
        <v>0</v>
      </c>
      <c r="I156" s="1367">
        <f t="shared" si="23"/>
        <v>0</v>
      </c>
      <c r="J156" s="1367">
        <f t="shared" si="23"/>
        <v>0</v>
      </c>
      <c r="K156" s="1367">
        <f t="shared" si="23"/>
        <v>0</v>
      </c>
      <c r="L156" s="1367">
        <f t="shared" si="23"/>
        <v>0</v>
      </c>
      <c r="M156" s="1367">
        <f t="shared" si="23"/>
        <v>0</v>
      </c>
      <c r="N156" s="1367">
        <f t="shared" si="23"/>
        <v>0</v>
      </c>
      <c r="O156" s="1367">
        <f t="shared" si="23"/>
        <v>0</v>
      </c>
      <c r="P156" s="1367">
        <f t="shared" si="23"/>
        <v>0</v>
      </c>
      <c r="Q156" s="1367">
        <f t="shared" si="23"/>
        <v>0</v>
      </c>
    </row>
    <row r="157" spans="2:17" ht="14.25">
      <c r="B157" s="1370"/>
      <c r="C157" s="1107"/>
      <c r="D157" s="1124" t="s">
        <v>1498</v>
      </c>
      <c r="E157" s="1124"/>
      <c r="F157" s="1124"/>
      <c r="G157" s="1124"/>
      <c r="H157" s="1368">
        <f t="shared" si="23"/>
        <v>0</v>
      </c>
      <c r="I157" s="1368">
        <f t="shared" si="23"/>
        <v>0</v>
      </c>
      <c r="J157" s="1368">
        <f t="shared" si="23"/>
        <v>0</v>
      </c>
      <c r="K157" s="1368">
        <f t="shared" si="23"/>
        <v>0</v>
      </c>
      <c r="L157" s="1368">
        <f t="shared" si="23"/>
        <v>0</v>
      </c>
      <c r="M157" s="1368">
        <f t="shared" si="23"/>
        <v>0</v>
      </c>
      <c r="N157" s="1368">
        <f t="shared" si="23"/>
        <v>0</v>
      </c>
      <c r="O157" s="1368">
        <f t="shared" si="23"/>
        <v>0</v>
      </c>
      <c r="P157" s="1368">
        <f t="shared" si="23"/>
        <v>0</v>
      </c>
      <c r="Q157" s="1368">
        <f t="shared" si="23"/>
        <v>0</v>
      </c>
    </row>
    <row r="158" spans="2:17" ht="14.25">
      <c r="B158" s="1370" t="s">
        <v>1416</v>
      </c>
      <c r="C158" s="1107" t="s">
        <v>1501</v>
      </c>
      <c r="D158" s="1124" t="s">
        <v>1493</v>
      </c>
      <c r="E158" s="1124"/>
      <c r="F158" s="1124"/>
      <c r="G158" s="1124"/>
      <c r="H158" s="1366"/>
      <c r="I158" s="1366"/>
      <c r="J158" s="1366"/>
      <c r="K158" s="1366"/>
      <c r="L158" s="1366"/>
      <c r="M158" s="1366"/>
      <c r="N158" s="1366"/>
      <c r="O158" s="1366"/>
      <c r="P158" s="1366"/>
      <c r="Q158" s="1366"/>
    </row>
    <row r="159" spans="2:17" ht="14.25">
      <c r="B159" s="1369"/>
      <c r="C159" s="1107"/>
      <c r="D159" s="1124" t="s">
        <v>1494</v>
      </c>
      <c r="E159" s="1124"/>
      <c r="F159" s="1124"/>
      <c r="G159" s="1124"/>
      <c r="H159" s="988"/>
      <c r="I159" s="988"/>
      <c r="J159" s="988"/>
      <c r="K159" s="988"/>
      <c r="L159" s="988"/>
      <c r="M159" s="988"/>
      <c r="N159" s="988"/>
      <c r="O159" s="988"/>
      <c r="P159" s="988"/>
      <c r="Q159" s="988"/>
    </row>
    <row r="160" spans="2:17" ht="14.25">
      <c r="B160" s="1369"/>
      <c r="C160" s="1107"/>
      <c r="D160" s="1124" t="s">
        <v>1495</v>
      </c>
      <c r="E160" s="1124"/>
      <c r="F160" s="1124"/>
      <c r="G160" s="1124"/>
      <c r="H160" s="988"/>
      <c r="I160" s="988"/>
      <c r="J160" s="988"/>
      <c r="K160" s="988"/>
      <c r="L160" s="988"/>
      <c r="M160" s="988"/>
      <c r="N160" s="988"/>
      <c r="O160" s="988"/>
      <c r="P160" s="988"/>
      <c r="Q160" s="988"/>
    </row>
    <row r="161" spans="2:17" ht="14.25">
      <c r="B161" s="1369"/>
      <c r="C161" s="1107"/>
      <c r="D161" s="1124" t="s">
        <v>1496</v>
      </c>
      <c r="E161" s="1124"/>
      <c r="F161" s="1124"/>
      <c r="G161" s="1124"/>
      <c r="H161" s="988"/>
      <c r="I161" s="988"/>
      <c r="J161" s="988"/>
      <c r="K161" s="988"/>
      <c r="L161" s="988"/>
      <c r="M161" s="988"/>
      <c r="N161" s="988"/>
      <c r="O161" s="988"/>
      <c r="P161" s="988"/>
      <c r="Q161" s="988"/>
    </row>
    <row r="162" spans="2:17" ht="14.25">
      <c r="B162" s="1369"/>
      <c r="C162" s="1107"/>
      <c r="D162" s="1124" t="s">
        <v>1497</v>
      </c>
      <c r="E162" s="1124"/>
      <c r="F162" s="1124"/>
      <c r="G162" s="1124"/>
      <c r="H162" s="1367">
        <f t="shared" ref="H162:Q163" si="24">+H158-H160</f>
        <v>0</v>
      </c>
      <c r="I162" s="1367">
        <f t="shared" si="24"/>
        <v>0</v>
      </c>
      <c r="J162" s="1367">
        <f t="shared" si="24"/>
        <v>0</v>
      </c>
      <c r="K162" s="1367">
        <f t="shared" si="24"/>
        <v>0</v>
      </c>
      <c r="L162" s="1367">
        <f t="shared" si="24"/>
        <v>0</v>
      </c>
      <c r="M162" s="1367">
        <f t="shared" si="24"/>
        <v>0</v>
      </c>
      <c r="N162" s="1367">
        <f t="shared" si="24"/>
        <v>0</v>
      </c>
      <c r="O162" s="1367">
        <f t="shared" si="24"/>
        <v>0</v>
      </c>
      <c r="P162" s="1367">
        <f t="shared" si="24"/>
        <v>0</v>
      </c>
      <c r="Q162" s="1367">
        <f t="shared" si="24"/>
        <v>0</v>
      </c>
    </row>
    <row r="163" spans="2:17" ht="14.25">
      <c r="B163" s="1369"/>
      <c r="C163" s="1107"/>
      <c r="D163" s="1124" t="s">
        <v>1498</v>
      </c>
      <c r="E163" s="1124"/>
      <c r="F163" s="1124"/>
      <c r="G163" s="1124"/>
      <c r="H163" s="1368">
        <f t="shared" si="24"/>
        <v>0</v>
      </c>
      <c r="I163" s="1368">
        <f t="shared" si="24"/>
        <v>0</v>
      </c>
      <c r="J163" s="1368">
        <f t="shared" si="24"/>
        <v>0</v>
      </c>
      <c r="K163" s="1368">
        <f t="shared" si="24"/>
        <v>0</v>
      </c>
      <c r="L163" s="1368">
        <f t="shared" si="24"/>
        <v>0</v>
      </c>
      <c r="M163" s="1368">
        <f t="shared" si="24"/>
        <v>0</v>
      </c>
      <c r="N163" s="1368">
        <f t="shared" si="24"/>
        <v>0</v>
      </c>
      <c r="O163" s="1368">
        <f t="shared" si="24"/>
        <v>0</v>
      </c>
      <c r="P163" s="1368">
        <f t="shared" si="24"/>
        <v>0</v>
      </c>
      <c r="Q163" s="1368">
        <f t="shared" si="24"/>
        <v>0</v>
      </c>
    </row>
    <row r="164" spans="2:17" ht="14.25">
      <c r="B164" s="1369"/>
      <c r="C164" s="1107" t="s">
        <v>1502</v>
      </c>
      <c r="D164" s="1124" t="s">
        <v>1493</v>
      </c>
      <c r="E164" s="1124"/>
      <c r="F164" s="1124"/>
      <c r="G164" s="1124"/>
      <c r="H164" s="1366"/>
      <c r="I164" s="1366"/>
      <c r="J164" s="1366"/>
      <c r="K164" s="1366"/>
      <c r="L164" s="1366"/>
      <c r="M164" s="1366"/>
      <c r="N164" s="1366"/>
      <c r="O164" s="1366"/>
      <c r="P164" s="1366"/>
      <c r="Q164" s="1366"/>
    </row>
    <row r="165" spans="2:17" ht="14.25">
      <c r="B165" s="1369"/>
      <c r="C165" s="1371"/>
      <c r="D165" s="1124" t="s">
        <v>1494</v>
      </c>
      <c r="E165" s="1124"/>
      <c r="F165" s="1124"/>
      <c r="G165" s="1124"/>
      <c r="H165" s="988"/>
      <c r="I165" s="988"/>
      <c r="J165" s="988"/>
      <c r="K165" s="988"/>
      <c r="L165" s="988"/>
      <c r="M165" s="988"/>
      <c r="N165" s="988"/>
      <c r="O165" s="988"/>
      <c r="P165" s="988"/>
      <c r="Q165" s="988"/>
    </row>
    <row r="166" spans="2:17" ht="14.25">
      <c r="B166" s="1369"/>
      <c r="C166" s="1107"/>
      <c r="D166" s="1124" t="s">
        <v>1495</v>
      </c>
      <c r="E166" s="1124"/>
      <c r="F166" s="1124"/>
      <c r="G166" s="1124"/>
      <c r="H166" s="988"/>
      <c r="I166" s="988"/>
      <c r="J166" s="988"/>
      <c r="K166" s="988"/>
      <c r="L166" s="988"/>
      <c r="M166" s="988"/>
      <c r="N166" s="988"/>
      <c r="O166" s="988"/>
      <c r="P166" s="988"/>
      <c r="Q166" s="988"/>
    </row>
    <row r="167" spans="2:17" ht="14.25">
      <c r="B167" s="1369"/>
      <c r="C167" s="1371"/>
      <c r="D167" s="1124" t="s">
        <v>1496</v>
      </c>
      <c r="E167" s="1124"/>
      <c r="F167" s="1124"/>
      <c r="G167" s="1124"/>
      <c r="H167" s="988"/>
      <c r="I167" s="988"/>
      <c r="J167" s="988"/>
      <c r="K167" s="988"/>
      <c r="L167" s="988"/>
      <c r="M167" s="988"/>
      <c r="N167" s="988"/>
      <c r="O167" s="988"/>
      <c r="P167" s="988"/>
      <c r="Q167" s="988"/>
    </row>
    <row r="168" spans="2:17" ht="14.25">
      <c r="B168" s="1369"/>
      <c r="C168" s="1371"/>
      <c r="D168" s="1124" t="s">
        <v>1497</v>
      </c>
      <c r="E168" s="1124"/>
      <c r="F168" s="1124"/>
      <c r="G168" s="1124"/>
      <c r="H168" s="1367">
        <f t="shared" ref="H168:Q169" si="25">+H164-H166</f>
        <v>0</v>
      </c>
      <c r="I168" s="1367">
        <f t="shared" si="25"/>
        <v>0</v>
      </c>
      <c r="J168" s="1367">
        <f t="shared" si="25"/>
        <v>0</v>
      </c>
      <c r="K168" s="1367">
        <f t="shared" si="25"/>
        <v>0</v>
      </c>
      <c r="L168" s="1367">
        <f t="shared" si="25"/>
        <v>0</v>
      </c>
      <c r="M168" s="1367">
        <f t="shared" si="25"/>
        <v>0</v>
      </c>
      <c r="N168" s="1367">
        <f t="shared" si="25"/>
        <v>0</v>
      </c>
      <c r="O168" s="1367">
        <f t="shared" si="25"/>
        <v>0</v>
      </c>
      <c r="P168" s="1367">
        <f t="shared" si="25"/>
        <v>0</v>
      </c>
      <c r="Q168" s="1367">
        <f t="shared" si="25"/>
        <v>0</v>
      </c>
    </row>
    <row r="169" spans="2:17" ht="14.25">
      <c r="B169" s="1369"/>
      <c r="C169" s="1371"/>
      <c r="D169" s="1124" t="s">
        <v>1498</v>
      </c>
      <c r="E169" s="1124"/>
      <c r="F169" s="1124"/>
      <c r="G169" s="1124"/>
      <c r="H169" s="1368">
        <f t="shared" si="25"/>
        <v>0</v>
      </c>
      <c r="I169" s="1368">
        <f t="shared" si="25"/>
        <v>0</v>
      </c>
      <c r="J169" s="1368">
        <f t="shared" si="25"/>
        <v>0</v>
      </c>
      <c r="K169" s="1368">
        <f t="shared" si="25"/>
        <v>0</v>
      </c>
      <c r="L169" s="1368">
        <f t="shared" si="25"/>
        <v>0</v>
      </c>
      <c r="M169" s="1368">
        <f t="shared" si="25"/>
        <v>0</v>
      </c>
      <c r="N169" s="1368">
        <f t="shared" si="25"/>
        <v>0</v>
      </c>
      <c r="O169" s="1368">
        <f t="shared" si="25"/>
        <v>0</v>
      </c>
      <c r="P169" s="1368">
        <f t="shared" si="25"/>
        <v>0</v>
      </c>
      <c r="Q169" s="1368">
        <f t="shared" si="25"/>
        <v>0</v>
      </c>
    </row>
    <row r="170" spans="2:17" ht="14.25">
      <c r="B170" s="1369"/>
      <c r="C170" s="1107" t="s">
        <v>1503</v>
      </c>
      <c r="D170" s="1124" t="s">
        <v>1493</v>
      </c>
      <c r="E170" s="1124"/>
      <c r="F170" s="1124"/>
      <c r="G170" s="1124"/>
      <c r="H170" s="1366"/>
      <c r="I170" s="1366"/>
      <c r="J170" s="1366"/>
      <c r="K170" s="1366"/>
      <c r="L170" s="1366"/>
      <c r="M170" s="1366"/>
      <c r="N170" s="1366"/>
      <c r="O170" s="1366"/>
      <c r="P170" s="1366"/>
      <c r="Q170" s="1366"/>
    </row>
    <row r="171" spans="2:17" ht="14.25">
      <c r="B171" s="1369"/>
      <c r="C171" s="1371"/>
      <c r="D171" s="1124" t="s">
        <v>1494</v>
      </c>
      <c r="E171" s="1124"/>
      <c r="F171" s="1124"/>
      <c r="G171" s="1124"/>
      <c r="H171" s="988"/>
      <c r="I171" s="988"/>
      <c r="J171" s="988"/>
      <c r="K171" s="988"/>
      <c r="L171" s="988"/>
      <c r="M171" s="988"/>
      <c r="N171" s="988"/>
      <c r="O171" s="988"/>
      <c r="P171" s="988"/>
      <c r="Q171" s="988"/>
    </row>
    <row r="172" spans="2:17" ht="14.25">
      <c r="B172" s="1369"/>
      <c r="C172" s="1371"/>
      <c r="D172" s="1124" t="s">
        <v>1495</v>
      </c>
      <c r="E172" s="1124"/>
      <c r="F172" s="1124"/>
      <c r="G172" s="1124"/>
      <c r="H172" s="988"/>
      <c r="I172" s="988"/>
      <c r="J172" s="988"/>
      <c r="K172" s="988"/>
      <c r="L172" s="988"/>
      <c r="M172" s="988"/>
      <c r="N172" s="988"/>
      <c r="O172" s="988"/>
      <c r="P172" s="988"/>
      <c r="Q172" s="988"/>
    </row>
    <row r="173" spans="2:17" ht="14.25">
      <c r="B173" s="1369"/>
      <c r="C173" s="1371"/>
      <c r="D173" s="1124" t="s">
        <v>1496</v>
      </c>
      <c r="E173" s="1124"/>
      <c r="F173" s="1124"/>
      <c r="G173" s="1124"/>
      <c r="H173" s="988"/>
      <c r="I173" s="988"/>
      <c r="J173" s="988"/>
      <c r="K173" s="988"/>
      <c r="L173" s="988"/>
      <c r="M173" s="988"/>
      <c r="N173" s="988"/>
      <c r="O173" s="988"/>
      <c r="P173" s="988"/>
      <c r="Q173" s="988"/>
    </row>
    <row r="174" spans="2:17" ht="14.25">
      <c r="B174" s="1369"/>
      <c r="C174" s="1371"/>
      <c r="D174" s="1124" t="s">
        <v>1497</v>
      </c>
      <c r="E174" s="1124"/>
      <c r="F174" s="1124"/>
      <c r="G174" s="1124"/>
      <c r="H174" s="1367">
        <f t="shared" ref="H174:Q175" si="26">+H170-H172</f>
        <v>0</v>
      </c>
      <c r="I174" s="1367">
        <f t="shared" si="26"/>
        <v>0</v>
      </c>
      <c r="J174" s="1367">
        <f t="shared" si="26"/>
        <v>0</v>
      </c>
      <c r="K174" s="1367">
        <f t="shared" si="26"/>
        <v>0</v>
      </c>
      <c r="L174" s="1367">
        <f t="shared" si="26"/>
        <v>0</v>
      </c>
      <c r="M174" s="1367">
        <f t="shared" si="26"/>
        <v>0</v>
      </c>
      <c r="N174" s="1367">
        <f t="shared" si="26"/>
        <v>0</v>
      </c>
      <c r="O174" s="1367">
        <f t="shared" si="26"/>
        <v>0</v>
      </c>
      <c r="P174" s="1367">
        <f t="shared" si="26"/>
        <v>0</v>
      </c>
      <c r="Q174" s="1367">
        <f t="shared" si="26"/>
        <v>0</v>
      </c>
    </row>
    <row r="175" spans="2:17" ht="14.25">
      <c r="B175" s="1369"/>
      <c r="C175" s="1371"/>
      <c r="D175" s="1124" t="s">
        <v>1498</v>
      </c>
      <c r="E175" s="1124"/>
      <c r="F175" s="1124"/>
      <c r="G175" s="1124"/>
      <c r="H175" s="1368">
        <f t="shared" si="26"/>
        <v>0</v>
      </c>
      <c r="I175" s="1368">
        <f t="shared" si="26"/>
        <v>0</v>
      </c>
      <c r="J175" s="1368">
        <f t="shared" si="26"/>
        <v>0</v>
      </c>
      <c r="K175" s="1368">
        <f t="shared" si="26"/>
        <v>0</v>
      </c>
      <c r="L175" s="1368">
        <f t="shared" si="26"/>
        <v>0</v>
      </c>
      <c r="M175" s="1368">
        <f t="shared" si="26"/>
        <v>0</v>
      </c>
      <c r="N175" s="1368">
        <f t="shared" si="26"/>
        <v>0</v>
      </c>
      <c r="O175" s="1368">
        <f t="shared" si="26"/>
        <v>0</v>
      </c>
      <c r="P175" s="1368">
        <f t="shared" si="26"/>
        <v>0</v>
      </c>
      <c r="Q175" s="1368">
        <f t="shared" si="26"/>
        <v>0</v>
      </c>
    </row>
    <row r="176" spans="2:17" ht="14.25">
      <c r="B176" s="1369"/>
      <c r="C176" s="1107" t="s">
        <v>1504</v>
      </c>
      <c r="D176" s="1124" t="s">
        <v>1493</v>
      </c>
      <c r="E176" s="1124"/>
      <c r="F176" s="1124"/>
      <c r="G176" s="1124"/>
      <c r="H176" s="1366"/>
      <c r="I176" s="1366"/>
      <c r="J176" s="1366"/>
      <c r="K176" s="1366"/>
      <c r="L176" s="1366"/>
      <c r="M176" s="1366"/>
      <c r="N176" s="1366"/>
      <c r="O176" s="1366"/>
      <c r="P176" s="1366"/>
      <c r="Q176" s="1366"/>
    </row>
    <row r="177" spans="2:17" ht="14.25">
      <c r="B177" s="1369"/>
      <c r="C177" s="1371"/>
      <c r="D177" s="1124" t="s">
        <v>1494</v>
      </c>
      <c r="E177" s="1124"/>
      <c r="F177" s="1124"/>
      <c r="G177" s="1124"/>
      <c r="H177" s="988"/>
      <c r="I177" s="988"/>
      <c r="J177" s="988"/>
      <c r="K177" s="988"/>
      <c r="L177" s="988"/>
      <c r="M177" s="988"/>
      <c r="N177" s="988"/>
      <c r="O177" s="988"/>
      <c r="P177" s="988"/>
      <c r="Q177" s="988"/>
    </row>
    <row r="178" spans="2:17" ht="14.25">
      <c r="B178" s="1369"/>
      <c r="C178" s="1371"/>
      <c r="D178" s="1124" t="s">
        <v>1495</v>
      </c>
      <c r="E178" s="1124"/>
      <c r="F178" s="1124"/>
      <c r="G178" s="1124"/>
      <c r="H178" s="988"/>
      <c r="I178" s="988"/>
      <c r="J178" s="988"/>
      <c r="K178" s="988"/>
      <c r="L178" s="988"/>
      <c r="M178" s="988"/>
      <c r="N178" s="988"/>
      <c r="O178" s="988"/>
      <c r="P178" s="988"/>
      <c r="Q178" s="988"/>
    </row>
    <row r="179" spans="2:17" ht="14.25">
      <c r="B179" s="1369"/>
      <c r="C179" s="1371"/>
      <c r="D179" s="1124" t="s">
        <v>1496</v>
      </c>
      <c r="E179" s="1124"/>
      <c r="F179" s="1124"/>
      <c r="G179" s="1124"/>
      <c r="H179" s="988"/>
      <c r="I179" s="988"/>
      <c r="J179" s="988"/>
      <c r="K179" s="988"/>
      <c r="L179" s="988"/>
      <c r="M179" s="988"/>
      <c r="N179" s="988"/>
      <c r="O179" s="988"/>
      <c r="P179" s="988"/>
      <c r="Q179" s="988"/>
    </row>
    <row r="180" spans="2:17" ht="14.25">
      <c r="B180" s="1369"/>
      <c r="C180" s="1371"/>
      <c r="D180" s="1124" t="s">
        <v>1497</v>
      </c>
      <c r="E180" s="1124"/>
      <c r="F180" s="1124"/>
      <c r="G180" s="1124"/>
      <c r="H180" s="1367">
        <f t="shared" ref="H180:Q181" si="27">+H176-H178</f>
        <v>0</v>
      </c>
      <c r="I180" s="1367">
        <f t="shared" si="27"/>
        <v>0</v>
      </c>
      <c r="J180" s="1367">
        <f t="shared" si="27"/>
        <v>0</v>
      </c>
      <c r="K180" s="1367">
        <f t="shared" si="27"/>
        <v>0</v>
      </c>
      <c r="L180" s="1367">
        <f t="shared" si="27"/>
        <v>0</v>
      </c>
      <c r="M180" s="1367">
        <f t="shared" si="27"/>
        <v>0</v>
      </c>
      <c r="N180" s="1367">
        <f t="shared" si="27"/>
        <v>0</v>
      </c>
      <c r="O180" s="1367">
        <f t="shared" si="27"/>
        <v>0</v>
      </c>
      <c r="P180" s="1367">
        <f t="shared" si="27"/>
        <v>0</v>
      </c>
      <c r="Q180" s="1367">
        <f t="shared" si="27"/>
        <v>0</v>
      </c>
    </row>
    <row r="181" spans="2:17" ht="14.25">
      <c r="B181" s="1369"/>
      <c r="C181" s="1371"/>
      <c r="D181" s="1124" t="s">
        <v>1498</v>
      </c>
      <c r="E181" s="1124"/>
      <c r="F181" s="1124"/>
      <c r="G181" s="1124"/>
      <c r="H181" s="1368">
        <f t="shared" si="27"/>
        <v>0</v>
      </c>
      <c r="I181" s="1368">
        <f t="shared" si="27"/>
        <v>0</v>
      </c>
      <c r="J181" s="1368">
        <f t="shared" si="27"/>
        <v>0</v>
      </c>
      <c r="K181" s="1368">
        <f t="shared" si="27"/>
        <v>0</v>
      </c>
      <c r="L181" s="1368">
        <f t="shared" si="27"/>
        <v>0</v>
      </c>
      <c r="M181" s="1368">
        <f t="shared" si="27"/>
        <v>0</v>
      </c>
      <c r="N181" s="1368">
        <f t="shared" si="27"/>
        <v>0</v>
      </c>
      <c r="O181" s="1368">
        <f t="shared" si="27"/>
        <v>0</v>
      </c>
      <c r="P181" s="1368">
        <f t="shared" si="27"/>
        <v>0</v>
      </c>
      <c r="Q181" s="1368">
        <f t="shared" si="27"/>
        <v>0</v>
      </c>
    </row>
    <row r="182" spans="2:17" ht="14.25">
      <c r="B182" s="1370" t="s">
        <v>1505</v>
      </c>
      <c r="C182" s="1107"/>
      <c r="D182" s="1124" t="s">
        <v>1493</v>
      </c>
      <c r="E182" s="1124"/>
      <c r="F182" s="1124"/>
      <c r="G182" s="1124"/>
      <c r="H182" s="1366"/>
      <c r="I182" s="1366"/>
      <c r="J182" s="1366"/>
      <c r="K182" s="1366"/>
      <c r="L182" s="1366"/>
      <c r="M182" s="1366"/>
      <c r="N182" s="1366"/>
      <c r="O182" s="1366"/>
      <c r="P182" s="1366"/>
      <c r="Q182" s="1366"/>
    </row>
    <row r="183" spans="2:17" ht="14.25">
      <c r="B183" s="1369"/>
      <c r="C183" s="1371"/>
      <c r="D183" s="1124" t="s">
        <v>1494</v>
      </c>
      <c r="E183" s="1124"/>
      <c r="F183" s="1124"/>
      <c r="G183" s="1124"/>
      <c r="H183" s="988"/>
      <c r="I183" s="988"/>
      <c r="J183" s="988"/>
      <c r="K183" s="988"/>
      <c r="L183" s="988"/>
      <c r="M183" s="988"/>
      <c r="N183" s="988"/>
      <c r="O183" s="988"/>
      <c r="P183" s="988"/>
      <c r="Q183" s="988"/>
    </row>
    <row r="184" spans="2:17" ht="14.25">
      <c r="B184" s="1369"/>
      <c r="C184" s="1371"/>
      <c r="D184" s="1124" t="s">
        <v>1495</v>
      </c>
      <c r="E184" s="1124"/>
      <c r="F184" s="1124"/>
      <c r="G184" s="1124"/>
      <c r="H184" s="988"/>
      <c r="I184" s="988"/>
      <c r="J184" s="988"/>
      <c r="K184" s="988"/>
      <c r="L184" s="988"/>
      <c r="M184" s="988"/>
      <c r="N184" s="988"/>
      <c r="O184" s="988"/>
      <c r="P184" s="988"/>
      <c r="Q184" s="988"/>
    </row>
    <row r="185" spans="2:17" ht="14.25">
      <c r="B185" s="1369"/>
      <c r="C185" s="1371"/>
      <c r="D185" s="1124" t="s">
        <v>1496</v>
      </c>
      <c r="E185" s="1124"/>
      <c r="F185" s="1124"/>
      <c r="G185" s="1124"/>
      <c r="H185" s="988"/>
      <c r="I185" s="988"/>
      <c r="J185" s="988"/>
      <c r="K185" s="988"/>
      <c r="L185" s="988"/>
      <c r="M185" s="988"/>
      <c r="N185" s="988"/>
      <c r="O185" s="988"/>
      <c r="P185" s="988"/>
      <c r="Q185" s="988"/>
    </row>
    <row r="186" spans="2:17" ht="14.25">
      <c r="B186" s="1369"/>
      <c r="C186" s="1371"/>
      <c r="D186" s="1124" t="s">
        <v>1497</v>
      </c>
      <c r="E186" s="1124"/>
      <c r="F186" s="1124"/>
      <c r="G186" s="1124"/>
      <c r="H186" s="1367">
        <f t="shared" ref="H186:Q187" si="28">+H182-H184</f>
        <v>0</v>
      </c>
      <c r="I186" s="1367">
        <f t="shared" si="28"/>
        <v>0</v>
      </c>
      <c r="J186" s="1367">
        <f t="shared" si="28"/>
        <v>0</v>
      </c>
      <c r="K186" s="1367">
        <f t="shared" si="28"/>
        <v>0</v>
      </c>
      <c r="L186" s="1367">
        <f t="shared" si="28"/>
        <v>0</v>
      </c>
      <c r="M186" s="1367">
        <f t="shared" si="28"/>
        <v>0</v>
      </c>
      <c r="N186" s="1367">
        <f t="shared" si="28"/>
        <v>0</v>
      </c>
      <c r="O186" s="1367">
        <f t="shared" si="28"/>
        <v>0</v>
      </c>
      <c r="P186" s="1367">
        <f t="shared" si="28"/>
        <v>0</v>
      </c>
      <c r="Q186" s="1367">
        <f t="shared" si="28"/>
        <v>0</v>
      </c>
    </row>
    <row r="187" spans="2:17" ht="14.25">
      <c r="B187" s="1369"/>
      <c r="C187" s="1371"/>
      <c r="D187" s="1124" t="s">
        <v>1498</v>
      </c>
      <c r="E187" s="1124"/>
      <c r="F187" s="1124"/>
      <c r="G187" s="1124"/>
      <c r="H187" s="1368">
        <f t="shared" si="28"/>
        <v>0</v>
      </c>
      <c r="I187" s="1368">
        <f t="shared" si="28"/>
        <v>0</v>
      </c>
      <c r="J187" s="1368">
        <f t="shared" si="28"/>
        <v>0</v>
      </c>
      <c r="K187" s="1368">
        <f t="shared" si="28"/>
        <v>0</v>
      </c>
      <c r="L187" s="1368">
        <f t="shared" si="28"/>
        <v>0</v>
      </c>
      <c r="M187" s="1368">
        <f t="shared" si="28"/>
        <v>0</v>
      </c>
      <c r="N187" s="1368">
        <f t="shared" si="28"/>
        <v>0</v>
      </c>
      <c r="O187" s="1368">
        <f t="shared" si="28"/>
        <v>0</v>
      </c>
      <c r="P187" s="1368">
        <f t="shared" si="28"/>
        <v>0</v>
      </c>
      <c r="Q187" s="1368">
        <f t="shared" si="28"/>
        <v>0</v>
      </c>
    </row>
    <row r="188" spans="2:17" ht="14.25">
      <c r="B188" s="1370" t="s">
        <v>1506</v>
      </c>
      <c r="C188" s="1107"/>
      <c r="D188" s="1124" t="s">
        <v>1493</v>
      </c>
      <c r="E188" s="1124"/>
      <c r="F188" s="1124"/>
      <c r="G188" s="1124"/>
      <c r="H188" s="1366"/>
      <c r="I188" s="1366"/>
      <c r="J188" s="1366"/>
      <c r="K188" s="1366"/>
      <c r="L188" s="1366"/>
      <c r="M188" s="1366"/>
      <c r="N188" s="1366"/>
      <c r="O188" s="1366"/>
      <c r="P188" s="1366"/>
      <c r="Q188" s="1366"/>
    </row>
    <row r="189" spans="2:17" ht="14.25">
      <c r="B189" s="1369"/>
      <c r="C189" s="1371"/>
      <c r="D189" s="1124" t="s">
        <v>1494</v>
      </c>
      <c r="E189" s="1124"/>
      <c r="F189" s="1124"/>
      <c r="G189" s="1124"/>
      <c r="H189" s="988"/>
      <c r="I189" s="988"/>
      <c r="J189" s="988"/>
      <c r="K189" s="988"/>
      <c r="L189" s="988"/>
      <c r="M189" s="988"/>
      <c r="N189" s="988"/>
      <c r="O189" s="988"/>
      <c r="P189" s="988"/>
      <c r="Q189" s="988"/>
    </row>
    <row r="190" spans="2:17" ht="14.25">
      <c r="B190" s="1369"/>
      <c r="C190" s="1371"/>
      <c r="D190" s="1124" t="s">
        <v>1495</v>
      </c>
      <c r="E190" s="1124"/>
      <c r="F190" s="1124"/>
      <c r="G190" s="1124"/>
      <c r="H190" s="988"/>
      <c r="I190" s="988"/>
      <c r="J190" s="988"/>
      <c r="K190" s="988"/>
      <c r="L190" s="988"/>
      <c r="M190" s="988"/>
      <c r="N190" s="988"/>
      <c r="O190" s="988"/>
      <c r="P190" s="988"/>
      <c r="Q190" s="988"/>
    </row>
    <row r="191" spans="2:17" ht="14.25">
      <c r="B191" s="1369"/>
      <c r="C191" s="1371"/>
      <c r="D191" s="1124" t="s">
        <v>1496</v>
      </c>
      <c r="E191" s="1124"/>
      <c r="F191" s="1124"/>
      <c r="G191" s="1124"/>
      <c r="H191" s="988"/>
      <c r="I191" s="988"/>
      <c r="J191" s="988"/>
      <c r="K191" s="988"/>
      <c r="L191" s="988"/>
      <c r="M191" s="988"/>
      <c r="N191" s="988"/>
      <c r="O191" s="988"/>
      <c r="P191" s="988"/>
      <c r="Q191" s="988"/>
    </row>
    <row r="192" spans="2:17" ht="14.25">
      <c r="B192" s="1369"/>
      <c r="C192" s="1371"/>
      <c r="D192" s="1124" t="s">
        <v>1497</v>
      </c>
      <c r="E192" s="1124"/>
      <c r="F192" s="1124"/>
      <c r="G192" s="1124"/>
      <c r="H192" s="1367">
        <f t="shared" ref="H192:Q193" si="29">+H188-H190</f>
        <v>0</v>
      </c>
      <c r="I192" s="1367">
        <f t="shared" si="29"/>
        <v>0</v>
      </c>
      <c r="J192" s="1367">
        <f t="shared" si="29"/>
        <v>0</v>
      </c>
      <c r="K192" s="1367">
        <f t="shared" si="29"/>
        <v>0</v>
      </c>
      <c r="L192" s="1367">
        <f t="shared" si="29"/>
        <v>0</v>
      </c>
      <c r="M192" s="1367">
        <f t="shared" si="29"/>
        <v>0</v>
      </c>
      <c r="N192" s="1367">
        <f t="shared" si="29"/>
        <v>0</v>
      </c>
      <c r="O192" s="1367">
        <f t="shared" si="29"/>
        <v>0</v>
      </c>
      <c r="P192" s="1367">
        <f t="shared" si="29"/>
        <v>0</v>
      </c>
      <c r="Q192" s="1367">
        <f t="shared" si="29"/>
        <v>0</v>
      </c>
    </row>
    <row r="193" spans="2:17" ht="14.25">
      <c r="B193" s="1369"/>
      <c r="C193" s="1371"/>
      <c r="D193" s="1124" t="s">
        <v>1498</v>
      </c>
      <c r="E193" s="1124"/>
      <c r="F193" s="1124"/>
      <c r="G193" s="1124"/>
      <c r="H193" s="1368">
        <f t="shared" si="29"/>
        <v>0</v>
      </c>
      <c r="I193" s="1368">
        <f t="shared" si="29"/>
        <v>0</v>
      </c>
      <c r="J193" s="1368">
        <f t="shared" si="29"/>
        <v>0</v>
      </c>
      <c r="K193" s="1368">
        <f t="shared" si="29"/>
        <v>0</v>
      </c>
      <c r="L193" s="1368">
        <f t="shared" si="29"/>
        <v>0</v>
      </c>
      <c r="M193" s="1368">
        <f t="shared" si="29"/>
        <v>0</v>
      </c>
      <c r="N193" s="1368">
        <f t="shared" si="29"/>
        <v>0</v>
      </c>
      <c r="O193" s="1368">
        <f t="shared" si="29"/>
        <v>0</v>
      </c>
      <c r="P193" s="1368">
        <f t="shared" si="29"/>
        <v>0</v>
      </c>
      <c r="Q193" s="1368">
        <f t="shared" si="29"/>
        <v>0</v>
      </c>
    </row>
  </sheetData>
  <mergeCells count="3">
    <mergeCell ref="B11:B14"/>
    <mergeCell ref="B73:B76"/>
    <mergeCell ref="B135:B138"/>
  </mergeCells>
  <pageMargins left="0.70866141732283472" right="0.70866141732283472" top="0.74803149606299213" bottom="0.74803149606299213" header="0.31496062992125984" footer="0.31496062992125984"/>
  <pageSetup paperSize="8" scale="50" fitToHeight="2" orientation="portrait" r:id="rId1"/>
</worksheet>
</file>

<file path=xl/worksheets/sheet42.xml><?xml version="1.0" encoding="utf-8"?>
<worksheet xmlns="http://schemas.openxmlformats.org/spreadsheetml/2006/main" xmlns:r="http://schemas.openxmlformats.org/officeDocument/2006/relationships">
  <sheetPr>
    <tabColor theme="7" tint="0.59999389629810485"/>
    <pageSetUpPr fitToPage="1"/>
  </sheetPr>
  <dimension ref="A1:AK144"/>
  <sheetViews>
    <sheetView showGridLines="0" zoomScale="80" zoomScaleNormal="80" workbookViewId="0">
      <selection activeCell="R72" sqref="R72:S72"/>
    </sheetView>
  </sheetViews>
  <sheetFormatPr defaultRowHeight="12.75"/>
  <cols>
    <col min="1" max="1" width="2.75" style="1043" customWidth="1"/>
    <col min="2" max="2" width="9" style="1043"/>
    <col min="3" max="3" width="28.5" style="1043" bestFit="1" customWidth="1"/>
    <col min="4" max="4" width="38.375" style="1043" bestFit="1" customWidth="1"/>
    <col min="5" max="7" width="9" style="1043" customWidth="1"/>
    <col min="8" max="10" width="10" style="1043" bestFit="1" customWidth="1"/>
    <col min="11" max="17" width="9.25" style="1043" bestFit="1" customWidth="1"/>
    <col min="18" max="24" width="9" style="1043"/>
    <col min="25" max="28" width="9.125" style="1043" bestFit="1" customWidth="1"/>
    <col min="29" max="16384" width="9" style="1043"/>
  </cols>
  <sheetData>
    <row r="1" spans="1:37" ht="26.25">
      <c r="A1" s="945" t="s">
        <v>1201</v>
      </c>
      <c r="B1" s="990"/>
      <c r="C1" s="990"/>
      <c r="D1" s="991"/>
      <c r="E1" s="991"/>
      <c r="F1" s="991"/>
      <c r="G1" s="991"/>
      <c r="H1" s="990"/>
      <c r="I1" s="990"/>
      <c r="J1" s="990"/>
      <c r="K1" s="990"/>
      <c r="L1" s="990"/>
      <c r="M1" s="990"/>
      <c r="N1" s="990"/>
      <c r="O1" s="990"/>
      <c r="P1" s="990"/>
      <c r="Q1" s="990"/>
    </row>
    <row r="2" spans="1:37" ht="24.75">
      <c r="A2" s="949"/>
      <c r="B2" s="990"/>
      <c r="C2" s="990"/>
      <c r="D2" s="990"/>
      <c r="E2" s="990"/>
      <c r="F2" s="990"/>
      <c r="G2" s="990"/>
      <c r="H2" s="990"/>
      <c r="I2" s="990"/>
      <c r="J2" s="990"/>
      <c r="K2" s="990"/>
      <c r="L2" s="990"/>
      <c r="M2" s="990"/>
      <c r="N2" s="990"/>
      <c r="O2" s="990"/>
      <c r="P2" s="990"/>
      <c r="Q2" s="990"/>
    </row>
    <row r="3" spans="1:37" ht="25.5" thickBot="1">
      <c r="A3" s="952" t="s">
        <v>1468</v>
      </c>
      <c r="B3" s="994"/>
      <c r="C3" s="994"/>
      <c r="D3" s="954"/>
      <c r="E3" s="954"/>
      <c r="F3" s="954"/>
      <c r="G3" s="954"/>
      <c r="H3" s="994"/>
      <c r="I3" s="994"/>
      <c r="J3" s="994"/>
      <c r="K3" s="994"/>
      <c r="L3" s="994"/>
      <c r="M3" s="994"/>
      <c r="N3" s="994"/>
      <c r="O3" s="994"/>
      <c r="P3" s="994"/>
      <c r="Q3" s="994"/>
    </row>
    <row r="4" spans="1:37" ht="14.25">
      <c r="A4" s="995"/>
      <c r="B4" s="995"/>
      <c r="C4" s="995"/>
      <c r="D4" s="995"/>
      <c r="E4" s="995"/>
      <c r="F4" s="995"/>
      <c r="G4" s="995"/>
      <c r="H4" s="995"/>
      <c r="I4" s="995"/>
      <c r="J4" s="995"/>
      <c r="K4" s="995"/>
      <c r="L4" s="995"/>
      <c r="M4" s="996"/>
      <c r="N4" s="996"/>
      <c r="O4" s="995"/>
      <c r="P4" s="995"/>
      <c r="Q4" s="995"/>
      <c r="R4" s="995"/>
    </row>
    <row r="5" spans="1:37" ht="24.75">
      <c r="A5" s="997" t="s">
        <v>1507</v>
      </c>
      <c r="B5" s="998"/>
      <c r="C5" s="999"/>
      <c r="D5" s="1000"/>
      <c r="E5" s="1001"/>
      <c r="F5" s="1001"/>
      <c r="G5" s="1001"/>
      <c r="H5" s="1002"/>
      <c r="I5" s="1002"/>
      <c r="J5" s="1002"/>
      <c r="K5" s="1002"/>
      <c r="L5" s="1002"/>
      <c r="M5" s="1002"/>
      <c r="N5" s="1002"/>
      <c r="O5" s="1002"/>
      <c r="P5" s="1002"/>
      <c r="Q5" s="1002"/>
      <c r="R5" s="1002"/>
    </row>
    <row r="6" spans="1:37">
      <c r="B6" s="995"/>
      <c r="C6" s="995"/>
      <c r="D6" s="995"/>
      <c r="E6" s="995"/>
      <c r="F6" s="995"/>
      <c r="G6" s="995"/>
      <c r="H6" s="995"/>
      <c r="I6" s="995"/>
      <c r="J6" s="995"/>
      <c r="K6" s="995"/>
      <c r="L6" s="995"/>
      <c r="M6" s="1003"/>
      <c r="N6" s="1003"/>
      <c r="O6" s="995"/>
      <c r="P6" s="995"/>
      <c r="Q6" s="995"/>
      <c r="R6" s="995"/>
    </row>
    <row r="7" spans="1:37" ht="19.5">
      <c r="B7" s="1380" t="s">
        <v>2627</v>
      </c>
      <c r="C7" s="1381"/>
      <c r="D7" s="1381"/>
      <c r="E7" s="1382"/>
      <c r="F7" s="1382"/>
      <c r="G7" s="1382"/>
      <c r="H7" s="1054" t="s">
        <v>152</v>
      </c>
      <c r="I7" s="1054"/>
      <c r="J7" s="1054" t="s">
        <v>151</v>
      </c>
      <c r="K7" s="1054"/>
      <c r="L7" s="1054"/>
      <c r="M7" s="1054"/>
      <c r="N7" s="1054"/>
      <c r="O7" s="1054"/>
      <c r="P7" s="1054"/>
      <c r="Q7" s="1054"/>
      <c r="R7" s="995"/>
    </row>
    <row r="8" spans="1:37">
      <c r="A8" s="995"/>
      <c r="B8" s="1052"/>
      <c r="C8" s="1052"/>
      <c r="D8" s="1052"/>
      <c r="E8" s="1383"/>
      <c r="F8" s="1383"/>
      <c r="G8" s="1383"/>
      <c r="H8" s="1055">
        <v>2012</v>
      </c>
      <c r="I8" s="1055">
        <v>2013</v>
      </c>
      <c r="J8" s="1055">
        <v>2014</v>
      </c>
      <c r="K8" s="1055">
        <v>2015</v>
      </c>
      <c r="L8" s="1055">
        <v>2016</v>
      </c>
      <c r="M8" s="1055">
        <v>2017</v>
      </c>
      <c r="N8" s="1055">
        <v>2018</v>
      </c>
      <c r="O8" s="1055">
        <v>2019</v>
      </c>
      <c r="P8" s="1055">
        <v>2020</v>
      </c>
      <c r="Q8" s="1055">
        <v>2021</v>
      </c>
      <c r="X8" s="1384">
        <v>2008</v>
      </c>
      <c r="Y8" s="1384">
        <v>2009</v>
      </c>
      <c r="Z8" s="1384">
        <v>2010</v>
      </c>
      <c r="AA8" s="1384">
        <v>2011</v>
      </c>
      <c r="AB8" s="1384">
        <v>2012</v>
      </c>
      <c r="AC8" s="1384">
        <v>2013</v>
      </c>
      <c r="AD8" s="1384">
        <v>2014</v>
      </c>
      <c r="AE8" s="1384">
        <v>2015</v>
      </c>
      <c r="AF8" s="1384">
        <v>2016</v>
      </c>
      <c r="AG8" s="1384">
        <v>2017</v>
      </c>
      <c r="AH8" s="1384">
        <v>2018</v>
      </c>
      <c r="AI8" s="1384">
        <v>2019</v>
      </c>
      <c r="AJ8" s="1384">
        <v>2020</v>
      </c>
      <c r="AK8" s="1384">
        <v>2021</v>
      </c>
    </row>
    <row r="9" spans="1:37">
      <c r="A9" s="995"/>
      <c r="B9" s="1008" t="s">
        <v>8</v>
      </c>
      <c r="C9" s="1009" t="s">
        <v>1508</v>
      </c>
      <c r="D9" s="1385"/>
      <c r="E9" s="1386"/>
      <c r="F9" s="1386"/>
      <c r="G9" s="1386"/>
      <c r="H9" s="1387"/>
      <c r="I9" s="1387"/>
      <c r="J9" s="1387"/>
      <c r="K9" s="1387"/>
      <c r="L9" s="1387"/>
      <c r="M9" s="1387"/>
      <c r="N9" s="1387"/>
      <c r="O9" s="1387"/>
      <c r="P9" s="1387"/>
      <c r="Q9" s="1387"/>
    </row>
    <row r="10" spans="1:37">
      <c r="B10" s="1052"/>
      <c r="C10" s="1104" t="s">
        <v>1217</v>
      </c>
      <c r="D10" s="1385"/>
      <c r="E10" s="1386"/>
      <c r="F10" s="1386"/>
      <c r="G10" s="1386"/>
      <c r="H10" s="1387"/>
      <c r="I10" s="1387"/>
      <c r="J10" s="1387"/>
      <c r="K10" s="1387"/>
      <c r="L10" s="1387"/>
      <c r="M10" s="1387"/>
      <c r="N10" s="1387"/>
      <c r="O10" s="1387"/>
      <c r="P10" s="1387"/>
      <c r="Q10" s="1387"/>
    </row>
    <row r="11" spans="1:37">
      <c r="B11" s="1052"/>
      <c r="C11" s="1104" t="s">
        <v>1509</v>
      </c>
      <c r="D11" s="1385"/>
      <c r="E11" s="1386"/>
      <c r="F11" s="1386"/>
      <c r="G11" s="1386"/>
      <c r="H11" s="1387"/>
      <c r="I11" s="1387"/>
      <c r="J11" s="1387"/>
      <c r="K11" s="1387"/>
      <c r="L11" s="1387"/>
      <c r="M11" s="1387"/>
      <c r="N11" s="1387"/>
      <c r="O11" s="1387"/>
      <c r="P11" s="1387"/>
      <c r="Q11" s="1387"/>
    </row>
    <row r="12" spans="1:37">
      <c r="A12" s="995"/>
      <c r="B12" s="1052"/>
      <c r="C12" s="1104"/>
      <c r="D12" s="1385"/>
      <c r="E12" s="1386"/>
      <c r="F12" s="1386"/>
      <c r="G12" s="1386"/>
      <c r="H12" s="1388"/>
      <c r="I12" s="1388"/>
      <c r="J12" s="1388"/>
      <c r="K12" s="1388"/>
      <c r="L12" s="1388"/>
      <c r="M12" s="1388"/>
      <c r="N12" s="1388"/>
      <c r="O12" s="1388"/>
      <c r="P12" s="1388"/>
      <c r="Q12" s="1388"/>
    </row>
    <row r="13" spans="1:37">
      <c r="A13" s="995"/>
      <c r="B13" s="1052"/>
      <c r="C13" s="1104" t="s">
        <v>1510</v>
      </c>
      <c r="D13" s="1028"/>
      <c r="E13" s="1029"/>
      <c r="F13" s="1029"/>
      <c r="G13" s="1029"/>
      <c r="H13" s="1389"/>
      <c r="I13" s="1389"/>
      <c r="J13" s="1389"/>
      <c r="K13" s="1389"/>
      <c r="L13" s="1389"/>
      <c r="M13" s="1389"/>
      <c r="N13" s="1389"/>
      <c r="O13" s="1389"/>
      <c r="P13" s="1389"/>
      <c r="Q13" s="1389"/>
    </row>
    <row r="14" spans="1:37">
      <c r="A14" s="995"/>
      <c r="B14" s="1052"/>
      <c r="C14" s="1009" t="s">
        <v>1508</v>
      </c>
      <c r="D14" s="1390"/>
      <c r="E14" s="1029"/>
      <c r="F14" s="1029"/>
      <c r="G14" s="1029"/>
      <c r="H14" s="988"/>
      <c r="I14" s="988"/>
      <c r="J14" s="988"/>
      <c r="K14" s="988"/>
      <c r="L14" s="988"/>
      <c r="M14" s="988"/>
      <c r="N14" s="988"/>
      <c r="O14" s="988"/>
      <c r="P14" s="988"/>
      <c r="Q14" s="988"/>
    </row>
    <row r="15" spans="1:37">
      <c r="A15" s="995"/>
      <c r="B15" s="1052"/>
      <c r="C15" s="1052"/>
      <c r="D15" s="1390"/>
      <c r="E15" s="1029"/>
      <c r="F15" s="1029"/>
      <c r="G15" s="1029"/>
      <c r="H15" s="988"/>
      <c r="I15" s="988"/>
      <c r="J15" s="988"/>
      <c r="K15" s="988"/>
      <c r="L15" s="988"/>
      <c r="M15" s="988"/>
      <c r="N15" s="988"/>
      <c r="O15" s="988"/>
      <c r="P15" s="988"/>
      <c r="Q15" s="988"/>
    </row>
    <row r="16" spans="1:37">
      <c r="B16" s="1052"/>
      <c r="C16" s="1052"/>
      <c r="D16" s="1390"/>
      <c r="E16" s="1029"/>
      <c r="F16" s="1029"/>
      <c r="G16" s="1029"/>
      <c r="H16" s="988"/>
      <c r="I16" s="988"/>
      <c r="J16" s="988"/>
      <c r="K16" s="988"/>
      <c r="L16" s="988"/>
      <c r="M16" s="988"/>
      <c r="N16" s="988"/>
      <c r="O16" s="988"/>
      <c r="P16" s="988"/>
      <c r="Q16" s="988"/>
    </row>
    <row r="17" spans="1:17">
      <c r="B17" s="1052"/>
      <c r="C17" s="1052"/>
      <c r="D17" s="1390"/>
      <c r="E17" s="1029"/>
      <c r="F17" s="1029"/>
      <c r="G17" s="1029"/>
      <c r="H17" s="988"/>
      <c r="I17" s="988"/>
      <c r="J17" s="988"/>
      <c r="K17" s="988"/>
      <c r="L17" s="988"/>
      <c r="M17" s="988"/>
      <c r="N17" s="988"/>
      <c r="O17" s="988"/>
      <c r="P17" s="988"/>
      <c r="Q17" s="988"/>
    </row>
    <row r="18" spans="1:17" ht="18.75" customHeight="1">
      <c r="A18" s="995"/>
      <c r="B18" s="1052"/>
      <c r="C18" s="1052"/>
      <c r="D18" s="1390"/>
      <c r="E18" s="1029"/>
      <c r="F18" s="1029"/>
      <c r="G18" s="1029"/>
      <c r="H18" s="988"/>
      <c r="I18" s="988"/>
      <c r="J18" s="988"/>
      <c r="K18" s="988"/>
      <c r="L18" s="988"/>
      <c r="M18" s="988"/>
      <c r="N18" s="988"/>
      <c r="O18" s="988"/>
      <c r="P18" s="988"/>
      <c r="Q18" s="988"/>
    </row>
    <row r="19" spans="1:17">
      <c r="A19" s="995"/>
      <c r="B19" s="1052"/>
      <c r="C19" s="1052"/>
      <c r="D19" s="1390"/>
      <c r="E19" s="1029"/>
      <c r="F19" s="1029"/>
      <c r="G19" s="1029"/>
      <c r="H19" s="988"/>
      <c r="I19" s="988"/>
      <c r="J19" s="988"/>
      <c r="K19" s="988"/>
      <c r="L19" s="988"/>
      <c r="M19" s="988"/>
      <c r="N19" s="988"/>
      <c r="O19" s="988"/>
      <c r="P19" s="988"/>
      <c r="Q19" s="988"/>
    </row>
    <row r="20" spans="1:17">
      <c r="A20" s="995"/>
      <c r="B20" s="1052"/>
      <c r="C20" s="1052"/>
      <c r="D20" s="1390"/>
      <c r="E20" s="1029"/>
      <c r="F20" s="1029"/>
      <c r="G20" s="1029"/>
      <c r="H20" s="988"/>
      <c r="I20" s="988"/>
      <c r="J20" s="988"/>
      <c r="K20" s="988"/>
      <c r="L20" s="988"/>
      <c r="M20" s="988"/>
      <c r="N20" s="988"/>
      <c r="O20" s="988"/>
      <c r="P20" s="988"/>
      <c r="Q20" s="988"/>
    </row>
    <row r="21" spans="1:17">
      <c r="A21" s="995"/>
      <c r="B21" s="1052"/>
      <c r="C21" s="1052"/>
      <c r="D21" s="1390"/>
      <c r="E21" s="1029"/>
      <c r="F21" s="1029"/>
      <c r="G21" s="1029"/>
      <c r="H21" s="988"/>
      <c r="I21" s="988"/>
      <c r="J21" s="988"/>
      <c r="K21" s="988"/>
      <c r="L21" s="988"/>
      <c r="M21" s="988"/>
      <c r="N21" s="988"/>
      <c r="O21" s="988"/>
      <c r="P21" s="988"/>
      <c r="Q21" s="988"/>
    </row>
    <row r="22" spans="1:17">
      <c r="A22" s="995"/>
      <c r="B22" s="1052"/>
      <c r="C22" s="1052"/>
      <c r="D22" s="1390"/>
      <c r="E22" s="1029"/>
      <c r="F22" s="1029"/>
      <c r="G22" s="1029"/>
      <c r="H22" s="988"/>
      <c r="I22" s="988"/>
      <c r="J22" s="988"/>
      <c r="K22" s="988"/>
      <c r="L22" s="988"/>
      <c r="M22" s="988"/>
      <c r="N22" s="988"/>
      <c r="O22" s="988"/>
      <c r="P22" s="988"/>
      <c r="Q22" s="988"/>
    </row>
    <row r="23" spans="1:17">
      <c r="A23" s="995"/>
      <c r="B23" s="1052"/>
      <c r="C23" s="1052"/>
      <c r="D23" s="1390"/>
      <c r="E23" s="1029"/>
      <c r="F23" s="1029"/>
      <c r="G23" s="1029"/>
      <c r="H23" s="988"/>
      <c r="I23" s="988"/>
      <c r="J23" s="988"/>
      <c r="K23" s="988"/>
      <c r="L23" s="988"/>
      <c r="M23" s="988"/>
      <c r="N23" s="988"/>
      <c r="O23" s="988"/>
      <c r="P23" s="988"/>
      <c r="Q23" s="988"/>
    </row>
    <row r="24" spans="1:17">
      <c r="A24" s="995"/>
      <c r="B24" s="1052"/>
      <c r="C24" s="1052"/>
      <c r="D24" s="1390"/>
      <c r="E24" s="1029"/>
      <c r="F24" s="1029"/>
      <c r="G24" s="1029"/>
      <c r="H24" s="988"/>
      <c r="I24" s="988"/>
      <c r="J24" s="988"/>
      <c r="K24" s="988"/>
      <c r="L24" s="988"/>
      <c r="M24" s="988"/>
      <c r="N24" s="988"/>
      <c r="O24" s="988"/>
      <c r="P24" s="988"/>
      <c r="Q24" s="988"/>
    </row>
    <row r="25" spans="1:17">
      <c r="A25" s="995"/>
      <c r="B25" s="1052"/>
      <c r="C25" s="1052"/>
      <c r="D25" s="1390"/>
      <c r="E25" s="1029"/>
      <c r="F25" s="1029"/>
      <c r="G25" s="1029"/>
      <c r="H25" s="988"/>
      <c r="I25" s="988"/>
      <c r="J25" s="988"/>
      <c r="K25" s="988"/>
      <c r="L25" s="988"/>
      <c r="M25" s="988"/>
      <c r="N25" s="988"/>
      <c r="O25" s="988"/>
      <c r="P25" s="988"/>
      <c r="Q25" s="988"/>
    </row>
    <row r="26" spans="1:17">
      <c r="A26" s="995"/>
      <c r="B26" s="1052"/>
      <c r="C26" s="1052"/>
      <c r="D26" s="1390"/>
      <c r="E26" s="1029"/>
      <c r="F26" s="1029"/>
      <c r="G26" s="1029"/>
      <c r="H26" s="988"/>
      <c r="I26" s="988"/>
      <c r="J26" s="988"/>
      <c r="K26" s="988"/>
      <c r="L26" s="988"/>
      <c r="M26" s="988"/>
      <c r="N26" s="988"/>
      <c r="O26" s="988"/>
      <c r="P26" s="988"/>
      <c r="Q26" s="988"/>
    </row>
    <row r="27" spans="1:17">
      <c r="A27" s="995"/>
      <c r="B27" s="1052"/>
      <c r="C27" s="1052"/>
      <c r="D27" s="1391"/>
      <c r="E27" s="1029"/>
      <c r="F27" s="1029"/>
      <c r="G27" s="1029"/>
      <c r="H27" s="988"/>
      <c r="I27" s="988"/>
      <c r="J27" s="988"/>
      <c r="K27" s="988"/>
      <c r="L27" s="988"/>
      <c r="M27" s="988"/>
      <c r="N27" s="988"/>
      <c r="O27" s="988"/>
      <c r="P27" s="988"/>
      <c r="Q27" s="988"/>
    </row>
    <row r="28" spans="1:17">
      <c r="A28" s="995"/>
      <c r="B28" s="1052"/>
      <c r="C28" s="1052"/>
      <c r="D28" s="1390"/>
      <c r="E28" s="1029"/>
      <c r="F28" s="1029"/>
      <c r="G28" s="1029"/>
      <c r="H28" s="988"/>
      <c r="I28" s="988"/>
      <c r="J28" s="988"/>
      <c r="K28" s="988"/>
      <c r="L28" s="988"/>
      <c r="M28" s="988"/>
      <c r="N28" s="988"/>
      <c r="O28" s="988"/>
      <c r="P28" s="988"/>
      <c r="Q28" s="988"/>
    </row>
    <row r="29" spans="1:17">
      <c r="A29" s="995"/>
      <c r="B29" s="1052"/>
      <c r="C29" s="1052"/>
      <c r="D29" s="1052"/>
      <c r="E29" s="1052"/>
      <c r="F29" s="1052"/>
      <c r="G29" s="1052"/>
      <c r="H29" s="988"/>
      <c r="I29" s="988"/>
      <c r="J29" s="988"/>
      <c r="K29" s="988"/>
      <c r="L29" s="988"/>
      <c r="M29" s="988"/>
      <c r="N29" s="988"/>
      <c r="O29" s="988"/>
      <c r="P29" s="988"/>
      <c r="Q29" s="988"/>
    </row>
    <row r="30" spans="1:17">
      <c r="A30" s="995"/>
      <c r="B30" s="1052"/>
      <c r="C30" s="1127" t="s">
        <v>1217</v>
      </c>
      <c r="D30" s="1390"/>
      <c r="E30" s="1029"/>
      <c r="F30" s="1029"/>
      <c r="G30" s="1029"/>
      <c r="H30" s="988"/>
      <c r="I30" s="988"/>
      <c r="J30" s="988"/>
      <c r="K30" s="988"/>
      <c r="L30" s="988"/>
      <c r="M30" s="988"/>
      <c r="N30" s="988"/>
      <c r="O30" s="988"/>
      <c r="P30" s="988"/>
      <c r="Q30" s="988"/>
    </row>
    <row r="31" spans="1:17">
      <c r="A31" s="995"/>
      <c r="B31" s="1052"/>
      <c r="C31" s="1127"/>
      <c r="D31" s="1390"/>
      <c r="E31" s="1029"/>
      <c r="F31" s="1029"/>
      <c r="G31" s="1029"/>
      <c r="H31" s="988"/>
      <c r="I31" s="988"/>
      <c r="J31" s="988"/>
      <c r="K31" s="988"/>
      <c r="L31" s="988"/>
      <c r="M31" s="988"/>
      <c r="N31" s="988"/>
      <c r="O31" s="988"/>
      <c r="P31" s="988"/>
      <c r="Q31" s="988"/>
    </row>
    <row r="32" spans="1:17">
      <c r="A32" s="995"/>
      <c r="B32" s="1052"/>
      <c r="C32" s="1052"/>
      <c r="D32" s="1390"/>
      <c r="E32" s="1029"/>
      <c r="F32" s="1029"/>
      <c r="G32" s="1029"/>
      <c r="H32" s="988"/>
      <c r="I32" s="988"/>
      <c r="J32" s="988"/>
      <c r="K32" s="988"/>
      <c r="L32" s="988"/>
      <c r="M32" s="988"/>
      <c r="N32" s="988"/>
      <c r="O32" s="988"/>
      <c r="P32" s="988"/>
      <c r="Q32" s="988"/>
    </row>
    <row r="33" spans="1:17">
      <c r="A33" s="995"/>
      <c r="B33" s="1052"/>
      <c r="C33" s="1052"/>
      <c r="D33" s="1390"/>
      <c r="E33" s="1029"/>
      <c r="F33" s="1029"/>
      <c r="G33" s="1029"/>
      <c r="H33" s="988"/>
      <c r="I33" s="988"/>
      <c r="J33" s="988"/>
      <c r="K33" s="988"/>
      <c r="L33" s="988"/>
      <c r="M33" s="988"/>
      <c r="N33" s="988"/>
      <c r="O33" s="988"/>
      <c r="P33" s="988"/>
      <c r="Q33" s="988"/>
    </row>
    <row r="34" spans="1:17">
      <c r="A34" s="995"/>
      <c r="B34" s="1052"/>
      <c r="C34" s="1052"/>
      <c r="D34" s="1390"/>
      <c r="E34" s="1029"/>
      <c r="F34" s="1029"/>
      <c r="G34" s="1029"/>
      <c r="H34" s="988"/>
      <c r="I34" s="988"/>
      <c r="J34" s="988"/>
      <c r="K34" s="988"/>
      <c r="L34" s="988"/>
      <c r="M34" s="988"/>
      <c r="N34" s="988"/>
      <c r="O34" s="988"/>
      <c r="P34" s="988"/>
      <c r="Q34" s="988"/>
    </row>
    <row r="35" spans="1:17">
      <c r="A35" s="995"/>
      <c r="B35" s="1052"/>
      <c r="C35" s="1052"/>
      <c r="D35" s="1390"/>
      <c r="E35" s="1029"/>
      <c r="F35" s="1029"/>
      <c r="G35" s="1029"/>
      <c r="H35" s="988"/>
      <c r="I35" s="988"/>
      <c r="J35" s="988"/>
      <c r="K35" s="988"/>
      <c r="L35" s="988"/>
      <c r="M35" s="988"/>
      <c r="N35" s="988"/>
      <c r="O35" s="988"/>
      <c r="P35" s="988"/>
      <c r="Q35" s="988"/>
    </row>
    <row r="36" spans="1:17">
      <c r="A36" s="995"/>
      <c r="B36" s="1052"/>
      <c r="C36" s="1052"/>
      <c r="D36" s="1390"/>
      <c r="E36" s="1029"/>
      <c r="F36" s="1029"/>
      <c r="G36" s="1029"/>
      <c r="H36" s="988"/>
      <c r="I36" s="988"/>
      <c r="J36" s="988"/>
      <c r="K36" s="988"/>
      <c r="L36" s="988"/>
      <c r="M36" s="988"/>
      <c r="N36" s="988"/>
      <c r="O36" s="988"/>
      <c r="P36" s="988"/>
      <c r="Q36" s="988"/>
    </row>
    <row r="37" spans="1:17">
      <c r="A37" s="995"/>
      <c r="B37" s="1052"/>
      <c r="C37" s="1052"/>
      <c r="D37" s="1390"/>
      <c r="E37" s="1029"/>
      <c r="F37" s="1029"/>
      <c r="G37" s="1029"/>
      <c r="H37" s="988"/>
      <c r="I37" s="988"/>
      <c r="J37" s="988"/>
      <c r="K37" s="988"/>
      <c r="L37" s="988"/>
      <c r="M37" s="988"/>
      <c r="N37" s="988"/>
      <c r="O37" s="988"/>
      <c r="P37" s="988"/>
      <c r="Q37" s="988"/>
    </row>
    <row r="38" spans="1:17">
      <c r="A38" s="995"/>
      <c r="B38" s="1052"/>
      <c r="C38" s="1052"/>
      <c r="D38" s="1390"/>
      <c r="E38" s="1029"/>
      <c r="F38" s="1029"/>
      <c r="G38" s="1029"/>
      <c r="H38" s="988"/>
      <c r="I38" s="988"/>
      <c r="J38" s="988"/>
      <c r="K38" s="988"/>
      <c r="L38" s="988"/>
      <c r="M38" s="988"/>
      <c r="N38" s="988"/>
      <c r="O38" s="988"/>
      <c r="P38" s="988"/>
      <c r="Q38" s="988"/>
    </row>
    <row r="39" spans="1:17">
      <c r="A39" s="995"/>
      <c r="B39" s="1052"/>
      <c r="C39" s="1052"/>
      <c r="D39" s="1390"/>
      <c r="E39" s="1029"/>
      <c r="F39" s="1029"/>
      <c r="G39" s="1029"/>
      <c r="H39" s="988"/>
      <c r="I39" s="988"/>
      <c r="J39" s="988"/>
      <c r="K39" s="988"/>
      <c r="L39" s="988"/>
      <c r="M39" s="988"/>
      <c r="N39" s="988"/>
      <c r="O39" s="988"/>
      <c r="P39" s="988"/>
      <c r="Q39" s="988"/>
    </row>
    <row r="40" spans="1:17">
      <c r="A40" s="995"/>
      <c r="B40" s="1052"/>
      <c r="C40" s="1052"/>
      <c r="D40" s="1390"/>
      <c r="E40" s="1029"/>
      <c r="F40" s="1029"/>
      <c r="G40" s="1029"/>
      <c r="H40" s="988"/>
      <c r="I40" s="988"/>
      <c r="J40" s="988"/>
      <c r="K40" s="988"/>
      <c r="L40" s="988"/>
      <c r="M40" s="988"/>
      <c r="N40" s="988"/>
      <c r="O40" s="988"/>
      <c r="P40" s="988"/>
      <c r="Q40" s="988"/>
    </row>
    <row r="41" spans="1:17">
      <c r="A41" s="995"/>
      <c r="B41" s="1052"/>
      <c r="C41" s="1052"/>
      <c r="D41" s="1390"/>
      <c r="E41" s="1029"/>
      <c r="F41" s="1029"/>
      <c r="G41" s="1029"/>
      <c r="H41" s="988"/>
      <c r="I41" s="988"/>
      <c r="J41" s="988"/>
      <c r="K41" s="988"/>
      <c r="L41" s="988"/>
      <c r="M41" s="988"/>
      <c r="N41" s="988"/>
      <c r="O41" s="988"/>
      <c r="P41" s="988"/>
      <c r="Q41" s="988"/>
    </row>
    <row r="42" spans="1:17">
      <c r="A42" s="995"/>
      <c r="B42" s="1052"/>
      <c r="C42" s="1052"/>
      <c r="D42" s="1390"/>
      <c r="E42" s="1029"/>
      <c r="F42" s="1029"/>
      <c r="G42" s="1029"/>
      <c r="H42" s="988"/>
      <c r="I42" s="988"/>
      <c r="J42" s="988"/>
      <c r="K42" s="988"/>
      <c r="L42" s="988"/>
      <c r="M42" s="988"/>
      <c r="N42" s="988"/>
      <c r="O42" s="988"/>
      <c r="P42" s="988"/>
      <c r="Q42" s="988"/>
    </row>
    <row r="43" spans="1:17">
      <c r="A43" s="995"/>
      <c r="B43" s="1052"/>
      <c r="C43" s="1052"/>
      <c r="D43" s="1390"/>
      <c r="E43" s="1029"/>
      <c r="F43" s="1029"/>
      <c r="G43" s="1029"/>
      <c r="H43" s="988"/>
      <c r="I43" s="988"/>
      <c r="J43" s="988"/>
      <c r="K43" s="988"/>
      <c r="L43" s="988"/>
      <c r="M43" s="988"/>
      <c r="N43" s="988"/>
      <c r="O43" s="988"/>
      <c r="P43" s="988"/>
      <c r="Q43" s="988"/>
    </row>
    <row r="44" spans="1:17">
      <c r="A44" s="995"/>
      <c r="B44" s="1052"/>
      <c r="C44" s="1052"/>
      <c r="D44" s="1390"/>
      <c r="E44" s="1029"/>
      <c r="F44" s="1029"/>
      <c r="G44" s="1029"/>
      <c r="H44" s="988"/>
      <c r="I44" s="988"/>
      <c r="J44" s="988"/>
      <c r="K44" s="988"/>
      <c r="L44" s="988"/>
      <c r="M44" s="988"/>
      <c r="N44" s="988"/>
      <c r="O44" s="988"/>
      <c r="P44" s="988"/>
      <c r="Q44" s="988"/>
    </row>
    <row r="45" spans="1:17" ht="13.5" customHeight="1">
      <c r="A45" s="995"/>
      <c r="B45" s="1052"/>
      <c r="C45" s="1052"/>
      <c r="D45" s="1390"/>
      <c r="E45" s="1029"/>
      <c r="F45" s="1029"/>
      <c r="G45" s="1029"/>
      <c r="H45" s="988"/>
      <c r="I45" s="988"/>
      <c r="J45" s="988"/>
      <c r="K45" s="988"/>
      <c r="L45" s="988"/>
      <c r="M45" s="988"/>
      <c r="N45" s="988"/>
      <c r="O45" s="988"/>
      <c r="P45" s="988"/>
      <c r="Q45" s="988"/>
    </row>
    <row r="46" spans="1:17">
      <c r="A46" s="995"/>
      <c r="B46" s="1052"/>
      <c r="C46" s="1052"/>
      <c r="D46" s="1390"/>
      <c r="E46" s="1029"/>
      <c r="F46" s="1029"/>
      <c r="G46" s="1029"/>
      <c r="H46" s="988"/>
      <c r="I46" s="988"/>
      <c r="J46" s="988"/>
      <c r="K46" s="988"/>
      <c r="L46" s="988"/>
      <c r="M46" s="988"/>
      <c r="N46" s="988"/>
      <c r="O46" s="988"/>
      <c r="P46" s="988"/>
      <c r="Q46" s="988"/>
    </row>
    <row r="47" spans="1:17">
      <c r="A47" s="995"/>
      <c r="B47" s="1052"/>
      <c r="C47" s="1052"/>
      <c r="D47" s="1052"/>
      <c r="E47" s="1052"/>
      <c r="F47" s="1052"/>
      <c r="G47" s="1052"/>
      <c r="H47" s="1392"/>
      <c r="I47" s="1392"/>
      <c r="J47" s="1392"/>
      <c r="K47" s="1392"/>
      <c r="L47" s="1392"/>
      <c r="M47" s="1392"/>
      <c r="N47" s="1392"/>
      <c r="O47" s="1392"/>
      <c r="P47" s="1392"/>
      <c r="Q47" s="1392"/>
    </row>
    <row r="48" spans="1:17">
      <c r="A48" s="995"/>
      <c r="B48" s="1052"/>
      <c r="C48" s="1127" t="s">
        <v>1509</v>
      </c>
      <c r="D48" s="1390"/>
      <c r="E48" s="1029"/>
      <c r="F48" s="1029"/>
      <c r="G48" s="1029"/>
      <c r="H48" s="988"/>
      <c r="I48" s="988"/>
      <c r="J48" s="988"/>
      <c r="K48" s="988"/>
      <c r="L48" s="988"/>
      <c r="M48" s="988"/>
      <c r="N48" s="988"/>
      <c r="O48" s="988"/>
      <c r="P48" s="988"/>
      <c r="Q48" s="988"/>
    </row>
    <row r="49" spans="1:17">
      <c r="A49" s="995"/>
      <c r="B49" s="1052"/>
      <c r="C49" s="1052"/>
      <c r="D49" s="1390"/>
      <c r="E49" s="1029"/>
      <c r="F49" s="1029"/>
      <c r="G49" s="1029"/>
      <c r="H49" s="988"/>
      <c r="I49" s="988"/>
      <c r="J49" s="988"/>
      <c r="K49" s="988"/>
      <c r="L49" s="988"/>
      <c r="M49" s="988"/>
      <c r="N49" s="988"/>
      <c r="O49" s="988"/>
      <c r="P49" s="988"/>
      <c r="Q49" s="988"/>
    </row>
    <row r="50" spans="1:17">
      <c r="A50" s="995"/>
      <c r="B50" s="1052"/>
      <c r="C50" s="1052"/>
      <c r="D50" s="1390"/>
      <c r="E50" s="1029"/>
      <c r="F50" s="1029"/>
      <c r="G50" s="1029"/>
      <c r="H50" s="988"/>
      <c r="I50" s="988"/>
      <c r="J50" s="988"/>
      <c r="K50" s="988"/>
      <c r="L50" s="988"/>
      <c r="M50" s="988"/>
      <c r="N50" s="988"/>
      <c r="O50" s="988"/>
      <c r="P50" s="988"/>
      <c r="Q50" s="988"/>
    </row>
    <row r="51" spans="1:17">
      <c r="A51" s="995"/>
      <c r="B51" s="1052"/>
      <c r="C51" s="1052"/>
      <c r="D51" s="1390"/>
      <c r="E51" s="1029"/>
      <c r="F51" s="1029"/>
      <c r="G51" s="1029"/>
      <c r="H51" s="988"/>
      <c r="I51" s="988"/>
      <c r="J51" s="988"/>
      <c r="K51" s="988"/>
      <c r="L51" s="988"/>
      <c r="M51" s="988"/>
      <c r="N51" s="988"/>
      <c r="O51" s="988"/>
      <c r="P51" s="988"/>
      <c r="Q51" s="988"/>
    </row>
    <row r="52" spans="1:17">
      <c r="A52" s="995"/>
      <c r="B52" s="1052"/>
      <c r="C52" s="1052"/>
      <c r="D52" s="1390"/>
      <c r="E52" s="1029"/>
      <c r="F52" s="1029"/>
      <c r="G52" s="1029"/>
      <c r="H52" s="988"/>
      <c r="I52" s="988"/>
      <c r="J52" s="988"/>
      <c r="K52" s="988"/>
      <c r="L52" s="988"/>
      <c r="M52" s="988"/>
      <c r="N52" s="988"/>
      <c r="O52" s="988"/>
      <c r="P52" s="988"/>
      <c r="Q52" s="988"/>
    </row>
    <row r="53" spans="1:17">
      <c r="A53" s="995"/>
      <c r="B53" s="1052"/>
      <c r="C53" s="1052"/>
      <c r="D53" s="1390"/>
      <c r="E53" s="1029"/>
      <c r="F53" s="1029"/>
      <c r="G53" s="1029"/>
      <c r="H53" s="988"/>
      <c r="I53" s="988"/>
      <c r="J53" s="988"/>
      <c r="K53" s="988"/>
      <c r="L53" s="988"/>
      <c r="M53" s="988"/>
      <c r="N53" s="988"/>
      <c r="O53" s="988"/>
      <c r="P53" s="988"/>
      <c r="Q53" s="988"/>
    </row>
    <row r="54" spans="1:17">
      <c r="A54" s="995"/>
      <c r="B54" s="1052"/>
      <c r="C54" s="1052"/>
      <c r="D54" s="1390"/>
      <c r="E54" s="1029"/>
      <c r="F54" s="1029"/>
      <c r="G54" s="1029"/>
      <c r="H54" s="988"/>
      <c r="I54" s="988"/>
      <c r="J54" s="988"/>
      <c r="K54" s="988"/>
      <c r="L54" s="988"/>
      <c r="M54" s="988"/>
      <c r="N54" s="988"/>
      <c r="O54" s="988"/>
      <c r="P54" s="988"/>
      <c r="Q54" s="988"/>
    </row>
    <row r="55" spans="1:17">
      <c r="A55" s="995"/>
      <c r="B55" s="1052"/>
      <c r="C55" s="1052"/>
      <c r="D55" s="1390"/>
      <c r="E55" s="1029"/>
      <c r="F55" s="1029"/>
      <c r="G55" s="1029"/>
      <c r="H55" s="988"/>
      <c r="I55" s="988"/>
      <c r="J55" s="988"/>
      <c r="K55" s="988"/>
      <c r="L55" s="988"/>
      <c r="M55" s="988"/>
      <c r="N55" s="988"/>
      <c r="O55" s="988"/>
      <c r="P55" s="988"/>
      <c r="Q55" s="988"/>
    </row>
    <row r="56" spans="1:17">
      <c r="A56" s="995"/>
      <c r="B56" s="1052"/>
      <c r="C56" s="1052"/>
      <c r="D56" s="1390"/>
      <c r="E56" s="1029"/>
      <c r="F56" s="1029"/>
      <c r="G56" s="1029"/>
      <c r="H56" s="988"/>
      <c r="I56" s="988"/>
      <c r="J56" s="988"/>
      <c r="K56" s="988"/>
      <c r="L56" s="988"/>
      <c r="M56" s="988"/>
      <c r="N56" s="988"/>
      <c r="O56" s="988"/>
      <c r="P56" s="988"/>
      <c r="Q56" s="988"/>
    </row>
    <row r="57" spans="1:17">
      <c r="A57" s="995"/>
      <c r="B57" s="1052"/>
      <c r="C57" s="1052"/>
      <c r="D57" s="1390"/>
      <c r="E57" s="1029"/>
      <c r="F57" s="1029"/>
      <c r="G57" s="1029"/>
      <c r="H57" s="988"/>
      <c r="I57" s="988"/>
      <c r="J57" s="988"/>
      <c r="K57" s="988"/>
      <c r="L57" s="988"/>
      <c r="M57" s="988"/>
      <c r="N57" s="988"/>
      <c r="O57" s="988"/>
      <c r="P57" s="988"/>
      <c r="Q57" s="988"/>
    </row>
    <row r="58" spans="1:17">
      <c r="A58" s="995"/>
      <c r="B58" s="1052"/>
      <c r="C58" s="1052"/>
      <c r="D58" s="1390"/>
      <c r="E58" s="1029"/>
      <c r="F58" s="1029"/>
      <c r="G58" s="1029"/>
      <c r="H58" s="988"/>
      <c r="I58" s="988"/>
      <c r="J58" s="988"/>
      <c r="K58" s="988"/>
      <c r="L58" s="988"/>
      <c r="M58" s="988"/>
      <c r="N58" s="988"/>
      <c r="O58" s="988"/>
      <c r="P58" s="988"/>
      <c r="Q58" s="988"/>
    </row>
    <row r="59" spans="1:17">
      <c r="A59" s="995"/>
      <c r="B59" s="1052"/>
      <c r="C59" s="1052"/>
      <c r="D59" s="1390"/>
      <c r="E59" s="1029"/>
      <c r="F59" s="1029"/>
      <c r="G59" s="1029"/>
      <c r="H59" s="988"/>
      <c r="I59" s="988"/>
      <c r="J59" s="988"/>
      <c r="K59" s="988"/>
      <c r="L59" s="988"/>
      <c r="M59" s="988"/>
      <c r="N59" s="988"/>
      <c r="O59" s="988"/>
      <c r="P59" s="988"/>
      <c r="Q59" s="988"/>
    </row>
    <row r="60" spans="1:17">
      <c r="A60" s="995"/>
      <c r="B60" s="1052"/>
      <c r="C60" s="1052"/>
      <c r="D60" s="1390"/>
      <c r="E60" s="1029"/>
      <c r="F60" s="1029"/>
      <c r="G60" s="1029"/>
      <c r="H60" s="988"/>
      <c r="I60" s="988"/>
      <c r="J60" s="988"/>
      <c r="K60" s="988"/>
      <c r="L60" s="988"/>
      <c r="M60" s="988"/>
      <c r="N60" s="988"/>
      <c r="O60" s="988"/>
      <c r="P60" s="988"/>
      <c r="Q60" s="988"/>
    </row>
    <row r="61" spans="1:17" ht="15" customHeight="1">
      <c r="A61" s="995"/>
      <c r="B61" s="1052"/>
      <c r="C61" s="1052"/>
      <c r="D61" s="1390"/>
      <c r="E61" s="1029"/>
      <c r="F61" s="1029"/>
      <c r="G61" s="1029"/>
      <c r="H61" s="988"/>
      <c r="I61" s="988"/>
      <c r="J61" s="988"/>
      <c r="K61" s="988"/>
      <c r="L61" s="988"/>
      <c r="M61" s="988"/>
      <c r="N61" s="988"/>
      <c r="O61" s="988"/>
      <c r="P61" s="988"/>
      <c r="Q61" s="988"/>
    </row>
    <row r="62" spans="1:17">
      <c r="A62" s="995"/>
      <c r="B62" s="1052"/>
      <c r="C62" s="1052"/>
      <c r="D62" s="1390"/>
      <c r="E62" s="1029"/>
      <c r="F62" s="1029"/>
      <c r="G62" s="1029"/>
      <c r="H62" s="988"/>
      <c r="I62" s="988"/>
      <c r="J62" s="988"/>
      <c r="K62" s="988"/>
      <c r="L62" s="988"/>
      <c r="M62" s="988"/>
      <c r="N62" s="988"/>
      <c r="O62" s="988"/>
      <c r="P62" s="988"/>
      <c r="Q62" s="988"/>
    </row>
    <row r="63" spans="1:17">
      <c r="A63" s="995"/>
      <c r="B63" s="1052"/>
      <c r="C63" s="1052"/>
      <c r="D63" s="1390"/>
      <c r="E63" s="1029"/>
      <c r="F63" s="1029"/>
      <c r="G63" s="1029"/>
      <c r="H63" s="988"/>
      <c r="I63" s="988"/>
      <c r="J63" s="988"/>
      <c r="K63" s="988"/>
      <c r="L63" s="988"/>
      <c r="M63" s="988"/>
      <c r="N63" s="988"/>
      <c r="O63" s="988"/>
      <c r="P63" s="988"/>
      <c r="Q63" s="988"/>
    </row>
    <row r="64" spans="1:17">
      <c r="A64" s="995"/>
      <c r="B64" s="1052"/>
      <c r="C64" s="1052"/>
      <c r="D64" s="1390"/>
      <c r="E64" s="1029"/>
      <c r="F64" s="1029"/>
      <c r="G64" s="1029"/>
      <c r="H64" s="988"/>
      <c r="I64" s="988"/>
      <c r="J64" s="988"/>
      <c r="K64" s="988"/>
      <c r="L64" s="988"/>
      <c r="M64" s="988"/>
      <c r="N64" s="988"/>
      <c r="O64" s="988"/>
      <c r="P64" s="988"/>
      <c r="Q64" s="988"/>
    </row>
    <row r="65" spans="1:37">
      <c r="A65" s="995"/>
    </row>
    <row r="66" spans="1:37" ht="19.5">
      <c r="A66" s="995"/>
      <c r="B66" s="1380" t="s">
        <v>2628</v>
      </c>
      <c r="C66" s="1381"/>
      <c r="D66" s="1381"/>
      <c r="E66" s="1382"/>
      <c r="F66" s="1382"/>
      <c r="G66" s="1382"/>
      <c r="H66" s="1054" t="s">
        <v>152</v>
      </c>
      <c r="I66" s="1054"/>
      <c r="J66" s="1054" t="s">
        <v>151</v>
      </c>
      <c r="K66" s="1054"/>
      <c r="L66" s="1054"/>
      <c r="M66" s="1054"/>
      <c r="N66" s="1054"/>
      <c r="O66" s="1054"/>
      <c r="P66" s="1054"/>
      <c r="Q66" s="1054"/>
    </row>
    <row r="67" spans="1:37">
      <c r="A67" s="995"/>
      <c r="B67" s="1052"/>
      <c r="C67" s="1052"/>
      <c r="D67" s="1052"/>
      <c r="E67" s="1383"/>
      <c r="F67" s="1383"/>
      <c r="G67" s="1383"/>
      <c r="H67" s="1055">
        <v>2012</v>
      </c>
      <c r="I67" s="1055">
        <v>2013</v>
      </c>
      <c r="J67" s="1055">
        <v>2014</v>
      </c>
      <c r="K67" s="1055">
        <v>2015</v>
      </c>
      <c r="L67" s="1055">
        <v>2016</v>
      </c>
      <c r="M67" s="1055">
        <v>2017</v>
      </c>
      <c r="N67" s="1055">
        <v>2018</v>
      </c>
      <c r="O67" s="1055">
        <v>2019</v>
      </c>
      <c r="P67" s="1055">
        <v>2020</v>
      </c>
      <c r="Q67" s="1055">
        <v>2021</v>
      </c>
    </row>
    <row r="68" spans="1:37">
      <c r="A68" s="995"/>
      <c r="B68" s="1008" t="s">
        <v>8</v>
      </c>
      <c r="C68" s="1009" t="s">
        <v>1508</v>
      </c>
      <c r="D68" s="1385"/>
      <c r="E68" s="1386"/>
      <c r="F68" s="1386"/>
      <c r="G68" s="1386"/>
      <c r="H68" s="1387"/>
      <c r="I68" s="1387"/>
      <c r="J68" s="1387"/>
      <c r="K68" s="1387"/>
      <c r="L68" s="1387"/>
      <c r="M68" s="1387"/>
      <c r="N68" s="1387"/>
      <c r="O68" s="1387"/>
      <c r="P68" s="1387"/>
      <c r="Q68" s="1387"/>
    </row>
    <row r="69" spans="1:37">
      <c r="A69" s="995"/>
      <c r="B69" s="1052"/>
      <c r="C69" s="1104" t="s">
        <v>1217</v>
      </c>
      <c r="D69" s="1385"/>
      <c r="E69" s="1386"/>
      <c r="F69" s="1386"/>
      <c r="G69" s="1386"/>
      <c r="H69" s="1387"/>
      <c r="I69" s="1387"/>
      <c r="J69" s="1387"/>
      <c r="K69" s="1387"/>
      <c r="L69" s="1387"/>
      <c r="M69" s="1387"/>
      <c r="N69" s="1387"/>
      <c r="O69" s="1387"/>
      <c r="P69" s="1387"/>
      <c r="Q69" s="1387"/>
    </row>
    <row r="70" spans="1:37">
      <c r="A70" s="995"/>
      <c r="B70" s="1052"/>
      <c r="C70" s="1104" t="s">
        <v>1509</v>
      </c>
      <c r="D70" s="1385"/>
      <c r="E70" s="1386"/>
      <c r="F70" s="1386"/>
      <c r="G70" s="1386"/>
      <c r="H70" s="1387"/>
      <c r="I70" s="1387"/>
      <c r="J70" s="1387"/>
      <c r="K70" s="1387"/>
      <c r="L70" s="1387"/>
      <c r="M70" s="1387"/>
      <c r="N70" s="1387"/>
      <c r="O70" s="1387"/>
      <c r="P70" s="1387"/>
      <c r="Q70" s="1387"/>
    </row>
    <row r="71" spans="1:37">
      <c r="A71" s="995"/>
      <c r="B71" s="1052"/>
      <c r="C71" s="1104"/>
      <c r="D71" s="1385"/>
      <c r="E71" s="1386"/>
      <c r="F71" s="1386"/>
      <c r="G71" s="1386"/>
      <c r="H71" s="1388"/>
      <c r="I71" s="1388"/>
      <c r="J71" s="1388"/>
      <c r="K71" s="1388"/>
      <c r="L71" s="1388"/>
      <c r="M71" s="1388"/>
      <c r="N71" s="1388"/>
      <c r="O71" s="1388"/>
      <c r="P71" s="1388"/>
      <c r="Q71" s="1388"/>
    </row>
    <row r="72" spans="1:37">
      <c r="A72" s="995"/>
      <c r="B72" s="1052"/>
      <c r="C72" s="1104" t="s">
        <v>1510</v>
      </c>
      <c r="D72" s="1028"/>
      <c r="E72" s="1029"/>
      <c r="F72" s="1029"/>
      <c r="G72" s="1029"/>
      <c r="H72" s="1389"/>
      <c r="I72" s="1389"/>
      <c r="J72" s="1389"/>
      <c r="K72" s="1389"/>
      <c r="L72" s="1389"/>
      <c r="M72" s="1389"/>
      <c r="N72" s="1389"/>
      <c r="O72" s="1389"/>
      <c r="P72" s="1389"/>
      <c r="Q72" s="1389"/>
      <c r="R72" s="1393"/>
      <c r="S72" s="1393"/>
      <c r="Y72" s="1043" t="e">
        <f>IF(#REF!-SUM(#REF!)=0,0,1)</f>
        <v>#REF!</v>
      </c>
      <c r="Z72" s="1043" t="e">
        <f>IF(#REF!-SUM(#REF!)=0,0,1)</f>
        <v>#REF!</v>
      </c>
      <c r="AA72" s="1043" t="e">
        <f>IF(#REF!-SUM(#REF!)=0,0,1)</f>
        <v>#REF!</v>
      </c>
      <c r="AB72" s="1043">
        <f t="shared" ref="AB72:AK72" si="0">IF(H71-SUM(H68:H69)=0,0,1)</f>
        <v>0</v>
      </c>
      <c r="AC72" s="1043">
        <f t="shared" si="0"/>
        <v>0</v>
      </c>
      <c r="AD72" s="1043">
        <f t="shared" si="0"/>
        <v>0</v>
      </c>
      <c r="AE72" s="1043">
        <f t="shared" si="0"/>
        <v>0</v>
      </c>
      <c r="AF72" s="1043">
        <f t="shared" si="0"/>
        <v>0</v>
      </c>
      <c r="AG72" s="1043">
        <f t="shared" si="0"/>
        <v>0</v>
      </c>
      <c r="AH72" s="1043">
        <f t="shared" si="0"/>
        <v>0</v>
      </c>
      <c r="AI72" s="1043">
        <f t="shared" si="0"/>
        <v>0</v>
      </c>
      <c r="AJ72" s="1043">
        <f t="shared" si="0"/>
        <v>0</v>
      </c>
      <c r="AK72" s="1043">
        <f t="shared" si="0"/>
        <v>0</v>
      </c>
    </row>
    <row r="73" spans="1:37">
      <c r="A73" s="995"/>
      <c r="B73" s="1052"/>
      <c r="C73" s="1009" t="s">
        <v>1508</v>
      </c>
      <c r="D73" s="1390"/>
      <c r="E73" s="1029"/>
      <c r="F73" s="1029"/>
      <c r="G73" s="1029"/>
      <c r="H73" s="988"/>
      <c r="I73" s="988"/>
      <c r="J73" s="988"/>
      <c r="K73" s="988"/>
      <c r="L73" s="988"/>
      <c r="M73" s="988"/>
      <c r="N73" s="988"/>
      <c r="O73" s="988"/>
      <c r="P73" s="988"/>
      <c r="Q73" s="988"/>
    </row>
    <row r="74" spans="1:37">
      <c r="A74" s="995"/>
      <c r="B74" s="1052"/>
      <c r="C74" s="1052"/>
      <c r="D74" s="1390"/>
      <c r="E74" s="1029"/>
      <c r="F74" s="1029"/>
      <c r="G74" s="1029"/>
      <c r="H74" s="988"/>
      <c r="I74" s="988"/>
      <c r="J74" s="988"/>
      <c r="K74" s="988"/>
      <c r="L74" s="988"/>
      <c r="M74" s="988"/>
      <c r="N74" s="988"/>
      <c r="O74" s="988"/>
      <c r="P74" s="988"/>
      <c r="Q74" s="988"/>
    </row>
    <row r="75" spans="1:37">
      <c r="A75" s="995"/>
      <c r="B75" s="1052"/>
      <c r="C75" s="1052"/>
      <c r="D75" s="1390"/>
      <c r="E75" s="1029"/>
      <c r="F75" s="1029"/>
      <c r="G75" s="1029"/>
      <c r="H75" s="988"/>
      <c r="I75" s="988"/>
      <c r="J75" s="988"/>
      <c r="K75" s="988"/>
      <c r="L75" s="988"/>
      <c r="M75" s="988"/>
      <c r="N75" s="988"/>
      <c r="O75" s="988"/>
      <c r="P75" s="988"/>
      <c r="Q75" s="988"/>
    </row>
    <row r="76" spans="1:37">
      <c r="A76" s="995"/>
      <c r="B76" s="1052"/>
      <c r="C76" s="1052"/>
      <c r="D76" s="1390"/>
      <c r="E76" s="1029"/>
      <c r="F76" s="1029"/>
      <c r="G76" s="1029"/>
      <c r="H76" s="988"/>
      <c r="I76" s="988"/>
      <c r="J76" s="988"/>
      <c r="K76" s="988"/>
      <c r="L76" s="988"/>
      <c r="M76" s="988"/>
      <c r="N76" s="988"/>
      <c r="O76" s="988"/>
      <c r="P76" s="988"/>
      <c r="Q76" s="988"/>
    </row>
    <row r="77" spans="1:37">
      <c r="A77" s="995"/>
      <c r="B77" s="1052"/>
      <c r="C77" s="1052"/>
      <c r="D77" s="1390"/>
      <c r="E77" s="1029"/>
      <c r="F77" s="1029"/>
      <c r="G77" s="1029"/>
      <c r="H77" s="988"/>
      <c r="I77" s="988"/>
      <c r="J77" s="988"/>
      <c r="K77" s="988"/>
      <c r="L77" s="988"/>
      <c r="M77" s="988"/>
      <c r="N77" s="988"/>
      <c r="O77" s="988"/>
      <c r="P77" s="988"/>
      <c r="Q77" s="988"/>
    </row>
    <row r="78" spans="1:37">
      <c r="A78" s="995"/>
      <c r="B78" s="1052"/>
      <c r="C78" s="1052"/>
      <c r="D78" s="1390"/>
      <c r="E78" s="1029"/>
      <c r="F78" s="1029"/>
      <c r="G78" s="1029"/>
      <c r="H78" s="988"/>
      <c r="I78" s="988"/>
      <c r="J78" s="988"/>
      <c r="K78" s="988"/>
      <c r="L78" s="988"/>
      <c r="M78" s="988"/>
      <c r="N78" s="988"/>
      <c r="O78" s="988"/>
      <c r="P78" s="988"/>
      <c r="Q78" s="988"/>
    </row>
    <row r="79" spans="1:37">
      <c r="A79" s="995"/>
      <c r="B79" s="1052"/>
      <c r="C79" s="1052"/>
      <c r="D79" s="1390"/>
      <c r="E79" s="1029"/>
      <c r="F79" s="1029"/>
      <c r="G79" s="1029"/>
      <c r="H79" s="988"/>
      <c r="I79" s="988"/>
      <c r="J79" s="988"/>
      <c r="K79" s="988"/>
      <c r="L79" s="988"/>
      <c r="M79" s="988"/>
      <c r="N79" s="988"/>
      <c r="O79" s="988"/>
      <c r="P79" s="988"/>
      <c r="Q79" s="988"/>
    </row>
    <row r="80" spans="1:37">
      <c r="A80" s="995"/>
      <c r="B80" s="1052"/>
      <c r="C80" s="1052"/>
      <c r="D80" s="1390"/>
      <c r="E80" s="1029"/>
      <c r="F80" s="1029"/>
      <c r="G80" s="1029"/>
      <c r="H80" s="988"/>
      <c r="I80" s="988"/>
      <c r="J80" s="988"/>
      <c r="K80" s="988"/>
      <c r="L80" s="988"/>
      <c r="M80" s="988"/>
      <c r="N80" s="988"/>
      <c r="O80" s="988"/>
      <c r="P80" s="988"/>
      <c r="Q80" s="988"/>
    </row>
    <row r="81" spans="1:17">
      <c r="A81" s="995"/>
      <c r="B81" s="1052"/>
      <c r="C81" s="1052"/>
      <c r="D81" s="1390"/>
      <c r="E81" s="1029"/>
      <c r="F81" s="1029"/>
      <c r="G81" s="1029"/>
      <c r="H81" s="988"/>
      <c r="I81" s="988"/>
      <c r="J81" s="988"/>
      <c r="K81" s="988"/>
      <c r="L81" s="988"/>
      <c r="M81" s="988"/>
      <c r="N81" s="988"/>
      <c r="O81" s="988"/>
      <c r="P81" s="988"/>
      <c r="Q81" s="988"/>
    </row>
    <row r="82" spans="1:17">
      <c r="A82" s="995"/>
      <c r="B82" s="1052"/>
      <c r="C82" s="1052"/>
      <c r="D82" s="1390"/>
      <c r="E82" s="1029"/>
      <c r="F82" s="1029"/>
      <c r="G82" s="1029"/>
      <c r="H82" s="988"/>
      <c r="I82" s="988"/>
      <c r="J82" s="988"/>
      <c r="K82" s="988"/>
      <c r="L82" s="988"/>
      <c r="M82" s="988"/>
      <c r="N82" s="988"/>
      <c r="O82" s="988"/>
      <c r="P82" s="988"/>
      <c r="Q82" s="988"/>
    </row>
    <row r="83" spans="1:17">
      <c r="A83" s="995"/>
      <c r="B83" s="1052"/>
      <c r="C83" s="1052"/>
      <c r="D83" s="1390"/>
      <c r="E83" s="1029"/>
      <c r="F83" s="1029"/>
      <c r="G83" s="1029"/>
      <c r="H83" s="988"/>
      <c r="I83" s="988"/>
      <c r="J83" s="988"/>
      <c r="K83" s="988"/>
      <c r="L83" s="988"/>
      <c r="M83" s="988"/>
      <c r="N83" s="988"/>
      <c r="O83" s="988"/>
      <c r="P83" s="988"/>
      <c r="Q83" s="988"/>
    </row>
    <row r="84" spans="1:17">
      <c r="A84" s="995"/>
      <c r="B84" s="1052"/>
      <c r="C84" s="1052"/>
      <c r="D84" s="1390"/>
      <c r="E84" s="1029"/>
      <c r="F84" s="1029"/>
      <c r="G84" s="1029"/>
      <c r="H84" s="988"/>
      <c r="I84" s="988"/>
      <c r="J84" s="988"/>
      <c r="K84" s="988"/>
      <c r="L84" s="988"/>
      <c r="M84" s="988"/>
      <c r="N84" s="988"/>
      <c r="O84" s="988"/>
      <c r="P84" s="988"/>
      <c r="Q84" s="988"/>
    </row>
    <row r="85" spans="1:17">
      <c r="A85" s="995"/>
      <c r="B85" s="1052"/>
      <c r="C85" s="1052"/>
      <c r="D85" s="1390"/>
      <c r="E85" s="1029"/>
      <c r="F85" s="1029"/>
      <c r="G85" s="1029"/>
      <c r="H85" s="988"/>
      <c r="I85" s="988"/>
      <c r="J85" s="988"/>
      <c r="K85" s="988"/>
      <c r="L85" s="988"/>
      <c r="M85" s="988"/>
      <c r="N85" s="988"/>
      <c r="O85" s="988"/>
      <c r="P85" s="988"/>
      <c r="Q85" s="988"/>
    </row>
    <row r="86" spans="1:17">
      <c r="A86" s="995"/>
      <c r="B86" s="1052"/>
      <c r="C86" s="1052"/>
      <c r="D86" s="1391"/>
      <c r="E86" s="1029"/>
      <c r="F86" s="1029"/>
      <c r="G86" s="1029"/>
      <c r="H86" s="988"/>
      <c r="I86" s="988"/>
      <c r="J86" s="988"/>
      <c r="K86" s="988"/>
      <c r="L86" s="988"/>
      <c r="M86" s="988"/>
      <c r="N86" s="988"/>
      <c r="O86" s="988"/>
      <c r="P86" s="988"/>
      <c r="Q86" s="988"/>
    </row>
    <row r="87" spans="1:17">
      <c r="A87" s="995"/>
      <c r="B87" s="1052"/>
      <c r="C87" s="1052"/>
      <c r="D87" s="1390"/>
      <c r="E87" s="1029"/>
      <c r="F87" s="1029"/>
      <c r="G87" s="1029"/>
      <c r="H87" s="988"/>
      <c r="I87" s="988"/>
      <c r="J87" s="988"/>
      <c r="K87" s="988"/>
      <c r="L87" s="988"/>
      <c r="M87" s="988"/>
      <c r="N87" s="988"/>
      <c r="O87" s="988"/>
      <c r="P87" s="988"/>
      <c r="Q87" s="988"/>
    </row>
    <row r="88" spans="1:17">
      <c r="A88" s="995"/>
      <c r="B88" s="1052"/>
      <c r="C88" s="1052"/>
      <c r="D88" s="1052"/>
      <c r="E88" s="1052"/>
      <c r="F88" s="1052"/>
      <c r="G88" s="1052"/>
      <c r="H88" s="988"/>
      <c r="I88" s="988"/>
      <c r="J88" s="988"/>
      <c r="K88" s="988"/>
      <c r="L88" s="988"/>
      <c r="M88" s="988"/>
      <c r="N88" s="988"/>
      <c r="O88" s="988"/>
      <c r="P88" s="988"/>
      <c r="Q88" s="988"/>
    </row>
    <row r="89" spans="1:17">
      <c r="A89" s="995"/>
      <c r="B89" s="1052"/>
      <c r="C89" s="1127" t="s">
        <v>1217</v>
      </c>
      <c r="D89" s="1390"/>
      <c r="E89" s="1029"/>
      <c r="F89" s="1029"/>
      <c r="G89" s="1029"/>
      <c r="H89" s="988"/>
      <c r="I89" s="988"/>
      <c r="J89" s="988"/>
      <c r="K89" s="988"/>
      <c r="L89" s="988"/>
      <c r="M89" s="988"/>
      <c r="N89" s="988"/>
      <c r="O89" s="988"/>
      <c r="P89" s="988"/>
      <c r="Q89" s="988"/>
    </row>
    <row r="90" spans="1:17">
      <c r="A90" s="995"/>
      <c r="B90" s="1052"/>
      <c r="C90" s="1127"/>
      <c r="D90" s="1390"/>
      <c r="E90" s="1029"/>
      <c r="F90" s="1029"/>
      <c r="G90" s="1029"/>
      <c r="H90" s="988"/>
      <c r="I90" s="988"/>
      <c r="J90" s="988"/>
      <c r="K90" s="988"/>
      <c r="L90" s="988"/>
      <c r="M90" s="988"/>
      <c r="N90" s="988"/>
      <c r="O90" s="988"/>
      <c r="P90" s="988"/>
      <c r="Q90" s="988"/>
    </row>
    <row r="91" spans="1:17">
      <c r="A91" s="995"/>
      <c r="B91" s="1052"/>
      <c r="C91" s="1052"/>
      <c r="D91" s="1390"/>
      <c r="E91" s="1029"/>
      <c r="F91" s="1029"/>
      <c r="G91" s="1029"/>
      <c r="H91" s="988"/>
      <c r="I91" s="988"/>
      <c r="J91" s="988"/>
      <c r="K91" s="988"/>
      <c r="L91" s="988"/>
      <c r="M91" s="988"/>
      <c r="N91" s="988"/>
      <c r="O91" s="988"/>
      <c r="P91" s="988"/>
      <c r="Q91" s="988"/>
    </row>
    <row r="92" spans="1:17">
      <c r="A92" s="995"/>
      <c r="B92" s="1052"/>
      <c r="C92" s="1052"/>
      <c r="D92" s="1390"/>
      <c r="E92" s="1029"/>
      <c r="F92" s="1029"/>
      <c r="G92" s="1029"/>
      <c r="H92" s="988"/>
      <c r="I92" s="988"/>
      <c r="J92" s="988"/>
      <c r="K92" s="988"/>
      <c r="L92" s="988"/>
      <c r="M92" s="988"/>
      <c r="N92" s="988"/>
      <c r="O92" s="988"/>
      <c r="P92" s="988"/>
      <c r="Q92" s="988"/>
    </row>
    <row r="93" spans="1:17">
      <c r="A93" s="995"/>
      <c r="B93" s="1052"/>
      <c r="C93" s="1052"/>
      <c r="D93" s="1390"/>
      <c r="E93" s="1029"/>
      <c r="F93" s="1029"/>
      <c r="G93" s="1029"/>
      <c r="H93" s="988"/>
      <c r="I93" s="988"/>
      <c r="J93" s="988"/>
      <c r="K93" s="988"/>
      <c r="L93" s="988"/>
      <c r="M93" s="988"/>
      <c r="N93" s="988"/>
      <c r="O93" s="988"/>
      <c r="P93" s="988"/>
      <c r="Q93" s="988"/>
    </row>
    <row r="94" spans="1:17">
      <c r="A94" s="995"/>
      <c r="B94" s="1052"/>
      <c r="C94" s="1052"/>
      <c r="D94" s="1390"/>
      <c r="E94" s="1029"/>
      <c r="F94" s="1029"/>
      <c r="G94" s="1029"/>
      <c r="H94" s="988"/>
      <c r="I94" s="988"/>
      <c r="J94" s="988"/>
      <c r="K94" s="988"/>
      <c r="L94" s="988"/>
      <c r="M94" s="988"/>
      <c r="N94" s="988"/>
      <c r="O94" s="988"/>
      <c r="P94" s="988"/>
      <c r="Q94" s="988"/>
    </row>
    <row r="95" spans="1:17">
      <c r="A95" s="995"/>
      <c r="B95" s="1052"/>
      <c r="C95" s="1052"/>
      <c r="D95" s="1390"/>
      <c r="E95" s="1029"/>
      <c r="F95" s="1029"/>
      <c r="G95" s="1029"/>
      <c r="H95" s="988"/>
      <c r="I95" s="988"/>
      <c r="J95" s="988"/>
      <c r="K95" s="988"/>
      <c r="L95" s="988"/>
      <c r="M95" s="988"/>
      <c r="N95" s="988"/>
      <c r="O95" s="988"/>
      <c r="P95" s="988"/>
      <c r="Q95" s="988"/>
    </row>
    <row r="96" spans="1:17">
      <c r="A96" s="995"/>
      <c r="B96" s="1052"/>
      <c r="C96" s="1052"/>
      <c r="D96" s="1390"/>
      <c r="E96" s="1029"/>
      <c r="F96" s="1029"/>
      <c r="G96" s="1029"/>
      <c r="H96" s="988"/>
      <c r="I96" s="988"/>
      <c r="J96" s="988"/>
      <c r="K96" s="988"/>
      <c r="L96" s="988"/>
      <c r="M96" s="988"/>
      <c r="N96" s="988"/>
      <c r="O96" s="988"/>
      <c r="P96" s="988"/>
      <c r="Q96" s="988"/>
    </row>
    <row r="97" spans="1:17">
      <c r="A97" s="995"/>
      <c r="B97" s="1052"/>
      <c r="C97" s="1052"/>
      <c r="D97" s="1390"/>
      <c r="E97" s="1029"/>
      <c r="F97" s="1029"/>
      <c r="G97" s="1029"/>
      <c r="H97" s="988"/>
      <c r="I97" s="988"/>
      <c r="J97" s="988"/>
      <c r="K97" s="988"/>
      <c r="L97" s="988"/>
      <c r="M97" s="988"/>
      <c r="N97" s="988"/>
      <c r="O97" s="988"/>
      <c r="P97" s="988"/>
      <c r="Q97" s="988"/>
    </row>
    <row r="98" spans="1:17">
      <c r="A98" s="995"/>
      <c r="B98" s="1052"/>
      <c r="C98" s="1052"/>
      <c r="D98" s="1390"/>
      <c r="E98" s="1029"/>
      <c r="F98" s="1029"/>
      <c r="G98" s="1029"/>
      <c r="H98" s="988"/>
      <c r="I98" s="988"/>
      <c r="J98" s="988"/>
      <c r="K98" s="988"/>
      <c r="L98" s="988"/>
      <c r="M98" s="988"/>
      <c r="N98" s="988"/>
      <c r="O98" s="988"/>
      <c r="P98" s="988"/>
      <c r="Q98" s="988"/>
    </row>
    <row r="99" spans="1:17">
      <c r="A99" s="995"/>
      <c r="B99" s="1052"/>
      <c r="C99" s="1052"/>
      <c r="D99" s="1390"/>
      <c r="E99" s="1029"/>
      <c r="F99" s="1029"/>
      <c r="G99" s="1029"/>
      <c r="H99" s="988"/>
      <c r="I99" s="988"/>
      <c r="J99" s="988"/>
      <c r="K99" s="988"/>
      <c r="L99" s="988"/>
      <c r="M99" s="988"/>
      <c r="N99" s="988"/>
      <c r="O99" s="988"/>
      <c r="P99" s="988"/>
      <c r="Q99" s="988"/>
    </row>
    <row r="100" spans="1:17">
      <c r="A100" s="995"/>
      <c r="B100" s="1052"/>
      <c r="C100" s="1052"/>
      <c r="D100" s="1390"/>
      <c r="E100" s="1029"/>
      <c r="F100" s="1029"/>
      <c r="G100" s="1029"/>
      <c r="H100" s="988"/>
      <c r="I100" s="988"/>
      <c r="J100" s="988"/>
      <c r="K100" s="988"/>
      <c r="L100" s="988"/>
      <c r="M100" s="988"/>
      <c r="N100" s="988"/>
      <c r="O100" s="988"/>
      <c r="P100" s="988"/>
      <c r="Q100" s="988"/>
    </row>
    <row r="101" spans="1:17">
      <c r="A101" s="995"/>
      <c r="B101" s="1052"/>
      <c r="C101" s="1052"/>
      <c r="D101" s="1390"/>
      <c r="E101" s="1029"/>
      <c r="F101" s="1029"/>
      <c r="G101" s="1029"/>
      <c r="H101" s="988"/>
      <c r="I101" s="988"/>
      <c r="J101" s="988"/>
      <c r="K101" s="988"/>
      <c r="L101" s="988"/>
      <c r="M101" s="988"/>
      <c r="N101" s="988"/>
      <c r="O101" s="988"/>
      <c r="P101" s="988"/>
      <c r="Q101" s="988"/>
    </row>
    <row r="102" spans="1:17">
      <c r="A102" s="995"/>
      <c r="B102" s="1052"/>
      <c r="C102" s="1052"/>
      <c r="D102" s="1390"/>
      <c r="E102" s="1029"/>
      <c r="F102" s="1029"/>
      <c r="G102" s="1029"/>
      <c r="H102" s="988"/>
      <c r="I102" s="988"/>
      <c r="J102" s="988"/>
      <c r="K102" s="988"/>
      <c r="L102" s="988"/>
      <c r="M102" s="988"/>
      <c r="N102" s="988"/>
      <c r="O102" s="988"/>
      <c r="P102" s="988"/>
      <c r="Q102" s="988"/>
    </row>
    <row r="103" spans="1:17">
      <c r="A103" s="995"/>
      <c r="B103" s="1052"/>
      <c r="C103" s="1052"/>
      <c r="D103" s="1390"/>
      <c r="E103" s="1029"/>
      <c r="F103" s="1029"/>
      <c r="G103" s="1029"/>
      <c r="H103" s="988"/>
      <c r="I103" s="988"/>
      <c r="J103" s="988"/>
      <c r="K103" s="988"/>
      <c r="L103" s="988"/>
      <c r="M103" s="988"/>
      <c r="N103" s="988"/>
      <c r="O103" s="988"/>
      <c r="P103" s="988"/>
      <c r="Q103" s="988"/>
    </row>
    <row r="104" spans="1:17">
      <c r="A104" s="995"/>
      <c r="B104" s="1052"/>
      <c r="C104" s="1052"/>
      <c r="D104" s="1390"/>
      <c r="E104" s="1029"/>
      <c r="F104" s="1029"/>
      <c r="G104" s="1029"/>
      <c r="H104" s="988"/>
      <c r="I104" s="988"/>
      <c r="J104" s="988"/>
      <c r="K104" s="988"/>
      <c r="L104" s="988"/>
      <c r="M104" s="988"/>
      <c r="N104" s="988"/>
      <c r="O104" s="988"/>
      <c r="P104" s="988"/>
      <c r="Q104" s="988"/>
    </row>
    <row r="105" spans="1:17">
      <c r="A105" s="995"/>
      <c r="B105" s="1052"/>
      <c r="C105" s="1052"/>
      <c r="D105" s="1390"/>
      <c r="E105" s="1029"/>
      <c r="F105" s="1029"/>
      <c r="G105" s="1029"/>
      <c r="H105" s="988"/>
      <c r="I105" s="988"/>
      <c r="J105" s="988"/>
      <c r="K105" s="988"/>
      <c r="L105" s="988"/>
      <c r="M105" s="988"/>
      <c r="N105" s="988"/>
      <c r="O105" s="988"/>
      <c r="P105" s="988"/>
      <c r="Q105" s="988"/>
    </row>
    <row r="106" spans="1:17">
      <c r="A106" s="995"/>
      <c r="B106" s="1052"/>
      <c r="C106" s="1052"/>
      <c r="D106" s="1052"/>
      <c r="E106" s="1052"/>
      <c r="F106" s="1052"/>
      <c r="G106" s="1052"/>
      <c r="H106" s="1392"/>
      <c r="I106" s="1392"/>
      <c r="J106" s="1392"/>
      <c r="K106" s="1392"/>
      <c r="L106" s="1392"/>
      <c r="M106" s="1392"/>
      <c r="N106" s="1392"/>
      <c r="O106" s="1392"/>
      <c r="P106" s="1392"/>
      <c r="Q106" s="1392"/>
    </row>
    <row r="107" spans="1:17">
      <c r="A107" s="995"/>
      <c r="B107" s="1052"/>
      <c r="C107" s="1127" t="s">
        <v>1509</v>
      </c>
      <c r="D107" s="1390"/>
      <c r="E107" s="1029"/>
      <c r="F107" s="1029"/>
      <c r="G107" s="1029"/>
      <c r="H107" s="988"/>
      <c r="I107" s="988"/>
      <c r="J107" s="988"/>
      <c r="K107" s="988"/>
      <c r="L107" s="988"/>
      <c r="M107" s="988"/>
      <c r="N107" s="988"/>
      <c r="O107" s="988"/>
      <c r="P107" s="988"/>
      <c r="Q107" s="988"/>
    </row>
    <row r="108" spans="1:17">
      <c r="A108" s="995"/>
      <c r="B108" s="1052"/>
      <c r="C108" s="1052"/>
      <c r="D108" s="1390"/>
      <c r="E108" s="1029"/>
      <c r="F108" s="1029"/>
      <c r="G108" s="1029"/>
      <c r="H108" s="988"/>
      <c r="I108" s="988"/>
      <c r="J108" s="988"/>
      <c r="K108" s="988"/>
      <c r="L108" s="988"/>
      <c r="M108" s="988"/>
      <c r="N108" s="988"/>
      <c r="O108" s="988"/>
      <c r="P108" s="988"/>
      <c r="Q108" s="988"/>
    </row>
    <row r="109" spans="1:17">
      <c r="A109" s="995"/>
      <c r="B109" s="1052"/>
      <c r="C109" s="1052"/>
      <c r="D109" s="1390"/>
      <c r="E109" s="1029"/>
      <c r="F109" s="1029"/>
      <c r="G109" s="1029"/>
      <c r="H109" s="988"/>
      <c r="I109" s="988"/>
      <c r="J109" s="988"/>
      <c r="K109" s="988"/>
      <c r="L109" s="988"/>
      <c r="M109" s="988"/>
      <c r="N109" s="988"/>
      <c r="O109" s="988"/>
      <c r="P109" s="988"/>
      <c r="Q109" s="988"/>
    </row>
    <row r="110" spans="1:17">
      <c r="A110" s="995"/>
      <c r="B110" s="1052"/>
      <c r="C110" s="1052"/>
      <c r="D110" s="1390"/>
      <c r="E110" s="1029"/>
      <c r="F110" s="1029"/>
      <c r="G110" s="1029"/>
      <c r="H110" s="988"/>
      <c r="I110" s="988"/>
      <c r="J110" s="988"/>
      <c r="K110" s="988"/>
      <c r="L110" s="988"/>
      <c r="M110" s="988"/>
      <c r="N110" s="988"/>
      <c r="O110" s="988"/>
      <c r="P110" s="988"/>
      <c r="Q110" s="988"/>
    </row>
    <row r="111" spans="1:17">
      <c r="A111" s="995"/>
      <c r="B111" s="1052"/>
      <c r="C111" s="1052"/>
      <c r="D111" s="1390"/>
      <c r="E111" s="1029"/>
      <c r="F111" s="1029"/>
      <c r="G111" s="1029"/>
      <c r="H111" s="988"/>
      <c r="I111" s="988"/>
      <c r="J111" s="988"/>
      <c r="K111" s="988"/>
      <c r="L111" s="988"/>
      <c r="M111" s="988"/>
      <c r="N111" s="988"/>
      <c r="O111" s="988"/>
      <c r="P111" s="988"/>
      <c r="Q111" s="988"/>
    </row>
    <row r="112" spans="1:17">
      <c r="A112" s="995"/>
      <c r="B112" s="1052"/>
      <c r="C112" s="1052"/>
      <c r="D112" s="1390"/>
      <c r="E112" s="1029"/>
      <c r="F112" s="1029"/>
      <c r="G112" s="1029"/>
      <c r="H112" s="988"/>
      <c r="I112" s="988"/>
      <c r="J112" s="988"/>
      <c r="K112" s="988"/>
      <c r="L112" s="988"/>
      <c r="M112" s="988"/>
      <c r="N112" s="988"/>
      <c r="O112" s="988"/>
      <c r="P112" s="988"/>
      <c r="Q112" s="988"/>
    </row>
    <row r="113" spans="1:17">
      <c r="A113" s="995"/>
      <c r="B113" s="1052"/>
      <c r="C113" s="1052"/>
      <c r="D113" s="1390"/>
      <c r="E113" s="1029"/>
      <c r="F113" s="1029"/>
      <c r="G113" s="1029"/>
      <c r="H113" s="988"/>
      <c r="I113" s="988"/>
      <c r="J113" s="988"/>
      <c r="K113" s="988"/>
      <c r="L113" s="988"/>
      <c r="M113" s="988"/>
      <c r="N113" s="988"/>
      <c r="O113" s="988"/>
      <c r="P113" s="988"/>
      <c r="Q113" s="988"/>
    </row>
    <row r="114" spans="1:17">
      <c r="A114" s="995"/>
      <c r="B114" s="1052"/>
      <c r="C114" s="1052"/>
      <c r="D114" s="1390"/>
      <c r="E114" s="1029"/>
      <c r="F114" s="1029"/>
      <c r="G114" s="1029"/>
      <c r="H114" s="988"/>
      <c r="I114" s="988"/>
      <c r="J114" s="988"/>
      <c r="K114" s="988"/>
      <c r="L114" s="988"/>
      <c r="M114" s="988"/>
      <c r="N114" s="988"/>
      <c r="O114" s="988"/>
      <c r="P114" s="988"/>
      <c r="Q114" s="988"/>
    </row>
    <row r="115" spans="1:17">
      <c r="A115" s="995"/>
      <c r="B115" s="1052"/>
      <c r="C115" s="1052"/>
      <c r="D115" s="1390"/>
      <c r="E115" s="1029"/>
      <c r="F115" s="1029"/>
      <c r="G115" s="1029"/>
      <c r="H115" s="988"/>
      <c r="I115" s="988"/>
      <c r="J115" s="988"/>
      <c r="K115" s="988"/>
      <c r="L115" s="988"/>
      <c r="M115" s="988"/>
      <c r="N115" s="988"/>
      <c r="O115" s="988"/>
      <c r="P115" s="988"/>
      <c r="Q115" s="988"/>
    </row>
    <row r="116" spans="1:17">
      <c r="A116" s="995"/>
      <c r="B116" s="1052"/>
      <c r="C116" s="1052"/>
      <c r="D116" s="1390"/>
      <c r="E116" s="1029"/>
      <c r="F116" s="1029"/>
      <c r="G116" s="1029"/>
      <c r="H116" s="988"/>
      <c r="I116" s="988"/>
      <c r="J116" s="988"/>
      <c r="K116" s="988"/>
      <c r="L116" s="988"/>
      <c r="M116" s="988"/>
      <c r="N116" s="988"/>
      <c r="O116" s="988"/>
      <c r="P116" s="988"/>
      <c r="Q116" s="988"/>
    </row>
    <row r="117" spans="1:17">
      <c r="A117" s="995"/>
      <c r="B117" s="1052"/>
      <c r="C117" s="1052"/>
      <c r="D117" s="1390"/>
      <c r="E117" s="1029"/>
      <c r="F117" s="1029"/>
      <c r="G117" s="1029"/>
      <c r="H117" s="988"/>
      <c r="I117" s="988"/>
      <c r="J117" s="988"/>
      <c r="K117" s="988"/>
      <c r="L117" s="988"/>
      <c r="M117" s="988"/>
      <c r="N117" s="988"/>
      <c r="O117" s="988"/>
      <c r="P117" s="988"/>
      <c r="Q117" s="988"/>
    </row>
    <row r="118" spans="1:17">
      <c r="A118" s="995"/>
      <c r="B118" s="1052"/>
      <c r="C118" s="1052"/>
      <c r="D118" s="1390"/>
      <c r="E118" s="1029"/>
      <c r="F118" s="1029"/>
      <c r="G118" s="1029"/>
      <c r="H118" s="988"/>
      <c r="I118" s="988"/>
      <c r="J118" s="988"/>
      <c r="K118" s="988"/>
      <c r="L118" s="988"/>
      <c r="M118" s="988"/>
      <c r="N118" s="988"/>
      <c r="O118" s="988"/>
      <c r="P118" s="988"/>
      <c r="Q118" s="988"/>
    </row>
    <row r="119" spans="1:17">
      <c r="A119" s="995"/>
      <c r="B119" s="1052"/>
      <c r="C119" s="1052"/>
      <c r="D119" s="1390"/>
      <c r="E119" s="1029"/>
      <c r="F119" s="1029"/>
      <c r="G119" s="1029"/>
      <c r="H119" s="988"/>
      <c r="I119" s="988"/>
      <c r="J119" s="988"/>
      <c r="K119" s="988"/>
      <c r="L119" s="988"/>
      <c r="M119" s="988"/>
      <c r="N119" s="988"/>
      <c r="O119" s="988"/>
      <c r="P119" s="988"/>
      <c r="Q119" s="988"/>
    </row>
    <row r="120" spans="1:17">
      <c r="A120" s="995"/>
      <c r="B120" s="1052"/>
      <c r="C120" s="1052"/>
      <c r="D120" s="1390"/>
      <c r="E120" s="1029"/>
      <c r="F120" s="1029"/>
      <c r="G120" s="1029"/>
      <c r="H120" s="988"/>
      <c r="I120" s="988"/>
      <c r="J120" s="988"/>
      <c r="K120" s="988"/>
      <c r="L120" s="988"/>
      <c r="M120" s="988"/>
      <c r="N120" s="988"/>
      <c r="O120" s="988"/>
      <c r="P120" s="988"/>
      <c r="Q120" s="988"/>
    </row>
    <row r="121" spans="1:17">
      <c r="A121" s="995"/>
      <c r="B121" s="1052"/>
      <c r="C121" s="1052"/>
      <c r="D121" s="1390"/>
      <c r="E121" s="1029"/>
      <c r="F121" s="1029"/>
      <c r="G121" s="1029"/>
      <c r="H121" s="988"/>
      <c r="I121" s="988"/>
      <c r="J121" s="988"/>
      <c r="K121" s="988"/>
      <c r="L121" s="988"/>
      <c r="M121" s="988"/>
      <c r="N121" s="988"/>
      <c r="O121" s="988"/>
      <c r="P121" s="988"/>
      <c r="Q121" s="988"/>
    </row>
    <row r="122" spans="1:17">
      <c r="A122" s="995"/>
      <c r="B122" s="1052"/>
      <c r="C122" s="1052"/>
      <c r="D122" s="1390"/>
      <c r="E122" s="1029"/>
      <c r="F122" s="1029"/>
      <c r="G122" s="1029"/>
      <c r="H122" s="988"/>
      <c r="I122" s="988"/>
      <c r="J122" s="988"/>
      <c r="K122" s="988"/>
      <c r="L122" s="988"/>
      <c r="M122" s="988"/>
      <c r="N122" s="988"/>
      <c r="O122" s="988"/>
      <c r="P122" s="988"/>
      <c r="Q122" s="988"/>
    </row>
    <row r="123" spans="1:17">
      <c r="A123" s="995"/>
      <c r="B123" s="1052"/>
      <c r="C123" s="1052"/>
      <c r="D123" s="1390"/>
      <c r="E123" s="1029"/>
      <c r="F123" s="1029"/>
      <c r="G123" s="1029"/>
      <c r="H123" s="988"/>
      <c r="I123" s="988"/>
      <c r="J123" s="988"/>
      <c r="K123" s="988"/>
      <c r="L123" s="988"/>
      <c r="M123" s="988"/>
      <c r="N123" s="988"/>
      <c r="O123" s="988"/>
      <c r="P123" s="988"/>
      <c r="Q123" s="988"/>
    </row>
    <row r="124" spans="1:17">
      <c r="A124" s="995"/>
    </row>
    <row r="125" spans="1:17" ht="19.5">
      <c r="A125" s="995"/>
      <c r="B125" s="1380" t="s">
        <v>1511</v>
      </c>
      <c r="C125" s="1381"/>
      <c r="D125" s="1381"/>
      <c r="E125" s="1382"/>
      <c r="F125" s="1382"/>
      <c r="G125" s="1382"/>
      <c r="H125" s="1054" t="s">
        <v>152</v>
      </c>
      <c r="I125" s="1054"/>
      <c r="J125" s="1054" t="s">
        <v>151</v>
      </c>
      <c r="K125" s="1054"/>
      <c r="L125" s="1054"/>
      <c r="M125" s="1054"/>
      <c r="N125" s="1054"/>
      <c r="O125" s="1054"/>
      <c r="P125" s="1054"/>
      <c r="Q125" s="1054"/>
    </row>
    <row r="126" spans="1:17">
      <c r="A126" s="995"/>
      <c r="B126" s="1052"/>
      <c r="C126" s="1052"/>
      <c r="D126" s="1052"/>
      <c r="E126" s="1383"/>
      <c r="F126" s="1383"/>
      <c r="G126" s="1383"/>
      <c r="H126" s="1055">
        <v>2012</v>
      </c>
      <c r="I126" s="1055">
        <v>2013</v>
      </c>
      <c r="J126" s="1055">
        <v>2014</v>
      </c>
      <c r="K126" s="1055">
        <v>2015</v>
      </c>
      <c r="L126" s="1055">
        <v>2016</v>
      </c>
      <c r="M126" s="1055">
        <v>2017</v>
      </c>
      <c r="N126" s="1055">
        <v>2018</v>
      </c>
      <c r="O126" s="1055">
        <v>2019</v>
      </c>
      <c r="P126" s="1055">
        <v>2020</v>
      </c>
      <c r="Q126" s="1055">
        <v>2021</v>
      </c>
    </row>
    <row r="127" spans="1:17">
      <c r="A127" s="995"/>
      <c r="B127" s="1008" t="s">
        <v>8</v>
      </c>
      <c r="C127" s="1009" t="s">
        <v>1508</v>
      </c>
      <c r="D127" s="1385"/>
      <c r="E127" s="1386"/>
      <c r="F127" s="1386"/>
      <c r="G127" s="1386"/>
      <c r="H127" s="1387"/>
      <c r="I127" s="1387"/>
      <c r="J127" s="1387"/>
      <c r="K127" s="1387"/>
      <c r="L127" s="1387"/>
      <c r="M127" s="1387"/>
      <c r="N127" s="1387"/>
      <c r="O127" s="1387"/>
      <c r="P127" s="1387"/>
      <c r="Q127" s="1387"/>
    </row>
    <row r="128" spans="1:17">
      <c r="A128" s="995"/>
      <c r="B128" s="1052"/>
      <c r="C128" s="1104"/>
      <c r="D128" s="1385"/>
      <c r="E128" s="1386"/>
      <c r="F128" s="1386"/>
      <c r="G128" s="1386"/>
      <c r="H128" s="1388"/>
      <c r="I128" s="1388"/>
      <c r="J128" s="1388"/>
      <c r="K128" s="1388"/>
      <c r="L128" s="1388"/>
      <c r="M128" s="1388"/>
      <c r="N128" s="1388"/>
      <c r="O128" s="1388"/>
      <c r="P128" s="1388"/>
      <c r="Q128" s="1388"/>
    </row>
    <row r="129" spans="1:17">
      <c r="A129" s="995"/>
      <c r="B129" s="1052"/>
      <c r="C129" s="1104" t="s">
        <v>1510</v>
      </c>
      <c r="D129" s="1028"/>
      <c r="E129" s="1029"/>
      <c r="F129" s="1029"/>
      <c r="G129" s="1029"/>
      <c r="H129" s="1389"/>
      <c r="I129" s="1389"/>
      <c r="J129" s="1389"/>
      <c r="K129" s="1389"/>
      <c r="L129" s="1389"/>
      <c r="M129" s="1389"/>
      <c r="N129" s="1389"/>
      <c r="O129" s="1389"/>
      <c r="P129" s="1389"/>
      <c r="Q129" s="1389"/>
    </row>
    <row r="130" spans="1:17">
      <c r="A130" s="995"/>
      <c r="B130" s="1052"/>
      <c r="C130" s="1009" t="s">
        <v>1508</v>
      </c>
      <c r="D130" s="1390"/>
      <c r="E130" s="1029"/>
      <c r="F130" s="1029"/>
      <c r="G130" s="1029"/>
      <c r="H130" s="988"/>
      <c r="I130" s="988"/>
      <c r="J130" s="988"/>
      <c r="K130" s="988"/>
      <c r="L130" s="988"/>
      <c r="M130" s="988"/>
      <c r="N130" s="988"/>
      <c r="O130" s="988"/>
      <c r="P130" s="988"/>
      <c r="Q130" s="988"/>
    </row>
    <row r="131" spans="1:17">
      <c r="A131" s="995"/>
      <c r="B131" s="1052"/>
      <c r="C131" s="1052"/>
      <c r="D131" s="1390"/>
      <c r="E131" s="1029"/>
      <c r="F131" s="1029"/>
      <c r="G131" s="1029"/>
      <c r="H131" s="988"/>
      <c r="I131" s="988"/>
      <c r="J131" s="988"/>
      <c r="K131" s="988"/>
      <c r="L131" s="988"/>
      <c r="M131" s="988"/>
      <c r="N131" s="988"/>
      <c r="O131" s="988"/>
      <c r="P131" s="988"/>
      <c r="Q131" s="988"/>
    </row>
    <row r="132" spans="1:17">
      <c r="B132" s="1052"/>
      <c r="C132" s="1052"/>
      <c r="D132" s="1390"/>
      <c r="E132" s="1029"/>
      <c r="F132" s="1029"/>
      <c r="G132" s="1029"/>
      <c r="H132" s="988"/>
      <c r="I132" s="988"/>
      <c r="J132" s="988"/>
      <c r="K132" s="988"/>
      <c r="L132" s="988"/>
      <c r="M132" s="988"/>
      <c r="N132" s="988"/>
      <c r="O132" s="988"/>
      <c r="P132" s="988"/>
      <c r="Q132" s="988"/>
    </row>
    <row r="133" spans="1:17">
      <c r="B133" s="1052"/>
      <c r="C133" s="1052"/>
      <c r="D133" s="1390"/>
      <c r="E133" s="1029"/>
      <c r="F133" s="1029"/>
      <c r="G133" s="1029"/>
      <c r="H133" s="988"/>
      <c r="I133" s="988"/>
      <c r="J133" s="988"/>
      <c r="K133" s="988"/>
      <c r="L133" s="988"/>
      <c r="M133" s="988"/>
      <c r="N133" s="988"/>
      <c r="O133" s="988"/>
      <c r="P133" s="988"/>
      <c r="Q133" s="988"/>
    </row>
    <row r="134" spans="1:17">
      <c r="B134" s="1052"/>
      <c r="C134" s="1052"/>
      <c r="D134" s="1390"/>
      <c r="E134" s="1029"/>
      <c r="F134" s="1029"/>
      <c r="G134" s="1029"/>
      <c r="H134" s="988"/>
      <c r="I134" s="988"/>
      <c r="J134" s="988"/>
      <c r="K134" s="988"/>
      <c r="L134" s="988"/>
      <c r="M134" s="988"/>
      <c r="N134" s="988"/>
      <c r="O134" s="988"/>
      <c r="P134" s="988"/>
      <c r="Q134" s="988"/>
    </row>
    <row r="135" spans="1:17">
      <c r="B135" s="1052"/>
      <c r="C135" s="1052"/>
      <c r="D135" s="1390"/>
      <c r="E135" s="1029"/>
      <c r="F135" s="1029"/>
      <c r="G135" s="1029"/>
      <c r="H135" s="988"/>
      <c r="I135" s="988"/>
      <c r="J135" s="988"/>
      <c r="K135" s="988"/>
      <c r="L135" s="988"/>
      <c r="M135" s="988"/>
      <c r="N135" s="988"/>
      <c r="O135" s="988"/>
      <c r="P135" s="988"/>
      <c r="Q135" s="988"/>
    </row>
    <row r="136" spans="1:17">
      <c r="B136" s="1052"/>
      <c r="C136" s="1052"/>
      <c r="D136" s="1390"/>
      <c r="E136" s="1029"/>
      <c r="F136" s="1029"/>
      <c r="G136" s="1029"/>
      <c r="H136" s="988"/>
      <c r="I136" s="988"/>
      <c r="J136" s="988"/>
      <c r="K136" s="988"/>
      <c r="L136" s="988"/>
      <c r="M136" s="988"/>
      <c r="N136" s="988"/>
      <c r="O136" s="988"/>
      <c r="P136" s="988"/>
      <c r="Q136" s="988"/>
    </row>
    <row r="137" spans="1:17">
      <c r="B137" s="1052"/>
      <c r="C137" s="1052"/>
      <c r="D137" s="1390"/>
      <c r="E137" s="1029"/>
      <c r="F137" s="1029"/>
      <c r="G137" s="1029"/>
      <c r="H137" s="988"/>
      <c r="I137" s="988"/>
      <c r="J137" s="988"/>
      <c r="K137" s="988"/>
      <c r="L137" s="988"/>
      <c r="M137" s="988"/>
      <c r="N137" s="988"/>
      <c r="O137" s="988"/>
      <c r="P137" s="988"/>
      <c r="Q137" s="988"/>
    </row>
    <row r="138" spans="1:17">
      <c r="B138" s="1052"/>
      <c r="C138" s="1052"/>
      <c r="D138" s="1390"/>
      <c r="E138" s="1029"/>
      <c r="F138" s="1029"/>
      <c r="G138" s="1029"/>
      <c r="H138" s="988"/>
      <c r="I138" s="988"/>
      <c r="J138" s="988"/>
      <c r="K138" s="988"/>
      <c r="L138" s="988"/>
      <c r="M138" s="988"/>
      <c r="N138" s="988"/>
      <c r="O138" s="988"/>
      <c r="P138" s="988"/>
      <c r="Q138" s="988"/>
    </row>
    <row r="139" spans="1:17">
      <c r="B139" s="1052"/>
      <c r="C139" s="1052"/>
      <c r="D139" s="1390"/>
      <c r="E139" s="1029"/>
      <c r="F139" s="1029"/>
      <c r="G139" s="1029"/>
      <c r="H139" s="988"/>
      <c r="I139" s="988"/>
      <c r="J139" s="988"/>
      <c r="K139" s="988"/>
      <c r="L139" s="988"/>
      <c r="M139" s="988"/>
      <c r="N139" s="988"/>
      <c r="O139" s="988"/>
      <c r="P139" s="988"/>
      <c r="Q139" s="988"/>
    </row>
    <row r="140" spans="1:17">
      <c r="B140" s="1052"/>
      <c r="C140" s="1052"/>
      <c r="D140" s="1390"/>
      <c r="E140" s="1029"/>
      <c r="F140" s="1029"/>
      <c r="G140" s="1029"/>
      <c r="H140" s="988"/>
      <c r="I140" s="988"/>
      <c r="J140" s="988"/>
      <c r="K140" s="988"/>
      <c r="L140" s="988"/>
      <c r="M140" s="988"/>
      <c r="N140" s="988"/>
      <c r="O140" s="988"/>
      <c r="P140" s="988"/>
      <c r="Q140" s="988"/>
    </row>
    <row r="141" spans="1:17">
      <c r="B141" s="1052"/>
      <c r="C141" s="1052"/>
      <c r="D141" s="1390"/>
      <c r="E141" s="1029"/>
      <c r="F141" s="1029"/>
      <c r="G141" s="1029"/>
      <c r="H141" s="988"/>
      <c r="I141" s="988"/>
      <c r="J141" s="988"/>
      <c r="K141" s="988"/>
      <c r="L141" s="988"/>
      <c r="M141" s="988"/>
      <c r="N141" s="988"/>
      <c r="O141" s="988"/>
      <c r="P141" s="988"/>
      <c r="Q141" s="988"/>
    </row>
    <row r="142" spans="1:17">
      <c r="B142" s="1052"/>
      <c r="C142" s="1052"/>
      <c r="D142" s="1390"/>
      <c r="E142" s="1029"/>
      <c r="F142" s="1029"/>
      <c r="G142" s="1029"/>
      <c r="H142" s="988"/>
      <c r="I142" s="988"/>
      <c r="J142" s="988"/>
      <c r="K142" s="988"/>
      <c r="L142" s="988"/>
      <c r="M142" s="988"/>
      <c r="N142" s="988"/>
      <c r="O142" s="988"/>
      <c r="P142" s="988"/>
      <c r="Q142" s="988"/>
    </row>
    <row r="143" spans="1:17">
      <c r="B143" s="1052"/>
      <c r="C143" s="1052"/>
      <c r="D143" s="1391"/>
      <c r="E143" s="1029"/>
      <c r="F143" s="1029"/>
      <c r="G143" s="1029"/>
      <c r="H143" s="988"/>
      <c r="I143" s="988"/>
      <c r="J143" s="988"/>
      <c r="K143" s="988"/>
      <c r="L143" s="988"/>
      <c r="M143" s="988"/>
      <c r="N143" s="988"/>
      <c r="O143" s="988"/>
      <c r="P143" s="988"/>
      <c r="Q143" s="988"/>
    </row>
    <row r="144" spans="1:17">
      <c r="B144" s="1052"/>
      <c r="C144" s="1052"/>
      <c r="D144" s="1390"/>
      <c r="E144" s="1029"/>
      <c r="F144" s="1029"/>
      <c r="G144" s="1029"/>
      <c r="H144" s="988"/>
      <c r="I144" s="988"/>
      <c r="J144" s="988"/>
      <c r="K144" s="988"/>
      <c r="L144" s="988"/>
      <c r="M144" s="988"/>
      <c r="N144" s="988"/>
      <c r="O144" s="988"/>
      <c r="P144" s="988"/>
      <c r="Q144" s="988"/>
    </row>
  </sheetData>
  <pageMargins left="0.74803149606299213" right="0.74803149606299213" top="0.59055118110236227" bottom="0.59055118110236227" header="0.51181102362204722" footer="0.51181102362204722"/>
  <pageSetup paperSize="8" scale="30" fitToHeight="3" orientation="portrait" r:id="rId1"/>
  <headerFooter alignWithMargins="0"/>
  <legacyDrawing r:id="rId2"/>
</worksheet>
</file>

<file path=xl/worksheets/sheet43.xml><?xml version="1.0" encoding="utf-8"?>
<worksheet xmlns="http://schemas.openxmlformats.org/spreadsheetml/2006/main" xmlns:r="http://schemas.openxmlformats.org/officeDocument/2006/relationships">
  <sheetPr>
    <tabColor theme="7" tint="0.59999389629810485"/>
    <pageSetUpPr fitToPage="1"/>
  </sheetPr>
  <dimension ref="A1:V97"/>
  <sheetViews>
    <sheetView showGridLines="0" topLeftCell="A4" zoomScale="80" zoomScaleNormal="80" workbookViewId="0">
      <selection activeCell="B17" sqref="B17"/>
    </sheetView>
  </sheetViews>
  <sheetFormatPr defaultRowHeight="14.25"/>
  <cols>
    <col min="1" max="1" width="4.875" style="1402" customWidth="1"/>
    <col min="2" max="2" width="70.75" style="1402" customWidth="1"/>
    <col min="3" max="3" width="13.5" style="1444" customWidth="1"/>
    <col min="4" max="4" width="11.75" style="1444" customWidth="1"/>
    <col min="5" max="5" width="11.25" style="1444" customWidth="1"/>
    <col min="6" max="6" width="7.875" style="1444" customWidth="1"/>
    <col min="7" max="7" width="15.375" style="1444" customWidth="1"/>
    <col min="8" max="8" width="10.5" style="1402" bestFit="1" customWidth="1"/>
    <col min="9" max="17" width="11.125" style="1402" bestFit="1" customWidth="1"/>
    <col min="18" max="18" width="9" style="1402"/>
    <col min="19" max="19" width="11.25" style="1402" bestFit="1" customWidth="1"/>
    <col min="20" max="20" width="10.125" style="1402" bestFit="1" customWidth="1"/>
    <col min="21" max="253" width="9" style="1402"/>
    <col min="254" max="254" width="10.5" style="1402" customWidth="1"/>
    <col min="255" max="255" width="62" style="1402" customWidth="1"/>
    <col min="256" max="256" width="12.625" style="1402" customWidth="1"/>
    <col min="257" max="257" width="16" style="1402" bestFit="1" customWidth="1"/>
    <col min="258" max="258" width="12.625" style="1402" bestFit="1" customWidth="1"/>
    <col min="259" max="259" width="13.125" style="1402" customWidth="1"/>
    <col min="260" max="260" width="13.5" style="1402" bestFit="1" customWidth="1"/>
    <col min="261" max="261" width="13" style="1402" bestFit="1" customWidth="1"/>
    <col min="262" max="262" width="13.5" style="1402" bestFit="1" customWidth="1"/>
    <col min="263" max="263" width="11.625" style="1402" customWidth="1"/>
    <col min="264" max="264" width="16" style="1402" bestFit="1" customWidth="1"/>
    <col min="265" max="265" width="11.625" style="1402" customWidth="1"/>
    <col min="266" max="266" width="12.125" style="1402" bestFit="1" customWidth="1"/>
    <col min="267" max="267" width="11.5" style="1402" customWidth="1"/>
    <col min="268" max="268" width="14" style="1402" bestFit="1" customWidth="1"/>
    <col min="269" max="269" width="11.25" style="1402" bestFit="1" customWidth="1"/>
    <col min="270" max="270" width="11.125" style="1402" bestFit="1" customWidth="1"/>
    <col min="271" max="271" width="14" style="1402" bestFit="1" customWidth="1"/>
    <col min="272" max="274" width="9" style="1402"/>
    <col min="275" max="275" width="11.25" style="1402" bestFit="1" customWidth="1"/>
    <col min="276" max="276" width="10.125" style="1402" bestFit="1" customWidth="1"/>
    <col min="277" max="509" width="9" style="1402"/>
    <col min="510" max="510" width="10.5" style="1402" customWidth="1"/>
    <col min="511" max="511" width="62" style="1402" customWidth="1"/>
    <col min="512" max="512" width="12.625" style="1402" customWidth="1"/>
    <col min="513" max="513" width="16" style="1402" bestFit="1" customWidth="1"/>
    <col min="514" max="514" width="12.625" style="1402" bestFit="1" customWidth="1"/>
    <col min="515" max="515" width="13.125" style="1402" customWidth="1"/>
    <col min="516" max="516" width="13.5" style="1402" bestFit="1" customWidth="1"/>
    <col min="517" max="517" width="13" style="1402" bestFit="1" customWidth="1"/>
    <col min="518" max="518" width="13.5" style="1402" bestFit="1" customWidth="1"/>
    <col min="519" max="519" width="11.625" style="1402" customWidth="1"/>
    <col min="520" max="520" width="16" style="1402" bestFit="1" customWidth="1"/>
    <col min="521" max="521" width="11.625" style="1402" customWidth="1"/>
    <col min="522" max="522" width="12.125" style="1402" bestFit="1" customWidth="1"/>
    <col min="523" max="523" width="11.5" style="1402" customWidth="1"/>
    <col min="524" max="524" width="14" style="1402" bestFit="1" customWidth="1"/>
    <col min="525" max="525" width="11.25" style="1402" bestFit="1" customWidth="1"/>
    <col min="526" max="526" width="11.125" style="1402" bestFit="1" customWidth="1"/>
    <col min="527" max="527" width="14" style="1402" bestFit="1" customWidth="1"/>
    <col min="528" max="530" width="9" style="1402"/>
    <col min="531" max="531" width="11.25" style="1402" bestFit="1" customWidth="1"/>
    <col min="532" max="532" width="10.125" style="1402" bestFit="1" customWidth="1"/>
    <col min="533" max="765" width="9" style="1402"/>
    <col min="766" max="766" width="10.5" style="1402" customWidth="1"/>
    <col min="767" max="767" width="62" style="1402" customWidth="1"/>
    <col min="768" max="768" width="12.625" style="1402" customWidth="1"/>
    <col min="769" max="769" width="16" style="1402" bestFit="1" customWidth="1"/>
    <col min="770" max="770" width="12.625" style="1402" bestFit="1" customWidth="1"/>
    <col min="771" max="771" width="13.125" style="1402" customWidth="1"/>
    <col min="772" max="772" width="13.5" style="1402" bestFit="1" customWidth="1"/>
    <col min="773" max="773" width="13" style="1402" bestFit="1" customWidth="1"/>
    <col min="774" max="774" width="13.5" style="1402" bestFit="1" customWidth="1"/>
    <col min="775" max="775" width="11.625" style="1402" customWidth="1"/>
    <col min="776" max="776" width="16" style="1402" bestFit="1" customWidth="1"/>
    <col min="777" max="777" width="11.625" style="1402" customWidth="1"/>
    <col min="778" max="778" width="12.125" style="1402" bestFit="1" customWidth="1"/>
    <col min="779" max="779" width="11.5" style="1402" customWidth="1"/>
    <col min="780" max="780" width="14" style="1402" bestFit="1" customWidth="1"/>
    <col min="781" max="781" width="11.25" style="1402" bestFit="1" customWidth="1"/>
    <col min="782" max="782" width="11.125" style="1402" bestFit="1" customWidth="1"/>
    <col min="783" max="783" width="14" style="1402" bestFit="1" customWidth="1"/>
    <col min="784" max="786" width="9" style="1402"/>
    <col min="787" max="787" width="11.25" style="1402" bestFit="1" customWidth="1"/>
    <col min="788" max="788" width="10.125" style="1402" bestFit="1" customWidth="1"/>
    <col min="789" max="1021" width="9" style="1402"/>
    <col min="1022" max="1022" width="10.5" style="1402" customWidth="1"/>
    <col min="1023" max="1023" width="62" style="1402" customWidth="1"/>
    <col min="1024" max="1024" width="12.625" style="1402" customWidth="1"/>
    <col min="1025" max="1025" width="16" style="1402" bestFit="1" customWidth="1"/>
    <col min="1026" max="1026" width="12.625" style="1402" bestFit="1" customWidth="1"/>
    <col min="1027" max="1027" width="13.125" style="1402" customWidth="1"/>
    <col min="1028" max="1028" width="13.5" style="1402" bestFit="1" customWidth="1"/>
    <col min="1029" max="1029" width="13" style="1402" bestFit="1" customWidth="1"/>
    <col min="1030" max="1030" width="13.5" style="1402" bestFit="1" customWidth="1"/>
    <col min="1031" max="1031" width="11.625" style="1402" customWidth="1"/>
    <col min="1032" max="1032" width="16" style="1402" bestFit="1" customWidth="1"/>
    <col min="1033" max="1033" width="11.625" style="1402" customWidth="1"/>
    <col min="1034" max="1034" width="12.125" style="1402" bestFit="1" customWidth="1"/>
    <col min="1035" max="1035" width="11.5" style="1402" customWidth="1"/>
    <col min="1036" max="1036" width="14" style="1402" bestFit="1" customWidth="1"/>
    <col min="1037" max="1037" width="11.25" style="1402" bestFit="1" customWidth="1"/>
    <col min="1038" max="1038" width="11.125" style="1402" bestFit="1" customWidth="1"/>
    <col min="1039" max="1039" width="14" style="1402" bestFit="1" customWidth="1"/>
    <col min="1040" max="1042" width="9" style="1402"/>
    <col min="1043" max="1043" width="11.25" style="1402" bestFit="1" customWidth="1"/>
    <col min="1044" max="1044" width="10.125" style="1402" bestFit="1" customWidth="1"/>
    <col min="1045" max="1277" width="9" style="1402"/>
    <col min="1278" max="1278" width="10.5" style="1402" customWidth="1"/>
    <col min="1279" max="1279" width="62" style="1402" customWidth="1"/>
    <col min="1280" max="1280" width="12.625" style="1402" customWidth="1"/>
    <col min="1281" max="1281" width="16" style="1402" bestFit="1" customWidth="1"/>
    <col min="1282" max="1282" width="12.625" style="1402" bestFit="1" customWidth="1"/>
    <col min="1283" max="1283" width="13.125" style="1402" customWidth="1"/>
    <col min="1284" max="1284" width="13.5" style="1402" bestFit="1" customWidth="1"/>
    <col min="1285" max="1285" width="13" style="1402" bestFit="1" customWidth="1"/>
    <col min="1286" max="1286" width="13.5" style="1402" bestFit="1" customWidth="1"/>
    <col min="1287" max="1287" width="11.625" style="1402" customWidth="1"/>
    <col min="1288" max="1288" width="16" style="1402" bestFit="1" customWidth="1"/>
    <col min="1289" max="1289" width="11.625" style="1402" customWidth="1"/>
    <col min="1290" max="1290" width="12.125" style="1402" bestFit="1" customWidth="1"/>
    <col min="1291" max="1291" width="11.5" style="1402" customWidth="1"/>
    <col min="1292" max="1292" width="14" style="1402" bestFit="1" customWidth="1"/>
    <col min="1293" max="1293" width="11.25" style="1402" bestFit="1" customWidth="1"/>
    <col min="1294" max="1294" width="11.125" style="1402" bestFit="1" customWidth="1"/>
    <col min="1295" max="1295" width="14" style="1402" bestFit="1" customWidth="1"/>
    <col min="1296" max="1298" width="9" style="1402"/>
    <col min="1299" max="1299" width="11.25" style="1402" bestFit="1" customWidth="1"/>
    <col min="1300" max="1300" width="10.125" style="1402" bestFit="1" customWidth="1"/>
    <col min="1301" max="1533" width="9" style="1402"/>
    <col min="1534" max="1534" width="10.5" style="1402" customWidth="1"/>
    <col min="1535" max="1535" width="62" style="1402" customWidth="1"/>
    <col min="1536" max="1536" width="12.625" style="1402" customWidth="1"/>
    <col min="1537" max="1537" width="16" style="1402" bestFit="1" customWidth="1"/>
    <col min="1538" max="1538" width="12.625" style="1402" bestFit="1" customWidth="1"/>
    <col min="1539" max="1539" width="13.125" style="1402" customWidth="1"/>
    <col min="1540" max="1540" width="13.5" style="1402" bestFit="1" customWidth="1"/>
    <col min="1541" max="1541" width="13" style="1402" bestFit="1" customWidth="1"/>
    <col min="1542" max="1542" width="13.5" style="1402" bestFit="1" customWidth="1"/>
    <col min="1543" max="1543" width="11.625" style="1402" customWidth="1"/>
    <col min="1544" max="1544" width="16" style="1402" bestFit="1" customWidth="1"/>
    <col min="1545" max="1545" width="11.625" style="1402" customWidth="1"/>
    <col min="1546" max="1546" width="12.125" style="1402" bestFit="1" customWidth="1"/>
    <col min="1547" max="1547" width="11.5" style="1402" customWidth="1"/>
    <col min="1548" max="1548" width="14" style="1402" bestFit="1" customWidth="1"/>
    <col min="1549" max="1549" width="11.25" style="1402" bestFit="1" customWidth="1"/>
    <col min="1550" max="1550" width="11.125" style="1402" bestFit="1" customWidth="1"/>
    <col min="1551" max="1551" width="14" style="1402" bestFit="1" customWidth="1"/>
    <col min="1552" max="1554" width="9" style="1402"/>
    <col min="1555" max="1555" width="11.25" style="1402" bestFit="1" customWidth="1"/>
    <col min="1556" max="1556" width="10.125" style="1402" bestFit="1" customWidth="1"/>
    <col min="1557" max="1789" width="9" style="1402"/>
    <col min="1790" max="1790" width="10.5" style="1402" customWidth="1"/>
    <col min="1791" max="1791" width="62" style="1402" customWidth="1"/>
    <col min="1792" max="1792" width="12.625" style="1402" customWidth="1"/>
    <col min="1793" max="1793" width="16" style="1402" bestFit="1" customWidth="1"/>
    <col min="1794" max="1794" width="12.625" style="1402" bestFit="1" customWidth="1"/>
    <col min="1795" max="1795" width="13.125" style="1402" customWidth="1"/>
    <col min="1796" max="1796" width="13.5" style="1402" bestFit="1" customWidth="1"/>
    <col min="1797" max="1797" width="13" style="1402" bestFit="1" customWidth="1"/>
    <col min="1798" max="1798" width="13.5" style="1402" bestFit="1" customWidth="1"/>
    <col min="1799" max="1799" width="11.625" style="1402" customWidth="1"/>
    <col min="1800" max="1800" width="16" style="1402" bestFit="1" customWidth="1"/>
    <col min="1801" max="1801" width="11.625" style="1402" customWidth="1"/>
    <col min="1802" max="1802" width="12.125" style="1402" bestFit="1" customWidth="1"/>
    <col min="1803" max="1803" width="11.5" style="1402" customWidth="1"/>
    <col min="1804" max="1804" width="14" style="1402" bestFit="1" customWidth="1"/>
    <col min="1805" max="1805" width="11.25" style="1402" bestFit="1" customWidth="1"/>
    <col min="1806" max="1806" width="11.125" style="1402" bestFit="1" customWidth="1"/>
    <col min="1807" max="1807" width="14" style="1402" bestFit="1" customWidth="1"/>
    <col min="1808" max="1810" width="9" style="1402"/>
    <col min="1811" max="1811" width="11.25" style="1402" bestFit="1" customWidth="1"/>
    <col min="1812" max="1812" width="10.125" style="1402" bestFit="1" customWidth="1"/>
    <col min="1813" max="2045" width="9" style="1402"/>
    <col min="2046" max="2046" width="10.5" style="1402" customWidth="1"/>
    <col min="2047" max="2047" width="62" style="1402" customWidth="1"/>
    <col min="2048" max="2048" width="12.625" style="1402" customWidth="1"/>
    <col min="2049" max="2049" width="16" style="1402" bestFit="1" customWidth="1"/>
    <col min="2050" max="2050" width="12.625" style="1402" bestFit="1" customWidth="1"/>
    <col min="2051" max="2051" width="13.125" style="1402" customWidth="1"/>
    <col min="2052" max="2052" width="13.5" style="1402" bestFit="1" customWidth="1"/>
    <col min="2053" max="2053" width="13" style="1402" bestFit="1" customWidth="1"/>
    <col min="2054" max="2054" width="13.5" style="1402" bestFit="1" customWidth="1"/>
    <col min="2055" max="2055" width="11.625" style="1402" customWidth="1"/>
    <col min="2056" max="2056" width="16" style="1402" bestFit="1" customWidth="1"/>
    <col min="2057" max="2057" width="11.625" style="1402" customWidth="1"/>
    <col min="2058" max="2058" width="12.125" style="1402" bestFit="1" customWidth="1"/>
    <col min="2059" max="2059" width="11.5" style="1402" customWidth="1"/>
    <col min="2060" max="2060" width="14" style="1402" bestFit="1" customWidth="1"/>
    <col min="2061" max="2061" width="11.25" style="1402" bestFit="1" customWidth="1"/>
    <col min="2062" max="2062" width="11.125" style="1402" bestFit="1" customWidth="1"/>
    <col min="2063" max="2063" width="14" style="1402" bestFit="1" customWidth="1"/>
    <col min="2064" max="2066" width="9" style="1402"/>
    <col min="2067" max="2067" width="11.25" style="1402" bestFit="1" customWidth="1"/>
    <col min="2068" max="2068" width="10.125" style="1402" bestFit="1" customWidth="1"/>
    <col min="2069" max="2301" width="9" style="1402"/>
    <col min="2302" max="2302" width="10.5" style="1402" customWidth="1"/>
    <col min="2303" max="2303" width="62" style="1402" customWidth="1"/>
    <col min="2304" max="2304" width="12.625" style="1402" customWidth="1"/>
    <col min="2305" max="2305" width="16" style="1402" bestFit="1" customWidth="1"/>
    <col min="2306" max="2306" width="12.625" style="1402" bestFit="1" customWidth="1"/>
    <col min="2307" max="2307" width="13.125" style="1402" customWidth="1"/>
    <col min="2308" max="2308" width="13.5" style="1402" bestFit="1" customWidth="1"/>
    <col min="2309" max="2309" width="13" style="1402" bestFit="1" customWidth="1"/>
    <col min="2310" max="2310" width="13.5" style="1402" bestFit="1" customWidth="1"/>
    <col min="2311" max="2311" width="11.625" style="1402" customWidth="1"/>
    <col min="2312" max="2312" width="16" style="1402" bestFit="1" customWidth="1"/>
    <col min="2313" max="2313" width="11.625" style="1402" customWidth="1"/>
    <col min="2314" max="2314" width="12.125" style="1402" bestFit="1" customWidth="1"/>
    <col min="2315" max="2315" width="11.5" style="1402" customWidth="1"/>
    <col min="2316" max="2316" width="14" style="1402" bestFit="1" customWidth="1"/>
    <col min="2317" max="2317" width="11.25" style="1402" bestFit="1" customWidth="1"/>
    <col min="2318" max="2318" width="11.125" style="1402" bestFit="1" customWidth="1"/>
    <col min="2319" max="2319" width="14" style="1402" bestFit="1" customWidth="1"/>
    <col min="2320" max="2322" width="9" style="1402"/>
    <col min="2323" max="2323" width="11.25" style="1402" bestFit="1" customWidth="1"/>
    <col min="2324" max="2324" width="10.125" style="1402" bestFit="1" customWidth="1"/>
    <col min="2325" max="2557" width="9" style="1402"/>
    <col min="2558" max="2558" width="10.5" style="1402" customWidth="1"/>
    <col min="2559" max="2559" width="62" style="1402" customWidth="1"/>
    <col min="2560" max="2560" width="12.625" style="1402" customWidth="1"/>
    <col min="2561" max="2561" width="16" style="1402" bestFit="1" customWidth="1"/>
    <col min="2562" max="2562" width="12.625" style="1402" bestFit="1" customWidth="1"/>
    <col min="2563" max="2563" width="13.125" style="1402" customWidth="1"/>
    <col min="2564" max="2564" width="13.5" style="1402" bestFit="1" customWidth="1"/>
    <col min="2565" max="2565" width="13" style="1402" bestFit="1" customWidth="1"/>
    <col min="2566" max="2566" width="13.5" style="1402" bestFit="1" customWidth="1"/>
    <col min="2567" max="2567" width="11.625" style="1402" customWidth="1"/>
    <col min="2568" max="2568" width="16" style="1402" bestFit="1" customWidth="1"/>
    <col min="2569" max="2569" width="11.625" style="1402" customWidth="1"/>
    <col min="2570" max="2570" width="12.125" style="1402" bestFit="1" customWidth="1"/>
    <col min="2571" max="2571" width="11.5" style="1402" customWidth="1"/>
    <col min="2572" max="2572" width="14" style="1402" bestFit="1" customWidth="1"/>
    <col min="2573" max="2573" width="11.25" style="1402" bestFit="1" customWidth="1"/>
    <col min="2574" max="2574" width="11.125" style="1402" bestFit="1" customWidth="1"/>
    <col min="2575" max="2575" width="14" style="1402" bestFit="1" customWidth="1"/>
    <col min="2576" max="2578" width="9" style="1402"/>
    <col min="2579" max="2579" width="11.25" style="1402" bestFit="1" customWidth="1"/>
    <col min="2580" max="2580" width="10.125" style="1402" bestFit="1" customWidth="1"/>
    <col min="2581" max="2813" width="9" style="1402"/>
    <col min="2814" max="2814" width="10.5" style="1402" customWidth="1"/>
    <col min="2815" max="2815" width="62" style="1402" customWidth="1"/>
    <col min="2816" max="2816" width="12.625" style="1402" customWidth="1"/>
    <col min="2817" max="2817" width="16" style="1402" bestFit="1" customWidth="1"/>
    <col min="2818" max="2818" width="12.625" style="1402" bestFit="1" customWidth="1"/>
    <col min="2819" max="2819" width="13.125" style="1402" customWidth="1"/>
    <col min="2820" max="2820" width="13.5" style="1402" bestFit="1" customWidth="1"/>
    <col min="2821" max="2821" width="13" style="1402" bestFit="1" customWidth="1"/>
    <col min="2822" max="2822" width="13.5" style="1402" bestFit="1" customWidth="1"/>
    <col min="2823" max="2823" width="11.625" style="1402" customWidth="1"/>
    <col min="2824" max="2824" width="16" style="1402" bestFit="1" customWidth="1"/>
    <col min="2825" max="2825" width="11.625" style="1402" customWidth="1"/>
    <col min="2826" max="2826" width="12.125" style="1402" bestFit="1" customWidth="1"/>
    <col min="2827" max="2827" width="11.5" style="1402" customWidth="1"/>
    <col min="2828" max="2828" width="14" style="1402" bestFit="1" customWidth="1"/>
    <col min="2829" max="2829" width="11.25" style="1402" bestFit="1" customWidth="1"/>
    <col min="2830" max="2830" width="11.125" style="1402" bestFit="1" customWidth="1"/>
    <col min="2831" max="2831" width="14" style="1402" bestFit="1" customWidth="1"/>
    <col min="2832" max="2834" width="9" style="1402"/>
    <col min="2835" max="2835" width="11.25" style="1402" bestFit="1" customWidth="1"/>
    <col min="2836" max="2836" width="10.125" style="1402" bestFit="1" customWidth="1"/>
    <col min="2837" max="3069" width="9" style="1402"/>
    <col min="3070" max="3070" width="10.5" style="1402" customWidth="1"/>
    <col min="3071" max="3071" width="62" style="1402" customWidth="1"/>
    <col min="3072" max="3072" width="12.625" style="1402" customWidth="1"/>
    <col min="3073" max="3073" width="16" style="1402" bestFit="1" customWidth="1"/>
    <col min="3074" max="3074" width="12.625" style="1402" bestFit="1" customWidth="1"/>
    <col min="3075" max="3075" width="13.125" style="1402" customWidth="1"/>
    <col min="3076" max="3076" width="13.5" style="1402" bestFit="1" customWidth="1"/>
    <col min="3077" max="3077" width="13" style="1402" bestFit="1" customWidth="1"/>
    <col min="3078" max="3078" width="13.5" style="1402" bestFit="1" customWidth="1"/>
    <col min="3079" max="3079" width="11.625" style="1402" customWidth="1"/>
    <col min="3080" max="3080" width="16" style="1402" bestFit="1" customWidth="1"/>
    <col min="3081" max="3081" width="11.625" style="1402" customWidth="1"/>
    <col min="3082" max="3082" width="12.125" style="1402" bestFit="1" customWidth="1"/>
    <col min="3083" max="3083" width="11.5" style="1402" customWidth="1"/>
    <col min="3084" max="3084" width="14" style="1402" bestFit="1" customWidth="1"/>
    <col min="3085" max="3085" width="11.25" style="1402" bestFit="1" customWidth="1"/>
    <col min="3086" max="3086" width="11.125" style="1402" bestFit="1" customWidth="1"/>
    <col min="3087" max="3087" width="14" style="1402" bestFit="1" customWidth="1"/>
    <col min="3088" max="3090" width="9" style="1402"/>
    <col min="3091" max="3091" width="11.25" style="1402" bestFit="1" customWidth="1"/>
    <col min="3092" max="3092" width="10.125" style="1402" bestFit="1" customWidth="1"/>
    <col min="3093" max="3325" width="9" style="1402"/>
    <col min="3326" max="3326" width="10.5" style="1402" customWidth="1"/>
    <col min="3327" max="3327" width="62" style="1402" customWidth="1"/>
    <col min="3328" max="3328" width="12.625" style="1402" customWidth="1"/>
    <col min="3329" max="3329" width="16" style="1402" bestFit="1" customWidth="1"/>
    <col min="3330" max="3330" width="12.625" style="1402" bestFit="1" customWidth="1"/>
    <col min="3331" max="3331" width="13.125" style="1402" customWidth="1"/>
    <col min="3332" max="3332" width="13.5" style="1402" bestFit="1" customWidth="1"/>
    <col min="3333" max="3333" width="13" style="1402" bestFit="1" customWidth="1"/>
    <col min="3334" max="3334" width="13.5" style="1402" bestFit="1" customWidth="1"/>
    <col min="3335" max="3335" width="11.625" style="1402" customWidth="1"/>
    <col min="3336" max="3336" width="16" style="1402" bestFit="1" customWidth="1"/>
    <col min="3337" max="3337" width="11.625" style="1402" customWidth="1"/>
    <col min="3338" max="3338" width="12.125" style="1402" bestFit="1" customWidth="1"/>
    <col min="3339" max="3339" width="11.5" style="1402" customWidth="1"/>
    <col min="3340" max="3340" width="14" style="1402" bestFit="1" customWidth="1"/>
    <col min="3341" max="3341" width="11.25" style="1402" bestFit="1" customWidth="1"/>
    <col min="3342" max="3342" width="11.125" style="1402" bestFit="1" customWidth="1"/>
    <col min="3343" max="3343" width="14" style="1402" bestFit="1" customWidth="1"/>
    <col min="3344" max="3346" width="9" style="1402"/>
    <col min="3347" max="3347" width="11.25" style="1402" bestFit="1" customWidth="1"/>
    <col min="3348" max="3348" width="10.125" style="1402" bestFit="1" customWidth="1"/>
    <col min="3349" max="3581" width="9" style="1402"/>
    <col min="3582" max="3582" width="10.5" style="1402" customWidth="1"/>
    <col min="3583" max="3583" width="62" style="1402" customWidth="1"/>
    <col min="3584" max="3584" width="12.625" style="1402" customWidth="1"/>
    <col min="3585" max="3585" width="16" style="1402" bestFit="1" customWidth="1"/>
    <col min="3586" max="3586" width="12.625" style="1402" bestFit="1" customWidth="1"/>
    <col min="3587" max="3587" width="13.125" style="1402" customWidth="1"/>
    <col min="3588" max="3588" width="13.5" style="1402" bestFit="1" customWidth="1"/>
    <col min="3589" max="3589" width="13" style="1402" bestFit="1" customWidth="1"/>
    <col min="3590" max="3590" width="13.5" style="1402" bestFit="1" customWidth="1"/>
    <col min="3591" max="3591" width="11.625" style="1402" customWidth="1"/>
    <col min="3592" max="3592" width="16" style="1402" bestFit="1" customWidth="1"/>
    <col min="3593" max="3593" width="11.625" style="1402" customWidth="1"/>
    <col min="3594" max="3594" width="12.125" style="1402" bestFit="1" customWidth="1"/>
    <col min="3595" max="3595" width="11.5" style="1402" customWidth="1"/>
    <col min="3596" max="3596" width="14" style="1402" bestFit="1" customWidth="1"/>
    <col min="3597" max="3597" width="11.25" style="1402" bestFit="1" customWidth="1"/>
    <col min="3598" max="3598" width="11.125" style="1402" bestFit="1" customWidth="1"/>
    <col min="3599" max="3599" width="14" style="1402" bestFit="1" customWidth="1"/>
    <col min="3600" max="3602" width="9" style="1402"/>
    <col min="3603" max="3603" width="11.25" style="1402" bestFit="1" customWidth="1"/>
    <col min="3604" max="3604" width="10.125" style="1402" bestFit="1" customWidth="1"/>
    <col min="3605" max="3837" width="9" style="1402"/>
    <col min="3838" max="3838" width="10.5" style="1402" customWidth="1"/>
    <col min="3839" max="3839" width="62" style="1402" customWidth="1"/>
    <col min="3840" max="3840" width="12.625" style="1402" customWidth="1"/>
    <col min="3841" max="3841" width="16" style="1402" bestFit="1" customWidth="1"/>
    <col min="3842" max="3842" width="12.625" style="1402" bestFit="1" customWidth="1"/>
    <col min="3843" max="3843" width="13.125" style="1402" customWidth="1"/>
    <col min="3844" max="3844" width="13.5" style="1402" bestFit="1" customWidth="1"/>
    <col min="3845" max="3845" width="13" style="1402" bestFit="1" customWidth="1"/>
    <col min="3846" max="3846" width="13.5" style="1402" bestFit="1" customWidth="1"/>
    <col min="3847" max="3847" width="11.625" style="1402" customWidth="1"/>
    <col min="3848" max="3848" width="16" style="1402" bestFit="1" customWidth="1"/>
    <col min="3849" max="3849" width="11.625" style="1402" customWidth="1"/>
    <col min="3850" max="3850" width="12.125" style="1402" bestFit="1" customWidth="1"/>
    <col min="3851" max="3851" width="11.5" style="1402" customWidth="1"/>
    <col min="3852" max="3852" width="14" style="1402" bestFit="1" customWidth="1"/>
    <col min="3853" max="3853" width="11.25" style="1402" bestFit="1" customWidth="1"/>
    <col min="3854" max="3854" width="11.125" style="1402" bestFit="1" customWidth="1"/>
    <col min="3855" max="3855" width="14" style="1402" bestFit="1" customWidth="1"/>
    <col min="3856" max="3858" width="9" style="1402"/>
    <col min="3859" max="3859" width="11.25" style="1402" bestFit="1" customWidth="1"/>
    <col min="3860" max="3860" width="10.125" style="1402" bestFit="1" customWidth="1"/>
    <col min="3861" max="4093" width="9" style="1402"/>
    <col min="4094" max="4094" width="10.5" style="1402" customWidth="1"/>
    <col min="4095" max="4095" width="62" style="1402" customWidth="1"/>
    <col min="4096" max="4096" width="12.625" style="1402" customWidth="1"/>
    <col min="4097" max="4097" width="16" style="1402" bestFit="1" customWidth="1"/>
    <col min="4098" max="4098" width="12.625" style="1402" bestFit="1" customWidth="1"/>
    <col min="4099" max="4099" width="13.125" style="1402" customWidth="1"/>
    <col min="4100" max="4100" width="13.5" style="1402" bestFit="1" customWidth="1"/>
    <col min="4101" max="4101" width="13" style="1402" bestFit="1" customWidth="1"/>
    <col min="4102" max="4102" width="13.5" style="1402" bestFit="1" customWidth="1"/>
    <col min="4103" max="4103" width="11.625" style="1402" customWidth="1"/>
    <col min="4104" max="4104" width="16" style="1402" bestFit="1" customWidth="1"/>
    <col min="4105" max="4105" width="11.625" style="1402" customWidth="1"/>
    <col min="4106" max="4106" width="12.125" style="1402" bestFit="1" customWidth="1"/>
    <col min="4107" max="4107" width="11.5" style="1402" customWidth="1"/>
    <col min="4108" max="4108" width="14" style="1402" bestFit="1" customWidth="1"/>
    <col min="4109" max="4109" width="11.25" style="1402" bestFit="1" customWidth="1"/>
    <col min="4110" max="4110" width="11.125" style="1402" bestFit="1" customWidth="1"/>
    <col min="4111" max="4111" width="14" style="1402" bestFit="1" customWidth="1"/>
    <col min="4112" max="4114" width="9" style="1402"/>
    <col min="4115" max="4115" width="11.25" style="1402" bestFit="1" customWidth="1"/>
    <col min="4116" max="4116" width="10.125" style="1402" bestFit="1" customWidth="1"/>
    <col min="4117" max="4349" width="9" style="1402"/>
    <col min="4350" max="4350" width="10.5" style="1402" customWidth="1"/>
    <col min="4351" max="4351" width="62" style="1402" customWidth="1"/>
    <col min="4352" max="4352" width="12.625" style="1402" customWidth="1"/>
    <col min="4353" max="4353" width="16" style="1402" bestFit="1" customWidth="1"/>
    <col min="4354" max="4354" width="12.625" style="1402" bestFit="1" customWidth="1"/>
    <col min="4355" max="4355" width="13.125" style="1402" customWidth="1"/>
    <col min="4356" max="4356" width="13.5" style="1402" bestFit="1" customWidth="1"/>
    <col min="4357" max="4357" width="13" style="1402" bestFit="1" customWidth="1"/>
    <col min="4358" max="4358" width="13.5" style="1402" bestFit="1" customWidth="1"/>
    <col min="4359" max="4359" width="11.625" style="1402" customWidth="1"/>
    <col min="4360" max="4360" width="16" style="1402" bestFit="1" customWidth="1"/>
    <col min="4361" max="4361" width="11.625" style="1402" customWidth="1"/>
    <col min="4362" max="4362" width="12.125" style="1402" bestFit="1" customWidth="1"/>
    <col min="4363" max="4363" width="11.5" style="1402" customWidth="1"/>
    <col min="4364" max="4364" width="14" style="1402" bestFit="1" customWidth="1"/>
    <col min="4365" max="4365" width="11.25" style="1402" bestFit="1" customWidth="1"/>
    <col min="4366" max="4366" width="11.125" style="1402" bestFit="1" customWidth="1"/>
    <col min="4367" max="4367" width="14" style="1402" bestFit="1" customWidth="1"/>
    <col min="4368" max="4370" width="9" style="1402"/>
    <col min="4371" max="4371" width="11.25" style="1402" bestFit="1" customWidth="1"/>
    <col min="4372" max="4372" width="10.125" style="1402" bestFit="1" customWidth="1"/>
    <col min="4373" max="4605" width="9" style="1402"/>
    <col min="4606" max="4606" width="10.5" style="1402" customWidth="1"/>
    <col min="4607" max="4607" width="62" style="1402" customWidth="1"/>
    <col min="4608" max="4608" width="12.625" style="1402" customWidth="1"/>
    <col min="4609" max="4609" width="16" style="1402" bestFit="1" customWidth="1"/>
    <col min="4610" max="4610" width="12.625" style="1402" bestFit="1" customWidth="1"/>
    <col min="4611" max="4611" width="13.125" style="1402" customWidth="1"/>
    <col min="4612" max="4612" width="13.5" style="1402" bestFit="1" customWidth="1"/>
    <col min="4613" max="4613" width="13" style="1402" bestFit="1" customWidth="1"/>
    <col min="4614" max="4614" width="13.5" style="1402" bestFit="1" customWidth="1"/>
    <col min="4615" max="4615" width="11.625" style="1402" customWidth="1"/>
    <col min="4616" max="4616" width="16" style="1402" bestFit="1" customWidth="1"/>
    <col min="4617" max="4617" width="11.625" style="1402" customWidth="1"/>
    <col min="4618" max="4618" width="12.125" style="1402" bestFit="1" customWidth="1"/>
    <col min="4619" max="4619" width="11.5" style="1402" customWidth="1"/>
    <col min="4620" max="4620" width="14" style="1402" bestFit="1" customWidth="1"/>
    <col min="4621" max="4621" width="11.25" style="1402" bestFit="1" customWidth="1"/>
    <col min="4622" max="4622" width="11.125" style="1402" bestFit="1" customWidth="1"/>
    <col min="4623" max="4623" width="14" style="1402" bestFit="1" customWidth="1"/>
    <col min="4624" max="4626" width="9" style="1402"/>
    <col min="4627" max="4627" width="11.25" style="1402" bestFit="1" customWidth="1"/>
    <col min="4628" max="4628" width="10.125" style="1402" bestFit="1" customWidth="1"/>
    <col min="4629" max="4861" width="9" style="1402"/>
    <col min="4862" max="4862" width="10.5" style="1402" customWidth="1"/>
    <col min="4863" max="4863" width="62" style="1402" customWidth="1"/>
    <col min="4864" max="4864" width="12.625" style="1402" customWidth="1"/>
    <col min="4865" max="4865" width="16" style="1402" bestFit="1" customWidth="1"/>
    <col min="4866" max="4866" width="12.625" style="1402" bestFit="1" customWidth="1"/>
    <col min="4867" max="4867" width="13.125" style="1402" customWidth="1"/>
    <col min="4868" max="4868" width="13.5" style="1402" bestFit="1" customWidth="1"/>
    <col min="4869" max="4869" width="13" style="1402" bestFit="1" customWidth="1"/>
    <col min="4870" max="4870" width="13.5" style="1402" bestFit="1" customWidth="1"/>
    <col min="4871" max="4871" width="11.625" style="1402" customWidth="1"/>
    <col min="4872" max="4872" width="16" style="1402" bestFit="1" customWidth="1"/>
    <col min="4873" max="4873" width="11.625" style="1402" customWidth="1"/>
    <col min="4874" max="4874" width="12.125" style="1402" bestFit="1" customWidth="1"/>
    <col min="4875" max="4875" width="11.5" style="1402" customWidth="1"/>
    <col min="4876" max="4876" width="14" style="1402" bestFit="1" customWidth="1"/>
    <col min="4877" max="4877" width="11.25" style="1402" bestFit="1" customWidth="1"/>
    <col min="4878" max="4878" width="11.125" style="1402" bestFit="1" customWidth="1"/>
    <col min="4879" max="4879" width="14" style="1402" bestFit="1" customWidth="1"/>
    <col min="4880" max="4882" width="9" style="1402"/>
    <col min="4883" max="4883" width="11.25" style="1402" bestFit="1" customWidth="1"/>
    <col min="4884" max="4884" width="10.125" style="1402" bestFit="1" customWidth="1"/>
    <col min="4885" max="5117" width="9" style="1402"/>
    <col min="5118" max="5118" width="10.5" style="1402" customWidth="1"/>
    <col min="5119" max="5119" width="62" style="1402" customWidth="1"/>
    <col min="5120" max="5120" width="12.625" style="1402" customWidth="1"/>
    <col min="5121" max="5121" width="16" style="1402" bestFit="1" customWidth="1"/>
    <col min="5122" max="5122" width="12.625" style="1402" bestFit="1" customWidth="1"/>
    <col min="5123" max="5123" width="13.125" style="1402" customWidth="1"/>
    <col min="5124" max="5124" width="13.5" style="1402" bestFit="1" customWidth="1"/>
    <col min="5125" max="5125" width="13" style="1402" bestFit="1" customWidth="1"/>
    <col min="5126" max="5126" width="13.5" style="1402" bestFit="1" customWidth="1"/>
    <col min="5127" max="5127" width="11.625" style="1402" customWidth="1"/>
    <col min="5128" max="5128" width="16" style="1402" bestFit="1" customWidth="1"/>
    <col min="5129" max="5129" width="11.625" style="1402" customWidth="1"/>
    <col min="5130" max="5130" width="12.125" style="1402" bestFit="1" customWidth="1"/>
    <col min="5131" max="5131" width="11.5" style="1402" customWidth="1"/>
    <col min="5132" max="5132" width="14" style="1402" bestFit="1" customWidth="1"/>
    <col min="5133" max="5133" width="11.25" style="1402" bestFit="1" customWidth="1"/>
    <col min="5134" max="5134" width="11.125" style="1402" bestFit="1" customWidth="1"/>
    <col min="5135" max="5135" width="14" style="1402" bestFit="1" customWidth="1"/>
    <col min="5136" max="5138" width="9" style="1402"/>
    <col min="5139" max="5139" width="11.25" style="1402" bestFit="1" customWidth="1"/>
    <col min="5140" max="5140" width="10.125" style="1402" bestFit="1" customWidth="1"/>
    <col min="5141" max="5373" width="9" style="1402"/>
    <col min="5374" max="5374" width="10.5" style="1402" customWidth="1"/>
    <col min="5375" max="5375" width="62" style="1402" customWidth="1"/>
    <col min="5376" max="5376" width="12.625" style="1402" customWidth="1"/>
    <col min="5377" max="5377" width="16" style="1402" bestFit="1" customWidth="1"/>
    <col min="5378" max="5378" width="12.625" style="1402" bestFit="1" customWidth="1"/>
    <col min="5379" max="5379" width="13.125" style="1402" customWidth="1"/>
    <col min="5380" max="5380" width="13.5" style="1402" bestFit="1" customWidth="1"/>
    <col min="5381" max="5381" width="13" style="1402" bestFit="1" customWidth="1"/>
    <col min="5382" max="5382" width="13.5" style="1402" bestFit="1" customWidth="1"/>
    <col min="5383" max="5383" width="11.625" style="1402" customWidth="1"/>
    <col min="5384" max="5384" width="16" style="1402" bestFit="1" customWidth="1"/>
    <col min="5385" max="5385" width="11.625" style="1402" customWidth="1"/>
    <col min="5386" max="5386" width="12.125" style="1402" bestFit="1" customWidth="1"/>
    <col min="5387" max="5387" width="11.5" style="1402" customWidth="1"/>
    <col min="5388" max="5388" width="14" style="1402" bestFit="1" customWidth="1"/>
    <col min="5389" max="5389" width="11.25" style="1402" bestFit="1" customWidth="1"/>
    <col min="5390" max="5390" width="11.125" style="1402" bestFit="1" customWidth="1"/>
    <col min="5391" max="5391" width="14" style="1402" bestFit="1" customWidth="1"/>
    <col min="5392" max="5394" width="9" style="1402"/>
    <col min="5395" max="5395" width="11.25" style="1402" bestFit="1" customWidth="1"/>
    <col min="5396" max="5396" width="10.125" style="1402" bestFit="1" customWidth="1"/>
    <col min="5397" max="5629" width="9" style="1402"/>
    <col min="5630" max="5630" width="10.5" style="1402" customWidth="1"/>
    <col min="5631" max="5631" width="62" style="1402" customWidth="1"/>
    <col min="5632" max="5632" width="12.625" style="1402" customWidth="1"/>
    <col min="5633" max="5633" width="16" style="1402" bestFit="1" customWidth="1"/>
    <col min="5634" max="5634" width="12.625" style="1402" bestFit="1" customWidth="1"/>
    <col min="5635" max="5635" width="13.125" style="1402" customWidth="1"/>
    <col min="5636" max="5636" width="13.5" style="1402" bestFit="1" customWidth="1"/>
    <col min="5637" max="5637" width="13" style="1402" bestFit="1" customWidth="1"/>
    <col min="5638" max="5638" width="13.5" style="1402" bestFit="1" customWidth="1"/>
    <col min="5639" max="5639" width="11.625" style="1402" customWidth="1"/>
    <col min="5640" max="5640" width="16" style="1402" bestFit="1" customWidth="1"/>
    <col min="5641" max="5641" width="11.625" style="1402" customWidth="1"/>
    <col min="5642" max="5642" width="12.125" style="1402" bestFit="1" customWidth="1"/>
    <col min="5643" max="5643" width="11.5" style="1402" customWidth="1"/>
    <col min="5644" max="5644" width="14" style="1402" bestFit="1" customWidth="1"/>
    <col min="5645" max="5645" width="11.25" style="1402" bestFit="1" customWidth="1"/>
    <col min="5646" max="5646" width="11.125" style="1402" bestFit="1" customWidth="1"/>
    <col min="5647" max="5647" width="14" style="1402" bestFit="1" customWidth="1"/>
    <col min="5648" max="5650" width="9" style="1402"/>
    <col min="5651" max="5651" width="11.25" style="1402" bestFit="1" customWidth="1"/>
    <col min="5652" max="5652" width="10.125" style="1402" bestFit="1" customWidth="1"/>
    <col min="5653" max="5885" width="9" style="1402"/>
    <col min="5886" max="5886" width="10.5" style="1402" customWidth="1"/>
    <col min="5887" max="5887" width="62" style="1402" customWidth="1"/>
    <col min="5888" max="5888" width="12.625" style="1402" customWidth="1"/>
    <col min="5889" max="5889" width="16" style="1402" bestFit="1" customWidth="1"/>
    <col min="5890" max="5890" width="12.625" style="1402" bestFit="1" customWidth="1"/>
    <col min="5891" max="5891" width="13.125" style="1402" customWidth="1"/>
    <col min="5892" max="5892" width="13.5" style="1402" bestFit="1" customWidth="1"/>
    <col min="5893" max="5893" width="13" style="1402" bestFit="1" customWidth="1"/>
    <col min="5894" max="5894" width="13.5" style="1402" bestFit="1" customWidth="1"/>
    <col min="5895" max="5895" width="11.625" style="1402" customWidth="1"/>
    <col min="5896" max="5896" width="16" style="1402" bestFit="1" customWidth="1"/>
    <col min="5897" max="5897" width="11.625" style="1402" customWidth="1"/>
    <col min="5898" max="5898" width="12.125" style="1402" bestFit="1" customWidth="1"/>
    <col min="5899" max="5899" width="11.5" style="1402" customWidth="1"/>
    <col min="5900" max="5900" width="14" style="1402" bestFit="1" customWidth="1"/>
    <col min="5901" max="5901" width="11.25" style="1402" bestFit="1" customWidth="1"/>
    <col min="5902" max="5902" width="11.125" style="1402" bestFit="1" customWidth="1"/>
    <col min="5903" max="5903" width="14" style="1402" bestFit="1" customWidth="1"/>
    <col min="5904" max="5906" width="9" style="1402"/>
    <col min="5907" max="5907" width="11.25" style="1402" bestFit="1" customWidth="1"/>
    <col min="5908" max="5908" width="10.125" style="1402" bestFit="1" customWidth="1"/>
    <col min="5909" max="6141" width="9" style="1402"/>
    <col min="6142" max="6142" width="10.5" style="1402" customWidth="1"/>
    <col min="6143" max="6143" width="62" style="1402" customWidth="1"/>
    <col min="6144" max="6144" width="12.625" style="1402" customWidth="1"/>
    <col min="6145" max="6145" width="16" style="1402" bestFit="1" customWidth="1"/>
    <col min="6146" max="6146" width="12.625" style="1402" bestFit="1" customWidth="1"/>
    <col min="6147" max="6147" width="13.125" style="1402" customWidth="1"/>
    <col min="6148" max="6148" width="13.5" style="1402" bestFit="1" customWidth="1"/>
    <col min="6149" max="6149" width="13" style="1402" bestFit="1" customWidth="1"/>
    <col min="6150" max="6150" width="13.5" style="1402" bestFit="1" customWidth="1"/>
    <col min="6151" max="6151" width="11.625" style="1402" customWidth="1"/>
    <col min="6152" max="6152" width="16" style="1402" bestFit="1" customWidth="1"/>
    <col min="6153" max="6153" width="11.625" style="1402" customWidth="1"/>
    <col min="6154" max="6154" width="12.125" style="1402" bestFit="1" customWidth="1"/>
    <col min="6155" max="6155" width="11.5" style="1402" customWidth="1"/>
    <col min="6156" max="6156" width="14" style="1402" bestFit="1" customWidth="1"/>
    <col min="6157" max="6157" width="11.25" style="1402" bestFit="1" customWidth="1"/>
    <col min="6158" max="6158" width="11.125" style="1402" bestFit="1" customWidth="1"/>
    <col min="6159" max="6159" width="14" style="1402" bestFit="1" customWidth="1"/>
    <col min="6160" max="6162" width="9" style="1402"/>
    <col min="6163" max="6163" width="11.25" style="1402" bestFit="1" customWidth="1"/>
    <col min="6164" max="6164" width="10.125" style="1402" bestFit="1" customWidth="1"/>
    <col min="6165" max="6397" width="9" style="1402"/>
    <col min="6398" max="6398" width="10.5" style="1402" customWidth="1"/>
    <col min="6399" max="6399" width="62" style="1402" customWidth="1"/>
    <col min="6400" max="6400" width="12.625" style="1402" customWidth="1"/>
    <col min="6401" max="6401" width="16" style="1402" bestFit="1" customWidth="1"/>
    <col min="6402" max="6402" width="12.625" style="1402" bestFit="1" customWidth="1"/>
    <col min="6403" max="6403" width="13.125" style="1402" customWidth="1"/>
    <col min="6404" max="6404" width="13.5" style="1402" bestFit="1" customWidth="1"/>
    <col min="6405" max="6405" width="13" style="1402" bestFit="1" customWidth="1"/>
    <col min="6406" max="6406" width="13.5" style="1402" bestFit="1" customWidth="1"/>
    <col min="6407" max="6407" width="11.625" style="1402" customWidth="1"/>
    <col min="6408" max="6408" width="16" style="1402" bestFit="1" customWidth="1"/>
    <col min="6409" max="6409" width="11.625" style="1402" customWidth="1"/>
    <col min="6410" max="6410" width="12.125" style="1402" bestFit="1" customWidth="1"/>
    <col min="6411" max="6411" width="11.5" style="1402" customWidth="1"/>
    <col min="6412" max="6412" width="14" style="1402" bestFit="1" customWidth="1"/>
    <col min="6413" max="6413" width="11.25" style="1402" bestFit="1" customWidth="1"/>
    <col min="6414" max="6414" width="11.125" style="1402" bestFit="1" customWidth="1"/>
    <col min="6415" max="6415" width="14" style="1402" bestFit="1" customWidth="1"/>
    <col min="6416" max="6418" width="9" style="1402"/>
    <col min="6419" max="6419" width="11.25" style="1402" bestFit="1" customWidth="1"/>
    <col min="6420" max="6420" width="10.125" style="1402" bestFit="1" customWidth="1"/>
    <col min="6421" max="6653" width="9" style="1402"/>
    <col min="6654" max="6654" width="10.5" style="1402" customWidth="1"/>
    <col min="6655" max="6655" width="62" style="1402" customWidth="1"/>
    <col min="6656" max="6656" width="12.625" style="1402" customWidth="1"/>
    <col min="6657" max="6657" width="16" style="1402" bestFit="1" customWidth="1"/>
    <col min="6658" max="6658" width="12.625" style="1402" bestFit="1" customWidth="1"/>
    <col min="6659" max="6659" width="13.125" style="1402" customWidth="1"/>
    <col min="6660" max="6660" width="13.5" style="1402" bestFit="1" customWidth="1"/>
    <col min="6661" max="6661" width="13" style="1402" bestFit="1" customWidth="1"/>
    <col min="6662" max="6662" width="13.5" style="1402" bestFit="1" customWidth="1"/>
    <col min="6663" max="6663" width="11.625" style="1402" customWidth="1"/>
    <col min="6664" max="6664" width="16" style="1402" bestFit="1" customWidth="1"/>
    <col min="6665" max="6665" width="11.625" style="1402" customWidth="1"/>
    <col min="6666" max="6666" width="12.125" style="1402" bestFit="1" customWidth="1"/>
    <col min="6667" max="6667" width="11.5" style="1402" customWidth="1"/>
    <col min="6668" max="6668" width="14" style="1402" bestFit="1" customWidth="1"/>
    <col min="6669" max="6669" width="11.25" style="1402" bestFit="1" customWidth="1"/>
    <col min="6670" max="6670" width="11.125" style="1402" bestFit="1" customWidth="1"/>
    <col min="6671" max="6671" width="14" style="1402" bestFit="1" customWidth="1"/>
    <col min="6672" max="6674" width="9" style="1402"/>
    <col min="6675" max="6675" width="11.25" style="1402" bestFit="1" customWidth="1"/>
    <col min="6676" max="6676" width="10.125" style="1402" bestFit="1" customWidth="1"/>
    <col min="6677" max="6909" width="9" style="1402"/>
    <col min="6910" max="6910" width="10.5" style="1402" customWidth="1"/>
    <col min="6911" max="6911" width="62" style="1402" customWidth="1"/>
    <col min="6912" max="6912" width="12.625" style="1402" customWidth="1"/>
    <col min="6913" max="6913" width="16" style="1402" bestFit="1" customWidth="1"/>
    <col min="6914" max="6914" width="12.625" style="1402" bestFit="1" customWidth="1"/>
    <col min="6915" max="6915" width="13.125" style="1402" customWidth="1"/>
    <col min="6916" max="6916" width="13.5" style="1402" bestFit="1" customWidth="1"/>
    <col min="6917" max="6917" width="13" style="1402" bestFit="1" customWidth="1"/>
    <col min="6918" max="6918" width="13.5" style="1402" bestFit="1" customWidth="1"/>
    <col min="6919" max="6919" width="11.625" style="1402" customWidth="1"/>
    <col min="6920" max="6920" width="16" style="1402" bestFit="1" customWidth="1"/>
    <col min="6921" max="6921" width="11.625" style="1402" customWidth="1"/>
    <col min="6922" max="6922" width="12.125" style="1402" bestFit="1" customWidth="1"/>
    <col min="6923" max="6923" width="11.5" style="1402" customWidth="1"/>
    <col min="6924" max="6924" width="14" style="1402" bestFit="1" customWidth="1"/>
    <col min="6925" max="6925" width="11.25" style="1402" bestFit="1" customWidth="1"/>
    <col min="6926" max="6926" width="11.125" style="1402" bestFit="1" customWidth="1"/>
    <col min="6927" max="6927" width="14" style="1402" bestFit="1" customWidth="1"/>
    <col min="6928" max="6930" width="9" style="1402"/>
    <col min="6931" max="6931" width="11.25" style="1402" bestFit="1" customWidth="1"/>
    <col min="6932" max="6932" width="10.125" style="1402" bestFit="1" customWidth="1"/>
    <col min="6933" max="7165" width="9" style="1402"/>
    <col min="7166" max="7166" width="10.5" style="1402" customWidth="1"/>
    <col min="7167" max="7167" width="62" style="1402" customWidth="1"/>
    <col min="7168" max="7168" width="12.625" style="1402" customWidth="1"/>
    <col min="7169" max="7169" width="16" style="1402" bestFit="1" customWidth="1"/>
    <col min="7170" max="7170" width="12.625" style="1402" bestFit="1" customWidth="1"/>
    <col min="7171" max="7171" width="13.125" style="1402" customWidth="1"/>
    <col min="7172" max="7172" width="13.5" style="1402" bestFit="1" customWidth="1"/>
    <col min="7173" max="7173" width="13" style="1402" bestFit="1" customWidth="1"/>
    <col min="7174" max="7174" width="13.5" style="1402" bestFit="1" customWidth="1"/>
    <col min="7175" max="7175" width="11.625" style="1402" customWidth="1"/>
    <col min="7176" max="7176" width="16" style="1402" bestFit="1" customWidth="1"/>
    <col min="7177" max="7177" width="11.625" style="1402" customWidth="1"/>
    <col min="7178" max="7178" width="12.125" style="1402" bestFit="1" customWidth="1"/>
    <col min="7179" max="7179" width="11.5" style="1402" customWidth="1"/>
    <col min="7180" max="7180" width="14" style="1402" bestFit="1" customWidth="1"/>
    <col min="7181" max="7181" width="11.25" style="1402" bestFit="1" customWidth="1"/>
    <col min="7182" max="7182" width="11.125" style="1402" bestFit="1" customWidth="1"/>
    <col min="7183" max="7183" width="14" style="1402" bestFit="1" customWidth="1"/>
    <col min="7184" max="7186" width="9" style="1402"/>
    <col min="7187" max="7187" width="11.25" style="1402" bestFit="1" customWidth="1"/>
    <col min="7188" max="7188" width="10.125" style="1402" bestFit="1" customWidth="1"/>
    <col min="7189" max="7421" width="9" style="1402"/>
    <col min="7422" max="7422" width="10.5" style="1402" customWidth="1"/>
    <col min="7423" max="7423" width="62" style="1402" customWidth="1"/>
    <col min="7424" max="7424" width="12.625" style="1402" customWidth="1"/>
    <col min="7425" max="7425" width="16" style="1402" bestFit="1" customWidth="1"/>
    <col min="7426" max="7426" width="12.625" style="1402" bestFit="1" customWidth="1"/>
    <col min="7427" max="7427" width="13.125" style="1402" customWidth="1"/>
    <col min="7428" max="7428" width="13.5" style="1402" bestFit="1" customWidth="1"/>
    <col min="7429" max="7429" width="13" style="1402" bestFit="1" customWidth="1"/>
    <col min="7430" max="7430" width="13.5" style="1402" bestFit="1" customWidth="1"/>
    <col min="7431" max="7431" width="11.625" style="1402" customWidth="1"/>
    <col min="7432" max="7432" width="16" style="1402" bestFit="1" customWidth="1"/>
    <col min="7433" max="7433" width="11.625" style="1402" customWidth="1"/>
    <col min="7434" max="7434" width="12.125" style="1402" bestFit="1" customWidth="1"/>
    <col min="7435" max="7435" width="11.5" style="1402" customWidth="1"/>
    <col min="7436" max="7436" width="14" style="1402" bestFit="1" customWidth="1"/>
    <col min="7437" max="7437" width="11.25" style="1402" bestFit="1" customWidth="1"/>
    <col min="7438" max="7438" width="11.125" style="1402" bestFit="1" customWidth="1"/>
    <col min="7439" max="7439" width="14" style="1402" bestFit="1" customWidth="1"/>
    <col min="7440" max="7442" width="9" style="1402"/>
    <col min="7443" max="7443" width="11.25" style="1402" bestFit="1" customWidth="1"/>
    <col min="7444" max="7444" width="10.125" style="1402" bestFit="1" customWidth="1"/>
    <col min="7445" max="7677" width="9" style="1402"/>
    <col min="7678" max="7678" width="10.5" style="1402" customWidth="1"/>
    <col min="7679" max="7679" width="62" style="1402" customWidth="1"/>
    <col min="7680" max="7680" width="12.625" style="1402" customWidth="1"/>
    <col min="7681" max="7681" width="16" style="1402" bestFit="1" customWidth="1"/>
    <col min="7682" max="7682" width="12.625" style="1402" bestFit="1" customWidth="1"/>
    <col min="7683" max="7683" width="13.125" style="1402" customWidth="1"/>
    <col min="7684" max="7684" width="13.5" style="1402" bestFit="1" customWidth="1"/>
    <col min="7685" max="7685" width="13" style="1402" bestFit="1" customWidth="1"/>
    <col min="7686" max="7686" width="13.5" style="1402" bestFit="1" customWidth="1"/>
    <col min="7687" max="7687" width="11.625" style="1402" customWidth="1"/>
    <col min="7688" max="7688" width="16" style="1402" bestFit="1" customWidth="1"/>
    <col min="7689" max="7689" width="11.625" style="1402" customWidth="1"/>
    <col min="7690" max="7690" width="12.125" style="1402" bestFit="1" customWidth="1"/>
    <col min="7691" max="7691" width="11.5" style="1402" customWidth="1"/>
    <col min="7692" max="7692" width="14" style="1402" bestFit="1" customWidth="1"/>
    <col min="7693" max="7693" width="11.25" style="1402" bestFit="1" customWidth="1"/>
    <col min="7694" max="7694" width="11.125" style="1402" bestFit="1" customWidth="1"/>
    <col min="7695" max="7695" width="14" style="1402" bestFit="1" customWidth="1"/>
    <col min="7696" max="7698" width="9" style="1402"/>
    <col min="7699" max="7699" width="11.25" style="1402" bestFit="1" customWidth="1"/>
    <col min="7700" max="7700" width="10.125" style="1402" bestFit="1" customWidth="1"/>
    <col min="7701" max="7933" width="9" style="1402"/>
    <col min="7934" max="7934" width="10.5" style="1402" customWidth="1"/>
    <col min="7935" max="7935" width="62" style="1402" customWidth="1"/>
    <col min="7936" max="7936" width="12.625" style="1402" customWidth="1"/>
    <col min="7937" max="7937" width="16" style="1402" bestFit="1" customWidth="1"/>
    <col min="7938" max="7938" width="12.625" style="1402" bestFit="1" customWidth="1"/>
    <col min="7939" max="7939" width="13.125" style="1402" customWidth="1"/>
    <col min="7940" max="7940" width="13.5" style="1402" bestFit="1" customWidth="1"/>
    <col min="7941" max="7941" width="13" style="1402" bestFit="1" customWidth="1"/>
    <col min="7942" max="7942" width="13.5" style="1402" bestFit="1" customWidth="1"/>
    <col min="7943" max="7943" width="11.625" style="1402" customWidth="1"/>
    <col min="7944" max="7944" width="16" style="1402" bestFit="1" customWidth="1"/>
    <col min="7945" max="7945" width="11.625" style="1402" customWidth="1"/>
    <col min="7946" max="7946" width="12.125" style="1402" bestFit="1" customWidth="1"/>
    <col min="7947" max="7947" width="11.5" style="1402" customWidth="1"/>
    <col min="7948" max="7948" width="14" style="1402" bestFit="1" customWidth="1"/>
    <col min="7949" max="7949" width="11.25" style="1402" bestFit="1" customWidth="1"/>
    <col min="7950" max="7950" width="11.125" style="1402" bestFit="1" customWidth="1"/>
    <col min="7951" max="7951" width="14" style="1402" bestFit="1" customWidth="1"/>
    <col min="7952" max="7954" width="9" style="1402"/>
    <col min="7955" max="7955" width="11.25" style="1402" bestFit="1" customWidth="1"/>
    <col min="7956" max="7956" width="10.125" style="1402" bestFit="1" customWidth="1"/>
    <col min="7957" max="8189" width="9" style="1402"/>
    <col min="8190" max="8190" width="10.5" style="1402" customWidth="1"/>
    <col min="8191" max="8191" width="62" style="1402" customWidth="1"/>
    <col min="8192" max="8192" width="12.625" style="1402" customWidth="1"/>
    <col min="8193" max="8193" width="16" style="1402" bestFit="1" customWidth="1"/>
    <col min="8194" max="8194" width="12.625" style="1402" bestFit="1" customWidth="1"/>
    <col min="8195" max="8195" width="13.125" style="1402" customWidth="1"/>
    <col min="8196" max="8196" width="13.5" style="1402" bestFit="1" customWidth="1"/>
    <col min="8197" max="8197" width="13" style="1402" bestFit="1" customWidth="1"/>
    <col min="8198" max="8198" width="13.5" style="1402" bestFit="1" customWidth="1"/>
    <col min="8199" max="8199" width="11.625" style="1402" customWidth="1"/>
    <col min="8200" max="8200" width="16" style="1402" bestFit="1" customWidth="1"/>
    <col min="8201" max="8201" width="11.625" style="1402" customWidth="1"/>
    <col min="8202" max="8202" width="12.125" style="1402" bestFit="1" customWidth="1"/>
    <col min="8203" max="8203" width="11.5" style="1402" customWidth="1"/>
    <col min="8204" max="8204" width="14" style="1402" bestFit="1" customWidth="1"/>
    <col min="8205" max="8205" width="11.25" style="1402" bestFit="1" customWidth="1"/>
    <col min="8206" max="8206" width="11.125" style="1402" bestFit="1" customWidth="1"/>
    <col min="8207" max="8207" width="14" style="1402" bestFit="1" customWidth="1"/>
    <col min="8208" max="8210" width="9" style="1402"/>
    <col min="8211" max="8211" width="11.25" style="1402" bestFit="1" customWidth="1"/>
    <col min="8212" max="8212" width="10.125" style="1402" bestFit="1" customWidth="1"/>
    <col min="8213" max="8445" width="9" style="1402"/>
    <col min="8446" max="8446" width="10.5" style="1402" customWidth="1"/>
    <col min="8447" max="8447" width="62" style="1402" customWidth="1"/>
    <col min="8448" max="8448" width="12.625" style="1402" customWidth="1"/>
    <col min="8449" max="8449" width="16" style="1402" bestFit="1" customWidth="1"/>
    <col min="8450" max="8450" width="12.625" style="1402" bestFit="1" customWidth="1"/>
    <col min="8451" max="8451" width="13.125" style="1402" customWidth="1"/>
    <col min="8452" max="8452" width="13.5" style="1402" bestFit="1" customWidth="1"/>
    <col min="8453" max="8453" width="13" style="1402" bestFit="1" customWidth="1"/>
    <col min="8454" max="8454" width="13.5" style="1402" bestFit="1" customWidth="1"/>
    <col min="8455" max="8455" width="11.625" style="1402" customWidth="1"/>
    <col min="8456" max="8456" width="16" style="1402" bestFit="1" customWidth="1"/>
    <col min="8457" max="8457" width="11.625" style="1402" customWidth="1"/>
    <col min="8458" max="8458" width="12.125" style="1402" bestFit="1" customWidth="1"/>
    <col min="8459" max="8459" width="11.5" style="1402" customWidth="1"/>
    <col min="8460" max="8460" width="14" style="1402" bestFit="1" customWidth="1"/>
    <col min="8461" max="8461" width="11.25" style="1402" bestFit="1" customWidth="1"/>
    <col min="8462" max="8462" width="11.125" style="1402" bestFit="1" customWidth="1"/>
    <col min="8463" max="8463" width="14" style="1402" bestFit="1" customWidth="1"/>
    <col min="8464" max="8466" width="9" style="1402"/>
    <col min="8467" max="8467" width="11.25" style="1402" bestFit="1" customWidth="1"/>
    <col min="8468" max="8468" width="10.125" style="1402" bestFit="1" customWidth="1"/>
    <col min="8469" max="8701" width="9" style="1402"/>
    <col min="8702" max="8702" width="10.5" style="1402" customWidth="1"/>
    <col min="8703" max="8703" width="62" style="1402" customWidth="1"/>
    <col min="8704" max="8704" width="12.625" style="1402" customWidth="1"/>
    <col min="8705" max="8705" width="16" style="1402" bestFit="1" customWidth="1"/>
    <col min="8706" max="8706" width="12.625" style="1402" bestFit="1" customWidth="1"/>
    <col min="8707" max="8707" width="13.125" style="1402" customWidth="1"/>
    <col min="8708" max="8708" width="13.5" style="1402" bestFit="1" customWidth="1"/>
    <col min="8709" max="8709" width="13" style="1402" bestFit="1" customWidth="1"/>
    <col min="8710" max="8710" width="13.5" style="1402" bestFit="1" customWidth="1"/>
    <col min="8711" max="8711" width="11.625" style="1402" customWidth="1"/>
    <col min="8712" max="8712" width="16" style="1402" bestFit="1" customWidth="1"/>
    <col min="8713" max="8713" width="11.625" style="1402" customWidth="1"/>
    <col min="8714" max="8714" width="12.125" style="1402" bestFit="1" customWidth="1"/>
    <col min="8715" max="8715" width="11.5" style="1402" customWidth="1"/>
    <col min="8716" max="8716" width="14" style="1402" bestFit="1" customWidth="1"/>
    <col min="8717" max="8717" width="11.25" style="1402" bestFit="1" customWidth="1"/>
    <col min="8718" max="8718" width="11.125" style="1402" bestFit="1" customWidth="1"/>
    <col min="8719" max="8719" width="14" style="1402" bestFit="1" customWidth="1"/>
    <col min="8720" max="8722" width="9" style="1402"/>
    <col min="8723" max="8723" width="11.25" style="1402" bestFit="1" customWidth="1"/>
    <col min="8724" max="8724" width="10.125" style="1402" bestFit="1" customWidth="1"/>
    <col min="8725" max="8957" width="9" style="1402"/>
    <col min="8958" max="8958" width="10.5" style="1402" customWidth="1"/>
    <col min="8959" max="8959" width="62" style="1402" customWidth="1"/>
    <col min="8960" max="8960" width="12.625" style="1402" customWidth="1"/>
    <col min="8961" max="8961" width="16" style="1402" bestFit="1" customWidth="1"/>
    <col min="8962" max="8962" width="12.625" style="1402" bestFit="1" customWidth="1"/>
    <col min="8963" max="8963" width="13.125" style="1402" customWidth="1"/>
    <col min="8964" max="8964" width="13.5" style="1402" bestFit="1" customWidth="1"/>
    <col min="8965" max="8965" width="13" style="1402" bestFit="1" customWidth="1"/>
    <col min="8966" max="8966" width="13.5" style="1402" bestFit="1" customWidth="1"/>
    <col min="8967" max="8967" width="11.625" style="1402" customWidth="1"/>
    <col min="8968" max="8968" width="16" style="1402" bestFit="1" customWidth="1"/>
    <col min="8969" max="8969" width="11.625" style="1402" customWidth="1"/>
    <col min="8970" max="8970" width="12.125" style="1402" bestFit="1" customWidth="1"/>
    <col min="8971" max="8971" width="11.5" style="1402" customWidth="1"/>
    <col min="8972" max="8972" width="14" style="1402" bestFit="1" customWidth="1"/>
    <col min="8973" max="8973" width="11.25" style="1402" bestFit="1" customWidth="1"/>
    <col min="8974" max="8974" width="11.125" style="1402" bestFit="1" customWidth="1"/>
    <col min="8975" max="8975" width="14" style="1402" bestFit="1" customWidth="1"/>
    <col min="8976" max="8978" width="9" style="1402"/>
    <col min="8979" max="8979" width="11.25" style="1402" bestFit="1" customWidth="1"/>
    <col min="8980" max="8980" width="10.125" style="1402" bestFit="1" customWidth="1"/>
    <col min="8981" max="9213" width="9" style="1402"/>
    <col min="9214" max="9214" width="10.5" style="1402" customWidth="1"/>
    <col min="9215" max="9215" width="62" style="1402" customWidth="1"/>
    <col min="9216" max="9216" width="12.625" style="1402" customWidth="1"/>
    <col min="9217" max="9217" width="16" style="1402" bestFit="1" customWidth="1"/>
    <col min="9218" max="9218" width="12.625" style="1402" bestFit="1" customWidth="1"/>
    <col min="9219" max="9219" width="13.125" style="1402" customWidth="1"/>
    <col min="9220" max="9220" width="13.5" style="1402" bestFit="1" customWidth="1"/>
    <col min="9221" max="9221" width="13" style="1402" bestFit="1" customWidth="1"/>
    <col min="9222" max="9222" width="13.5" style="1402" bestFit="1" customWidth="1"/>
    <col min="9223" max="9223" width="11.625" style="1402" customWidth="1"/>
    <col min="9224" max="9224" width="16" style="1402" bestFit="1" customWidth="1"/>
    <col min="9225" max="9225" width="11.625" style="1402" customWidth="1"/>
    <col min="9226" max="9226" width="12.125" style="1402" bestFit="1" customWidth="1"/>
    <col min="9227" max="9227" width="11.5" style="1402" customWidth="1"/>
    <col min="9228" max="9228" width="14" style="1402" bestFit="1" customWidth="1"/>
    <col min="9229" max="9229" width="11.25" style="1402" bestFit="1" customWidth="1"/>
    <col min="9230" max="9230" width="11.125" style="1402" bestFit="1" customWidth="1"/>
    <col min="9231" max="9231" width="14" style="1402" bestFit="1" customWidth="1"/>
    <col min="9232" max="9234" width="9" style="1402"/>
    <col min="9235" max="9235" width="11.25" style="1402" bestFit="1" customWidth="1"/>
    <col min="9236" max="9236" width="10.125" style="1402" bestFit="1" customWidth="1"/>
    <col min="9237" max="9469" width="9" style="1402"/>
    <col min="9470" max="9470" width="10.5" style="1402" customWidth="1"/>
    <col min="9471" max="9471" width="62" style="1402" customWidth="1"/>
    <col min="9472" max="9472" width="12.625" style="1402" customWidth="1"/>
    <col min="9473" max="9473" width="16" style="1402" bestFit="1" customWidth="1"/>
    <col min="9474" max="9474" width="12.625" style="1402" bestFit="1" customWidth="1"/>
    <col min="9475" max="9475" width="13.125" style="1402" customWidth="1"/>
    <col min="9476" max="9476" width="13.5" style="1402" bestFit="1" customWidth="1"/>
    <col min="9477" max="9477" width="13" style="1402" bestFit="1" customWidth="1"/>
    <col min="9478" max="9478" width="13.5" style="1402" bestFit="1" customWidth="1"/>
    <col min="9479" max="9479" width="11.625" style="1402" customWidth="1"/>
    <col min="9480" max="9480" width="16" style="1402" bestFit="1" customWidth="1"/>
    <col min="9481" max="9481" width="11.625" style="1402" customWidth="1"/>
    <col min="9482" max="9482" width="12.125" style="1402" bestFit="1" customWidth="1"/>
    <col min="9483" max="9483" width="11.5" style="1402" customWidth="1"/>
    <col min="9484" max="9484" width="14" style="1402" bestFit="1" customWidth="1"/>
    <col min="9485" max="9485" width="11.25" style="1402" bestFit="1" customWidth="1"/>
    <col min="9486" max="9486" width="11.125" style="1402" bestFit="1" customWidth="1"/>
    <col min="9487" max="9487" width="14" style="1402" bestFit="1" customWidth="1"/>
    <col min="9488" max="9490" width="9" style="1402"/>
    <col min="9491" max="9491" width="11.25" style="1402" bestFit="1" customWidth="1"/>
    <col min="9492" max="9492" width="10.125" style="1402" bestFit="1" customWidth="1"/>
    <col min="9493" max="9725" width="9" style="1402"/>
    <col min="9726" max="9726" width="10.5" style="1402" customWidth="1"/>
    <col min="9727" max="9727" width="62" style="1402" customWidth="1"/>
    <col min="9728" max="9728" width="12.625" style="1402" customWidth="1"/>
    <col min="9729" max="9729" width="16" style="1402" bestFit="1" customWidth="1"/>
    <col min="9730" max="9730" width="12.625" style="1402" bestFit="1" customWidth="1"/>
    <col min="9731" max="9731" width="13.125" style="1402" customWidth="1"/>
    <col min="9732" max="9732" width="13.5" style="1402" bestFit="1" customWidth="1"/>
    <col min="9733" max="9733" width="13" style="1402" bestFit="1" customWidth="1"/>
    <col min="9734" max="9734" width="13.5" style="1402" bestFit="1" customWidth="1"/>
    <col min="9735" max="9735" width="11.625" style="1402" customWidth="1"/>
    <col min="9736" max="9736" width="16" style="1402" bestFit="1" customWidth="1"/>
    <col min="9737" max="9737" width="11.625" style="1402" customWidth="1"/>
    <col min="9738" max="9738" width="12.125" style="1402" bestFit="1" customWidth="1"/>
    <col min="9739" max="9739" width="11.5" style="1402" customWidth="1"/>
    <col min="9740" max="9740" width="14" style="1402" bestFit="1" customWidth="1"/>
    <col min="9741" max="9741" width="11.25" style="1402" bestFit="1" customWidth="1"/>
    <col min="9742" max="9742" width="11.125" style="1402" bestFit="1" customWidth="1"/>
    <col min="9743" max="9743" width="14" style="1402" bestFit="1" customWidth="1"/>
    <col min="9744" max="9746" width="9" style="1402"/>
    <col min="9747" max="9747" width="11.25" style="1402" bestFit="1" customWidth="1"/>
    <col min="9748" max="9748" width="10.125" style="1402" bestFit="1" customWidth="1"/>
    <col min="9749" max="9981" width="9" style="1402"/>
    <col min="9982" max="9982" width="10.5" style="1402" customWidth="1"/>
    <col min="9983" max="9983" width="62" style="1402" customWidth="1"/>
    <col min="9984" max="9984" width="12.625" style="1402" customWidth="1"/>
    <col min="9985" max="9985" width="16" style="1402" bestFit="1" customWidth="1"/>
    <col min="9986" max="9986" width="12.625" style="1402" bestFit="1" customWidth="1"/>
    <col min="9987" max="9987" width="13.125" style="1402" customWidth="1"/>
    <col min="9988" max="9988" width="13.5" style="1402" bestFit="1" customWidth="1"/>
    <col min="9989" max="9989" width="13" style="1402" bestFit="1" customWidth="1"/>
    <col min="9990" max="9990" width="13.5" style="1402" bestFit="1" customWidth="1"/>
    <col min="9991" max="9991" width="11.625" style="1402" customWidth="1"/>
    <col min="9992" max="9992" width="16" style="1402" bestFit="1" customWidth="1"/>
    <col min="9993" max="9993" width="11.625" style="1402" customWidth="1"/>
    <col min="9994" max="9994" width="12.125" style="1402" bestFit="1" customWidth="1"/>
    <col min="9995" max="9995" width="11.5" style="1402" customWidth="1"/>
    <col min="9996" max="9996" width="14" style="1402" bestFit="1" customWidth="1"/>
    <col min="9997" max="9997" width="11.25" style="1402" bestFit="1" customWidth="1"/>
    <col min="9998" max="9998" width="11.125" style="1402" bestFit="1" customWidth="1"/>
    <col min="9999" max="9999" width="14" style="1402" bestFit="1" customWidth="1"/>
    <col min="10000" max="10002" width="9" style="1402"/>
    <col min="10003" max="10003" width="11.25" style="1402" bestFit="1" customWidth="1"/>
    <col min="10004" max="10004" width="10.125" style="1402" bestFit="1" customWidth="1"/>
    <col min="10005" max="10237" width="9" style="1402"/>
    <col min="10238" max="10238" width="10.5" style="1402" customWidth="1"/>
    <col min="10239" max="10239" width="62" style="1402" customWidth="1"/>
    <col min="10240" max="10240" width="12.625" style="1402" customWidth="1"/>
    <col min="10241" max="10241" width="16" style="1402" bestFit="1" customWidth="1"/>
    <col min="10242" max="10242" width="12.625" style="1402" bestFit="1" customWidth="1"/>
    <col min="10243" max="10243" width="13.125" style="1402" customWidth="1"/>
    <col min="10244" max="10244" width="13.5" style="1402" bestFit="1" customWidth="1"/>
    <col min="10245" max="10245" width="13" style="1402" bestFit="1" customWidth="1"/>
    <col min="10246" max="10246" width="13.5" style="1402" bestFit="1" customWidth="1"/>
    <col min="10247" max="10247" width="11.625" style="1402" customWidth="1"/>
    <col min="10248" max="10248" width="16" style="1402" bestFit="1" customWidth="1"/>
    <col min="10249" max="10249" width="11.625" style="1402" customWidth="1"/>
    <col min="10250" max="10250" width="12.125" style="1402" bestFit="1" customWidth="1"/>
    <col min="10251" max="10251" width="11.5" style="1402" customWidth="1"/>
    <col min="10252" max="10252" width="14" style="1402" bestFit="1" customWidth="1"/>
    <col min="10253" max="10253" width="11.25" style="1402" bestFit="1" customWidth="1"/>
    <col min="10254" max="10254" width="11.125" style="1402" bestFit="1" customWidth="1"/>
    <col min="10255" max="10255" width="14" style="1402" bestFit="1" customWidth="1"/>
    <col min="10256" max="10258" width="9" style="1402"/>
    <col min="10259" max="10259" width="11.25" style="1402" bestFit="1" customWidth="1"/>
    <col min="10260" max="10260" width="10.125" style="1402" bestFit="1" customWidth="1"/>
    <col min="10261" max="10493" width="9" style="1402"/>
    <col min="10494" max="10494" width="10.5" style="1402" customWidth="1"/>
    <col min="10495" max="10495" width="62" style="1402" customWidth="1"/>
    <col min="10496" max="10496" width="12.625" style="1402" customWidth="1"/>
    <col min="10497" max="10497" width="16" style="1402" bestFit="1" customWidth="1"/>
    <col min="10498" max="10498" width="12.625" style="1402" bestFit="1" customWidth="1"/>
    <col min="10499" max="10499" width="13.125" style="1402" customWidth="1"/>
    <col min="10500" max="10500" width="13.5" style="1402" bestFit="1" customWidth="1"/>
    <col min="10501" max="10501" width="13" style="1402" bestFit="1" customWidth="1"/>
    <col min="10502" max="10502" width="13.5" style="1402" bestFit="1" customWidth="1"/>
    <col min="10503" max="10503" width="11.625" style="1402" customWidth="1"/>
    <col min="10504" max="10504" width="16" style="1402" bestFit="1" customWidth="1"/>
    <col min="10505" max="10505" width="11.625" style="1402" customWidth="1"/>
    <col min="10506" max="10506" width="12.125" style="1402" bestFit="1" customWidth="1"/>
    <col min="10507" max="10507" width="11.5" style="1402" customWidth="1"/>
    <col min="10508" max="10508" width="14" style="1402" bestFit="1" customWidth="1"/>
    <col min="10509" max="10509" width="11.25" style="1402" bestFit="1" customWidth="1"/>
    <col min="10510" max="10510" width="11.125" style="1402" bestFit="1" customWidth="1"/>
    <col min="10511" max="10511" width="14" style="1402" bestFit="1" customWidth="1"/>
    <col min="10512" max="10514" width="9" style="1402"/>
    <col min="10515" max="10515" width="11.25" style="1402" bestFit="1" customWidth="1"/>
    <col min="10516" max="10516" width="10.125" style="1402" bestFit="1" customWidth="1"/>
    <col min="10517" max="10749" width="9" style="1402"/>
    <col min="10750" max="10750" width="10.5" style="1402" customWidth="1"/>
    <col min="10751" max="10751" width="62" style="1402" customWidth="1"/>
    <col min="10752" max="10752" width="12.625" style="1402" customWidth="1"/>
    <col min="10753" max="10753" width="16" style="1402" bestFit="1" customWidth="1"/>
    <col min="10754" max="10754" width="12.625" style="1402" bestFit="1" customWidth="1"/>
    <col min="10755" max="10755" width="13.125" style="1402" customWidth="1"/>
    <col min="10756" max="10756" width="13.5" style="1402" bestFit="1" customWidth="1"/>
    <col min="10757" max="10757" width="13" style="1402" bestFit="1" customWidth="1"/>
    <col min="10758" max="10758" width="13.5" style="1402" bestFit="1" customWidth="1"/>
    <col min="10759" max="10759" width="11.625" style="1402" customWidth="1"/>
    <col min="10760" max="10760" width="16" style="1402" bestFit="1" customWidth="1"/>
    <col min="10761" max="10761" width="11.625" style="1402" customWidth="1"/>
    <col min="10762" max="10762" width="12.125" style="1402" bestFit="1" customWidth="1"/>
    <col min="10763" max="10763" width="11.5" style="1402" customWidth="1"/>
    <col min="10764" max="10764" width="14" style="1402" bestFit="1" customWidth="1"/>
    <col min="10765" max="10765" width="11.25" style="1402" bestFit="1" customWidth="1"/>
    <col min="10766" max="10766" width="11.125" style="1402" bestFit="1" customWidth="1"/>
    <col min="10767" max="10767" width="14" style="1402" bestFit="1" customWidth="1"/>
    <col min="10768" max="10770" width="9" style="1402"/>
    <col min="10771" max="10771" width="11.25" style="1402" bestFit="1" customWidth="1"/>
    <col min="10772" max="10772" width="10.125" style="1402" bestFit="1" customWidth="1"/>
    <col min="10773" max="11005" width="9" style="1402"/>
    <col min="11006" max="11006" width="10.5" style="1402" customWidth="1"/>
    <col min="11007" max="11007" width="62" style="1402" customWidth="1"/>
    <col min="11008" max="11008" width="12.625" style="1402" customWidth="1"/>
    <col min="11009" max="11009" width="16" style="1402" bestFit="1" customWidth="1"/>
    <col min="11010" max="11010" width="12.625" style="1402" bestFit="1" customWidth="1"/>
    <col min="11011" max="11011" width="13.125" style="1402" customWidth="1"/>
    <col min="11012" max="11012" width="13.5" style="1402" bestFit="1" customWidth="1"/>
    <col min="11013" max="11013" width="13" style="1402" bestFit="1" customWidth="1"/>
    <col min="11014" max="11014" width="13.5" style="1402" bestFit="1" customWidth="1"/>
    <col min="11015" max="11015" width="11.625" style="1402" customWidth="1"/>
    <col min="11016" max="11016" width="16" style="1402" bestFit="1" customWidth="1"/>
    <col min="11017" max="11017" width="11.625" style="1402" customWidth="1"/>
    <col min="11018" max="11018" width="12.125" style="1402" bestFit="1" customWidth="1"/>
    <col min="11019" max="11019" width="11.5" style="1402" customWidth="1"/>
    <col min="11020" max="11020" width="14" style="1402" bestFit="1" customWidth="1"/>
    <col min="11021" max="11021" width="11.25" style="1402" bestFit="1" customWidth="1"/>
    <col min="11022" max="11022" width="11.125" style="1402" bestFit="1" customWidth="1"/>
    <col min="11023" max="11023" width="14" style="1402" bestFit="1" customWidth="1"/>
    <col min="11024" max="11026" width="9" style="1402"/>
    <col min="11027" max="11027" width="11.25" style="1402" bestFit="1" customWidth="1"/>
    <col min="11028" max="11028" width="10.125" style="1402" bestFit="1" customWidth="1"/>
    <col min="11029" max="11261" width="9" style="1402"/>
    <col min="11262" max="11262" width="10.5" style="1402" customWidth="1"/>
    <col min="11263" max="11263" width="62" style="1402" customWidth="1"/>
    <col min="11264" max="11264" width="12.625" style="1402" customWidth="1"/>
    <col min="11265" max="11265" width="16" style="1402" bestFit="1" customWidth="1"/>
    <col min="11266" max="11266" width="12.625" style="1402" bestFit="1" customWidth="1"/>
    <col min="11267" max="11267" width="13.125" style="1402" customWidth="1"/>
    <col min="11268" max="11268" width="13.5" style="1402" bestFit="1" customWidth="1"/>
    <col min="11269" max="11269" width="13" style="1402" bestFit="1" customWidth="1"/>
    <col min="11270" max="11270" width="13.5" style="1402" bestFit="1" customWidth="1"/>
    <col min="11271" max="11271" width="11.625" style="1402" customWidth="1"/>
    <col min="11272" max="11272" width="16" style="1402" bestFit="1" customWidth="1"/>
    <col min="11273" max="11273" width="11.625" style="1402" customWidth="1"/>
    <col min="11274" max="11274" width="12.125" style="1402" bestFit="1" customWidth="1"/>
    <col min="11275" max="11275" width="11.5" style="1402" customWidth="1"/>
    <col min="11276" max="11276" width="14" style="1402" bestFit="1" customWidth="1"/>
    <col min="11277" max="11277" width="11.25" style="1402" bestFit="1" customWidth="1"/>
    <col min="11278" max="11278" width="11.125" style="1402" bestFit="1" customWidth="1"/>
    <col min="11279" max="11279" width="14" style="1402" bestFit="1" customWidth="1"/>
    <col min="11280" max="11282" width="9" style="1402"/>
    <col min="11283" max="11283" width="11.25" style="1402" bestFit="1" customWidth="1"/>
    <col min="11284" max="11284" width="10.125" style="1402" bestFit="1" customWidth="1"/>
    <col min="11285" max="11517" width="9" style="1402"/>
    <col min="11518" max="11518" width="10.5" style="1402" customWidth="1"/>
    <col min="11519" max="11519" width="62" style="1402" customWidth="1"/>
    <col min="11520" max="11520" width="12.625" style="1402" customWidth="1"/>
    <col min="11521" max="11521" width="16" style="1402" bestFit="1" customWidth="1"/>
    <col min="11522" max="11522" width="12.625" style="1402" bestFit="1" customWidth="1"/>
    <col min="11523" max="11523" width="13.125" style="1402" customWidth="1"/>
    <col min="11524" max="11524" width="13.5" style="1402" bestFit="1" customWidth="1"/>
    <col min="11525" max="11525" width="13" style="1402" bestFit="1" customWidth="1"/>
    <col min="11526" max="11526" width="13.5" style="1402" bestFit="1" customWidth="1"/>
    <col min="11527" max="11527" width="11.625" style="1402" customWidth="1"/>
    <col min="11528" max="11528" width="16" style="1402" bestFit="1" customWidth="1"/>
    <col min="11529" max="11529" width="11.625" style="1402" customWidth="1"/>
    <col min="11530" max="11530" width="12.125" style="1402" bestFit="1" customWidth="1"/>
    <col min="11531" max="11531" width="11.5" style="1402" customWidth="1"/>
    <col min="11532" max="11532" width="14" style="1402" bestFit="1" customWidth="1"/>
    <col min="11533" max="11533" width="11.25" style="1402" bestFit="1" customWidth="1"/>
    <col min="11534" max="11534" width="11.125" style="1402" bestFit="1" customWidth="1"/>
    <col min="11535" max="11535" width="14" style="1402" bestFit="1" customWidth="1"/>
    <col min="11536" max="11538" width="9" style="1402"/>
    <col min="11539" max="11539" width="11.25" style="1402" bestFit="1" customWidth="1"/>
    <col min="11540" max="11540" width="10.125" style="1402" bestFit="1" customWidth="1"/>
    <col min="11541" max="11773" width="9" style="1402"/>
    <col min="11774" max="11774" width="10.5" style="1402" customWidth="1"/>
    <col min="11775" max="11775" width="62" style="1402" customWidth="1"/>
    <col min="11776" max="11776" width="12.625" style="1402" customWidth="1"/>
    <col min="11777" max="11777" width="16" style="1402" bestFit="1" customWidth="1"/>
    <col min="11778" max="11778" width="12.625" style="1402" bestFit="1" customWidth="1"/>
    <col min="11779" max="11779" width="13.125" style="1402" customWidth="1"/>
    <col min="11780" max="11780" width="13.5" style="1402" bestFit="1" customWidth="1"/>
    <col min="11781" max="11781" width="13" style="1402" bestFit="1" customWidth="1"/>
    <col min="11782" max="11782" width="13.5" style="1402" bestFit="1" customWidth="1"/>
    <col min="11783" max="11783" width="11.625" style="1402" customWidth="1"/>
    <col min="11784" max="11784" width="16" style="1402" bestFit="1" customWidth="1"/>
    <col min="11785" max="11785" width="11.625" style="1402" customWidth="1"/>
    <col min="11786" max="11786" width="12.125" style="1402" bestFit="1" customWidth="1"/>
    <col min="11787" max="11787" width="11.5" style="1402" customWidth="1"/>
    <col min="11788" max="11788" width="14" style="1402" bestFit="1" customWidth="1"/>
    <col min="11789" max="11789" width="11.25" style="1402" bestFit="1" customWidth="1"/>
    <col min="11790" max="11790" width="11.125" style="1402" bestFit="1" customWidth="1"/>
    <col min="11791" max="11791" width="14" style="1402" bestFit="1" customWidth="1"/>
    <col min="11792" max="11794" width="9" style="1402"/>
    <col min="11795" max="11795" width="11.25" style="1402" bestFit="1" customWidth="1"/>
    <col min="11796" max="11796" width="10.125" style="1402" bestFit="1" customWidth="1"/>
    <col min="11797" max="12029" width="9" style="1402"/>
    <col min="12030" max="12030" width="10.5" style="1402" customWidth="1"/>
    <col min="12031" max="12031" width="62" style="1402" customWidth="1"/>
    <col min="12032" max="12032" width="12.625" style="1402" customWidth="1"/>
    <col min="12033" max="12033" width="16" style="1402" bestFit="1" customWidth="1"/>
    <col min="12034" max="12034" width="12.625" style="1402" bestFit="1" customWidth="1"/>
    <col min="12035" max="12035" width="13.125" style="1402" customWidth="1"/>
    <col min="12036" max="12036" width="13.5" style="1402" bestFit="1" customWidth="1"/>
    <col min="12037" max="12037" width="13" style="1402" bestFit="1" customWidth="1"/>
    <col min="12038" max="12038" width="13.5" style="1402" bestFit="1" customWidth="1"/>
    <col min="12039" max="12039" width="11.625" style="1402" customWidth="1"/>
    <col min="12040" max="12040" width="16" style="1402" bestFit="1" customWidth="1"/>
    <col min="12041" max="12041" width="11.625" style="1402" customWidth="1"/>
    <col min="12042" max="12042" width="12.125" style="1402" bestFit="1" customWidth="1"/>
    <col min="12043" max="12043" width="11.5" style="1402" customWidth="1"/>
    <col min="12044" max="12044" width="14" style="1402" bestFit="1" customWidth="1"/>
    <col min="12045" max="12045" width="11.25" style="1402" bestFit="1" customWidth="1"/>
    <col min="12046" max="12046" width="11.125" style="1402" bestFit="1" customWidth="1"/>
    <col min="12047" max="12047" width="14" style="1402" bestFit="1" customWidth="1"/>
    <col min="12048" max="12050" width="9" style="1402"/>
    <col min="12051" max="12051" width="11.25" style="1402" bestFit="1" customWidth="1"/>
    <col min="12052" max="12052" width="10.125" style="1402" bestFit="1" customWidth="1"/>
    <col min="12053" max="12285" width="9" style="1402"/>
    <col min="12286" max="12286" width="10.5" style="1402" customWidth="1"/>
    <col min="12287" max="12287" width="62" style="1402" customWidth="1"/>
    <col min="12288" max="12288" width="12.625" style="1402" customWidth="1"/>
    <col min="12289" max="12289" width="16" style="1402" bestFit="1" customWidth="1"/>
    <col min="12290" max="12290" width="12.625" style="1402" bestFit="1" customWidth="1"/>
    <col min="12291" max="12291" width="13.125" style="1402" customWidth="1"/>
    <col min="12292" max="12292" width="13.5" style="1402" bestFit="1" customWidth="1"/>
    <col min="12293" max="12293" width="13" style="1402" bestFit="1" customWidth="1"/>
    <col min="12294" max="12294" width="13.5" style="1402" bestFit="1" customWidth="1"/>
    <col min="12295" max="12295" width="11.625" style="1402" customWidth="1"/>
    <col min="12296" max="12296" width="16" style="1402" bestFit="1" customWidth="1"/>
    <col min="12297" max="12297" width="11.625" style="1402" customWidth="1"/>
    <col min="12298" max="12298" width="12.125" style="1402" bestFit="1" customWidth="1"/>
    <col min="12299" max="12299" width="11.5" style="1402" customWidth="1"/>
    <col min="12300" max="12300" width="14" style="1402" bestFit="1" customWidth="1"/>
    <col min="12301" max="12301" width="11.25" style="1402" bestFit="1" customWidth="1"/>
    <col min="12302" max="12302" width="11.125" style="1402" bestFit="1" customWidth="1"/>
    <col min="12303" max="12303" width="14" style="1402" bestFit="1" customWidth="1"/>
    <col min="12304" max="12306" width="9" style="1402"/>
    <col min="12307" max="12307" width="11.25" style="1402" bestFit="1" customWidth="1"/>
    <col min="12308" max="12308" width="10.125" style="1402" bestFit="1" customWidth="1"/>
    <col min="12309" max="12541" width="9" style="1402"/>
    <col min="12542" max="12542" width="10.5" style="1402" customWidth="1"/>
    <col min="12543" max="12543" width="62" style="1402" customWidth="1"/>
    <col min="12544" max="12544" width="12.625" style="1402" customWidth="1"/>
    <col min="12545" max="12545" width="16" style="1402" bestFit="1" customWidth="1"/>
    <col min="12546" max="12546" width="12.625" style="1402" bestFit="1" customWidth="1"/>
    <col min="12547" max="12547" width="13.125" style="1402" customWidth="1"/>
    <col min="12548" max="12548" width="13.5" style="1402" bestFit="1" customWidth="1"/>
    <col min="12549" max="12549" width="13" style="1402" bestFit="1" customWidth="1"/>
    <col min="12550" max="12550" width="13.5" style="1402" bestFit="1" customWidth="1"/>
    <col min="12551" max="12551" width="11.625" style="1402" customWidth="1"/>
    <col min="12552" max="12552" width="16" style="1402" bestFit="1" customWidth="1"/>
    <col min="12553" max="12553" width="11.625" style="1402" customWidth="1"/>
    <col min="12554" max="12554" width="12.125" style="1402" bestFit="1" customWidth="1"/>
    <col min="12555" max="12555" width="11.5" style="1402" customWidth="1"/>
    <col min="12556" max="12556" width="14" style="1402" bestFit="1" customWidth="1"/>
    <col min="12557" max="12557" width="11.25" style="1402" bestFit="1" customWidth="1"/>
    <col min="12558" max="12558" width="11.125" style="1402" bestFit="1" customWidth="1"/>
    <col min="12559" max="12559" width="14" style="1402" bestFit="1" customWidth="1"/>
    <col min="12560" max="12562" width="9" style="1402"/>
    <col min="12563" max="12563" width="11.25" style="1402" bestFit="1" customWidth="1"/>
    <col min="12564" max="12564" width="10.125" style="1402" bestFit="1" customWidth="1"/>
    <col min="12565" max="12797" width="9" style="1402"/>
    <col min="12798" max="12798" width="10.5" style="1402" customWidth="1"/>
    <col min="12799" max="12799" width="62" style="1402" customWidth="1"/>
    <col min="12800" max="12800" width="12.625" style="1402" customWidth="1"/>
    <col min="12801" max="12801" width="16" style="1402" bestFit="1" customWidth="1"/>
    <col min="12802" max="12802" width="12.625" style="1402" bestFit="1" customWidth="1"/>
    <col min="12803" max="12803" width="13.125" style="1402" customWidth="1"/>
    <col min="12804" max="12804" width="13.5" style="1402" bestFit="1" customWidth="1"/>
    <col min="12805" max="12805" width="13" style="1402" bestFit="1" customWidth="1"/>
    <col min="12806" max="12806" width="13.5" style="1402" bestFit="1" customWidth="1"/>
    <col min="12807" max="12807" width="11.625" style="1402" customWidth="1"/>
    <col min="12808" max="12808" width="16" style="1402" bestFit="1" customWidth="1"/>
    <col min="12809" max="12809" width="11.625" style="1402" customWidth="1"/>
    <col min="12810" max="12810" width="12.125" style="1402" bestFit="1" customWidth="1"/>
    <col min="12811" max="12811" width="11.5" style="1402" customWidth="1"/>
    <col min="12812" max="12812" width="14" style="1402" bestFit="1" customWidth="1"/>
    <col min="12813" max="12813" width="11.25" style="1402" bestFit="1" customWidth="1"/>
    <col min="12814" max="12814" width="11.125" style="1402" bestFit="1" customWidth="1"/>
    <col min="12815" max="12815" width="14" style="1402" bestFit="1" customWidth="1"/>
    <col min="12816" max="12818" width="9" style="1402"/>
    <col min="12819" max="12819" width="11.25" style="1402" bestFit="1" customWidth="1"/>
    <col min="12820" max="12820" width="10.125" style="1402" bestFit="1" customWidth="1"/>
    <col min="12821" max="13053" width="9" style="1402"/>
    <col min="13054" max="13054" width="10.5" style="1402" customWidth="1"/>
    <col min="13055" max="13055" width="62" style="1402" customWidth="1"/>
    <col min="13056" max="13056" width="12.625" style="1402" customWidth="1"/>
    <col min="13057" max="13057" width="16" style="1402" bestFit="1" customWidth="1"/>
    <col min="13058" max="13058" width="12.625" style="1402" bestFit="1" customWidth="1"/>
    <col min="13059" max="13059" width="13.125" style="1402" customWidth="1"/>
    <col min="13060" max="13060" width="13.5" style="1402" bestFit="1" customWidth="1"/>
    <col min="13061" max="13061" width="13" style="1402" bestFit="1" customWidth="1"/>
    <col min="13062" max="13062" width="13.5" style="1402" bestFit="1" customWidth="1"/>
    <col min="13063" max="13063" width="11.625" style="1402" customWidth="1"/>
    <col min="13064" max="13064" width="16" style="1402" bestFit="1" customWidth="1"/>
    <col min="13065" max="13065" width="11.625" style="1402" customWidth="1"/>
    <col min="13066" max="13066" width="12.125" style="1402" bestFit="1" customWidth="1"/>
    <col min="13067" max="13067" width="11.5" style="1402" customWidth="1"/>
    <col min="13068" max="13068" width="14" style="1402" bestFit="1" customWidth="1"/>
    <col min="13069" max="13069" width="11.25" style="1402" bestFit="1" customWidth="1"/>
    <col min="13070" max="13070" width="11.125" style="1402" bestFit="1" customWidth="1"/>
    <col min="13071" max="13071" width="14" style="1402" bestFit="1" customWidth="1"/>
    <col min="13072" max="13074" width="9" style="1402"/>
    <col min="13075" max="13075" width="11.25" style="1402" bestFit="1" customWidth="1"/>
    <col min="13076" max="13076" width="10.125" style="1402" bestFit="1" customWidth="1"/>
    <col min="13077" max="13309" width="9" style="1402"/>
    <col min="13310" max="13310" width="10.5" style="1402" customWidth="1"/>
    <col min="13311" max="13311" width="62" style="1402" customWidth="1"/>
    <col min="13312" max="13312" width="12.625" style="1402" customWidth="1"/>
    <col min="13313" max="13313" width="16" style="1402" bestFit="1" customWidth="1"/>
    <col min="13314" max="13314" width="12.625" style="1402" bestFit="1" customWidth="1"/>
    <col min="13315" max="13315" width="13.125" style="1402" customWidth="1"/>
    <col min="13316" max="13316" width="13.5" style="1402" bestFit="1" customWidth="1"/>
    <col min="13317" max="13317" width="13" style="1402" bestFit="1" customWidth="1"/>
    <col min="13318" max="13318" width="13.5" style="1402" bestFit="1" customWidth="1"/>
    <col min="13319" max="13319" width="11.625" style="1402" customWidth="1"/>
    <col min="13320" max="13320" width="16" style="1402" bestFit="1" customWidth="1"/>
    <col min="13321" max="13321" width="11.625" style="1402" customWidth="1"/>
    <col min="13322" max="13322" width="12.125" style="1402" bestFit="1" customWidth="1"/>
    <col min="13323" max="13323" width="11.5" style="1402" customWidth="1"/>
    <col min="13324" max="13324" width="14" style="1402" bestFit="1" customWidth="1"/>
    <col min="13325" max="13325" width="11.25" style="1402" bestFit="1" customWidth="1"/>
    <col min="13326" max="13326" width="11.125" style="1402" bestFit="1" customWidth="1"/>
    <col min="13327" max="13327" width="14" style="1402" bestFit="1" customWidth="1"/>
    <col min="13328" max="13330" width="9" style="1402"/>
    <col min="13331" max="13331" width="11.25" style="1402" bestFit="1" customWidth="1"/>
    <col min="13332" max="13332" width="10.125" style="1402" bestFit="1" customWidth="1"/>
    <col min="13333" max="13565" width="9" style="1402"/>
    <col min="13566" max="13566" width="10.5" style="1402" customWidth="1"/>
    <col min="13567" max="13567" width="62" style="1402" customWidth="1"/>
    <col min="13568" max="13568" width="12.625" style="1402" customWidth="1"/>
    <col min="13569" max="13569" width="16" style="1402" bestFit="1" customWidth="1"/>
    <col min="13570" max="13570" width="12.625" style="1402" bestFit="1" customWidth="1"/>
    <col min="13571" max="13571" width="13.125" style="1402" customWidth="1"/>
    <col min="13572" max="13572" width="13.5" style="1402" bestFit="1" customWidth="1"/>
    <col min="13573" max="13573" width="13" style="1402" bestFit="1" customWidth="1"/>
    <col min="13574" max="13574" width="13.5" style="1402" bestFit="1" customWidth="1"/>
    <col min="13575" max="13575" width="11.625" style="1402" customWidth="1"/>
    <col min="13576" max="13576" width="16" style="1402" bestFit="1" customWidth="1"/>
    <col min="13577" max="13577" width="11.625" style="1402" customWidth="1"/>
    <col min="13578" max="13578" width="12.125" style="1402" bestFit="1" customWidth="1"/>
    <col min="13579" max="13579" width="11.5" style="1402" customWidth="1"/>
    <col min="13580" max="13580" width="14" style="1402" bestFit="1" customWidth="1"/>
    <col min="13581" max="13581" width="11.25" style="1402" bestFit="1" customWidth="1"/>
    <col min="13582" max="13582" width="11.125" style="1402" bestFit="1" customWidth="1"/>
    <col min="13583" max="13583" width="14" style="1402" bestFit="1" customWidth="1"/>
    <col min="13584" max="13586" width="9" style="1402"/>
    <col min="13587" max="13587" width="11.25" style="1402" bestFit="1" customWidth="1"/>
    <col min="13588" max="13588" width="10.125" style="1402" bestFit="1" customWidth="1"/>
    <col min="13589" max="13821" width="9" style="1402"/>
    <col min="13822" max="13822" width="10.5" style="1402" customWidth="1"/>
    <col min="13823" max="13823" width="62" style="1402" customWidth="1"/>
    <col min="13824" max="13824" width="12.625" style="1402" customWidth="1"/>
    <col min="13825" max="13825" width="16" style="1402" bestFit="1" customWidth="1"/>
    <col min="13826" max="13826" width="12.625" style="1402" bestFit="1" customWidth="1"/>
    <col min="13827" max="13827" width="13.125" style="1402" customWidth="1"/>
    <col min="13828" max="13828" width="13.5" style="1402" bestFit="1" customWidth="1"/>
    <col min="13829" max="13829" width="13" style="1402" bestFit="1" customWidth="1"/>
    <col min="13830" max="13830" width="13.5" style="1402" bestFit="1" customWidth="1"/>
    <col min="13831" max="13831" width="11.625" style="1402" customWidth="1"/>
    <col min="13832" max="13832" width="16" style="1402" bestFit="1" customWidth="1"/>
    <col min="13833" max="13833" width="11.625" style="1402" customWidth="1"/>
    <col min="13834" max="13834" width="12.125" style="1402" bestFit="1" customWidth="1"/>
    <col min="13835" max="13835" width="11.5" style="1402" customWidth="1"/>
    <col min="13836" max="13836" width="14" style="1402" bestFit="1" customWidth="1"/>
    <col min="13837" max="13837" width="11.25" style="1402" bestFit="1" customWidth="1"/>
    <col min="13838" max="13838" width="11.125" style="1402" bestFit="1" customWidth="1"/>
    <col min="13839" max="13839" width="14" style="1402" bestFit="1" customWidth="1"/>
    <col min="13840" max="13842" width="9" style="1402"/>
    <col min="13843" max="13843" width="11.25" style="1402" bestFit="1" customWidth="1"/>
    <col min="13844" max="13844" width="10.125" style="1402" bestFit="1" customWidth="1"/>
    <col min="13845" max="14077" width="9" style="1402"/>
    <col min="14078" max="14078" width="10.5" style="1402" customWidth="1"/>
    <col min="14079" max="14079" width="62" style="1402" customWidth="1"/>
    <col min="14080" max="14080" width="12.625" style="1402" customWidth="1"/>
    <col min="14081" max="14081" width="16" style="1402" bestFit="1" customWidth="1"/>
    <col min="14082" max="14082" width="12.625" style="1402" bestFit="1" customWidth="1"/>
    <col min="14083" max="14083" width="13.125" style="1402" customWidth="1"/>
    <col min="14084" max="14084" width="13.5" style="1402" bestFit="1" customWidth="1"/>
    <col min="14085" max="14085" width="13" style="1402" bestFit="1" customWidth="1"/>
    <col min="14086" max="14086" width="13.5" style="1402" bestFit="1" customWidth="1"/>
    <col min="14087" max="14087" width="11.625" style="1402" customWidth="1"/>
    <col min="14088" max="14088" width="16" style="1402" bestFit="1" customWidth="1"/>
    <col min="14089" max="14089" width="11.625" style="1402" customWidth="1"/>
    <col min="14090" max="14090" width="12.125" style="1402" bestFit="1" customWidth="1"/>
    <col min="14091" max="14091" width="11.5" style="1402" customWidth="1"/>
    <col min="14092" max="14092" width="14" style="1402" bestFit="1" customWidth="1"/>
    <col min="14093" max="14093" width="11.25" style="1402" bestFit="1" customWidth="1"/>
    <col min="14094" max="14094" width="11.125" style="1402" bestFit="1" customWidth="1"/>
    <col min="14095" max="14095" width="14" style="1402" bestFit="1" customWidth="1"/>
    <col min="14096" max="14098" width="9" style="1402"/>
    <col min="14099" max="14099" width="11.25" style="1402" bestFit="1" customWidth="1"/>
    <col min="14100" max="14100" width="10.125" style="1402" bestFit="1" customWidth="1"/>
    <col min="14101" max="14333" width="9" style="1402"/>
    <col min="14334" max="14334" width="10.5" style="1402" customWidth="1"/>
    <col min="14335" max="14335" width="62" style="1402" customWidth="1"/>
    <col min="14336" max="14336" width="12.625" style="1402" customWidth="1"/>
    <col min="14337" max="14337" width="16" style="1402" bestFit="1" customWidth="1"/>
    <col min="14338" max="14338" width="12.625" style="1402" bestFit="1" customWidth="1"/>
    <col min="14339" max="14339" width="13.125" style="1402" customWidth="1"/>
    <col min="14340" max="14340" width="13.5" style="1402" bestFit="1" customWidth="1"/>
    <col min="14341" max="14341" width="13" style="1402" bestFit="1" customWidth="1"/>
    <col min="14342" max="14342" width="13.5" style="1402" bestFit="1" customWidth="1"/>
    <col min="14343" max="14343" width="11.625" style="1402" customWidth="1"/>
    <col min="14344" max="14344" width="16" style="1402" bestFit="1" customWidth="1"/>
    <col min="14345" max="14345" width="11.625" style="1402" customWidth="1"/>
    <col min="14346" max="14346" width="12.125" style="1402" bestFit="1" customWidth="1"/>
    <col min="14347" max="14347" width="11.5" style="1402" customWidth="1"/>
    <col min="14348" max="14348" width="14" style="1402" bestFit="1" customWidth="1"/>
    <col min="14349" max="14349" width="11.25" style="1402" bestFit="1" customWidth="1"/>
    <col min="14350" max="14350" width="11.125" style="1402" bestFit="1" customWidth="1"/>
    <col min="14351" max="14351" width="14" style="1402" bestFit="1" customWidth="1"/>
    <col min="14352" max="14354" width="9" style="1402"/>
    <col min="14355" max="14355" width="11.25" style="1402" bestFit="1" customWidth="1"/>
    <col min="14356" max="14356" width="10.125" style="1402" bestFit="1" customWidth="1"/>
    <col min="14357" max="14589" width="9" style="1402"/>
    <col min="14590" max="14590" width="10.5" style="1402" customWidth="1"/>
    <col min="14591" max="14591" width="62" style="1402" customWidth="1"/>
    <col min="14592" max="14592" width="12.625" style="1402" customWidth="1"/>
    <col min="14593" max="14593" width="16" style="1402" bestFit="1" customWidth="1"/>
    <col min="14594" max="14594" width="12.625" style="1402" bestFit="1" customWidth="1"/>
    <col min="14595" max="14595" width="13.125" style="1402" customWidth="1"/>
    <col min="14596" max="14596" width="13.5" style="1402" bestFit="1" customWidth="1"/>
    <col min="14597" max="14597" width="13" style="1402" bestFit="1" customWidth="1"/>
    <col min="14598" max="14598" width="13.5" style="1402" bestFit="1" customWidth="1"/>
    <col min="14599" max="14599" width="11.625" style="1402" customWidth="1"/>
    <col min="14600" max="14600" width="16" style="1402" bestFit="1" customWidth="1"/>
    <col min="14601" max="14601" width="11.625" style="1402" customWidth="1"/>
    <col min="14602" max="14602" width="12.125" style="1402" bestFit="1" customWidth="1"/>
    <col min="14603" max="14603" width="11.5" style="1402" customWidth="1"/>
    <col min="14604" max="14604" width="14" style="1402" bestFit="1" customWidth="1"/>
    <col min="14605" max="14605" width="11.25" style="1402" bestFit="1" customWidth="1"/>
    <col min="14606" max="14606" width="11.125" style="1402" bestFit="1" customWidth="1"/>
    <col min="14607" max="14607" width="14" style="1402" bestFit="1" customWidth="1"/>
    <col min="14608" max="14610" width="9" style="1402"/>
    <col min="14611" max="14611" width="11.25" style="1402" bestFit="1" customWidth="1"/>
    <col min="14612" max="14612" width="10.125" style="1402" bestFit="1" customWidth="1"/>
    <col min="14613" max="14845" width="9" style="1402"/>
    <col min="14846" max="14846" width="10.5" style="1402" customWidth="1"/>
    <col min="14847" max="14847" width="62" style="1402" customWidth="1"/>
    <col min="14848" max="14848" width="12.625" style="1402" customWidth="1"/>
    <col min="14849" max="14849" width="16" style="1402" bestFit="1" customWidth="1"/>
    <col min="14850" max="14850" width="12.625" style="1402" bestFit="1" customWidth="1"/>
    <col min="14851" max="14851" width="13.125" style="1402" customWidth="1"/>
    <col min="14852" max="14852" width="13.5" style="1402" bestFit="1" customWidth="1"/>
    <col min="14853" max="14853" width="13" style="1402" bestFit="1" customWidth="1"/>
    <col min="14854" max="14854" width="13.5" style="1402" bestFit="1" customWidth="1"/>
    <col min="14855" max="14855" width="11.625" style="1402" customWidth="1"/>
    <col min="14856" max="14856" width="16" style="1402" bestFit="1" customWidth="1"/>
    <col min="14857" max="14857" width="11.625" style="1402" customWidth="1"/>
    <col min="14858" max="14858" width="12.125" style="1402" bestFit="1" customWidth="1"/>
    <col min="14859" max="14859" width="11.5" style="1402" customWidth="1"/>
    <col min="14860" max="14860" width="14" style="1402" bestFit="1" customWidth="1"/>
    <col min="14861" max="14861" width="11.25" style="1402" bestFit="1" customWidth="1"/>
    <col min="14862" max="14862" width="11.125" style="1402" bestFit="1" customWidth="1"/>
    <col min="14863" max="14863" width="14" style="1402" bestFit="1" customWidth="1"/>
    <col min="14864" max="14866" width="9" style="1402"/>
    <col min="14867" max="14867" width="11.25" style="1402" bestFit="1" customWidth="1"/>
    <col min="14868" max="14868" width="10.125" style="1402" bestFit="1" customWidth="1"/>
    <col min="14869" max="15101" width="9" style="1402"/>
    <col min="15102" max="15102" width="10.5" style="1402" customWidth="1"/>
    <col min="15103" max="15103" width="62" style="1402" customWidth="1"/>
    <col min="15104" max="15104" width="12.625" style="1402" customWidth="1"/>
    <col min="15105" max="15105" width="16" style="1402" bestFit="1" customWidth="1"/>
    <col min="15106" max="15106" width="12.625" style="1402" bestFit="1" customWidth="1"/>
    <col min="15107" max="15107" width="13.125" style="1402" customWidth="1"/>
    <col min="15108" max="15108" width="13.5" style="1402" bestFit="1" customWidth="1"/>
    <col min="15109" max="15109" width="13" style="1402" bestFit="1" customWidth="1"/>
    <col min="15110" max="15110" width="13.5" style="1402" bestFit="1" customWidth="1"/>
    <col min="15111" max="15111" width="11.625" style="1402" customWidth="1"/>
    <col min="15112" max="15112" width="16" style="1402" bestFit="1" customWidth="1"/>
    <col min="15113" max="15113" width="11.625" style="1402" customWidth="1"/>
    <col min="15114" max="15114" width="12.125" style="1402" bestFit="1" customWidth="1"/>
    <col min="15115" max="15115" width="11.5" style="1402" customWidth="1"/>
    <col min="15116" max="15116" width="14" style="1402" bestFit="1" customWidth="1"/>
    <col min="15117" max="15117" width="11.25" style="1402" bestFit="1" customWidth="1"/>
    <col min="15118" max="15118" width="11.125" style="1402" bestFit="1" customWidth="1"/>
    <col min="15119" max="15119" width="14" style="1402" bestFit="1" customWidth="1"/>
    <col min="15120" max="15122" width="9" style="1402"/>
    <col min="15123" max="15123" width="11.25" style="1402" bestFit="1" customWidth="1"/>
    <col min="15124" max="15124" width="10.125" style="1402" bestFit="1" customWidth="1"/>
    <col min="15125" max="15357" width="9" style="1402"/>
    <col min="15358" max="15358" width="10.5" style="1402" customWidth="1"/>
    <col min="15359" max="15359" width="62" style="1402" customWidth="1"/>
    <col min="15360" max="15360" width="12.625" style="1402" customWidth="1"/>
    <col min="15361" max="15361" width="16" style="1402" bestFit="1" customWidth="1"/>
    <col min="15362" max="15362" width="12.625" style="1402" bestFit="1" customWidth="1"/>
    <col min="15363" max="15363" width="13.125" style="1402" customWidth="1"/>
    <col min="15364" max="15364" width="13.5" style="1402" bestFit="1" customWidth="1"/>
    <col min="15365" max="15365" width="13" style="1402" bestFit="1" customWidth="1"/>
    <col min="15366" max="15366" width="13.5" style="1402" bestFit="1" customWidth="1"/>
    <col min="15367" max="15367" width="11.625" style="1402" customWidth="1"/>
    <col min="15368" max="15368" width="16" style="1402" bestFit="1" customWidth="1"/>
    <col min="15369" max="15369" width="11.625" style="1402" customWidth="1"/>
    <col min="15370" max="15370" width="12.125" style="1402" bestFit="1" customWidth="1"/>
    <col min="15371" max="15371" width="11.5" style="1402" customWidth="1"/>
    <col min="15372" max="15372" width="14" style="1402" bestFit="1" customWidth="1"/>
    <col min="15373" max="15373" width="11.25" style="1402" bestFit="1" customWidth="1"/>
    <col min="15374" max="15374" width="11.125" style="1402" bestFit="1" customWidth="1"/>
    <col min="15375" max="15375" width="14" style="1402" bestFit="1" customWidth="1"/>
    <col min="15376" max="15378" width="9" style="1402"/>
    <col min="15379" max="15379" width="11.25" style="1402" bestFit="1" customWidth="1"/>
    <col min="15380" max="15380" width="10.125" style="1402" bestFit="1" customWidth="1"/>
    <col min="15381" max="15613" width="9" style="1402"/>
    <col min="15614" max="15614" width="10.5" style="1402" customWidth="1"/>
    <col min="15615" max="15615" width="62" style="1402" customWidth="1"/>
    <col min="15616" max="15616" width="12.625" style="1402" customWidth="1"/>
    <col min="15617" max="15617" width="16" style="1402" bestFit="1" customWidth="1"/>
    <col min="15618" max="15618" width="12.625" style="1402" bestFit="1" customWidth="1"/>
    <col min="15619" max="15619" width="13.125" style="1402" customWidth="1"/>
    <col min="15620" max="15620" width="13.5" style="1402" bestFit="1" customWidth="1"/>
    <col min="15621" max="15621" width="13" style="1402" bestFit="1" customWidth="1"/>
    <col min="15622" max="15622" width="13.5" style="1402" bestFit="1" customWidth="1"/>
    <col min="15623" max="15623" width="11.625" style="1402" customWidth="1"/>
    <col min="15624" max="15624" width="16" style="1402" bestFit="1" customWidth="1"/>
    <col min="15625" max="15625" width="11.625" style="1402" customWidth="1"/>
    <col min="15626" max="15626" width="12.125" style="1402" bestFit="1" customWidth="1"/>
    <col min="15627" max="15627" width="11.5" style="1402" customWidth="1"/>
    <col min="15628" max="15628" width="14" style="1402" bestFit="1" customWidth="1"/>
    <col min="15629" max="15629" width="11.25" style="1402" bestFit="1" customWidth="1"/>
    <col min="15630" max="15630" width="11.125" style="1402" bestFit="1" customWidth="1"/>
    <col min="15631" max="15631" width="14" style="1402" bestFit="1" customWidth="1"/>
    <col min="15632" max="15634" width="9" style="1402"/>
    <col min="15635" max="15635" width="11.25" style="1402" bestFit="1" customWidth="1"/>
    <col min="15636" max="15636" width="10.125" style="1402" bestFit="1" customWidth="1"/>
    <col min="15637" max="15869" width="9" style="1402"/>
    <col min="15870" max="15870" width="10.5" style="1402" customWidth="1"/>
    <col min="15871" max="15871" width="62" style="1402" customWidth="1"/>
    <col min="15872" max="15872" width="12.625" style="1402" customWidth="1"/>
    <col min="15873" max="15873" width="16" style="1402" bestFit="1" customWidth="1"/>
    <col min="15874" max="15874" width="12.625" style="1402" bestFit="1" customWidth="1"/>
    <col min="15875" max="15875" width="13.125" style="1402" customWidth="1"/>
    <col min="15876" max="15876" width="13.5" style="1402" bestFit="1" customWidth="1"/>
    <col min="15877" max="15877" width="13" style="1402" bestFit="1" customWidth="1"/>
    <col min="15878" max="15878" width="13.5" style="1402" bestFit="1" customWidth="1"/>
    <col min="15879" max="15879" width="11.625" style="1402" customWidth="1"/>
    <col min="15880" max="15880" width="16" style="1402" bestFit="1" customWidth="1"/>
    <col min="15881" max="15881" width="11.625" style="1402" customWidth="1"/>
    <col min="15882" max="15882" width="12.125" style="1402" bestFit="1" customWidth="1"/>
    <col min="15883" max="15883" width="11.5" style="1402" customWidth="1"/>
    <col min="15884" max="15884" width="14" style="1402" bestFit="1" customWidth="1"/>
    <col min="15885" max="15885" width="11.25" style="1402" bestFit="1" customWidth="1"/>
    <col min="15886" max="15886" width="11.125" style="1402" bestFit="1" customWidth="1"/>
    <col min="15887" max="15887" width="14" style="1402" bestFit="1" customWidth="1"/>
    <col min="15888" max="15890" width="9" style="1402"/>
    <col min="15891" max="15891" width="11.25" style="1402" bestFit="1" customWidth="1"/>
    <col min="15892" max="15892" width="10.125" style="1402" bestFit="1" customWidth="1"/>
    <col min="15893" max="16125" width="9" style="1402"/>
    <col min="16126" max="16126" width="10.5" style="1402" customWidth="1"/>
    <col min="16127" max="16127" width="62" style="1402" customWidth="1"/>
    <col min="16128" max="16128" width="12.625" style="1402" customWidth="1"/>
    <col min="16129" max="16129" width="16" style="1402" bestFit="1" customWidth="1"/>
    <col min="16130" max="16130" width="12.625" style="1402" bestFit="1" customWidth="1"/>
    <col min="16131" max="16131" width="13.125" style="1402" customWidth="1"/>
    <col min="16132" max="16132" width="13.5" style="1402" bestFit="1" customWidth="1"/>
    <col min="16133" max="16133" width="13" style="1402" bestFit="1" customWidth="1"/>
    <col min="16134" max="16134" width="13.5" style="1402" bestFit="1" customWidth="1"/>
    <col min="16135" max="16135" width="11.625" style="1402" customWidth="1"/>
    <col min="16136" max="16136" width="16" style="1402" bestFit="1" customWidth="1"/>
    <col min="16137" max="16137" width="11.625" style="1402" customWidth="1"/>
    <col min="16138" max="16138" width="12.125" style="1402" bestFit="1" customWidth="1"/>
    <col min="16139" max="16139" width="11.5" style="1402" customWidth="1"/>
    <col min="16140" max="16140" width="14" style="1402" bestFit="1" customWidth="1"/>
    <col min="16141" max="16141" width="11.25" style="1402" bestFit="1" customWidth="1"/>
    <col min="16142" max="16142" width="11.125" style="1402" bestFit="1" customWidth="1"/>
    <col min="16143" max="16143" width="14" style="1402" bestFit="1" customWidth="1"/>
    <col min="16144" max="16146" width="9" style="1402"/>
    <col min="16147" max="16147" width="11.25" style="1402" bestFit="1" customWidth="1"/>
    <col min="16148" max="16148" width="10.125" style="1402" bestFit="1" customWidth="1"/>
    <col min="16149" max="16384" width="9" style="1402"/>
  </cols>
  <sheetData>
    <row r="1" spans="1:22" s="1396" customFormat="1" ht="24.75">
      <c r="A1" s="945" t="s">
        <v>1201</v>
      </c>
      <c r="B1" s="946"/>
      <c r="C1" s="1394"/>
      <c r="D1" s="1394"/>
      <c r="E1" s="1394"/>
      <c r="F1" s="1394"/>
      <c r="G1" s="1394"/>
      <c r="H1" s="1395"/>
    </row>
    <row r="2" spans="1:22" s="1396" customFormat="1" ht="24.75">
      <c r="A2" s="949"/>
      <c r="B2" s="950"/>
      <c r="C2" s="1397"/>
      <c r="D2" s="1397"/>
      <c r="E2" s="1397"/>
      <c r="F2" s="1397"/>
      <c r="G2" s="1397"/>
    </row>
    <row r="3" spans="1:22" s="1399" customFormat="1" ht="25.5" thickBot="1">
      <c r="A3" s="952" t="s">
        <v>1468</v>
      </c>
      <c r="B3" s="953"/>
      <c r="C3" s="1398"/>
      <c r="D3" s="1398"/>
      <c r="E3" s="1398"/>
      <c r="F3" s="1398"/>
      <c r="G3" s="1398"/>
    </row>
    <row r="5" spans="1:22" ht="19.5">
      <c r="A5" s="1400" t="s">
        <v>1512</v>
      </c>
      <c r="B5" s="1401"/>
      <c r="C5" s="1401"/>
      <c r="D5" s="1401"/>
      <c r="E5" s="1401"/>
      <c r="F5" s="1401"/>
      <c r="G5" s="1401"/>
      <c r="H5" s="1401"/>
      <c r="I5" s="1401"/>
      <c r="J5" s="1401"/>
      <c r="K5" s="1401"/>
      <c r="L5" s="1401"/>
      <c r="M5" s="1401"/>
      <c r="N5" s="1401"/>
      <c r="O5" s="1401"/>
      <c r="P5" s="1401"/>
      <c r="Q5" s="1401"/>
      <c r="R5" s="1401"/>
      <c r="S5" s="1401"/>
      <c r="T5" s="1401"/>
      <c r="U5" s="1401"/>
      <c r="V5" s="1401"/>
    </row>
    <row r="6" spans="1:22" ht="19.5">
      <c r="B6" s="1401"/>
      <c r="C6" s="1401"/>
      <c r="D6" s="1401"/>
      <c r="E6" s="1401"/>
      <c r="F6" s="1401"/>
      <c r="G6" s="1401"/>
      <c r="H6" s="1401"/>
      <c r="I6" s="1401"/>
      <c r="J6" s="1401"/>
      <c r="K6" s="1401"/>
      <c r="L6" s="1401"/>
      <c r="M6" s="1401"/>
      <c r="N6" s="1401"/>
      <c r="O6" s="1401"/>
      <c r="P6" s="1401"/>
      <c r="Q6" s="1401"/>
      <c r="R6" s="1401"/>
      <c r="S6" s="1401"/>
      <c r="T6" s="1401"/>
      <c r="U6" s="1401"/>
      <c r="V6" s="1401"/>
    </row>
    <row r="7" spans="1:22" ht="19.5">
      <c r="B7" s="1212"/>
      <c r="C7" s="1212"/>
      <c r="D7" s="1212"/>
      <c r="E7" s="1212"/>
      <c r="F7" s="1212"/>
      <c r="G7" s="1212"/>
      <c r="H7" s="1054" t="s">
        <v>152</v>
      </c>
      <c r="I7" s="1054"/>
      <c r="J7" s="1054" t="s">
        <v>151</v>
      </c>
      <c r="K7" s="1054"/>
      <c r="L7" s="1054"/>
      <c r="M7" s="1054"/>
      <c r="N7" s="1054"/>
      <c r="O7" s="1054"/>
      <c r="P7" s="1054"/>
      <c r="Q7" s="1054"/>
      <c r="R7" s="1401"/>
      <c r="S7" s="1401"/>
      <c r="T7" s="1401"/>
      <c r="U7" s="1401"/>
      <c r="V7" s="1401"/>
    </row>
    <row r="8" spans="1:22" ht="29.25">
      <c r="B8" s="1107" t="s">
        <v>1186</v>
      </c>
      <c r="C8" s="1107" t="s">
        <v>1187</v>
      </c>
      <c r="D8" s="1107" t="s">
        <v>1188</v>
      </c>
      <c r="E8" s="1107" t="s">
        <v>1189</v>
      </c>
      <c r="F8" s="1124" t="s">
        <v>240</v>
      </c>
      <c r="G8" s="1160" t="s">
        <v>239</v>
      </c>
      <c r="H8" s="1106">
        <v>2012</v>
      </c>
      <c r="I8" s="1106">
        <v>2013</v>
      </c>
      <c r="J8" s="1106">
        <v>2014</v>
      </c>
      <c r="K8" s="1106">
        <v>2015</v>
      </c>
      <c r="L8" s="1106">
        <v>2016</v>
      </c>
      <c r="M8" s="1106">
        <v>2017</v>
      </c>
      <c r="N8" s="1106">
        <v>2018</v>
      </c>
      <c r="O8" s="1106">
        <v>2019</v>
      </c>
      <c r="P8" s="1106">
        <v>2020</v>
      </c>
      <c r="Q8" s="1106">
        <v>2021</v>
      </c>
      <c r="R8" s="1401"/>
      <c r="S8" s="1401"/>
      <c r="T8" s="1401"/>
      <c r="U8" s="1401"/>
      <c r="V8" s="1401"/>
    </row>
    <row r="9" spans="1:22" ht="19.5">
      <c r="B9" s="1403" t="s">
        <v>1513</v>
      </c>
      <c r="C9" s="1404"/>
      <c r="D9" s="1404"/>
      <c r="E9" s="1238"/>
      <c r="F9" s="1238"/>
      <c r="G9" s="1238"/>
      <c r="H9" s="969"/>
      <c r="I9" s="970"/>
      <c r="J9" s="971"/>
      <c r="K9" s="971"/>
      <c r="L9" s="971"/>
      <c r="M9" s="971"/>
      <c r="N9" s="971"/>
      <c r="O9" s="971"/>
      <c r="P9" s="971"/>
      <c r="Q9" s="971"/>
      <c r="R9" s="1401"/>
      <c r="S9" s="1401"/>
      <c r="T9" s="1401"/>
      <c r="U9" s="1401"/>
      <c r="V9" s="1401"/>
    </row>
    <row r="10" spans="1:22" s="1405" customFormat="1" ht="19.5">
      <c r="B10" s="1406" t="s">
        <v>1514</v>
      </c>
      <c r="C10" s="1404"/>
      <c r="D10" s="1404"/>
      <c r="E10" s="1238"/>
      <c r="F10" s="1238"/>
      <c r="G10" s="1124"/>
      <c r="H10" s="1407"/>
      <c r="I10" s="1407"/>
      <c r="J10" s="1407"/>
      <c r="K10" s="1407"/>
      <c r="L10" s="1407"/>
      <c r="M10" s="1407"/>
      <c r="N10" s="1407"/>
      <c r="O10" s="1407"/>
      <c r="P10" s="1407"/>
      <c r="Q10" s="1407"/>
      <c r="R10" s="1401"/>
      <c r="S10" s="1401"/>
      <c r="T10" s="1401"/>
      <c r="U10" s="1401"/>
      <c r="V10" s="1401"/>
    </row>
    <row r="11" spans="1:22" s="1405" customFormat="1" ht="19.5">
      <c r="B11" s="1406" t="s">
        <v>1515</v>
      </c>
      <c r="C11" s="1404"/>
      <c r="D11" s="1404"/>
      <c r="E11" s="1238"/>
      <c r="F11" s="1238"/>
      <c r="G11" s="1124"/>
      <c r="H11" s="1407"/>
      <c r="I11" s="1407"/>
      <c r="J11" s="1407"/>
      <c r="K11" s="1407"/>
      <c r="L11" s="1407"/>
      <c r="M11" s="1407"/>
      <c r="N11" s="1407"/>
      <c r="O11" s="1407"/>
      <c r="P11" s="1407"/>
      <c r="Q11" s="1407"/>
      <c r="R11" s="1401"/>
      <c r="S11" s="1401"/>
      <c r="T11" s="1401"/>
      <c r="U11" s="1401"/>
      <c r="V11" s="1401"/>
    </row>
    <row r="12" spans="1:22" s="1405" customFormat="1" ht="19.5">
      <c r="B12" s="1408" t="s">
        <v>1516</v>
      </c>
      <c r="C12" s="1404"/>
      <c r="D12" s="1404"/>
      <c r="E12" s="1238"/>
      <c r="F12" s="1238"/>
      <c r="G12" s="1124"/>
      <c r="H12" s="1407"/>
      <c r="I12" s="1407"/>
      <c r="J12" s="1407"/>
      <c r="K12" s="1407"/>
      <c r="L12" s="1407"/>
      <c r="M12" s="1407"/>
      <c r="N12" s="1407"/>
      <c r="O12" s="1407"/>
      <c r="P12" s="1407"/>
      <c r="Q12" s="1407"/>
      <c r="R12" s="1401"/>
      <c r="S12" s="1401"/>
      <c r="T12" s="1401"/>
      <c r="U12" s="1401"/>
      <c r="V12" s="1401"/>
    </row>
    <row r="13" spans="1:22" s="1405" customFormat="1" ht="19.5">
      <c r="B13" s="1409" t="s">
        <v>1517</v>
      </c>
      <c r="C13" s="1404"/>
      <c r="D13" s="1404"/>
      <c r="E13" s="1238"/>
      <c r="F13" s="1238"/>
      <c r="G13" s="1124"/>
      <c r="H13" s="1410"/>
      <c r="I13" s="1410"/>
      <c r="J13" s="1410"/>
      <c r="K13" s="1410"/>
      <c r="L13" s="1410"/>
      <c r="M13" s="1410"/>
      <c r="N13" s="1410"/>
      <c r="O13" s="1410"/>
      <c r="P13" s="1410"/>
      <c r="Q13" s="1410"/>
      <c r="R13" s="1401"/>
      <c r="S13" s="1401"/>
      <c r="T13" s="1401"/>
      <c r="U13" s="1401"/>
      <c r="V13" s="1401"/>
    </row>
    <row r="14" spans="1:22" s="1405" customFormat="1" ht="19.5">
      <c r="B14" s="1351"/>
      <c r="C14" s="1404"/>
      <c r="D14" s="1404"/>
      <c r="E14" s="1238"/>
      <c r="F14" s="1238"/>
      <c r="G14" s="1124"/>
      <c r="H14" s="1411"/>
      <c r="I14" s="1411"/>
      <c r="J14" s="1411"/>
      <c r="K14" s="1411"/>
      <c r="L14" s="1411"/>
      <c r="M14" s="1411"/>
      <c r="N14" s="1411"/>
      <c r="O14" s="1411"/>
      <c r="P14" s="1411"/>
      <c r="Q14" s="1411"/>
      <c r="R14" s="1401"/>
      <c r="S14" s="1401"/>
      <c r="T14" s="1401"/>
      <c r="U14" s="1401"/>
      <c r="V14" s="1401"/>
    </row>
    <row r="15" spans="1:22" s="1412" customFormat="1" ht="19.5">
      <c r="B15" s="1413" t="s">
        <v>1518</v>
      </c>
      <c r="C15" s="1404"/>
      <c r="D15" s="1404"/>
      <c r="E15" s="1238"/>
      <c r="F15" s="1238"/>
      <c r="G15" s="1414"/>
      <c r="H15" s="1414"/>
      <c r="I15" s="1414"/>
      <c r="J15" s="1414"/>
      <c r="K15" s="1414"/>
      <c r="L15" s="1414"/>
      <c r="M15" s="1414"/>
      <c r="N15" s="1414"/>
      <c r="O15" s="1414"/>
      <c r="P15" s="1414"/>
      <c r="Q15" s="1414"/>
      <c r="R15" s="1415"/>
      <c r="S15" s="1415"/>
      <c r="T15" s="1415"/>
      <c r="U15" s="1415"/>
      <c r="V15" s="1415"/>
    </row>
    <row r="16" spans="1:22" s="1405" customFormat="1" ht="19.5">
      <c r="B16" s="1416" t="s">
        <v>1519</v>
      </c>
      <c r="C16" s="1404"/>
      <c r="D16" s="1404"/>
      <c r="E16" s="1238"/>
      <c r="F16" s="1238"/>
      <c r="G16" s="1414"/>
      <c r="H16" s="1414"/>
      <c r="I16" s="1414"/>
      <c r="J16" s="1414"/>
      <c r="K16" s="1414"/>
      <c r="L16" s="1414"/>
      <c r="M16" s="1414"/>
      <c r="N16" s="1414"/>
      <c r="O16" s="1414"/>
      <c r="P16" s="1414"/>
      <c r="Q16" s="1414"/>
      <c r="R16" s="1401"/>
      <c r="S16" s="1401"/>
      <c r="T16" s="1401"/>
      <c r="U16" s="1401"/>
      <c r="V16" s="1401"/>
    </row>
    <row r="17" spans="2:22" s="1405" customFormat="1" ht="19.5">
      <c r="B17" s="1417" t="s">
        <v>1520</v>
      </c>
      <c r="C17" s="1404"/>
      <c r="D17" s="1404"/>
      <c r="E17" s="1238"/>
      <c r="F17" s="1238"/>
      <c r="G17" s="1414"/>
      <c r="H17" s="1418"/>
      <c r="I17" s="1418"/>
      <c r="J17" s="1418"/>
      <c r="K17" s="1418"/>
      <c r="L17" s="1418"/>
      <c r="M17" s="1418"/>
      <c r="N17" s="1418"/>
      <c r="O17" s="1418"/>
      <c r="P17" s="1418"/>
      <c r="Q17" s="1418"/>
      <c r="R17" s="1401"/>
      <c r="S17" s="1401"/>
      <c r="T17" s="1401"/>
      <c r="U17" s="1401"/>
      <c r="V17" s="1401"/>
    </row>
    <row r="18" spans="2:22" s="1405" customFormat="1" ht="19.5">
      <c r="B18" s="1417" t="s">
        <v>1521</v>
      </c>
      <c r="C18" s="1404"/>
      <c r="D18" s="1404"/>
      <c r="E18" s="1238"/>
      <c r="F18" s="1238"/>
      <c r="G18" s="1414"/>
      <c r="H18" s="1407"/>
      <c r="I18" s="1407"/>
      <c r="J18" s="1407"/>
      <c r="K18" s="1407"/>
      <c r="L18" s="1407"/>
      <c r="M18" s="1407"/>
      <c r="N18" s="1407"/>
      <c r="O18" s="1407"/>
      <c r="P18" s="1407"/>
      <c r="Q18" s="1407"/>
      <c r="R18" s="1401"/>
      <c r="S18" s="1401"/>
      <c r="T18" s="1401"/>
      <c r="U18" s="1401"/>
      <c r="V18" s="1401"/>
    </row>
    <row r="19" spans="2:22" s="1405" customFormat="1" ht="19.5">
      <c r="B19" s="1417" t="s">
        <v>164</v>
      </c>
      <c r="C19" s="1404"/>
      <c r="D19" s="1404"/>
      <c r="E19" s="1238"/>
      <c r="F19" s="1238"/>
      <c r="G19" s="1414"/>
      <c r="H19" s="1419"/>
      <c r="I19" s="1419"/>
      <c r="J19" s="1419"/>
      <c r="K19" s="1419"/>
      <c r="L19" s="1419"/>
      <c r="M19" s="1419"/>
      <c r="N19" s="1419"/>
      <c r="O19" s="1419"/>
      <c r="P19" s="1419"/>
      <c r="Q19" s="1419"/>
      <c r="R19" s="1401"/>
      <c r="S19" s="1401"/>
      <c r="T19" s="1401"/>
      <c r="U19" s="1401"/>
      <c r="V19" s="1401"/>
    </row>
    <row r="20" spans="2:22" s="1405" customFormat="1" ht="19.5">
      <c r="B20" s="1417" t="s">
        <v>1522</v>
      </c>
      <c r="C20" s="1404"/>
      <c r="D20" s="1404"/>
      <c r="E20" s="1238"/>
      <c r="F20" s="1238"/>
      <c r="G20" s="1414"/>
      <c r="H20" s="1407"/>
      <c r="I20" s="1407"/>
      <c r="J20" s="1407"/>
      <c r="K20" s="1407"/>
      <c r="L20" s="1407"/>
      <c r="M20" s="1407"/>
      <c r="N20" s="1407"/>
      <c r="O20" s="1407"/>
      <c r="P20" s="1407"/>
      <c r="Q20" s="1407"/>
      <c r="R20" s="1401"/>
      <c r="S20" s="1401"/>
      <c r="T20" s="1401"/>
      <c r="U20" s="1401"/>
      <c r="V20" s="1401"/>
    </row>
    <row r="21" spans="2:22" s="1423" customFormat="1" ht="19.5">
      <c r="B21" s="1420" t="s">
        <v>1523</v>
      </c>
      <c r="C21" s="1404"/>
      <c r="D21" s="1404"/>
      <c r="E21" s="1238"/>
      <c r="F21" s="1238"/>
      <c r="G21" s="1414"/>
      <c r="H21" s="1421"/>
      <c r="I21" s="1421"/>
      <c r="J21" s="1421"/>
      <c r="K21" s="1421"/>
      <c r="L21" s="1421"/>
      <c r="M21" s="1421"/>
      <c r="N21" s="1421"/>
      <c r="O21" s="1421"/>
      <c r="P21" s="1421"/>
      <c r="Q21" s="1422"/>
      <c r="R21" s="1415"/>
      <c r="S21" s="1415"/>
      <c r="T21" s="1415"/>
      <c r="U21" s="1415"/>
      <c r="V21" s="1415"/>
    </row>
    <row r="22" spans="2:22" s="1405" customFormat="1" ht="19.5">
      <c r="B22" s="1417" t="s">
        <v>1520</v>
      </c>
      <c r="C22" s="1404"/>
      <c r="D22" s="1404"/>
      <c r="E22" s="1238"/>
      <c r="F22" s="1238"/>
      <c r="G22" s="1414"/>
      <c r="H22" s="1424"/>
      <c r="I22" s="1424"/>
      <c r="J22" s="1424"/>
      <c r="K22" s="1424"/>
      <c r="L22" s="1424"/>
      <c r="M22" s="1424"/>
      <c r="N22" s="1424"/>
      <c r="O22" s="1424"/>
      <c r="P22" s="1424"/>
      <c r="Q22" s="1424"/>
      <c r="R22" s="1401"/>
      <c r="S22" s="1401"/>
      <c r="T22" s="1401"/>
      <c r="U22" s="1401"/>
      <c r="V22" s="1401"/>
    </row>
    <row r="23" spans="2:22" s="1405" customFormat="1" ht="19.5">
      <c r="B23" s="1417" t="s">
        <v>1521</v>
      </c>
      <c r="C23" s="1404"/>
      <c r="D23" s="1404"/>
      <c r="E23" s="1238"/>
      <c r="F23" s="1238"/>
      <c r="G23" s="1414"/>
      <c r="H23" s="1424"/>
      <c r="I23" s="1424"/>
      <c r="J23" s="1424"/>
      <c r="K23" s="1424"/>
      <c r="L23" s="1424"/>
      <c r="M23" s="1424"/>
      <c r="N23" s="1424"/>
      <c r="O23" s="1424"/>
      <c r="P23" s="1424"/>
      <c r="Q23" s="1424"/>
      <c r="R23" s="1401"/>
      <c r="S23" s="1401"/>
      <c r="T23" s="1401"/>
      <c r="U23" s="1401"/>
      <c r="V23" s="1401"/>
    </row>
    <row r="24" spans="2:22" s="1405" customFormat="1" ht="19.5">
      <c r="B24" s="1417" t="s">
        <v>164</v>
      </c>
      <c r="C24" s="1404"/>
      <c r="D24" s="1404"/>
      <c r="E24" s="1238"/>
      <c r="F24" s="1238"/>
      <c r="G24" s="1414"/>
      <c r="H24" s="1424"/>
      <c r="I24" s="1424"/>
      <c r="J24" s="1424"/>
      <c r="K24" s="1424"/>
      <c r="L24" s="1424"/>
      <c r="M24" s="1424"/>
      <c r="N24" s="1424"/>
      <c r="O24" s="1424"/>
      <c r="P24" s="1424"/>
      <c r="Q24" s="1424"/>
      <c r="R24" s="1401"/>
      <c r="S24" s="1401"/>
      <c r="T24" s="1401"/>
      <c r="U24" s="1401"/>
      <c r="V24" s="1401"/>
    </row>
    <row r="25" spans="2:22" s="1405" customFormat="1" ht="19.5">
      <c r="B25" s="1425" t="s">
        <v>1524</v>
      </c>
      <c r="C25" s="1404"/>
      <c r="D25" s="1404"/>
      <c r="E25" s="1238"/>
      <c r="F25" s="1238"/>
      <c r="G25" s="1414"/>
      <c r="H25" s="1410">
        <f t="shared" ref="H25:Q25" si="0">SUM(H22:H24,H17:H20)</f>
        <v>0</v>
      </c>
      <c r="I25" s="1410">
        <f t="shared" si="0"/>
        <v>0</v>
      </c>
      <c r="J25" s="1410">
        <f t="shared" si="0"/>
        <v>0</v>
      </c>
      <c r="K25" s="1410">
        <f t="shared" si="0"/>
        <v>0</v>
      </c>
      <c r="L25" s="1410">
        <f t="shared" si="0"/>
        <v>0</v>
      </c>
      <c r="M25" s="1410">
        <f t="shared" si="0"/>
        <v>0</v>
      </c>
      <c r="N25" s="1410">
        <f t="shared" si="0"/>
        <v>0</v>
      </c>
      <c r="O25" s="1410">
        <f t="shared" si="0"/>
        <v>0</v>
      </c>
      <c r="P25" s="1410">
        <f t="shared" si="0"/>
        <v>0</v>
      </c>
      <c r="Q25" s="1410">
        <f t="shared" si="0"/>
        <v>0</v>
      </c>
      <c r="R25" s="1401"/>
      <c r="S25" s="1401"/>
      <c r="T25" s="1401"/>
      <c r="U25" s="1401"/>
      <c r="V25" s="1401"/>
    </row>
    <row r="26" spans="2:22" s="1412" customFormat="1" ht="36.75" customHeight="1">
      <c r="B26" s="1413" t="s">
        <v>1525</v>
      </c>
      <c r="C26" s="1404"/>
      <c r="D26" s="1404"/>
      <c r="E26" s="1238"/>
      <c r="F26" s="1238"/>
      <c r="G26" s="1414"/>
      <c r="H26" s="1414"/>
      <c r="I26" s="1414"/>
      <c r="J26" s="1414"/>
      <c r="K26" s="1414"/>
      <c r="L26" s="1414"/>
      <c r="M26" s="1414"/>
      <c r="N26" s="1414"/>
      <c r="O26" s="1414"/>
      <c r="P26" s="1414"/>
      <c r="Q26" s="1414"/>
      <c r="R26" s="1415"/>
      <c r="S26" s="1415"/>
      <c r="T26" s="1415"/>
      <c r="U26" s="1415"/>
      <c r="V26" s="1415"/>
    </row>
    <row r="27" spans="2:22" s="1405" customFormat="1" ht="19.5">
      <c r="B27" s="1416" t="s">
        <v>1519</v>
      </c>
      <c r="C27" s="1404"/>
      <c r="D27" s="1404"/>
      <c r="E27" s="1238"/>
      <c r="F27" s="1238"/>
      <c r="G27" s="1414"/>
      <c r="H27" s="1414"/>
      <c r="I27" s="1414"/>
      <c r="J27" s="1414"/>
      <c r="K27" s="1414"/>
      <c r="L27" s="1414"/>
      <c r="M27" s="1414"/>
      <c r="N27" s="1414"/>
      <c r="O27" s="1414"/>
      <c r="P27" s="1414"/>
      <c r="Q27" s="1414"/>
      <c r="R27" s="1401"/>
      <c r="S27" s="1401"/>
      <c r="T27" s="1401"/>
      <c r="U27" s="1401"/>
      <c r="V27" s="1401"/>
    </row>
    <row r="28" spans="2:22" s="1405" customFormat="1" ht="19.5">
      <c r="B28" s="1417" t="s">
        <v>1520</v>
      </c>
      <c r="C28" s="1404"/>
      <c r="D28" s="1404"/>
      <c r="E28" s="1238"/>
      <c r="F28" s="1238"/>
      <c r="G28" s="1414"/>
      <c r="H28" s="1426"/>
      <c r="I28" s="1426"/>
      <c r="J28" s="1426"/>
      <c r="K28" s="1426"/>
      <c r="L28" s="1426"/>
      <c r="M28" s="1426"/>
      <c r="N28" s="1426"/>
      <c r="O28" s="1426"/>
      <c r="P28" s="1426"/>
      <c r="Q28" s="1426"/>
      <c r="R28" s="1401"/>
      <c r="S28" s="1401"/>
      <c r="T28" s="1401"/>
      <c r="U28" s="1401"/>
      <c r="V28" s="1401"/>
    </row>
    <row r="29" spans="2:22" s="1405" customFormat="1" ht="19.5">
      <c r="B29" s="1417" t="s">
        <v>1521</v>
      </c>
      <c r="C29" s="1404"/>
      <c r="D29" s="1404"/>
      <c r="E29" s="1238"/>
      <c r="F29" s="1238"/>
      <c r="G29" s="1414"/>
      <c r="H29" s="1427"/>
      <c r="I29" s="1427"/>
      <c r="J29" s="1427"/>
      <c r="K29" s="1427"/>
      <c r="L29" s="1427"/>
      <c r="M29" s="1427"/>
      <c r="N29" s="1427"/>
      <c r="O29" s="1427"/>
      <c r="P29" s="1427"/>
      <c r="Q29" s="1427"/>
      <c r="R29" s="1401"/>
      <c r="S29" s="1401"/>
      <c r="T29" s="1401"/>
      <c r="U29" s="1401"/>
      <c r="V29" s="1401"/>
    </row>
    <row r="30" spans="2:22" s="1405" customFormat="1" ht="19.5">
      <c r="B30" s="1417" t="s">
        <v>164</v>
      </c>
      <c r="C30" s="1404"/>
      <c r="D30" s="1404"/>
      <c r="E30" s="1238"/>
      <c r="F30" s="1238"/>
      <c r="G30" s="1414"/>
      <c r="H30" s="1428"/>
      <c r="I30" s="1428"/>
      <c r="J30" s="1428"/>
      <c r="K30" s="1428"/>
      <c r="L30" s="1428"/>
      <c r="M30" s="1428"/>
      <c r="N30" s="1428"/>
      <c r="O30" s="1428"/>
      <c r="P30" s="1428"/>
      <c r="Q30" s="1428"/>
      <c r="R30" s="1401"/>
      <c r="S30" s="1401"/>
      <c r="T30" s="1401"/>
      <c r="U30" s="1401"/>
      <c r="V30" s="1401"/>
    </row>
    <row r="31" spans="2:22" s="1405" customFormat="1" ht="19.5">
      <c r="B31" s="1417" t="s">
        <v>1522</v>
      </c>
      <c r="C31" s="1404"/>
      <c r="D31" s="1404"/>
      <c r="E31" s="1238"/>
      <c r="F31" s="1238"/>
      <c r="G31" s="1414"/>
      <c r="H31" s="1428"/>
      <c r="I31" s="1428"/>
      <c r="J31" s="1428"/>
      <c r="K31" s="1428"/>
      <c r="L31" s="1428"/>
      <c r="M31" s="1428"/>
      <c r="N31" s="1428"/>
      <c r="O31" s="1428"/>
      <c r="P31" s="1428"/>
      <c r="Q31" s="1428"/>
      <c r="R31" s="1401"/>
      <c r="S31" s="1401"/>
      <c r="T31" s="1401"/>
      <c r="U31" s="1401"/>
      <c r="V31" s="1401"/>
    </row>
    <row r="32" spans="2:22" s="1423" customFormat="1" ht="19.5">
      <c r="B32" s="1416" t="s">
        <v>1523</v>
      </c>
      <c r="C32" s="1404"/>
      <c r="D32" s="1404"/>
      <c r="E32" s="1238"/>
      <c r="F32" s="1238"/>
      <c r="G32" s="1414"/>
      <c r="H32" s="1429"/>
      <c r="I32" s="1429"/>
      <c r="J32" s="1429"/>
      <c r="K32" s="1429"/>
      <c r="L32" s="1429"/>
      <c r="M32" s="1429"/>
      <c r="N32" s="1429"/>
      <c r="O32" s="1429"/>
      <c r="P32" s="1429"/>
      <c r="Q32" s="1430"/>
      <c r="R32" s="1415"/>
      <c r="S32" s="1415"/>
      <c r="T32" s="1415"/>
      <c r="U32" s="1415"/>
      <c r="V32" s="1415"/>
    </row>
    <row r="33" spans="2:22" s="1405" customFormat="1" ht="19.5">
      <c r="B33" s="1417" t="s">
        <v>1520</v>
      </c>
      <c r="C33" s="1404"/>
      <c r="D33" s="1404"/>
      <c r="E33" s="1238"/>
      <c r="F33" s="1238"/>
      <c r="G33" s="1414"/>
      <c r="H33" s="1431"/>
      <c r="I33" s="1431"/>
      <c r="J33" s="1431"/>
      <c r="K33" s="1431"/>
      <c r="L33" s="1431"/>
      <c r="M33" s="1431"/>
      <c r="N33" s="1431"/>
      <c r="O33" s="1431"/>
      <c r="P33" s="1431"/>
      <c r="Q33" s="1431"/>
      <c r="R33" s="1401"/>
      <c r="S33" s="1401"/>
      <c r="T33" s="1401"/>
      <c r="U33" s="1401"/>
      <c r="V33" s="1401"/>
    </row>
    <row r="34" spans="2:22" s="1405" customFormat="1" ht="19.5">
      <c r="B34" s="1417" t="s">
        <v>1521</v>
      </c>
      <c r="C34" s="1404"/>
      <c r="D34" s="1404"/>
      <c r="E34" s="1238"/>
      <c r="F34" s="1238"/>
      <c r="G34" s="1414"/>
      <c r="H34" s="1431"/>
      <c r="I34" s="1431"/>
      <c r="J34" s="1431"/>
      <c r="K34" s="1431"/>
      <c r="L34" s="1431"/>
      <c r="M34" s="1431"/>
      <c r="N34" s="1431"/>
      <c r="O34" s="1431"/>
      <c r="P34" s="1431"/>
      <c r="Q34" s="1431"/>
      <c r="R34" s="1401"/>
      <c r="S34" s="1401"/>
      <c r="T34" s="1401"/>
      <c r="U34" s="1401"/>
      <c r="V34" s="1401"/>
    </row>
    <row r="35" spans="2:22" s="1405" customFormat="1" ht="19.5">
      <c r="B35" s="1417" t="s">
        <v>164</v>
      </c>
      <c r="C35" s="1404"/>
      <c r="D35" s="1404"/>
      <c r="E35" s="1238"/>
      <c r="F35" s="1238"/>
      <c r="G35" s="1414"/>
      <c r="H35" s="1431"/>
      <c r="I35" s="1431"/>
      <c r="J35" s="1431"/>
      <c r="K35" s="1431"/>
      <c r="L35" s="1431"/>
      <c r="M35" s="1431"/>
      <c r="N35" s="1431"/>
      <c r="O35" s="1431"/>
      <c r="P35" s="1431"/>
      <c r="Q35" s="1431"/>
      <c r="R35" s="1401"/>
      <c r="S35" s="1401"/>
      <c r="T35" s="1401"/>
      <c r="U35" s="1401"/>
      <c r="V35" s="1401"/>
    </row>
    <row r="36" spans="2:22" s="1405" customFormat="1" ht="19.5">
      <c r="B36" s="1432" t="s">
        <v>8</v>
      </c>
      <c r="C36" s="1404"/>
      <c r="D36" s="1404"/>
      <c r="E36" s="1238"/>
      <c r="F36" s="1238"/>
      <c r="G36" s="1414"/>
      <c r="H36" s="1410">
        <f t="shared" ref="H36:Q36" si="1">SUM(H33:H35,H28:H31)</f>
        <v>0</v>
      </c>
      <c r="I36" s="1410">
        <f t="shared" si="1"/>
        <v>0</v>
      </c>
      <c r="J36" s="1410">
        <f t="shared" si="1"/>
        <v>0</v>
      </c>
      <c r="K36" s="1410">
        <f t="shared" si="1"/>
        <v>0</v>
      </c>
      <c r="L36" s="1410">
        <f t="shared" si="1"/>
        <v>0</v>
      </c>
      <c r="M36" s="1410">
        <f t="shared" si="1"/>
        <v>0</v>
      </c>
      <c r="N36" s="1410">
        <f t="shared" si="1"/>
        <v>0</v>
      </c>
      <c r="O36" s="1410">
        <f t="shared" si="1"/>
        <v>0</v>
      </c>
      <c r="P36" s="1410">
        <f t="shared" si="1"/>
        <v>0</v>
      </c>
      <c r="Q36" s="1410">
        <f t="shared" si="1"/>
        <v>0</v>
      </c>
      <c r="R36" s="1401"/>
      <c r="S36" s="1401"/>
      <c r="T36" s="1401"/>
      <c r="U36" s="1401"/>
      <c r="V36" s="1401"/>
    </row>
    <row r="37" spans="2:22" s="1412" customFormat="1" ht="48" customHeight="1">
      <c r="B37" s="1413" t="s">
        <v>1526</v>
      </c>
      <c r="C37" s="1404"/>
      <c r="D37" s="1404"/>
      <c r="E37" s="1238"/>
      <c r="F37" s="1238"/>
      <c r="G37" s="1414"/>
      <c r="H37" s="1414"/>
      <c r="I37" s="1414"/>
      <c r="J37" s="1414"/>
      <c r="K37" s="1414"/>
      <c r="L37" s="1414"/>
      <c r="M37" s="1414"/>
      <c r="N37" s="1414"/>
      <c r="O37" s="1414"/>
      <c r="P37" s="1414"/>
      <c r="Q37" s="1414"/>
      <c r="R37" s="1415"/>
      <c r="S37" s="1415"/>
      <c r="T37" s="1415"/>
      <c r="U37" s="1415"/>
      <c r="V37" s="1415"/>
    </row>
    <row r="38" spans="2:22" s="1405" customFormat="1" ht="19.5">
      <c r="B38" s="1416" t="s">
        <v>1519</v>
      </c>
      <c r="C38" s="1404"/>
      <c r="D38" s="1404"/>
      <c r="E38" s="1238"/>
      <c r="F38" s="1238"/>
      <c r="G38" s="1414"/>
      <c r="H38" s="1414"/>
      <c r="I38" s="1414"/>
      <c r="J38" s="1414"/>
      <c r="K38" s="1414"/>
      <c r="L38" s="1414"/>
      <c r="M38" s="1414"/>
      <c r="N38" s="1414"/>
      <c r="O38" s="1414"/>
      <c r="P38" s="1414"/>
      <c r="Q38" s="1414"/>
      <c r="R38" s="1401"/>
      <c r="S38" s="1401"/>
      <c r="T38" s="1401"/>
      <c r="U38" s="1401"/>
      <c r="V38" s="1401"/>
    </row>
    <row r="39" spans="2:22" s="1405" customFormat="1" ht="19.5">
      <c r="B39" s="1417" t="s">
        <v>1520</v>
      </c>
      <c r="C39" s="1404"/>
      <c r="D39" s="1404"/>
      <c r="E39" s="1238"/>
      <c r="F39" s="1238"/>
      <c r="G39" s="1414"/>
      <c r="H39" s="1433"/>
      <c r="I39" s="1433"/>
      <c r="J39" s="1433"/>
      <c r="K39" s="1433"/>
      <c r="L39" s="1433"/>
      <c r="M39" s="1433"/>
      <c r="N39" s="1433"/>
      <c r="O39" s="1433"/>
      <c r="P39" s="1433"/>
      <c r="Q39" s="1433"/>
      <c r="R39" s="1401"/>
      <c r="S39" s="1401"/>
      <c r="T39" s="1401"/>
      <c r="U39" s="1401"/>
      <c r="V39" s="1401"/>
    </row>
    <row r="40" spans="2:22" s="1405" customFormat="1" ht="19.5">
      <c r="B40" s="1417" t="s">
        <v>1521</v>
      </c>
      <c r="C40" s="1404"/>
      <c r="D40" s="1404"/>
      <c r="E40" s="1238"/>
      <c r="F40" s="1238"/>
      <c r="G40" s="1414"/>
      <c r="H40" s="1410"/>
      <c r="I40" s="1410"/>
      <c r="J40" s="1410"/>
      <c r="K40" s="1410"/>
      <c r="L40" s="1410"/>
      <c r="M40" s="1410"/>
      <c r="N40" s="1410"/>
      <c r="O40" s="1410"/>
      <c r="P40" s="1410"/>
      <c r="Q40" s="1410"/>
      <c r="R40" s="1401"/>
      <c r="S40" s="1401"/>
      <c r="T40" s="1401"/>
      <c r="U40" s="1401"/>
      <c r="V40" s="1401"/>
    </row>
    <row r="41" spans="2:22" s="1405" customFormat="1" ht="19.5">
      <c r="B41" s="1417" t="s">
        <v>164</v>
      </c>
      <c r="C41" s="1404"/>
      <c r="D41" s="1404"/>
      <c r="E41" s="1238"/>
      <c r="F41" s="1238"/>
      <c r="G41" s="1414"/>
      <c r="H41" s="1434"/>
      <c r="I41" s="1434"/>
      <c r="J41" s="1434"/>
      <c r="K41" s="1434"/>
      <c r="L41" s="1434"/>
      <c r="M41" s="1434"/>
      <c r="N41" s="1434"/>
      <c r="O41" s="1434"/>
      <c r="P41" s="1434"/>
      <c r="Q41" s="1434"/>
      <c r="R41" s="1401"/>
      <c r="S41" s="1401"/>
      <c r="T41" s="1401"/>
      <c r="U41" s="1401"/>
      <c r="V41" s="1401"/>
    </row>
    <row r="42" spans="2:22" s="1405" customFormat="1" ht="19.5">
      <c r="B42" s="1417" t="s">
        <v>1522</v>
      </c>
      <c r="C42" s="1404"/>
      <c r="D42" s="1404"/>
      <c r="E42" s="1238"/>
      <c r="F42" s="1238"/>
      <c r="G42" s="1414"/>
      <c r="H42" s="1434"/>
      <c r="I42" s="1434"/>
      <c r="J42" s="1434"/>
      <c r="K42" s="1434"/>
      <c r="L42" s="1434"/>
      <c r="M42" s="1434"/>
      <c r="N42" s="1434"/>
      <c r="O42" s="1434"/>
      <c r="P42" s="1434"/>
      <c r="Q42" s="1434"/>
      <c r="R42" s="1401"/>
      <c r="S42" s="1401"/>
      <c r="T42" s="1401"/>
      <c r="U42" s="1401"/>
      <c r="V42" s="1401"/>
    </row>
    <row r="43" spans="2:22" s="1423" customFormat="1" ht="19.5">
      <c r="B43" s="1416" t="s">
        <v>1523</v>
      </c>
      <c r="C43" s="1404"/>
      <c r="D43" s="1404"/>
      <c r="E43" s="1238"/>
      <c r="F43" s="1238"/>
      <c r="G43" s="1414"/>
      <c r="H43" s="1435"/>
      <c r="I43" s="1435"/>
      <c r="J43" s="1435"/>
      <c r="K43" s="1435"/>
      <c r="L43" s="1435"/>
      <c r="M43" s="1435"/>
      <c r="N43" s="1435"/>
      <c r="O43" s="1435"/>
      <c r="P43" s="1435"/>
      <c r="Q43" s="1436"/>
      <c r="R43" s="1415"/>
      <c r="S43" s="1415"/>
      <c r="T43" s="1415"/>
      <c r="U43" s="1415"/>
      <c r="V43" s="1415"/>
    </row>
    <row r="44" spans="2:22" s="1405" customFormat="1" ht="19.5">
      <c r="B44" s="1417" t="s">
        <v>1520</v>
      </c>
      <c r="C44" s="1404"/>
      <c r="D44" s="1404"/>
      <c r="E44" s="1238"/>
      <c r="F44" s="1238"/>
      <c r="G44" s="1414"/>
      <c r="H44" s="1433"/>
      <c r="I44" s="1433"/>
      <c r="J44" s="1433"/>
      <c r="K44" s="1433"/>
      <c r="L44" s="1433"/>
      <c r="M44" s="1433"/>
      <c r="N44" s="1433"/>
      <c r="O44" s="1433"/>
      <c r="P44" s="1433"/>
      <c r="Q44" s="1433"/>
      <c r="R44" s="1401"/>
      <c r="S44" s="1401"/>
      <c r="T44" s="1401"/>
      <c r="U44" s="1401"/>
      <c r="V44" s="1401"/>
    </row>
    <row r="45" spans="2:22" s="1405" customFormat="1" ht="19.5">
      <c r="B45" s="1417" t="s">
        <v>1521</v>
      </c>
      <c r="C45" s="1404"/>
      <c r="D45" s="1404"/>
      <c r="E45" s="1238"/>
      <c r="F45" s="1238"/>
      <c r="G45" s="1414"/>
      <c r="H45" s="1433"/>
      <c r="I45" s="1433"/>
      <c r="J45" s="1433"/>
      <c r="K45" s="1433"/>
      <c r="L45" s="1433"/>
      <c r="M45" s="1433"/>
      <c r="N45" s="1433"/>
      <c r="O45" s="1433"/>
      <c r="P45" s="1433"/>
      <c r="Q45" s="1433"/>
      <c r="R45" s="1401"/>
      <c r="S45" s="1401"/>
      <c r="T45" s="1401"/>
      <c r="U45" s="1401"/>
      <c r="V45" s="1401"/>
    </row>
    <row r="46" spans="2:22" s="1405" customFormat="1" ht="19.5">
      <c r="B46" s="1437" t="s">
        <v>164</v>
      </c>
      <c r="C46" s="1404"/>
      <c r="D46" s="1404"/>
      <c r="E46" s="1238"/>
      <c r="F46" s="1238"/>
      <c r="G46" s="1414"/>
      <c r="H46" s="1433"/>
      <c r="I46" s="1433"/>
      <c r="J46" s="1433"/>
      <c r="K46" s="1433"/>
      <c r="L46" s="1433"/>
      <c r="M46" s="1433"/>
      <c r="N46" s="1433"/>
      <c r="O46" s="1433"/>
      <c r="P46" s="1433"/>
      <c r="Q46" s="1433"/>
      <c r="R46" s="1401"/>
      <c r="S46" s="1401"/>
      <c r="T46" s="1401"/>
      <c r="U46" s="1401"/>
      <c r="V46" s="1401"/>
    </row>
    <row r="47" spans="2:22" ht="19.5">
      <c r="B47" s="1401"/>
      <c r="C47" s="1401"/>
      <c r="D47" s="1401"/>
      <c r="E47" s="1401"/>
      <c r="F47" s="1401"/>
      <c r="G47" s="1401"/>
      <c r="H47" s="1401"/>
      <c r="I47" s="1401"/>
      <c r="J47" s="1401"/>
      <c r="K47" s="1401"/>
      <c r="L47" s="1401"/>
      <c r="M47" s="1401"/>
      <c r="N47" s="1401"/>
      <c r="O47" s="1401"/>
      <c r="P47" s="1401"/>
      <c r="Q47" s="1401"/>
    </row>
    <row r="48" spans="2:22">
      <c r="B48" s="1212"/>
      <c r="C48" s="1212"/>
      <c r="D48" s="1212"/>
      <c r="E48" s="1212"/>
      <c r="F48" s="1212"/>
      <c r="G48" s="1212"/>
      <c r="H48" s="1054" t="s">
        <v>152</v>
      </c>
      <c r="I48" s="1054"/>
      <c r="J48" s="1054" t="s">
        <v>151</v>
      </c>
      <c r="K48" s="1054"/>
      <c r="L48" s="1054"/>
      <c r="M48" s="1054"/>
      <c r="N48" s="1054"/>
      <c r="O48" s="1054"/>
      <c r="P48" s="1054"/>
      <c r="Q48" s="1054"/>
    </row>
    <row r="49" spans="1:17" ht="28.5">
      <c r="B49" s="1107" t="s">
        <v>1186</v>
      </c>
      <c r="C49" s="1107" t="s">
        <v>1187</v>
      </c>
      <c r="D49" s="1107" t="s">
        <v>1188</v>
      </c>
      <c r="E49" s="1107" t="s">
        <v>1189</v>
      </c>
      <c r="F49" s="1124" t="s">
        <v>240</v>
      </c>
      <c r="G49" s="1160" t="s">
        <v>239</v>
      </c>
      <c r="H49" s="1106">
        <v>2012</v>
      </c>
      <c r="I49" s="1106">
        <v>2013</v>
      </c>
      <c r="J49" s="1106">
        <v>2014</v>
      </c>
      <c r="K49" s="1106">
        <v>2015</v>
      </c>
      <c r="L49" s="1106">
        <v>2016</v>
      </c>
      <c r="M49" s="1106">
        <v>2017</v>
      </c>
      <c r="N49" s="1106">
        <v>2018</v>
      </c>
      <c r="O49" s="1106">
        <v>2019</v>
      </c>
      <c r="P49" s="1106">
        <v>2020</v>
      </c>
      <c r="Q49" s="1106">
        <v>2021</v>
      </c>
    </row>
    <row r="50" spans="1:17" ht="18">
      <c r="B50" s="1403" t="s">
        <v>1527</v>
      </c>
      <c r="C50" s="1404"/>
      <c r="D50" s="1404"/>
      <c r="E50" s="1238"/>
      <c r="F50" s="1238"/>
      <c r="G50" s="1238"/>
      <c r="H50" s="969"/>
      <c r="I50" s="970"/>
      <c r="J50" s="971"/>
      <c r="K50" s="971"/>
      <c r="L50" s="971"/>
      <c r="M50" s="971"/>
      <c r="N50" s="971"/>
      <c r="O50" s="971"/>
      <c r="P50" s="971"/>
      <c r="Q50" s="971"/>
    </row>
    <row r="51" spans="1:17">
      <c r="A51" s="1405"/>
      <c r="B51" s="1406" t="s">
        <v>1514</v>
      </c>
      <c r="C51" s="1404"/>
      <c r="D51" s="1404"/>
      <c r="E51" s="1238"/>
      <c r="F51" s="1238"/>
      <c r="G51" s="1124"/>
      <c r="H51" s="1407"/>
      <c r="I51" s="1407"/>
      <c r="J51" s="1407"/>
      <c r="K51" s="1407"/>
      <c r="L51" s="1407"/>
      <c r="M51" s="1407"/>
      <c r="N51" s="1407"/>
      <c r="O51" s="1407"/>
      <c r="P51" s="1407"/>
      <c r="Q51" s="1407"/>
    </row>
    <row r="52" spans="1:17">
      <c r="A52" s="1405"/>
      <c r="B52" s="1406" t="s">
        <v>1515</v>
      </c>
      <c r="C52" s="1404"/>
      <c r="D52" s="1404"/>
      <c r="E52" s="1238"/>
      <c r="F52" s="1238"/>
      <c r="G52" s="1124"/>
      <c r="H52" s="1407"/>
      <c r="I52" s="1407"/>
      <c r="J52" s="1407"/>
      <c r="K52" s="1407"/>
      <c r="L52" s="1407"/>
      <c r="M52" s="1407"/>
      <c r="N52" s="1407"/>
      <c r="O52" s="1407"/>
      <c r="P52" s="1407"/>
      <c r="Q52" s="1407"/>
    </row>
    <row r="53" spans="1:17">
      <c r="A53" s="1405"/>
      <c r="B53" s="1408" t="s">
        <v>1516</v>
      </c>
      <c r="C53" s="1404"/>
      <c r="D53" s="1404"/>
      <c r="E53" s="1238"/>
      <c r="F53" s="1238"/>
      <c r="G53" s="1124"/>
      <c r="H53" s="1410"/>
      <c r="I53" s="1410"/>
      <c r="J53" s="1410"/>
      <c r="K53" s="1410"/>
      <c r="L53" s="1410"/>
      <c r="M53" s="1410"/>
      <c r="N53" s="1410"/>
      <c r="O53" s="1410"/>
      <c r="P53" s="1410"/>
      <c r="Q53" s="1410"/>
    </row>
    <row r="54" spans="1:17">
      <c r="A54" s="1405"/>
      <c r="B54" s="1409" t="s">
        <v>1517</v>
      </c>
      <c r="C54" s="1404"/>
      <c r="D54" s="1404"/>
      <c r="E54" s="1238"/>
      <c r="F54" s="1238"/>
      <c r="G54" s="1124"/>
      <c r="H54" s="1410"/>
      <c r="I54" s="1410"/>
      <c r="J54" s="1410"/>
      <c r="K54" s="1410"/>
      <c r="L54" s="1410"/>
      <c r="M54" s="1410"/>
      <c r="N54" s="1410"/>
      <c r="O54" s="1410"/>
      <c r="P54" s="1410"/>
      <c r="Q54" s="1410"/>
    </row>
    <row r="55" spans="1:17">
      <c r="A55" s="1405"/>
      <c r="B55" s="1351"/>
      <c r="C55" s="1404"/>
      <c r="D55" s="1404"/>
      <c r="E55" s="1238"/>
      <c r="F55" s="1238"/>
      <c r="G55" s="1124"/>
      <c r="H55" s="1411"/>
      <c r="I55" s="1411"/>
      <c r="J55" s="1411"/>
      <c r="K55" s="1411"/>
      <c r="L55" s="1411"/>
      <c r="M55" s="1411"/>
      <c r="N55" s="1411"/>
      <c r="O55" s="1411"/>
      <c r="P55" s="1411"/>
      <c r="Q55" s="1411"/>
    </row>
    <row r="56" spans="1:17" ht="18">
      <c r="A56" s="1412"/>
      <c r="B56" s="1413" t="s">
        <v>1518</v>
      </c>
      <c r="C56" s="1404"/>
      <c r="D56" s="1404"/>
      <c r="E56" s="1238"/>
      <c r="F56" s="1238"/>
      <c r="G56" s="1414"/>
      <c r="H56" s="1414"/>
      <c r="I56" s="1414"/>
      <c r="J56" s="1414"/>
      <c r="K56" s="1414"/>
      <c r="L56" s="1414"/>
      <c r="M56" s="1414"/>
      <c r="N56" s="1414"/>
      <c r="O56" s="1414"/>
      <c r="P56" s="1414"/>
      <c r="Q56" s="1414"/>
    </row>
    <row r="57" spans="1:17">
      <c r="A57" s="1405"/>
      <c r="B57" s="1416" t="s">
        <v>1519</v>
      </c>
      <c r="C57" s="1404"/>
      <c r="D57" s="1404"/>
      <c r="E57" s="1238"/>
      <c r="F57" s="1238"/>
      <c r="G57" s="1414"/>
      <c r="H57" s="1414"/>
      <c r="I57" s="1414"/>
      <c r="J57" s="1414"/>
      <c r="K57" s="1414"/>
      <c r="L57" s="1414"/>
      <c r="M57" s="1414"/>
      <c r="N57" s="1414"/>
      <c r="O57" s="1414"/>
      <c r="P57" s="1414"/>
      <c r="Q57" s="1414"/>
    </row>
    <row r="58" spans="1:17">
      <c r="A58" s="1405"/>
      <c r="B58" s="1417" t="s">
        <v>1520</v>
      </c>
      <c r="C58" s="1404"/>
      <c r="D58" s="1404"/>
      <c r="E58" s="1238"/>
      <c r="F58" s="1238"/>
      <c r="G58" s="1414"/>
      <c r="H58" s="1418"/>
      <c r="I58" s="1418"/>
      <c r="J58" s="1418"/>
      <c r="K58" s="1418"/>
      <c r="L58" s="1418"/>
      <c r="M58" s="1418"/>
      <c r="N58" s="1418"/>
      <c r="O58" s="1418"/>
      <c r="P58" s="1418"/>
      <c r="Q58" s="1418"/>
    </row>
    <row r="59" spans="1:17">
      <c r="A59" s="1405"/>
      <c r="B59" s="1417" t="s">
        <v>1521</v>
      </c>
      <c r="C59" s="1404"/>
      <c r="D59" s="1404"/>
      <c r="E59" s="1238"/>
      <c r="F59" s="1238"/>
      <c r="G59" s="1414"/>
      <c r="H59" s="1407"/>
      <c r="I59" s="1407"/>
      <c r="J59" s="1407"/>
      <c r="K59" s="1407"/>
      <c r="L59" s="1407"/>
      <c r="M59" s="1407"/>
      <c r="N59" s="1407"/>
      <c r="O59" s="1407"/>
      <c r="P59" s="1407"/>
      <c r="Q59" s="1407"/>
    </row>
    <row r="60" spans="1:17">
      <c r="A60" s="1405"/>
      <c r="B60" s="1417" t="s">
        <v>164</v>
      </c>
      <c r="C60" s="1404"/>
      <c r="D60" s="1404"/>
      <c r="E60" s="1238"/>
      <c r="F60" s="1238"/>
      <c r="G60" s="1414"/>
      <c r="H60" s="1419"/>
      <c r="I60" s="1419"/>
      <c r="J60" s="1419"/>
      <c r="K60" s="1419"/>
      <c r="L60" s="1419"/>
      <c r="M60" s="1419"/>
      <c r="N60" s="1419"/>
      <c r="O60" s="1419"/>
      <c r="P60" s="1419"/>
      <c r="Q60" s="1419"/>
    </row>
    <row r="61" spans="1:17">
      <c r="A61" s="1405"/>
      <c r="B61" s="1417" t="s">
        <v>1522</v>
      </c>
      <c r="C61" s="1404"/>
      <c r="D61" s="1404"/>
      <c r="E61" s="1238"/>
      <c r="F61" s="1238"/>
      <c r="G61" s="1414"/>
      <c r="H61" s="1407"/>
      <c r="I61" s="1407"/>
      <c r="J61" s="1407"/>
      <c r="K61" s="1407"/>
      <c r="L61" s="1407"/>
      <c r="M61" s="1407"/>
      <c r="N61" s="1407"/>
      <c r="O61" s="1407"/>
      <c r="P61" s="1407"/>
      <c r="Q61" s="1407"/>
    </row>
    <row r="62" spans="1:17">
      <c r="A62" s="1423"/>
      <c r="B62" s="1420" t="s">
        <v>1523</v>
      </c>
      <c r="C62" s="1404"/>
      <c r="D62" s="1404"/>
      <c r="E62" s="1238"/>
      <c r="F62" s="1238"/>
      <c r="G62" s="1414"/>
      <c r="H62" s="1421"/>
      <c r="I62" s="1421"/>
      <c r="J62" s="1421"/>
      <c r="K62" s="1421"/>
      <c r="L62" s="1421"/>
      <c r="M62" s="1421"/>
      <c r="N62" s="1421"/>
      <c r="O62" s="1421"/>
      <c r="P62" s="1421"/>
      <c r="Q62" s="1422"/>
    </row>
    <row r="63" spans="1:17">
      <c r="A63" s="1405"/>
      <c r="B63" s="1417" t="s">
        <v>1520</v>
      </c>
      <c r="C63" s="1404"/>
      <c r="D63" s="1404"/>
      <c r="E63" s="1238"/>
      <c r="F63" s="1238"/>
      <c r="G63" s="1414"/>
      <c r="H63" s="1424"/>
      <c r="I63" s="1424"/>
      <c r="J63" s="1424"/>
      <c r="K63" s="1424"/>
      <c r="L63" s="1424"/>
      <c r="M63" s="1424"/>
      <c r="N63" s="1424"/>
      <c r="O63" s="1424"/>
      <c r="P63" s="1424"/>
      <c r="Q63" s="1424"/>
    </row>
    <row r="64" spans="1:17">
      <c r="A64" s="1405"/>
      <c r="B64" s="1417" t="s">
        <v>1521</v>
      </c>
      <c r="C64" s="1404"/>
      <c r="D64" s="1404"/>
      <c r="E64" s="1238"/>
      <c r="F64" s="1238"/>
      <c r="G64" s="1414"/>
      <c r="H64" s="1424"/>
      <c r="I64" s="1424"/>
      <c r="J64" s="1424"/>
      <c r="K64" s="1424"/>
      <c r="L64" s="1424"/>
      <c r="M64" s="1424"/>
      <c r="N64" s="1424"/>
      <c r="O64" s="1424"/>
      <c r="P64" s="1424"/>
      <c r="Q64" s="1424"/>
    </row>
    <row r="65" spans="1:17">
      <c r="A65" s="1405"/>
      <c r="B65" s="1417" t="s">
        <v>164</v>
      </c>
      <c r="C65" s="1404"/>
      <c r="D65" s="1404"/>
      <c r="E65" s="1238"/>
      <c r="F65" s="1238"/>
      <c r="G65" s="1414"/>
      <c r="H65" s="1424"/>
      <c r="I65" s="1424"/>
      <c r="J65" s="1424"/>
      <c r="K65" s="1424"/>
      <c r="L65" s="1424"/>
      <c r="M65" s="1424"/>
      <c r="N65" s="1424"/>
      <c r="O65" s="1424"/>
      <c r="P65" s="1424"/>
      <c r="Q65" s="1424"/>
    </row>
    <row r="66" spans="1:17">
      <c r="A66" s="1405"/>
      <c r="B66" s="1425" t="s">
        <v>1524</v>
      </c>
      <c r="C66" s="1404"/>
      <c r="D66" s="1404"/>
      <c r="E66" s="1238"/>
      <c r="F66" s="1238"/>
      <c r="G66" s="1414"/>
      <c r="H66" s="1410">
        <f t="shared" ref="H66:Q66" si="2">SUM(H63:H65,H58:H61)</f>
        <v>0</v>
      </c>
      <c r="I66" s="1410">
        <f t="shared" si="2"/>
        <v>0</v>
      </c>
      <c r="J66" s="1410">
        <f t="shared" si="2"/>
        <v>0</v>
      </c>
      <c r="K66" s="1410">
        <f t="shared" si="2"/>
        <v>0</v>
      </c>
      <c r="L66" s="1410">
        <f t="shared" si="2"/>
        <v>0</v>
      </c>
      <c r="M66" s="1410">
        <f t="shared" si="2"/>
        <v>0</v>
      </c>
      <c r="N66" s="1410">
        <f t="shared" si="2"/>
        <v>0</v>
      </c>
      <c r="O66" s="1410">
        <f t="shared" si="2"/>
        <v>0</v>
      </c>
      <c r="P66" s="1410">
        <f t="shared" si="2"/>
        <v>0</v>
      </c>
      <c r="Q66" s="1410">
        <f t="shared" si="2"/>
        <v>0</v>
      </c>
    </row>
    <row r="67" spans="1:17" ht="36">
      <c r="A67" s="1412"/>
      <c r="B67" s="1413" t="s">
        <v>1525</v>
      </c>
      <c r="C67" s="1404"/>
      <c r="D67" s="1404"/>
      <c r="E67" s="1238"/>
      <c r="F67" s="1238"/>
      <c r="G67" s="1414"/>
      <c r="H67" s="1414"/>
      <c r="I67" s="1414"/>
      <c r="J67" s="1414"/>
      <c r="K67" s="1414"/>
      <c r="L67" s="1414"/>
      <c r="M67" s="1414"/>
      <c r="N67" s="1414"/>
      <c r="O67" s="1414"/>
      <c r="P67" s="1414"/>
      <c r="Q67" s="1414"/>
    </row>
    <row r="68" spans="1:17">
      <c r="A68" s="1405"/>
      <c r="B68" s="1416" t="s">
        <v>1519</v>
      </c>
      <c r="C68" s="1404"/>
      <c r="D68" s="1404"/>
      <c r="E68" s="1238"/>
      <c r="F68" s="1238"/>
      <c r="G68" s="1414"/>
      <c r="H68" s="1414"/>
      <c r="I68" s="1414"/>
      <c r="J68" s="1414"/>
      <c r="K68" s="1414"/>
      <c r="L68" s="1414"/>
      <c r="M68" s="1414"/>
      <c r="N68" s="1414"/>
      <c r="O68" s="1414"/>
      <c r="P68" s="1414"/>
      <c r="Q68" s="1414"/>
    </row>
    <row r="69" spans="1:17">
      <c r="A69" s="1405"/>
      <c r="B69" s="1417" t="s">
        <v>1520</v>
      </c>
      <c r="C69" s="1404"/>
      <c r="D69" s="1404"/>
      <c r="E69" s="1238"/>
      <c r="F69" s="1238"/>
      <c r="G69" s="1414"/>
      <c r="H69" s="1426"/>
      <c r="I69" s="1426"/>
      <c r="J69" s="1426"/>
      <c r="K69" s="1426"/>
      <c r="L69" s="1426"/>
      <c r="M69" s="1426"/>
      <c r="N69" s="1426"/>
      <c r="O69" s="1426"/>
      <c r="P69" s="1426"/>
      <c r="Q69" s="1426"/>
    </row>
    <row r="70" spans="1:17">
      <c r="A70" s="1405"/>
      <c r="B70" s="1417" t="s">
        <v>1521</v>
      </c>
      <c r="C70" s="1404"/>
      <c r="D70" s="1404"/>
      <c r="E70" s="1238"/>
      <c r="F70" s="1238"/>
      <c r="G70" s="1414"/>
      <c r="H70" s="1427"/>
      <c r="I70" s="1427"/>
      <c r="J70" s="1427"/>
      <c r="K70" s="1427"/>
      <c r="L70" s="1427"/>
      <c r="M70" s="1427"/>
      <c r="N70" s="1427"/>
      <c r="O70" s="1427"/>
      <c r="P70" s="1427"/>
      <c r="Q70" s="1427"/>
    </row>
    <row r="71" spans="1:17">
      <c r="A71" s="1405"/>
      <c r="B71" s="1417" t="s">
        <v>164</v>
      </c>
      <c r="C71" s="1404"/>
      <c r="D71" s="1404"/>
      <c r="E71" s="1238"/>
      <c r="F71" s="1238"/>
      <c r="G71" s="1414"/>
      <c r="H71" s="1428"/>
      <c r="I71" s="1428"/>
      <c r="J71" s="1428"/>
      <c r="K71" s="1428"/>
      <c r="L71" s="1428"/>
      <c r="M71" s="1428"/>
      <c r="N71" s="1428"/>
      <c r="O71" s="1428"/>
      <c r="P71" s="1428"/>
      <c r="Q71" s="1428"/>
    </row>
    <row r="72" spans="1:17">
      <c r="A72" s="1405"/>
      <c r="B72" s="1417" t="s">
        <v>1522</v>
      </c>
      <c r="C72" s="1404"/>
      <c r="D72" s="1404"/>
      <c r="E72" s="1238"/>
      <c r="F72" s="1238"/>
      <c r="G72" s="1414"/>
      <c r="H72" s="1428"/>
      <c r="I72" s="1428"/>
      <c r="J72" s="1428"/>
      <c r="K72" s="1428"/>
      <c r="L72" s="1428"/>
      <c r="M72" s="1428"/>
      <c r="N72" s="1428"/>
      <c r="O72" s="1428"/>
      <c r="P72" s="1428"/>
      <c r="Q72" s="1428"/>
    </row>
    <row r="73" spans="1:17">
      <c r="A73" s="1423"/>
      <c r="B73" s="1416" t="s">
        <v>1523</v>
      </c>
      <c r="C73" s="1404"/>
      <c r="D73" s="1404"/>
      <c r="E73" s="1238"/>
      <c r="F73" s="1238"/>
      <c r="G73" s="1414"/>
      <c r="H73" s="1429"/>
      <c r="I73" s="1429"/>
      <c r="J73" s="1429"/>
      <c r="K73" s="1429"/>
      <c r="L73" s="1429"/>
      <c r="M73" s="1429"/>
      <c r="N73" s="1429"/>
      <c r="O73" s="1429"/>
      <c r="P73" s="1429"/>
      <c r="Q73" s="1430"/>
    </row>
    <row r="74" spans="1:17">
      <c r="A74" s="1405"/>
      <c r="B74" s="1417" t="s">
        <v>1520</v>
      </c>
      <c r="C74" s="1404"/>
      <c r="D74" s="1404"/>
      <c r="E74" s="1238"/>
      <c r="F74" s="1238"/>
      <c r="G74" s="1414"/>
      <c r="H74" s="1431"/>
      <c r="I74" s="1431"/>
      <c r="J74" s="1431"/>
      <c r="K74" s="1431"/>
      <c r="L74" s="1431"/>
      <c r="M74" s="1431"/>
      <c r="N74" s="1431"/>
      <c r="O74" s="1431"/>
      <c r="P74" s="1431"/>
      <c r="Q74" s="1431"/>
    </row>
    <row r="75" spans="1:17">
      <c r="A75" s="1405"/>
      <c r="B75" s="1417" t="s">
        <v>1521</v>
      </c>
      <c r="C75" s="1404"/>
      <c r="D75" s="1404"/>
      <c r="E75" s="1238"/>
      <c r="F75" s="1238"/>
      <c r="G75" s="1414"/>
      <c r="H75" s="1431"/>
      <c r="I75" s="1431"/>
      <c r="J75" s="1431"/>
      <c r="K75" s="1431"/>
      <c r="L75" s="1431"/>
      <c r="M75" s="1431"/>
      <c r="N75" s="1431"/>
      <c r="O75" s="1431"/>
      <c r="P75" s="1431"/>
      <c r="Q75" s="1431"/>
    </row>
    <row r="76" spans="1:17">
      <c r="A76" s="1405"/>
      <c r="B76" s="1417" t="s">
        <v>164</v>
      </c>
      <c r="C76" s="1404"/>
      <c r="D76" s="1404"/>
      <c r="E76" s="1238"/>
      <c r="F76" s="1238"/>
      <c r="G76" s="1414"/>
      <c r="H76" s="1431"/>
      <c r="I76" s="1431"/>
      <c r="J76" s="1431"/>
      <c r="K76" s="1431"/>
      <c r="L76" s="1431"/>
      <c r="M76" s="1431"/>
      <c r="N76" s="1431"/>
      <c r="O76" s="1431"/>
      <c r="P76" s="1431"/>
      <c r="Q76" s="1431"/>
    </row>
    <row r="77" spans="1:17" ht="15">
      <c r="A77" s="1405"/>
      <c r="B77" s="1432" t="s">
        <v>8</v>
      </c>
      <c r="C77" s="1404"/>
      <c r="D77" s="1404"/>
      <c r="E77" s="1238"/>
      <c r="F77" s="1238"/>
      <c r="G77" s="1414"/>
      <c r="H77" s="1410"/>
      <c r="I77" s="1410"/>
      <c r="J77" s="1410"/>
      <c r="K77" s="1410"/>
      <c r="L77" s="1410"/>
      <c r="M77" s="1410"/>
      <c r="N77" s="1410"/>
      <c r="O77" s="1410"/>
      <c r="P77" s="1410"/>
      <c r="Q77" s="1410"/>
    </row>
    <row r="78" spans="1:17" ht="18">
      <c r="A78" s="1412"/>
      <c r="B78" s="1413" t="s">
        <v>1526</v>
      </c>
      <c r="C78" s="1404"/>
      <c r="D78" s="1404"/>
      <c r="E78" s="1238"/>
      <c r="F78" s="1238"/>
      <c r="G78" s="1414"/>
      <c r="H78" s="1414"/>
      <c r="I78" s="1414"/>
      <c r="J78" s="1414"/>
      <c r="K78" s="1414"/>
      <c r="L78" s="1414"/>
      <c r="M78" s="1414"/>
      <c r="N78" s="1414"/>
      <c r="O78" s="1414"/>
      <c r="P78" s="1414"/>
      <c r="Q78" s="1414"/>
    </row>
    <row r="79" spans="1:17">
      <c r="A79" s="1405"/>
      <c r="B79" s="1416" t="s">
        <v>1519</v>
      </c>
      <c r="C79" s="1404"/>
      <c r="D79" s="1404"/>
      <c r="E79" s="1238"/>
      <c r="F79" s="1238"/>
      <c r="G79" s="1414"/>
      <c r="H79" s="1414"/>
      <c r="I79" s="1414"/>
      <c r="J79" s="1414"/>
      <c r="K79" s="1414"/>
      <c r="L79" s="1414"/>
      <c r="M79" s="1414"/>
      <c r="N79" s="1414"/>
      <c r="O79" s="1414"/>
      <c r="P79" s="1414"/>
      <c r="Q79" s="1414"/>
    </row>
    <row r="80" spans="1:17">
      <c r="A80" s="1405"/>
      <c r="B80" s="1417" t="s">
        <v>1520</v>
      </c>
      <c r="C80" s="1404"/>
      <c r="D80" s="1404"/>
      <c r="E80" s="1238"/>
      <c r="F80" s="1238"/>
      <c r="G80" s="1414"/>
      <c r="H80" s="1433"/>
      <c r="I80" s="1433"/>
      <c r="J80" s="1433"/>
      <c r="K80" s="1433"/>
      <c r="L80" s="1433"/>
      <c r="M80" s="1433"/>
      <c r="N80" s="1433"/>
      <c r="O80" s="1433"/>
      <c r="P80" s="1433"/>
      <c r="Q80" s="1433"/>
    </row>
    <row r="81" spans="1:17">
      <c r="A81" s="1405"/>
      <c r="B81" s="1417" t="s">
        <v>1521</v>
      </c>
      <c r="C81" s="1404"/>
      <c r="D81" s="1404"/>
      <c r="E81" s="1238"/>
      <c r="F81" s="1238"/>
      <c r="G81" s="1414"/>
      <c r="H81" s="1410"/>
      <c r="I81" s="1410"/>
      <c r="J81" s="1410"/>
      <c r="K81" s="1410"/>
      <c r="L81" s="1410"/>
      <c r="M81" s="1410"/>
      <c r="N81" s="1410"/>
      <c r="O81" s="1410"/>
      <c r="P81" s="1410"/>
      <c r="Q81" s="1410"/>
    </row>
    <row r="82" spans="1:17">
      <c r="A82" s="1405"/>
      <c r="B82" s="1417" t="s">
        <v>164</v>
      </c>
      <c r="C82" s="1404"/>
      <c r="D82" s="1404"/>
      <c r="E82" s="1238"/>
      <c r="F82" s="1238"/>
      <c r="G82" s="1414"/>
      <c r="H82" s="1434"/>
      <c r="I82" s="1434"/>
      <c r="J82" s="1434"/>
      <c r="K82" s="1434"/>
      <c r="L82" s="1434"/>
      <c r="M82" s="1434"/>
      <c r="N82" s="1434"/>
      <c r="O82" s="1434"/>
      <c r="P82" s="1434"/>
      <c r="Q82" s="1434"/>
    </row>
    <row r="83" spans="1:17">
      <c r="A83" s="1405"/>
      <c r="B83" s="1417" t="s">
        <v>1522</v>
      </c>
      <c r="C83" s="1404"/>
      <c r="D83" s="1404"/>
      <c r="E83" s="1238"/>
      <c r="F83" s="1238"/>
      <c r="G83" s="1414"/>
      <c r="H83" s="1434"/>
      <c r="I83" s="1434"/>
      <c r="J83" s="1434"/>
      <c r="K83" s="1434"/>
      <c r="L83" s="1434"/>
      <c r="M83" s="1434"/>
      <c r="N83" s="1434"/>
      <c r="O83" s="1434"/>
      <c r="P83" s="1434"/>
      <c r="Q83" s="1434"/>
    </row>
    <row r="84" spans="1:17">
      <c r="A84" s="1423"/>
      <c r="B84" s="1416" t="s">
        <v>1523</v>
      </c>
      <c r="C84" s="1404"/>
      <c r="D84" s="1404"/>
      <c r="E84" s="1238"/>
      <c r="F84" s="1238"/>
      <c r="G84" s="1414"/>
      <c r="H84" s="1435"/>
      <c r="I84" s="1435"/>
      <c r="J84" s="1435"/>
      <c r="K84" s="1435"/>
      <c r="L84" s="1435"/>
      <c r="M84" s="1435"/>
      <c r="N84" s="1435"/>
      <c r="O84" s="1435"/>
      <c r="P84" s="1435"/>
      <c r="Q84" s="1436"/>
    </row>
    <row r="85" spans="1:17">
      <c r="A85" s="1405"/>
      <c r="B85" s="1417" t="s">
        <v>1520</v>
      </c>
      <c r="C85" s="1404"/>
      <c r="D85" s="1404"/>
      <c r="E85" s="1238"/>
      <c r="F85" s="1238"/>
      <c r="G85" s="1414"/>
      <c r="H85" s="1433"/>
      <c r="I85" s="1433"/>
      <c r="J85" s="1433"/>
      <c r="K85" s="1433"/>
      <c r="L85" s="1433"/>
      <c r="M85" s="1433"/>
      <c r="N85" s="1433"/>
      <c r="O85" s="1433"/>
      <c r="P85" s="1433"/>
      <c r="Q85" s="1433"/>
    </row>
    <row r="86" spans="1:17">
      <c r="A86" s="1405"/>
      <c r="B86" s="1417" t="s">
        <v>1521</v>
      </c>
      <c r="C86" s="1404"/>
      <c r="D86" s="1404"/>
      <c r="E86" s="1238"/>
      <c r="F86" s="1238"/>
      <c r="G86" s="1414"/>
      <c r="H86" s="1433"/>
      <c r="I86" s="1433"/>
      <c r="J86" s="1433"/>
      <c r="K86" s="1433"/>
      <c r="L86" s="1433"/>
      <c r="M86" s="1433"/>
      <c r="N86" s="1433"/>
      <c r="O86" s="1433"/>
      <c r="P86" s="1433"/>
      <c r="Q86" s="1433"/>
    </row>
    <row r="87" spans="1:17">
      <c r="A87" s="1405"/>
      <c r="B87" s="1437" t="s">
        <v>164</v>
      </c>
      <c r="C87" s="1404"/>
      <c r="D87" s="1404"/>
      <c r="E87" s="1238"/>
      <c r="F87" s="1238"/>
      <c r="G87" s="1414"/>
      <c r="H87" s="1433"/>
      <c r="I87" s="1433"/>
      <c r="J87" s="1433"/>
      <c r="K87" s="1433"/>
      <c r="L87" s="1433"/>
      <c r="M87" s="1433"/>
      <c r="N87" s="1433"/>
      <c r="O87" s="1433"/>
      <c r="P87" s="1433"/>
      <c r="Q87" s="1433"/>
    </row>
    <row r="89" spans="1:17">
      <c r="B89" s="1438" t="s">
        <v>1528</v>
      </c>
      <c r="C89" s="1438"/>
      <c r="D89" s="1438"/>
      <c r="E89" s="1438"/>
      <c r="F89" s="1438"/>
      <c r="G89" s="1438"/>
      <c r="H89" s="1438"/>
      <c r="I89" s="1438"/>
      <c r="J89" s="1438"/>
      <c r="K89" s="1438"/>
      <c r="L89" s="1438"/>
      <c r="M89" s="1438"/>
      <c r="N89" s="1438"/>
      <c r="O89" s="1438"/>
      <c r="P89" s="1438"/>
      <c r="Q89" s="1438"/>
    </row>
    <row r="90" spans="1:17">
      <c r="B90" s="1034" t="s">
        <v>1470</v>
      </c>
      <c r="C90" s="1034"/>
      <c r="D90" s="1034"/>
      <c r="E90" s="1034"/>
      <c r="F90" s="1034"/>
      <c r="G90" s="1034"/>
      <c r="H90" s="1439"/>
      <c r="I90" s="1439"/>
      <c r="J90" s="1439"/>
      <c r="K90" s="1439"/>
      <c r="L90" s="1439"/>
      <c r="M90" s="1439"/>
      <c r="N90" s="1439"/>
      <c r="O90" s="1439"/>
      <c r="P90" s="1439"/>
      <c r="Q90" s="1439"/>
    </row>
    <row r="91" spans="1:17">
      <c r="B91" s="1034" t="s">
        <v>1210</v>
      </c>
      <c r="C91" s="1034"/>
      <c r="D91" s="1034"/>
      <c r="E91" s="1034"/>
      <c r="F91" s="1034"/>
      <c r="G91" s="1034"/>
      <c r="H91" s="1439"/>
      <c r="I91" s="1439"/>
      <c r="J91" s="1439"/>
      <c r="K91" s="1439"/>
      <c r="L91" s="1439"/>
      <c r="M91" s="1439"/>
      <c r="N91" s="1439"/>
      <c r="O91" s="1439"/>
      <c r="P91" s="1439"/>
      <c r="Q91" s="1439"/>
    </row>
    <row r="92" spans="1:17">
      <c r="B92" s="1440" t="s">
        <v>1482</v>
      </c>
      <c r="C92" s="1440"/>
      <c r="D92" s="1440"/>
      <c r="E92" s="1440"/>
      <c r="F92" s="1440"/>
      <c r="G92" s="1440"/>
      <c r="H92" s="1441"/>
      <c r="I92" s="1441"/>
      <c r="J92" s="1441"/>
      <c r="K92" s="1441"/>
      <c r="L92" s="1441"/>
      <c r="M92" s="1441"/>
      <c r="N92" s="1441"/>
      <c r="O92" s="1441"/>
      <c r="P92" s="1441"/>
      <c r="Q92" s="1441"/>
    </row>
    <row r="93" spans="1:17">
      <c r="B93" s="1440" t="s">
        <v>1483</v>
      </c>
      <c r="C93" s="1440"/>
      <c r="D93" s="1440"/>
      <c r="E93" s="1440"/>
      <c r="F93" s="1440"/>
      <c r="G93" s="1440"/>
      <c r="H93" s="1441"/>
      <c r="I93" s="1441"/>
      <c r="J93" s="1441"/>
      <c r="K93" s="1441"/>
      <c r="L93" s="1441"/>
      <c r="M93" s="1441"/>
      <c r="N93" s="1441"/>
      <c r="O93" s="1441"/>
      <c r="P93" s="1441"/>
      <c r="Q93" s="1441"/>
    </row>
    <row r="94" spans="1:17">
      <c r="B94" s="1034" t="s">
        <v>1213</v>
      </c>
      <c r="C94" s="1034"/>
      <c r="D94" s="1034"/>
      <c r="E94" s="1034"/>
      <c r="F94" s="1034"/>
      <c r="G94" s="1034"/>
      <c r="H94" s="1439"/>
      <c r="I94" s="1439"/>
      <c r="J94" s="1439"/>
      <c r="K94" s="1439"/>
      <c r="L94" s="1439"/>
      <c r="M94" s="1439"/>
      <c r="N94" s="1439"/>
      <c r="O94" s="1439"/>
      <c r="P94" s="1439"/>
      <c r="Q94" s="1439"/>
    </row>
    <row r="95" spans="1:17">
      <c r="B95" s="1034" t="s">
        <v>1214</v>
      </c>
      <c r="C95" s="1034"/>
      <c r="D95" s="1034"/>
      <c r="E95" s="1034"/>
      <c r="F95" s="1034"/>
      <c r="G95" s="1034"/>
      <c r="H95" s="1439"/>
      <c r="I95" s="1439"/>
      <c r="J95" s="1439"/>
      <c r="K95" s="1439"/>
      <c r="L95" s="1439"/>
      <c r="M95" s="1439"/>
      <c r="N95" s="1439"/>
      <c r="O95" s="1439"/>
      <c r="P95" s="1439"/>
      <c r="Q95" s="1439"/>
    </row>
    <row r="96" spans="1:17">
      <c r="B96" s="1440" t="s">
        <v>1484</v>
      </c>
      <c r="C96" s="1440"/>
      <c r="D96" s="1440"/>
      <c r="E96" s="1440"/>
      <c r="F96" s="1440"/>
      <c r="G96" s="1440"/>
      <c r="H96" s="1441"/>
      <c r="I96" s="1441"/>
      <c r="J96" s="1441"/>
      <c r="K96" s="1441"/>
      <c r="L96" s="1441"/>
      <c r="M96" s="1441"/>
      <c r="N96" s="1441"/>
      <c r="O96" s="1441"/>
      <c r="P96" s="1441"/>
      <c r="Q96" s="1441"/>
    </row>
    <row r="97" spans="2:17">
      <c r="B97" s="1442" t="s">
        <v>1527</v>
      </c>
      <c r="C97" s="1442"/>
      <c r="D97" s="1442"/>
      <c r="E97" s="1442"/>
      <c r="F97" s="1442"/>
      <c r="G97" s="1442"/>
      <c r="H97" s="1443"/>
      <c r="I97" s="1443"/>
      <c r="J97" s="1443"/>
      <c r="K97" s="1443"/>
      <c r="L97" s="1443"/>
      <c r="M97" s="1443"/>
      <c r="N97" s="1443"/>
      <c r="O97" s="1443"/>
      <c r="P97" s="1443"/>
      <c r="Q97" s="1443"/>
    </row>
  </sheetData>
  <pageMargins left="0.70866141732283472" right="0.70866141732283472" top="0.74803149606299213" bottom="0.74803149606299213" header="0.31496062992125984" footer="0.31496062992125984"/>
  <pageSetup paperSize="8" scale="43" orientation="portrait" r:id="rId1"/>
  <legacyDrawing r:id="rId2"/>
</worksheet>
</file>

<file path=xl/worksheets/sheet44.xml><?xml version="1.0" encoding="utf-8"?>
<worksheet xmlns="http://schemas.openxmlformats.org/spreadsheetml/2006/main" xmlns:r="http://schemas.openxmlformats.org/officeDocument/2006/relationships">
  <sheetPr>
    <tabColor theme="7" tint="0.59999389629810485"/>
    <pageSetUpPr fitToPage="1"/>
  </sheetPr>
  <dimension ref="A1:AA72"/>
  <sheetViews>
    <sheetView zoomScale="70" zoomScaleNormal="70" workbookViewId="0">
      <pane ySplit="8" topLeftCell="A48" activePane="bottomLeft" state="frozen"/>
      <selection activeCell="H57" sqref="H57"/>
      <selection pane="bottomLeft" activeCell="L11" sqref="L11:Y69"/>
    </sheetView>
  </sheetViews>
  <sheetFormatPr defaultRowHeight="15"/>
  <cols>
    <col min="1" max="1" width="30.25" style="1447" customWidth="1"/>
    <col min="2" max="3" width="9" style="1447"/>
    <col min="4" max="10" width="0" style="1447" hidden="1" customWidth="1"/>
    <col min="11" max="11" width="9" style="1447"/>
    <col min="12" max="13" width="8.625" style="1447" bestFit="1" customWidth="1"/>
    <col min="14" max="16" width="9.875" style="1447" bestFit="1" customWidth="1"/>
    <col min="17" max="17" width="11.125" style="1447" bestFit="1" customWidth="1"/>
    <col min="18" max="25" width="9.875" style="1447" bestFit="1" customWidth="1"/>
    <col min="26" max="263" width="9" style="1447"/>
    <col min="264" max="264" width="30.25" style="1447" customWidth="1"/>
    <col min="265" max="519" width="9" style="1447"/>
    <col min="520" max="520" width="30.25" style="1447" customWidth="1"/>
    <col min="521" max="775" width="9" style="1447"/>
    <col min="776" max="776" width="30.25" style="1447" customWidth="1"/>
    <col min="777" max="1031" width="9" style="1447"/>
    <col min="1032" max="1032" width="30.25" style="1447" customWidth="1"/>
    <col min="1033" max="1287" width="9" style="1447"/>
    <col min="1288" max="1288" width="30.25" style="1447" customWidth="1"/>
    <col min="1289" max="1543" width="9" style="1447"/>
    <col min="1544" max="1544" width="30.25" style="1447" customWidth="1"/>
    <col min="1545" max="1799" width="9" style="1447"/>
    <col min="1800" max="1800" width="30.25" style="1447" customWidth="1"/>
    <col min="1801" max="2055" width="9" style="1447"/>
    <col min="2056" max="2056" width="30.25" style="1447" customWidth="1"/>
    <col min="2057" max="2311" width="9" style="1447"/>
    <col min="2312" max="2312" width="30.25" style="1447" customWidth="1"/>
    <col min="2313" max="2567" width="9" style="1447"/>
    <col min="2568" max="2568" width="30.25" style="1447" customWidth="1"/>
    <col min="2569" max="2823" width="9" style="1447"/>
    <col min="2824" max="2824" width="30.25" style="1447" customWidth="1"/>
    <col min="2825" max="3079" width="9" style="1447"/>
    <col min="3080" max="3080" width="30.25" style="1447" customWidth="1"/>
    <col min="3081" max="3335" width="9" style="1447"/>
    <col min="3336" max="3336" width="30.25" style="1447" customWidth="1"/>
    <col min="3337" max="3591" width="9" style="1447"/>
    <col min="3592" max="3592" width="30.25" style="1447" customWidth="1"/>
    <col min="3593" max="3847" width="9" style="1447"/>
    <col min="3848" max="3848" width="30.25" style="1447" customWidth="1"/>
    <col min="3849" max="4103" width="9" style="1447"/>
    <col min="4104" max="4104" width="30.25" style="1447" customWidth="1"/>
    <col min="4105" max="4359" width="9" style="1447"/>
    <col min="4360" max="4360" width="30.25" style="1447" customWidth="1"/>
    <col min="4361" max="4615" width="9" style="1447"/>
    <col min="4616" max="4616" width="30.25" style="1447" customWidth="1"/>
    <col min="4617" max="4871" width="9" style="1447"/>
    <col min="4872" max="4872" width="30.25" style="1447" customWidth="1"/>
    <col min="4873" max="5127" width="9" style="1447"/>
    <col min="5128" max="5128" width="30.25" style="1447" customWidth="1"/>
    <col min="5129" max="5383" width="9" style="1447"/>
    <col min="5384" max="5384" width="30.25" style="1447" customWidth="1"/>
    <col min="5385" max="5639" width="9" style="1447"/>
    <col min="5640" max="5640" width="30.25" style="1447" customWidth="1"/>
    <col min="5641" max="5895" width="9" style="1447"/>
    <col min="5896" max="5896" width="30.25" style="1447" customWidth="1"/>
    <col min="5897" max="6151" width="9" style="1447"/>
    <col min="6152" max="6152" width="30.25" style="1447" customWidth="1"/>
    <col min="6153" max="6407" width="9" style="1447"/>
    <col min="6408" max="6408" width="30.25" style="1447" customWidth="1"/>
    <col min="6409" max="6663" width="9" style="1447"/>
    <col min="6664" max="6664" width="30.25" style="1447" customWidth="1"/>
    <col min="6665" max="6919" width="9" style="1447"/>
    <col min="6920" max="6920" width="30.25" style="1447" customWidth="1"/>
    <col min="6921" max="7175" width="9" style="1447"/>
    <col min="7176" max="7176" width="30.25" style="1447" customWidth="1"/>
    <col min="7177" max="7431" width="9" style="1447"/>
    <col min="7432" max="7432" width="30.25" style="1447" customWidth="1"/>
    <col min="7433" max="7687" width="9" style="1447"/>
    <col min="7688" max="7688" width="30.25" style="1447" customWidth="1"/>
    <col min="7689" max="7943" width="9" style="1447"/>
    <col min="7944" max="7944" width="30.25" style="1447" customWidth="1"/>
    <col min="7945" max="8199" width="9" style="1447"/>
    <col min="8200" max="8200" width="30.25" style="1447" customWidth="1"/>
    <col min="8201" max="8455" width="9" style="1447"/>
    <col min="8456" max="8456" width="30.25" style="1447" customWidth="1"/>
    <col min="8457" max="8711" width="9" style="1447"/>
    <col min="8712" max="8712" width="30.25" style="1447" customWidth="1"/>
    <col min="8713" max="8967" width="9" style="1447"/>
    <col min="8968" max="8968" width="30.25" style="1447" customWidth="1"/>
    <col min="8969" max="9223" width="9" style="1447"/>
    <col min="9224" max="9224" width="30.25" style="1447" customWidth="1"/>
    <col min="9225" max="9479" width="9" style="1447"/>
    <col min="9480" max="9480" width="30.25" style="1447" customWidth="1"/>
    <col min="9481" max="9735" width="9" style="1447"/>
    <col min="9736" max="9736" width="30.25" style="1447" customWidth="1"/>
    <col min="9737" max="9991" width="9" style="1447"/>
    <col min="9992" max="9992" width="30.25" style="1447" customWidth="1"/>
    <col min="9993" max="10247" width="9" style="1447"/>
    <col min="10248" max="10248" width="30.25" style="1447" customWidth="1"/>
    <col min="10249" max="10503" width="9" style="1447"/>
    <col min="10504" max="10504" width="30.25" style="1447" customWidth="1"/>
    <col min="10505" max="10759" width="9" style="1447"/>
    <col min="10760" max="10760" width="30.25" style="1447" customWidth="1"/>
    <col min="10761" max="11015" width="9" style="1447"/>
    <col min="11016" max="11016" width="30.25" style="1447" customWidth="1"/>
    <col min="11017" max="11271" width="9" style="1447"/>
    <col min="11272" max="11272" width="30.25" style="1447" customWidth="1"/>
    <col min="11273" max="11527" width="9" style="1447"/>
    <col min="11528" max="11528" width="30.25" style="1447" customWidth="1"/>
    <col min="11529" max="11783" width="9" style="1447"/>
    <col min="11784" max="11784" width="30.25" style="1447" customWidth="1"/>
    <col min="11785" max="12039" width="9" style="1447"/>
    <col min="12040" max="12040" width="30.25" style="1447" customWidth="1"/>
    <col min="12041" max="12295" width="9" style="1447"/>
    <col min="12296" max="12296" width="30.25" style="1447" customWidth="1"/>
    <col min="12297" max="12551" width="9" style="1447"/>
    <col min="12552" max="12552" width="30.25" style="1447" customWidth="1"/>
    <col min="12553" max="12807" width="9" style="1447"/>
    <col min="12808" max="12808" width="30.25" style="1447" customWidth="1"/>
    <col min="12809" max="13063" width="9" style="1447"/>
    <col min="13064" max="13064" width="30.25" style="1447" customWidth="1"/>
    <col min="13065" max="13319" width="9" style="1447"/>
    <col min="13320" max="13320" width="30.25" style="1447" customWidth="1"/>
    <col min="13321" max="13575" width="9" style="1447"/>
    <col min="13576" max="13576" width="30.25" style="1447" customWidth="1"/>
    <col min="13577" max="13831" width="9" style="1447"/>
    <col min="13832" max="13832" width="30.25" style="1447" customWidth="1"/>
    <col min="13833" max="14087" width="9" style="1447"/>
    <col min="14088" max="14088" width="30.25" style="1447" customWidth="1"/>
    <col min="14089" max="14343" width="9" style="1447"/>
    <col min="14344" max="14344" width="30.25" style="1447" customWidth="1"/>
    <col min="14345" max="14599" width="9" style="1447"/>
    <col min="14600" max="14600" width="30.25" style="1447" customWidth="1"/>
    <col min="14601" max="14855" width="9" style="1447"/>
    <col min="14856" max="14856" width="30.25" style="1447" customWidth="1"/>
    <col min="14857" max="15111" width="9" style="1447"/>
    <col min="15112" max="15112" width="30.25" style="1447" customWidth="1"/>
    <col min="15113" max="15367" width="9" style="1447"/>
    <col min="15368" max="15368" width="30.25" style="1447" customWidth="1"/>
    <col min="15369" max="15623" width="9" style="1447"/>
    <col min="15624" max="15624" width="30.25" style="1447" customWidth="1"/>
    <col min="15625" max="15879" width="9" style="1447"/>
    <col min="15880" max="15880" width="30.25" style="1447" customWidth="1"/>
    <col min="15881" max="16135" width="9" style="1447"/>
    <col min="16136" max="16136" width="30.25" style="1447" customWidth="1"/>
    <col min="16137" max="16384" width="9" style="1447"/>
  </cols>
  <sheetData>
    <row r="1" spans="1:27" ht="26.25">
      <c r="A1" s="989" t="s">
        <v>151</v>
      </c>
      <c r="B1" s="1445"/>
      <c r="C1" s="1445"/>
      <c r="D1" s="1445"/>
      <c r="E1" s="1445"/>
      <c r="F1" s="1445"/>
      <c r="G1" s="1445"/>
      <c r="H1" s="1445"/>
      <c r="I1" s="1445"/>
      <c r="J1" s="1445"/>
      <c r="K1" s="1445"/>
      <c r="L1" s="1445"/>
      <c r="M1" s="1445"/>
      <c r="N1" s="1445"/>
      <c r="O1" s="1445"/>
      <c r="P1" s="1445"/>
      <c r="Q1" s="1301"/>
      <c r="R1" s="1445"/>
      <c r="S1" s="1445"/>
      <c r="T1" s="1301"/>
      <c r="U1" s="1301"/>
      <c r="V1" s="1446"/>
      <c r="W1" s="1446"/>
      <c r="X1" s="1446"/>
      <c r="Y1" s="1446"/>
      <c r="Z1" s="1043"/>
      <c r="AA1" s="1043"/>
    </row>
    <row r="2" spans="1:27" ht="26.25">
      <c r="A2" s="1333" t="s">
        <v>2629</v>
      </c>
      <c r="B2" s="1446"/>
      <c r="C2" s="1446"/>
      <c r="D2" s="1446"/>
      <c r="E2" s="1446"/>
      <c r="F2" s="1446"/>
      <c r="G2" s="1446"/>
      <c r="H2" s="1446"/>
      <c r="I2" s="1446"/>
      <c r="J2" s="1446"/>
      <c r="K2" s="1446"/>
      <c r="L2" s="1446"/>
      <c r="M2" s="1445"/>
      <c r="N2" s="1448"/>
      <c r="O2" s="1448"/>
      <c r="P2" s="1448"/>
      <c r="Q2" s="1301"/>
      <c r="R2" s="1445"/>
      <c r="S2" s="1445"/>
      <c r="T2" s="1445"/>
      <c r="U2" s="1445"/>
      <c r="V2" s="1446"/>
      <c r="W2" s="1446"/>
      <c r="X2" s="1446"/>
      <c r="Y2" s="1446"/>
      <c r="Z2" s="1043"/>
      <c r="AA2" s="1043"/>
    </row>
    <row r="3" spans="1:27" ht="27" thickBot="1">
      <c r="A3" s="952" t="s">
        <v>1283</v>
      </c>
      <c r="B3" s="1449"/>
      <c r="C3" s="1450"/>
      <c r="D3" s="1450"/>
      <c r="E3" s="1450"/>
      <c r="F3" s="1450"/>
      <c r="G3" s="1450"/>
      <c r="H3" s="1450"/>
      <c r="I3" s="1450"/>
      <c r="J3" s="1450"/>
      <c r="K3" s="1450"/>
      <c r="L3" s="1449"/>
      <c r="M3" s="1449"/>
      <c r="N3" s="1451"/>
      <c r="O3" s="1451"/>
      <c r="P3" s="1451"/>
      <c r="Q3" s="1452"/>
      <c r="R3" s="1449"/>
      <c r="S3" s="1449"/>
      <c r="T3" s="1449"/>
      <c r="U3" s="1449"/>
      <c r="V3" s="1446"/>
      <c r="W3" s="1446"/>
      <c r="X3" s="1446"/>
      <c r="Y3" s="1446"/>
      <c r="Z3" s="1043"/>
      <c r="AA3" s="1043"/>
    </row>
    <row r="4" spans="1:27">
      <c r="Z4" s="1043"/>
      <c r="AA4" s="1043"/>
    </row>
    <row r="5" spans="1:27" ht="19.5">
      <c r="A5" s="1453" t="s">
        <v>1529</v>
      </c>
      <c r="B5" s="1453"/>
      <c r="C5" s="1453"/>
      <c r="D5" s="1453"/>
      <c r="E5" s="1453"/>
      <c r="F5" s="1453"/>
      <c r="G5" s="1453"/>
      <c r="H5" s="1453"/>
      <c r="I5" s="1453"/>
      <c r="J5" s="1453"/>
      <c r="K5" s="1453"/>
      <c r="L5" s="1453"/>
      <c r="M5" s="1454"/>
      <c r="N5" s="1454"/>
      <c r="O5" s="1454"/>
      <c r="P5" s="1454"/>
      <c r="Q5" s="1454"/>
      <c r="R5" s="1454"/>
      <c r="S5" s="1454"/>
      <c r="T5" s="1454"/>
      <c r="U5" s="1454"/>
      <c r="V5" s="1454"/>
      <c r="W5" s="1454"/>
      <c r="X5" s="1454"/>
      <c r="Y5" s="1454"/>
      <c r="Z5" s="1043"/>
      <c r="AA5" s="1043"/>
    </row>
    <row r="6" spans="1:27" ht="19.5">
      <c r="D6" s="1453"/>
      <c r="E6" s="1453"/>
      <c r="F6" s="1453"/>
      <c r="G6" s="1453"/>
      <c r="H6" s="1453"/>
      <c r="I6" s="1453"/>
      <c r="J6" s="1453"/>
      <c r="Z6" s="1043"/>
      <c r="AA6" s="1043"/>
    </row>
    <row r="7" spans="1:27" ht="19.5">
      <c r="A7" s="1124"/>
      <c r="B7" s="1124"/>
      <c r="C7" s="1124"/>
      <c r="D7" s="1453"/>
      <c r="E7" s="1453"/>
      <c r="F7" s="1453"/>
      <c r="G7" s="1453"/>
      <c r="H7" s="1453"/>
      <c r="I7" s="1453"/>
      <c r="J7" s="1453"/>
      <c r="K7" s="1124"/>
      <c r="L7" s="1455" t="s">
        <v>152</v>
      </c>
      <c r="M7" s="1455"/>
      <c r="N7" s="1455"/>
      <c r="O7" s="1455"/>
      <c r="P7" s="1455"/>
      <c r="Q7" s="1455"/>
      <c r="R7" s="1455" t="s">
        <v>151</v>
      </c>
      <c r="S7" s="1455"/>
      <c r="T7" s="1455"/>
      <c r="U7" s="1455"/>
      <c r="V7" s="1455"/>
      <c r="W7" s="1455"/>
      <c r="X7" s="1455"/>
      <c r="Y7" s="1455"/>
      <c r="Z7" s="1043"/>
      <c r="AA7" s="1043"/>
    </row>
    <row r="8" spans="1:27" ht="26.25">
      <c r="A8" s="1107"/>
      <c r="B8" s="1136"/>
      <c r="C8" s="1137"/>
      <c r="D8" s="1453"/>
      <c r="E8" s="1453"/>
      <c r="F8" s="1453"/>
      <c r="G8" s="1453"/>
      <c r="H8" s="1453"/>
      <c r="I8" s="1453"/>
      <c r="J8" s="1453"/>
      <c r="K8" s="1137" t="s">
        <v>1530</v>
      </c>
      <c r="L8" s="1456">
        <v>2008</v>
      </c>
      <c r="M8" s="1456">
        <v>2009</v>
      </c>
      <c r="N8" s="1456">
        <v>2010</v>
      </c>
      <c r="O8" s="1456">
        <v>2011</v>
      </c>
      <c r="P8" s="1456">
        <v>2012</v>
      </c>
      <c r="Q8" s="1456">
        <v>2013</v>
      </c>
      <c r="R8" s="1456">
        <v>2014</v>
      </c>
      <c r="S8" s="1456">
        <v>2015</v>
      </c>
      <c r="T8" s="1456">
        <v>2016</v>
      </c>
      <c r="U8" s="1456">
        <v>2017</v>
      </c>
      <c r="V8" s="1456">
        <v>2018</v>
      </c>
      <c r="W8" s="1456">
        <v>2019</v>
      </c>
      <c r="X8" s="1456">
        <v>2020</v>
      </c>
      <c r="Y8" s="1456">
        <v>2021</v>
      </c>
      <c r="Z8" s="1043"/>
      <c r="AA8" s="1043"/>
    </row>
    <row r="9" spans="1:27" ht="19.5">
      <c r="A9" s="1457" t="s">
        <v>1531</v>
      </c>
      <c r="B9" s="1124"/>
      <c r="C9" s="1238"/>
      <c r="D9" s="1453"/>
      <c r="E9" s="1453"/>
      <c r="F9" s="1453"/>
      <c r="G9" s="1453"/>
      <c r="H9" s="1453"/>
      <c r="I9" s="1453"/>
      <c r="J9" s="1453"/>
      <c r="K9" s="1238"/>
      <c r="L9" s="1458"/>
      <c r="M9" s="1458"/>
      <c r="N9" s="1458"/>
      <c r="O9" s="1458"/>
      <c r="P9" s="969"/>
      <c r="Q9" s="970"/>
      <c r="R9" s="971"/>
      <c r="S9" s="971"/>
      <c r="T9" s="971"/>
      <c r="U9" s="971"/>
      <c r="V9" s="971"/>
      <c r="W9" s="971"/>
      <c r="X9" s="971"/>
      <c r="Y9" s="971"/>
      <c r="Z9" s="1043"/>
      <c r="AA9" s="1043"/>
    </row>
    <row r="10" spans="1:27" ht="19.5">
      <c r="A10" s="1107"/>
      <c r="B10" s="1124"/>
      <c r="C10" s="1238"/>
      <c r="D10" s="1453"/>
      <c r="E10" s="1453"/>
      <c r="F10" s="1453"/>
      <c r="G10" s="1453"/>
      <c r="H10" s="1453"/>
      <c r="I10" s="1453"/>
      <c r="J10" s="1453"/>
      <c r="K10" s="1238"/>
      <c r="L10" s="1458"/>
      <c r="M10" s="1458"/>
      <c r="N10" s="1458"/>
      <c r="O10" s="1458"/>
      <c r="P10" s="969"/>
      <c r="Q10" s="970"/>
      <c r="R10" s="971"/>
      <c r="S10" s="971"/>
      <c r="T10" s="971"/>
      <c r="U10" s="971"/>
      <c r="V10" s="971"/>
      <c r="W10" s="971"/>
      <c r="X10" s="971"/>
      <c r="Y10" s="971"/>
      <c r="Z10" s="1043"/>
      <c r="AA10" s="1043"/>
    </row>
    <row r="11" spans="1:27" ht="19.5">
      <c r="A11" s="1107"/>
      <c r="B11" s="1107" t="s">
        <v>8</v>
      </c>
      <c r="C11" s="1124" t="s">
        <v>2</v>
      </c>
      <c r="D11" s="1453"/>
      <c r="E11" s="1453"/>
      <c r="F11" s="1453"/>
      <c r="G11" s="1453"/>
      <c r="H11" s="1453"/>
      <c r="I11" s="1453"/>
      <c r="J11" s="1453"/>
      <c r="K11" s="1124"/>
      <c r="L11" s="1366"/>
      <c r="M11" s="1366"/>
      <c r="N11" s="1366"/>
      <c r="O11" s="1366"/>
      <c r="P11" s="1366"/>
      <c r="Q11" s="1366"/>
      <c r="R11" s="1366"/>
      <c r="S11" s="1366"/>
      <c r="T11" s="1366"/>
      <c r="U11" s="1366"/>
      <c r="V11" s="1366"/>
      <c r="W11" s="1366"/>
      <c r="X11" s="1366"/>
      <c r="Y11" s="1366"/>
      <c r="Z11" s="1043"/>
      <c r="AA11" s="1043"/>
    </row>
    <row r="12" spans="1:27" ht="19.5">
      <c r="A12" s="1459" t="s">
        <v>1532</v>
      </c>
      <c r="B12" s="1107"/>
      <c r="C12" s="1124"/>
      <c r="D12" s="1453"/>
      <c r="E12" s="1453"/>
      <c r="F12" s="1453"/>
      <c r="G12" s="1453"/>
      <c r="H12" s="1453"/>
      <c r="I12" s="1453"/>
      <c r="J12" s="1453"/>
      <c r="K12" s="1124"/>
      <c r="L12" s="1366"/>
      <c r="M12" s="1366"/>
      <c r="N12" s="1366"/>
      <c r="O12" s="1366"/>
      <c r="P12" s="1366"/>
      <c r="Q12" s="1366"/>
      <c r="R12" s="1366"/>
      <c r="S12" s="1366"/>
      <c r="T12" s="1366"/>
      <c r="U12" s="1366"/>
      <c r="V12" s="1366"/>
      <c r="W12" s="1366"/>
      <c r="X12" s="1366"/>
      <c r="Y12" s="1366"/>
      <c r="Z12" s="1043"/>
      <c r="AA12" s="1043"/>
    </row>
    <row r="13" spans="1:27" ht="19.5">
      <c r="A13" s="1459" t="s">
        <v>1533</v>
      </c>
      <c r="B13" s="1107"/>
      <c r="C13" s="1124"/>
      <c r="D13" s="1453"/>
      <c r="E13" s="1453"/>
      <c r="F13" s="1453"/>
      <c r="G13" s="1453"/>
      <c r="H13" s="1453"/>
      <c r="I13" s="1453"/>
      <c r="J13" s="1453"/>
      <c r="K13" s="1124"/>
      <c r="L13" s="1366"/>
      <c r="M13" s="1366"/>
      <c r="N13" s="1366"/>
      <c r="O13" s="1366"/>
      <c r="P13" s="1366"/>
      <c r="Q13" s="1366"/>
      <c r="R13" s="1366"/>
      <c r="S13" s="1366"/>
      <c r="T13" s="1366"/>
      <c r="U13" s="1366"/>
      <c r="V13" s="1366"/>
      <c r="W13" s="1366"/>
      <c r="X13" s="1366"/>
      <c r="Y13" s="1366"/>
      <c r="Z13" s="1043"/>
      <c r="AA13" s="1043"/>
    </row>
    <row r="14" spans="1:27" ht="19.5">
      <c r="A14" s="1459" t="s">
        <v>1534</v>
      </c>
      <c r="B14" s="1107"/>
      <c r="C14" s="1124"/>
      <c r="D14" s="1453"/>
      <c r="E14" s="1453"/>
      <c r="F14" s="1453"/>
      <c r="G14" s="1453"/>
      <c r="H14" s="1453"/>
      <c r="I14" s="1453"/>
      <c r="J14" s="1453"/>
      <c r="K14" s="1124"/>
      <c r="L14" s="1366"/>
      <c r="M14" s="1366"/>
      <c r="N14" s="1366"/>
      <c r="O14" s="1366"/>
      <c r="P14" s="1366"/>
      <c r="Q14" s="1366"/>
      <c r="R14" s="1366"/>
      <c r="S14" s="1366"/>
      <c r="T14" s="1366"/>
      <c r="U14" s="1366"/>
      <c r="V14" s="1366"/>
      <c r="W14" s="1366"/>
      <c r="X14" s="1366"/>
      <c r="Y14" s="1366"/>
      <c r="Z14" s="1043"/>
      <c r="AA14" s="1043"/>
    </row>
    <row r="15" spans="1:27" ht="19.5">
      <c r="A15" s="1459" t="s">
        <v>1535</v>
      </c>
      <c r="B15" s="1107"/>
      <c r="C15" s="1124"/>
      <c r="D15" s="1453"/>
      <c r="E15" s="1453"/>
      <c r="F15" s="1453"/>
      <c r="G15" s="1453"/>
      <c r="H15" s="1453"/>
      <c r="I15" s="1453"/>
      <c r="J15" s="1453"/>
      <c r="K15" s="1124"/>
      <c r="L15" s="1366"/>
      <c r="M15" s="1366"/>
      <c r="N15" s="1366"/>
      <c r="O15" s="1366"/>
      <c r="P15" s="1366"/>
      <c r="Q15" s="1366"/>
      <c r="R15" s="1366"/>
      <c r="S15" s="1366"/>
      <c r="T15" s="1366"/>
      <c r="U15" s="1366"/>
      <c r="V15" s="1366"/>
      <c r="W15" s="1366"/>
      <c r="X15" s="1366"/>
      <c r="Y15" s="1366"/>
      <c r="Z15" s="1043"/>
      <c r="AA15" s="1043"/>
    </row>
    <row r="16" spans="1:27" ht="19.5">
      <c r="A16" s="1459" t="s">
        <v>1536</v>
      </c>
      <c r="B16" s="1107"/>
      <c r="C16" s="1124"/>
      <c r="D16" s="1453"/>
      <c r="E16" s="1453"/>
      <c r="F16" s="1453"/>
      <c r="G16" s="1453"/>
      <c r="H16" s="1453"/>
      <c r="I16" s="1453"/>
      <c r="J16" s="1453"/>
      <c r="K16" s="1124"/>
      <c r="L16" s="1366"/>
      <c r="M16" s="1366"/>
      <c r="N16" s="1366"/>
      <c r="O16" s="1366"/>
      <c r="P16" s="1366"/>
      <c r="Q16" s="1366"/>
      <c r="R16" s="1366"/>
      <c r="S16" s="1366"/>
      <c r="T16" s="1366"/>
      <c r="U16" s="1366"/>
      <c r="V16" s="1366"/>
      <c r="W16" s="1366"/>
      <c r="X16" s="1366"/>
      <c r="Y16" s="1366"/>
      <c r="Z16" s="1043"/>
      <c r="AA16" s="1043"/>
    </row>
    <row r="17" spans="1:27" ht="19.5">
      <c r="A17" s="1107"/>
      <c r="B17" s="1107" t="s">
        <v>8</v>
      </c>
      <c r="C17" s="1124" t="s">
        <v>3</v>
      </c>
      <c r="D17" s="1453"/>
      <c r="E17" s="1453"/>
      <c r="F17" s="1453"/>
      <c r="G17" s="1453"/>
      <c r="H17" s="1453"/>
      <c r="I17" s="1453"/>
      <c r="J17" s="1453"/>
      <c r="K17" s="1124"/>
      <c r="L17" s="1460"/>
      <c r="M17" s="1460"/>
      <c r="N17" s="1460"/>
      <c r="O17" s="1460"/>
      <c r="P17" s="1460"/>
      <c r="Q17" s="1460"/>
      <c r="R17" s="1460"/>
      <c r="S17" s="1460"/>
      <c r="T17" s="1460"/>
      <c r="U17" s="1460"/>
      <c r="V17" s="1460"/>
      <c r="W17" s="1460"/>
      <c r="X17" s="1460"/>
      <c r="Y17" s="1460"/>
      <c r="Z17" s="1043"/>
      <c r="AA17" s="1043"/>
    </row>
    <row r="18" spans="1:27" ht="19.5">
      <c r="A18" s="1283"/>
      <c r="B18" s="1107"/>
      <c r="C18" s="1124" t="s">
        <v>1537</v>
      </c>
      <c r="D18" s="1453"/>
      <c r="E18" s="1453"/>
      <c r="F18" s="1453"/>
      <c r="G18" s="1453"/>
      <c r="H18" s="1453"/>
      <c r="I18" s="1453"/>
      <c r="J18" s="1453"/>
      <c r="K18" s="1124"/>
      <c r="L18" s="1460"/>
      <c r="M18" s="1460"/>
      <c r="N18" s="1460"/>
      <c r="O18" s="1460"/>
      <c r="P18" s="1460"/>
      <c r="Q18" s="1460"/>
      <c r="R18" s="1460"/>
      <c r="S18" s="1460"/>
      <c r="T18" s="1460"/>
      <c r="U18" s="1460"/>
      <c r="V18" s="1460"/>
      <c r="W18" s="1460"/>
      <c r="X18" s="1460"/>
      <c r="Y18" s="1460"/>
      <c r="Z18" s="1043"/>
      <c r="AA18" s="1043"/>
    </row>
    <row r="19" spans="1:27" ht="19.5">
      <c r="A19" s="1461"/>
      <c r="B19" s="1461"/>
      <c r="C19" s="1461"/>
      <c r="D19" s="1453"/>
      <c r="E19" s="1453"/>
      <c r="F19" s="1453"/>
      <c r="G19" s="1453"/>
      <c r="H19" s="1453"/>
      <c r="I19" s="1453"/>
      <c r="J19" s="1453"/>
      <c r="K19" s="1461"/>
      <c r="L19" s="1462"/>
      <c r="M19" s="1462"/>
      <c r="N19" s="1462"/>
      <c r="O19" s="1462"/>
      <c r="P19" s="1462"/>
      <c r="Q19" s="1462"/>
      <c r="R19" s="1462"/>
      <c r="S19" s="1462"/>
      <c r="T19" s="1462"/>
      <c r="U19" s="1462"/>
      <c r="V19" s="1462"/>
      <c r="W19" s="1462"/>
      <c r="X19" s="1462"/>
      <c r="Y19" s="1462"/>
      <c r="Z19" s="1043"/>
      <c r="AA19" s="1043"/>
    </row>
    <row r="20" spans="1:27" ht="19.5">
      <c r="A20" s="1457" t="s">
        <v>1538</v>
      </c>
      <c r="B20" s="1124"/>
      <c r="C20" s="1238"/>
      <c r="D20" s="1453"/>
      <c r="E20" s="1453"/>
      <c r="F20" s="1453"/>
      <c r="G20" s="1453"/>
      <c r="H20" s="1453"/>
      <c r="I20" s="1453"/>
      <c r="J20" s="1453"/>
      <c r="K20" s="1238"/>
      <c r="L20" s="1458"/>
      <c r="M20" s="1458"/>
      <c r="N20" s="1458"/>
      <c r="O20" s="1458"/>
      <c r="P20" s="969"/>
      <c r="Q20" s="970"/>
      <c r="R20" s="971"/>
      <c r="S20" s="971"/>
      <c r="T20" s="971"/>
      <c r="U20" s="971"/>
      <c r="V20" s="971"/>
      <c r="W20" s="971"/>
      <c r="X20" s="971"/>
      <c r="Y20" s="971"/>
      <c r="Z20" s="1043"/>
      <c r="AA20" s="1043"/>
    </row>
    <row r="21" spans="1:27" ht="19.5">
      <c r="A21" s="1459" t="s">
        <v>1235</v>
      </c>
      <c r="B21" s="1124"/>
      <c r="C21" s="1238"/>
      <c r="D21" s="1453"/>
      <c r="E21" s="1453"/>
      <c r="F21" s="1453"/>
      <c r="G21" s="1453"/>
      <c r="H21" s="1453"/>
      <c r="I21" s="1453"/>
      <c r="J21" s="1453"/>
      <c r="K21" s="1238"/>
      <c r="L21" s="1366"/>
      <c r="M21" s="1366"/>
      <c r="N21" s="1366"/>
      <c r="O21" s="1366"/>
      <c r="P21" s="1366"/>
      <c r="Q21" s="1366"/>
      <c r="R21" s="1366"/>
      <c r="S21" s="1366"/>
      <c r="T21" s="1366"/>
      <c r="U21" s="1366"/>
      <c r="V21" s="1366"/>
      <c r="W21" s="1366"/>
      <c r="X21" s="1366"/>
      <c r="Y21" s="1366"/>
      <c r="Z21" s="1043"/>
      <c r="AA21" s="1043"/>
    </row>
    <row r="22" spans="1:27" ht="19.5">
      <c r="A22" s="1459" t="s">
        <v>1539</v>
      </c>
      <c r="B22" s="1124"/>
      <c r="C22" s="1238"/>
      <c r="D22" s="1453"/>
      <c r="E22" s="1453"/>
      <c r="F22" s="1453"/>
      <c r="G22" s="1453"/>
      <c r="H22" s="1453"/>
      <c r="I22" s="1453"/>
      <c r="J22" s="1453"/>
      <c r="K22" s="1238"/>
      <c r="L22" s="1366"/>
      <c r="M22" s="1366"/>
      <c r="N22" s="1366"/>
      <c r="O22" s="1366"/>
      <c r="P22" s="1366"/>
      <c r="Q22" s="1366"/>
      <c r="R22" s="1366"/>
      <c r="S22" s="1366"/>
      <c r="T22" s="1366"/>
      <c r="U22" s="1366"/>
      <c r="V22" s="1366"/>
      <c r="W22" s="1366"/>
      <c r="X22" s="1366"/>
      <c r="Y22" s="1366"/>
      <c r="Z22" s="1043"/>
      <c r="AA22" s="1043"/>
    </row>
    <row r="23" spans="1:27" ht="19.5">
      <c r="A23" s="1459" t="s">
        <v>1540</v>
      </c>
      <c r="B23" s="1124"/>
      <c r="C23" s="1238"/>
      <c r="D23" s="1453"/>
      <c r="E23" s="1453"/>
      <c r="F23" s="1453"/>
      <c r="G23" s="1453"/>
      <c r="H23" s="1453"/>
      <c r="I23" s="1453"/>
      <c r="J23" s="1453"/>
      <c r="K23" s="1238"/>
      <c r="L23" s="1366"/>
      <c r="M23" s="1366"/>
      <c r="N23" s="1366"/>
      <c r="O23" s="1366"/>
      <c r="P23" s="1366"/>
      <c r="Q23" s="1366"/>
      <c r="R23" s="1366"/>
      <c r="S23" s="1366"/>
      <c r="T23" s="1366"/>
      <c r="U23" s="1366"/>
      <c r="V23" s="1366"/>
      <c r="W23" s="1366"/>
      <c r="X23" s="1366"/>
      <c r="Y23" s="1366"/>
      <c r="Z23" s="1043"/>
      <c r="AA23" s="1043"/>
    </row>
    <row r="24" spans="1:27" ht="19.5">
      <c r="A24" s="1459"/>
      <c r="B24" s="1107" t="s">
        <v>8</v>
      </c>
      <c r="C24" s="1124" t="s">
        <v>2</v>
      </c>
      <c r="D24" s="1453"/>
      <c r="E24" s="1453"/>
      <c r="F24" s="1453"/>
      <c r="G24" s="1453"/>
      <c r="H24" s="1453"/>
      <c r="I24" s="1453"/>
      <c r="J24" s="1453"/>
      <c r="K24" s="1124"/>
      <c r="L24" s="1460"/>
      <c r="M24" s="1460"/>
      <c r="N24" s="1460"/>
      <c r="O24" s="1460"/>
      <c r="P24" s="1460"/>
      <c r="Q24" s="1460"/>
      <c r="R24" s="1460"/>
      <c r="S24" s="1460"/>
      <c r="T24" s="1460"/>
      <c r="U24" s="1460"/>
      <c r="V24" s="1460"/>
      <c r="W24" s="1460"/>
      <c r="X24" s="1460"/>
      <c r="Y24" s="1460"/>
      <c r="Z24" s="1043"/>
      <c r="AA24" s="1043"/>
    </row>
    <row r="25" spans="1:27" ht="19.5">
      <c r="A25" s="1459" t="s">
        <v>1541</v>
      </c>
      <c r="B25" s="1107"/>
      <c r="C25" s="1124"/>
      <c r="D25" s="1453"/>
      <c r="E25" s="1453"/>
      <c r="F25" s="1453"/>
      <c r="G25" s="1453"/>
      <c r="H25" s="1453"/>
      <c r="I25" s="1453"/>
      <c r="J25" s="1453"/>
      <c r="K25" s="1124"/>
      <c r="L25" s="1366"/>
      <c r="M25" s="1366"/>
      <c r="N25" s="1366"/>
      <c r="O25" s="1366"/>
      <c r="P25" s="1366"/>
      <c r="Q25" s="1366"/>
      <c r="R25" s="1366"/>
      <c r="S25" s="1366"/>
      <c r="T25" s="1366"/>
      <c r="U25" s="1366"/>
      <c r="V25" s="1366"/>
      <c r="W25" s="1366"/>
      <c r="X25" s="1366"/>
      <c r="Y25" s="1366"/>
      <c r="Z25" s="1043"/>
      <c r="AA25" s="1043"/>
    </row>
    <row r="26" spans="1:27" ht="19.5">
      <c r="A26" s="1459" t="s">
        <v>1542</v>
      </c>
      <c r="B26" s="1107"/>
      <c r="C26" s="1124"/>
      <c r="D26" s="1453"/>
      <c r="E26" s="1453"/>
      <c r="F26" s="1453"/>
      <c r="G26" s="1453"/>
      <c r="H26" s="1453"/>
      <c r="I26" s="1453"/>
      <c r="J26" s="1453"/>
      <c r="K26" s="1124"/>
      <c r="L26" s="1366"/>
      <c r="M26" s="1366"/>
      <c r="N26" s="1366"/>
      <c r="O26" s="1366"/>
      <c r="P26" s="1366"/>
      <c r="Q26" s="1366"/>
      <c r="R26" s="1366"/>
      <c r="S26" s="1366"/>
      <c r="T26" s="1366"/>
      <c r="U26" s="1366"/>
      <c r="V26" s="1366"/>
      <c r="W26" s="1366"/>
      <c r="X26" s="1366"/>
      <c r="Y26" s="1366"/>
      <c r="Z26" s="1043"/>
      <c r="AA26" s="1043"/>
    </row>
    <row r="27" spans="1:27" ht="19.5">
      <c r="A27" s="1459" t="s">
        <v>1543</v>
      </c>
      <c r="B27" s="1107"/>
      <c r="C27" s="1124"/>
      <c r="D27" s="1453"/>
      <c r="E27" s="1453"/>
      <c r="F27" s="1453"/>
      <c r="G27" s="1453"/>
      <c r="H27" s="1453"/>
      <c r="I27" s="1453"/>
      <c r="J27" s="1453"/>
      <c r="K27" s="1124"/>
      <c r="L27" s="1366"/>
      <c r="M27" s="1366"/>
      <c r="N27" s="1366"/>
      <c r="O27" s="1366"/>
      <c r="P27" s="1366"/>
      <c r="Q27" s="1366"/>
      <c r="R27" s="1366"/>
      <c r="S27" s="1366"/>
      <c r="T27" s="1366"/>
      <c r="U27" s="1366"/>
      <c r="V27" s="1366"/>
      <c r="W27" s="1366"/>
      <c r="X27" s="1366"/>
      <c r="Y27" s="1366"/>
      <c r="Z27" s="1043"/>
      <c r="AA27" s="1043"/>
    </row>
    <row r="28" spans="1:27" ht="19.5">
      <c r="A28" s="1459" t="s">
        <v>1544</v>
      </c>
      <c r="B28" s="1107"/>
      <c r="C28" s="1124"/>
      <c r="D28" s="1453"/>
      <c r="E28" s="1453"/>
      <c r="F28" s="1453"/>
      <c r="G28" s="1453"/>
      <c r="H28" s="1453"/>
      <c r="I28" s="1453"/>
      <c r="J28" s="1453"/>
      <c r="K28" s="1124"/>
      <c r="L28" s="1366"/>
      <c r="M28" s="1366"/>
      <c r="N28" s="1366"/>
      <c r="O28" s="1366"/>
      <c r="P28" s="1366"/>
      <c r="Q28" s="1366"/>
      <c r="R28" s="1366"/>
      <c r="S28" s="1366"/>
      <c r="T28" s="1366"/>
      <c r="U28" s="1366"/>
      <c r="V28" s="1366"/>
      <c r="W28" s="1366"/>
      <c r="X28" s="1366"/>
      <c r="Y28" s="1366"/>
      <c r="Z28" s="1043"/>
      <c r="AA28" s="1043"/>
    </row>
    <row r="29" spans="1:27" ht="19.5">
      <c r="A29" s="1107"/>
      <c r="B29" s="1107" t="s">
        <v>8</v>
      </c>
      <c r="C29" s="1124" t="s">
        <v>3</v>
      </c>
      <c r="D29" s="1453"/>
      <c r="E29" s="1453"/>
      <c r="F29" s="1453"/>
      <c r="G29" s="1453"/>
      <c r="H29" s="1453"/>
      <c r="I29" s="1453"/>
      <c r="J29" s="1453"/>
      <c r="K29" s="1124"/>
      <c r="L29" s="1460"/>
      <c r="M29" s="1460"/>
      <c r="N29" s="1460"/>
      <c r="O29" s="1460"/>
      <c r="P29" s="1460"/>
      <c r="Q29" s="1460"/>
      <c r="R29" s="1460"/>
      <c r="S29" s="1460"/>
      <c r="T29" s="1460"/>
      <c r="U29" s="1460"/>
      <c r="V29" s="1460"/>
      <c r="W29" s="1460"/>
      <c r="X29" s="1460"/>
      <c r="Y29" s="1460"/>
      <c r="Z29" s="1043"/>
      <c r="AA29" s="1043"/>
    </row>
    <row r="30" spans="1:27" ht="19.5">
      <c r="A30" s="1283"/>
      <c r="B30" s="1107"/>
      <c r="C30" s="1124" t="s">
        <v>1537</v>
      </c>
      <c r="D30" s="1453"/>
      <c r="E30" s="1453"/>
      <c r="F30" s="1453"/>
      <c r="G30" s="1453"/>
      <c r="H30" s="1453"/>
      <c r="I30" s="1453"/>
      <c r="J30" s="1453"/>
      <c r="K30" s="1124"/>
      <c r="L30" s="1460"/>
      <c r="M30" s="1460"/>
      <c r="N30" s="1460"/>
      <c r="O30" s="1460"/>
      <c r="P30" s="1460"/>
      <c r="Q30" s="1460"/>
      <c r="R30" s="1460"/>
      <c r="S30" s="1460"/>
      <c r="T30" s="1460"/>
      <c r="U30" s="1460"/>
      <c r="V30" s="1460"/>
      <c r="W30" s="1460"/>
      <c r="X30" s="1460"/>
      <c r="Y30" s="1460"/>
      <c r="Z30" s="1043"/>
      <c r="AA30" s="1043"/>
    </row>
    <row r="31" spans="1:27" ht="19.5">
      <c r="A31" s="1461"/>
      <c r="B31" s="1461"/>
      <c r="C31" s="1461"/>
      <c r="D31" s="1453"/>
      <c r="E31" s="1453"/>
      <c r="F31" s="1453"/>
      <c r="G31" s="1453"/>
      <c r="H31" s="1453"/>
      <c r="I31" s="1453"/>
      <c r="J31" s="1453"/>
      <c r="K31" s="1461"/>
      <c r="L31" s="1462"/>
      <c r="M31" s="1462"/>
      <c r="N31" s="1462"/>
      <c r="O31" s="1462"/>
      <c r="P31" s="1462"/>
      <c r="Q31" s="1462"/>
      <c r="R31" s="1462"/>
      <c r="S31" s="1462"/>
      <c r="T31" s="1463"/>
      <c r="U31" s="1463"/>
      <c r="V31" s="1463"/>
      <c r="W31" s="1463"/>
      <c r="X31" s="1463"/>
      <c r="Y31" s="1463"/>
      <c r="Z31" s="1043"/>
      <c r="AA31" s="1043"/>
    </row>
    <row r="32" spans="1:27" ht="19.5">
      <c r="A32" s="1457" t="s">
        <v>1545</v>
      </c>
      <c r="B32" s="1124"/>
      <c r="C32" s="1238"/>
      <c r="D32" s="1453"/>
      <c r="E32" s="1453"/>
      <c r="F32" s="1453"/>
      <c r="G32" s="1453"/>
      <c r="H32" s="1453"/>
      <c r="I32" s="1453"/>
      <c r="J32" s="1453"/>
      <c r="K32" s="1238"/>
      <c r="L32" s="1458"/>
      <c r="M32" s="1458"/>
      <c r="N32" s="1458"/>
      <c r="O32" s="1458"/>
      <c r="P32" s="969"/>
      <c r="Q32" s="970"/>
      <c r="R32" s="971"/>
      <c r="S32" s="971"/>
      <c r="T32" s="971"/>
      <c r="U32" s="971"/>
      <c r="V32" s="971"/>
      <c r="W32" s="971"/>
      <c r="X32" s="971"/>
      <c r="Y32" s="971"/>
      <c r="Z32" s="1043"/>
      <c r="AA32" s="1043"/>
    </row>
    <row r="33" spans="1:27" ht="19.5">
      <c r="A33" s="1107"/>
      <c r="B33" s="1124"/>
      <c r="C33" s="1238"/>
      <c r="D33" s="1453"/>
      <c r="E33" s="1453"/>
      <c r="F33" s="1453"/>
      <c r="G33" s="1453"/>
      <c r="H33" s="1453"/>
      <c r="I33" s="1453"/>
      <c r="J33" s="1453"/>
      <c r="K33" s="1238"/>
      <c r="L33" s="1458"/>
      <c r="M33" s="1458"/>
      <c r="N33" s="1458"/>
      <c r="O33" s="1458"/>
      <c r="P33" s="969"/>
      <c r="Q33" s="970"/>
      <c r="R33" s="971"/>
      <c r="S33" s="971"/>
      <c r="T33" s="971"/>
      <c r="U33" s="971"/>
      <c r="V33" s="971"/>
      <c r="W33" s="971"/>
      <c r="X33" s="971"/>
      <c r="Y33" s="971"/>
      <c r="Z33" s="1043"/>
      <c r="AA33" s="1043"/>
    </row>
    <row r="34" spans="1:27" ht="19.5">
      <c r="A34" s="1107"/>
      <c r="B34" s="1107" t="s">
        <v>8</v>
      </c>
      <c r="C34" s="1124" t="s">
        <v>2</v>
      </c>
      <c r="D34" s="1453"/>
      <c r="E34" s="1453"/>
      <c r="F34" s="1453"/>
      <c r="G34" s="1453"/>
      <c r="H34" s="1453"/>
      <c r="I34" s="1453"/>
      <c r="J34" s="1453"/>
      <c r="K34" s="1124"/>
      <c r="L34" s="1464"/>
      <c r="M34" s="1464"/>
      <c r="N34" s="1464"/>
      <c r="O34" s="1464"/>
      <c r="P34" s="1464"/>
      <c r="Q34" s="1464"/>
      <c r="R34" s="1464"/>
      <c r="S34" s="1464"/>
      <c r="T34" s="1464"/>
      <c r="U34" s="1464"/>
      <c r="V34" s="1464"/>
      <c r="W34" s="1464"/>
      <c r="X34" s="1464"/>
      <c r="Y34" s="1464"/>
      <c r="Z34" s="1043"/>
      <c r="AA34" s="1043"/>
    </row>
    <row r="35" spans="1:27" ht="19.5">
      <c r="A35" s="1459" t="s">
        <v>1546</v>
      </c>
      <c r="B35" s="1107"/>
      <c r="C35" s="1124"/>
      <c r="D35" s="1453"/>
      <c r="E35" s="1453"/>
      <c r="F35" s="1453"/>
      <c r="G35" s="1453"/>
      <c r="H35" s="1453"/>
      <c r="I35" s="1453"/>
      <c r="J35" s="1453"/>
      <c r="K35" s="1124"/>
      <c r="L35" s="1464"/>
      <c r="M35" s="1464"/>
      <c r="N35" s="1464"/>
      <c r="O35" s="1464"/>
      <c r="P35" s="1464"/>
      <c r="Q35" s="1464"/>
      <c r="R35" s="1464"/>
      <c r="S35" s="1464"/>
      <c r="T35" s="1464"/>
      <c r="U35" s="1464"/>
      <c r="V35" s="1464"/>
      <c r="W35" s="1464"/>
      <c r="X35" s="1464"/>
      <c r="Y35" s="1464"/>
      <c r="Z35" s="1043"/>
      <c r="AA35" s="1043"/>
    </row>
    <row r="36" spans="1:27" ht="19.5">
      <c r="A36" s="1107"/>
      <c r="B36" s="1107" t="s">
        <v>8</v>
      </c>
      <c r="C36" s="1124" t="s">
        <v>3</v>
      </c>
      <c r="D36" s="1453"/>
      <c r="E36" s="1453"/>
      <c r="F36" s="1453"/>
      <c r="G36" s="1453"/>
      <c r="H36" s="1453"/>
      <c r="I36" s="1453"/>
      <c r="J36" s="1453"/>
      <c r="K36" s="1124"/>
      <c r="L36" s="1465"/>
      <c r="M36" s="1465"/>
      <c r="N36" s="1465"/>
      <c r="O36" s="1465"/>
      <c r="P36" s="1465"/>
      <c r="Q36" s="1465"/>
      <c r="R36" s="1465"/>
      <c r="S36" s="1465"/>
      <c r="T36" s="1465"/>
      <c r="U36" s="1465"/>
      <c r="V36" s="1465"/>
      <c r="W36" s="1465"/>
      <c r="X36" s="1465"/>
      <c r="Y36" s="1465"/>
      <c r="Z36" s="1043"/>
      <c r="AA36" s="1043"/>
    </row>
    <row r="37" spans="1:27" ht="19.5">
      <c r="A37" s="1283"/>
      <c r="B37" s="1107"/>
      <c r="C37" s="1124" t="s">
        <v>1537</v>
      </c>
      <c r="D37" s="1453"/>
      <c r="E37" s="1453"/>
      <c r="F37" s="1453"/>
      <c r="G37" s="1453"/>
      <c r="H37" s="1453"/>
      <c r="I37" s="1453"/>
      <c r="J37" s="1453"/>
      <c r="K37" s="1124"/>
      <c r="L37" s="1466"/>
      <c r="M37" s="1466"/>
      <c r="N37" s="1466"/>
      <c r="O37" s="1466"/>
      <c r="P37" s="1466"/>
      <c r="Q37" s="1466"/>
      <c r="R37" s="1466"/>
      <c r="S37" s="1466"/>
      <c r="T37" s="1466"/>
      <c r="U37" s="1466"/>
      <c r="V37" s="1466"/>
      <c r="W37" s="1466"/>
      <c r="X37" s="1466"/>
      <c r="Y37" s="1466"/>
      <c r="Z37" s="1043"/>
      <c r="AA37" s="1043"/>
    </row>
    <row r="38" spans="1:27" ht="19.5">
      <c r="A38" s="1461"/>
      <c r="B38" s="1461"/>
      <c r="C38" s="1461"/>
      <c r="D38" s="1453"/>
      <c r="E38" s="1453"/>
      <c r="F38" s="1453"/>
      <c r="G38" s="1453"/>
      <c r="H38" s="1453"/>
      <c r="I38" s="1453"/>
      <c r="J38" s="1453"/>
      <c r="K38" s="1461"/>
      <c r="L38" s="1462"/>
      <c r="M38" s="1462"/>
      <c r="N38" s="1462"/>
      <c r="O38" s="1462"/>
      <c r="P38" s="1462"/>
      <c r="Q38" s="1462"/>
      <c r="R38" s="1462"/>
      <c r="S38" s="1462"/>
      <c r="T38" s="1463"/>
      <c r="U38" s="1463"/>
      <c r="V38" s="1463"/>
      <c r="W38" s="1463"/>
      <c r="X38" s="1463"/>
      <c r="Y38" s="1463"/>
      <c r="Z38" s="1043"/>
      <c r="AA38" s="1043"/>
    </row>
    <row r="39" spans="1:27" ht="19.5">
      <c r="A39" s="1457" t="s">
        <v>1547</v>
      </c>
      <c r="B39" s="1124"/>
      <c r="C39" s="1238"/>
      <c r="D39" s="1453"/>
      <c r="E39" s="1453"/>
      <c r="F39" s="1453"/>
      <c r="G39" s="1453"/>
      <c r="H39" s="1453"/>
      <c r="I39" s="1453"/>
      <c r="J39" s="1453"/>
      <c r="K39" s="1238"/>
      <c r="L39" s="1458"/>
      <c r="M39" s="1458"/>
      <c r="N39" s="1458"/>
      <c r="O39" s="1458"/>
      <c r="P39" s="969"/>
      <c r="Q39" s="970"/>
      <c r="R39" s="971"/>
      <c r="S39" s="971"/>
      <c r="T39" s="971"/>
      <c r="U39" s="971"/>
      <c r="V39" s="971"/>
      <c r="W39" s="971"/>
      <c r="X39" s="971"/>
      <c r="Y39" s="971"/>
      <c r="Z39" s="1043"/>
      <c r="AA39" s="1043"/>
    </row>
    <row r="40" spans="1:27" ht="19.5">
      <c r="A40" s="1107"/>
      <c r="B40" s="1124"/>
      <c r="C40" s="1238"/>
      <c r="D40" s="1453"/>
      <c r="E40" s="1453"/>
      <c r="F40" s="1453"/>
      <c r="G40" s="1453"/>
      <c r="H40" s="1453"/>
      <c r="I40" s="1453"/>
      <c r="J40" s="1453"/>
      <c r="K40" s="1238"/>
      <c r="L40" s="1458"/>
      <c r="M40" s="1458"/>
      <c r="N40" s="1458"/>
      <c r="O40" s="1458"/>
      <c r="P40" s="969"/>
      <c r="Q40" s="970"/>
      <c r="R40" s="971"/>
      <c r="S40" s="971"/>
      <c r="T40" s="971"/>
      <c r="U40" s="971"/>
      <c r="V40" s="971"/>
      <c r="W40" s="971"/>
      <c r="X40" s="971"/>
      <c r="Y40" s="971"/>
      <c r="Z40" s="1043"/>
      <c r="AA40" s="1043"/>
    </row>
    <row r="41" spans="1:27" ht="19.5">
      <c r="A41" s="1107"/>
      <c r="B41" s="1107" t="s">
        <v>8</v>
      </c>
      <c r="C41" s="1124" t="s">
        <v>2</v>
      </c>
      <c r="D41" s="1453"/>
      <c r="E41" s="1453"/>
      <c r="F41" s="1453"/>
      <c r="G41" s="1453"/>
      <c r="H41" s="1453"/>
      <c r="I41" s="1453"/>
      <c r="J41" s="1453"/>
      <c r="K41" s="1124"/>
      <c r="L41" s="1464"/>
      <c r="M41" s="1464"/>
      <c r="N41" s="1464"/>
      <c r="O41" s="1464"/>
      <c r="P41" s="1464"/>
      <c r="Q41" s="1464"/>
      <c r="R41" s="1464"/>
      <c r="S41" s="1464"/>
      <c r="T41" s="1464"/>
      <c r="U41" s="1464"/>
      <c r="V41" s="1464"/>
      <c r="W41" s="1464"/>
      <c r="X41" s="1464"/>
      <c r="Y41" s="1464"/>
      <c r="Z41" s="1043"/>
      <c r="AA41" s="1043"/>
    </row>
    <row r="42" spans="1:27" ht="19.5">
      <c r="A42" s="1459" t="s">
        <v>1548</v>
      </c>
      <c r="B42" s="1107"/>
      <c r="C42" s="1124"/>
      <c r="D42" s="1453"/>
      <c r="E42" s="1453"/>
      <c r="F42" s="1453"/>
      <c r="G42" s="1453"/>
      <c r="H42" s="1453"/>
      <c r="I42" s="1453"/>
      <c r="J42" s="1453"/>
      <c r="K42" s="1124"/>
      <c r="L42" s="1464"/>
      <c r="M42" s="1464"/>
      <c r="N42" s="1464"/>
      <c r="O42" s="1464"/>
      <c r="P42" s="1464"/>
      <c r="Q42" s="1464"/>
      <c r="R42" s="1464"/>
      <c r="S42" s="1464"/>
      <c r="T42" s="1464"/>
      <c r="U42" s="1464"/>
      <c r="V42" s="1464"/>
      <c r="W42" s="1464"/>
      <c r="X42" s="1464"/>
      <c r="Y42" s="1464"/>
      <c r="Z42" s="1043"/>
      <c r="AA42" s="1043"/>
    </row>
    <row r="43" spans="1:27" ht="19.5">
      <c r="A43" s="1107"/>
      <c r="B43" s="1107" t="s">
        <v>8</v>
      </c>
      <c r="C43" s="1124" t="s">
        <v>3</v>
      </c>
      <c r="D43" s="1453"/>
      <c r="E43" s="1453"/>
      <c r="F43" s="1453"/>
      <c r="G43" s="1453"/>
      <c r="H43" s="1453"/>
      <c r="I43" s="1453"/>
      <c r="J43" s="1453"/>
      <c r="K43" s="1124"/>
      <c r="L43" s="1465"/>
      <c r="M43" s="1465"/>
      <c r="N43" s="1465"/>
      <c r="O43" s="1465"/>
      <c r="P43" s="1465"/>
      <c r="Q43" s="1465"/>
      <c r="R43" s="1465"/>
      <c r="S43" s="1465"/>
      <c r="T43" s="1465"/>
      <c r="U43" s="1465"/>
      <c r="V43" s="1465"/>
      <c r="W43" s="1465"/>
      <c r="X43" s="1465"/>
      <c r="Y43" s="1465"/>
      <c r="Z43" s="1043"/>
      <c r="AA43" s="1043"/>
    </row>
    <row r="44" spans="1:27" ht="19.5">
      <c r="A44" s="1283"/>
      <c r="B44" s="1107"/>
      <c r="C44" s="1124" t="s">
        <v>1537</v>
      </c>
      <c r="D44" s="1453"/>
      <c r="E44" s="1453"/>
      <c r="F44" s="1453"/>
      <c r="G44" s="1453"/>
      <c r="H44" s="1453"/>
      <c r="I44" s="1453"/>
      <c r="J44" s="1453"/>
      <c r="K44" s="1124"/>
      <c r="L44" s="1466"/>
      <c r="M44" s="1466"/>
      <c r="N44" s="1466"/>
      <c r="O44" s="1466"/>
      <c r="P44" s="1466"/>
      <c r="Q44" s="1466"/>
      <c r="R44" s="1466"/>
      <c r="S44" s="1466"/>
      <c r="T44" s="1466"/>
      <c r="U44" s="1466"/>
      <c r="V44" s="1466"/>
      <c r="W44" s="1466"/>
      <c r="X44" s="1466"/>
      <c r="Y44" s="1466"/>
      <c r="Z44" s="1043"/>
      <c r="AA44" s="1043"/>
    </row>
    <row r="45" spans="1:27">
      <c r="Z45" s="1043"/>
      <c r="AA45" s="1043"/>
    </row>
    <row r="46" spans="1:27">
      <c r="Z46" s="1043"/>
      <c r="AA46" s="1043"/>
    </row>
    <row r="47" spans="1:27" ht="19.5">
      <c r="A47" s="1453" t="s">
        <v>1549</v>
      </c>
      <c r="B47" s="1453"/>
      <c r="C47" s="1453"/>
      <c r="D47" s="1453"/>
      <c r="E47" s="1453"/>
      <c r="F47" s="1453"/>
      <c r="G47" s="1453"/>
      <c r="H47" s="1453"/>
      <c r="I47" s="1453"/>
      <c r="J47" s="1453"/>
      <c r="K47" s="1453"/>
      <c r="L47" s="1453"/>
      <c r="M47" s="1454"/>
      <c r="N47" s="1454"/>
      <c r="O47" s="1454"/>
      <c r="P47" s="1454"/>
      <c r="Q47" s="1454"/>
      <c r="R47" s="1454"/>
      <c r="S47" s="1454"/>
      <c r="T47" s="1454"/>
      <c r="U47" s="1454"/>
      <c r="V47" s="1454"/>
      <c r="W47" s="1454"/>
      <c r="X47" s="1454"/>
      <c r="Y47" s="1454"/>
      <c r="Z47" s="1043"/>
      <c r="AA47" s="1043"/>
    </row>
    <row r="48" spans="1:27">
      <c r="Z48" s="1043"/>
      <c r="AA48" s="1043"/>
    </row>
    <row r="49" spans="1:27">
      <c r="A49" s="1124"/>
      <c r="B49" s="1124"/>
      <c r="C49" s="1124"/>
      <c r="D49" s="1124"/>
      <c r="E49" s="1124"/>
      <c r="F49" s="1124"/>
      <c r="G49" s="1124"/>
      <c r="H49" s="1124"/>
      <c r="I49" s="1124"/>
      <c r="J49" s="1124"/>
      <c r="K49" s="1124"/>
      <c r="L49" s="1455"/>
      <c r="M49" s="1455"/>
      <c r="N49" s="1455"/>
      <c r="O49" s="1455"/>
      <c r="P49" s="1455"/>
      <c r="Q49" s="1455"/>
      <c r="R49" s="1455"/>
      <c r="S49" s="1455"/>
      <c r="T49" s="1455"/>
      <c r="U49" s="1455"/>
      <c r="V49" s="1455"/>
      <c r="W49" s="1455"/>
      <c r="X49" s="1455"/>
      <c r="Y49" s="1455"/>
      <c r="Z49" s="1043"/>
      <c r="AA49" s="1043"/>
    </row>
    <row r="50" spans="1:27">
      <c r="A50" s="1107"/>
      <c r="B50" s="1136"/>
      <c r="C50" s="1137"/>
      <c r="D50" s="1137"/>
      <c r="E50" s="1137"/>
      <c r="F50" s="1137"/>
      <c r="G50" s="1137"/>
      <c r="H50" s="1137"/>
      <c r="I50" s="1137"/>
      <c r="J50" s="1137"/>
      <c r="K50" s="1137"/>
      <c r="L50" s="1456"/>
      <c r="M50" s="1456"/>
      <c r="N50" s="1456"/>
      <c r="O50" s="1456"/>
      <c r="P50" s="1456"/>
      <c r="Q50" s="1456"/>
      <c r="R50" s="1456"/>
      <c r="S50" s="1456"/>
      <c r="T50" s="1456"/>
      <c r="U50" s="1456"/>
      <c r="V50" s="1456"/>
      <c r="W50" s="1456"/>
      <c r="X50" s="1456"/>
      <c r="Y50" s="1456"/>
      <c r="Z50" s="1043"/>
      <c r="AA50" s="1043"/>
    </row>
    <row r="51" spans="1:27" ht="19.5">
      <c r="A51" s="1457" t="s">
        <v>1538</v>
      </c>
      <c r="B51" s="1124"/>
      <c r="C51" s="1238"/>
      <c r="D51" s="1453"/>
      <c r="E51" s="1453"/>
      <c r="F51" s="1453"/>
      <c r="G51" s="1453"/>
      <c r="H51" s="1453"/>
      <c r="I51" s="1453"/>
      <c r="J51" s="1453"/>
      <c r="K51" s="1238"/>
      <c r="L51" s="1458"/>
      <c r="M51" s="1458"/>
      <c r="N51" s="1458"/>
      <c r="O51" s="1458"/>
      <c r="P51" s="969"/>
      <c r="Q51" s="970"/>
      <c r="R51" s="971"/>
      <c r="S51" s="971"/>
      <c r="T51" s="971"/>
      <c r="U51" s="971"/>
      <c r="V51" s="971"/>
      <c r="W51" s="971"/>
      <c r="X51" s="971"/>
      <c r="Y51" s="971"/>
      <c r="Z51" s="1043"/>
      <c r="AA51" s="1043"/>
    </row>
    <row r="52" spans="1:27" ht="19.5">
      <c r="A52" s="1459" t="s">
        <v>1235</v>
      </c>
      <c r="B52" s="1124"/>
      <c r="C52" s="1238"/>
      <c r="D52" s="1453"/>
      <c r="E52" s="1453"/>
      <c r="F52" s="1453"/>
      <c r="G52" s="1453"/>
      <c r="H52" s="1453"/>
      <c r="I52" s="1453"/>
      <c r="J52" s="1453"/>
      <c r="K52" s="1238"/>
      <c r="L52" s="1464"/>
      <c r="M52" s="1464"/>
      <c r="N52" s="1464"/>
      <c r="O52" s="1464"/>
      <c r="P52" s="1464"/>
      <c r="Q52" s="1464"/>
      <c r="R52" s="1464"/>
      <c r="S52" s="1464"/>
      <c r="T52" s="1464"/>
      <c r="U52" s="1464"/>
      <c r="V52" s="1464"/>
      <c r="W52" s="1464"/>
      <c r="X52" s="1464"/>
      <c r="Y52" s="1464"/>
      <c r="Z52" s="1043"/>
      <c r="AA52" s="1043"/>
    </row>
    <row r="53" spans="1:27" ht="19.5">
      <c r="A53" s="1459" t="s">
        <v>1539</v>
      </c>
      <c r="B53" s="1124"/>
      <c r="C53" s="1238"/>
      <c r="D53" s="1453"/>
      <c r="E53" s="1453"/>
      <c r="F53" s="1453"/>
      <c r="G53" s="1453"/>
      <c r="H53" s="1453"/>
      <c r="I53" s="1453"/>
      <c r="J53" s="1453"/>
      <c r="K53" s="1238"/>
      <c r="L53" s="1464"/>
      <c r="M53" s="1464"/>
      <c r="N53" s="1464"/>
      <c r="O53" s="1464"/>
      <c r="P53" s="1464"/>
      <c r="Q53" s="1464"/>
      <c r="R53" s="1464"/>
      <c r="S53" s="1464"/>
      <c r="T53" s="1464"/>
      <c r="U53" s="1464"/>
      <c r="V53" s="1464"/>
      <c r="W53" s="1464"/>
      <c r="X53" s="1464"/>
      <c r="Y53" s="1464"/>
      <c r="Z53" s="1043"/>
      <c r="AA53" s="1043"/>
    </row>
    <row r="54" spans="1:27" ht="19.5">
      <c r="A54" s="1459" t="s">
        <v>1540</v>
      </c>
      <c r="B54" s="1124"/>
      <c r="C54" s="1238"/>
      <c r="D54" s="1453"/>
      <c r="E54" s="1453"/>
      <c r="F54" s="1453"/>
      <c r="G54" s="1453"/>
      <c r="H54" s="1453"/>
      <c r="I54" s="1453"/>
      <c r="J54" s="1453"/>
      <c r="K54" s="1238"/>
      <c r="L54" s="1464"/>
      <c r="M54" s="1464"/>
      <c r="N54" s="1464"/>
      <c r="O54" s="1464"/>
      <c r="P54" s="1464"/>
      <c r="Q54" s="1464"/>
      <c r="R54" s="1464"/>
      <c r="S54" s="1464"/>
      <c r="T54" s="1464"/>
      <c r="U54" s="1464"/>
      <c r="V54" s="1464"/>
      <c r="W54" s="1464"/>
      <c r="X54" s="1464"/>
      <c r="Y54" s="1464"/>
      <c r="Z54" s="1043"/>
      <c r="AA54" s="1043"/>
    </row>
    <row r="55" spans="1:27" ht="19.5">
      <c r="A55" s="1459"/>
      <c r="B55" s="1107" t="s">
        <v>8</v>
      </c>
      <c r="C55" s="1124" t="s">
        <v>2</v>
      </c>
      <c r="D55" s="1453"/>
      <c r="E55" s="1453"/>
      <c r="F55" s="1453"/>
      <c r="G55" s="1453"/>
      <c r="H55" s="1453"/>
      <c r="I55" s="1453"/>
      <c r="J55" s="1453"/>
      <c r="K55" s="1124"/>
      <c r="L55" s="1466"/>
      <c r="M55" s="1466"/>
      <c r="N55" s="1466"/>
      <c r="O55" s="1466"/>
      <c r="P55" s="1466"/>
      <c r="Q55" s="1466"/>
      <c r="R55" s="1466"/>
      <c r="S55" s="1466"/>
      <c r="T55" s="1466"/>
      <c r="U55" s="1466"/>
      <c r="V55" s="1466"/>
      <c r="W55" s="1466"/>
      <c r="X55" s="1466"/>
      <c r="Y55" s="1466"/>
      <c r="Z55" s="1043"/>
      <c r="AA55" s="1043"/>
    </row>
    <row r="56" spans="1:27" ht="19.5">
      <c r="A56" s="1459" t="s">
        <v>1541</v>
      </c>
      <c r="B56" s="1107"/>
      <c r="C56" s="1124"/>
      <c r="D56" s="1453"/>
      <c r="E56" s="1453"/>
      <c r="F56" s="1453"/>
      <c r="G56" s="1453"/>
      <c r="H56" s="1453"/>
      <c r="I56" s="1453"/>
      <c r="J56" s="1453"/>
      <c r="K56" s="1124"/>
      <c r="L56" s="1464"/>
      <c r="M56" s="1464"/>
      <c r="N56" s="1464"/>
      <c r="O56" s="1464"/>
      <c r="P56" s="1464"/>
      <c r="Q56" s="1464"/>
      <c r="R56" s="1464"/>
      <c r="S56" s="1464"/>
      <c r="T56" s="1464"/>
      <c r="U56" s="1464"/>
      <c r="V56" s="1464"/>
      <c r="W56" s="1464"/>
      <c r="X56" s="1464"/>
      <c r="Y56" s="1464"/>
      <c r="Z56" s="1043"/>
      <c r="AA56" s="1043"/>
    </row>
    <row r="57" spans="1:27" ht="19.5">
      <c r="A57" s="1459" t="s">
        <v>1542</v>
      </c>
      <c r="B57" s="1107"/>
      <c r="C57" s="1124"/>
      <c r="D57" s="1453"/>
      <c r="E57" s="1453"/>
      <c r="F57" s="1453"/>
      <c r="G57" s="1453"/>
      <c r="H57" s="1453"/>
      <c r="I57" s="1453"/>
      <c r="J57" s="1453"/>
      <c r="K57" s="1124"/>
      <c r="L57" s="1464"/>
      <c r="M57" s="1464"/>
      <c r="N57" s="1464"/>
      <c r="O57" s="1464"/>
      <c r="P57" s="1464"/>
      <c r="Q57" s="1464"/>
      <c r="R57" s="1464"/>
      <c r="S57" s="1464"/>
      <c r="T57" s="1464"/>
      <c r="U57" s="1464"/>
      <c r="V57" s="1464"/>
      <c r="W57" s="1464"/>
      <c r="X57" s="1464"/>
      <c r="Y57" s="1464"/>
      <c r="Z57" s="1043"/>
      <c r="AA57" s="1043"/>
    </row>
    <row r="58" spans="1:27" ht="19.5">
      <c r="A58" s="1459" t="s">
        <v>1543</v>
      </c>
      <c r="B58" s="1107"/>
      <c r="C58" s="1124"/>
      <c r="D58" s="1453"/>
      <c r="E58" s="1453"/>
      <c r="F58" s="1453"/>
      <c r="G58" s="1453"/>
      <c r="H58" s="1453"/>
      <c r="I58" s="1453"/>
      <c r="J58" s="1453"/>
      <c r="K58" s="1124"/>
      <c r="L58" s="1464"/>
      <c r="M58" s="1464"/>
      <c r="N58" s="1464"/>
      <c r="O58" s="1464"/>
      <c r="P58" s="1464"/>
      <c r="Q58" s="1464"/>
      <c r="R58" s="1464"/>
      <c r="S58" s="1464"/>
      <c r="T58" s="1464"/>
      <c r="U58" s="1464"/>
      <c r="V58" s="1464"/>
      <c r="W58" s="1464"/>
      <c r="X58" s="1464"/>
      <c r="Y58" s="1464"/>
      <c r="Z58" s="1043"/>
      <c r="AA58" s="1043"/>
    </row>
    <row r="59" spans="1:27" ht="19.5">
      <c r="A59" s="1459" t="s">
        <v>1544</v>
      </c>
      <c r="B59" s="1107"/>
      <c r="C59" s="1124"/>
      <c r="D59" s="1453"/>
      <c r="E59" s="1453"/>
      <c r="F59" s="1453"/>
      <c r="G59" s="1453"/>
      <c r="H59" s="1453"/>
      <c r="I59" s="1453"/>
      <c r="J59" s="1453"/>
      <c r="K59" s="1124"/>
      <c r="L59" s="1464"/>
      <c r="M59" s="1464"/>
      <c r="N59" s="1464"/>
      <c r="O59" s="1464"/>
      <c r="P59" s="1464"/>
      <c r="Q59" s="1464"/>
      <c r="R59" s="1464"/>
      <c r="S59" s="1464"/>
      <c r="T59" s="1464"/>
      <c r="U59" s="1464"/>
      <c r="V59" s="1464"/>
      <c r="W59" s="1464"/>
      <c r="X59" s="1464"/>
      <c r="Y59" s="1464"/>
      <c r="Z59" s="1043"/>
      <c r="AA59" s="1043"/>
    </row>
    <row r="60" spans="1:27" ht="19.5">
      <c r="A60" s="1107"/>
      <c r="B60" s="1107" t="s">
        <v>8</v>
      </c>
      <c r="C60" s="1124" t="s">
        <v>3</v>
      </c>
      <c r="D60" s="1453"/>
      <c r="E60" s="1453"/>
      <c r="F60" s="1453"/>
      <c r="G60" s="1453"/>
      <c r="H60" s="1453"/>
      <c r="I60" s="1453"/>
      <c r="J60" s="1453"/>
      <c r="K60" s="1124"/>
      <c r="L60" s="1466"/>
      <c r="M60" s="1466"/>
      <c r="N60" s="1466"/>
      <c r="O60" s="1466"/>
      <c r="P60" s="1466"/>
      <c r="Q60" s="1466"/>
      <c r="R60" s="1466"/>
      <c r="S60" s="1466"/>
      <c r="T60" s="1466"/>
      <c r="U60" s="1466"/>
      <c r="V60" s="1466"/>
      <c r="W60" s="1466"/>
      <c r="X60" s="1466"/>
      <c r="Y60" s="1466"/>
      <c r="Z60" s="1043"/>
      <c r="AA60" s="1043"/>
    </row>
    <row r="61" spans="1:27" ht="19.5">
      <c r="A61" s="1283"/>
      <c r="B61" s="1107"/>
      <c r="C61" s="1124" t="s">
        <v>1537</v>
      </c>
      <c r="D61" s="1453"/>
      <c r="E61" s="1453"/>
      <c r="F61" s="1453"/>
      <c r="G61" s="1453"/>
      <c r="H61" s="1453"/>
      <c r="I61" s="1453"/>
      <c r="J61" s="1453"/>
      <c r="K61" s="1124"/>
      <c r="L61" s="1466"/>
      <c r="M61" s="1466"/>
      <c r="N61" s="1466"/>
      <c r="O61" s="1466"/>
      <c r="P61" s="1466"/>
      <c r="Q61" s="1466"/>
      <c r="R61" s="1466"/>
      <c r="S61" s="1466"/>
      <c r="T61" s="1466"/>
      <c r="U61" s="1466"/>
      <c r="V61" s="1466"/>
      <c r="W61" s="1466"/>
      <c r="X61" s="1466"/>
      <c r="Y61" s="1466"/>
      <c r="Z61" s="1043"/>
      <c r="AA61" s="1043"/>
    </row>
    <row r="62" spans="1:27">
      <c r="A62" s="1461"/>
      <c r="B62" s="1461"/>
      <c r="C62" s="1461"/>
      <c r="D62" s="1461"/>
      <c r="E62" s="1461"/>
      <c r="F62" s="1461"/>
      <c r="G62" s="1461"/>
      <c r="H62" s="1461"/>
      <c r="I62" s="1461"/>
      <c r="J62" s="1461"/>
      <c r="K62" s="1461"/>
      <c r="L62" s="1462"/>
      <c r="M62" s="1462"/>
      <c r="N62" s="1462"/>
      <c r="O62" s="1462"/>
      <c r="P62" s="1462"/>
      <c r="Q62" s="1462"/>
      <c r="R62" s="1462"/>
      <c r="S62" s="1462"/>
      <c r="T62" s="1463"/>
      <c r="U62" s="1463"/>
      <c r="V62" s="1463"/>
      <c r="W62" s="1463"/>
      <c r="X62" s="1463"/>
      <c r="Y62" s="1463"/>
      <c r="Z62" s="1043"/>
      <c r="AA62" s="1043"/>
    </row>
    <row r="63" spans="1:27" ht="19.5">
      <c r="A63" s="1457" t="s">
        <v>1545</v>
      </c>
      <c r="B63" s="1124"/>
      <c r="C63" s="1238"/>
      <c r="D63" s="1453"/>
      <c r="E63" s="1453"/>
      <c r="F63" s="1453"/>
      <c r="G63" s="1453"/>
      <c r="H63" s="1453"/>
      <c r="I63" s="1453"/>
      <c r="J63" s="1453"/>
      <c r="K63" s="1238"/>
      <c r="L63" s="1458"/>
      <c r="M63" s="1458"/>
      <c r="N63" s="1458"/>
      <c r="O63" s="1458"/>
      <c r="P63" s="969"/>
      <c r="Q63" s="970"/>
      <c r="R63" s="971"/>
      <c r="S63" s="971"/>
      <c r="T63" s="971"/>
      <c r="U63" s="971"/>
      <c r="V63" s="971"/>
      <c r="W63" s="971"/>
      <c r="X63" s="971"/>
      <c r="Y63" s="971"/>
      <c r="Z63" s="1043"/>
      <c r="AA63" s="1043"/>
    </row>
    <row r="64" spans="1:27" ht="19.5">
      <c r="A64" s="1107"/>
      <c r="B64" s="1124"/>
      <c r="C64" s="1238"/>
      <c r="D64" s="1453"/>
      <c r="E64" s="1453"/>
      <c r="F64" s="1453"/>
      <c r="G64" s="1453"/>
      <c r="H64" s="1453"/>
      <c r="I64" s="1453"/>
      <c r="J64" s="1453"/>
      <c r="K64" s="1238"/>
      <c r="L64" s="1458"/>
      <c r="M64" s="1458"/>
      <c r="N64" s="1458"/>
      <c r="O64" s="1458"/>
      <c r="P64" s="969"/>
      <c r="Q64" s="970"/>
      <c r="R64" s="971"/>
      <c r="S64" s="971"/>
      <c r="T64" s="971"/>
      <c r="U64" s="971"/>
      <c r="V64" s="971"/>
      <c r="W64" s="971"/>
      <c r="X64" s="971"/>
      <c r="Y64" s="971"/>
      <c r="Z64" s="1043"/>
      <c r="AA64" s="1043"/>
    </row>
    <row r="65" spans="1:27" ht="19.5">
      <c r="A65" s="1107"/>
      <c r="B65" s="1107" t="s">
        <v>8</v>
      </c>
      <c r="C65" s="1124" t="s">
        <v>2</v>
      </c>
      <c r="D65" s="1453"/>
      <c r="E65" s="1453"/>
      <c r="F65" s="1453"/>
      <c r="G65" s="1453"/>
      <c r="H65" s="1453"/>
      <c r="I65" s="1453"/>
      <c r="J65" s="1453"/>
      <c r="K65" s="1124"/>
      <c r="L65" s="1464"/>
      <c r="M65" s="1464"/>
      <c r="N65" s="1464"/>
      <c r="O65" s="1464"/>
      <c r="P65" s="1464"/>
      <c r="Q65" s="1464"/>
      <c r="R65" s="1464"/>
      <c r="S65" s="1464"/>
      <c r="T65" s="1464"/>
      <c r="U65" s="1464"/>
      <c r="V65" s="1464"/>
      <c r="W65" s="1464"/>
      <c r="X65" s="1464"/>
      <c r="Y65" s="1464"/>
      <c r="Z65" s="1043"/>
      <c r="AA65" s="1043"/>
    </row>
    <row r="66" spans="1:27" ht="19.5">
      <c r="A66" s="1459" t="s">
        <v>1546</v>
      </c>
      <c r="B66" s="1107"/>
      <c r="C66" s="1124"/>
      <c r="D66" s="1453"/>
      <c r="E66" s="1453"/>
      <c r="F66" s="1453"/>
      <c r="G66" s="1453"/>
      <c r="H66" s="1453"/>
      <c r="I66" s="1453"/>
      <c r="J66" s="1453"/>
      <c r="K66" s="1124"/>
      <c r="L66" s="1366"/>
      <c r="M66" s="1366"/>
      <c r="N66" s="1366"/>
      <c r="O66" s="1366"/>
      <c r="P66" s="1366"/>
      <c r="Q66" s="1366"/>
      <c r="R66" s="1366"/>
      <c r="S66" s="1366"/>
      <c r="T66" s="1366"/>
      <c r="U66" s="1366"/>
      <c r="V66" s="1366"/>
      <c r="W66" s="1366"/>
      <c r="X66" s="1366"/>
      <c r="Y66" s="1366"/>
      <c r="Z66" s="1043"/>
      <c r="AA66" s="1043"/>
    </row>
    <row r="67" spans="1:27" ht="19.5">
      <c r="A67" s="1107"/>
      <c r="B67" s="1107" t="s">
        <v>8</v>
      </c>
      <c r="C67" s="1124" t="s">
        <v>3</v>
      </c>
      <c r="D67" s="1453"/>
      <c r="E67" s="1453"/>
      <c r="F67" s="1453"/>
      <c r="G67" s="1453"/>
      <c r="H67" s="1453"/>
      <c r="I67" s="1453"/>
      <c r="J67" s="1453"/>
      <c r="K67" s="1124"/>
      <c r="L67" s="1467"/>
      <c r="M67" s="1467"/>
      <c r="N67" s="1467"/>
      <c r="O67" s="1467"/>
      <c r="P67" s="1467"/>
      <c r="Q67" s="1467"/>
      <c r="R67" s="1467"/>
      <c r="S67" s="1467"/>
      <c r="T67" s="1467"/>
      <c r="U67" s="1467"/>
      <c r="V67" s="1467"/>
      <c r="W67" s="1467"/>
      <c r="X67" s="1467"/>
      <c r="Y67" s="1467"/>
      <c r="Z67" s="1043"/>
      <c r="AA67" s="1043"/>
    </row>
    <row r="68" spans="1:27" ht="19.5">
      <c r="A68" s="1283"/>
      <c r="B68" s="1107"/>
      <c r="C68" s="1124" t="s">
        <v>1537</v>
      </c>
      <c r="D68" s="1453"/>
      <c r="E68" s="1453"/>
      <c r="F68" s="1453"/>
      <c r="G68" s="1453"/>
      <c r="H68" s="1453"/>
      <c r="I68" s="1453"/>
      <c r="J68" s="1453"/>
      <c r="K68" s="1124"/>
      <c r="L68" s="1460"/>
      <c r="M68" s="1460"/>
      <c r="N68" s="1460"/>
      <c r="O68" s="1460"/>
      <c r="P68" s="1460"/>
      <c r="Q68" s="1460"/>
      <c r="R68" s="1460"/>
      <c r="S68" s="1460"/>
      <c r="T68" s="1460"/>
      <c r="U68" s="1460"/>
      <c r="V68" s="1460"/>
      <c r="W68" s="1460"/>
      <c r="X68" s="1460"/>
      <c r="Y68" s="1460"/>
      <c r="Z68" s="1043"/>
      <c r="AA68" s="1043"/>
    </row>
    <row r="69" spans="1:27">
      <c r="Z69" s="1043"/>
      <c r="AA69" s="1043"/>
    </row>
    <row r="70" spans="1:27">
      <c r="Z70" s="1043"/>
      <c r="AA70" s="1043"/>
    </row>
    <row r="71" spans="1:27">
      <c r="Z71" s="1043"/>
      <c r="AA71" s="1043"/>
    </row>
    <row r="72" spans="1:27">
      <c r="Z72" s="1043"/>
      <c r="AA72" s="1043"/>
    </row>
  </sheetData>
  <pageMargins left="0.70866141732283472" right="0.70866141732283472" top="0.74803149606299213" bottom="0.74803149606299213" header="0.31496062992125984" footer="0.31496062992125984"/>
  <pageSetup paperSize="8" scale="54" orientation="landscape" r:id="rId1"/>
</worksheet>
</file>

<file path=xl/worksheets/sheet45.xml><?xml version="1.0" encoding="utf-8"?>
<worksheet xmlns="http://schemas.openxmlformats.org/spreadsheetml/2006/main" xmlns:r="http://schemas.openxmlformats.org/officeDocument/2006/relationships">
  <sheetPr>
    <tabColor theme="7" tint="0.59999389629810485"/>
    <pageSetUpPr fitToPage="1"/>
  </sheetPr>
  <dimension ref="A1:Q62"/>
  <sheetViews>
    <sheetView showGridLines="0" zoomScale="80" zoomScaleNormal="80" workbookViewId="0">
      <selection activeCell="B75" sqref="B75"/>
    </sheetView>
  </sheetViews>
  <sheetFormatPr defaultRowHeight="14.25"/>
  <cols>
    <col min="1" max="1" width="9" style="1470"/>
    <col min="2" max="2" width="48.625" style="1469" customWidth="1"/>
    <col min="3" max="3" width="27.125" style="1469" customWidth="1"/>
    <col min="4" max="4" width="45.125" style="1469" customWidth="1"/>
    <col min="5" max="5" width="11.25" style="1469" bestFit="1" customWidth="1"/>
    <col min="6" max="6" width="5.5" style="1469" bestFit="1" customWidth="1"/>
    <col min="7" max="7" width="13.5" style="1469" customWidth="1"/>
    <col min="8" max="9" width="17.625" style="1469" customWidth="1"/>
    <col min="10" max="16" width="17" style="1469" customWidth="1"/>
    <col min="17" max="17" width="15.875" style="1469" customWidth="1"/>
    <col min="18" max="16384" width="9" style="1470"/>
  </cols>
  <sheetData>
    <row r="1" spans="1:17" s="1468" customFormat="1" ht="24.75">
      <c r="A1" s="945" t="s">
        <v>1201</v>
      </c>
      <c r="B1" s="989"/>
      <c r="C1" s="989"/>
      <c r="D1" s="989"/>
      <c r="E1" s="989"/>
      <c r="F1" s="989"/>
      <c r="G1" s="989"/>
      <c r="H1" s="989"/>
      <c r="I1" s="989"/>
      <c r="J1" s="989"/>
      <c r="K1" s="989"/>
      <c r="L1" s="989"/>
      <c r="M1" s="989"/>
      <c r="N1" s="989"/>
      <c r="O1" s="989"/>
      <c r="P1" s="989"/>
      <c r="Q1" s="989"/>
    </row>
    <row r="2" spans="1:17" s="1468" customFormat="1" ht="24.75">
      <c r="A2" s="949"/>
      <c r="B2" s="1333"/>
      <c r="C2" s="1333"/>
      <c r="D2" s="1333"/>
      <c r="E2" s="1333"/>
      <c r="F2" s="1333"/>
      <c r="G2" s="1333"/>
      <c r="H2" s="1333"/>
      <c r="I2" s="1333"/>
      <c r="J2" s="1333"/>
      <c r="K2" s="1333"/>
      <c r="L2" s="1333"/>
      <c r="M2" s="1333"/>
      <c r="N2" s="1333"/>
      <c r="O2" s="1333"/>
      <c r="P2" s="1333"/>
      <c r="Q2" s="1333"/>
    </row>
    <row r="3" spans="1:17" s="1468" customFormat="1" ht="25.5" thickBot="1">
      <c r="A3" s="952" t="s">
        <v>1468</v>
      </c>
      <c r="B3" s="1335"/>
      <c r="C3" s="1335"/>
      <c r="D3" s="1335"/>
      <c r="E3" s="1335"/>
      <c r="F3" s="1335"/>
      <c r="G3" s="1335"/>
      <c r="H3" s="1335"/>
      <c r="I3" s="1335"/>
      <c r="J3" s="1335"/>
      <c r="K3" s="1335"/>
      <c r="L3" s="1335"/>
      <c r="M3" s="1335"/>
      <c r="N3" s="1335"/>
      <c r="O3" s="1335"/>
      <c r="P3" s="1335"/>
      <c r="Q3" s="1335"/>
    </row>
    <row r="5" spans="1:17" ht="19.5">
      <c r="A5" s="1100" t="s">
        <v>1550</v>
      </c>
      <c r="B5" s="1100"/>
      <c r="C5" s="1100"/>
      <c r="D5" s="1100"/>
      <c r="E5" s="1100"/>
      <c r="F5" s="1100"/>
      <c r="G5" s="1100"/>
    </row>
    <row r="6" spans="1:17" ht="15">
      <c r="B6" s="1471"/>
      <c r="C6" s="1471"/>
      <c r="D6" s="1471"/>
      <c r="E6" s="1471"/>
      <c r="F6" s="1471"/>
      <c r="G6" s="1471"/>
      <c r="H6" s="1054" t="s">
        <v>152</v>
      </c>
      <c r="I6" s="1054"/>
      <c r="J6" s="1054" t="s">
        <v>151</v>
      </c>
      <c r="K6" s="1054"/>
      <c r="L6" s="1054"/>
      <c r="M6" s="1054"/>
      <c r="N6" s="1054"/>
      <c r="O6" s="1054"/>
      <c r="P6" s="1054"/>
      <c r="Q6" s="1054"/>
    </row>
    <row r="7" spans="1:17" ht="33.75" customHeight="1">
      <c r="B7" s="1107" t="s">
        <v>1186</v>
      </c>
      <c r="C7" s="1107" t="s">
        <v>1187</v>
      </c>
      <c r="D7" s="1107" t="s">
        <v>1188</v>
      </c>
      <c r="E7" s="1107" t="s">
        <v>1189</v>
      </c>
      <c r="F7" s="1124" t="s">
        <v>240</v>
      </c>
      <c r="G7" s="1160" t="s">
        <v>239</v>
      </c>
      <c r="H7" s="1055">
        <v>2012</v>
      </c>
      <c r="I7" s="1055">
        <v>2013</v>
      </c>
      <c r="J7" s="1055">
        <v>2014</v>
      </c>
      <c r="K7" s="1055">
        <v>2015</v>
      </c>
      <c r="L7" s="1055">
        <v>2016</v>
      </c>
      <c r="M7" s="1055">
        <v>2017</v>
      </c>
      <c r="N7" s="1055">
        <v>2018</v>
      </c>
      <c r="O7" s="1055">
        <v>2019</v>
      </c>
      <c r="P7" s="1055">
        <v>2020</v>
      </c>
      <c r="Q7" s="1055">
        <v>2021</v>
      </c>
    </row>
    <row r="8" spans="1:17" ht="42.75" customHeight="1">
      <c r="B8" s="1472" t="s">
        <v>1551</v>
      </c>
      <c r="C8" s="1472" t="s">
        <v>1552</v>
      </c>
      <c r="D8" s="1473" t="s">
        <v>1553</v>
      </c>
      <c r="E8" s="1474"/>
      <c r="F8" s="1473" t="s">
        <v>20</v>
      </c>
      <c r="G8" s="1474"/>
      <c r="H8" s="1475"/>
      <c r="I8" s="1475"/>
      <c r="J8" s="1475"/>
      <c r="K8" s="1475"/>
      <c r="L8" s="1475"/>
      <c r="M8" s="1475"/>
      <c r="N8" s="1475"/>
      <c r="O8" s="1475"/>
      <c r="P8" s="1475"/>
      <c r="Q8" s="1475"/>
    </row>
    <row r="9" spans="1:17" ht="15" customHeight="1">
      <c r="B9" s="1473"/>
      <c r="C9" s="1473"/>
      <c r="D9" s="1473" t="s">
        <v>1554</v>
      </c>
      <c r="E9" s="1473"/>
      <c r="F9" s="1473" t="s">
        <v>20</v>
      </c>
      <c r="G9" s="1473"/>
      <c r="H9" s="1475"/>
      <c r="I9" s="1475"/>
      <c r="J9" s="1475"/>
      <c r="K9" s="1475"/>
      <c r="L9" s="1475"/>
      <c r="M9" s="1475"/>
      <c r="N9" s="1475"/>
      <c r="O9" s="1475"/>
      <c r="P9" s="1475"/>
      <c r="Q9" s="1475"/>
    </row>
    <row r="10" spans="1:17" ht="15" customHeight="1">
      <c r="B10" s="1473"/>
      <c r="C10" s="1473"/>
      <c r="D10" s="1476" t="s">
        <v>1555</v>
      </c>
      <c r="E10" s="1473"/>
      <c r="F10" s="1473" t="s">
        <v>20</v>
      </c>
      <c r="G10" s="1473"/>
      <c r="H10" s="1475"/>
      <c r="I10" s="1475"/>
      <c r="J10" s="1475"/>
      <c r="K10" s="1475"/>
      <c r="L10" s="1475"/>
      <c r="M10" s="1475"/>
      <c r="N10" s="1475"/>
      <c r="O10" s="1475"/>
      <c r="P10" s="1475"/>
      <c r="Q10" s="1475"/>
    </row>
    <row r="11" spans="1:17" ht="15" customHeight="1">
      <c r="B11" s="1473"/>
      <c r="C11" s="1473"/>
      <c r="D11" s="1477" t="s">
        <v>1556</v>
      </c>
      <c r="E11" s="1473"/>
      <c r="F11" s="1473" t="s">
        <v>20</v>
      </c>
      <c r="G11" s="1473"/>
      <c r="H11" s="1478">
        <f t="shared" ref="H11:Q11" si="0">SUM(H8:H9)-H10</f>
        <v>0</v>
      </c>
      <c r="I11" s="1478">
        <f t="shared" si="0"/>
        <v>0</v>
      </c>
      <c r="J11" s="1478">
        <f t="shared" si="0"/>
        <v>0</v>
      </c>
      <c r="K11" s="1478">
        <f t="shared" si="0"/>
        <v>0</v>
      </c>
      <c r="L11" s="1478">
        <f t="shared" si="0"/>
        <v>0</v>
      </c>
      <c r="M11" s="1478">
        <f t="shared" si="0"/>
        <v>0</v>
      </c>
      <c r="N11" s="1478">
        <f t="shared" si="0"/>
        <v>0</v>
      </c>
      <c r="O11" s="1478">
        <f t="shared" si="0"/>
        <v>0</v>
      </c>
      <c r="P11" s="1478">
        <f t="shared" si="0"/>
        <v>0</v>
      </c>
      <c r="Q11" s="1478">
        <f t="shared" si="0"/>
        <v>0</v>
      </c>
    </row>
    <row r="12" spans="1:17" ht="15" customHeight="1">
      <c r="B12" s="1477"/>
      <c r="C12" s="1477"/>
      <c r="D12" s="1477" t="s">
        <v>1557</v>
      </c>
      <c r="E12" s="1477"/>
      <c r="F12" s="1473" t="s">
        <v>20</v>
      </c>
      <c r="G12" s="1477"/>
      <c r="H12" s="1478">
        <f t="shared" ref="H12:Q12" si="1">+H11+H10</f>
        <v>0</v>
      </c>
      <c r="I12" s="1478">
        <f t="shared" si="1"/>
        <v>0</v>
      </c>
      <c r="J12" s="1478">
        <f t="shared" si="1"/>
        <v>0</v>
      </c>
      <c r="K12" s="1478">
        <f t="shared" si="1"/>
        <v>0</v>
      </c>
      <c r="L12" s="1478">
        <f t="shared" si="1"/>
        <v>0</v>
      </c>
      <c r="M12" s="1478">
        <f t="shared" si="1"/>
        <v>0</v>
      </c>
      <c r="N12" s="1478">
        <f t="shared" si="1"/>
        <v>0</v>
      </c>
      <c r="O12" s="1478">
        <f t="shared" si="1"/>
        <v>0</v>
      </c>
      <c r="P12" s="1478">
        <f t="shared" si="1"/>
        <v>0</v>
      </c>
      <c r="Q12" s="1478">
        <f t="shared" si="1"/>
        <v>0</v>
      </c>
    </row>
    <row r="13" spans="1:17" ht="15" customHeight="1">
      <c r="B13" s="1477"/>
      <c r="C13" s="1473"/>
      <c r="D13" s="1473" t="s">
        <v>1558</v>
      </c>
      <c r="E13" s="1477"/>
      <c r="F13" s="1473"/>
      <c r="G13" s="1473"/>
      <c r="H13" s="1475"/>
      <c r="I13" s="1475"/>
      <c r="J13" s="1475"/>
      <c r="K13" s="1475"/>
      <c r="L13" s="1475"/>
      <c r="M13" s="1475"/>
      <c r="N13" s="1475"/>
      <c r="O13" s="1475"/>
      <c r="P13" s="1475"/>
      <c r="Q13" s="1475"/>
    </row>
    <row r="14" spans="1:17" ht="15" customHeight="1">
      <c r="B14" s="1477"/>
      <c r="C14" s="1473"/>
      <c r="D14" s="1473" t="s">
        <v>1559</v>
      </c>
      <c r="E14" s="1477"/>
      <c r="F14" s="1473" t="s">
        <v>1560</v>
      </c>
      <c r="G14" s="1473"/>
      <c r="H14" s="1475"/>
      <c r="I14" s="1475"/>
      <c r="J14" s="1475"/>
      <c r="K14" s="1475"/>
      <c r="L14" s="1475"/>
      <c r="M14" s="1475"/>
      <c r="N14" s="1475"/>
      <c r="O14" s="1475"/>
      <c r="P14" s="1475"/>
      <c r="Q14" s="1475"/>
    </row>
    <row r="15" spans="1:17" ht="15" customHeight="1">
      <c r="B15" s="1477"/>
      <c r="C15" s="1473"/>
      <c r="D15" s="1473" t="s">
        <v>1561</v>
      </c>
      <c r="E15" s="1477"/>
      <c r="F15" s="1473" t="s">
        <v>1560</v>
      </c>
      <c r="G15" s="1473"/>
      <c r="H15" s="1475"/>
      <c r="I15" s="1475"/>
      <c r="J15" s="1475"/>
      <c r="K15" s="1475"/>
      <c r="L15" s="1475"/>
      <c r="M15" s="1475"/>
      <c r="N15" s="1475"/>
      <c r="O15" s="1475"/>
      <c r="P15" s="1475"/>
      <c r="Q15" s="1475"/>
    </row>
    <row r="16" spans="1:17" ht="15" customHeight="1">
      <c r="B16" s="1477"/>
      <c r="C16" s="1473"/>
      <c r="D16" s="1473" t="s">
        <v>1562</v>
      </c>
      <c r="E16" s="1477"/>
      <c r="F16" s="1473" t="s">
        <v>1560</v>
      </c>
      <c r="G16" s="1473"/>
      <c r="H16" s="1475"/>
      <c r="I16" s="1475"/>
      <c r="J16" s="1475"/>
      <c r="K16" s="1475"/>
      <c r="L16" s="1475"/>
      <c r="M16" s="1475"/>
      <c r="N16" s="1475"/>
      <c r="O16" s="1475"/>
      <c r="P16" s="1475"/>
      <c r="Q16" s="1475"/>
    </row>
    <row r="17" spans="2:17" ht="15" customHeight="1">
      <c r="B17" s="1477"/>
      <c r="C17" s="1473"/>
      <c r="D17" s="1473" t="s">
        <v>1563</v>
      </c>
      <c r="E17" s="1477"/>
      <c r="F17" s="1473" t="s">
        <v>1560</v>
      </c>
      <c r="G17" s="1473"/>
      <c r="H17" s="1475"/>
      <c r="I17" s="1475"/>
      <c r="J17" s="1475"/>
      <c r="K17" s="1475"/>
      <c r="L17" s="1475"/>
      <c r="M17" s="1475"/>
      <c r="N17" s="1475"/>
      <c r="O17" s="1475"/>
      <c r="P17" s="1475"/>
      <c r="Q17" s="1475"/>
    </row>
    <row r="18" spans="2:17" ht="15" customHeight="1">
      <c r="B18" s="1477"/>
      <c r="C18" s="1473"/>
      <c r="D18" s="1473" t="s">
        <v>8</v>
      </c>
      <c r="E18" s="1477"/>
      <c r="F18" s="1473" t="s">
        <v>1560</v>
      </c>
      <c r="G18" s="1473"/>
      <c r="H18" s="1479"/>
      <c r="I18" s="1479"/>
      <c r="J18" s="1479"/>
      <c r="K18" s="1479"/>
      <c r="L18" s="1479"/>
      <c r="M18" s="1479"/>
      <c r="N18" s="1479"/>
      <c r="O18" s="1479"/>
      <c r="P18" s="1479"/>
      <c r="Q18" s="1479"/>
    </row>
    <row r="19" spans="2:17" ht="29.25">
      <c r="B19" s="1474"/>
      <c r="C19" s="1480" t="s">
        <v>1564</v>
      </c>
      <c r="D19" s="1481" t="s">
        <v>1553</v>
      </c>
      <c r="E19" s="1474"/>
      <c r="F19" s="1481" t="s">
        <v>20</v>
      </c>
      <c r="G19" s="1474"/>
      <c r="H19" s="1475"/>
      <c r="I19" s="1475"/>
      <c r="J19" s="1475"/>
      <c r="K19" s="1475"/>
      <c r="L19" s="1475"/>
      <c r="M19" s="1475"/>
      <c r="N19" s="1475"/>
      <c r="O19" s="1475"/>
      <c r="P19" s="1475"/>
      <c r="Q19" s="1475"/>
    </row>
    <row r="20" spans="2:17">
      <c r="B20" s="1473"/>
      <c r="C20" s="1473"/>
      <c r="D20" s="1473" t="s">
        <v>1554</v>
      </c>
      <c r="E20" s="1473"/>
      <c r="F20" s="1473" t="s">
        <v>20</v>
      </c>
      <c r="G20" s="1473"/>
      <c r="H20" s="1475"/>
      <c r="I20" s="1475"/>
      <c r="J20" s="1475"/>
      <c r="K20" s="1475"/>
      <c r="L20" s="1475"/>
      <c r="M20" s="1475"/>
      <c r="N20" s="1475"/>
      <c r="O20" s="1475"/>
      <c r="P20" s="1475"/>
      <c r="Q20" s="1475"/>
    </row>
    <row r="21" spans="2:17">
      <c r="B21" s="1473"/>
      <c r="C21" s="1473"/>
      <c r="D21" s="1476" t="s">
        <v>1555</v>
      </c>
      <c r="E21" s="1473"/>
      <c r="F21" s="1473" t="s">
        <v>20</v>
      </c>
      <c r="G21" s="1473"/>
      <c r="H21" s="1475"/>
      <c r="I21" s="1475"/>
      <c r="J21" s="1475"/>
      <c r="K21" s="1475"/>
      <c r="L21" s="1475"/>
      <c r="M21" s="1475"/>
      <c r="N21" s="1475"/>
      <c r="O21" s="1475"/>
      <c r="P21" s="1475"/>
      <c r="Q21" s="1475"/>
    </row>
    <row r="22" spans="2:17">
      <c r="B22" s="1473"/>
      <c r="C22" s="1473"/>
      <c r="D22" s="1477" t="s">
        <v>1556</v>
      </c>
      <c r="E22" s="1473"/>
      <c r="F22" s="1473" t="s">
        <v>20</v>
      </c>
      <c r="G22" s="1473"/>
      <c r="H22" s="1478">
        <f t="shared" ref="H22:Q22" si="2">SUM(H19:H20)-H21</f>
        <v>0</v>
      </c>
      <c r="I22" s="1478">
        <f t="shared" si="2"/>
        <v>0</v>
      </c>
      <c r="J22" s="1478">
        <f t="shared" si="2"/>
        <v>0</v>
      </c>
      <c r="K22" s="1478">
        <f t="shared" si="2"/>
        <v>0</v>
      </c>
      <c r="L22" s="1478">
        <f t="shared" si="2"/>
        <v>0</v>
      </c>
      <c r="M22" s="1478">
        <f t="shared" si="2"/>
        <v>0</v>
      </c>
      <c r="N22" s="1478">
        <f t="shared" si="2"/>
        <v>0</v>
      </c>
      <c r="O22" s="1478">
        <f t="shared" si="2"/>
        <v>0</v>
      </c>
      <c r="P22" s="1478">
        <f t="shared" si="2"/>
        <v>0</v>
      </c>
      <c r="Q22" s="1478">
        <f t="shared" si="2"/>
        <v>0</v>
      </c>
    </row>
    <row r="23" spans="2:17">
      <c r="B23" s="1477"/>
      <c r="C23" s="1477"/>
      <c r="D23" s="1477" t="s">
        <v>1557</v>
      </c>
      <c r="E23" s="1477"/>
      <c r="F23" s="1473" t="s">
        <v>20</v>
      </c>
      <c r="G23" s="1477"/>
      <c r="H23" s="1478">
        <f t="shared" ref="H23:Q23" si="3">+H22+H21</f>
        <v>0</v>
      </c>
      <c r="I23" s="1478">
        <f t="shared" si="3"/>
        <v>0</v>
      </c>
      <c r="J23" s="1478">
        <f t="shared" si="3"/>
        <v>0</v>
      </c>
      <c r="K23" s="1478">
        <f t="shared" si="3"/>
        <v>0</v>
      </c>
      <c r="L23" s="1478">
        <f t="shared" si="3"/>
        <v>0</v>
      </c>
      <c r="M23" s="1478">
        <f t="shared" si="3"/>
        <v>0</v>
      </c>
      <c r="N23" s="1478">
        <f t="shared" si="3"/>
        <v>0</v>
      </c>
      <c r="O23" s="1478">
        <f t="shared" si="3"/>
        <v>0</v>
      </c>
      <c r="P23" s="1478">
        <f t="shared" si="3"/>
        <v>0</v>
      </c>
      <c r="Q23" s="1478">
        <f t="shared" si="3"/>
        <v>0</v>
      </c>
    </row>
    <row r="24" spans="2:17" ht="15" customHeight="1">
      <c r="B24" s="1477"/>
      <c r="C24" s="1473"/>
      <c r="D24" s="1473" t="s">
        <v>1558</v>
      </c>
      <c r="E24" s="1477"/>
      <c r="F24" s="1473"/>
      <c r="G24" s="1473"/>
      <c r="H24" s="1475"/>
      <c r="I24" s="1475"/>
      <c r="J24" s="1475"/>
      <c r="K24" s="1475"/>
      <c r="L24" s="1475"/>
      <c r="M24" s="1475"/>
      <c r="N24" s="1475"/>
      <c r="O24" s="1475"/>
      <c r="P24" s="1475"/>
      <c r="Q24" s="1475"/>
    </row>
    <row r="25" spans="2:17" ht="15" customHeight="1">
      <c r="B25" s="1477"/>
      <c r="C25" s="1473"/>
      <c r="D25" s="1473" t="s">
        <v>1559</v>
      </c>
      <c r="E25" s="1477"/>
      <c r="F25" s="1473" t="s">
        <v>1560</v>
      </c>
      <c r="G25" s="1473"/>
      <c r="H25" s="1475"/>
      <c r="I25" s="1475"/>
      <c r="J25" s="1475"/>
      <c r="K25" s="1475"/>
      <c r="L25" s="1475"/>
      <c r="M25" s="1475"/>
      <c r="N25" s="1475"/>
      <c r="O25" s="1475"/>
      <c r="P25" s="1475"/>
      <c r="Q25" s="1475"/>
    </row>
    <row r="26" spans="2:17" ht="15" customHeight="1">
      <c r="B26" s="1477"/>
      <c r="C26" s="1473"/>
      <c r="D26" s="1473" t="s">
        <v>1561</v>
      </c>
      <c r="E26" s="1477"/>
      <c r="F26" s="1473" t="s">
        <v>1560</v>
      </c>
      <c r="G26" s="1473"/>
      <c r="H26" s="1475"/>
      <c r="I26" s="1475"/>
      <c r="J26" s="1475"/>
      <c r="K26" s="1475"/>
      <c r="L26" s="1475"/>
      <c r="M26" s="1475"/>
      <c r="N26" s="1475"/>
      <c r="O26" s="1475"/>
      <c r="P26" s="1475"/>
      <c r="Q26" s="1475"/>
    </row>
    <row r="27" spans="2:17" ht="15" customHeight="1">
      <c r="B27" s="1477"/>
      <c r="C27" s="1473"/>
      <c r="D27" s="1473" t="s">
        <v>1562</v>
      </c>
      <c r="E27" s="1477"/>
      <c r="F27" s="1473" t="s">
        <v>1560</v>
      </c>
      <c r="G27" s="1473"/>
      <c r="H27" s="1475"/>
      <c r="I27" s="1475"/>
      <c r="J27" s="1475"/>
      <c r="K27" s="1475"/>
      <c r="L27" s="1475"/>
      <c r="M27" s="1475"/>
      <c r="N27" s="1475"/>
      <c r="O27" s="1475"/>
      <c r="P27" s="1475"/>
      <c r="Q27" s="1475"/>
    </row>
    <row r="28" spans="2:17" ht="15" customHeight="1">
      <c r="B28" s="1477"/>
      <c r="C28" s="1473"/>
      <c r="D28" s="1473" t="s">
        <v>1563</v>
      </c>
      <c r="E28" s="1477"/>
      <c r="F28" s="1473" t="s">
        <v>1560</v>
      </c>
      <c r="G28" s="1473"/>
      <c r="H28" s="1475"/>
      <c r="I28" s="1475"/>
      <c r="J28" s="1475"/>
      <c r="K28" s="1475"/>
      <c r="L28" s="1475"/>
      <c r="M28" s="1475"/>
      <c r="N28" s="1475"/>
      <c r="O28" s="1475"/>
      <c r="P28" s="1475"/>
      <c r="Q28" s="1475"/>
    </row>
    <row r="29" spans="2:17" ht="15" customHeight="1">
      <c r="B29" s="1477"/>
      <c r="C29" s="1473"/>
      <c r="D29" s="1473" t="s">
        <v>8</v>
      </c>
      <c r="E29" s="1477"/>
      <c r="F29" s="1473" t="s">
        <v>1560</v>
      </c>
      <c r="G29" s="1473"/>
      <c r="H29" s="1479"/>
      <c r="I29" s="1479"/>
      <c r="J29" s="1479"/>
      <c r="K29" s="1479"/>
      <c r="L29" s="1479"/>
      <c r="M29" s="1479"/>
      <c r="N29" s="1479"/>
      <c r="O29" s="1479"/>
      <c r="P29" s="1479"/>
      <c r="Q29" s="1479"/>
    </row>
    <row r="30" spans="2:17" ht="30">
      <c r="B30" s="1474"/>
      <c r="C30" s="1482" t="s">
        <v>1565</v>
      </c>
      <c r="D30" s="1481" t="s">
        <v>1553</v>
      </c>
      <c r="E30" s="1474"/>
      <c r="F30" s="1481" t="s">
        <v>20</v>
      </c>
      <c r="G30" s="1474"/>
      <c r="H30" s="1475"/>
      <c r="I30" s="1475"/>
      <c r="J30" s="1475"/>
      <c r="K30" s="1475"/>
      <c r="L30" s="1475"/>
      <c r="M30" s="1475"/>
      <c r="N30" s="1475"/>
      <c r="O30" s="1475"/>
      <c r="P30" s="1475"/>
      <c r="Q30" s="1475"/>
    </row>
    <row r="31" spans="2:17">
      <c r="B31" s="1473"/>
      <c r="C31" s="1473"/>
      <c r="D31" s="1473" t="s">
        <v>1554</v>
      </c>
      <c r="E31" s="1473"/>
      <c r="F31" s="1473" t="s">
        <v>20</v>
      </c>
      <c r="G31" s="1473"/>
      <c r="H31" s="1475"/>
      <c r="I31" s="1475"/>
      <c r="J31" s="1475"/>
      <c r="K31" s="1475"/>
      <c r="L31" s="1475"/>
      <c r="M31" s="1475"/>
      <c r="N31" s="1475"/>
      <c r="O31" s="1475"/>
      <c r="P31" s="1475"/>
      <c r="Q31" s="1475"/>
    </row>
    <row r="32" spans="2:17">
      <c r="B32" s="1473"/>
      <c r="C32" s="1473"/>
      <c r="D32" s="1476" t="s">
        <v>1555</v>
      </c>
      <c r="E32" s="1473"/>
      <c r="F32" s="1473" t="s">
        <v>20</v>
      </c>
      <c r="G32" s="1473"/>
      <c r="H32" s="1475"/>
      <c r="I32" s="1475"/>
      <c r="J32" s="1475"/>
      <c r="K32" s="1475"/>
      <c r="L32" s="1475"/>
      <c r="M32" s="1475"/>
      <c r="N32" s="1475"/>
      <c r="O32" s="1475"/>
      <c r="P32" s="1475"/>
      <c r="Q32" s="1475"/>
    </row>
    <row r="33" spans="2:17">
      <c r="B33" s="1473"/>
      <c r="C33" s="1473"/>
      <c r="D33" s="1477" t="s">
        <v>1556</v>
      </c>
      <c r="E33" s="1473"/>
      <c r="F33" s="1473" t="s">
        <v>20</v>
      </c>
      <c r="G33" s="1473"/>
      <c r="H33" s="1478">
        <f t="shared" ref="H33:Q33" si="4">SUM(H30:H31)-H32</f>
        <v>0</v>
      </c>
      <c r="I33" s="1478">
        <f t="shared" si="4"/>
        <v>0</v>
      </c>
      <c r="J33" s="1478">
        <f t="shared" si="4"/>
        <v>0</v>
      </c>
      <c r="K33" s="1478">
        <f t="shared" si="4"/>
        <v>0</v>
      </c>
      <c r="L33" s="1478">
        <f t="shared" si="4"/>
        <v>0</v>
      </c>
      <c r="M33" s="1478">
        <f t="shared" si="4"/>
        <v>0</v>
      </c>
      <c r="N33" s="1478">
        <f t="shared" si="4"/>
        <v>0</v>
      </c>
      <c r="O33" s="1478">
        <f t="shared" si="4"/>
        <v>0</v>
      </c>
      <c r="P33" s="1478">
        <f t="shared" si="4"/>
        <v>0</v>
      </c>
      <c r="Q33" s="1478">
        <f t="shared" si="4"/>
        <v>0</v>
      </c>
    </row>
    <row r="34" spans="2:17">
      <c r="B34" s="1477"/>
      <c r="C34" s="1477"/>
      <c r="D34" s="1477" t="s">
        <v>1557</v>
      </c>
      <c r="E34" s="1477"/>
      <c r="F34" s="1473" t="s">
        <v>20</v>
      </c>
      <c r="G34" s="1477"/>
      <c r="H34" s="1478">
        <f t="shared" ref="H34:Q34" si="5">+H33+H32</f>
        <v>0</v>
      </c>
      <c r="I34" s="1478">
        <f t="shared" si="5"/>
        <v>0</v>
      </c>
      <c r="J34" s="1478">
        <f t="shared" si="5"/>
        <v>0</v>
      </c>
      <c r="K34" s="1478">
        <f t="shared" si="5"/>
        <v>0</v>
      </c>
      <c r="L34" s="1478">
        <f t="shared" si="5"/>
        <v>0</v>
      </c>
      <c r="M34" s="1478">
        <f t="shared" si="5"/>
        <v>0</v>
      </c>
      <c r="N34" s="1478">
        <f t="shared" si="5"/>
        <v>0</v>
      </c>
      <c r="O34" s="1478">
        <f t="shared" si="5"/>
        <v>0</v>
      </c>
      <c r="P34" s="1478">
        <f t="shared" si="5"/>
        <v>0</v>
      </c>
      <c r="Q34" s="1478">
        <f t="shared" si="5"/>
        <v>0</v>
      </c>
    </row>
    <row r="35" spans="2:17" ht="15" customHeight="1">
      <c r="B35" s="1477"/>
      <c r="C35" s="1473"/>
      <c r="D35" s="1473" t="s">
        <v>1558</v>
      </c>
      <c r="E35" s="1477"/>
      <c r="F35" s="1473"/>
      <c r="G35" s="1473"/>
      <c r="H35" s="1475"/>
      <c r="I35" s="1475"/>
      <c r="J35" s="1475"/>
      <c r="K35" s="1475"/>
      <c r="L35" s="1475"/>
      <c r="M35" s="1475"/>
      <c r="N35" s="1475"/>
      <c r="O35" s="1475"/>
      <c r="P35" s="1475"/>
      <c r="Q35" s="1475"/>
    </row>
    <row r="36" spans="2:17" ht="15" customHeight="1">
      <c r="B36" s="1477"/>
      <c r="C36" s="1473"/>
      <c r="D36" s="1473" t="s">
        <v>1559</v>
      </c>
      <c r="E36" s="1477"/>
      <c r="F36" s="1473" t="s">
        <v>1560</v>
      </c>
      <c r="G36" s="1473"/>
      <c r="H36" s="1475"/>
      <c r="I36" s="1475"/>
      <c r="J36" s="1475"/>
      <c r="K36" s="1475"/>
      <c r="L36" s="1475"/>
      <c r="M36" s="1475"/>
      <c r="N36" s="1475"/>
      <c r="O36" s="1475"/>
      <c r="P36" s="1475"/>
      <c r="Q36" s="1475"/>
    </row>
    <row r="37" spans="2:17" ht="15" customHeight="1">
      <c r="B37" s="1477"/>
      <c r="C37" s="1473"/>
      <c r="D37" s="1473" t="s">
        <v>1561</v>
      </c>
      <c r="E37" s="1477"/>
      <c r="F37" s="1473" t="s">
        <v>1560</v>
      </c>
      <c r="G37" s="1473"/>
      <c r="H37" s="1475"/>
      <c r="I37" s="1475"/>
      <c r="J37" s="1475"/>
      <c r="K37" s="1475"/>
      <c r="L37" s="1475"/>
      <c r="M37" s="1475"/>
      <c r="N37" s="1475"/>
      <c r="O37" s="1475"/>
      <c r="P37" s="1475"/>
      <c r="Q37" s="1475"/>
    </row>
    <row r="38" spans="2:17" ht="15" customHeight="1">
      <c r="B38" s="1477"/>
      <c r="C38" s="1473"/>
      <c r="D38" s="1473" t="s">
        <v>1562</v>
      </c>
      <c r="E38" s="1477"/>
      <c r="F38" s="1473" t="s">
        <v>1560</v>
      </c>
      <c r="G38" s="1473"/>
      <c r="H38" s="1475"/>
      <c r="I38" s="1475"/>
      <c r="J38" s="1475"/>
      <c r="K38" s="1475"/>
      <c r="L38" s="1475"/>
      <c r="M38" s="1475"/>
      <c r="N38" s="1475"/>
      <c r="O38" s="1475"/>
      <c r="P38" s="1475"/>
      <c r="Q38" s="1475"/>
    </row>
    <row r="39" spans="2:17" ht="15" customHeight="1">
      <c r="B39" s="1477"/>
      <c r="C39" s="1473"/>
      <c r="D39" s="1473" t="s">
        <v>1563</v>
      </c>
      <c r="E39" s="1477"/>
      <c r="F39" s="1473" t="s">
        <v>1560</v>
      </c>
      <c r="G39" s="1473"/>
      <c r="H39" s="1475"/>
      <c r="I39" s="1475"/>
      <c r="J39" s="1475"/>
      <c r="K39" s="1475"/>
      <c r="L39" s="1475"/>
      <c r="M39" s="1475"/>
      <c r="N39" s="1475"/>
      <c r="O39" s="1475"/>
      <c r="P39" s="1475"/>
      <c r="Q39" s="1475"/>
    </row>
    <row r="40" spans="2:17" ht="15" customHeight="1">
      <c r="B40" s="1477"/>
      <c r="C40" s="1473"/>
      <c r="D40" s="1473" t="s">
        <v>8</v>
      </c>
      <c r="E40" s="1477"/>
      <c r="F40" s="1473" t="s">
        <v>1560</v>
      </c>
      <c r="G40" s="1473"/>
      <c r="H40" s="1479"/>
      <c r="I40" s="1479"/>
      <c r="J40" s="1479"/>
      <c r="K40" s="1479"/>
      <c r="L40" s="1479"/>
      <c r="M40" s="1479"/>
      <c r="N40" s="1479"/>
      <c r="O40" s="1479"/>
      <c r="P40" s="1479"/>
      <c r="Q40" s="1479"/>
    </row>
    <row r="41" spans="2:17" ht="15">
      <c r="B41" s="1474" t="s">
        <v>1566</v>
      </c>
      <c r="C41" s="1481" t="s">
        <v>1567</v>
      </c>
      <c r="D41" s="1474"/>
      <c r="E41" s="1474"/>
      <c r="F41" s="1481" t="s">
        <v>20</v>
      </c>
      <c r="G41" s="1474"/>
      <c r="H41" s="1483"/>
      <c r="I41" s="1483"/>
      <c r="J41" s="1483"/>
      <c r="K41" s="1483"/>
      <c r="L41" s="1483"/>
      <c r="M41" s="1483"/>
      <c r="N41" s="1483"/>
      <c r="O41" s="1483"/>
      <c r="P41" s="1483"/>
      <c r="Q41" s="1483"/>
    </row>
    <row r="42" spans="2:17">
      <c r="B42" s="1473"/>
      <c r="C42" s="1473" t="s">
        <v>1568</v>
      </c>
      <c r="D42" s="1473"/>
      <c r="E42" s="1473"/>
      <c r="F42" s="1473" t="s">
        <v>20</v>
      </c>
      <c r="G42" s="1473"/>
      <c r="H42" s="1475"/>
      <c r="I42" s="1475"/>
      <c r="J42" s="1475"/>
      <c r="K42" s="1475"/>
      <c r="L42" s="1475"/>
      <c r="M42" s="1475"/>
      <c r="N42" s="1475"/>
      <c r="O42" s="1475"/>
      <c r="P42" s="1475"/>
      <c r="Q42" s="1475"/>
    </row>
    <row r="43" spans="2:17">
      <c r="B43" s="1473"/>
      <c r="C43" s="1484" t="s">
        <v>1569</v>
      </c>
      <c r="D43" s="1473"/>
      <c r="E43" s="1473"/>
      <c r="F43" s="1473" t="s">
        <v>20</v>
      </c>
      <c r="G43" s="1473"/>
      <c r="H43" s="1475"/>
      <c r="I43" s="1475"/>
      <c r="J43" s="1475"/>
      <c r="K43" s="1475"/>
      <c r="L43" s="1475"/>
      <c r="M43" s="1475"/>
      <c r="N43" s="1475"/>
      <c r="O43" s="1475"/>
      <c r="P43" s="1475"/>
      <c r="Q43" s="1475"/>
    </row>
    <row r="44" spans="2:17">
      <c r="B44" s="1484"/>
      <c r="C44" s="1470" t="s">
        <v>1569</v>
      </c>
      <c r="D44" s="1484"/>
      <c r="E44" s="1484"/>
      <c r="F44" s="1485" t="s">
        <v>20</v>
      </c>
      <c r="G44" s="1484"/>
      <c r="H44" s="1478">
        <f t="shared" ref="H44:Q44" si="6">SUM(H42:H43)</f>
        <v>0</v>
      </c>
      <c r="I44" s="1478">
        <f t="shared" si="6"/>
        <v>0</v>
      </c>
      <c r="J44" s="1478">
        <f t="shared" si="6"/>
        <v>0</v>
      </c>
      <c r="K44" s="1478">
        <f t="shared" si="6"/>
        <v>0</v>
      </c>
      <c r="L44" s="1478">
        <f t="shared" si="6"/>
        <v>0</v>
      </c>
      <c r="M44" s="1478">
        <f t="shared" si="6"/>
        <v>0</v>
      </c>
      <c r="N44" s="1478">
        <f t="shared" si="6"/>
        <v>0</v>
      </c>
      <c r="O44" s="1478">
        <f t="shared" si="6"/>
        <v>0</v>
      </c>
      <c r="P44" s="1478">
        <f t="shared" si="6"/>
        <v>0</v>
      </c>
      <c r="Q44" s="1478">
        <f t="shared" si="6"/>
        <v>0</v>
      </c>
    </row>
    <row r="45" spans="2:17" ht="15">
      <c r="B45" s="1474" t="s">
        <v>1570</v>
      </c>
      <c r="C45" s="1486" t="s">
        <v>1571</v>
      </c>
      <c r="D45" s="1487"/>
      <c r="E45" s="1487"/>
      <c r="F45" s="1473" t="s">
        <v>20</v>
      </c>
      <c r="G45" s="1486"/>
      <c r="H45" s="1475"/>
      <c r="I45" s="1475"/>
      <c r="J45" s="1475"/>
      <c r="K45" s="1475"/>
      <c r="L45" s="1475"/>
      <c r="M45" s="1475"/>
      <c r="N45" s="1475"/>
      <c r="O45" s="1475"/>
      <c r="P45" s="1475"/>
      <c r="Q45" s="1475"/>
    </row>
    <row r="46" spans="2:17">
      <c r="B46" s="1488"/>
      <c r="C46" s="1488" t="s">
        <v>1572</v>
      </c>
      <c r="D46" s="1489"/>
      <c r="E46" s="1489"/>
      <c r="F46" s="1473" t="s">
        <v>20</v>
      </c>
      <c r="G46" s="1490"/>
      <c r="H46" s="1475"/>
      <c r="I46" s="1475"/>
      <c r="J46" s="1475"/>
      <c r="K46" s="1475"/>
      <c r="L46" s="1475"/>
      <c r="M46" s="1475"/>
      <c r="N46" s="1475"/>
      <c r="O46" s="1475"/>
      <c r="P46" s="1475"/>
      <c r="Q46" s="1475"/>
    </row>
    <row r="47" spans="2:17">
      <c r="B47" s="1488"/>
      <c r="C47" s="1488" t="s">
        <v>1572</v>
      </c>
      <c r="D47" s="1489"/>
      <c r="E47" s="1489"/>
      <c r="F47" s="1473" t="s">
        <v>20</v>
      </c>
      <c r="G47" s="1489"/>
      <c r="H47" s="1475"/>
      <c r="I47" s="1475"/>
      <c r="J47" s="1475"/>
      <c r="K47" s="1475"/>
      <c r="L47" s="1475"/>
      <c r="M47" s="1475"/>
      <c r="N47" s="1475"/>
      <c r="O47" s="1475"/>
      <c r="P47" s="1475"/>
      <c r="Q47" s="1475"/>
    </row>
    <row r="48" spans="2:17">
      <c r="B48" s="1488"/>
      <c r="C48" s="1488" t="s">
        <v>1572</v>
      </c>
      <c r="D48" s="1489"/>
      <c r="E48" s="1489"/>
      <c r="F48" s="1473" t="s">
        <v>20</v>
      </c>
      <c r="G48" s="1489"/>
      <c r="H48" s="1475"/>
      <c r="I48" s="1475"/>
      <c r="J48" s="1475"/>
      <c r="K48" s="1475"/>
      <c r="L48" s="1475"/>
      <c r="M48" s="1475"/>
      <c r="N48" s="1475"/>
      <c r="O48" s="1475"/>
      <c r="P48" s="1475"/>
      <c r="Q48" s="1475"/>
    </row>
    <row r="49" spans="2:17">
      <c r="B49" s="1488"/>
      <c r="C49" s="1488" t="s">
        <v>1572</v>
      </c>
      <c r="D49" s="1489"/>
      <c r="E49" s="1489"/>
      <c r="F49" s="1473" t="s">
        <v>20</v>
      </c>
      <c r="G49" s="1489"/>
      <c r="H49" s="1475"/>
      <c r="I49" s="1475"/>
      <c r="J49" s="1475"/>
      <c r="K49" s="1475"/>
      <c r="L49" s="1475"/>
      <c r="M49" s="1475"/>
      <c r="N49" s="1475"/>
      <c r="O49" s="1475"/>
      <c r="P49" s="1475"/>
      <c r="Q49" s="1475"/>
    </row>
    <row r="50" spans="2:17">
      <c r="B50" s="1491"/>
      <c r="C50" s="1491" t="s">
        <v>1569</v>
      </c>
      <c r="D50" s="1491"/>
      <c r="E50" s="1491"/>
      <c r="F50" s="1485" t="s">
        <v>20</v>
      </c>
      <c r="G50" s="1491"/>
      <c r="H50" s="1478">
        <f t="shared" ref="H50:Q50" si="7">SUM(H45:H49)</f>
        <v>0</v>
      </c>
      <c r="I50" s="1478">
        <f t="shared" si="7"/>
        <v>0</v>
      </c>
      <c r="J50" s="1478">
        <f t="shared" si="7"/>
        <v>0</v>
      </c>
      <c r="K50" s="1478">
        <f t="shared" si="7"/>
        <v>0</v>
      </c>
      <c r="L50" s="1478">
        <f t="shared" si="7"/>
        <v>0</v>
      </c>
      <c r="M50" s="1478">
        <f t="shared" si="7"/>
        <v>0</v>
      </c>
      <c r="N50" s="1478">
        <f t="shared" si="7"/>
        <v>0</v>
      </c>
      <c r="O50" s="1478">
        <f t="shared" si="7"/>
        <v>0</v>
      </c>
      <c r="P50" s="1478">
        <f t="shared" si="7"/>
        <v>0</v>
      </c>
      <c r="Q50" s="1478">
        <f t="shared" si="7"/>
        <v>0</v>
      </c>
    </row>
    <row r="51" spans="2:17" ht="15">
      <c r="B51" s="1492" t="s">
        <v>1573</v>
      </c>
      <c r="C51" s="1488" t="s">
        <v>1572</v>
      </c>
      <c r="D51" s="1493"/>
      <c r="E51" s="1487"/>
      <c r="F51" s="1481" t="s">
        <v>20</v>
      </c>
      <c r="G51" s="1494"/>
      <c r="H51" s="1495"/>
      <c r="I51" s="1495"/>
      <c r="J51" s="1495"/>
      <c r="K51" s="1495"/>
      <c r="L51" s="1495"/>
      <c r="M51" s="1495"/>
      <c r="N51" s="1495"/>
      <c r="O51" s="1495"/>
      <c r="P51" s="1495"/>
      <c r="Q51" s="1495"/>
    </row>
    <row r="52" spans="2:17" ht="15">
      <c r="B52" s="1496"/>
      <c r="C52" s="1488" t="s">
        <v>1572</v>
      </c>
      <c r="D52" s="1470"/>
      <c r="E52" s="1489"/>
      <c r="F52" s="1473" t="s">
        <v>20</v>
      </c>
      <c r="G52" s="1497"/>
      <c r="H52" s="1475"/>
      <c r="I52" s="1475"/>
      <c r="J52" s="1475"/>
      <c r="K52" s="1475"/>
      <c r="L52" s="1475"/>
      <c r="M52" s="1475"/>
      <c r="N52" s="1475"/>
      <c r="O52" s="1475"/>
      <c r="P52" s="1475"/>
      <c r="Q52" s="1475"/>
    </row>
    <row r="53" spans="2:17" ht="15">
      <c r="B53" s="1496"/>
      <c r="C53" s="1488" t="s">
        <v>1572</v>
      </c>
      <c r="D53" s="1470"/>
      <c r="E53" s="1489"/>
      <c r="F53" s="1473" t="s">
        <v>20</v>
      </c>
      <c r="G53" s="1497"/>
      <c r="H53" s="1475"/>
      <c r="I53" s="1475"/>
      <c r="J53" s="1475"/>
      <c r="K53" s="1475"/>
      <c r="L53" s="1475"/>
      <c r="M53" s="1475"/>
      <c r="N53" s="1475"/>
      <c r="O53" s="1475"/>
      <c r="P53" s="1475"/>
      <c r="Q53" s="1475"/>
    </row>
    <row r="54" spans="2:17" ht="15">
      <c r="B54" s="1498"/>
      <c r="C54" s="1491" t="s">
        <v>1574</v>
      </c>
      <c r="D54" s="1499"/>
      <c r="E54" s="1500"/>
      <c r="F54" s="1485" t="s">
        <v>20</v>
      </c>
      <c r="G54" s="1501"/>
      <c r="H54" s="1502">
        <f t="shared" ref="H54:Q54" si="8">SUM(H49:H53)</f>
        <v>0</v>
      </c>
      <c r="I54" s="1502">
        <f t="shared" si="8"/>
        <v>0</v>
      </c>
      <c r="J54" s="1502">
        <f t="shared" si="8"/>
        <v>0</v>
      </c>
      <c r="K54" s="1502">
        <f t="shared" si="8"/>
        <v>0</v>
      </c>
      <c r="L54" s="1502">
        <f t="shared" si="8"/>
        <v>0</v>
      </c>
      <c r="M54" s="1502">
        <f t="shared" si="8"/>
        <v>0</v>
      </c>
      <c r="N54" s="1502">
        <f t="shared" si="8"/>
        <v>0</v>
      </c>
      <c r="O54" s="1502">
        <f t="shared" si="8"/>
        <v>0</v>
      </c>
      <c r="P54" s="1502">
        <f t="shared" si="8"/>
        <v>0</v>
      </c>
      <c r="Q54" s="1502">
        <f t="shared" si="8"/>
        <v>0</v>
      </c>
    </row>
    <row r="55" spans="2:17" ht="29.25">
      <c r="B55" s="1503" t="s">
        <v>1575</v>
      </c>
      <c r="C55" s="1484" t="s">
        <v>1576</v>
      </c>
      <c r="D55" s="1504"/>
      <c r="E55" s="1504"/>
      <c r="F55" s="1473" t="s">
        <v>20</v>
      </c>
      <c r="G55" s="1504"/>
      <c r="H55" s="1505"/>
      <c r="I55" s="1505"/>
      <c r="J55" s="1505"/>
      <c r="K55" s="1505"/>
      <c r="L55" s="1505"/>
      <c r="M55" s="1505"/>
      <c r="N55" s="1505"/>
      <c r="O55" s="1505"/>
      <c r="P55" s="1505"/>
      <c r="Q55" s="1505"/>
    </row>
    <row r="56" spans="2:17" ht="28.5">
      <c r="B56" s="1484"/>
      <c r="C56" s="1484" t="s">
        <v>1577</v>
      </c>
      <c r="D56" s="1484"/>
      <c r="E56" s="1484"/>
      <c r="F56" s="1473" t="s">
        <v>20</v>
      </c>
      <c r="G56" s="1506"/>
      <c r="H56" s="1505"/>
      <c r="I56" s="1505"/>
      <c r="J56" s="1505"/>
      <c r="K56" s="1505"/>
      <c r="L56" s="1505"/>
      <c r="M56" s="1505"/>
      <c r="N56" s="1505"/>
      <c r="O56" s="1505"/>
      <c r="P56" s="1505"/>
      <c r="Q56" s="1505"/>
    </row>
    <row r="57" spans="2:17" ht="15">
      <c r="B57" s="1507"/>
      <c r="C57" s="1508" t="s">
        <v>8</v>
      </c>
      <c r="D57" s="1509"/>
      <c r="E57" s="1509"/>
      <c r="F57" s="1473" t="s">
        <v>20</v>
      </c>
      <c r="G57" s="1510"/>
      <c r="H57" s="1511">
        <f>+H55+H56</f>
        <v>0</v>
      </c>
      <c r="I57" s="1511">
        <f t="shared" ref="I57:Q57" si="9">+I55+I56</f>
        <v>0</v>
      </c>
      <c r="J57" s="1511">
        <f t="shared" si="9"/>
        <v>0</v>
      </c>
      <c r="K57" s="1511">
        <f t="shared" si="9"/>
        <v>0</v>
      </c>
      <c r="L57" s="1511">
        <f t="shared" si="9"/>
        <v>0</v>
      </c>
      <c r="M57" s="1511">
        <f t="shared" si="9"/>
        <v>0</v>
      </c>
      <c r="N57" s="1511">
        <f t="shared" si="9"/>
        <v>0</v>
      </c>
      <c r="O57" s="1511">
        <f t="shared" si="9"/>
        <v>0</v>
      </c>
      <c r="P57" s="1511">
        <f t="shared" si="9"/>
        <v>0</v>
      </c>
      <c r="Q57" s="1511">
        <f t="shared" si="9"/>
        <v>0</v>
      </c>
    </row>
    <row r="58" spans="2:17" ht="15">
      <c r="B58" s="1512"/>
      <c r="C58" s="1513" t="s">
        <v>8</v>
      </c>
      <c r="D58" s="1513"/>
      <c r="E58" s="1513"/>
      <c r="F58" s="1485" t="s">
        <v>20</v>
      </c>
      <c r="G58" s="1514"/>
      <c r="H58" s="1502">
        <f t="shared" ref="H58:Q58" si="10">+H57+H50+H44+H34+H23+H12</f>
        <v>0</v>
      </c>
      <c r="I58" s="1502">
        <f t="shared" si="10"/>
        <v>0</v>
      </c>
      <c r="J58" s="1502">
        <f t="shared" si="10"/>
        <v>0</v>
      </c>
      <c r="K58" s="1502">
        <f t="shared" si="10"/>
        <v>0</v>
      </c>
      <c r="L58" s="1502">
        <f t="shared" si="10"/>
        <v>0</v>
      </c>
      <c r="M58" s="1502">
        <f t="shared" si="10"/>
        <v>0</v>
      </c>
      <c r="N58" s="1502">
        <f t="shared" si="10"/>
        <v>0</v>
      </c>
      <c r="O58" s="1502">
        <f t="shared" si="10"/>
        <v>0</v>
      </c>
      <c r="P58" s="1502">
        <f t="shared" si="10"/>
        <v>0</v>
      </c>
      <c r="Q58" s="1502">
        <f t="shared" si="10"/>
        <v>0</v>
      </c>
    </row>
    <row r="59" spans="2:17">
      <c r="B59" s="1515" t="s">
        <v>1578</v>
      </c>
      <c r="C59" s="1507"/>
      <c r="D59" s="1507"/>
      <c r="E59" s="1507"/>
      <c r="F59" s="1516" t="s">
        <v>20</v>
      </c>
      <c r="G59" s="1507"/>
      <c r="H59" s="1502">
        <f t="shared" ref="H59:Q59" si="11">H23+H34+H50+H57+H12</f>
        <v>0</v>
      </c>
      <c r="I59" s="1502">
        <f t="shared" si="11"/>
        <v>0</v>
      </c>
      <c r="J59" s="1502">
        <f t="shared" si="11"/>
        <v>0</v>
      </c>
      <c r="K59" s="1502">
        <f t="shared" si="11"/>
        <v>0</v>
      </c>
      <c r="L59" s="1502">
        <f t="shared" si="11"/>
        <v>0</v>
      </c>
      <c r="M59" s="1502">
        <f t="shared" si="11"/>
        <v>0</v>
      </c>
      <c r="N59" s="1502">
        <f t="shared" si="11"/>
        <v>0</v>
      </c>
      <c r="O59" s="1502">
        <f t="shared" si="11"/>
        <v>0</v>
      </c>
      <c r="P59" s="1502">
        <f t="shared" si="11"/>
        <v>0</v>
      </c>
      <c r="Q59" s="1502">
        <f t="shared" si="11"/>
        <v>0</v>
      </c>
    </row>
    <row r="60" spans="2:17">
      <c r="B60" s="1509" t="s">
        <v>1579</v>
      </c>
      <c r="C60" s="1507"/>
      <c r="D60" s="1507"/>
      <c r="E60" s="1507"/>
      <c r="F60" s="1473" t="s">
        <v>20</v>
      </c>
      <c r="G60" s="1507"/>
      <c r="H60" s="1502">
        <f t="shared" ref="H60:Q60" si="12">H44</f>
        <v>0</v>
      </c>
      <c r="I60" s="1502">
        <f t="shared" si="12"/>
        <v>0</v>
      </c>
      <c r="J60" s="1502">
        <f t="shared" si="12"/>
        <v>0</v>
      </c>
      <c r="K60" s="1502">
        <f t="shared" si="12"/>
        <v>0</v>
      </c>
      <c r="L60" s="1502">
        <f t="shared" si="12"/>
        <v>0</v>
      </c>
      <c r="M60" s="1502">
        <f t="shared" si="12"/>
        <v>0</v>
      </c>
      <c r="N60" s="1502">
        <f t="shared" si="12"/>
        <v>0</v>
      </c>
      <c r="O60" s="1502">
        <f t="shared" si="12"/>
        <v>0</v>
      </c>
      <c r="P60" s="1502">
        <f t="shared" si="12"/>
        <v>0</v>
      </c>
      <c r="Q60" s="1502">
        <f t="shared" si="12"/>
        <v>0</v>
      </c>
    </row>
    <row r="61" spans="2:17">
      <c r="B61" s="1517" t="s">
        <v>8</v>
      </c>
      <c r="C61" s="1518"/>
      <c r="D61" s="1518"/>
      <c r="E61" s="1518"/>
      <c r="F61" s="1485" t="s">
        <v>20</v>
      </c>
      <c r="G61" s="1518"/>
      <c r="H61" s="1502">
        <f>H59+H60</f>
        <v>0</v>
      </c>
      <c r="I61" s="1502">
        <f t="shared" ref="I61:Q61" si="13">I59+I60</f>
        <v>0</v>
      </c>
      <c r="J61" s="1502">
        <f t="shared" si="13"/>
        <v>0</v>
      </c>
      <c r="K61" s="1502">
        <f t="shared" si="13"/>
        <v>0</v>
      </c>
      <c r="L61" s="1502">
        <f t="shared" si="13"/>
        <v>0</v>
      </c>
      <c r="M61" s="1502">
        <f t="shared" si="13"/>
        <v>0</v>
      </c>
      <c r="N61" s="1502">
        <f t="shared" si="13"/>
        <v>0</v>
      </c>
      <c r="O61" s="1502">
        <f t="shared" si="13"/>
        <v>0</v>
      </c>
      <c r="P61" s="1502">
        <f t="shared" si="13"/>
        <v>0</v>
      </c>
      <c r="Q61" s="1502">
        <f t="shared" si="13"/>
        <v>0</v>
      </c>
    </row>
    <row r="62" spans="2:17">
      <c r="B62" s="1519" t="s">
        <v>521</v>
      </c>
      <c r="H62" s="1520" t="str">
        <f t="shared" ref="H62:Q62" si="14">IF(H61-H58=0,"OK")</f>
        <v>OK</v>
      </c>
      <c r="I62" s="1520" t="str">
        <f t="shared" si="14"/>
        <v>OK</v>
      </c>
      <c r="J62" s="1520" t="str">
        <f t="shared" si="14"/>
        <v>OK</v>
      </c>
      <c r="K62" s="1520" t="str">
        <f t="shared" si="14"/>
        <v>OK</v>
      </c>
      <c r="L62" s="1520" t="str">
        <f t="shared" si="14"/>
        <v>OK</v>
      </c>
      <c r="M62" s="1520" t="str">
        <f t="shared" si="14"/>
        <v>OK</v>
      </c>
      <c r="N62" s="1520" t="str">
        <f t="shared" si="14"/>
        <v>OK</v>
      </c>
      <c r="O62" s="1520" t="str">
        <f t="shared" si="14"/>
        <v>OK</v>
      </c>
      <c r="P62" s="1520" t="str">
        <f t="shared" si="14"/>
        <v>OK</v>
      </c>
      <c r="Q62" s="1520" t="str">
        <f t="shared" si="14"/>
        <v>OK</v>
      </c>
    </row>
  </sheetData>
  <pageMargins left="0.74803149606299213" right="0.74803149606299213" top="0.98425196850393704" bottom="0.98425196850393704" header="0.51181102362204722" footer="0.51181102362204722"/>
  <pageSetup paperSize="8" scale="51" orientation="landscape" r:id="rId1"/>
  <headerFooter alignWithMargins="0"/>
</worksheet>
</file>

<file path=xl/worksheets/sheet46.xml><?xml version="1.0" encoding="utf-8"?>
<worksheet xmlns="http://schemas.openxmlformats.org/spreadsheetml/2006/main" xmlns:r="http://schemas.openxmlformats.org/officeDocument/2006/relationships">
  <sheetPr>
    <tabColor theme="7" tint="0.59999389629810485"/>
  </sheetPr>
  <dimension ref="A1:AM121"/>
  <sheetViews>
    <sheetView zoomScale="80" zoomScaleNormal="80" workbookViewId="0">
      <selection activeCell="A11" sqref="A11"/>
    </sheetView>
  </sheetViews>
  <sheetFormatPr defaultRowHeight="15"/>
  <cols>
    <col min="1" max="1" width="40.5" style="1548" customWidth="1"/>
    <col min="2" max="3" width="9" style="1548"/>
    <col min="4" max="4" width="10.875" style="1548" customWidth="1"/>
    <col min="5" max="5" width="10.125" style="1548" customWidth="1"/>
    <col min="6" max="6" width="11.25" style="1548" customWidth="1"/>
    <col min="7" max="7" width="9.125" style="1548" bestFit="1" customWidth="1"/>
    <col min="8" max="8" width="9" style="1548"/>
    <col min="9" max="9" width="22.75" style="1548" bestFit="1" customWidth="1"/>
    <col min="10" max="13" width="9" style="1548"/>
    <col min="14" max="14" width="9.125" style="1548" bestFit="1" customWidth="1"/>
    <col min="15" max="15" width="9" style="1548"/>
    <col min="16" max="16" width="11" style="1548" bestFit="1" customWidth="1"/>
    <col min="17" max="18" width="11" style="1548" customWidth="1"/>
    <col min="19" max="16384" width="9" style="1548"/>
  </cols>
  <sheetData>
    <row r="1" spans="1:39" s="1043" customFormat="1" ht="24.75">
      <c r="A1" s="989" t="s">
        <v>151</v>
      </c>
      <c r="B1" s="989"/>
      <c r="C1" s="989"/>
      <c r="D1" s="989"/>
      <c r="E1" s="989"/>
      <c r="F1" s="989"/>
      <c r="G1" s="989"/>
      <c r="H1" s="989"/>
      <c r="I1" s="989"/>
      <c r="J1" s="989"/>
      <c r="K1" s="989"/>
      <c r="L1" s="989"/>
      <c r="M1" s="989"/>
      <c r="N1" s="989"/>
      <c r="O1" s="989"/>
      <c r="P1" s="989"/>
      <c r="Q1" s="989"/>
      <c r="R1" s="989"/>
      <c r="S1" s="989"/>
      <c r="T1" s="989"/>
      <c r="U1" s="989"/>
      <c r="V1" s="989"/>
      <c r="W1" s="989"/>
    </row>
    <row r="2" spans="1:39" s="1043" customFormat="1" ht="24.75">
      <c r="A2" s="1333" t="s">
        <v>2629</v>
      </c>
      <c r="B2" s="1333"/>
      <c r="C2" s="1333"/>
      <c r="D2" s="1333"/>
      <c r="E2" s="1333"/>
      <c r="F2" s="1333"/>
      <c r="G2" s="1333"/>
      <c r="H2" s="1333"/>
      <c r="I2" s="1333"/>
      <c r="J2" s="1333"/>
      <c r="K2" s="1333"/>
      <c r="L2" s="1333"/>
      <c r="M2" s="1333"/>
      <c r="N2" s="1333"/>
      <c r="O2" s="1333"/>
      <c r="P2" s="1333"/>
      <c r="Q2" s="1333"/>
      <c r="R2" s="1333"/>
      <c r="S2" s="1333"/>
      <c r="T2" s="1333"/>
      <c r="U2" s="1333"/>
      <c r="V2" s="1333"/>
      <c r="W2" s="1333"/>
    </row>
    <row r="3" spans="1:39" s="1043" customFormat="1" ht="25.5" thickBot="1">
      <c r="A3" s="1335" t="s">
        <v>1283</v>
      </c>
      <c r="B3" s="1335"/>
      <c r="C3" s="1335"/>
      <c r="D3" s="1335"/>
      <c r="E3" s="1335"/>
      <c r="F3" s="1335"/>
      <c r="G3" s="1335"/>
      <c r="H3" s="1335"/>
      <c r="I3" s="1335"/>
      <c r="J3" s="1335"/>
      <c r="K3" s="1335"/>
      <c r="L3" s="1335"/>
      <c r="M3" s="1335"/>
      <c r="N3" s="1335"/>
      <c r="O3" s="1335"/>
      <c r="P3" s="1335"/>
      <c r="Q3" s="1335"/>
      <c r="R3" s="1335"/>
      <c r="S3" s="1335"/>
      <c r="T3" s="1335"/>
      <c r="U3" s="1335"/>
      <c r="V3" s="1335"/>
      <c r="W3" s="1335"/>
    </row>
    <row r="4" spans="1:39" s="1043" customFormat="1" ht="12.75">
      <c r="A4" s="995"/>
      <c r="B4" s="995"/>
      <c r="C4" s="995"/>
      <c r="D4" s="995"/>
      <c r="E4" s="995"/>
      <c r="F4" s="995"/>
      <c r="G4" s="995"/>
      <c r="H4" s="995"/>
      <c r="I4" s="995"/>
      <c r="J4" s="995"/>
      <c r="K4" s="995"/>
      <c r="L4" s="995"/>
      <c r="M4" s="995"/>
      <c r="N4" s="995"/>
      <c r="O4" s="995"/>
      <c r="P4" s="995"/>
      <c r="Q4" s="995"/>
      <c r="R4" s="995"/>
      <c r="S4" s="995"/>
      <c r="T4" s="995"/>
      <c r="U4" s="995"/>
      <c r="V4" s="995"/>
      <c r="W4" s="995"/>
    </row>
    <row r="5" spans="1:39" s="1043" customFormat="1" ht="24.75">
      <c r="A5" s="997" t="s">
        <v>1580</v>
      </c>
      <c r="B5" s="998"/>
      <c r="C5" s="999"/>
      <c r="D5" s="1000"/>
      <c r="E5" s="1001"/>
      <c r="F5" s="1001"/>
      <c r="G5" s="1001"/>
      <c r="H5" s="1001"/>
      <c r="I5" s="1001"/>
      <c r="J5" s="1001"/>
      <c r="K5" s="1001"/>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c r="AI5" s="1002"/>
      <c r="AJ5" s="1002"/>
      <c r="AK5" s="1002"/>
      <c r="AL5" s="1002"/>
      <c r="AM5" s="1002"/>
    </row>
    <row r="6" spans="1:39" s="1043" customFormat="1" ht="12.75">
      <c r="A6" s="1521"/>
      <c r="B6" s="1522"/>
      <c r="C6" s="1522"/>
      <c r="D6" s="1523"/>
      <c r="E6" s="1522"/>
      <c r="F6" s="1522"/>
      <c r="G6" s="1522"/>
      <c r="H6" s="1522"/>
      <c r="I6" s="1522"/>
      <c r="J6" s="1522"/>
      <c r="K6" s="1522"/>
      <c r="L6" s="1522"/>
      <c r="M6" s="1522"/>
      <c r="N6" s="1522"/>
      <c r="O6" s="1522"/>
      <c r="P6" s="1522"/>
      <c r="Q6" s="1522"/>
      <c r="R6" s="1522"/>
      <c r="S6" s="1522"/>
      <c r="T6" s="1522"/>
      <c r="U6" s="1522"/>
      <c r="V6" s="1522"/>
    </row>
    <row r="7" spans="1:39" s="1043" customFormat="1" ht="13.5" thickBot="1">
      <c r="A7" s="1524" t="s">
        <v>22</v>
      </c>
      <c r="B7" s="1522"/>
      <c r="C7" s="1522"/>
      <c r="D7" s="1523"/>
      <c r="E7" s="1522"/>
      <c r="F7" s="1522"/>
      <c r="G7" s="1522"/>
      <c r="H7" s="1522"/>
      <c r="I7" s="1522"/>
      <c r="J7" s="1522"/>
      <c r="K7" s="1522"/>
      <c r="L7" s="1522"/>
      <c r="M7" s="1522"/>
      <c r="N7" s="1522"/>
      <c r="O7" s="1522"/>
      <c r="P7" s="1522"/>
      <c r="Q7" s="1522"/>
      <c r="R7" s="1522"/>
      <c r="S7" s="1522"/>
      <c r="T7" s="1522"/>
      <c r="U7" s="1522"/>
      <c r="V7" s="1522"/>
    </row>
    <row r="8" spans="1:39" s="1043" customFormat="1" ht="15.75" customHeight="1" thickBot="1">
      <c r="A8" s="1525"/>
      <c r="B8" s="1526" t="s">
        <v>3</v>
      </c>
      <c r="C8" s="1527"/>
      <c r="D8" s="1527"/>
      <c r="E8" s="1527"/>
      <c r="F8" s="1527"/>
      <c r="G8" s="1527"/>
      <c r="H8" s="1527"/>
      <c r="I8" s="1528"/>
      <c r="J8" s="1529" t="s">
        <v>1205</v>
      </c>
      <c r="K8" s="1530"/>
      <c r="L8" s="1530"/>
      <c r="M8" s="1530"/>
      <c r="N8" s="1530"/>
      <c r="O8" s="1530"/>
      <c r="P8" s="1530"/>
      <c r="Q8" s="1530"/>
      <c r="R8" s="1530"/>
      <c r="S8" s="1530"/>
      <c r="T8" s="1530"/>
      <c r="U8" s="1530"/>
      <c r="V8" s="1531"/>
      <c r="W8" s="1532" t="s">
        <v>1204</v>
      </c>
      <c r="X8" s="1533"/>
      <c r="Y8" s="1533"/>
      <c r="Z8" s="1533"/>
      <c r="AA8" s="1533"/>
      <c r="AB8" s="1533"/>
      <c r="AC8" s="1533"/>
      <c r="AD8" s="1533"/>
      <c r="AE8" s="1534"/>
    </row>
    <row r="9" spans="1:39" ht="15" customHeight="1">
      <c r="A9" s="1535"/>
      <c r="B9" s="1536" t="s">
        <v>1581</v>
      </c>
      <c r="C9" s="1537"/>
      <c r="D9" s="1538"/>
      <c r="E9" s="1539" t="s">
        <v>1582</v>
      </c>
      <c r="F9" s="1540" t="s">
        <v>1583</v>
      </c>
      <c r="G9" s="1540" t="s">
        <v>1584</v>
      </c>
      <c r="H9" s="1540" t="s">
        <v>1585</v>
      </c>
      <c r="I9" s="1541" t="s">
        <v>1586</v>
      </c>
      <c r="J9" s="1542" t="s">
        <v>1587</v>
      </c>
      <c r="K9" s="1543"/>
      <c r="L9" s="1543"/>
      <c r="M9" s="1543"/>
      <c r="N9" s="1543"/>
      <c r="O9" s="1543"/>
      <c r="P9" s="1543"/>
      <c r="Q9" s="1543"/>
      <c r="R9" s="1543"/>
      <c r="S9" s="1543"/>
      <c r="T9" s="1543"/>
      <c r="U9" s="1543"/>
      <c r="V9" s="1544"/>
      <c r="W9" s="1545" t="s">
        <v>1204</v>
      </c>
      <c r="X9" s="1546"/>
      <c r="Y9" s="1546"/>
      <c r="Z9" s="1546"/>
      <c r="AA9" s="1546"/>
      <c r="AB9" s="1546"/>
      <c r="AC9" s="1546"/>
      <c r="AD9" s="1546"/>
      <c r="AE9" s="1547"/>
      <c r="AF9" s="1043"/>
      <c r="AG9" s="1043"/>
      <c r="AH9" s="1043"/>
      <c r="AI9" s="1043"/>
      <c r="AJ9" s="1043"/>
      <c r="AK9" s="1043"/>
      <c r="AL9" s="1043"/>
      <c r="AM9" s="1043"/>
    </row>
    <row r="10" spans="1:39" ht="69.75" customHeight="1">
      <c r="A10" s="1549"/>
      <c r="B10" s="1550"/>
      <c r="C10" s="1550"/>
      <c r="D10" s="1550"/>
      <c r="E10" s="1551"/>
      <c r="F10" s="1551"/>
      <c r="G10" s="1550"/>
      <c r="H10" s="1550"/>
      <c r="I10" s="1552"/>
      <c r="J10" s="1553"/>
      <c r="K10" s="1553"/>
      <c r="L10" s="1553"/>
      <c r="M10" s="1553"/>
      <c r="N10" s="1553"/>
      <c r="O10" s="1553"/>
      <c r="P10" s="1553"/>
      <c r="Q10" s="1553"/>
      <c r="R10" s="1553"/>
      <c r="S10" s="1553"/>
      <c r="T10" s="1553"/>
      <c r="U10" s="1553"/>
      <c r="V10" s="1554"/>
      <c r="W10" s="1553"/>
      <c r="X10" s="1553"/>
      <c r="Y10" s="1553"/>
      <c r="Z10" s="1553"/>
      <c r="AA10" s="1553"/>
      <c r="AB10" s="1553"/>
      <c r="AC10" s="1553"/>
      <c r="AD10" s="1553"/>
      <c r="AE10" s="1554"/>
      <c r="AF10" s="1043"/>
      <c r="AG10" s="1043"/>
      <c r="AH10" s="1043"/>
      <c r="AI10" s="1043"/>
      <c r="AJ10" s="1043"/>
      <c r="AK10" s="1043"/>
      <c r="AL10" s="1043"/>
      <c r="AM10" s="1043"/>
    </row>
    <row r="11" spans="1:39" ht="106.5">
      <c r="A11" s="1555"/>
      <c r="B11" s="1556" t="s">
        <v>1588</v>
      </c>
      <c r="C11" s="1556" t="s">
        <v>1589</v>
      </c>
      <c r="D11" s="1556" t="s">
        <v>826</v>
      </c>
      <c r="E11" s="1556" t="s">
        <v>8</v>
      </c>
      <c r="F11" s="1557" t="s">
        <v>1590</v>
      </c>
      <c r="G11" s="1558"/>
      <c r="H11" s="1558"/>
      <c r="I11" s="1559"/>
      <c r="J11" s="1560" t="s">
        <v>1591</v>
      </c>
      <c r="K11" s="1560" t="s">
        <v>1219</v>
      </c>
      <c r="L11" s="1560" t="s">
        <v>1592</v>
      </c>
      <c r="M11" s="1560" t="s">
        <v>1221</v>
      </c>
      <c r="N11" s="1560" t="s">
        <v>1593</v>
      </c>
      <c r="O11" s="1560" t="s">
        <v>1594</v>
      </c>
      <c r="P11" s="1560" t="s">
        <v>1595</v>
      </c>
      <c r="Q11" s="1560" t="s">
        <v>1225</v>
      </c>
      <c r="R11" s="1560" t="s">
        <v>1596</v>
      </c>
      <c r="S11" s="1560" t="s">
        <v>1597</v>
      </c>
      <c r="T11" s="1560" t="s">
        <v>1228</v>
      </c>
      <c r="U11" s="1560" t="s">
        <v>1598</v>
      </c>
      <c r="V11" s="1561" t="s">
        <v>1599</v>
      </c>
      <c r="W11" s="1560" t="s">
        <v>1600</v>
      </c>
      <c r="X11" s="1560" t="s">
        <v>1601</v>
      </c>
      <c r="Y11" s="1560" t="s">
        <v>1602</v>
      </c>
      <c r="Z11" s="1560" t="s">
        <v>1603</v>
      </c>
      <c r="AA11" s="1560" t="s">
        <v>1213</v>
      </c>
      <c r="AB11" s="1560" t="s">
        <v>1214</v>
      </c>
      <c r="AC11" s="1560" t="s">
        <v>1604</v>
      </c>
      <c r="AD11" s="1560" t="s">
        <v>1605</v>
      </c>
      <c r="AE11" s="1561" t="s">
        <v>1606</v>
      </c>
      <c r="AF11" s="1043"/>
      <c r="AG11" s="1043"/>
      <c r="AH11" s="1043"/>
      <c r="AI11" s="1043"/>
      <c r="AJ11" s="1043"/>
      <c r="AK11" s="1043"/>
      <c r="AL11" s="1043"/>
      <c r="AM11" s="1043"/>
    </row>
    <row r="12" spans="1:39">
      <c r="A12" s="1562"/>
      <c r="B12" s="1563" t="s">
        <v>711</v>
      </c>
      <c r="C12" s="1563" t="s">
        <v>711</v>
      </c>
      <c r="D12" s="1563" t="s">
        <v>711</v>
      </c>
      <c r="E12" s="1563" t="s">
        <v>711</v>
      </c>
      <c r="F12" s="1564" t="s">
        <v>711</v>
      </c>
      <c r="G12" s="1565" t="s">
        <v>711</v>
      </c>
      <c r="H12" s="1565" t="s">
        <v>711</v>
      </c>
      <c r="I12" s="1566" t="s">
        <v>711</v>
      </c>
      <c r="J12" s="1567" t="s">
        <v>711</v>
      </c>
      <c r="K12" s="1567" t="s">
        <v>711</v>
      </c>
      <c r="L12" s="1567" t="s">
        <v>711</v>
      </c>
      <c r="M12" s="1567" t="s">
        <v>711</v>
      </c>
      <c r="N12" s="1567" t="s">
        <v>711</v>
      </c>
      <c r="O12" s="1567" t="s">
        <v>711</v>
      </c>
      <c r="P12" s="1567" t="s">
        <v>711</v>
      </c>
      <c r="Q12" s="1567" t="s">
        <v>711</v>
      </c>
      <c r="R12" s="1567" t="s">
        <v>711</v>
      </c>
      <c r="S12" s="1567" t="s">
        <v>711</v>
      </c>
      <c r="T12" s="1567" t="s">
        <v>711</v>
      </c>
      <c r="U12" s="1567" t="s">
        <v>711</v>
      </c>
      <c r="V12" s="1568" t="s">
        <v>711</v>
      </c>
      <c r="W12" s="1567" t="s">
        <v>711</v>
      </c>
      <c r="X12" s="1567" t="s">
        <v>711</v>
      </c>
      <c r="Y12" s="1567" t="s">
        <v>711</v>
      </c>
      <c r="Z12" s="1567" t="s">
        <v>711</v>
      </c>
      <c r="AA12" s="1567" t="s">
        <v>711</v>
      </c>
      <c r="AB12" s="1567" t="s">
        <v>711</v>
      </c>
      <c r="AC12" s="1567" t="s">
        <v>711</v>
      </c>
      <c r="AD12" s="1567" t="s">
        <v>711</v>
      </c>
      <c r="AE12" s="1568" t="s">
        <v>711</v>
      </c>
      <c r="AF12" s="1043"/>
      <c r="AG12" s="1043"/>
      <c r="AH12" s="1043"/>
      <c r="AI12" s="1043"/>
      <c r="AJ12" s="1043"/>
      <c r="AK12" s="1043"/>
      <c r="AL12" s="1043"/>
      <c r="AM12" s="1043"/>
    </row>
    <row r="13" spans="1:39" ht="15.75">
      <c r="A13" s="1569" t="s">
        <v>1607</v>
      </c>
      <c r="B13" s="1570"/>
      <c r="C13" s="1570"/>
      <c r="D13" s="1570"/>
      <c r="E13" s="1570"/>
      <c r="F13" s="1571"/>
      <c r="G13" s="1572"/>
      <c r="H13" s="1572"/>
      <c r="I13" s="1573"/>
      <c r="J13" s="1570"/>
      <c r="K13" s="1570"/>
      <c r="L13" s="1570"/>
      <c r="M13" s="1570"/>
      <c r="N13" s="1570"/>
      <c r="O13" s="1570"/>
      <c r="P13" s="1570"/>
      <c r="Q13" s="1570"/>
      <c r="R13" s="1570"/>
      <c r="S13" s="1570"/>
      <c r="T13" s="1570"/>
      <c r="U13" s="1570"/>
      <c r="V13" s="1574"/>
      <c r="W13" s="1570"/>
      <c r="X13" s="1570"/>
      <c r="Y13" s="1570"/>
      <c r="Z13" s="1570"/>
      <c r="AA13" s="1570"/>
      <c r="AB13" s="1570"/>
      <c r="AC13" s="1570"/>
      <c r="AD13" s="1570"/>
      <c r="AE13" s="1574"/>
      <c r="AF13" s="1043"/>
      <c r="AG13" s="1043"/>
      <c r="AH13" s="1043"/>
      <c r="AI13" s="1043"/>
      <c r="AJ13" s="1043"/>
      <c r="AK13" s="1043"/>
      <c r="AL13" s="1043"/>
      <c r="AM13" s="1043"/>
    </row>
    <row r="14" spans="1:39">
      <c r="A14" s="1562" t="s">
        <v>1608</v>
      </c>
      <c r="B14" s="1575"/>
      <c r="C14" s="1575"/>
      <c r="D14" s="1575"/>
      <c r="E14" s="1575"/>
      <c r="F14" s="1576"/>
      <c r="G14" s="1575"/>
      <c r="H14" s="1575"/>
      <c r="I14" s="1576"/>
      <c r="J14" s="1575"/>
      <c r="K14" s="1575"/>
      <c r="L14" s="1575"/>
      <c r="M14" s="1575"/>
      <c r="N14" s="1575"/>
      <c r="O14" s="1575"/>
      <c r="P14" s="1575"/>
      <c r="Q14" s="1575"/>
      <c r="R14" s="1575"/>
      <c r="S14" s="1575"/>
      <c r="T14" s="1575"/>
      <c r="U14" s="1575"/>
      <c r="V14" s="1576"/>
      <c r="W14" s="1575"/>
      <c r="X14" s="1575"/>
      <c r="Y14" s="1575"/>
      <c r="Z14" s="1575"/>
      <c r="AA14" s="1575"/>
      <c r="AB14" s="1575"/>
      <c r="AC14" s="1575"/>
      <c r="AD14" s="1575"/>
      <c r="AE14" s="1576"/>
      <c r="AF14" s="1043"/>
      <c r="AG14" s="1043"/>
      <c r="AH14" s="1043"/>
      <c r="AI14" s="1043"/>
      <c r="AJ14" s="1043"/>
      <c r="AK14" s="1043"/>
      <c r="AL14" s="1043"/>
      <c r="AM14" s="1043"/>
    </row>
    <row r="15" spans="1:39">
      <c r="A15" s="1562" t="s">
        <v>11</v>
      </c>
      <c r="B15" s="1575"/>
      <c r="C15" s="1575"/>
      <c r="D15" s="1575"/>
      <c r="E15" s="1575"/>
      <c r="F15" s="1576"/>
      <c r="G15" s="1575"/>
      <c r="H15" s="1575"/>
      <c r="I15" s="1576"/>
      <c r="J15" s="1575"/>
      <c r="K15" s="1575"/>
      <c r="L15" s="1575"/>
      <c r="M15" s="1575"/>
      <c r="N15" s="1575"/>
      <c r="O15" s="1575"/>
      <c r="P15" s="1575"/>
      <c r="Q15" s="1575"/>
      <c r="R15" s="1575"/>
      <c r="S15" s="1575"/>
      <c r="T15" s="1575"/>
      <c r="U15" s="1575"/>
      <c r="V15" s="1576"/>
      <c r="W15" s="1575"/>
      <c r="X15" s="1575"/>
      <c r="Y15" s="1575"/>
      <c r="Z15" s="1575"/>
      <c r="AA15" s="1575"/>
      <c r="AB15" s="1575"/>
      <c r="AC15" s="1575"/>
      <c r="AD15" s="1575"/>
      <c r="AE15" s="1576"/>
      <c r="AF15" s="1043"/>
      <c r="AG15" s="1043"/>
      <c r="AH15" s="1043"/>
      <c r="AI15" s="1043"/>
      <c r="AJ15" s="1043"/>
      <c r="AK15" s="1043"/>
      <c r="AL15" s="1043"/>
      <c r="AM15" s="1043"/>
    </row>
    <row r="16" spans="1:39">
      <c r="A16" s="1562" t="s">
        <v>1609</v>
      </c>
      <c r="B16" s="1575"/>
      <c r="C16" s="1575"/>
      <c r="D16" s="1575"/>
      <c r="E16" s="1575"/>
      <c r="F16" s="1576"/>
      <c r="G16" s="1575"/>
      <c r="H16" s="1575"/>
      <c r="I16" s="1576"/>
      <c r="J16" s="1575"/>
      <c r="K16" s="1575"/>
      <c r="L16" s="1575"/>
      <c r="M16" s="1575"/>
      <c r="N16" s="1575"/>
      <c r="O16" s="1575"/>
      <c r="P16" s="1575"/>
      <c r="Q16" s="1575"/>
      <c r="R16" s="1575"/>
      <c r="S16" s="1575"/>
      <c r="T16" s="1575"/>
      <c r="U16" s="1575"/>
      <c r="V16" s="1576"/>
      <c r="W16" s="1575"/>
      <c r="X16" s="1575"/>
      <c r="Y16" s="1575"/>
      <c r="Z16" s="1575"/>
      <c r="AA16" s="1575"/>
      <c r="AB16" s="1575"/>
      <c r="AC16" s="1575"/>
      <c r="AD16" s="1575"/>
      <c r="AE16" s="1576"/>
      <c r="AF16" s="1043"/>
      <c r="AG16" s="1043"/>
      <c r="AH16" s="1043"/>
      <c r="AI16" s="1043"/>
      <c r="AJ16" s="1043"/>
      <c r="AK16" s="1043"/>
      <c r="AL16" s="1043"/>
      <c r="AM16" s="1043"/>
    </row>
    <row r="17" spans="1:39" ht="15.75" thickBot="1">
      <c r="A17" s="1562" t="s">
        <v>164</v>
      </c>
      <c r="B17" s="1577"/>
      <c r="C17" s="1577"/>
      <c r="D17" s="1577"/>
      <c r="E17" s="1577"/>
      <c r="F17" s="1576"/>
      <c r="G17" s="1577"/>
      <c r="H17" s="1577"/>
      <c r="I17" s="1576"/>
      <c r="J17" s="1575"/>
      <c r="K17" s="1575"/>
      <c r="L17" s="1575"/>
      <c r="M17" s="1575"/>
      <c r="N17" s="1575"/>
      <c r="O17" s="1575"/>
      <c r="P17" s="1575"/>
      <c r="Q17" s="1575"/>
      <c r="R17" s="1575"/>
      <c r="S17" s="1575"/>
      <c r="T17" s="1575"/>
      <c r="U17" s="1575"/>
      <c r="V17" s="1576"/>
      <c r="W17" s="1575"/>
      <c r="X17" s="1575"/>
      <c r="Y17" s="1575"/>
      <c r="Z17" s="1575"/>
      <c r="AA17" s="1575"/>
      <c r="AB17" s="1575"/>
      <c r="AC17" s="1575"/>
      <c r="AD17" s="1575"/>
      <c r="AE17" s="1576"/>
      <c r="AF17" s="1043"/>
      <c r="AG17" s="1043"/>
      <c r="AH17" s="1043"/>
      <c r="AI17" s="1043"/>
      <c r="AJ17" s="1043"/>
      <c r="AK17" s="1043"/>
      <c r="AL17" s="1043"/>
      <c r="AM17" s="1043"/>
    </row>
    <row r="18" spans="1:39" ht="15.75" thickBot="1">
      <c r="A18" s="1562" t="s">
        <v>196</v>
      </c>
      <c r="B18" s="1578"/>
      <c r="C18" s="1578"/>
      <c r="D18" s="1578"/>
      <c r="E18" s="1578"/>
      <c r="F18" s="1578"/>
      <c r="G18" s="1578"/>
      <c r="H18" s="1578"/>
      <c r="I18" s="1578"/>
      <c r="J18" s="1578"/>
      <c r="K18" s="1578"/>
      <c r="L18" s="1578"/>
      <c r="M18" s="1578"/>
      <c r="N18" s="1578"/>
      <c r="O18" s="1578"/>
      <c r="P18" s="1578"/>
      <c r="Q18" s="1578"/>
      <c r="R18" s="1578"/>
      <c r="S18" s="1578"/>
      <c r="T18" s="1578"/>
      <c r="U18" s="1578"/>
      <c r="V18" s="1578"/>
      <c r="W18" s="1578"/>
      <c r="X18" s="1578"/>
      <c r="Y18" s="1578"/>
      <c r="Z18" s="1578"/>
      <c r="AA18" s="1578"/>
      <c r="AB18" s="1578"/>
      <c r="AC18" s="1578"/>
      <c r="AD18" s="1578"/>
      <c r="AE18" s="1578"/>
      <c r="AF18" s="1043"/>
      <c r="AG18" s="1043"/>
      <c r="AH18" s="1043"/>
      <c r="AI18" s="1043"/>
      <c r="AJ18" s="1043"/>
      <c r="AK18" s="1043"/>
      <c r="AL18" s="1043"/>
      <c r="AM18" s="1043"/>
    </row>
    <row r="19" spans="1:39">
      <c r="A19" s="1562"/>
      <c r="B19" s="1114"/>
      <c r="C19" s="1114"/>
      <c r="D19" s="1114"/>
      <c r="E19" s="1114"/>
      <c r="F19" s="1114"/>
      <c r="G19" s="1114"/>
      <c r="H19" s="1114"/>
      <c r="I19" s="1114"/>
      <c r="J19" s="1579"/>
      <c r="K19" s="1579"/>
      <c r="L19" s="1579"/>
      <c r="M19" s="1579"/>
      <c r="N19" s="1579"/>
      <c r="O19" s="1579"/>
      <c r="P19" s="1579"/>
      <c r="Q19" s="1579"/>
      <c r="R19" s="1579"/>
      <c r="S19" s="1579"/>
      <c r="T19" s="1579"/>
      <c r="U19" s="1579"/>
      <c r="V19" s="1580"/>
      <c r="W19" s="1580"/>
      <c r="X19" s="1580"/>
      <c r="Y19" s="1580"/>
      <c r="Z19" s="1580"/>
      <c r="AA19" s="1580"/>
      <c r="AB19" s="1580"/>
      <c r="AC19" s="1580"/>
      <c r="AD19" s="1580"/>
      <c r="AE19" s="1580"/>
      <c r="AF19" s="1581"/>
      <c r="AG19" s="1582"/>
      <c r="AH19" s="1582"/>
      <c r="AI19" s="1582"/>
      <c r="AJ19" s="1582"/>
      <c r="AK19" s="1582"/>
      <c r="AL19" s="1043"/>
      <c r="AM19" s="1043"/>
    </row>
    <row r="20" spans="1:39" ht="15.75">
      <c r="A20" s="1569" t="s">
        <v>1610</v>
      </c>
      <c r="B20" s="1114"/>
      <c r="C20" s="1114"/>
      <c r="D20" s="1114"/>
      <c r="E20" s="1114"/>
      <c r="F20" s="1114"/>
      <c r="G20" s="1114"/>
      <c r="H20" s="1114"/>
      <c r="I20" s="1114"/>
      <c r="J20" s="1579"/>
      <c r="K20" s="1579"/>
      <c r="L20" s="1579"/>
      <c r="M20" s="1579"/>
      <c r="N20" s="1579"/>
      <c r="O20" s="1579"/>
      <c r="P20" s="1579"/>
      <c r="Q20" s="1579"/>
      <c r="R20" s="1579"/>
      <c r="S20" s="1579"/>
      <c r="T20" s="1579"/>
      <c r="U20" s="1579"/>
      <c r="V20" s="1580"/>
      <c r="W20" s="1580"/>
      <c r="X20" s="1580"/>
      <c r="Y20" s="1580"/>
      <c r="Z20" s="1580"/>
      <c r="AA20" s="1580"/>
      <c r="AB20" s="1580"/>
      <c r="AC20" s="1580"/>
      <c r="AD20" s="1580"/>
      <c r="AE20" s="1580"/>
      <c r="AF20" s="1581"/>
      <c r="AG20" s="1043"/>
      <c r="AH20" s="1043"/>
      <c r="AI20" s="1043"/>
      <c r="AJ20" s="1043"/>
      <c r="AK20" s="1043"/>
      <c r="AL20" s="1043"/>
      <c r="AM20" s="1043"/>
    </row>
    <row r="21" spans="1:39">
      <c r="A21" s="1583" t="s">
        <v>1611</v>
      </c>
      <c r="B21" s="1114"/>
      <c r="C21" s="1114"/>
      <c r="D21" s="1114"/>
      <c r="E21" s="1114"/>
      <c r="F21" s="1114"/>
      <c r="G21" s="1114"/>
      <c r="H21" s="1114"/>
      <c r="I21" s="1114"/>
      <c r="J21" s="1579"/>
      <c r="K21" s="1579"/>
      <c r="L21" s="1579"/>
      <c r="M21" s="1579"/>
      <c r="N21" s="1579"/>
      <c r="O21" s="1579"/>
      <c r="P21" s="1579"/>
      <c r="Q21" s="1579"/>
      <c r="R21" s="1579"/>
      <c r="S21" s="1579"/>
      <c r="T21" s="1579"/>
      <c r="U21" s="1579"/>
      <c r="V21" s="1580"/>
      <c r="W21" s="1579"/>
      <c r="X21" s="1579"/>
      <c r="Y21" s="1579"/>
      <c r="Z21" s="1579"/>
      <c r="AA21" s="1579"/>
      <c r="AB21" s="1579"/>
      <c r="AC21" s="1579"/>
      <c r="AD21" s="1579"/>
      <c r="AE21" s="1580"/>
      <c r="AF21" s="1043"/>
      <c r="AG21" s="1043"/>
      <c r="AH21" s="1043"/>
      <c r="AI21" s="1043"/>
      <c r="AJ21" s="1043"/>
      <c r="AK21" s="1043"/>
      <c r="AL21" s="1043"/>
      <c r="AM21" s="1043"/>
    </row>
    <row r="22" spans="1:39">
      <c r="A22" s="1584" t="s">
        <v>1612</v>
      </c>
      <c r="B22" s="1114"/>
      <c r="C22" s="1114"/>
      <c r="D22" s="1114"/>
      <c r="E22" s="1114"/>
      <c r="F22" s="1114"/>
      <c r="G22" s="1114"/>
      <c r="H22" s="1114"/>
      <c r="I22" s="1114"/>
      <c r="J22" s="1579"/>
      <c r="K22" s="1579"/>
      <c r="L22" s="1579"/>
      <c r="M22" s="1579"/>
      <c r="N22" s="1579"/>
      <c r="O22" s="1579"/>
      <c r="P22" s="1579"/>
      <c r="Q22" s="1579"/>
      <c r="R22" s="1579"/>
      <c r="S22" s="1579"/>
      <c r="T22" s="1579"/>
      <c r="U22" s="1579"/>
      <c r="V22" s="1580"/>
      <c r="W22" s="1579"/>
      <c r="X22" s="1579"/>
      <c r="Y22" s="1579"/>
      <c r="Z22" s="1579"/>
      <c r="AA22" s="1579"/>
      <c r="AB22" s="1579"/>
      <c r="AC22" s="1579"/>
      <c r="AD22" s="1579"/>
      <c r="AE22" s="1580"/>
      <c r="AF22" s="1043"/>
      <c r="AG22" s="1043"/>
      <c r="AH22" s="1043"/>
      <c r="AI22" s="1043"/>
      <c r="AJ22" s="1043"/>
      <c r="AK22" s="1043"/>
      <c r="AL22" s="1043"/>
      <c r="AM22" s="1043"/>
    </row>
    <row r="23" spans="1:39">
      <c r="A23" s="1562" t="s">
        <v>1613</v>
      </c>
      <c r="B23" s="1577"/>
      <c r="C23" s="1577"/>
      <c r="D23" s="1577"/>
      <c r="E23" s="1577"/>
      <c r="F23" s="1585"/>
      <c r="G23" s="1577"/>
      <c r="H23" s="1577"/>
      <c r="I23" s="1585"/>
      <c r="J23" s="1577"/>
      <c r="K23" s="1577"/>
      <c r="L23" s="1577"/>
      <c r="M23" s="1577"/>
      <c r="N23" s="1577"/>
      <c r="O23" s="1577"/>
      <c r="P23" s="1577"/>
      <c r="Q23" s="1577"/>
      <c r="R23" s="1577"/>
      <c r="S23" s="1577"/>
      <c r="T23" s="1577"/>
      <c r="U23" s="1577"/>
      <c r="V23" s="1585"/>
      <c r="W23" s="1577"/>
      <c r="X23" s="1577"/>
      <c r="Y23" s="1577"/>
      <c r="Z23" s="1577"/>
      <c r="AA23" s="1577"/>
      <c r="AB23" s="1577"/>
      <c r="AC23" s="1577"/>
      <c r="AD23" s="1577"/>
      <c r="AE23" s="1585"/>
      <c r="AF23" s="1043"/>
      <c r="AG23" s="1043"/>
      <c r="AH23" s="1043"/>
      <c r="AI23" s="1043"/>
      <c r="AJ23" s="1043"/>
      <c r="AK23" s="1043"/>
      <c r="AL23" s="1043"/>
      <c r="AM23" s="1043"/>
    </row>
    <row r="24" spans="1:39" ht="15.75" thickBot="1">
      <c r="A24" s="1562" t="s">
        <v>164</v>
      </c>
      <c r="B24" s="1577"/>
      <c r="C24" s="1577"/>
      <c r="D24" s="1577"/>
      <c r="E24" s="1577"/>
      <c r="F24" s="1576"/>
      <c r="G24" s="1577"/>
      <c r="H24" s="1577"/>
      <c r="I24" s="1576"/>
      <c r="J24" s="1577"/>
      <c r="K24" s="1577"/>
      <c r="L24" s="1577"/>
      <c r="M24" s="1577"/>
      <c r="N24" s="1577"/>
      <c r="O24" s="1577"/>
      <c r="P24" s="1577"/>
      <c r="Q24" s="1577"/>
      <c r="R24" s="1577"/>
      <c r="S24" s="1577"/>
      <c r="T24" s="1577"/>
      <c r="U24" s="1577"/>
      <c r="V24" s="1576"/>
      <c r="W24" s="1577"/>
      <c r="X24" s="1577"/>
      <c r="Y24" s="1577"/>
      <c r="Z24" s="1577"/>
      <c r="AA24" s="1577"/>
      <c r="AB24" s="1577"/>
      <c r="AC24" s="1577"/>
      <c r="AD24" s="1577"/>
      <c r="AE24" s="1576"/>
      <c r="AF24" s="1043"/>
      <c r="AG24" s="1043"/>
      <c r="AH24" s="1043"/>
      <c r="AI24" s="1043"/>
      <c r="AJ24" s="1043"/>
      <c r="AK24" s="1043"/>
      <c r="AL24" s="1043"/>
      <c r="AM24" s="1043"/>
    </row>
    <row r="25" spans="1:39" ht="15.75" thickBot="1">
      <c r="A25" s="1562" t="s">
        <v>196</v>
      </c>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1578"/>
      <c r="AC25" s="1578"/>
      <c r="AD25" s="1578"/>
      <c r="AE25" s="1578"/>
      <c r="AF25" s="1043"/>
      <c r="AG25" s="1043"/>
      <c r="AH25" s="1043"/>
      <c r="AI25" s="1043"/>
      <c r="AJ25" s="1043"/>
      <c r="AK25" s="1043"/>
      <c r="AL25" s="1043"/>
      <c r="AM25" s="1043"/>
    </row>
    <row r="26" spans="1:39">
      <c r="A26" s="1584" t="s">
        <v>1614</v>
      </c>
      <c r="B26" s="1114"/>
      <c r="C26" s="1114"/>
      <c r="D26" s="1114"/>
      <c r="E26" s="1114"/>
      <c r="F26" s="1114"/>
      <c r="G26" s="1114"/>
      <c r="H26" s="1114"/>
      <c r="I26" s="1114"/>
      <c r="J26" s="1570"/>
      <c r="K26" s="1570"/>
      <c r="L26" s="1570"/>
      <c r="M26" s="1570"/>
      <c r="N26" s="1570"/>
      <c r="O26" s="1570"/>
      <c r="P26" s="1570"/>
      <c r="Q26" s="1570"/>
      <c r="R26" s="1570"/>
      <c r="S26" s="1570"/>
      <c r="T26" s="1570"/>
      <c r="U26" s="1570"/>
      <c r="V26" s="1574"/>
      <c r="W26" s="1114"/>
      <c r="X26" s="1114"/>
      <c r="Y26" s="1114"/>
      <c r="Z26" s="1114"/>
      <c r="AA26" s="1114"/>
      <c r="AB26" s="1114"/>
      <c r="AC26" s="1114"/>
      <c r="AD26" s="1114"/>
      <c r="AE26" s="1114"/>
      <c r="AF26" s="1043"/>
      <c r="AG26" s="1043"/>
      <c r="AH26" s="1043"/>
      <c r="AI26" s="1043"/>
      <c r="AJ26" s="1043"/>
      <c r="AK26" s="1043"/>
      <c r="AL26" s="1043"/>
      <c r="AM26" s="1043"/>
    </row>
    <row r="27" spans="1:39">
      <c r="A27" s="1562" t="s">
        <v>1613</v>
      </c>
      <c r="B27" s="1575"/>
      <c r="C27" s="1575"/>
      <c r="D27" s="1575"/>
      <c r="E27" s="1575"/>
      <c r="F27" s="1585"/>
      <c r="G27" s="1577"/>
      <c r="H27" s="1577"/>
      <c r="I27" s="1585"/>
      <c r="J27" s="1577"/>
      <c r="K27" s="1577"/>
      <c r="L27" s="1577"/>
      <c r="M27" s="1577"/>
      <c r="N27" s="1577"/>
      <c r="O27" s="1577"/>
      <c r="P27" s="1577"/>
      <c r="Q27" s="1577"/>
      <c r="R27" s="1577"/>
      <c r="S27" s="1577"/>
      <c r="T27" s="1577"/>
      <c r="U27" s="1577"/>
      <c r="V27" s="1576"/>
      <c r="W27" s="1577"/>
      <c r="X27" s="1577"/>
      <c r="Y27" s="1577"/>
      <c r="Z27" s="1577"/>
      <c r="AA27" s="1577"/>
      <c r="AB27" s="1577"/>
      <c r="AC27" s="1577"/>
      <c r="AD27" s="1577"/>
      <c r="AE27" s="1576"/>
      <c r="AF27" s="1043"/>
      <c r="AG27" s="1043"/>
      <c r="AH27" s="1043"/>
      <c r="AI27" s="1043"/>
      <c r="AJ27" s="1043"/>
      <c r="AK27" s="1043"/>
      <c r="AL27" s="1043"/>
      <c r="AM27" s="1043"/>
    </row>
    <row r="28" spans="1:39">
      <c r="A28" s="1562" t="s">
        <v>1476</v>
      </c>
      <c r="B28" s="1575"/>
      <c r="C28" s="1575"/>
      <c r="D28" s="1575"/>
      <c r="E28" s="1575"/>
      <c r="F28" s="1576"/>
      <c r="G28" s="1577"/>
      <c r="H28" s="1577"/>
      <c r="I28" s="1576"/>
      <c r="J28" s="1577"/>
      <c r="K28" s="1577"/>
      <c r="L28" s="1577"/>
      <c r="M28" s="1577"/>
      <c r="N28" s="1577"/>
      <c r="O28" s="1577"/>
      <c r="P28" s="1577"/>
      <c r="Q28" s="1577"/>
      <c r="R28" s="1577"/>
      <c r="S28" s="1577"/>
      <c r="T28" s="1577"/>
      <c r="U28" s="1577"/>
      <c r="V28" s="1576"/>
      <c r="W28" s="1577"/>
      <c r="X28" s="1577"/>
      <c r="Y28" s="1577"/>
      <c r="Z28" s="1577"/>
      <c r="AA28" s="1577"/>
      <c r="AB28" s="1577"/>
      <c r="AC28" s="1577"/>
      <c r="AD28" s="1577"/>
      <c r="AE28" s="1576"/>
      <c r="AF28" s="1043"/>
      <c r="AG28" s="1043"/>
      <c r="AH28" s="1043"/>
      <c r="AI28" s="1043"/>
      <c r="AJ28" s="1043"/>
      <c r="AK28" s="1043"/>
      <c r="AL28" s="1043"/>
      <c r="AM28" s="1043"/>
    </row>
    <row r="29" spans="1:39" ht="15.75" thickBot="1">
      <c r="A29" s="1562" t="s">
        <v>164</v>
      </c>
      <c r="B29" s="1575"/>
      <c r="C29" s="1575"/>
      <c r="D29" s="1575"/>
      <c r="E29" s="1575"/>
      <c r="F29" s="1576"/>
      <c r="G29" s="1577"/>
      <c r="H29" s="1577"/>
      <c r="I29" s="1576"/>
      <c r="J29" s="1577"/>
      <c r="K29" s="1577"/>
      <c r="L29" s="1577"/>
      <c r="M29" s="1577"/>
      <c r="N29" s="1577"/>
      <c r="O29" s="1577"/>
      <c r="P29" s="1577"/>
      <c r="Q29" s="1577"/>
      <c r="R29" s="1577"/>
      <c r="S29" s="1577"/>
      <c r="T29" s="1577"/>
      <c r="U29" s="1577"/>
      <c r="V29" s="1576"/>
      <c r="W29" s="1577"/>
      <c r="X29" s="1577"/>
      <c r="Y29" s="1577"/>
      <c r="Z29" s="1577"/>
      <c r="AA29" s="1577"/>
      <c r="AB29" s="1577"/>
      <c r="AC29" s="1577"/>
      <c r="AD29" s="1577"/>
      <c r="AE29" s="1576"/>
      <c r="AF29" s="1043"/>
      <c r="AG29" s="1043"/>
      <c r="AH29" s="1043"/>
      <c r="AI29" s="1043"/>
      <c r="AJ29" s="1043"/>
      <c r="AK29" s="1043"/>
      <c r="AL29" s="1043"/>
      <c r="AM29" s="1043"/>
    </row>
    <row r="30" spans="1:39" ht="15.75" thickBot="1">
      <c r="A30" s="1562" t="s">
        <v>196</v>
      </c>
      <c r="B30" s="1578"/>
      <c r="C30" s="1578"/>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1578"/>
      <c r="AD30" s="1578"/>
      <c r="AE30" s="1578"/>
      <c r="AF30" s="1043"/>
      <c r="AG30" s="1043"/>
      <c r="AH30" s="1043"/>
      <c r="AI30" s="1043"/>
      <c r="AJ30" s="1043"/>
      <c r="AK30" s="1043"/>
      <c r="AL30" s="1043"/>
      <c r="AM30" s="1043"/>
    </row>
    <row r="31" spans="1:39">
      <c r="A31" s="1583" t="s">
        <v>1615</v>
      </c>
      <c r="B31" s="1114"/>
      <c r="C31" s="1114"/>
      <c r="D31" s="1114"/>
      <c r="E31" s="1114"/>
      <c r="F31" s="1114"/>
      <c r="G31" s="1114"/>
      <c r="H31" s="1114"/>
      <c r="I31" s="1114"/>
      <c r="J31" s="1114"/>
      <c r="K31" s="1114"/>
      <c r="L31" s="1114"/>
      <c r="M31" s="1114"/>
      <c r="N31" s="1114"/>
      <c r="O31" s="1114"/>
      <c r="P31" s="1114"/>
      <c r="Q31" s="1114"/>
      <c r="R31" s="1114"/>
      <c r="S31" s="1114"/>
      <c r="T31" s="1114"/>
      <c r="U31" s="1114"/>
      <c r="V31" s="1114"/>
      <c r="W31" s="1114"/>
      <c r="X31" s="1114"/>
      <c r="Y31" s="1114"/>
      <c r="Z31" s="1114"/>
      <c r="AA31" s="1114"/>
      <c r="AB31" s="1114"/>
      <c r="AC31" s="1114"/>
      <c r="AD31" s="1114"/>
      <c r="AE31" s="1114"/>
      <c r="AF31" s="1043"/>
      <c r="AG31" s="1043"/>
      <c r="AH31" s="1043"/>
      <c r="AI31" s="1043"/>
      <c r="AJ31" s="1043"/>
      <c r="AK31" s="1582"/>
      <c r="AL31" s="1043"/>
      <c r="AM31" s="1043"/>
    </row>
    <row r="32" spans="1:39">
      <c r="A32" s="1562" t="s">
        <v>1612</v>
      </c>
      <c r="B32" s="1575"/>
      <c r="C32" s="1575"/>
      <c r="D32" s="1575"/>
      <c r="E32" s="1575"/>
      <c r="F32" s="1585"/>
      <c r="G32" s="1575"/>
      <c r="H32" s="1575"/>
      <c r="I32" s="1585"/>
      <c r="J32" s="1575"/>
      <c r="K32" s="1575"/>
      <c r="L32" s="1575"/>
      <c r="M32" s="1575"/>
      <c r="N32" s="1575"/>
      <c r="O32" s="1575"/>
      <c r="P32" s="1575"/>
      <c r="Q32" s="1575"/>
      <c r="R32" s="1575"/>
      <c r="S32" s="1575"/>
      <c r="T32" s="1575"/>
      <c r="U32" s="1575"/>
      <c r="V32" s="1586"/>
      <c r="W32" s="1575"/>
      <c r="X32" s="1575"/>
      <c r="Y32" s="1575"/>
      <c r="Z32" s="1575"/>
      <c r="AA32" s="1575"/>
      <c r="AB32" s="1575"/>
      <c r="AC32" s="1575"/>
      <c r="AD32" s="1575"/>
      <c r="AE32" s="1586"/>
      <c r="AF32" s="1043"/>
      <c r="AG32" s="1043"/>
      <c r="AH32" s="1043"/>
      <c r="AI32" s="1043"/>
      <c r="AJ32" s="1043"/>
      <c r="AK32" s="1043"/>
      <c r="AL32" s="1043"/>
      <c r="AM32" s="1043"/>
    </row>
    <row r="33" spans="1:39" ht="15.75" thickBot="1">
      <c r="A33" s="1562" t="s">
        <v>1614</v>
      </c>
      <c r="B33" s="1575"/>
      <c r="C33" s="1575"/>
      <c r="D33" s="1575"/>
      <c r="E33" s="1575"/>
      <c r="F33" s="1587"/>
      <c r="G33" s="1575"/>
      <c r="H33" s="1575"/>
      <c r="I33" s="1587"/>
      <c r="J33" s="1575"/>
      <c r="K33" s="1575"/>
      <c r="L33" s="1575"/>
      <c r="M33" s="1575"/>
      <c r="N33" s="1575"/>
      <c r="O33" s="1575"/>
      <c r="P33" s="1575"/>
      <c r="Q33" s="1575"/>
      <c r="R33" s="1575"/>
      <c r="S33" s="1575"/>
      <c r="T33" s="1575"/>
      <c r="U33" s="1575"/>
      <c r="V33" s="1586"/>
      <c r="W33" s="1575"/>
      <c r="X33" s="1575"/>
      <c r="Y33" s="1575"/>
      <c r="Z33" s="1575"/>
      <c r="AA33" s="1575"/>
      <c r="AB33" s="1575"/>
      <c r="AC33" s="1575"/>
      <c r="AD33" s="1575"/>
      <c r="AE33" s="1586"/>
      <c r="AF33" s="1043"/>
      <c r="AG33" s="1043"/>
      <c r="AH33" s="1043"/>
      <c r="AI33" s="1043"/>
      <c r="AJ33" s="1043"/>
      <c r="AK33" s="1043"/>
      <c r="AL33" s="1043"/>
      <c r="AM33" s="1043"/>
    </row>
    <row r="34" spans="1:39" ht="15.75" thickBot="1">
      <c r="A34" s="1588" t="s">
        <v>8</v>
      </c>
      <c r="B34" s="1589"/>
      <c r="C34" s="1589"/>
      <c r="D34" s="1589"/>
      <c r="E34" s="1589"/>
      <c r="F34" s="1589"/>
      <c r="G34" s="1589"/>
      <c r="H34" s="1589"/>
      <c r="I34" s="1589"/>
      <c r="J34" s="1589"/>
      <c r="K34" s="1589"/>
      <c r="L34" s="1589"/>
      <c r="M34" s="1589"/>
      <c r="N34" s="1589"/>
      <c r="O34" s="1589"/>
      <c r="P34" s="1589"/>
      <c r="Q34" s="1589"/>
      <c r="R34" s="1589"/>
      <c r="S34" s="1589"/>
      <c r="T34" s="1589"/>
      <c r="U34" s="1589"/>
      <c r="V34" s="1589"/>
      <c r="W34" s="1589"/>
      <c r="X34" s="1589"/>
      <c r="Y34" s="1589"/>
      <c r="Z34" s="1589"/>
      <c r="AA34" s="1589"/>
      <c r="AB34" s="1589"/>
      <c r="AC34" s="1589"/>
      <c r="AD34" s="1589"/>
      <c r="AE34" s="1589"/>
      <c r="AF34" s="1043"/>
      <c r="AG34" s="1043"/>
      <c r="AH34" s="1043"/>
      <c r="AI34" s="1043"/>
      <c r="AJ34" s="1043"/>
      <c r="AK34" s="1582"/>
      <c r="AL34" s="1043"/>
      <c r="AM34" s="1043"/>
    </row>
    <row r="35" spans="1:39">
      <c r="A35" s="1562"/>
      <c r="B35" s="1114"/>
      <c r="C35" s="1114"/>
      <c r="D35" s="1114"/>
      <c r="E35" s="1114"/>
      <c r="F35" s="1114"/>
      <c r="G35" s="1114"/>
      <c r="H35" s="1114"/>
      <c r="I35" s="1114"/>
      <c r="J35" s="1114"/>
      <c r="K35" s="1114"/>
      <c r="L35" s="1114"/>
      <c r="M35" s="1114"/>
      <c r="N35" s="1114"/>
      <c r="O35" s="1114"/>
      <c r="P35" s="1114"/>
      <c r="Q35" s="1114"/>
      <c r="R35" s="1114"/>
      <c r="S35" s="1114"/>
      <c r="T35" s="1114"/>
      <c r="U35" s="1114"/>
      <c r="V35" s="1114"/>
      <c r="W35" s="1114"/>
      <c r="X35" s="1114"/>
      <c r="Y35" s="1114"/>
      <c r="Z35" s="1114"/>
      <c r="AA35" s="1114"/>
      <c r="AB35" s="1114"/>
      <c r="AC35" s="1114"/>
      <c r="AD35" s="1114"/>
      <c r="AE35" s="1114"/>
      <c r="AF35" s="1043"/>
      <c r="AG35" s="1043"/>
      <c r="AH35" s="1043"/>
      <c r="AI35" s="1043"/>
      <c r="AJ35" s="1043"/>
      <c r="AK35" s="1582"/>
      <c r="AL35" s="1043"/>
      <c r="AM35" s="1043"/>
    </row>
    <row r="36" spans="1:39" ht="15.75" thickBot="1">
      <c r="A36" s="1524" t="s">
        <v>1616</v>
      </c>
      <c r="B36" s="1590"/>
      <c r="C36" s="1590"/>
      <c r="D36" s="1591"/>
      <c r="E36" s="1590"/>
      <c r="F36" s="1590"/>
      <c r="G36" s="1590"/>
      <c r="H36" s="1590"/>
      <c r="I36" s="1590"/>
      <c r="J36" s="1590"/>
      <c r="K36" s="1590"/>
      <c r="L36" s="1590"/>
      <c r="M36" s="1590"/>
      <c r="N36" s="1590"/>
      <c r="O36" s="1590"/>
      <c r="P36" s="1590"/>
      <c r="Q36" s="1590"/>
      <c r="R36" s="1590"/>
      <c r="S36" s="1590"/>
      <c r="T36" s="1590"/>
      <c r="U36" s="1590"/>
      <c r="V36" s="1590"/>
      <c r="W36" s="1114"/>
      <c r="X36" s="1114"/>
      <c r="Y36" s="1114"/>
      <c r="Z36" s="1114"/>
      <c r="AA36" s="1114"/>
      <c r="AB36" s="1114"/>
      <c r="AC36" s="1114"/>
      <c r="AD36" s="1114"/>
      <c r="AE36" s="1114"/>
      <c r="AF36" s="1043"/>
      <c r="AG36" s="1043"/>
      <c r="AH36" s="1043"/>
      <c r="AI36" s="1043"/>
      <c r="AJ36" s="1043"/>
      <c r="AK36" s="1582"/>
      <c r="AL36" s="1043"/>
      <c r="AM36" s="1043"/>
    </row>
    <row r="37" spans="1:39" ht="15.75" customHeight="1" thickBot="1">
      <c r="A37" s="1525"/>
      <c r="B37" s="1592" t="s">
        <v>3</v>
      </c>
      <c r="C37" s="1593"/>
      <c r="D37" s="1593"/>
      <c r="E37" s="1593"/>
      <c r="F37" s="1593"/>
      <c r="G37" s="1593"/>
      <c r="H37" s="1593"/>
      <c r="I37" s="1594"/>
      <c r="J37" s="1595" t="s">
        <v>1205</v>
      </c>
      <c r="K37" s="1596"/>
      <c r="L37" s="1596"/>
      <c r="M37" s="1596"/>
      <c r="N37" s="1596"/>
      <c r="O37" s="1596"/>
      <c r="P37" s="1596"/>
      <c r="Q37" s="1596"/>
      <c r="R37" s="1596"/>
      <c r="S37" s="1596"/>
      <c r="T37" s="1596"/>
      <c r="U37" s="1596"/>
      <c r="V37" s="1597"/>
      <c r="W37" s="1598" t="s">
        <v>1204</v>
      </c>
      <c r="X37" s="1599"/>
      <c r="Y37" s="1599"/>
      <c r="Z37" s="1599"/>
      <c r="AA37" s="1599"/>
      <c r="AB37" s="1599"/>
      <c r="AC37" s="1599"/>
      <c r="AD37" s="1599"/>
      <c r="AE37" s="1600"/>
      <c r="AF37" s="1043"/>
      <c r="AG37" s="1043"/>
      <c r="AH37" s="1043"/>
      <c r="AI37" s="1043"/>
      <c r="AJ37" s="1043"/>
      <c r="AK37" s="1582"/>
      <c r="AL37" s="1043"/>
      <c r="AM37" s="1043"/>
    </row>
    <row r="38" spans="1:39" ht="15" customHeight="1">
      <c r="A38" s="1535"/>
      <c r="B38" s="1601" t="s">
        <v>1581</v>
      </c>
      <c r="C38" s="1602"/>
      <c r="D38" s="1603"/>
      <c r="E38" s="1604" t="s">
        <v>1582</v>
      </c>
      <c r="F38" s="1605" t="s">
        <v>1583</v>
      </c>
      <c r="G38" s="1605" t="s">
        <v>1584</v>
      </c>
      <c r="H38" s="1605" t="s">
        <v>1585</v>
      </c>
      <c r="I38" s="1606" t="s">
        <v>1586</v>
      </c>
      <c r="J38" s="1607" t="s">
        <v>1587</v>
      </c>
      <c r="K38" s="1608"/>
      <c r="L38" s="1608"/>
      <c r="M38" s="1608"/>
      <c r="N38" s="1608"/>
      <c r="O38" s="1608"/>
      <c r="P38" s="1608"/>
      <c r="Q38" s="1608"/>
      <c r="R38" s="1608"/>
      <c r="S38" s="1608"/>
      <c r="T38" s="1608"/>
      <c r="U38" s="1608"/>
      <c r="V38" s="1609"/>
      <c r="W38" s="1610" t="s">
        <v>1204</v>
      </c>
      <c r="X38" s="1611"/>
      <c r="Y38" s="1611"/>
      <c r="Z38" s="1611"/>
      <c r="AA38" s="1611"/>
      <c r="AB38" s="1611"/>
      <c r="AC38" s="1611"/>
      <c r="AD38" s="1611"/>
      <c r="AE38" s="1612"/>
      <c r="AF38" s="1043"/>
      <c r="AG38" s="1043"/>
      <c r="AH38" s="1043"/>
      <c r="AI38" s="1043"/>
      <c r="AJ38" s="1043"/>
      <c r="AK38" s="1582"/>
      <c r="AL38" s="1043"/>
      <c r="AM38" s="1043"/>
    </row>
    <row r="39" spans="1:39" ht="69.75" customHeight="1">
      <c r="A39" s="1549"/>
      <c r="B39" s="1613"/>
      <c r="C39" s="1613"/>
      <c r="D39" s="1613"/>
      <c r="E39" s="1614"/>
      <c r="F39" s="1614"/>
      <c r="G39" s="1613"/>
      <c r="H39" s="1613"/>
      <c r="I39" s="1615"/>
      <c r="J39" s="1616"/>
      <c r="K39" s="1616"/>
      <c r="L39" s="1616"/>
      <c r="M39" s="1616"/>
      <c r="N39" s="1616"/>
      <c r="O39" s="1616"/>
      <c r="P39" s="1616"/>
      <c r="Q39" s="1616"/>
      <c r="R39" s="1616"/>
      <c r="S39" s="1616"/>
      <c r="T39" s="1616"/>
      <c r="U39" s="1616"/>
      <c r="V39" s="1617"/>
      <c r="W39" s="1616"/>
      <c r="X39" s="1616"/>
      <c r="Y39" s="1616"/>
      <c r="Z39" s="1616"/>
      <c r="AA39" s="1616"/>
      <c r="AB39" s="1616"/>
      <c r="AC39" s="1616"/>
      <c r="AD39" s="1616"/>
      <c r="AE39" s="1617"/>
      <c r="AF39" s="1043"/>
      <c r="AG39" s="1043"/>
      <c r="AH39" s="1043"/>
      <c r="AI39" s="1043"/>
      <c r="AJ39" s="1043"/>
      <c r="AK39" s="1582"/>
      <c r="AL39" s="1043"/>
      <c r="AM39" s="1043"/>
    </row>
    <row r="40" spans="1:39" ht="105.75">
      <c r="A40" s="1555"/>
      <c r="B40" s="1618" t="s">
        <v>1588</v>
      </c>
      <c r="C40" s="1618" t="s">
        <v>1589</v>
      </c>
      <c r="D40" s="1618" t="s">
        <v>826</v>
      </c>
      <c r="E40" s="1618" t="s">
        <v>8</v>
      </c>
      <c r="F40" s="1619" t="s">
        <v>1590</v>
      </c>
      <c r="G40" s="1620"/>
      <c r="H40" s="1620"/>
      <c r="I40" s="1621"/>
      <c r="J40" s="1622" t="s">
        <v>1591</v>
      </c>
      <c r="K40" s="1622" t="s">
        <v>1219</v>
      </c>
      <c r="L40" s="1622" t="s">
        <v>1592</v>
      </c>
      <c r="M40" s="1622" t="s">
        <v>1221</v>
      </c>
      <c r="N40" s="1622" t="s">
        <v>1593</v>
      </c>
      <c r="O40" s="1622" t="s">
        <v>1594</v>
      </c>
      <c r="P40" s="1622" t="s">
        <v>1595</v>
      </c>
      <c r="Q40" s="1622" t="s">
        <v>1225</v>
      </c>
      <c r="R40" s="1622" t="s">
        <v>1596</v>
      </c>
      <c r="S40" s="1622" t="s">
        <v>1597</v>
      </c>
      <c r="T40" s="1622" t="s">
        <v>1228</v>
      </c>
      <c r="U40" s="1622" t="s">
        <v>1598</v>
      </c>
      <c r="V40" s="1623" t="s">
        <v>1599</v>
      </c>
      <c r="W40" s="1622" t="s">
        <v>1600</v>
      </c>
      <c r="X40" s="1622" t="s">
        <v>1601</v>
      </c>
      <c r="Y40" s="1622" t="s">
        <v>1602</v>
      </c>
      <c r="Z40" s="1622" t="s">
        <v>1603</v>
      </c>
      <c r="AA40" s="1622" t="s">
        <v>1213</v>
      </c>
      <c r="AB40" s="1622" t="s">
        <v>1214</v>
      </c>
      <c r="AC40" s="1622" t="s">
        <v>1604</v>
      </c>
      <c r="AD40" s="1622" t="s">
        <v>1605</v>
      </c>
      <c r="AE40" s="1623" t="s">
        <v>1606</v>
      </c>
      <c r="AF40" s="1043"/>
      <c r="AG40" s="1043"/>
      <c r="AH40" s="1043"/>
      <c r="AI40" s="1043"/>
      <c r="AJ40" s="1043"/>
      <c r="AK40" s="1043"/>
      <c r="AL40" s="1043"/>
      <c r="AM40" s="1043"/>
    </row>
    <row r="41" spans="1:39">
      <c r="A41" s="1562"/>
      <c r="B41" s="1624" t="s">
        <v>711</v>
      </c>
      <c r="C41" s="1624" t="s">
        <v>711</v>
      </c>
      <c r="D41" s="1624" t="s">
        <v>711</v>
      </c>
      <c r="E41" s="1624" t="s">
        <v>711</v>
      </c>
      <c r="F41" s="1625" t="s">
        <v>711</v>
      </c>
      <c r="G41" s="1626" t="s">
        <v>711</v>
      </c>
      <c r="H41" s="1626" t="s">
        <v>711</v>
      </c>
      <c r="I41" s="1627" t="s">
        <v>711</v>
      </c>
      <c r="J41" s="1628" t="s">
        <v>711</v>
      </c>
      <c r="K41" s="1628" t="s">
        <v>711</v>
      </c>
      <c r="L41" s="1628" t="s">
        <v>711</v>
      </c>
      <c r="M41" s="1628" t="s">
        <v>711</v>
      </c>
      <c r="N41" s="1628" t="s">
        <v>711</v>
      </c>
      <c r="O41" s="1628" t="s">
        <v>711</v>
      </c>
      <c r="P41" s="1628" t="s">
        <v>711</v>
      </c>
      <c r="Q41" s="1628" t="s">
        <v>711</v>
      </c>
      <c r="R41" s="1628" t="s">
        <v>711</v>
      </c>
      <c r="S41" s="1628" t="s">
        <v>711</v>
      </c>
      <c r="T41" s="1628" t="s">
        <v>711</v>
      </c>
      <c r="U41" s="1628" t="s">
        <v>711</v>
      </c>
      <c r="V41" s="1629" t="s">
        <v>711</v>
      </c>
      <c r="W41" s="1628" t="s">
        <v>711</v>
      </c>
      <c r="X41" s="1628" t="s">
        <v>711</v>
      </c>
      <c r="Y41" s="1628" t="s">
        <v>711</v>
      </c>
      <c r="Z41" s="1628" t="s">
        <v>711</v>
      </c>
      <c r="AA41" s="1628" t="s">
        <v>711</v>
      </c>
      <c r="AB41" s="1628" t="s">
        <v>711</v>
      </c>
      <c r="AC41" s="1628" t="s">
        <v>711</v>
      </c>
      <c r="AD41" s="1628" t="s">
        <v>711</v>
      </c>
      <c r="AE41" s="1629" t="s">
        <v>711</v>
      </c>
      <c r="AF41" s="1043"/>
      <c r="AG41" s="1043"/>
      <c r="AH41" s="1043"/>
      <c r="AI41" s="1043"/>
      <c r="AJ41" s="1043"/>
      <c r="AK41" s="1043"/>
      <c r="AL41" s="1043"/>
      <c r="AM41" s="1043"/>
    </row>
    <row r="42" spans="1:39" ht="15.75">
      <c r="A42" s="1569" t="s">
        <v>1607</v>
      </c>
      <c r="B42" s="1570"/>
      <c r="C42" s="1570"/>
      <c r="D42" s="1570"/>
      <c r="E42" s="1570"/>
      <c r="F42" s="1571"/>
      <c r="G42" s="1572"/>
      <c r="H42" s="1572"/>
      <c r="I42" s="1573"/>
      <c r="J42" s="1570"/>
      <c r="K42" s="1570"/>
      <c r="L42" s="1570"/>
      <c r="M42" s="1570"/>
      <c r="N42" s="1570"/>
      <c r="O42" s="1570"/>
      <c r="P42" s="1570"/>
      <c r="Q42" s="1570"/>
      <c r="R42" s="1570"/>
      <c r="S42" s="1570"/>
      <c r="T42" s="1570"/>
      <c r="U42" s="1570"/>
      <c r="V42" s="1574"/>
      <c r="W42" s="1570"/>
      <c r="X42" s="1570"/>
      <c r="Y42" s="1570"/>
      <c r="Z42" s="1570"/>
      <c r="AA42" s="1570"/>
      <c r="AB42" s="1570"/>
      <c r="AC42" s="1570"/>
      <c r="AD42" s="1570"/>
      <c r="AE42" s="1574"/>
      <c r="AF42" s="1043"/>
      <c r="AG42" s="1043"/>
      <c r="AH42" s="1043"/>
      <c r="AI42" s="1043"/>
      <c r="AJ42" s="1043"/>
      <c r="AK42" s="1043"/>
      <c r="AL42" s="1043"/>
      <c r="AM42" s="1043"/>
    </row>
    <row r="43" spans="1:39">
      <c r="A43" s="1562" t="s">
        <v>1608</v>
      </c>
      <c r="B43" s="1575"/>
      <c r="C43" s="1575"/>
      <c r="D43" s="1575"/>
      <c r="E43" s="1575"/>
      <c r="F43" s="1576"/>
      <c r="G43" s="1575"/>
      <c r="H43" s="1575"/>
      <c r="I43" s="1576"/>
      <c r="J43" s="1575"/>
      <c r="K43" s="1575"/>
      <c r="L43" s="1575"/>
      <c r="M43" s="1575"/>
      <c r="N43" s="1575"/>
      <c r="O43" s="1575"/>
      <c r="P43" s="1575"/>
      <c r="Q43" s="1575"/>
      <c r="R43" s="1575"/>
      <c r="S43" s="1575"/>
      <c r="T43" s="1575"/>
      <c r="U43" s="1575"/>
      <c r="V43" s="1576"/>
      <c r="W43" s="1575"/>
      <c r="X43" s="1575"/>
      <c r="Y43" s="1575"/>
      <c r="Z43" s="1575"/>
      <c r="AA43" s="1575"/>
      <c r="AB43" s="1575"/>
      <c r="AC43" s="1575"/>
      <c r="AD43" s="1575"/>
      <c r="AE43" s="1576"/>
      <c r="AF43" s="1043"/>
      <c r="AG43" s="1043"/>
      <c r="AH43" s="1043"/>
      <c r="AI43" s="1043"/>
      <c r="AJ43" s="1043"/>
      <c r="AK43" s="1043"/>
      <c r="AL43" s="1043"/>
      <c r="AM43" s="1043"/>
    </row>
    <row r="44" spans="1:39">
      <c r="A44" s="1562" t="s">
        <v>11</v>
      </c>
      <c r="B44" s="1575"/>
      <c r="C44" s="1575"/>
      <c r="D44" s="1575"/>
      <c r="E44" s="1575"/>
      <c r="F44" s="1576"/>
      <c r="G44" s="1575"/>
      <c r="H44" s="1575"/>
      <c r="I44" s="1576"/>
      <c r="J44" s="1575"/>
      <c r="K44" s="1575"/>
      <c r="L44" s="1575"/>
      <c r="M44" s="1575"/>
      <c r="N44" s="1575"/>
      <c r="O44" s="1575"/>
      <c r="P44" s="1575"/>
      <c r="Q44" s="1575"/>
      <c r="R44" s="1575"/>
      <c r="S44" s="1575"/>
      <c r="T44" s="1575"/>
      <c r="U44" s="1575"/>
      <c r="V44" s="1576"/>
      <c r="W44" s="1575"/>
      <c r="X44" s="1575"/>
      <c r="Y44" s="1575"/>
      <c r="Z44" s="1575"/>
      <c r="AA44" s="1575"/>
      <c r="AB44" s="1575"/>
      <c r="AC44" s="1575"/>
      <c r="AD44" s="1575"/>
      <c r="AE44" s="1576"/>
      <c r="AF44" s="1043"/>
      <c r="AG44" s="1043"/>
      <c r="AH44" s="1043"/>
      <c r="AI44" s="1043"/>
      <c r="AJ44" s="1043"/>
      <c r="AK44" s="1043"/>
      <c r="AL44" s="1043"/>
      <c r="AM44" s="1043"/>
    </row>
    <row r="45" spans="1:39">
      <c r="A45" s="1562" t="s">
        <v>1609</v>
      </c>
      <c r="B45" s="1575"/>
      <c r="C45" s="1575"/>
      <c r="D45" s="1575"/>
      <c r="E45" s="1575"/>
      <c r="F45" s="1576"/>
      <c r="G45" s="1575"/>
      <c r="H45" s="1575"/>
      <c r="I45" s="1576"/>
      <c r="J45" s="1575"/>
      <c r="K45" s="1575"/>
      <c r="L45" s="1575"/>
      <c r="M45" s="1575"/>
      <c r="N45" s="1575"/>
      <c r="O45" s="1575"/>
      <c r="P45" s="1575"/>
      <c r="Q45" s="1575"/>
      <c r="R45" s="1575"/>
      <c r="S45" s="1575"/>
      <c r="T45" s="1575"/>
      <c r="U45" s="1575"/>
      <c r="V45" s="1576"/>
      <c r="W45" s="1575"/>
      <c r="X45" s="1575"/>
      <c r="Y45" s="1575"/>
      <c r="Z45" s="1575"/>
      <c r="AA45" s="1575"/>
      <c r="AB45" s="1575"/>
      <c r="AC45" s="1575"/>
      <c r="AD45" s="1575"/>
      <c r="AE45" s="1576"/>
      <c r="AF45" s="1043"/>
      <c r="AG45" s="1043"/>
      <c r="AH45" s="1043"/>
      <c r="AI45" s="1043"/>
      <c r="AJ45" s="1043"/>
      <c r="AK45" s="1043"/>
      <c r="AL45" s="1043"/>
      <c r="AM45" s="1043"/>
    </row>
    <row r="46" spans="1:39" ht="15.75" thickBot="1">
      <c r="A46" s="1562" t="s">
        <v>164</v>
      </c>
      <c r="B46" s="1575"/>
      <c r="C46" s="1575"/>
      <c r="D46" s="1575"/>
      <c r="E46" s="1575"/>
      <c r="F46" s="1576"/>
      <c r="G46" s="1575"/>
      <c r="H46" s="1575"/>
      <c r="I46" s="1576"/>
      <c r="J46" s="1575"/>
      <c r="K46" s="1575"/>
      <c r="L46" s="1575"/>
      <c r="M46" s="1575"/>
      <c r="N46" s="1575"/>
      <c r="O46" s="1575"/>
      <c r="P46" s="1575"/>
      <c r="Q46" s="1575"/>
      <c r="R46" s="1575"/>
      <c r="S46" s="1575"/>
      <c r="T46" s="1575"/>
      <c r="U46" s="1575"/>
      <c r="V46" s="1576"/>
      <c r="W46" s="1575"/>
      <c r="X46" s="1575"/>
      <c r="Y46" s="1575"/>
      <c r="Z46" s="1575"/>
      <c r="AA46" s="1575"/>
      <c r="AB46" s="1575"/>
      <c r="AC46" s="1575"/>
      <c r="AD46" s="1575"/>
      <c r="AE46" s="1576"/>
      <c r="AF46" s="1043"/>
      <c r="AG46" s="1043"/>
      <c r="AH46" s="1043"/>
      <c r="AI46" s="1043"/>
      <c r="AJ46" s="1043"/>
      <c r="AK46" s="1043"/>
      <c r="AL46" s="1043"/>
      <c r="AM46" s="1043"/>
    </row>
    <row r="47" spans="1:39" ht="15.75" thickBot="1">
      <c r="A47" s="1562" t="s">
        <v>196</v>
      </c>
      <c r="B47" s="1578"/>
      <c r="C47" s="1578"/>
      <c r="D47" s="1578"/>
      <c r="E47" s="1578"/>
      <c r="F47" s="1578"/>
      <c r="G47" s="1578"/>
      <c r="H47" s="1578"/>
      <c r="I47" s="1578"/>
      <c r="J47" s="1578"/>
      <c r="K47" s="1578"/>
      <c r="L47" s="1578"/>
      <c r="M47" s="1578"/>
      <c r="N47" s="1578"/>
      <c r="O47" s="1578"/>
      <c r="P47" s="1578"/>
      <c r="Q47" s="1578"/>
      <c r="R47" s="1578"/>
      <c r="S47" s="1578"/>
      <c r="T47" s="1578"/>
      <c r="U47" s="1578"/>
      <c r="V47" s="1578"/>
      <c r="W47" s="1578"/>
      <c r="X47" s="1578"/>
      <c r="Y47" s="1578"/>
      <c r="Z47" s="1578"/>
      <c r="AA47" s="1578"/>
      <c r="AB47" s="1578"/>
      <c r="AC47" s="1578"/>
      <c r="AD47" s="1578"/>
      <c r="AE47" s="1578"/>
      <c r="AF47" s="1043"/>
      <c r="AG47" s="1043"/>
      <c r="AH47" s="1043"/>
      <c r="AI47" s="1043"/>
      <c r="AJ47" s="1043"/>
      <c r="AK47" s="1043"/>
      <c r="AL47" s="1043"/>
      <c r="AM47" s="1043"/>
    </row>
    <row r="48" spans="1:39">
      <c r="A48" s="1562"/>
      <c r="B48" s="1114"/>
      <c r="C48" s="1114"/>
      <c r="D48" s="1114"/>
      <c r="E48" s="1114"/>
      <c r="F48" s="1114"/>
      <c r="G48" s="1114"/>
      <c r="H48" s="1114"/>
      <c r="I48" s="1114"/>
      <c r="J48" s="1579"/>
      <c r="K48" s="1579"/>
      <c r="L48" s="1579"/>
      <c r="M48" s="1579"/>
      <c r="N48" s="1579"/>
      <c r="O48" s="1579"/>
      <c r="P48" s="1579"/>
      <c r="Q48" s="1579"/>
      <c r="R48" s="1579"/>
      <c r="S48" s="1579"/>
      <c r="T48" s="1579"/>
      <c r="U48" s="1579"/>
      <c r="V48" s="1580"/>
      <c r="W48" s="1580"/>
      <c r="X48" s="1580"/>
      <c r="Y48" s="1580"/>
      <c r="Z48" s="1580"/>
      <c r="AA48" s="1580"/>
      <c r="AB48" s="1580"/>
      <c r="AC48" s="1580"/>
      <c r="AD48" s="1580"/>
      <c r="AE48" s="1580"/>
      <c r="AF48" s="1043"/>
      <c r="AG48" s="1043"/>
      <c r="AH48" s="1043"/>
      <c r="AI48" s="1043"/>
      <c r="AJ48" s="1043"/>
      <c r="AK48" s="1043"/>
      <c r="AL48" s="1043"/>
      <c r="AM48" s="1043"/>
    </row>
    <row r="49" spans="1:39" ht="15.75">
      <c r="A49" s="1569" t="s">
        <v>1610</v>
      </c>
      <c r="B49" s="1114"/>
      <c r="C49" s="1114"/>
      <c r="D49" s="1114"/>
      <c r="E49" s="1114"/>
      <c r="F49" s="1114"/>
      <c r="G49" s="1114"/>
      <c r="H49" s="1114"/>
      <c r="I49" s="1114"/>
      <c r="J49" s="1579"/>
      <c r="K49" s="1579"/>
      <c r="L49" s="1579"/>
      <c r="M49" s="1579"/>
      <c r="N49" s="1579"/>
      <c r="O49" s="1579"/>
      <c r="P49" s="1579"/>
      <c r="Q49" s="1579"/>
      <c r="R49" s="1579"/>
      <c r="S49" s="1579"/>
      <c r="T49" s="1579"/>
      <c r="U49" s="1579"/>
      <c r="V49" s="1580"/>
      <c r="W49" s="1580"/>
      <c r="X49" s="1580"/>
      <c r="Y49" s="1580"/>
      <c r="Z49" s="1580"/>
      <c r="AA49" s="1580"/>
      <c r="AB49" s="1580"/>
      <c r="AC49" s="1580"/>
      <c r="AD49" s="1580"/>
      <c r="AE49" s="1580"/>
      <c r="AF49" s="1043"/>
      <c r="AG49" s="1043"/>
      <c r="AH49" s="1043"/>
      <c r="AI49" s="1043"/>
      <c r="AJ49" s="1043"/>
      <c r="AK49" s="1043"/>
      <c r="AL49" s="1043"/>
      <c r="AM49" s="1043"/>
    </row>
    <row r="50" spans="1:39">
      <c r="A50" s="1583" t="s">
        <v>1611</v>
      </c>
      <c r="B50" s="1114"/>
      <c r="C50" s="1114"/>
      <c r="D50" s="1114"/>
      <c r="E50" s="1114"/>
      <c r="F50" s="1114"/>
      <c r="G50" s="1114"/>
      <c r="H50" s="1114"/>
      <c r="I50" s="1114"/>
      <c r="J50" s="1579"/>
      <c r="K50" s="1579"/>
      <c r="L50" s="1579"/>
      <c r="M50" s="1579"/>
      <c r="N50" s="1579"/>
      <c r="O50" s="1579"/>
      <c r="P50" s="1579"/>
      <c r="Q50" s="1579"/>
      <c r="R50" s="1579"/>
      <c r="S50" s="1579"/>
      <c r="T50" s="1579"/>
      <c r="U50" s="1579"/>
      <c r="V50" s="1580"/>
      <c r="W50" s="1579"/>
      <c r="X50" s="1579"/>
      <c r="Y50" s="1579"/>
      <c r="Z50" s="1579"/>
      <c r="AA50" s="1579"/>
      <c r="AB50" s="1579"/>
      <c r="AC50" s="1579"/>
      <c r="AD50" s="1579"/>
      <c r="AE50" s="1580"/>
      <c r="AF50" s="1043"/>
      <c r="AG50" s="1043"/>
      <c r="AH50" s="1043"/>
      <c r="AI50" s="1043"/>
      <c r="AJ50" s="1043"/>
      <c r="AK50" s="1582"/>
      <c r="AL50" s="1043"/>
      <c r="AM50" s="1043"/>
    </row>
    <row r="51" spans="1:39">
      <c r="A51" s="1584" t="s">
        <v>1612</v>
      </c>
      <c r="B51" s="1114"/>
      <c r="C51" s="1114"/>
      <c r="D51" s="1114"/>
      <c r="E51" s="1114"/>
      <c r="F51" s="1114"/>
      <c r="G51" s="1114"/>
      <c r="H51" s="1114"/>
      <c r="I51" s="1114"/>
      <c r="J51" s="1579"/>
      <c r="K51" s="1579"/>
      <c r="L51" s="1579"/>
      <c r="M51" s="1579"/>
      <c r="N51" s="1579"/>
      <c r="O51" s="1579"/>
      <c r="P51" s="1579"/>
      <c r="Q51" s="1579"/>
      <c r="R51" s="1579"/>
      <c r="S51" s="1579"/>
      <c r="T51" s="1579"/>
      <c r="U51" s="1579"/>
      <c r="V51" s="1580"/>
      <c r="W51" s="1579"/>
      <c r="X51" s="1579"/>
      <c r="Y51" s="1579"/>
      <c r="Z51" s="1579"/>
      <c r="AA51" s="1579"/>
      <c r="AB51" s="1579"/>
      <c r="AC51" s="1579"/>
      <c r="AD51" s="1579"/>
      <c r="AE51" s="1580"/>
      <c r="AF51" s="1043"/>
      <c r="AG51" s="1043"/>
      <c r="AH51" s="1043"/>
      <c r="AI51" s="1043"/>
      <c r="AJ51" s="1043"/>
      <c r="AK51" s="1582"/>
      <c r="AL51" s="1043"/>
      <c r="AM51" s="1043"/>
    </row>
    <row r="52" spans="1:39">
      <c r="A52" s="1562" t="s">
        <v>1613</v>
      </c>
      <c r="B52" s="1577"/>
      <c r="C52" s="1577"/>
      <c r="D52" s="1577"/>
      <c r="E52" s="1577"/>
      <c r="F52" s="1585"/>
      <c r="G52" s="1577"/>
      <c r="H52" s="1577"/>
      <c r="I52" s="1585"/>
      <c r="J52" s="1577"/>
      <c r="K52" s="1577"/>
      <c r="L52" s="1577"/>
      <c r="M52" s="1577"/>
      <c r="N52" s="1577"/>
      <c r="O52" s="1577"/>
      <c r="P52" s="1577"/>
      <c r="Q52" s="1577"/>
      <c r="R52" s="1577"/>
      <c r="S52" s="1577"/>
      <c r="T52" s="1577"/>
      <c r="U52" s="1577"/>
      <c r="V52" s="1585"/>
      <c r="W52" s="1577"/>
      <c r="X52" s="1577"/>
      <c r="Y52" s="1577"/>
      <c r="Z52" s="1577"/>
      <c r="AA52" s="1577"/>
      <c r="AB52" s="1577"/>
      <c r="AC52" s="1577"/>
      <c r="AD52" s="1577"/>
      <c r="AE52" s="1585"/>
      <c r="AF52" s="1043"/>
      <c r="AG52" s="1043"/>
      <c r="AH52" s="1043"/>
      <c r="AI52" s="1043"/>
      <c r="AJ52" s="1043"/>
      <c r="AK52" s="1582"/>
      <c r="AL52" s="1043"/>
      <c r="AM52" s="1043"/>
    </row>
    <row r="53" spans="1:39" ht="15.75" thickBot="1">
      <c r="A53" s="1562" t="s">
        <v>164</v>
      </c>
      <c r="B53" s="1577"/>
      <c r="C53" s="1577"/>
      <c r="D53" s="1577"/>
      <c r="E53" s="1577"/>
      <c r="F53" s="1576"/>
      <c r="G53" s="1577"/>
      <c r="H53" s="1577"/>
      <c r="I53" s="1576"/>
      <c r="J53" s="1577"/>
      <c r="K53" s="1577"/>
      <c r="L53" s="1577"/>
      <c r="M53" s="1577"/>
      <c r="N53" s="1577"/>
      <c r="O53" s="1577"/>
      <c r="P53" s="1577"/>
      <c r="Q53" s="1577"/>
      <c r="R53" s="1577"/>
      <c r="S53" s="1577"/>
      <c r="T53" s="1577"/>
      <c r="U53" s="1577"/>
      <c r="V53" s="1576"/>
      <c r="W53" s="1577"/>
      <c r="X53" s="1577"/>
      <c r="Y53" s="1577"/>
      <c r="Z53" s="1577"/>
      <c r="AA53" s="1577"/>
      <c r="AB53" s="1577"/>
      <c r="AC53" s="1577"/>
      <c r="AD53" s="1577"/>
      <c r="AE53" s="1576"/>
      <c r="AF53" s="1043"/>
      <c r="AG53" s="1043"/>
      <c r="AH53" s="1043"/>
      <c r="AI53" s="1043"/>
      <c r="AJ53" s="1043"/>
      <c r="AK53" s="1582"/>
      <c r="AL53" s="1043"/>
      <c r="AM53" s="1043"/>
    </row>
    <row r="54" spans="1:39" ht="15.75" thickBot="1">
      <c r="A54" s="1562" t="s">
        <v>196</v>
      </c>
      <c r="B54" s="1578"/>
      <c r="C54" s="1578"/>
      <c r="D54" s="1578"/>
      <c r="E54" s="1578"/>
      <c r="F54" s="1578"/>
      <c r="G54" s="1578"/>
      <c r="H54" s="1578"/>
      <c r="I54" s="1578"/>
      <c r="J54" s="1578"/>
      <c r="K54" s="1578"/>
      <c r="L54" s="1578"/>
      <c r="M54" s="1578"/>
      <c r="N54" s="1578"/>
      <c r="O54" s="1578"/>
      <c r="P54" s="1578"/>
      <c r="Q54" s="1578"/>
      <c r="R54" s="1578"/>
      <c r="S54" s="1578"/>
      <c r="T54" s="1578"/>
      <c r="U54" s="1578"/>
      <c r="V54" s="1578"/>
      <c r="W54" s="1578"/>
      <c r="X54" s="1578"/>
      <c r="Y54" s="1578"/>
      <c r="Z54" s="1578"/>
      <c r="AA54" s="1578"/>
      <c r="AB54" s="1578"/>
      <c r="AC54" s="1578"/>
      <c r="AD54" s="1578"/>
      <c r="AE54" s="1578"/>
      <c r="AF54" s="1043"/>
      <c r="AG54" s="1043"/>
      <c r="AH54" s="1043"/>
      <c r="AI54" s="1043"/>
      <c r="AJ54" s="1043"/>
      <c r="AK54" s="1582"/>
      <c r="AL54" s="1043"/>
      <c r="AM54" s="1043"/>
    </row>
    <row r="55" spans="1:39">
      <c r="A55" s="1584" t="s">
        <v>1614</v>
      </c>
      <c r="B55" s="1114"/>
      <c r="C55" s="1114"/>
      <c r="D55" s="1114"/>
      <c r="E55" s="1114"/>
      <c r="F55" s="1114"/>
      <c r="G55" s="1114"/>
      <c r="H55" s="1114"/>
      <c r="I55" s="1114"/>
      <c r="J55" s="1570"/>
      <c r="K55" s="1570"/>
      <c r="L55" s="1570"/>
      <c r="M55" s="1570"/>
      <c r="N55" s="1570"/>
      <c r="O55" s="1570"/>
      <c r="P55" s="1570"/>
      <c r="Q55" s="1570"/>
      <c r="R55" s="1570"/>
      <c r="S55" s="1570"/>
      <c r="T55" s="1570"/>
      <c r="U55" s="1570"/>
      <c r="V55" s="1574"/>
      <c r="W55" s="1114"/>
      <c r="X55" s="1114"/>
      <c r="Y55" s="1114"/>
      <c r="Z55" s="1114"/>
      <c r="AA55" s="1114"/>
      <c r="AB55" s="1114"/>
      <c r="AC55" s="1114"/>
      <c r="AD55" s="1114"/>
      <c r="AE55" s="1114"/>
      <c r="AF55" s="1043"/>
      <c r="AG55" s="1043"/>
      <c r="AH55" s="1043"/>
      <c r="AI55" s="1043"/>
      <c r="AJ55" s="1043"/>
      <c r="AK55" s="1582"/>
      <c r="AL55" s="1043"/>
      <c r="AM55" s="1043"/>
    </row>
    <row r="56" spans="1:39">
      <c r="A56" s="1562" t="s">
        <v>1613</v>
      </c>
      <c r="B56" s="1575"/>
      <c r="C56" s="1575"/>
      <c r="D56" s="1575"/>
      <c r="E56" s="1575"/>
      <c r="F56" s="1585"/>
      <c r="G56" s="1575"/>
      <c r="H56" s="1575"/>
      <c r="I56" s="1585"/>
      <c r="J56" s="1577"/>
      <c r="K56" s="1577"/>
      <c r="L56" s="1577"/>
      <c r="M56" s="1577"/>
      <c r="N56" s="1577"/>
      <c r="O56" s="1577"/>
      <c r="P56" s="1577"/>
      <c r="Q56" s="1577"/>
      <c r="R56" s="1577"/>
      <c r="S56" s="1577"/>
      <c r="T56" s="1577"/>
      <c r="U56" s="1577"/>
      <c r="V56" s="1576"/>
      <c r="W56" s="1577"/>
      <c r="X56" s="1577"/>
      <c r="Y56" s="1577"/>
      <c r="Z56" s="1577"/>
      <c r="AA56" s="1577"/>
      <c r="AB56" s="1577"/>
      <c r="AC56" s="1577"/>
      <c r="AD56" s="1577"/>
      <c r="AE56" s="1576"/>
      <c r="AF56" s="1043"/>
      <c r="AG56" s="1043"/>
      <c r="AH56" s="1043"/>
      <c r="AI56" s="1043"/>
      <c r="AJ56" s="1043"/>
      <c r="AK56" s="1582"/>
      <c r="AL56" s="1043"/>
      <c r="AM56" s="1043"/>
    </row>
    <row r="57" spans="1:39">
      <c r="A57" s="1562" t="s">
        <v>1476</v>
      </c>
      <c r="B57" s="1575"/>
      <c r="C57" s="1575"/>
      <c r="D57" s="1575"/>
      <c r="E57" s="1575"/>
      <c r="F57" s="1576"/>
      <c r="G57" s="1575"/>
      <c r="H57" s="1575"/>
      <c r="I57" s="1576"/>
      <c r="J57" s="1577"/>
      <c r="K57" s="1577"/>
      <c r="L57" s="1577"/>
      <c r="M57" s="1577"/>
      <c r="N57" s="1577"/>
      <c r="O57" s="1577"/>
      <c r="P57" s="1577"/>
      <c r="Q57" s="1577"/>
      <c r="R57" s="1577"/>
      <c r="S57" s="1577"/>
      <c r="T57" s="1577"/>
      <c r="U57" s="1577"/>
      <c r="V57" s="1576"/>
      <c r="W57" s="1577"/>
      <c r="X57" s="1577"/>
      <c r="Y57" s="1577"/>
      <c r="Z57" s="1577"/>
      <c r="AA57" s="1577"/>
      <c r="AB57" s="1577"/>
      <c r="AC57" s="1577"/>
      <c r="AD57" s="1577"/>
      <c r="AE57" s="1576"/>
      <c r="AF57" s="1043"/>
      <c r="AG57" s="1043"/>
      <c r="AH57" s="1043"/>
      <c r="AI57" s="1043"/>
      <c r="AJ57" s="1043"/>
      <c r="AK57" s="1582"/>
      <c r="AL57" s="1043"/>
      <c r="AM57" s="1043"/>
    </row>
    <row r="58" spans="1:39" ht="15.75" thickBot="1">
      <c r="A58" s="1562" t="s">
        <v>164</v>
      </c>
      <c r="B58" s="1575"/>
      <c r="C58" s="1575"/>
      <c r="D58" s="1575"/>
      <c r="E58" s="1575"/>
      <c r="F58" s="1576"/>
      <c r="G58" s="1575"/>
      <c r="H58" s="1575"/>
      <c r="I58" s="1576"/>
      <c r="J58" s="1577"/>
      <c r="K58" s="1577"/>
      <c r="L58" s="1577"/>
      <c r="M58" s="1577"/>
      <c r="N58" s="1577"/>
      <c r="O58" s="1577"/>
      <c r="P58" s="1577"/>
      <c r="Q58" s="1577"/>
      <c r="R58" s="1577"/>
      <c r="S58" s="1577"/>
      <c r="T58" s="1577"/>
      <c r="U58" s="1577"/>
      <c r="V58" s="1576"/>
      <c r="W58" s="1577"/>
      <c r="X58" s="1577"/>
      <c r="Y58" s="1577"/>
      <c r="Z58" s="1577"/>
      <c r="AA58" s="1577"/>
      <c r="AB58" s="1577"/>
      <c r="AC58" s="1577"/>
      <c r="AD58" s="1577"/>
      <c r="AE58" s="1576"/>
      <c r="AF58" s="1043"/>
      <c r="AG58" s="1043"/>
      <c r="AH58" s="1043"/>
      <c r="AI58" s="1043"/>
      <c r="AJ58" s="1043"/>
      <c r="AK58" s="1582"/>
      <c r="AL58" s="1043"/>
      <c r="AM58" s="1043"/>
    </row>
    <row r="59" spans="1:39" ht="15.75" thickBot="1">
      <c r="A59" s="1562" t="s">
        <v>196</v>
      </c>
      <c r="B59" s="1578"/>
      <c r="C59" s="1578"/>
      <c r="D59" s="1578"/>
      <c r="E59" s="1578"/>
      <c r="F59" s="1578"/>
      <c r="G59" s="1578"/>
      <c r="H59" s="1578"/>
      <c r="I59" s="1578"/>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043"/>
      <c r="AG59" s="1043"/>
      <c r="AH59" s="1043"/>
      <c r="AI59" s="1043"/>
      <c r="AJ59" s="1043"/>
      <c r="AK59" s="1582"/>
      <c r="AL59" s="1043"/>
      <c r="AM59" s="1043"/>
    </row>
    <row r="60" spans="1:39">
      <c r="A60" s="1583" t="s">
        <v>1615</v>
      </c>
      <c r="B60" s="1114"/>
      <c r="C60" s="1114"/>
      <c r="D60" s="1114"/>
      <c r="E60" s="1114"/>
      <c r="F60" s="1114"/>
      <c r="G60" s="1114"/>
      <c r="H60" s="1114"/>
      <c r="I60" s="1114"/>
      <c r="J60" s="1114"/>
      <c r="K60" s="1114"/>
      <c r="L60" s="1114"/>
      <c r="M60" s="1114"/>
      <c r="N60" s="1114"/>
      <c r="O60" s="1114"/>
      <c r="P60" s="1114"/>
      <c r="Q60" s="1114"/>
      <c r="R60" s="1114"/>
      <c r="S60" s="1114"/>
      <c r="T60" s="1114"/>
      <c r="U60" s="1114"/>
      <c r="V60" s="1114"/>
      <c r="W60" s="1114"/>
      <c r="X60" s="1114"/>
      <c r="Y60" s="1114"/>
      <c r="Z60" s="1114"/>
      <c r="AA60" s="1114"/>
      <c r="AB60" s="1114"/>
      <c r="AC60" s="1114"/>
      <c r="AD60" s="1114"/>
      <c r="AE60" s="1114"/>
      <c r="AF60" s="1043"/>
      <c r="AG60" s="1043"/>
      <c r="AH60" s="1043"/>
      <c r="AI60" s="1043"/>
      <c r="AJ60" s="1043"/>
      <c r="AK60" s="1582"/>
      <c r="AL60" s="1043"/>
      <c r="AM60" s="1043"/>
    </row>
    <row r="61" spans="1:39">
      <c r="A61" s="1562" t="s">
        <v>1612</v>
      </c>
      <c r="B61" s="1575"/>
      <c r="C61" s="1575"/>
      <c r="D61" s="1575"/>
      <c r="E61" s="1575"/>
      <c r="F61" s="1630"/>
      <c r="G61" s="1575"/>
      <c r="H61" s="1575"/>
      <c r="I61" s="1630"/>
      <c r="J61" s="1575"/>
      <c r="K61" s="1575"/>
      <c r="L61" s="1575"/>
      <c r="M61" s="1575"/>
      <c r="N61" s="1575"/>
      <c r="O61" s="1575"/>
      <c r="P61" s="1575"/>
      <c r="Q61" s="1575"/>
      <c r="R61" s="1575"/>
      <c r="S61" s="1575"/>
      <c r="T61" s="1575"/>
      <c r="U61" s="1575"/>
      <c r="V61" s="1586"/>
      <c r="W61" s="1575"/>
      <c r="X61" s="1575"/>
      <c r="Y61" s="1575"/>
      <c r="Z61" s="1575"/>
      <c r="AA61" s="1575"/>
      <c r="AB61" s="1575"/>
      <c r="AC61" s="1575"/>
      <c r="AD61" s="1575"/>
      <c r="AE61" s="1586"/>
      <c r="AF61" s="1043"/>
      <c r="AG61" s="1043"/>
      <c r="AH61" s="1043"/>
      <c r="AI61" s="1043"/>
      <c r="AJ61" s="1043"/>
      <c r="AK61" s="1582"/>
      <c r="AL61" s="1043"/>
      <c r="AM61" s="1043"/>
    </row>
    <row r="62" spans="1:39" ht="15.75" thickBot="1">
      <c r="A62" s="1562" t="s">
        <v>1614</v>
      </c>
      <c r="B62" s="1575"/>
      <c r="C62" s="1575"/>
      <c r="D62" s="1575"/>
      <c r="E62" s="1575"/>
      <c r="F62" s="1631"/>
      <c r="G62" s="1575"/>
      <c r="H62" s="1575"/>
      <c r="I62" s="1631"/>
      <c r="J62" s="1575"/>
      <c r="K62" s="1575"/>
      <c r="L62" s="1575"/>
      <c r="M62" s="1575"/>
      <c r="N62" s="1575"/>
      <c r="O62" s="1575"/>
      <c r="P62" s="1575"/>
      <c r="Q62" s="1575"/>
      <c r="R62" s="1575"/>
      <c r="S62" s="1575"/>
      <c r="T62" s="1575"/>
      <c r="U62" s="1575"/>
      <c r="V62" s="1586"/>
      <c r="W62" s="1575"/>
      <c r="X62" s="1575"/>
      <c r="Y62" s="1575"/>
      <c r="Z62" s="1575"/>
      <c r="AA62" s="1575"/>
      <c r="AB62" s="1575"/>
      <c r="AC62" s="1575"/>
      <c r="AD62" s="1575"/>
      <c r="AE62" s="1586"/>
      <c r="AF62" s="1043"/>
      <c r="AG62" s="1043"/>
      <c r="AH62" s="1043"/>
      <c r="AI62" s="1043"/>
      <c r="AJ62" s="1043"/>
      <c r="AK62" s="1582"/>
      <c r="AL62" s="1043"/>
      <c r="AM62" s="1043"/>
    </row>
    <row r="63" spans="1:39" ht="15.75" thickBot="1">
      <c r="A63" s="1588" t="s">
        <v>8</v>
      </c>
      <c r="B63" s="1589"/>
      <c r="C63" s="1589"/>
      <c r="D63" s="1589"/>
      <c r="E63" s="1589"/>
      <c r="F63" s="1589"/>
      <c r="G63" s="1589"/>
      <c r="H63" s="1589"/>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043"/>
      <c r="AG63" s="1043"/>
      <c r="AH63" s="1043"/>
      <c r="AI63" s="1043"/>
      <c r="AJ63" s="1582"/>
      <c r="AK63" s="1582"/>
      <c r="AL63" s="1043"/>
      <c r="AM63" s="1043"/>
    </row>
    <row r="64" spans="1:39">
      <c r="A64" s="1632"/>
      <c r="B64" s="1114"/>
      <c r="C64" s="1114"/>
      <c r="D64" s="1114"/>
      <c r="E64" s="1114"/>
      <c r="F64" s="1114"/>
      <c r="G64" s="1114"/>
      <c r="H64" s="1114"/>
      <c r="I64" s="1114"/>
      <c r="J64" s="1114"/>
      <c r="K64" s="1114"/>
      <c r="L64" s="1114"/>
      <c r="M64" s="1114"/>
      <c r="N64" s="1114"/>
      <c r="O64" s="1114"/>
      <c r="P64" s="1114"/>
      <c r="Q64" s="1114"/>
      <c r="R64" s="1114"/>
      <c r="S64" s="1114"/>
      <c r="T64" s="1114"/>
      <c r="U64" s="1114"/>
      <c r="V64" s="1114"/>
      <c r="W64" s="1114"/>
      <c r="X64" s="1114"/>
      <c r="Y64" s="1114"/>
      <c r="Z64" s="1114"/>
      <c r="AA64" s="1114"/>
      <c r="AB64" s="1114"/>
      <c r="AC64" s="1114"/>
      <c r="AD64" s="1114"/>
      <c r="AE64" s="1114"/>
      <c r="AF64" s="1043"/>
      <c r="AG64" s="1043"/>
      <c r="AH64" s="1043"/>
      <c r="AI64" s="1043"/>
      <c r="AJ64" s="1582"/>
      <c r="AK64" s="1582"/>
      <c r="AL64" s="1043"/>
      <c r="AM64" s="1043"/>
    </row>
    <row r="65" spans="1:39" ht="15.75" thickBot="1">
      <c r="A65" s="1524" t="s">
        <v>1617</v>
      </c>
      <c r="B65" s="1590"/>
      <c r="C65" s="1590"/>
      <c r="D65" s="1591"/>
      <c r="E65" s="1590"/>
      <c r="F65" s="1590"/>
      <c r="G65" s="1590"/>
      <c r="H65" s="1590"/>
      <c r="I65" s="1590"/>
      <c r="J65" s="1590"/>
      <c r="K65" s="1590"/>
      <c r="L65" s="1590"/>
      <c r="M65" s="1590"/>
      <c r="N65" s="1590"/>
      <c r="O65" s="1590"/>
      <c r="P65" s="1590"/>
      <c r="Q65" s="1590"/>
      <c r="R65" s="1590"/>
      <c r="S65" s="1590"/>
      <c r="T65" s="1590"/>
      <c r="U65" s="1590"/>
      <c r="V65" s="1590"/>
      <c r="W65" s="1114"/>
      <c r="X65" s="1114"/>
      <c r="Y65" s="1114"/>
      <c r="Z65" s="1114"/>
      <c r="AA65" s="1114"/>
      <c r="AB65" s="1114"/>
      <c r="AC65" s="1114"/>
      <c r="AD65" s="1114"/>
      <c r="AE65" s="1114"/>
      <c r="AF65" s="1043"/>
      <c r="AG65" s="1043"/>
      <c r="AH65" s="1043"/>
      <c r="AI65" s="1043"/>
      <c r="AJ65" s="1582"/>
      <c r="AK65" s="1582"/>
      <c r="AL65" s="1043"/>
      <c r="AM65" s="1043"/>
    </row>
    <row r="66" spans="1:39" ht="15.75" customHeight="1" thickBot="1">
      <c r="A66" s="1525"/>
      <c r="B66" s="1592" t="s">
        <v>3</v>
      </c>
      <c r="C66" s="1593"/>
      <c r="D66" s="1593"/>
      <c r="E66" s="1593"/>
      <c r="F66" s="1593"/>
      <c r="G66" s="1593"/>
      <c r="H66" s="1593"/>
      <c r="I66" s="1594"/>
      <c r="J66" s="1595" t="s">
        <v>1205</v>
      </c>
      <c r="K66" s="1596"/>
      <c r="L66" s="1596"/>
      <c r="M66" s="1596"/>
      <c r="N66" s="1596"/>
      <c r="O66" s="1596"/>
      <c r="P66" s="1596"/>
      <c r="Q66" s="1596"/>
      <c r="R66" s="1596"/>
      <c r="S66" s="1596"/>
      <c r="T66" s="1596"/>
      <c r="U66" s="1596"/>
      <c r="V66" s="1597"/>
      <c r="W66" s="1598" t="s">
        <v>1204</v>
      </c>
      <c r="X66" s="1599"/>
      <c r="Y66" s="1599"/>
      <c r="Z66" s="1599"/>
      <c r="AA66" s="1599"/>
      <c r="AB66" s="1599"/>
      <c r="AC66" s="1599"/>
      <c r="AD66" s="1599"/>
      <c r="AE66" s="1600"/>
      <c r="AF66" s="1043"/>
      <c r="AG66" s="1043"/>
      <c r="AH66" s="1043"/>
      <c r="AI66" s="1043"/>
      <c r="AJ66" s="1582"/>
      <c r="AK66" s="1582"/>
      <c r="AL66" s="1043"/>
      <c r="AM66" s="1043"/>
    </row>
    <row r="67" spans="1:39" ht="15" customHeight="1">
      <c r="A67" s="1535"/>
      <c r="B67" s="1601" t="s">
        <v>1581</v>
      </c>
      <c r="C67" s="1602"/>
      <c r="D67" s="1603"/>
      <c r="E67" s="1604" t="s">
        <v>1582</v>
      </c>
      <c r="F67" s="1605" t="s">
        <v>1583</v>
      </c>
      <c r="G67" s="1605" t="s">
        <v>1584</v>
      </c>
      <c r="H67" s="1605" t="s">
        <v>1585</v>
      </c>
      <c r="I67" s="1606" t="s">
        <v>1586</v>
      </c>
      <c r="J67" s="1607" t="s">
        <v>1587</v>
      </c>
      <c r="K67" s="1608"/>
      <c r="L67" s="1608"/>
      <c r="M67" s="1608"/>
      <c r="N67" s="1608"/>
      <c r="O67" s="1608"/>
      <c r="P67" s="1608"/>
      <c r="Q67" s="1608"/>
      <c r="R67" s="1608"/>
      <c r="S67" s="1608"/>
      <c r="T67" s="1608"/>
      <c r="U67" s="1608"/>
      <c r="V67" s="1609"/>
      <c r="W67" s="1610" t="s">
        <v>1204</v>
      </c>
      <c r="X67" s="1611"/>
      <c r="Y67" s="1611"/>
      <c r="Z67" s="1611"/>
      <c r="AA67" s="1611"/>
      <c r="AB67" s="1611"/>
      <c r="AC67" s="1611"/>
      <c r="AD67" s="1611"/>
      <c r="AE67" s="1612"/>
      <c r="AF67" s="1043"/>
      <c r="AG67" s="1043"/>
      <c r="AH67" s="1043"/>
      <c r="AI67" s="1043"/>
      <c r="AJ67" s="1582"/>
      <c r="AK67" s="1582"/>
      <c r="AL67" s="1043"/>
      <c r="AM67" s="1043"/>
    </row>
    <row r="68" spans="1:39" ht="69.75" customHeight="1">
      <c r="A68" s="1549"/>
      <c r="B68" s="1613"/>
      <c r="C68" s="1613"/>
      <c r="D68" s="1613"/>
      <c r="E68" s="1614"/>
      <c r="F68" s="1614"/>
      <c r="G68" s="1613"/>
      <c r="H68" s="1613"/>
      <c r="I68" s="1615"/>
      <c r="J68" s="1616"/>
      <c r="K68" s="1616"/>
      <c r="L68" s="1616"/>
      <c r="M68" s="1616"/>
      <c r="N68" s="1616"/>
      <c r="O68" s="1616"/>
      <c r="P68" s="1616"/>
      <c r="Q68" s="1616"/>
      <c r="R68" s="1616"/>
      <c r="S68" s="1616"/>
      <c r="T68" s="1616"/>
      <c r="U68" s="1616"/>
      <c r="V68" s="1617"/>
      <c r="W68" s="1616"/>
      <c r="X68" s="1616"/>
      <c r="Y68" s="1616"/>
      <c r="Z68" s="1616"/>
      <c r="AA68" s="1616"/>
      <c r="AB68" s="1616"/>
      <c r="AC68" s="1616"/>
      <c r="AD68" s="1616"/>
      <c r="AE68" s="1617"/>
      <c r="AF68" s="1043"/>
      <c r="AG68" s="1043"/>
      <c r="AH68" s="1043"/>
      <c r="AI68" s="1043"/>
      <c r="AJ68" s="1582"/>
      <c r="AK68" s="1582"/>
      <c r="AL68" s="1043"/>
      <c r="AM68" s="1043"/>
    </row>
    <row r="69" spans="1:39" ht="105.75">
      <c r="A69" s="1555"/>
      <c r="B69" s="1618" t="s">
        <v>1588</v>
      </c>
      <c r="C69" s="1618" t="s">
        <v>1589</v>
      </c>
      <c r="D69" s="1618" t="s">
        <v>826</v>
      </c>
      <c r="E69" s="1618" t="s">
        <v>8</v>
      </c>
      <c r="F69" s="1619" t="s">
        <v>1590</v>
      </c>
      <c r="G69" s="1620"/>
      <c r="H69" s="1620"/>
      <c r="I69" s="1621"/>
      <c r="J69" s="1622" t="s">
        <v>1591</v>
      </c>
      <c r="K69" s="1622" t="s">
        <v>1219</v>
      </c>
      <c r="L69" s="1622" t="s">
        <v>1592</v>
      </c>
      <c r="M69" s="1622" t="s">
        <v>1221</v>
      </c>
      <c r="N69" s="1622" t="s">
        <v>1593</v>
      </c>
      <c r="O69" s="1622" t="s">
        <v>1594</v>
      </c>
      <c r="P69" s="1622" t="s">
        <v>1595</v>
      </c>
      <c r="Q69" s="1622" t="s">
        <v>1225</v>
      </c>
      <c r="R69" s="1622" t="s">
        <v>1596</v>
      </c>
      <c r="S69" s="1622" t="s">
        <v>1597</v>
      </c>
      <c r="T69" s="1622" t="s">
        <v>1228</v>
      </c>
      <c r="U69" s="1622" t="s">
        <v>1598</v>
      </c>
      <c r="V69" s="1623" t="s">
        <v>1599</v>
      </c>
      <c r="W69" s="1622" t="s">
        <v>1600</v>
      </c>
      <c r="X69" s="1622" t="s">
        <v>1601</v>
      </c>
      <c r="Y69" s="1622" t="s">
        <v>1602</v>
      </c>
      <c r="Z69" s="1622" t="s">
        <v>1603</v>
      </c>
      <c r="AA69" s="1622" t="s">
        <v>1213</v>
      </c>
      <c r="AB69" s="1622" t="s">
        <v>1214</v>
      </c>
      <c r="AC69" s="1622" t="s">
        <v>1604</v>
      </c>
      <c r="AD69" s="1622" t="s">
        <v>1605</v>
      </c>
      <c r="AE69" s="1623" t="s">
        <v>1606</v>
      </c>
      <c r="AF69" s="1043"/>
      <c r="AG69" s="1043"/>
      <c r="AH69" s="1043"/>
      <c r="AI69" s="1043"/>
      <c r="AJ69" s="1582"/>
      <c r="AK69" s="1582"/>
      <c r="AL69" s="1043"/>
      <c r="AM69" s="1043"/>
    </row>
    <row r="70" spans="1:39">
      <c r="A70" s="1562"/>
      <c r="B70" s="1624" t="s">
        <v>711</v>
      </c>
      <c r="C70" s="1624" t="s">
        <v>711</v>
      </c>
      <c r="D70" s="1624" t="s">
        <v>711</v>
      </c>
      <c r="E70" s="1624" t="s">
        <v>711</v>
      </c>
      <c r="F70" s="1625" t="s">
        <v>711</v>
      </c>
      <c r="G70" s="1626" t="s">
        <v>711</v>
      </c>
      <c r="H70" s="1626" t="s">
        <v>711</v>
      </c>
      <c r="I70" s="1627" t="s">
        <v>711</v>
      </c>
      <c r="J70" s="1628" t="s">
        <v>711</v>
      </c>
      <c r="K70" s="1628" t="s">
        <v>711</v>
      </c>
      <c r="L70" s="1628" t="s">
        <v>711</v>
      </c>
      <c r="M70" s="1628" t="s">
        <v>711</v>
      </c>
      <c r="N70" s="1628" t="s">
        <v>711</v>
      </c>
      <c r="O70" s="1628" t="s">
        <v>711</v>
      </c>
      <c r="P70" s="1628" t="s">
        <v>711</v>
      </c>
      <c r="Q70" s="1628" t="s">
        <v>711</v>
      </c>
      <c r="R70" s="1628" t="s">
        <v>711</v>
      </c>
      <c r="S70" s="1628" t="s">
        <v>711</v>
      </c>
      <c r="T70" s="1628" t="s">
        <v>711</v>
      </c>
      <c r="U70" s="1628" t="s">
        <v>711</v>
      </c>
      <c r="V70" s="1629" t="s">
        <v>711</v>
      </c>
      <c r="W70" s="1628" t="s">
        <v>711</v>
      </c>
      <c r="X70" s="1628" t="s">
        <v>711</v>
      </c>
      <c r="Y70" s="1628" t="s">
        <v>711</v>
      </c>
      <c r="Z70" s="1628" t="s">
        <v>711</v>
      </c>
      <c r="AA70" s="1628" t="s">
        <v>711</v>
      </c>
      <c r="AB70" s="1628" t="s">
        <v>711</v>
      </c>
      <c r="AC70" s="1628" t="s">
        <v>711</v>
      </c>
      <c r="AD70" s="1628" t="s">
        <v>711</v>
      </c>
      <c r="AE70" s="1629" t="s">
        <v>711</v>
      </c>
      <c r="AF70" s="1043"/>
      <c r="AG70" s="1043"/>
      <c r="AH70" s="1043"/>
      <c r="AI70" s="1043"/>
      <c r="AJ70" s="1582"/>
      <c r="AK70" s="1582"/>
      <c r="AL70" s="1043"/>
      <c r="AM70" s="1043"/>
    </row>
    <row r="71" spans="1:39" ht="15.75">
      <c r="A71" s="1569" t="s">
        <v>1607</v>
      </c>
      <c r="B71" s="1570"/>
      <c r="C71" s="1570"/>
      <c r="D71" s="1570"/>
      <c r="E71" s="1570"/>
      <c r="F71" s="1571"/>
      <c r="G71" s="1572"/>
      <c r="H71" s="1572"/>
      <c r="I71" s="1573"/>
      <c r="J71" s="1570"/>
      <c r="K71" s="1570"/>
      <c r="L71" s="1570"/>
      <c r="M71" s="1570"/>
      <c r="N71" s="1570"/>
      <c r="O71" s="1570"/>
      <c r="P71" s="1570"/>
      <c r="Q71" s="1570"/>
      <c r="R71" s="1570"/>
      <c r="S71" s="1570"/>
      <c r="T71" s="1570"/>
      <c r="U71" s="1570"/>
      <c r="V71" s="1574"/>
      <c r="W71" s="1570"/>
      <c r="X71" s="1570"/>
      <c r="Y71" s="1570"/>
      <c r="Z71" s="1570"/>
      <c r="AA71" s="1570"/>
      <c r="AB71" s="1570"/>
      <c r="AC71" s="1570"/>
      <c r="AD71" s="1570"/>
      <c r="AE71" s="1574"/>
      <c r="AF71" s="1043"/>
      <c r="AG71" s="1043"/>
      <c r="AH71" s="1043"/>
      <c r="AI71" s="1043"/>
      <c r="AJ71" s="1582"/>
      <c r="AK71" s="1582"/>
      <c r="AL71" s="1043"/>
      <c r="AM71" s="1043"/>
    </row>
    <row r="72" spans="1:39">
      <c r="A72" s="1562" t="s">
        <v>1608</v>
      </c>
      <c r="B72" s="1575"/>
      <c r="C72" s="1575"/>
      <c r="D72" s="1575"/>
      <c r="E72" s="1575"/>
      <c r="F72" s="1576"/>
      <c r="G72" s="1575"/>
      <c r="H72" s="1575"/>
      <c r="I72" s="1576"/>
      <c r="J72" s="1575"/>
      <c r="K72" s="1575"/>
      <c r="L72" s="1575"/>
      <c r="M72" s="1575"/>
      <c r="N72" s="1575"/>
      <c r="O72" s="1575"/>
      <c r="P72" s="1575"/>
      <c r="Q72" s="1575"/>
      <c r="R72" s="1575"/>
      <c r="S72" s="1575"/>
      <c r="T72" s="1575"/>
      <c r="U72" s="1575"/>
      <c r="V72" s="1576"/>
      <c r="W72" s="1575"/>
      <c r="X72" s="1575"/>
      <c r="Y72" s="1575"/>
      <c r="Z72" s="1575"/>
      <c r="AA72" s="1575"/>
      <c r="AB72" s="1575"/>
      <c r="AC72" s="1575"/>
      <c r="AD72" s="1575"/>
      <c r="AE72" s="1576"/>
      <c r="AF72" s="1043"/>
      <c r="AG72" s="1043"/>
      <c r="AH72" s="1043"/>
      <c r="AI72" s="1043"/>
      <c r="AJ72" s="1043"/>
      <c r="AK72" s="1043"/>
      <c r="AL72" s="1043"/>
      <c r="AM72" s="1043"/>
    </row>
    <row r="73" spans="1:39">
      <c r="A73" s="1562" t="s">
        <v>11</v>
      </c>
      <c r="B73" s="1575"/>
      <c r="C73" s="1575"/>
      <c r="D73" s="1575"/>
      <c r="E73" s="1575"/>
      <c r="F73" s="1576"/>
      <c r="G73" s="1575"/>
      <c r="H73" s="1575"/>
      <c r="I73" s="1576"/>
      <c r="J73" s="1575"/>
      <c r="K73" s="1575"/>
      <c r="L73" s="1575"/>
      <c r="M73" s="1575"/>
      <c r="N73" s="1575"/>
      <c r="O73" s="1575"/>
      <c r="P73" s="1575"/>
      <c r="Q73" s="1575"/>
      <c r="R73" s="1575"/>
      <c r="S73" s="1575"/>
      <c r="T73" s="1575"/>
      <c r="U73" s="1575"/>
      <c r="V73" s="1576"/>
      <c r="W73" s="1575"/>
      <c r="X73" s="1575"/>
      <c r="Y73" s="1575"/>
      <c r="Z73" s="1575"/>
      <c r="AA73" s="1575"/>
      <c r="AB73" s="1575"/>
      <c r="AC73" s="1575"/>
      <c r="AD73" s="1575"/>
      <c r="AE73" s="1576"/>
      <c r="AF73" s="1043"/>
      <c r="AG73" s="1043"/>
      <c r="AH73" s="1043"/>
      <c r="AI73" s="1043"/>
      <c r="AJ73" s="1043"/>
      <c r="AK73" s="1043"/>
      <c r="AL73" s="1043"/>
      <c r="AM73" s="1043"/>
    </row>
    <row r="74" spans="1:39">
      <c r="A74" s="1562" t="s">
        <v>1609</v>
      </c>
      <c r="B74" s="1575"/>
      <c r="C74" s="1575"/>
      <c r="D74" s="1575"/>
      <c r="E74" s="1575"/>
      <c r="F74" s="1576"/>
      <c r="G74" s="1575"/>
      <c r="H74" s="1575"/>
      <c r="I74" s="1576"/>
      <c r="J74" s="1575"/>
      <c r="K74" s="1575"/>
      <c r="L74" s="1575"/>
      <c r="M74" s="1575"/>
      <c r="N74" s="1575"/>
      <c r="O74" s="1575"/>
      <c r="P74" s="1575"/>
      <c r="Q74" s="1575"/>
      <c r="R74" s="1575"/>
      <c r="S74" s="1575"/>
      <c r="T74" s="1575"/>
      <c r="U74" s="1575"/>
      <c r="V74" s="1576"/>
      <c r="W74" s="1575"/>
      <c r="X74" s="1575"/>
      <c r="Y74" s="1575"/>
      <c r="Z74" s="1575"/>
      <c r="AA74" s="1575"/>
      <c r="AB74" s="1575"/>
      <c r="AC74" s="1575"/>
      <c r="AD74" s="1575"/>
      <c r="AE74" s="1576"/>
      <c r="AF74" s="1043"/>
      <c r="AG74" s="1043"/>
      <c r="AH74" s="1043"/>
      <c r="AI74" s="1043"/>
      <c r="AJ74" s="1043"/>
      <c r="AK74" s="1043"/>
      <c r="AL74" s="1043"/>
      <c r="AM74" s="1043"/>
    </row>
    <row r="75" spans="1:39" ht="15.75" thickBot="1">
      <c r="A75" s="1562" t="s">
        <v>164</v>
      </c>
      <c r="B75" s="1575"/>
      <c r="C75" s="1575"/>
      <c r="D75" s="1575"/>
      <c r="E75" s="1575"/>
      <c r="F75" s="1576"/>
      <c r="G75" s="1575"/>
      <c r="H75" s="1575"/>
      <c r="I75" s="1576"/>
      <c r="J75" s="1575"/>
      <c r="K75" s="1575"/>
      <c r="L75" s="1575"/>
      <c r="M75" s="1575"/>
      <c r="N75" s="1575"/>
      <c r="O75" s="1575"/>
      <c r="P75" s="1575"/>
      <c r="Q75" s="1575"/>
      <c r="R75" s="1575"/>
      <c r="S75" s="1575"/>
      <c r="T75" s="1575"/>
      <c r="U75" s="1575"/>
      <c r="V75" s="1576"/>
      <c r="W75" s="1575"/>
      <c r="X75" s="1575"/>
      <c r="Y75" s="1575"/>
      <c r="Z75" s="1575"/>
      <c r="AA75" s="1575"/>
      <c r="AB75" s="1575"/>
      <c r="AC75" s="1575"/>
      <c r="AD75" s="1575"/>
      <c r="AE75" s="1576"/>
      <c r="AF75" s="1043"/>
      <c r="AG75" s="1043"/>
      <c r="AH75" s="1043"/>
      <c r="AI75" s="1043"/>
      <c r="AJ75" s="1043"/>
      <c r="AK75" s="1043"/>
      <c r="AL75" s="1043"/>
      <c r="AM75" s="1043"/>
    </row>
    <row r="76" spans="1:39" ht="15.75" thickBot="1">
      <c r="A76" s="1562" t="s">
        <v>196</v>
      </c>
      <c r="B76" s="1578"/>
      <c r="C76" s="1578"/>
      <c r="D76" s="1578"/>
      <c r="E76" s="1578"/>
      <c r="F76" s="1578"/>
      <c r="G76" s="1578"/>
      <c r="H76" s="1578"/>
      <c r="I76" s="1578"/>
      <c r="J76" s="1578"/>
      <c r="K76" s="1578"/>
      <c r="L76" s="1578"/>
      <c r="M76" s="1578"/>
      <c r="N76" s="1578"/>
      <c r="O76" s="1578"/>
      <c r="P76" s="1578"/>
      <c r="Q76" s="1578"/>
      <c r="R76" s="1578"/>
      <c r="S76" s="1578"/>
      <c r="T76" s="1578"/>
      <c r="U76" s="1578"/>
      <c r="V76" s="1578"/>
      <c r="W76" s="1578"/>
      <c r="X76" s="1578"/>
      <c r="Y76" s="1578"/>
      <c r="Z76" s="1578"/>
      <c r="AA76" s="1578"/>
      <c r="AB76" s="1578"/>
      <c r="AC76" s="1578"/>
      <c r="AD76" s="1578"/>
      <c r="AE76" s="1578"/>
      <c r="AF76" s="1043"/>
      <c r="AG76" s="1043"/>
      <c r="AH76" s="1043"/>
      <c r="AI76" s="1043"/>
      <c r="AJ76" s="1043"/>
      <c r="AK76" s="1043"/>
      <c r="AL76" s="1043"/>
      <c r="AM76" s="1043"/>
    </row>
    <row r="77" spans="1:39">
      <c r="A77" s="1562"/>
      <c r="B77" s="1114"/>
      <c r="C77" s="1114"/>
      <c r="D77" s="1114"/>
      <c r="E77" s="1114"/>
      <c r="F77" s="1114"/>
      <c r="G77" s="1114"/>
      <c r="H77" s="1114"/>
      <c r="I77" s="1114"/>
      <c r="J77" s="1579"/>
      <c r="K77" s="1579"/>
      <c r="L77" s="1579"/>
      <c r="M77" s="1579"/>
      <c r="N77" s="1579"/>
      <c r="O77" s="1579"/>
      <c r="P77" s="1579"/>
      <c r="Q77" s="1579"/>
      <c r="R77" s="1579"/>
      <c r="S77" s="1579"/>
      <c r="T77" s="1579"/>
      <c r="U77" s="1579"/>
      <c r="V77" s="1580"/>
      <c r="W77" s="1580"/>
      <c r="X77" s="1580"/>
      <c r="Y77" s="1580"/>
      <c r="Z77" s="1580"/>
      <c r="AA77" s="1580"/>
      <c r="AB77" s="1580"/>
      <c r="AC77" s="1580"/>
      <c r="AD77" s="1580"/>
      <c r="AE77" s="1580"/>
      <c r="AF77" s="1043"/>
      <c r="AG77" s="1043"/>
      <c r="AH77" s="1043"/>
      <c r="AI77" s="1043"/>
      <c r="AJ77" s="1043"/>
      <c r="AK77" s="1043"/>
      <c r="AL77" s="1043"/>
      <c r="AM77" s="1043"/>
    </row>
    <row r="78" spans="1:39" ht="15.75">
      <c r="A78" s="1569" t="s">
        <v>1610</v>
      </c>
      <c r="B78" s="1114"/>
      <c r="C78" s="1114"/>
      <c r="D78" s="1114"/>
      <c r="E78" s="1114"/>
      <c r="F78" s="1114"/>
      <c r="G78" s="1114"/>
      <c r="H78" s="1114"/>
      <c r="I78" s="1114"/>
      <c r="J78" s="1579"/>
      <c r="K78" s="1579"/>
      <c r="L78" s="1579"/>
      <c r="M78" s="1579"/>
      <c r="N78" s="1579"/>
      <c r="O78" s="1579"/>
      <c r="P78" s="1579"/>
      <c r="Q78" s="1579"/>
      <c r="R78" s="1579"/>
      <c r="S78" s="1579"/>
      <c r="T78" s="1579"/>
      <c r="U78" s="1579"/>
      <c r="V78" s="1580"/>
      <c r="W78" s="1580"/>
      <c r="X78" s="1580"/>
      <c r="Y78" s="1580"/>
      <c r="Z78" s="1580"/>
      <c r="AA78" s="1580"/>
      <c r="AB78" s="1580"/>
      <c r="AC78" s="1580"/>
      <c r="AD78" s="1580"/>
      <c r="AE78" s="1580"/>
      <c r="AF78" s="1043"/>
      <c r="AG78" s="1043"/>
      <c r="AH78" s="1043"/>
      <c r="AI78" s="1043"/>
      <c r="AJ78" s="1043"/>
      <c r="AK78" s="1043"/>
      <c r="AL78" s="1043"/>
      <c r="AM78" s="1043"/>
    </row>
    <row r="79" spans="1:39">
      <c r="A79" s="1583" t="s">
        <v>1611</v>
      </c>
      <c r="B79" s="1114"/>
      <c r="C79" s="1114"/>
      <c r="D79" s="1114"/>
      <c r="E79" s="1114"/>
      <c r="F79" s="1114"/>
      <c r="G79" s="1114"/>
      <c r="H79" s="1114"/>
      <c r="I79" s="1114"/>
      <c r="J79" s="1579"/>
      <c r="K79" s="1579"/>
      <c r="L79" s="1579"/>
      <c r="M79" s="1579"/>
      <c r="N79" s="1579"/>
      <c r="O79" s="1579"/>
      <c r="P79" s="1579"/>
      <c r="Q79" s="1579"/>
      <c r="R79" s="1579"/>
      <c r="S79" s="1579"/>
      <c r="T79" s="1579"/>
      <c r="U79" s="1579"/>
      <c r="V79" s="1580"/>
      <c r="W79" s="1579"/>
      <c r="X79" s="1579"/>
      <c r="Y79" s="1579"/>
      <c r="Z79" s="1579"/>
      <c r="AA79" s="1579"/>
      <c r="AB79" s="1579"/>
      <c r="AC79" s="1579"/>
      <c r="AD79" s="1579"/>
      <c r="AE79" s="1580"/>
      <c r="AF79" s="1043"/>
      <c r="AG79" s="1043"/>
      <c r="AH79" s="1043"/>
      <c r="AI79" s="1043"/>
      <c r="AJ79" s="1043"/>
      <c r="AK79" s="1043"/>
      <c r="AL79" s="1043"/>
      <c r="AM79" s="1043"/>
    </row>
    <row r="80" spans="1:39">
      <c r="A80" s="1584" t="s">
        <v>1612</v>
      </c>
      <c r="B80" s="1114"/>
      <c r="C80" s="1114"/>
      <c r="D80" s="1114"/>
      <c r="E80" s="1114"/>
      <c r="F80" s="1114"/>
      <c r="G80" s="1114"/>
      <c r="H80" s="1114"/>
      <c r="I80" s="1114"/>
      <c r="J80" s="1579"/>
      <c r="K80" s="1579"/>
      <c r="L80" s="1579"/>
      <c r="M80" s="1579"/>
      <c r="N80" s="1579"/>
      <c r="O80" s="1579"/>
      <c r="P80" s="1579"/>
      <c r="Q80" s="1579"/>
      <c r="R80" s="1579"/>
      <c r="S80" s="1579"/>
      <c r="T80" s="1579"/>
      <c r="U80" s="1579"/>
      <c r="V80" s="1580"/>
      <c r="W80" s="1579"/>
      <c r="X80" s="1579"/>
      <c r="Y80" s="1579"/>
      <c r="Z80" s="1579"/>
      <c r="AA80" s="1579"/>
      <c r="AB80" s="1579"/>
      <c r="AC80" s="1579"/>
      <c r="AD80" s="1579"/>
      <c r="AE80" s="1580"/>
      <c r="AF80" s="1043"/>
      <c r="AG80" s="1043"/>
      <c r="AH80" s="1043"/>
      <c r="AI80" s="1043"/>
      <c r="AJ80" s="1043"/>
      <c r="AK80" s="1043"/>
      <c r="AL80" s="1043"/>
      <c r="AM80" s="1043"/>
    </row>
    <row r="81" spans="1:39">
      <c r="A81" s="1562" t="s">
        <v>1613</v>
      </c>
      <c r="B81" s="1577"/>
      <c r="C81" s="1577"/>
      <c r="D81" s="1577"/>
      <c r="E81" s="1577"/>
      <c r="F81" s="1585"/>
      <c r="G81" s="1577"/>
      <c r="H81" s="1577"/>
      <c r="I81" s="1585"/>
      <c r="J81" s="1577"/>
      <c r="K81" s="1577"/>
      <c r="L81" s="1577"/>
      <c r="M81" s="1577"/>
      <c r="N81" s="1577"/>
      <c r="O81" s="1577"/>
      <c r="P81" s="1577"/>
      <c r="Q81" s="1577"/>
      <c r="R81" s="1577"/>
      <c r="S81" s="1577"/>
      <c r="T81" s="1577"/>
      <c r="U81" s="1577"/>
      <c r="V81" s="1585"/>
      <c r="W81" s="1577"/>
      <c r="X81" s="1577"/>
      <c r="Y81" s="1577"/>
      <c r="Z81" s="1577"/>
      <c r="AA81" s="1577"/>
      <c r="AB81" s="1577"/>
      <c r="AC81" s="1577"/>
      <c r="AD81" s="1577"/>
      <c r="AE81" s="1585"/>
      <c r="AF81" s="1043"/>
      <c r="AG81" s="1043"/>
      <c r="AH81" s="1043"/>
      <c r="AI81" s="1043"/>
      <c r="AJ81" s="1043"/>
      <c r="AK81" s="1043"/>
      <c r="AL81" s="1043"/>
      <c r="AM81" s="1043"/>
    </row>
    <row r="82" spans="1:39" ht="15.75" thickBot="1">
      <c r="A82" s="1562" t="s">
        <v>164</v>
      </c>
      <c r="B82" s="1577"/>
      <c r="C82" s="1577"/>
      <c r="D82" s="1577"/>
      <c r="E82" s="1577"/>
      <c r="F82" s="1576"/>
      <c r="G82" s="1577"/>
      <c r="H82" s="1577"/>
      <c r="I82" s="1576"/>
      <c r="J82" s="1577"/>
      <c r="K82" s="1577"/>
      <c r="L82" s="1577"/>
      <c r="M82" s="1577"/>
      <c r="N82" s="1577"/>
      <c r="O82" s="1577"/>
      <c r="P82" s="1577"/>
      <c r="Q82" s="1577"/>
      <c r="R82" s="1577"/>
      <c r="S82" s="1577"/>
      <c r="T82" s="1577"/>
      <c r="U82" s="1577"/>
      <c r="V82" s="1576"/>
      <c r="W82" s="1577"/>
      <c r="X82" s="1577"/>
      <c r="Y82" s="1577"/>
      <c r="Z82" s="1577"/>
      <c r="AA82" s="1577"/>
      <c r="AB82" s="1577"/>
      <c r="AC82" s="1577"/>
      <c r="AD82" s="1577"/>
      <c r="AE82" s="1576"/>
      <c r="AF82" s="1043"/>
      <c r="AG82" s="1043"/>
      <c r="AH82" s="1043"/>
      <c r="AI82" s="1043"/>
      <c r="AJ82" s="1043"/>
      <c r="AK82" s="1043"/>
      <c r="AL82" s="1043"/>
      <c r="AM82" s="1043"/>
    </row>
    <row r="83" spans="1:39" ht="15.75" thickBot="1">
      <c r="A83" s="1562" t="s">
        <v>196</v>
      </c>
      <c r="B83" s="1578"/>
      <c r="C83" s="1578"/>
      <c r="D83" s="1578"/>
      <c r="E83" s="1578"/>
      <c r="F83" s="1578"/>
      <c r="G83" s="1578"/>
      <c r="H83" s="1578"/>
      <c r="I83" s="1578"/>
      <c r="J83" s="1578"/>
      <c r="K83" s="1578"/>
      <c r="L83" s="1578"/>
      <c r="M83" s="1578"/>
      <c r="N83" s="1578"/>
      <c r="O83" s="1578"/>
      <c r="P83" s="1578"/>
      <c r="Q83" s="1578"/>
      <c r="R83" s="1578"/>
      <c r="S83" s="1578"/>
      <c r="T83" s="1578"/>
      <c r="U83" s="1578"/>
      <c r="V83" s="1578"/>
      <c r="W83" s="1578"/>
      <c r="X83" s="1578"/>
      <c r="Y83" s="1578"/>
      <c r="Z83" s="1578"/>
      <c r="AA83" s="1578"/>
      <c r="AB83" s="1578"/>
      <c r="AC83" s="1578"/>
      <c r="AD83" s="1578"/>
      <c r="AE83" s="1578"/>
      <c r="AF83" s="1043"/>
      <c r="AG83" s="1043"/>
      <c r="AH83" s="1043"/>
      <c r="AI83" s="1043"/>
      <c r="AJ83" s="1043"/>
      <c r="AK83" s="1043"/>
      <c r="AL83" s="1043"/>
      <c r="AM83" s="1043"/>
    </row>
    <row r="84" spans="1:39">
      <c r="A84" s="1584" t="s">
        <v>1614</v>
      </c>
      <c r="B84" s="1114"/>
      <c r="C84" s="1114"/>
      <c r="D84" s="1114"/>
      <c r="E84" s="1114"/>
      <c r="F84" s="1114"/>
      <c r="G84" s="1114"/>
      <c r="H84" s="1114"/>
      <c r="I84" s="1114"/>
      <c r="J84" s="1570"/>
      <c r="K84" s="1570"/>
      <c r="L84" s="1570"/>
      <c r="M84" s="1570"/>
      <c r="N84" s="1570"/>
      <c r="O84" s="1570"/>
      <c r="P84" s="1570"/>
      <c r="Q84" s="1570"/>
      <c r="R84" s="1570"/>
      <c r="S84" s="1570"/>
      <c r="T84" s="1570"/>
      <c r="U84" s="1570"/>
      <c r="V84" s="1574"/>
      <c r="W84" s="1114"/>
      <c r="X84" s="1114"/>
      <c r="Y84" s="1114"/>
      <c r="Z84" s="1114"/>
      <c r="AA84" s="1114"/>
      <c r="AB84" s="1114"/>
      <c r="AC84" s="1114"/>
      <c r="AD84" s="1114"/>
      <c r="AE84" s="1114"/>
      <c r="AF84" s="1043"/>
      <c r="AG84" s="1043"/>
      <c r="AH84" s="1043"/>
      <c r="AI84" s="1043"/>
      <c r="AJ84" s="1043"/>
      <c r="AK84" s="1043"/>
      <c r="AL84" s="1043"/>
      <c r="AM84" s="1043"/>
    </row>
    <row r="85" spans="1:39">
      <c r="A85" s="1562" t="s">
        <v>1613</v>
      </c>
      <c r="B85" s="1577"/>
      <c r="C85" s="1577"/>
      <c r="D85" s="1577"/>
      <c r="E85" s="1577"/>
      <c r="F85" s="1585"/>
      <c r="G85" s="1577"/>
      <c r="H85" s="1577"/>
      <c r="I85" s="1585"/>
      <c r="J85" s="1577"/>
      <c r="K85" s="1577"/>
      <c r="L85" s="1577"/>
      <c r="M85" s="1577"/>
      <c r="N85" s="1577"/>
      <c r="O85" s="1577"/>
      <c r="P85" s="1577"/>
      <c r="Q85" s="1577"/>
      <c r="R85" s="1577"/>
      <c r="S85" s="1577"/>
      <c r="T85" s="1577"/>
      <c r="U85" s="1577"/>
      <c r="V85" s="1576"/>
      <c r="W85" s="1577"/>
      <c r="X85" s="1577"/>
      <c r="Y85" s="1577"/>
      <c r="Z85" s="1577"/>
      <c r="AA85" s="1577"/>
      <c r="AB85" s="1577"/>
      <c r="AC85" s="1577"/>
      <c r="AD85" s="1577"/>
      <c r="AE85" s="1576"/>
      <c r="AF85" s="1043"/>
      <c r="AG85" s="1043"/>
      <c r="AH85" s="1043"/>
      <c r="AI85" s="1043"/>
      <c r="AJ85" s="1043"/>
      <c r="AK85" s="1043"/>
      <c r="AL85" s="1043"/>
      <c r="AM85" s="1043"/>
    </row>
    <row r="86" spans="1:39">
      <c r="A86" s="1562" t="s">
        <v>1476</v>
      </c>
      <c r="B86" s="1577"/>
      <c r="C86" s="1577"/>
      <c r="D86" s="1577"/>
      <c r="E86" s="1577"/>
      <c r="F86" s="1576"/>
      <c r="G86" s="1577"/>
      <c r="H86" s="1577"/>
      <c r="I86" s="1576"/>
      <c r="J86" s="1577"/>
      <c r="K86" s="1577"/>
      <c r="L86" s="1577"/>
      <c r="M86" s="1577"/>
      <c r="N86" s="1577"/>
      <c r="O86" s="1577"/>
      <c r="P86" s="1577"/>
      <c r="Q86" s="1577"/>
      <c r="R86" s="1577"/>
      <c r="S86" s="1577"/>
      <c r="T86" s="1577"/>
      <c r="U86" s="1577"/>
      <c r="V86" s="1576"/>
      <c r="W86" s="1577"/>
      <c r="X86" s="1577"/>
      <c r="Y86" s="1577"/>
      <c r="Z86" s="1577"/>
      <c r="AA86" s="1577"/>
      <c r="AB86" s="1577"/>
      <c r="AC86" s="1577"/>
      <c r="AD86" s="1577"/>
      <c r="AE86" s="1576"/>
      <c r="AF86" s="1043"/>
      <c r="AG86" s="1043"/>
      <c r="AH86" s="1043"/>
      <c r="AI86" s="1043"/>
      <c r="AJ86" s="1043"/>
      <c r="AK86" s="1043"/>
      <c r="AL86" s="1043"/>
      <c r="AM86" s="1043"/>
    </row>
    <row r="87" spans="1:39" ht="15.75" thickBot="1">
      <c r="A87" s="1562" t="s">
        <v>164</v>
      </c>
      <c r="B87" s="1577"/>
      <c r="C87" s="1577"/>
      <c r="D87" s="1577"/>
      <c r="E87" s="1577"/>
      <c r="F87" s="1576"/>
      <c r="G87" s="1577"/>
      <c r="H87" s="1577"/>
      <c r="I87" s="1576"/>
      <c r="J87" s="1577"/>
      <c r="K87" s="1577"/>
      <c r="L87" s="1577"/>
      <c r="M87" s="1577"/>
      <c r="N87" s="1577"/>
      <c r="O87" s="1577"/>
      <c r="P87" s="1577"/>
      <c r="Q87" s="1577"/>
      <c r="R87" s="1577"/>
      <c r="S87" s="1577"/>
      <c r="T87" s="1577"/>
      <c r="U87" s="1577"/>
      <c r="V87" s="1576"/>
      <c r="W87" s="1577"/>
      <c r="X87" s="1577"/>
      <c r="Y87" s="1577"/>
      <c r="Z87" s="1577"/>
      <c r="AA87" s="1577"/>
      <c r="AB87" s="1577"/>
      <c r="AC87" s="1577"/>
      <c r="AD87" s="1577"/>
      <c r="AE87" s="1576"/>
      <c r="AF87" s="1043"/>
      <c r="AG87" s="1043"/>
      <c r="AH87" s="1043"/>
      <c r="AI87" s="1043"/>
      <c r="AJ87" s="1043"/>
      <c r="AK87" s="1043"/>
      <c r="AL87" s="1043"/>
      <c r="AM87" s="1043"/>
    </row>
    <row r="88" spans="1:39" ht="15.75" thickBot="1">
      <c r="A88" s="1562" t="s">
        <v>196</v>
      </c>
      <c r="B88" s="1578"/>
      <c r="C88" s="1578"/>
      <c r="D88" s="1578"/>
      <c r="E88" s="1578"/>
      <c r="F88" s="1578"/>
      <c r="G88" s="1578"/>
      <c r="H88" s="1578"/>
      <c r="I88" s="1578"/>
      <c r="J88" s="1578"/>
      <c r="K88" s="1578"/>
      <c r="L88" s="1578"/>
      <c r="M88" s="1578"/>
      <c r="N88" s="1578"/>
      <c r="O88" s="1578"/>
      <c r="P88" s="1578"/>
      <c r="Q88" s="1578"/>
      <c r="R88" s="1578"/>
      <c r="S88" s="1578"/>
      <c r="T88" s="1578"/>
      <c r="U88" s="1578"/>
      <c r="V88" s="1578"/>
      <c r="W88" s="1578"/>
      <c r="X88" s="1578"/>
      <c r="Y88" s="1578"/>
      <c r="Z88" s="1578"/>
      <c r="AA88" s="1578"/>
      <c r="AB88" s="1578"/>
      <c r="AC88" s="1578"/>
      <c r="AD88" s="1578"/>
      <c r="AE88" s="1578"/>
      <c r="AF88" s="1043"/>
      <c r="AG88" s="1043"/>
      <c r="AH88" s="1043"/>
      <c r="AI88" s="1043"/>
      <c r="AJ88" s="1043"/>
      <c r="AK88" s="1043"/>
      <c r="AL88" s="1043"/>
      <c r="AM88" s="1043"/>
    </row>
    <row r="89" spans="1:39">
      <c r="A89" s="1583" t="s">
        <v>1615</v>
      </c>
      <c r="B89" s="1043"/>
      <c r="C89" s="1043"/>
      <c r="D89" s="1043"/>
      <c r="E89" s="1043"/>
      <c r="F89" s="1043"/>
      <c r="G89" s="1043"/>
      <c r="H89" s="1043"/>
      <c r="I89" s="1043"/>
      <c r="J89" s="1043"/>
      <c r="K89" s="1043"/>
      <c r="L89" s="1043"/>
      <c r="M89" s="1043"/>
      <c r="N89" s="1043"/>
      <c r="O89" s="1043"/>
      <c r="P89" s="1043"/>
      <c r="Q89" s="1043"/>
      <c r="R89" s="1043"/>
      <c r="S89" s="1043"/>
      <c r="T89" s="1043"/>
      <c r="U89" s="1043"/>
      <c r="V89" s="1043"/>
      <c r="W89" s="1043"/>
      <c r="X89" s="1043"/>
      <c r="Y89" s="1043"/>
      <c r="Z89" s="1043"/>
      <c r="AA89" s="1043"/>
      <c r="AB89" s="1043"/>
      <c r="AC89" s="1043"/>
      <c r="AD89" s="1043"/>
      <c r="AE89" s="1043"/>
      <c r="AF89" s="1043"/>
      <c r="AG89" s="1043"/>
      <c r="AH89" s="1043"/>
      <c r="AI89" s="1043"/>
      <c r="AJ89" s="1043"/>
      <c r="AK89" s="1043"/>
      <c r="AL89" s="1043"/>
      <c r="AM89" s="1043"/>
    </row>
    <row r="90" spans="1:39">
      <c r="A90" s="1562" t="s">
        <v>1612</v>
      </c>
      <c r="B90" s="1575"/>
      <c r="C90" s="1575"/>
      <c r="D90" s="1575"/>
      <c r="E90" s="1575"/>
      <c r="F90" s="1630"/>
      <c r="G90" s="1575"/>
      <c r="H90" s="1575"/>
      <c r="I90" s="1630"/>
      <c r="J90" s="1575"/>
      <c r="K90" s="1575"/>
      <c r="L90" s="1575"/>
      <c r="M90" s="1575"/>
      <c r="N90" s="1575"/>
      <c r="O90" s="1575"/>
      <c r="P90" s="1575"/>
      <c r="Q90" s="1575"/>
      <c r="R90" s="1575"/>
      <c r="S90" s="1575"/>
      <c r="T90" s="1575"/>
      <c r="U90" s="1575"/>
      <c r="V90" s="1586"/>
      <c r="W90" s="1575"/>
      <c r="X90" s="1575"/>
      <c r="Y90" s="1575"/>
      <c r="Z90" s="1575"/>
      <c r="AA90" s="1575"/>
      <c r="AB90" s="1575"/>
      <c r="AC90" s="1575"/>
      <c r="AD90" s="1575"/>
      <c r="AE90" s="1586"/>
      <c r="AF90" s="1043"/>
      <c r="AG90" s="1043"/>
      <c r="AH90" s="1043"/>
      <c r="AI90" s="1043"/>
      <c r="AJ90" s="1043"/>
      <c r="AK90" s="1043"/>
      <c r="AL90" s="1043"/>
      <c r="AM90" s="1043"/>
    </row>
    <row r="91" spans="1:39" ht="15.75" thickBot="1">
      <c r="A91" s="1562" t="s">
        <v>1614</v>
      </c>
      <c r="B91" s="1575"/>
      <c r="C91" s="1575"/>
      <c r="D91" s="1575"/>
      <c r="E91" s="1575"/>
      <c r="F91" s="1631"/>
      <c r="G91" s="1575"/>
      <c r="H91" s="1575"/>
      <c r="I91" s="1631"/>
      <c r="J91" s="1575"/>
      <c r="K91" s="1575"/>
      <c r="L91" s="1575"/>
      <c r="M91" s="1575"/>
      <c r="N91" s="1575"/>
      <c r="O91" s="1575"/>
      <c r="P91" s="1575"/>
      <c r="Q91" s="1575"/>
      <c r="R91" s="1575"/>
      <c r="S91" s="1575"/>
      <c r="T91" s="1575"/>
      <c r="U91" s="1575"/>
      <c r="V91" s="1586"/>
      <c r="W91" s="1575"/>
      <c r="X91" s="1575"/>
      <c r="Y91" s="1575"/>
      <c r="Z91" s="1575"/>
      <c r="AA91" s="1575"/>
      <c r="AB91" s="1575"/>
      <c r="AC91" s="1575"/>
      <c r="AD91" s="1575"/>
      <c r="AE91" s="1586"/>
      <c r="AF91" s="1043"/>
      <c r="AG91" s="1043"/>
      <c r="AH91" s="1043"/>
      <c r="AI91" s="1043"/>
      <c r="AJ91" s="1043"/>
      <c r="AK91" s="1043"/>
      <c r="AL91" s="1043"/>
      <c r="AM91" s="1043"/>
    </row>
    <row r="92" spans="1:39" ht="15.75" thickBot="1">
      <c r="A92" s="1588" t="s">
        <v>8</v>
      </c>
      <c r="B92" s="1589"/>
      <c r="C92" s="1589"/>
      <c r="D92" s="1589"/>
      <c r="E92" s="1589"/>
      <c r="F92" s="1589"/>
      <c r="G92" s="1589"/>
      <c r="H92" s="1589"/>
      <c r="I92" s="1589"/>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043"/>
      <c r="AG92" s="1043"/>
      <c r="AH92" s="1043"/>
      <c r="AI92" s="1043"/>
      <c r="AJ92" s="1043"/>
      <c r="AK92" s="1043"/>
      <c r="AL92" s="1043"/>
      <c r="AM92" s="1043"/>
    </row>
    <row r="93" spans="1:39">
      <c r="A93" s="1632"/>
      <c r="B93" s="1632"/>
      <c r="C93" s="1632"/>
      <c r="D93" s="1632"/>
      <c r="E93" s="1632"/>
      <c r="F93" s="1632"/>
      <c r="G93" s="1632"/>
      <c r="H93" s="1632"/>
      <c r="I93" s="1632"/>
      <c r="J93" s="1632"/>
      <c r="K93" s="1632"/>
      <c r="L93" s="1632"/>
      <c r="M93" s="1043"/>
      <c r="N93" s="1043"/>
      <c r="O93" s="1043"/>
      <c r="P93" s="1043"/>
      <c r="Q93" s="1043"/>
      <c r="R93" s="1043"/>
      <c r="S93" s="1043"/>
      <c r="T93" s="1043"/>
      <c r="U93" s="1043"/>
      <c r="V93" s="1043"/>
      <c r="W93" s="1043"/>
      <c r="X93" s="1043"/>
      <c r="Y93" s="1043"/>
      <c r="Z93" s="1043"/>
      <c r="AA93" s="1043"/>
      <c r="AB93" s="1043"/>
      <c r="AC93" s="1043"/>
      <c r="AD93" s="1043"/>
      <c r="AE93" s="1043"/>
      <c r="AF93" s="1043"/>
      <c r="AG93" s="1043"/>
      <c r="AH93" s="1043"/>
      <c r="AI93" s="1043"/>
      <c r="AJ93" s="1043"/>
      <c r="AK93" s="1043"/>
      <c r="AL93" s="1043"/>
      <c r="AM93" s="1043"/>
    </row>
    <row r="94" spans="1:39">
      <c r="A94" s="1632"/>
      <c r="B94" s="1632"/>
      <c r="C94" s="1632"/>
      <c r="D94" s="1632"/>
      <c r="E94" s="1632"/>
      <c r="F94" s="1632"/>
      <c r="G94" s="1632"/>
      <c r="H94" s="1632"/>
      <c r="I94" s="1632"/>
      <c r="J94" s="1632"/>
      <c r="K94" s="1632"/>
      <c r="L94" s="1632"/>
      <c r="M94" s="1043"/>
      <c r="N94" s="1043"/>
      <c r="O94" s="1043"/>
      <c r="P94" s="1043"/>
      <c r="Q94" s="1043"/>
      <c r="R94" s="1043"/>
      <c r="S94" s="1043"/>
      <c r="T94" s="1043"/>
      <c r="U94" s="1043"/>
      <c r="V94" s="1043"/>
      <c r="W94" s="1043"/>
      <c r="X94" s="1043"/>
      <c r="Y94" s="1043"/>
      <c r="Z94" s="1043"/>
      <c r="AA94" s="1043"/>
      <c r="AB94" s="1043"/>
      <c r="AC94" s="1043"/>
      <c r="AD94" s="1043"/>
      <c r="AE94" s="1043"/>
      <c r="AF94" s="1043"/>
      <c r="AG94" s="1043"/>
      <c r="AH94" s="1043"/>
      <c r="AI94" s="1043"/>
      <c r="AJ94" s="1043"/>
      <c r="AK94" s="1043"/>
      <c r="AL94" s="1043"/>
      <c r="AM94" s="1043"/>
    </row>
    <row r="95" spans="1:39">
      <c r="A95" s="1632"/>
      <c r="B95" s="1632"/>
      <c r="C95" s="1632"/>
      <c r="D95" s="1632"/>
      <c r="E95" s="1632"/>
      <c r="F95" s="1632"/>
      <c r="G95" s="1632"/>
      <c r="H95" s="1632"/>
      <c r="I95" s="1632"/>
      <c r="J95" s="1632"/>
      <c r="K95" s="1632"/>
      <c r="L95" s="1632"/>
      <c r="M95" s="1043"/>
      <c r="N95" s="1043"/>
      <c r="O95" s="1043"/>
      <c r="P95" s="1043"/>
      <c r="Q95" s="1043"/>
      <c r="R95" s="1043"/>
      <c r="S95" s="1043"/>
      <c r="T95" s="1043"/>
      <c r="U95" s="1043"/>
      <c r="V95" s="1043"/>
      <c r="W95" s="1043"/>
      <c r="X95" s="1043"/>
      <c r="Y95" s="1043"/>
      <c r="Z95" s="1043"/>
      <c r="AA95" s="1043"/>
      <c r="AB95" s="1043"/>
      <c r="AC95" s="1043"/>
      <c r="AD95" s="1043"/>
      <c r="AE95" s="1043"/>
      <c r="AF95" s="1043"/>
      <c r="AG95" s="1043"/>
      <c r="AH95" s="1043"/>
      <c r="AI95" s="1043"/>
      <c r="AJ95" s="1043"/>
      <c r="AK95" s="1043"/>
      <c r="AL95" s="1043"/>
      <c r="AM95" s="1043"/>
    </row>
    <row r="96" spans="1:39">
      <c r="A96" s="1632"/>
      <c r="B96" s="1632"/>
      <c r="C96" s="1632"/>
      <c r="D96" s="1632"/>
      <c r="E96" s="1632"/>
      <c r="F96" s="1632"/>
      <c r="G96" s="1632"/>
      <c r="H96" s="1632"/>
      <c r="I96" s="1632"/>
      <c r="J96" s="1632"/>
      <c r="K96" s="1632"/>
      <c r="L96" s="1632"/>
      <c r="M96" s="1043"/>
      <c r="N96" s="1043"/>
      <c r="O96" s="1043"/>
      <c r="P96" s="1043"/>
      <c r="Q96" s="1043"/>
      <c r="R96" s="1043"/>
      <c r="S96" s="1043"/>
      <c r="T96" s="1043"/>
      <c r="U96" s="1043"/>
      <c r="V96" s="1043"/>
      <c r="W96" s="1043"/>
      <c r="X96" s="1043"/>
      <c r="Y96" s="1043"/>
      <c r="Z96" s="1043"/>
      <c r="AA96" s="1043"/>
      <c r="AB96" s="1043"/>
      <c r="AC96" s="1043"/>
      <c r="AD96" s="1043"/>
      <c r="AE96" s="1043"/>
      <c r="AF96" s="1043"/>
      <c r="AG96" s="1043"/>
      <c r="AH96" s="1043"/>
      <c r="AI96" s="1043"/>
      <c r="AJ96" s="1043"/>
      <c r="AK96" s="1043"/>
      <c r="AL96" s="1043"/>
      <c r="AM96" s="1043"/>
    </row>
    <row r="97" spans="1:39">
      <c r="A97" s="1632" t="s">
        <v>1618</v>
      </c>
      <c r="B97" s="1632"/>
      <c r="C97" s="1632"/>
      <c r="D97" s="1632"/>
      <c r="E97" s="1632"/>
      <c r="F97" s="1632"/>
      <c r="G97" s="1632"/>
      <c r="H97" s="1632"/>
      <c r="I97" s="1632"/>
      <c r="J97" s="1632"/>
      <c r="K97" s="1632"/>
      <c r="L97" s="1632"/>
      <c r="M97" s="1043"/>
      <c r="N97" s="1043"/>
      <c r="O97" s="1043"/>
      <c r="P97" s="1043"/>
      <c r="Q97" s="1043"/>
      <c r="R97" s="1043"/>
      <c r="S97" s="1043"/>
      <c r="T97" s="1043"/>
      <c r="U97" s="1043"/>
      <c r="V97" s="1043"/>
      <c r="W97" s="1043"/>
      <c r="X97" s="1043"/>
      <c r="Y97" s="1043"/>
      <c r="Z97" s="1043"/>
      <c r="AA97" s="1043"/>
      <c r="AB97" s="1043"/>
      <c r="AC97" s="1043"/>
      <c r="AD97" s="1043"/>
      <c r="AE97" s="1043"/>
      <c r="AF97" s="1043"/>
      <c r="AG97" s="1043"/>
      <c r="AH97" s="1043"/>
      <c r="AI97" s="1043"/>
      <c r="AJ97" s="1043"/>
      <c r="AK97" s="1043"/>
      <c r="AL97" s="1043"/>
      <c r="AM97" s="1043"/>
    </row>
    <row r="98" spans="1:39">
      <c r="A98" s="1043"/>
      <c r="B98" s="1043"/>
      <c r="C98" s="1043"/>
      <c r="D98" s="1043"/>
      <c r="E98" s="1043"/>
      <c r="F98" s="1043"/>
      <c r="G98" s="1043"/>
      <c r="H98" s="1043"/>
      <c r="I98" s="1043"/>
      <c r="J98" s="1043"/>
      <c r="K98" s="1043"/>
      <c r="L98" s="1043"/>
      <c r="M98" s="1043"/>
      <c r="N98" s="1043"/>
      <c r="O98" s="1043"/>
      <c r="P98" s="1043"/>
      <c r="Q98" s="1043"/>
      <c r="R98" s="1043"/>
      <c r="S98" s="1043"/>
      <c r="T98" s="1043"/>
      <c r="U98" s="1043"/>
      <c r="V98" s="1043"/>
      <c r="W98" s="1043"/>
      <c r="X98" s="1043"/>
      <c r="Y98" s="1043"/>
      <c r="Z98" s="1043"/>
      <c r="AA98" s="1043"/>
      <c r="AB98" s="1043"/>
      <c r="AC98" s="1043"/>
      <c r="AD98" s="1043"/>
      <c r="AE98" s="1043"/>
      <c r="AF98" s="1043"/>
      <c r="AG98" s="1043"/>
      <c r="AH98" s="1043"/>
      <c r="AI98" s="1043"/>
      <c r="AJ98" s="1043"/>
      <c r="AK98" s="1043"/>
      <c r="AL98" s="1043"/>
      <c r="AM98" s="1043"/>
    </row>
    <row r="99" spans="1:39">
      <c r="A99" s="1043"/>
      <c r="B99" s="1043"/>
      <c r="C99" s="1043"/>
      <c r="D99" s="1043"/>
      <c r="E99" s="1043"/>
      <c r="F99" s="1043"/>
      <c r="G99" s="1043"/>
      <c r="H99" s="1043"/>
      <c r="I99" s="1043"/>
      <c r="J99" s="1043"/>
      <c r="K99" s="1043"/>
      <c r="L99" s="1043"/>
      <c r="M99" s="1043"/>
      <c r="N99" s="1043"/>
      <c r="O99" s="1043"/>
      <c r="P99" s="1043"/>
      <c r="Q99" s="1043"/>
      <c r="R99" s="1043"/>
      <c r="S99" s="1043"/>
      <c r="T99" s="1043"/>
      <c r="U99" s="1043"/>
      <c r="V99" s="1043"/>
      <c r="W99" s="1043"/>
      <c r="X99" s="1043"/>
      <c r="Y99" s="1043"/>
      <c r="Z99" s="1043"/>
      <c r="AA99" s="1043"/>
      <c r="AB99" s="1043"/>
      <c r="AC99" s="1043"/>
      <c r="AD99" s="1043"/>
      <c r="AE99" s="1043"/>
      <c r="AF99" s="1043"/>
      <c r="AG99" s="1043"/>
      <c r="AH99" s="1043"/>
      <c r="AI99" s="1043"/>
      <c r="AJ99" s="1043"/>
      <c r="AK99" s="1043"/>
      <c r="AL99" s="1043"/>
      <c r="AM99" s="1043"/>
    </row>
    <row r="100" spans="1:39">
      <c r="A100" s="1043"/>
      <c r="B100" s="1043"/>
      <c r="C100" s="1043"/>
      <c r="D100" s="1043"/>
      <c r="E100" s="1043"/>
      <c r="F100" s="1043"/>
      <c r="G100" s="1043"/>
      <c r="H100" s="1043"/>
      <c r="I100" s="1043"/>
      <c r="J100" s="1043"/>
      <c r="K100" s="1043"/>
      <c r="L100" s="1043"/>
      <c r="M100" s="1043"/>
      <c r="N100" s="1043"/>
      <c r="O100" s="1043"/>
      <c r="P100" s="1043"/>
      <c r="Q100" s="1043"/>
      <c r="R100" s="1043"/>
      <c r="S100" s="1043"/>
      <c r="T100" s="1043"/>
      <c r="U100" s="1043"/>
      <c r="V100" s="1043"/>
      <c r="W100" s="1043"/>
      <c r="X100" s="1043"/>
      <c r="Y100" s="1043"/>
      <c r="Z100" s="1043"/>
      <c r="AA100" s="1043"/>
      <c r="AB100" s="1043"/>
      <c r="AC100" s="1043"/>
      <c r="AD100" s="1043"/>
      <c r="AE100" s="1043"/>
      <c r="AF100" s="1043"/>
      <c r="AG100" s="1043"/>
      <c r="AH100" s="1043"/>
      <c r="AI100" s="1043"/>
      <c r="AJ100" s="1043"/>
      <c r="AK100" s="1043"/>
      <c r="AL100" s="1043"/>
      <c r="AM100" s="1043"/>
    </row>
    <row r="101" spans="1:39">
      <c r="A101" s="1043"/>
      <c r="B101" s="1043"/>
      <c r="C101" s="1043"/>
      <c r="D101" s="1043"/>
      <c r="E101" s="1043"/>
      <c r="F101" s="1043"/>
      <c r="G101" s="1043"/>
      <c r="H101" s="1043"/>
      <c r="I101" s="1043"/>
      <c r="J101" s="1043"/>
      <c r="K101" s="1043"/>
      <c r="L101" s="1043"/>
      <c r="M101" s="1043"/>
      <c r="N101" s="1043"/>
      <c r="O101" s="1043"/>
      <c r="P101" s="1043"/>
      <c r="Q101" s="1043"/>
      <c r="R101" s="1043"/>
      <c r="S101" s="1043"/>
      <c r="T101" s="1043"/>
      <c r="U101" s="1043"/>
      <c r="V101" s="1043"/>
      <c r="W101" s="1043"/>
      <c r="X101" s="1043"/>
      <c r="Y101" s="1043"/>
      <c r="Z101" s="1043"/>
      <c r="AA101" s="1043"/>
      <c r="AB101" s="1043"/>
      <c r="AC101" s="1043"/>
      <c r="AD101" s="1043"/>
      <c r="AE101" s="1043"/>
      <c r="AF101" s="1043"/>
      <c r="AG101" s="1043"/>
      <c r="AH101" s="1043"/>
      <c r="AI101" s="1043"/>
      <c r="AJ101" s="1043"/>
      <c r="AK101" s="1043"/>
      <c r="AL101" s="1043"/>
      <c r="AM101" s="1043"/>
    </row>
    <row r="102" spans="1:39">
      <c r="A102" s="1043"/>
      <c r="B102" s="1043"/>
      <c r="C102" s="1043"/>
      <c r="D102" s="1043"/>
      <c r="E102" s="1043"/>
      <c r="F102" s="1043"/>
      <c r="G102" s="1043"/>
      <c r="H102" s="1043"/>
      <c r="I102" s="1043"/>
      <c r="J102" s="1043"/>
      <c r="K102" s="1043"/>
      <c r="L102" s="1043"/>
      <c r="M102" s="1043"/>
      <c r="N102" s="1043"/>
      <c r="O102" s="1043"/>
      <c r="P102" s="1043"/>
      <c r="Q102" s="1043"/>
      <c r="R102" s="1043"/>
      <c r="S102" s="1043"/>
      <c r="T102" s="1043"/>
      <c r="U102" s="1043"/>
      <c r="V102" s="1043"/>
      <c r="W102" s="1043"/>
      <c r="X102" s="1043"/>
      <c r="Y102" s="1043"/>
      <c r="Z102" s="1043"/>
      <c r="AA102" s="1043"/>
      <c r="AB102" s="1043"/>
      <c r="AC102" s="1043"/>
      <c r="AD102" s="1043"/>
      <c r="AE102" s="1043"/>
      <c r="AF102" s="1043"/>
      <c r="AG102" s="1043"/>
      <c r="AH102" s="1043"/>
      <c r="AI102" s="1043"/>
      <c r="AJ102" s="1043"/>
      <c r="AK102" s="1043"/>
      <c r="AL102" s="1043"/>
      <c r="AM102" s="1043"/>
    </row>
    <row r="103" spans="1:39">
      <c r="A103" s="1043"/>
      <c r="B103" s="1043"/>
      <c r="C103" s="1043"/>
      <c r="D103" s="1043"/>
      <c r="E103" s="1043"/>
      <c r="F103" s="1043"/>
      <c r="G103" s="1043"/>
      <c r="H103" s="1043"/>
      <c r="I103" s="1043"/>
      <c r="J103" s="1043"/>
      <c r="K103" s="1043"/>
      <c r="L103" s="1043"/>
      <c r="M103" s="1043"/>
      <c r="N103" s="1043"/>
      <c r="O103" s="1043"/>
      <c r="P103" s="1043"/>
      <c r="Q103" s="1043"/>
      <c r="R103" s="1043"/>
      <c r="S103" s="1043"/>
      <c r="T103" s="1043"/>
      <c r="U103" s="1043"/>
      <c r="V103" s="1043"/>
      <c r="W103" s="1043"/>
      <c r="X103" s="1043"/>
      <c r="Y103" s="1043"/>
      <c r="Z103" s="1043"/>
      <c r="AA103" s="1043"/>
      <c r="AB103" s="1043"/>
      <c r="AC103" s="1043"/>
      <c r="AD103" s="1043"/>
      <c r="AE103" s="1043"/>
      <c r="AF103" s="1043"/>
      <c r="AG103" s="1043"/>
      <c r="AH103" s="1043"/>
      <c r="AI103" s="1043"/>
      <c r="AJ103" s="1043"/>
      <c r="AK103" s="1043"/>
      <c r="AL103" s="1043"/>
      <c r="AM103" s="1043"/>
    </row>
    <row r="104" spans="1:39">
      <c r="A104" s="1043"/>
      <c r="B104" s="1043"/>
      <c r="C104" s="1043"/>
      <c r="D104" s="1043"/>
      <c r="E104" s="1043"/>
      <c r="F104" s="1043"/>
      <c r="G104" s="1043"/>
      <c r="H104" s="1043"/>
      <c r="I104" s="1043"/>
      <c r="J104" s="1043"/>
      <c r="K104" s="1043"/>
      <c r="L104" s="1043"/>
      <c r="M104" s="1043"/>
      <c r="N104" s="1043"/>
      <c r="O104" s="1043"/>
      <c r="P104" s="1043"/>
      <c r="Q104" s="1043"/>
      <c r="R104" s="1043"/>
      <c r="S104" s="1043"/>
      <c r="T104" s="1043"/>
      <c r="U104" s="1043"/>
      <c r="V104" s="1043"/>
      <c r="W104" s="1043"/>
      <c r="X104" s="1043"/>
      <c r="Y104" s="1043"/>
      <c r="Z104" s="1043"/>
      <c r="AA104" s="1043"/>
      <c r="AB104" s="1043"/>
      <c r="AC104" s="1043"/>
      <c r="AD104" s="1043"/>
      <c r="AE104" s="1043"/>
      <c r="AF104" s="1043"/>
      <c r="AG104" s="1043"/>
      <c r="AH104" s="1043"/>
      <c r="AI104" s="1043"/>
      <c r="AJ104" s="1043"/>
      <c r="AK104" s="1043"/>
      <c r="AL104" s="1043"/>
      <c r="AM104" s="1043"/>
    </row>
    <row r="105" spans="1:39">
      <c r="A105" s="1043"/>
      <c r="B105" s="1043"/>
      <c r="C105" s="1043"/>
      <c r="D105" s="1043"/>
      <c r="E105" s="1043"/>
      <c r="F105" s="1043"/>
      <c r="G105" s="1043"/>
      <c r="H105" s="1043"/>
      <c r="I105" s="1043"/>
      <c r="J105" s="1043"/>
      <c r="K105" s="1043"/>
      <c r="L105" s="1043"/>
      <c r="M105" s="1043"/>
      <c r="N105" s="1043"/>
      <c r="O105" s="1043"/>
      <c r="P105" s="1043"/>
      <c r="Q105" s="1043"/>
      <c r="R105" s="1043"/>
      <c r="S105" s="1043"/>
      <c r="T105" s="1043"/>
      <c r="U105" s="1043"/>
      <c r="V105" s="1043"/>
      <c r="W105" s="1043"/>
      <c r="X105" s="1043"/>
      <c r="Y105" s="1043"/>
      <c r="Z105" s="1043"/>
      <c r="AA105" s="1043"/>
      <c r="AB105" s="1043"/>
      <c r="AC105" s="1043"/>
      <c r="AD105" s="1043"/>
      <c r="AE105" s="1043"/>
      <c r="AF105" s="1043"/>
      <c r="AG105" s="1043"/>
      <c r="AH105" s="1043"/>
      <c r="AI105" s="1043"/>
      <c r="AJ105" s="1043"/>
      <c r="AK105" s="1043"/>
      <c r="AL105" s="1043"/>
      <c r="AM105" s="1043"/>
    </row>
    <row r="106" spans="1:39">
      <c r="A106" s="1043"/>
      <c r="B106" s="1043"/>
      <c r="C106" s="1043"/>
      <c r="D106" s="1043"/>
      <c r="E106" s="1043"/>
      <c r="F106" s="1043"/>
      <c r="G106" s="1043"/>
      <c r="H106" s="1043"/>
      <c r="I106" s="1043"/>
      <c r="J106" s="1043"/>
      <c r="K106" s="1043"/>
      <c r="L106" s="1043"/>
      <c r="M106" s="1043"/>
      <c r="N106" s="1043"/>
      <c r="O106" s="1043"/>
      <c r="P106" s="1043"/>
      <c r="Q106" s="1043"/>
      <c r="R106" s="1043"/>
      <c r="S106" s="1043"/>
      <c r="T106" s="1043"/>
      <c r="U106" s="1043"/>
      <c r="V106" s="1043"/>
      <c r="W106" s="1043"/>
      <c r="X106" s="1043"/>
      <c r="Y106" s="1043"/>
      <c r="Z106" s="1043"/>
      <c r="AA106" s="1043"/>
      <c r="AB106" s="1043"/>
      <c r="AC106" s="1043"/>
      <c r="AD106" s="1043"/>
      <c r="AE106" s="1043"/>
      <c r="AF106" s="1043"/>
      <c r="AG106" s="1043"/>
      <c r="AH106" s="1043"/>
      <c r="AI106" s="1043"/>
      <c r="AJ106" s="1043"/>
      <c r="AK106" s="1043"/>
      <c r="AL106" s="1043"/>
      <c r="AM106" s="1043"/>
    </row>
    <row r="107" spans="1:39">
      <c r="A107" s="1043"/>
      <c r="B107" s="1043"/>
      <c r="C107" s="1043"/>
      <c r="D107" s="1043"/>
      <c r="E107" s="1043"/>
      <c r="F107" s="1043"/>
      <c r="G107" s="1043"/>
      <c r="H107" s="1043"/>
      <c r="I107" s="1043"/>
      <c r="J107" s="1043"/>
      <c r="K107" s="1043"/>
      <c r="L107" s="1043"/>
      <c r="M107" s="1043"/>
      <c r="N107" s="1043"/>
      <c r="O107" s="1043"/>
      <c r="P107" s="1043"/>
      <c r="Q107" s="1043"/>
      <c r="R107" s="1043"/>
      <c r="S107" s="1043"/>
      <c r="T107" s="1043"/>
      <c r="U107" s="1043"/>
      <c r="V107" s="1043"/>
      <c r="W107" s="1043"/>
      <c r="X107" s="1043"/>
      <c r="Y107" s="1043"/>
      <c r="Z107" s="1043"/>
      <c r="AA107" s="1043"/>
      <c r="AB107" s="1043"/>
      <c r="AC107" s="1043"/>
      <c r="AD107" s="1043"/>
      <c r="AE107" s="1043"/>
      <c r="AF107" s="1043"/>
      <c r="AG107" s="1043"/>
      <c r="AH107" s="1043"/>
      <c r="AI107" s="1043"/>
      <c r="AJ107" s="1043"/>
      <c r="AK107" s="1043"/>
      <c r="AL107" s="1043"/>
      <c r="AM107" s="1043"/>
    </row>
    <row r="108" spans="1:39">
      <c r="A108" s="1043"/>
      <c r="B108" s="1043"/>
      <c r="C108" s="1043"/>
      <c r="D108" s="1043"/>
      <c r="E108" s="1043"/>
      <c r="F108" s="1043"/>
      <c r="G108" s="1043"/>
      <c r="H108" s="1043"/>
      <c r="I108" s="1043"/>
      <c r="J108" s="1043"/>
      <c r="K108" s="1043"/>
      <c r="L108" s="1043"/>
      <c r="M108" s="1043"/>
      <c r="N108" s="1043"/>
      <c r="O108" s="1043"/>
      <c r="P108" s="1043"/>
      <c r="Q108" s="1043"/>
      <c r="R108" s="1043"/>
      <c r="S108" s="1043"/>
      <c r="T108" s="1043"/>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row>
    <row r="109" spans="1:39">
      <c r="A109" s="1043"/>
      <c r="B109" s="1043"/>
      <c r="C109" s="1043"/>
      <c r="D109" s="1043"/>
      <c r="E109" s="1043"/>
      <c r="F109" s="1043"/>
      <c r="G109" s="1043"/>
      <c r="H109" s="1043"/>
      <c r="I109" s="1043"/>
      <c r="J109" s="1043"/>
      <c r="K109" s="1043"/>
      <c r="L109" s="1043"/>
      <c r="M109" s="1043"/>
      <c r="N109" s="1043"/>
      <c r="O109" s="1043"/>
      <c r="P109" s="1043"/>
      <c r="Q109" s="1043"/>
      <c r="R109" s="1043"/>
      <c r="S109" s="1043"/>
      <c r="T109" s="1043"/>
      <c r="U109" s="1043"/>
      <c r="V109" s="1043"/>
      <c r="W109" s="1043"/>
      <c r="X109" s="1043"/>
      <c r="Y109" s="1043"/>
      <c r="Z109" s="1043"/>
      <c r="AA109" s="1043"/>
      <c r="AB109" s="1043"/>
      <c r="AC109" s="1043"/>
      <c r="AD109" s="1043"/>
      <c r="AE109" s="1043"/>
      <c r="AF109" s="1043"/>
      <c r="AG109" s="1043"/>
      <c r="AH109" s="1043"/>
      <c r="AI109" s="1043"/>
      <c r="AJ109" s="1043"/>
      <c r="AK109" s="1043"/>
      <c r="AL109" s="1043"/>
      <c r="AM109" s="1043"/>
    </row>
    <row r="110" spans="1:39">
      <c r="A110" s="1043"/>
      <c r="B110" s="1043"/>
      <c r="C110" s="1043"/>
      <c r="D110" s="1043"/>
      <c r="E110" s="1043"/>
      <c r="F110" s="1043"/>
      <c r="G110" s="1043"/>
      <c r="H110" s="1043"/>
      <c r="I110" s="1043"/>
      <c r="J110" s="1043"/>
      <c r="K110" s="1043"/>
      <c r="L110" s="1043"/>
      <c r="M110" s="1043"/>
      <c r="N110" s="1043"/>
      <c r="O110" s="1043"/>
      <c r="P110" s="1043"/>
      <c r="Q110" s="1043"/>
      <c r="R110" s="1043"/>
      <c r="S110" s="1043"/>
      <c r="T110" s="1043"/>
      <c r="U110" s="1043"/>
      <c r="V110" s="1043"/>
      <c r="W110" s="1043"/>
      <c r="X110" s="1043"/>
      <c r="Y110" s="1043"/>
      <c r="Z110" s="1043"/>
      <c r="AA110" s="1043"/>
      <c r="AB110" s="1043"/>
      <c r="AC110" s="1043"/>
      <c r="AD110" s="1043"/>
      <c r="AE110" s="1043"/>
      <c r="AF110" s="1043"/>
      <c r="AG110" s="1043"/>
      <c r="AH110" s="1043"/>
      <c r="AI110" s="1043"/>
      <c r="AJ110" s="1043"/>
      <c r="AK110" s="1043"/>
      <c r="AL110" s="1043"/>
      <c r="AM110" s="1043"/>
    </row>
    <row r="111" spans="1:39">
      <c r="A111" s="1043"/>
      <c r="B111" s="1043"/>
      <c r="C111" s="1043"/>
      <c r="D111" s="1043"/>
      <c r="E111" s="1043"/>
      <c r="F111" s="1043"/>
      <c r="G111" s="1043"/>
      <c r="H111" s="1043"/>
      <c r="I111" s="1043"/>
      <c r="J111" s="1043"/>
      <c r="K111" s="1043"/>
      <c r="L111" s="1043"/>
      <c r="M111" s="1043"/>
      <c r="N111" s="1043"/>
      <c r="O111" s="1043"/>
      <c r="P111" s="1043"/>
      <c r="Q111" s="1043"/>
      <c r="R111" s="1043"/>
      <c r="S111" s="1043"/>
      <c r="T111" s="1043"/>
      <c r="U111" s="1043"/>
      <c r="V111" s="1043"/>
      <c r="W111" s="1043"/>
      <c r="X111" s="1043"/>
      <c r="Y111" s="1043"/>
      <c r="Z111" s="1043"/>
      <c r="AA111" s="1043"/>
      <c r="AB111" s="1043"/>
      <c r="AC111" s="1043"/>
      <c r="AD111" s="1043"/>
      <c r="AE111" s="1043"/>
      <c r="AF111" s="1043"/>
      <c r="AG111" s="1043"/>
      <c r="AH111" s="1043"/>
      <c r="AI111" s="1043"/>
      <c r="AJ111" s="1043"/>
      <c r="AK111" s="1043"/>
      <c r="AL111" s="1043"/>
      <c r="AM111" s="1043"/>
    </row>
    <row r="112" spans="1:39">
      <c r="A112" s="1043"/>
      <c r="B112" s="1043"/>
      <c r="C112" s="1043"/>
      <c r="D112" s="1043"/>
      <c r="E112" s="1043"/>
      <c r="F112" s="1043"/>
      <c r="G112" s="1043"/>
      <c r="H112" s="1043"/>
      <c r="I112" s="1043"/>
      <c r="J112" s="1043"/>
      <c r="K112" s="1043"/>
      <c r="L112" s="1043"/>
      <c r="M112" s="1043"/>
      <c r="N112" s="1043"/>
      <c r="O112" s="1043"/>
      <c r="P112" s="1043"/>
      <c r="Q112" s="1043"/>
      <c r="R112" s="1043"/>
      <c r="S112" s="1043"/>
      <c r="T112" s="1043"/>
      <c r="U112" s="1043"/>
      <c r="V112" s="1043"/>
      <c r="W112" s="1043"/>
      <c r="X112" s="1043"/>
      <c r="Y112" s="1043"/>
      <c r="Z112" s="1043"/>
      <c r="AA112" s="1043"/>
      <c r="AB112" s="1043"/>
      <c r="AC112" s="1043"/>
      <c r="AD112" s="1043"/>
      <c r="AE112" s="1043"/>
      <c r="AF112" s="1043"/>
      <c r="AG112" s="1043"/>
      <c r="AH112" s="1043"/>
      <c r="AI112" s="1043"/>
      <c r="AJ112" s="1043"/>
      <c r="AK112" s="1043"/>
      <c r="AL112" s="1043"/>
      <c r="AM112" s="1043"/>
    </row>
    <row r="113" spans="1:39">
      <c r="A113" s="1043"/>
      <c r="B113" s="1043"/>
      <c r="C113" s="1043"/>
      <c r="D113" s="1043"/>
      <c r="E113" s="1043"/>
      <c r="F113" s="1043"/>
      <c r="G113" s="1043"/>
      <c r="H113" s="1043"/>
      <c r="I113" s="1043"/>
      <c r="J113" s="1043"/>
      <c r="K113" s="1043"/>
      <c r="L113" s="1043"/>
      <c r="M113" s="1043"/>
      <c r="N113" s="1043"/>
      <c r="O113" s="1043"/>
      <c r="P113" s="1043"/>
      <c r="Q113" s="1043"/>
      <c r="R113" s="1043"/>
      <c r="S113" s="1043"/>
      <c r="T113" s="1043"/>
      <c r="U113" s="1043"/>
      <c r="V113" s="1043"/>
      <c r="W113" s="1043"/>
      <c r="X113" s="1043"/>
      <c r="Y113" s="1043"/>
      <c r="Z113" s="1043"/>
      <c r="AA113" s="1043"/>
      <c r="AB113" s="1043"/>
      <c r="AC113" s="1043"/>
      <c r="AD113" s="1043"/>
      <c r="AE113" s="1043"/>
      <c r="AF113" s="1043"/>
      <c r="AG113" s="1043"/>
      <c r="AH113" s="1043"/>
      <c r="AI113" s="1043"/>
      <c r="AJ113" s="1043"/>
      <c r="AK113" s="1043"/>
      <c r="AL113" s="1043"/>
      <c r="AM113" s="1043"/>
    </row>
    <row r="114" spans="1:39">
      <c r="A114" s="1043"/>
      <c r="B114" s="1043"/>
      <c r="C114" s="1043"/>
      <c r="D114" s="1043"/>
      <c r="E114" s="1043"/>
      <c r="F114" s="1043"/>
      <c r="G114" s="1043"/>
      <c r="H114" s="1043"/>
      <c r="I114" s="1043"/>
      <c r="J114" s="1043"/>
      <c r="K114" s="1043"/>
      <c r="L114" s="1043"/>
      <c r="M114" s="1043"/>
      <c r="N114" s="1043"/>
      <c r="O114" s="1043"/>
      <c r="P114" s="1043"/>
      <c r="Q114" s="1043"/>
      <c r="R114" s="1043"/>
      <c r="S114" s="1043"/>
      <c r="T114" s="1043"/>
      <c r="U114" s="1043"/>
      <c r="V114" s="1043"/>
      <c r="W114" s="1043"/>
      <c r="X114" s="1043"/>
      <c r="Y114" s="1043"/>
      <c r="Z114" s="1043"/>
      <c r="AA114" s="1043"/>
      <c r="AB114" s="1043"/>
      <c r="AC114" s="1043"/>
      <c r="AD114" s="1043"/>
      <c r="AE114" s="1043"/>
      <c r="AF114" s="1043"/>
      <c r="AG114" s="1043"/>
      <c r="AH114" s="1043"/>
      <c r="AI114" s="1043"/>
      <c r="AJ114" s="1043"/>
      <c r="AK114" s="1043"/>
      <c r="AL114" s="1043"/>
      <c r="AM114" s="1043"/>
    </row>
    <row r="115" spans="1:39">
      <c r="A115" s="1043"/>
      <c r="B115" s="1043"/>
      <c r="C115" s="1043"/>
      <c r="D115" s="1043"/>
      <c r="E115" s="1043"/>
      <c r="F115" s="1043"/>
      <c r="G115" s="1043"/>
      <c r="H115" s="1043"/>
      <c r="I115" s="1043"/>
      <c r="J115" s="1043"/>
      <c r="K115" s="1043"/>
      <c r="L115" s="1043"/>
      <c r="M115" s="1043"/>
      <c r="N115" s="1043"/>
      <c r="O115" s="1043"/>
      <c r="P115" s="1043"/>
      <c r="Q115" s="1043"/>
      <c r="R115" s="1043"/>
      <c r="S115" s="1043"/>
      <c r="T115" s="1043"/>
      <c r="U115" s="1043"/>
      <c r="V115" s="1043"/>
      <c r="W115" s="1043"/>
      <c r="X115" s="1043"/>
      <c r="Y115" s="1043"/>
      <c r="Z115" s="1043"/>
      <c r="AA115" s="1043"/>
      <c r="AB115" s="1043"/>
      <c r="AC115" s="1043"/>
      <c r="AD115" s="1043"/>
      <c r="AE115" s="1043"/>
      <c r="AF115" s="1043"/>
      <c r="AG115" s="1043"/>
      <c r="AH115" s="1043"/>
      <c r="AI115" s="1043"/>
      <c r="AJ115" s="1043"/>
      <c r="AK115" s="1043"/>
      <c r="AL115" s="1043"/>
      <c r="AM115" s="1043"/>
    </row>
    <row r="116" spans="1:39">
      <c r="A116" s="1043"/>
      <c r="B116" s="1043"/>
      <c r="C116" s="1043"/>
      <c r="D116" s="1043"/>
      <c r="E116" s="1043"/>
      <c r="F116" s="1043"/>
      <c r="G116" s="1043"/>
      <c r="H116" s="1043"/>
      <c r="I116" s="1043"/>
      <c r="J116" s="1043"/>
      <c r="K116" s="1043"/>
      <c r="L116" s="1043"/>
      <c r="M116" s="1043"/>
      <c r="N116" s="1043"/>
      <c r="O116" s="1043"/>
      <c r="P116" s="1043"/>
      <c r="Q116" s="1043"/>
      <c r="R116" s="1043"/>
      <c r="S116" s="1043"/>
      <c r="T116" s="1043"/>
      <c r="U116" s="1043"/>
      <c r="V116" s="1043"/>
      <c r="W116" s="1043"/>
      <c r="X116" s="1043"/>
      <c r="Y116" s="1043"/>
      <c r="Z116" s="1043"/>
      <c r="AA116" s="1043"/>
      <c r="AB116" s="1043"/>
      <c r="AC116" s="1043"/>
      <c r="AD116" s="1043"/>
      <c r="AE116" s="1043"/>
      <c r="AF116" s="1043"/>
      <c r="AG116" s="1043"/>
      <c r="AH116" s="1043"/>
      <c r="AI116" s="1043"/>
      <c r="AJ116" s="1043"/>
      <c r="AK116" s="1043"/>
      <c r="AL116" s="1043"/>
      <c r="AM116" s="1043"/>
    </row>
    <row r="117" spans="1:39">
      <c r="A117" s="1043"/>
      <c r="B117" s="1043"/>
      <c r="C117" s="1043"/>
      <c r="D117" s="1043"/>
      <c r="E117" s="1043"/>
      <c r="F117" s="1043"/>
      <c r="G117" s="1043"/>
      <c r="H117" s="1043"/>
      <c r="I117" s="1043"/>
      <c r="J117" s="1043"/>
      <c r="K117" s="1043"/>
      <c r="L117" s="1043"/>
      <c r="M117" s="1043"/>
      <c r="N117" s="1043"/>
      <c r="O117" s="1043"/>
      <c r="P117" s="1043"/>
      <c r="Q117" s="1043"/>
      <c r="R117" s="1043"/>
      <c r="S117" s="1043"/>
      <c r="T117" s="1043"/>
      <c r="U117" s="1043"/>
      <c r="V117" s="1043"/>
      <c r="W117" s="1043"/>
      <c r="X117" s="1043"/>
      <c r="Y117" s="1043"/>
      <c r="Z117" s="1043"/>
      <c r="AA117" s="1043"/>
      <c r="AB117" s="1043"/>
      <c r="AC117" s="1043"/>
      <c r="AD117" s="1043"/>
      <c r="AE117" s="1043"/>
      <c r="AF117" s="1043"/>
      <c r="AG117" s="1043"/>
      <c r="AH117" s="1043"/>
      <c r="AI117" s="1043"/>
      <c r="AJ117" s="1043"/>
      <c r="AK117" s="1043"/>
      <c r="AL117" s="1043"/>
      <c r="AM117" s="1043"/>
    </row>
    <row r="118" spans="1:39">
      <c r="A118" s="1043"/>
      <c r="B118" s="1043"/>
      <c r="C118" s="1043"/>
      <c r="D118" s="1043"/>
      <c r="E118" s="1043"/>
      <c r="F118" s="1043"/>
      <c r="G118" s="1043"/>
      <c r="H118" s="1043"/>
      <c r="I118" s="1043"/>
      <c r="J118" s="1043"/>
      <c r="K118" s="1043"/>
      <c r="L118" s="1043"/>
      <c r="M118" s="1043"/>
      <c r="N118" s="1043"/>
      <c r="O118" s="1043"/>
      <c r="P118" s="1043"/>
      <c r="Q118" s="1043"/>
      <c r="R118" s="1043"/>
      <c r="S118" s="1043"/>
      <c r="T118" s="1043"/>
      <c r="U118" s="1043"/>
      <c r="V118" s="1043"/>
      <c r="W118" s="1043"/>
      <c r="X118" s="1043"/>
      <c r="Y118" s="1043"/>
      <c r="Z118" s="1043"/>
      <c r="AA118" s="1043"/>
      <c r="AB118" s="1043"/>
      <c r="AC118" s="1043"/>
      <c r="AD118" s="1043"/>
      <c r="AE118" s="1043"/>
      <c r="AF118" s="1043"/>
      <c r="AG118" s="1043"/>
      <c r="AH118" s="1043"/>
      <c r="AI118" s="1043"/>
      <c r="AJ118" s="1043"/>
      <c r="AK118" s="1043"/>
      <c r="AL118" s="1043"/>
      <c r="AM118" s="1043"/>
    </row>
    <row r="119" spans="1:39">
      <c r="A119" s="1043"/>
      <c r="B119" s="1043"/>
      <c r="C119" s="1043"/>
      <c r="D119" s="1043"/>
      <c r="E119" s="1043"/>
      <c r="F119" s="1043"/>
      <c r="G119" s="1043"/>
      <c r="H119" s="1043"/>
      <c r="I119" s="1043"/>
      <c r="J119" s="1043"/>
      <c r="K119" s="1043"/>
      <c r="L119" s="1043"/>
      <c r="M119" s="1043"/>
      <c r="N119" s="1043"/>
      <c r="O119" s="1043"/>
      <c r="P119" s="1043"/>
      <c r="Q119" s="1043"/>
      <c r="R119" s="1043"/>
      <c r="S119" s="1043"/>
      <c r="T119" s="1043"/>
      <c r="U119" s="1043"/>
      <c r="V119" s="1043"/>
      <c r="W119" s="1043"/>
      <c r="X119" s="1043"/>
      <c r="Y119" s="1043"/>
      <c r="Z119" s="1043"/>
      <c r="AA119" s="1043"/>
      <c r="AB119" s="1043"/>
      <c r="AC119" s="1043"/>
      <c r="AD119" s="1043"/>
      <c r="AE119" s="1043"/>
      <c r="AF119" s="1043"/>
      <c r="AG119" s="1043"/>
      <c r="AH119" s="1043"/>
      <c r="AI119" s="1043"/>
      <c r="AJ119" s="1043"/>
      <c r="AK119" s="1043"/>
      <c r="AL119" s="1043"/>
      <c r="AM119" s="1043"/>
    </row>
    <row r="120" spans="1:39">
      <c r="A120" s="1043"/>
      <c r="B120" s="1043"/>
      <c r="C120" s="1043"/>
      <c r="D120" s="1043"/>
      <c r="E120" s="1043"/>
      <c r="F120" s="1043"/>
      <c r="G120" s="1043"/>
      <c r="H120" s="1043"/>
      <c r="I120" s="1043"/>
      <c r="J120" s="1043"/>
      <c r="K120" s="1043"/>
      <c r="L120" s="1043"/>
      <c r="M120" s="1043"/>
      <c r="N120" s="1043"/>
      <c r="O120" s="1043"/>
      <c r="P120" s="1043"/>
      <c r="Q120" s="1043"/>
      <c r="R120" s="1043"/>
      <c r="S120" s="1043"/>
      <c r="T120" s="1043"/>
      <c r="U120" s="1043"/>
      <c r="V120" s="1043"/>
      <c r="W120" s="1043"/>
      <c r="X120" s="1043"/>
      <c r="Y120" s="1043"/>
      <c r="Z120" s="1043"/>
      <c r="AA120" s="1043"/>
      <c r="AB120" s="1043"/>
      <c r="AC120" s="1043"/>
      <c r="AD120" s="1043"/>
      <c r="AE120" s="1043"/>
      <c r="AF120" s="1043"/>
      <c r="AG120" s="1043"/>
      <c r="AH120" s="1043"/>
      <c r="AI120" s="1043"/>
      <c r="AJ120" s="1043"/>
      <c r="AK120" s="1043"/>
      <c r="AL120" s="1043"/>
      <c r="AM120" s="1043"/>
    </row>
    <row r="121" spans="1:39">
      <c r="A121" s="1043"/>
      <c r="B121" s="1043"/>
      <c r="C121" s="1043"/>
      <c r="D121" s="1043"/>
      <c r="E121" s="1043"/>
      <c r="F121" s="1043"/>
      <c r="G121" s="1043"/>
      <c r="H121" s="1043"/>
      <c r="I121" s="1043"/>
      <c r="J121" s="1043"/>
      <c r="K121" s="1043"/>
      <c r="L121" s="1043"/>
      <c r="M121" s="1043"/>
      <c r="N121" s="1043"/>
      <c r="O121" s="1043"/>
      <c r="P121" s="1043"/>
      <c r="Q121" s="1043"/>
      <c r="R121" s="1043"/>
      <c r="S121" s="1043"/>
      <c r="T121" s="1043"/>
      <c r="U121" s="1043"/>
      <c r="V121" s="1043"/>
      <c r="W121" s="1043"/>
      <c r="X121" s="1043"/>
      <c r="Y121" s="1043"/>
      <c r="Z121" s="1043"/>
      <c r="AA121" s="1043"/>
      <c r="AB121" s="1043"/>
      <c r="AC121" s="1043"/>
      <c r="AD121" s="1043"/>
      <c r="AE121" s="1043"/>
      <c r="AF121" s="1043"/>
      <c r="AG121" s="1043"/>
      <c r="AH121" s="1043"/>
      <c r="AI121" s="1043"/>
      <c r="AJ121" s="1043"/>
      <c r="AK121" s="1043"/>
      <c r="AL121" s="1043"/>
      <c r="AM121" s="104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theme="7" tint="0.59999389629810485"/>
  </sheetPr>
  <dimension ref="A1:N63"/>
  <sheetViews>
    <sheetView zoomScale="80" zoomScaleNormal="80" workbookViewId="0">
      <selection activeCell="H57" sqref="H57"/>
    </sheetView>
  </sheetViews>
  <sheetFormatPr defaultRowHeight="12.75"/>
  <cols>
    <col min="1" max="1" width="37.375" customWidth="1"/>
    <col min="2" max="2" width="17.75" bestFit="1" customWidth="1"/>
    <col min="3" max="3" width="2.5" customWidth="1"/>
    <col min="4" max="4" width="2.625" customWidth="1"/>
    <col min="5" max="5" width="2.125" customWidth="1"/>
  </cols>
  <sheetData>
    <row r="1" spans="1:14" ht="15">
      <c r="A1" s="1633" t="s">
        <v>1619</v>
      </c>
      <c r="B1" s="1634"/>
      <c r="C1" s="1634"/>
      <c r="D1" s="1635"/>
      <c r="E1" s="1635"/>
      <c r="F1" s="1634"/>
      <c r="G1" s="1634"/>
      <c r="H1" s="1634"/>
      <c r="I1" s="1634"/>
      <c r="J1" s="1634"/>
      <c r="K1" s="1634"/>
      <c r="L1" s="1634"/>
      <c r="M1" s="1634"/>
      <c r="N1" s="1636"/>
    </row>
    <row r="2" spans="1:14" ht="15">
      <c r="A2" s="1633" t="str">
        <f>[8]Cover!D13</f>
        <v>[DNO]</v>
      </c>
      <c r="B2" s="1634"/>
      <c r="C2" s="1634"/>
      <c r="D2" s="1635"/>
      <c r="E2" s="1635"/>
      <c r="F2" s="1634"/>
      <c r="G2" s="1634"/>
      <c r="H2" s="1634"/>
      <c r="I2" s="1634"/>
      <c r="J2" s="1634"/>
      <c r="K2" s="1634"/>
      <c r="L2" s="1634"/>
      <c r="M2" s="1634"/>
      <c r="N2" s="1634"/>
    </row>
    <row r="3" spans="1:14" ht="15">
      <c r="A3" s="1633">
        <f>[8]Cover!D15</f>
        <v>2012</v>
      </c>
      <c r="B3" s="1634"/>
      <c r="C3" s="1634"/>
      <c r="D3" s="1635"/>
      <c r="E3" s="1635"/>
      <c r="F3" s="1634"/>
      <c r="G3" s="1634"/>
      <c r="H3" s="1634"/>
      <c r="I3" s="1634"/>
      <c r="J3" s="1634"/>
      <c r="K3" s="1634"/>
      <c r="L3" s="1634"/>
      <c r="M3" s="1634"/>
      <c r="N3" s="1634"/>
    </row>
    <row r="4" spans="1:14">
      <c r="F4" s="1637">
        <v>2013</v>
      </c>
      <c r="G4" s="1637">
        <v>2014</v>
      </c>
      <c r="H4" s="1637">
        <v>2015</v>
      </c>
      <c r="I4" s="1637">
        <v>2016</v>
      </c>
      <c r="J4" s="1637">
        <v>2017</v>
      </c>
      <c r="K4" s="1637">
        <v>2018</v>
      </c>
      <c r="L4" s="1637">
        <v>2019</v>
      </c>
      <c r="M4" s="1637">
        <v>2020</v>
      </c>
      <c r="N4" s="1638" t="s">
        <v>1620</v>
      </c>
    </row>
    <row r="5" spans="1:14" ht="15">
      <c r="A5" s="1639" t="s">
        <v>1621</v>
      </c>
      <c r="B5" s="1640" t="s">
        <v>1622</v>
      </c>
      <c r="C5" s="1641"/>
      <c r="D5" s="1641"/>
      <c r="E5" s="1641"/>
      <c r="F5" s="1637"/>
      <c r="G5" s="1642"/>
      <c r="H5" s="1643"/>
      <c r="I5" s="1643"/>
      <c r="J5" s="1643" t="s">
        <v>1620</v>
      </c>
      <c r="K5" s="1644"/>
      <c r="L5" s="1644"/>
      <c r="M5" s="1644"/>
      <c r="N5" s="1645" t="s">
        <v>1623</v>
      </c>
    </row>
    <row r="6" spans="1:14">
      <c r="A6" s="1646"/>
      <c r="B6" s="1646"/>
      <c r="F6" s="1647"/>
      <c r="G6" s="1647"/>
      <c r="H6" s="1647"/>
      <c r="I6" s="1647"/>
      <c r="J6" s="1647"/>
      <c r="K6" s="1647"/>
      <c r="L6" s="1647"/>
      <c r="M6" s="1647"/>
      <c r="N6" s="1648">
        <f t="shared" ref="N6:N46" si="0">SUM(F6:M6)</f>
        <v>0</v>
      </c>
    </row>
    <row r="7" spans="1:14">
      <c r="A7" s="1646"/>
      <c r="B7" s="1646"/>
      <c r="F7" s="1647"/>
      <c r="G7" s="1647"/>
      <c r="H7" s="1647"/>
      <c r="I7" s="1647"/>
      <c r="J7" s="1647"/>
      <c r="K7" s="1647"/>
      <c r="L7" s="1647"/>
      <c r="M7" s="1647"/>
      <c r="N7" s="1648">
        <f t="shared" si="0"/>
        <v>0</v>
      </c>
    </row>
    <row r="8" spans="1:14">
      <c r="A8" s="1646"/>
      <c r="B8" s="1646"/>
      <c r="F8" s="1647"/>
      <c r="G8" s="1647"/>
      <c r="H8" s="1647"/>
      <c r="I8" s="1647"/>
      <c r="J8" s="1647"/>
      <c r="K8" s="1647"/>
      <c r="L8" s="1647"/>
      <c r="M8" s="1647"/>
      <c r="N8" s="1648">
        <f t="shared" si="0"/>
        <v>0</v>
      </c>
    </row>
    <row r="9" spans="1:14">
      <c r="A9" s="1646"/>
      <c r="B9" s="1646"/>
      <c r="F9" s="1647"/>
      <c r="G9" s="1647"/>
      <c r="H9" s="1647"/>
      <c r="I9" s="1647"/>
      <c r="J9" s="1647"/>
      <c r="K9" s="1647"/>
      <c r="L9" s="1647"/>
      <c r="M9" s="1647"/>
      <c r="N9" s="1648">
        <f t="shared" si="0"/>
        <v>0</v>
      </c>
    </row>
    <row r="10" spans="1:14">
      <c r="A10" s="1646"/>
      <c r="B10" s="1646"/>
      <c r="F10" s="1647"/>
      <c r="G10" s="1647"/>
      <c r="H10" s="1647"/>
      <c r="I10" s="1647"/>
      <c r="J10" s="1647"/>
      <c r="K10" s="1647"/>
      <c r="L10" s="1647"/>
      <c r="M10" s="1647"/>
      <c r="N10" s="1648">
        <f t="shared" si="0"/>
        <v>0</v>
      </c>
    </row>
    <row r="11" spans="1:14">
      <c r="A11" s="1646"/>
      <c r="B11" s="1646"/>
      <c r="F11" s="1647"/>
      <c r="G11" s="1647"/>
      <c r="H11" s="1647"/>
      <c r="I11" s="1647"/>
      <c r="J11" s="1647"/>
      <c r="K11" s="1647"/>
      <c r="L11" s="1647"/>
      <c r="M11" s="1647"/>
      <c r="N11" s="1648">
        <f t="shared" si="0"/>
        <v>0</v>
      </c>
    </row>
    <row r="12" spans="1:14">
      <c r="A12" s="1646"/>
      <c r="B12" s="1646"/>
      <c r="F12" s="1647"/>
      <c r="G12" s="1647"/>
      <c r="H12" s="1647"/>
      <c r="I12" s="1647"/>
      <c r="J12" s="1647"/>
      <c r="K12" s="1647"/>
      <c r="L12" s="1647"/>
      <c r="M12" s="1647"/>
      <c r="N12" s="1648">
        <f t="shared" si="0"/>
        <v>0</v>
      </c>
    </row>
    <row r="13" spans="1:14">
      <c r="A13" s="1646"/>
      <c r="B13" s="1646"/>
      <c r="F13" s="1647"/>
      <c r="G13" s="1647"/>
      <c r="H13" s="1647"/>
      <c r="I13" s="1647"/>
      <c r="J13" s="1647"/>
      <c r="K13" s="1647"/>
      <c r="L13" s="1647"/>
      <c r="M13" s="1647"/>
      <c r="N13" s="1648">
        <f t="shared" si="0"/>
        <v>0</v>
      </c>
    </row>
    <row r="14" spans="1:14">
      <c r="A14" s="1646"/>
      <c r="B14" s="1646"/>
      <c r="F14" s="1647"/>
      <c r="G14" s="1647"/>
      <c r="H14" s="1647"/>
      <c r="I14" s="1647"/>
      <c r="J14" s="1647"/>
      <c r="K14" s="1647"/>
      <c r="L14" s="1647"/>
      <c r="M14" s="1647"/>
      <c r="N14" s="1648">
        <f t="shared" si="0"/>
        <v>0</v>
      </c>
    </row>
    <row r="15" spans="1:14">
      <c r="A15" s="1646"/>
      <c r="B15" s="1646"/>
      <c r="F15" s="1647"/>
      <c r="G15" s="1647"/>
      <c r="H15" s="1647"/>
      <c r="I15" s="1647"/>
      <c r="J15" s="1647"/>
      <c r="K15" s="1647"/>
      <c r="L15" s="1647"/>
      <c r="M15" s="1647"/>
      <c r="N15" s="1648">
        <f t="shared" si="0"/>
        <v>0</v>
      </c>
    </row>
    <row r="16" spans="1:14">
      <c r="A16" s="1646"/>
      <c r="B16" s="1646"/>
      <c r="F16" s="1647"/>
      <c r="G16" s="1647"/>
      <c r="H16" s="1647"/>
      <c r="I16" s="1647"/>
      <c r="J16" s="1647"/>
      <c r="K16" s="1647"/>
      <c r="L16" s="1647"/>
      <c r="M16" s="1647"/>
      <c r="N16" s="1648">
        <f t="shared" si="0"/>
        <v>0</v>
      </c>
    </row>
    <row r="17" spans="1:14">
      <c r="A17" s="1646"/>
      <c r="B17" s="1646"/>
      <c r="F17" s="1647"/>
      <c r="G17" s="1647"/>
      <c r="H17" s="1647"/>
      <c r="I17" s="1647"/>
      <c r="J17" s="1647"/>
      <c r="K17" s="1647"/>
      <c r="L17" s="1647"/>
      <c r="M17" s="1647"/>
      <c r="N17" s="1648">
        <f t="shared" si="0"/>
        <v>0</v>
      </c>
    </row>
    <row r="18" spans="1:14">
      <c r="A18" s="1646"/>
      <c r="B18" s="1646"/>
      <c r="F18" s="1647"/>
      <c r="G18" s="1647"/>
      <c r="H18" s="1647"/>
      <c r="I18" s="1647"/>
      <c r="J18" s="1647"/>
      <c r="K18" s="1647"/>
      <c r="L18" s="1647"/>
      <c r="M18" s="1647"/>
      <c r="N18" s="1648">
        <f t="shared" si="0"/>
        <v>0</v>
      </c>
    </row>
    <row r="19" spans="1:14">
      <c r="A19" s="1646"/>
      <c r="B19" s="1646"/>
      <c r="F19" s="1647"/>
      <c r="G19" s="1647"/>
      <c r="H19" s="1647"/>
      <c r="I19" s="1647"/>
      <c r="J19" s="1647"/>
      <c r="K19" s="1647"/>
      <c r="L19" s="1647"/>
      <c r="M19" s="1647"/>
      <c r="N19" s="1648">
        <f t="shared" si="0"/>
        <v>0</v>
      </c>
    </row>
    <row r="20" spans="1:14">
      <c r="A20" s="1646"/>
      <c r="B20" s="1646"/>
      <c r="F20" s="1647"/>
      <c r="G20" s="1647"/>
      <c r="H20" s="1647"/>
      <c r="I20" s="1647"/>
      <c r="J20" s="1647"/>
      <c r="K20" s="1647"/>
      <c r="L20" s="1647"/>
      <c r="M20" s="1647"/>
      <c r="N20" s="1648">
        <f t="shared" si="0"/>
        <v>0</v>
      </c>
    </row>
    <row r="21" spans="1:14">
      <c r="A21" s="1646"/>
      <c r="B21" s="1646"/>
      <c r="F21" s="1647"/>
      <c r="G21" s="1647"/>
      <c r="H21" s="1647"/>
      <c r="I21" s="1647"/>
      <c r="J21" s="1647"/>
      <c r="K21" s="1647"/>
      <c r="L21" s="1647"/>
      <c r="M21" s="1647"/>
      <c r="N21" s="1648">
        <f t="shared" si="0"/>
        <v>0</v>
      </c>
    </row>
    <row r="22" spans="1:14">
      <c r="A22" s="1646"/>
      <c r="B22" s="1646"/>
      <c r="F22" s="1647"/>
      <c r="G22" s="1647"/>
      <c r="H22" s="1647"/>
      <c r="I22" s="1647"/>
      <c r="J22" s="1647"/>
      <c r="K22" s="1647"/>
      <c r="L22" s="1647"/>
      <c r="M22" s="1647"/>
      <c r="N22" s="1648">
        <f t="shared" si="0"/>
        <v>0</v>
      </c>
    </row>
    <row r="23" spans="1:14">
      <c r="A23" s="1646"/>
      <c r="B23" s="1646"/>
      <c r="F23" s="1647"/>
      <c r="G23" s="1647"/>
      <c r="H23" s="1647"/>
      <c r="I23" s="1647"/>
      <c r="J23" s="1647"/>
      <c r="K23" s="1647"/>
      <c r="L23" s="1647"/>
      <c r="M23" s="1647"/>
      <c r="N23" s="1648">
        <f t="shared" si="0"/>
        <v>0</v>
      </c>
    </row>
    <row r="24" spans="1:14">
      <c r="A24" s="1646"/>
      <c r="B24" s="1646"/>
      <c r="F24" s="1647"/>
      <c r="G24" s="1647"/>
      <c r="H24" s="1647"/>
      <c r="I24" s="1647"/>
      <c r="J24" s="1647"/>
      <c r="K24" s="1647"/>
      <c r="L24" s="1647"/>
      <c r="M24" s="1647"/>
      <c r="N24" s="1648">
        <f t="shared" si="0"/>
        <v>0</v>
      </c>
    </row>
    <row r="25" spans="1:14">
      <c r="A25" s="1646"/>
      <c r="B25" s="1646"/>
      <c r="F25" s="1647"/>
      <c r="G25" s="1647"/>
      <c r="H25" s="1647"/>
      <c r="I25" s="1647"/>
      <c r="J25" s="1647"/>
      <c r="K25" s="1647"/>
      <c r="L25" s="1647"/>
      <c r="M25" s="1647"/>
      <c r="N25" s="1648">
        <f t="shared" si="0"/>
        <v>0</v>
      </c>
    </row>
    <row r="26" spans="1:14">
      <c r="A26" s="1646"/>
      <c r="B26" s="1646"/>
      <c r="F26" s="1647"/>
      <c r="G26" s="1647"/>
      <c r="H26" s="1647"/>
      <c r="I26" s="1647"/>
      <c r="J26" s="1647"/>
      <c r="K26" s="1647"/>
      <c r="L26" s="1647"/>
      <c r="M26" s="1647"/>
      <c r="N26" s="1648">
        <f t="shared" si="0"/>
        <v>0</v>
      </c>
    </row>
    <row r="27" spans="1:14">
      <c r="A27" s="1646"/>
      <c r="B27" s="1646"/>
      <c r="F27" s="1647"/>
      <c r="G27" s="1647"/>
      <c r="H27" s="1647"/>
      <c r="I27" s="1647"/>
      <c r="J27" s="1647"/>
      <c r="K27" s="1647"/>
      <c r="L27" s="1647"/>
      <c r="M27" s="1647"/>
      <c r="N27" s="1648">
        <f t="shared" si="0"/>
        <v>0</v>
      </c>
    </row>
    <row r="28" spans="1:14">
      <c r="A28" s="1646"/>
      <c r="B28" s="1646"/>
      <c r="F28" s="1647"/>
      <c r="G28" s="1647"/>
      <c r="H28" s="1647"/>
      <c r="I28" s="1647"/>
      <c r="J28" s="1647"/>
      <c r="K28" s="1647"/>
      <c r="L28" s="1647"/>
      <c r="M28" s="1647"/>
      <c r="N28" s="1648">
        <f t="shared" si="0"/>
        <v>0</v>
      </c>
    </row>
    <row r="29" spans="1:14">
      <c r="A29" s="1646"/>
      <c r="B29" s="1646"/>
      <c r="F29" s="1647"/>
      <c r="G29" s="1647"/>
      <c r="H29" s="1647"/>
      <c r="I29" s="1647"/>
      <c r="J29" s="1647"/>
      <c r="K29" s="1647"/>
      <c r="L29" s="1647"/>
      <c r="M29" s="1647"/>
      <c r="N29" s="1648">
        <f t="shared" si="0"/>
        <v>0</v>
      </c>
    </row>
    <row r="30" spans="1:14">
      <c r="A30" s="1646"/>
      <c r="B30" s="1646"/>
      <c r="F30" s="1647"/>
      <c r="G30" s="1647"/>
      <c r="H30" s="1647"/>
      <c r="I30" s="1647"/>
      <c r="J30" s="1647"/>
      <c r="K30" s="1647"/>
      <c r="L30" s="1647"/>
      <c r="M30" s="1647"/>
      <c r="N30" s="1648">
        <f t="shared" si="0"/>
        <v>0</v>
      </c>
    </row>
    <row r="31" spans="1:14">
      <c r="A31" s="1646"/>
      <c r="B31" s="1646"/>
      <c r="F31" s="1647"/>
      <c r="G31" s="1647"/>
      <c r="H31" s="1647"/>
      <c r="I31" s="1647"/>
      <c r="J31" s="1647"/>
      <c r="K31" s="1647"/>
      <c r="L31" s="1647"/>
      <c r="M31" s="1647"/>
      <c r="N31" s="1648">
        <f t="shared" si="0"/>
        <v>0</v>
      </c>
    </row>
    <row r="32" spans="1:14">
      <c r="A32" s="1646"/>
      <c r="B32" s="1646"/>
      <c r="F32" s="1647"/>
      <c r="G32" s="1647"/>
      <c r="H32" s="1647"/>
      <c r="I32" s="1647"/>
      <c r="J32" s="1647"/>
      <c r="K32" s="1647"/>
      <c r="L32" s="1647"/>
      <c r="M32" s="1647"/>
      <c r="N32" s="1648">
        <f t="shared" si="0"/>
        <v>0</v>
      </c>
    </row>
    <row r="33" spans="1:14">
      <c r="A33" s="1646"/>
      <c r="B33" s="1646"/>
      <c r="F33" s="1647"/>
      <c r="G33" s="1647"/>
      <c r="H33" s="1647"/>
      <c r="I33" s="1647"/>
      <c r="J33" s="1647"/>
      <c r="K33" s="1647"/>
      <c r="L33" s="1647"/>
      <c r="M33" s="1647"/>
      <c r="N33" s="1648">
        <f t="shared" si="0"/>
        <v>0</v>
      </c>
    </row>
    <row r="34" spans="1:14">
      <c r="A34" s="1646"/>
      <c r="B34" s="1646"/>
      <c r="F34" s="1647"/>
      <c r="G34" s="1647"/>
      <c r="H34" s="1647"/>
      <c r="I34" s="1647"/>
      <c r="J34" s="1647"/>
      <c r="K34" s="1647"/>
      <c r="L34" s="1647"/>
      <c r="M34" s="1647"/>
      <c r="N34" s="1648">
        <f t="shared" si="0"/>
        <v>0</v>
      </c>
    </row>
    <row r="35" spans="1:14">
      <c r="A35" s="1646"/>
      <c r="B35" s="1646"/>
      <c r="F35" s="1647"/>
      <c r="G35" s="1647"/>
      <c r="H35" s="1647"/>
      <c r="I35" s="1647"/>
      <c r="J35" s="1647"/>
      <c r="K35" s="1647"/>
      <c r="L35" s="1647"/>
      <c r="M35" s="1647"/>
      <c r="N35" s="1648">
        <f t="shared" si="0"/>
        <v>0</v>
      </c>
    </row>
    <row r="36" spans="1:14">
      <c r="A36" s="1646"/>
      <c r="B36" s="1646"/>
      <c r="F36" s="1647"/>
      <c r="G36" s="1647"/>
      <c r="H36" s="1647"/>
      <c r="I36" s="1647"/>
      <c r="J36" s="1647"/>
      <c r="K36" s="1647"/>
      <c r="L36" s="1647"/>
      <c r="M36" s="1647"/>
      <c r="N36" s="1648">
        <f t="shared" si="0"/>
        <v>0</v>
      </c>
    </row>
    <row r="37" spans="1:14">
      <c r="A37" s="1646"/>
      <c r="B37" s="1646"/>
      <c r="F37" s="1647"/>
      <c r="G37" s="1647"/>
      <c r="H37" s="1647"/>
      <c r="I37" s="1647"/>
      <c r="J37" s="1647"/>
      <c r="K37" s="1647"/>
      <c r="L37" s="1647"/>
      <c r="M37" s="1647"/>
      <c r="N37" s="1648">
        <f t="shared" si="0"/>
        <v>0</v>
      </c>
    </row>
    <row r="38" spans="1:14">
      <c r="A38" s="1646"/>
      <c r="B38" s="1646"/>
      <c r="F38" s="1647"/>
      <c r="G38" s="1647"/>
      <c r="H38" s="1647"/>
      <c r="I38" s="1647"/>
      <c r="J38" s="1647"/>
      <c r="K38" s="1647"/>
      <c r="L38" s="1647"/>
      <c r="M38" s="1647"/>
      <c r="N38" s="1648">
        <f t="shared" si="0"/>
        <v>0</v>
      </c>
    </row>
    <row r="39" spans="1:14">
      <c r="A39" s="1646"/>
      <c r="B39" s="1646"/>
      <c r="F39" s="1647"/>
      <c r="G39" s="1647"/>
      <c r="H39" s="1647"/>
      <c r="I39" s="1647"/>
      <c r="J39" s="1647"/>
      <c r="K39" s="1647"/>
      <c r="L39" s="1647"/>
      <c r="M39" s="1647"/>
      <c r="N39" s="1648">
        <f t="shared" si="0"/>
        <v>0</v>
      </c>
    </row>
    <row r="40" spans="1:14">
      <c r="A40" s="1646"/>
      <c r="B40" s="1646"/>
      <c r="F40" s="1647"/>
      <c r="G40" s="1647"/>
      <c r="H40" s="1647"/>
      <c r="I40" s="1647"/>
      <c r="J40" s="1647"/>
      <c r="K40" s="1647"/>
      <c r="L40" s="1647"/>
      <c r="M40" s="1647"/>
      <c r="N40" s="1648">
        <f t="shared" si="0"/>
        <v>0</v>
      </c>
    </row>
    <row r="41" spans="1:14">
      <c r="A41" s="1646"/>
      <c r="B41" s="1646"/>
      <c r="F41" s="1647"/>
      <c r="G41" s="1647"/>
      <c r="H41" s="1647"/>
      <c r="I41" s="1647"/>
      <c r="J41" s="1647"/>
      <c r="K41" s="1647"/>
      <c r="L41" s="1647"/>
      <c r="M41" s="1647"/>
      <c r="N41" s="1648">
        <f t="shared" si="0"/>
        <v>0</v>
      </c>
    </row>
    <row r="42" spans="1:14">
      <c r="A42" s="1646"/>
      <c r="B42" s="1646"/>
      <c r="F42" s="1647"/>
      <c r="G42" s="1647"/>
      <c r="H42" s="1647"/>
      <c r="I42" s="1647"/>
      <c r="J42" s="1647"/>
      <c r="K42" s="1647"/>
      <c r="L42" s="1647"/>
      <c r="M42" s="1647"/>
      <c r="N42" s="1648">
        <f t="shared" si="0"/>
        <v>0</v>
      </c>
    </row>
    <row r="43" spans="1:14">
      <c r="A43" s="1646"/>
      <c r="B43" s="1646"/>
      <c r="F43" s="1647"/>
      <c r="G43" s="1647"/>
      <c r="H43" s="1647"/>
      <c r="I43" s="1647"/>
      <c r="J43" s="1647"/>
      <c r="K43" s="1647"/>
      <c r="L43" s="1647"/>
      <c r="M43" s="1647"/>
      <c r="N43" s="1648">
        <f t="shared" si="0"/>
        <v>0</v>
      </c>
    </row>
    <row r="44" spans="1:14">
      <c r="A44" s="1646"/>
      <c r="B44" s="1646"/>
      <c r="F44" s="1647"/>
      <c r="G44" s="1647"/>
      <c r="H44" s="1647"/>
      <c r="I44" s="1647"/>
      <c r="J44" s="1647"/>
      <c r="K44" s="1647"/>
      <c r="L44" s="1647"/>
      <c r="M44" s="1647"/>
      <c r="N44" s="1648">
        <f t="shared" si="0"/>
        <v>0</v>
      </c>
    </row>
    <row r="45" spans="1:14">
      <c r="A45" s="1646"/>
      <c r="B45" s="1646"/>
      <c r="F45" s="1647"/>
      <c r="G45" s="1647"/>
      <c r="H45" s="1647"/>
      <c r="I45" s="1647"/>
      <c r="J45" s="1647"/>
      <c r="K45" s="1647"/>
      <c r="L45" s="1647"/>
      <c r="M45" s="1647"/>
      <c r="N45" s="1648">
        <f t="shared" si="0"/>
        <v>0</v>
      </c>
    </row>
    <row r="46" spans="1:14">
      <c r="A46" s="1649" t="s">
        <v>8</v>
      </c>
      <c r="B46" s="1649" t="s">
        <v>8</v>
      </c>
      <c r="C46" s="1650"/>
      <c r="D46" s="1650"/>
      <c r="E46" s="1650"/>
      <c r="F46" s="1651">
        <f t="shared" ref="F46:M46" si="1">SUM(F6:F45)</f>
        <v>0</v>
      </c>
      <c r="G46" s="1651">
        <f t="shared" si="1"/>
        <v>0</v>
      </c>
      <c r="H46" s="1651">
        <f t="shared" si="1"/>
        <v>0</v>
      </c>
      <c r="I46" s="1651">
        <f t="shared" si="1"/>
        <v>0</v>
      </c>
      <c r="J46" s="1651">
        <f t="shared" si="1"/>
        <v>0</v>
      </c>
      <c r="K46" s="1651">
        <f t="shared" si="1"/>
        <v>0</v>
      </c>
      <c r="L46" s="1651">
        <f t="shared" si="1"/>
        <v>0</v>
      </c>
      <c r="M46" s="1651">
        <f t="shared" si="1"/>
        <v>0</v>
      </c>
      <c r="N46" s="1648">
        <f t="shared" si="0"/>
        <v>0</v>
      </c>
    </row>
    <row r="47" spans="1:14">
      <c r="F47" s="1652"/>
      <c r="G47" s="1652"/>
      <c r="H47" s="1652"/>
      <c r="I47" s="1652"/>
      <c r="J47" s="1652"/>
      <c r="K47" s="1652"/>
      <c r="L47" s="1652"/>
      <c r="M47" s="1652"/>
      <c r="N47" s="1653"/>
    </row>
    <row r="48" spans="1:14" ht="15">
      <c r="A48" s="1654" t="s">
        <v>1624</v>
      </c>
    </row>
    <row r="49" spans="1:14">
      <c r="A49" s="1655" t="s">
        <v>1613</v>
      </c>
      <c r="B49" s="1656"/>
      <c r="F49" s="1647"/>
      <c r="G49" s="1647"/>
      <c r="H49" s="1647"/>
      <c r="I49" s="1647"/>
      <c r="J49" s="1647"/>
      <c r="K49" s="1647"/>
      <c r="L49" s="1647"/>
      <c r="M49" s="1647"/>
      <c r="N49" s="1657">
        <f t="shared" ref="N49:N61" si="2">SUM(F49:M49)</f>
        <v>0</v>
      </c>
    </row>
    <row r="50" spans="1:14">
      <c r="A50" s="1655" t="s">
        <v>11</v>
      </c>
      <c r="B50" s="1656"/>
      <c r="F50" s="1647"/>
      <c r="G50" s="1647"/>
      <c r="H50" s="1647"/>
      <c r="I50" s="1647"/>
      <c r="J50" s="1647"/>
      <c r="K50" s="1647"/>
      <c r="L50" s="1647"/>
      <c r="M50" s="1647"/>
      <c r="N50" s="1657">
        <f t="shared" si="2"/>
        <v>0</v>
      </c>
    </row>
    <row r="51" spans="1:14">
      <c r="A51" s="1655" t="s">
        <v>1477</v>
      </c>
      <c r="B51" s="1656"/>
      <c r="F51" s="1647"/>
      <c r="G51" s="1647"/>
      <c r="H51" s="1647"/>
      <c r="I51" s="1647"/>
      <c r="J51" s="1647"/>
      <c r="K51" s="1647"/>
      <c r="L51" s="1647"/>
      <c r="M51" s="1647"/>
      <c r="N51" s="1657">
        <f t="shared" si="2"/>
        <v>0</v>
      </c>
    </row>
    <row r="52" spans="1:14">
      <c r="A52" s="1655" t="s">
        <v>1476</v>
      </c>
      <c r="B52" s="1656"/>
      <c r="F52" s="1647"/>
      <c r="G52" s="1647"/>
      <c r="H52" s="1647"/>
      <c r="I52" s="1647"/>
      <c r="J52" s="1647"/>
      <c r="K52" s="1647"/>
      <c r="L52" s="1647"/>
      <c r="M52" s="1647"/>
      <c r="N52" s="1657">
        <f t="shared" si="2"/>
        <v>0</v>
      </c>
    </row>
    <row r="53" spans="1:14">
      <c r="A53" s="1655" t="s">
        <v>1625</v>
      </c>
      <c r="B53" s="1656"/>
      <c r="F53" s="1647"/>
      <c r="G53" s="1647"/>
      <c r="H53" s="1647"/>
      <c r="I53" s="1647"/>
      <c r="J53" s="1647"/>
      <c r="K53" s="1647"/>
      <c r="L53" s="1647"/>
      <c r="M53" s="1647"/>
      <c r="N53" s="1657">
        <f t="shared" si="2"/>
        <v>0</v>
      </c>
    </row>
    <row r="54" spans="1:14">
      <c r="A54" s="1655" t="s">
        <v>1626</v>
      </c>
      <c r="B54" s="1656"/>
      <c r="F54" s="1647"/>
      <c r="G54" s="1647"/>
      <c r="H54" s="1647"/>
      <c r="I54" s="1647"/>
      <c r="J54" s="1647"/>
      <c r="K54" s="1647"/>
      <c r="L54" s="1647"/>
      <c r="M54" s="1647"/>
      <c r="N54" s="1657">
        <f t="shared" si="2"/>
        <v>0</v>
      </c>
    </row>
    <row r="55" spans="1:14">
      <c r="A55" s="1655" t="s">
        <v>1627</v>
      </c>
      <c r="B55" s="1656"/>
      <c r="F55" s="1647"/>
      <c r="G55" s="1647"/>
      <c r="H55" s="1647"/>
      <c r="I55" s="1647"/>
      <c r="J55" s="1647"/>
      <c r="K55" s="1647"/>
      <c r="L55" s="1647"/>
      <c r="M55" s="1647"/>
      <c r="N55" s="1657">
        <f t="shared" si="2"/>
        <v>0</v>
      </c>
    </row>
    <row r="56" spans="1:14">
      <c r="A56" s="1655" t="s">
        <v>1628</v>
      </c>
      <c r="B56" s="1656"/>
      <c r="F56" s="1647"/>
      <c r="G56" s="1647"/>
      <c r="H56" s="1647"/>
      <c r="I56" s="1647"/>
      <c r="J56" s="1647"/>
      <c r="K56" s="1647"/>
      <c r="L56" s="1647"/>
      <c r="M56" s="1647"/>
      <c r="N56" s="1657">
        <f t="shared" si="2"/>
        <v>0</v>
      </c>
    </row>
    <row r="57" spans="1:14">
      <c r="A57" s="1655" t="s">
        <v>1629</v>
      </c>
      <c r="B57" s="1656"/>
      <c r="F57" s="1647"/>
      <c r="G57" s="1647"/>
      <c r="H57" s="1647"/>
      <c r="I57" s="1647"/>
      <c r="J57" s="1647"/>
      <c r="K57" s="1647"/>
      <c r="L57" s="1647"/>
      <c r="M57" s="1647"/>
      <c r="N57" s="1657">
        <f t="shared" si="2"/>
        <v>0</v>
      </c>
    </row>
    <row r="58" spans="1:14">
      <c r="A58" s="1649" t="s">
        <v>1630</v>
      </c>
      <c r="B58" s="1658"/>
      <c r="C58" s="1659"/>
      <c r="D58" s="1659"/>
      <c r="E58" s="1659"/>
      <c r="F58" s="1651">
        <f t="shared" ref="F58:M58" si="3">SUM(F49:F57)</f>
        <v>0</v>
      </c>
      <c r="G58" s="1651">
        <f t="shared" si="3"/>
        <v>0</v>
      </c>
      <c r="H58" s="1651">
        <f t="shared" si="3"/>
        <v>0</v>
      </c>
      <c r="I58" s="1651">
        <f t="shared" si="3"/>
        <v>0</v>
      </c>
      <c r="J58" s="1651">
        <f t="shared" si="3"/>
        <v>0</v>
      </c>
      <c r="K58" s="1651">
        <f t="shared" si="3"/>
        <v>0</v>
      </c>
      <c r="L58" s="1651">
        <f t="shared" si="3"/>
        <v>0</v>
      </c>
      <c r="M58" s="1651">
        <f t="shared" si="3"/>
        <v>0</v>
      </c>
      <c r="N58" s="1657">
        <f t="shared" si="2"/>
        <v>0</v>
      </c>
    </row>
    <row r="59" spans="1:14">
      <c r="A59" s="1660" t="s">
        <v>1190</v>
      </c>
      <c r="B59" s="1656"/>
      <c r="F59" s="1647"/>
      <c r="G59" s="1647"/>
      <c r="H59" s="1647"/>
      <c r="I59" s="1647"/>
      <c r="J59" s="1647"/>
      <c r="K59" s="1647"/>
      <c r="L59" s="1647"/>
      <c r="M59" s="1647"/>
      <c r="N59" s="1657">
        <f t="shared" si="2"/>
        <v>0</v>
      </c>
    </row>
    <row r="60" spans="1:14">
      <c r="A60" s="1660" t="s">
        <v>1631</v>
      </c>
      <c r="B60" s="1658"/>
      <c r="C60" s="1659"/>
      <c r="D60" s="1659"/>
      <c r="E60" s="1659"/>
      <c r="F60" s="1647"/>
      <c r="G60" s="1647"/>
      <c r="H60" s="1647"/>
      <c r="I60" s="1647"/>
      <c r="J60" s="1647"/>
      <c r="K60" s="1647"/>
      <c r="L60" s="1647"/>
      <c r="M60" s="1647"/>
      <c r="N60" s="1657">
        <f t="shared" si="2"/>
        <v>0</v>
      </c>
    </row>
    <row r="61" spans="1:14">
      <c r="A61" s="1649" t="s">
        <v>1632</v>
      </c>
      <c r="B61" s="1656"/>
      <c r="F61" s="1651">
        <f t="shared" ref="F61:M61" si="4">SUM(F58:F60)</f>
        <v>0</v>
      </c>
      <c r="G61" s="1651">
        <f t="shared" si="4"/>
        <v>0</v>
      </c>
      <c r="H61" s="1651">
        <f t="shared" si="4"/>
        <v>0</v>
      </c>
      <c r="I61" s="1651">
        <f t="shared" si="4"/>
        <v>0</v>
      </c>
      <c r="J61" s="1651">
        <f t="shared" si="4"/>
        <v>0</v>
      </c>
      <c r="K61" s="1651">
        <f t="shared" si="4"/>
        <v>0</v>
      </c>
      <c r="L61" s="1651">
        <f t="shared" si="4"/>
        <v>0</v>
      </c>
      <c r="M61" s="1651">
        <f t="shared" si="4"/>
        <v>0</v>
      </c>
      <c r="N61" s="1657">
        <f t="shared" si="2"/>
        <v>0</v>
      </c>
    </row>
    <row r="62" spans="1:14">
      <c r="N62" s="1661"/>
    </row>
    <row r="63" spans="1:14">
      <c r="A63" s="1655" t="s">
        <v>1633</v>
      </c>
      <c r="F63" s="1662" t="str">
        <f t="shared" ref="F63:M63" si="5">IF(ABS(F61-F46)&lt;0.1,"OK","Err")</f>
        <v>OK</v>
      </c>
      <c r="G63" s="1662" t="str">
        <f t="shared" si="5"/>
        <v>OK</v>
      </c>
      <c r="H63" s="1662" t="str">
        <f t="shared" si="5"/>
        <v>OK</v>
      </c>
      <c r="I63" s="1662" t="str">
        <f t="shared" si="5"/>
        <v>OK</v>
      </c>
      <c r="J63" s="1662" t="str">
        <f t="shared" si="5"/>
        <v>OK</v>
      </c>
      <c r="K63" s="1662" t="str">
        <f t="shared" si="5"/>
        <v>OK</v>
      </c>
      <c r="L63" s="1662" t="str">
        <f t="shared" si="5"/>
        <v>OK</v>
      </c>
      <c r="M63" s="1662" t="str">
        <f t="shared" si="5"/>
        <v>OK</v>
      </c>
      <c r="N63" s="1653"/>
    </row>
  </sheetData>
  <conditionalFormatting sqref="F63:M63">
    <cfRule type="cellIs" dxfId="2" priority="1" operator="equal">
      <formula>"Err"</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theme="7" tint="0.59999389629810485"/>
  </sheetPr>
  <dimension ref="A1:J34"/>
  <sheetViews>
    <sheetView zoomScale="80" zoomScaleNormal="80" workbookViewId="0">
      <selection activeCell="H57" sqref="H57"/>
    </sheetView>
  </sheetViews>
  <sheetFormatPr defaultRowHeight="12.75"/>
  <cols>
    <col min="1" max="1" width="66.5" customWidth="1"/>
  </cols>
  <sheetData>
    <row r="1" spans="1:10" ht="15">
      <c r="A1" s="1633" t="s">
        <v>1634</v>
      </c>
      <c r="B1" s="1634"/>
      <c r="C1" s="1634"/>
      <c r="D1" s="1634"/>
      <c r="E1" s="1634"/>
      <c r="F1" s="1634"/>
      <c r="G1" s="1634"/>
      <c r="H1" s="1634"/>
      <c r="I1" s="1634"/>
      <c r="J1" s="1634"/>
    </row>
    <row r="2" spans="1:10" ht="15">
      <c r="A2" s="1633" t="s">
        <v>1635</v>
      </c>
      <c r="B2" s="1634"/>
      <c r="C2" s="1634"/>
      <c r="D2" s="1634"/>
      <c r="E2" s="1634"/>
      <c r="F2" s="1634"/>
      <c r="G2" s="1634"/>
      <c r="H2" s="1634"/>
      <c r="I2" s="1634"/>
      <c r="J2" s="1634"/>
    </row>
    <row r="3" spans="1:10" ht="15.75" thickBot="1">
      <c r="A3" s="1633">
        <v>2013</v>
      </c>
      <c r="B3" s="1634"/>
      <c r="C3" s="1634"/>
      <c r="D3" s="1634"/>
      <c r="E3" s="1634"/>
      <c r="F3" s="1634"/>
      <c r="G3" s="1634"/>
      <c r="H3" s="1634"/>
      <c r="I3" s="1634"/>
      <c r="J3" s="1634"/>
    </row>
    <row r="4" spans="1:10" ht="15">
      <c r="A4" s="1663" t="s">
        <v>1636</v>
      </c>
      <c r="B4" s="1664">
        <v>2013</v>
      </c>
      <c r="C4" s="1664">
        <v>2014</v>
      </c>
      <c r="D4" s="1664">
        <v>2012</v>
      </c>
      <c r="E4" s="1664">
        <v>2016</v>
      </c>
      <c r="F4" s="1664">
        <v>2017</v>
      </c>
      <c r="G4" s="1664">
        <v>2018</v>
      </c>
      <c r="H4" s="1664">
        <v>2019</v>
      </c>
      <c r="I4" s="1664">
        <v>2020</v>
      </c>
      <c r="J4" s="1665" t="s">
        <v>1637</v>
      </c>
    </row>
    <row r="5" spans="1:10">
      <c r="A5" s="1666"/>
      <c r="B5" s="2602"/>
      <c r="C5" s="2602"/>
      <c r="D5" s="2602"/>
      <c r="E5" s="2602"/>
      <c r="F5" s="2602"/>
      <c r="G5" s="2602"/>
      <c r="H5" s="2602"/>
      <c r="I5" s="2602"/>
      <c r="J5" s="1667" t="s">
        <v>1623</v>
      </c>
    </row>
    <row r="6" spans="1:10">
      <c r="A6" s="1666" t="s">
        <v>1613</v>
      </c>
      <c r="B6" s="1647"/>
      <c r="C6" s="1647"/>
      <c r="D6" s="1647"/>
      <c r="E6" s="1647"/>
      <c r="F6" s="1647"/>
      <c r="G6" s="1647"/>
      <c r="H6" s="1647"/>
      <c r="I6" s="1647"/>
      <c r="J6" s="1668">
        <f>SUM(B6:I6)</f>
        <v>0</v>
      </c>
    </row>
    <row r="7" spans="1:10">
      <c r="A7" s="1666" t="s">
        <v>11</v>
      </c>
      <c r="B7" s="1647"/>
      <c r="C7" s="1647"/>
      <c r="D7" s="1647"/>
      <c r="E7" s="1647"/>
      <c r="F7" s="1647"/>
      <c r="G7" s="1647"/>
      <c r="H7" s="1647"/>
      <c r="I7" s="1647"/>
      <c r="J7" s="1668">
        <f t="shared" ref="J7:J17" si="0">SUM(B7:I7)</f>
        <v>0</v>
      </c>
    </row>
    <row r="8" spans="1:10">
      <c r="A8" s="1666" t="s">
        <v>1477</v>
      </c>
      <c r="B8" s="1647"/>
      <c r="C8" s="1647"/>
      <c r="D8" s="1647"/>
      <c r="E8" s="1647"/>
      <c r="F8" s="1647"/>
      <c r="G8" s="1647"/>
      <c r="H8" s="1647"/>
      <c r="I8" s="1647"/>
      <c r="J8" s="1668">
        <f t="shared" si="0"/>
        <v>0</v>
      </c>
    </row>
    <row r="9" spans="1:10">
      <c r="A9" s="1666" t="s">
        <v>1476</v>
      </c>
      <c r="B9" s="1647"/>
      <c r="C9" s="1647"/>
      <c r="D9" s="1647"/>
      <c r="E9" s="1647"/>
      <c r="F9" s="1647"/>
      <c r="G9" s="1647"/>
      <c r="H9" s="1647"/>
      <c r="I9" s="1647"/>
      <c r="J9" s="1668">
        <f t="shared" si="0"/>
        <v>0</v>
      </c>
    </row>
    <row r="10" spans="1:10">
      <c r="A10" s="1666" t="s">
        <v>1625</v>
      </c>
      <c r="B10" s="1647"/>
      <c r="C10" s="1647"/>
      <c r="D10" s="1647"/>
      <c r="E10" s="1647"/>
      <c r="F10" s="1647"/>
      <c r="G10" s="1647"/>
      <c r="H10" s="1647"/>
      <c r="I10" s="1647"/>
      <c r="J10" s="1668">
        <f t="shared" si="0"/>
        <v>0</v>
      </c>
    </row>
    <row r="11" spans="1:10">
      <c r="A11" s="1666" t="s">
        <v>1626</v>
      </c>
      <c r="B11" s="1647"/>
      <c r="C11" s="1647"/>
      <c r="D11" s="1647"/>
      <c r="E11" s="1647"/>
      <c r="F11" s="1647"/>
      <c r="G11" s="1647"/>
      <c r="H11" s="1647"/>
      <c r="I11" s="1647"/>
      <c r="J11" s="1668">
        <f t="shared" si="0"/>
        <v>0</v>
      </c>
    </row>
    <row r="12" spans="1:10">
      <c r="A12" s="1666" t="s">
        <v>1627</v>
      </c>
      <c r="B12" s="1647"/>
      <c r="C12" s="1647"/>
      <c r="D12" s="1647"/>
      <c r="E12" s="1647"/>
      <c r="F12" s="1647"/>
      <c r="G12" s="1647"/>
      <c r="H12" s="1647"/>
      <c r="I12" s="1647"/>
      <c r="J12" s="1668">
        <f t="shared" si="0"/>
        <v>0</v>
      </c>
    </row>
    <row r="13" spans="1:10">
      <c r="A13" s="1666" t="s">
        <v>1628</v>
      </c>
      <c r="B13" s="1647"/>
      <c r="C13" s="1647"/>
      <c r="D13" s="1647"/>
      <c r="E13" s="1647"/>
      <c r="F13" s="1647"/>
      <c r="G13" s="1647"/>
      <c r="H13" s="1647"/>
      <c r="I13" s="1647"/>
      <c r="J13" s="1668">
        <f t="shared" si="0"/>
        <v>0</v>
      </c>
    </row>
    <row r="14" spans="1:10">
      <c r="A14" s="1666" t="s">
        <v>1629</v>
      </c>
      <c r="B14" s="1647"/>
      <c r="C14" s="1647"/>
      <c r="D14" s="1647"/>
      <c r="E14" s="1647"/>
      <c r="F14" s="1647"/>
      <c r="G14" s="1647"/>
      <c r="H14" s="1647"/>
      <c r="I14" s="1647"/>
      <c r="J14" s="1668">
        <f t="shared" si="0"/>
        <v>0</v>
      </c>
    </row>
    <row r="15" spans="1:10">
      <c r="A15" s="1669" t="s">
        <v>1630</v>
      </c>
      <c r="B15" s="1651">
        <f t="shared" ref="B15:I15" si="1">SUM(B6:B14)</f>
        <v>0</v>
      </c>
      <c r="C15" s="1651">
        <f t="shared" si="1"/>
        <v>0</v>
      </c>
      <c r="D15" s="1651">
        <f t="shared" si="1"/>
        <v>0</v>
      </c>
      <c r="E15" s="1651">
        <f t="shared" si="1"/>
        <v>0</v>
      </c>
      <c r="F15" s="1651">
        <f t="shared" si="1"/>
        <v>0</v>
      </c>
      <c r="G15" s="1651">
        <f t="shared" si="1"/>
        <v>0</v>
      </c>
      <c r="H15" s="1651">
        <f t="shared" si="1"/>
        <v>0</v>
      </c>
      <c r="I15" s="1651">
        <f t="shared" si="1"/>
        <v>0</v>
      </c>
      <c r="J15" s="1668">
        <f t="shared" si="0"/>
        <v>0</v>
      </c>
    </row>
    <row r="16" spans="1:10">
      <c r="A16" s="1670" t="s">
        <v>1190</v>
      </c>
      <c r="B16" s="1647"/>
      <c r="C16" s="1647"/>
      <c r="D16" s="1647"/>
      <c r="E16" s="1647"/>
      <c r="F16" s="1647"/>
      <c r="G16" s="1647"/>
      <c r="H16" s="1647"/>
      <c r="I16" s="1647"/>
      <c r="J16" s="1668">
        <f t="shared" si="0"/>
        <v>0</v>
      </c>
    </row>
    <row r="17" spans="1:10">
      <c r="A17" s="1670" t="s">
        <v>1631</v>
      </c>
      <c r="B17" s="1647"/>
      <c r="C17" s="1647"/>
      <c r="D17" s="1647"/>
      <c r="E17" s="1647"/>
      <c r="F17" s="1647"/>
      <c r="G17" s="1647"/>
      <c r="H17" s="1647"/>
      <c r="I17" s="1647"/>
      <c r="J17" s="1668">
        <f t="shared" si="0"/>
        <v>0</v>
      </c>
    </row>
    <row r="18" spans="1:10">
      <c r="A18" s="1669" t="s">
        <v>1632</v>
      </c>
      <c r="B18" s="1651">
        <f t="shared" ref="B18:I18" si="2">SUM(B15:B17)</f>
        <v>0</v>
      </c>
      <c r="C18" s="1651">
        <f t="shared" si="2"/>
        <v>0</v>
      </c>
      <c r="D18" s="1651">
        <f t="shared" si="2"/>
        <v>0</v>
      </c>
      <c r="E18" s="1651">
        <f t="shared" si="2"/>
        <v>0</v>
      </c>
      <c r="F18" s="1651">
        <f t="shared" si="2"/>
        <v>0</v>
      </c>
      <c r="G18" s="1651">
        <f t="shared" si="2"/>
        <v>0</v>
      </c>
      <c r="H18" s="1651">
        <f t="shared" si="2"/>
        <v>0</v>
      </c>
      <c r="I18" s="1651">
        <f t="shared" si="2"/>
        <v>0</v>
      </c>
      <c r="J18" s="1668">
        <f>SUM(B18:I18)</f>
        <v>0</v>
      </c>
    </row>
    <row r="19" spans="1:10" ht="13.5" thickBot="1"/>
    <row r="20" spans="1:10" ht="15">
      <c r="A20" s="1671" t="s">
        <v>1638</v>
      </c>
      <c r="B20" s="1664">
        <v>2013</v>
      </c>
      <c r="C20" s="1664">
        <v>2014</v>
      </c>
      <c r="D20" s="1664">
        <v>2012</v>
      </c>
      <c r="E20" s="1664">
        <v>2016</v>
      </c>
      <c r="F20" s="1664">
        <v>2017</v>
      </c>
      <c r="G20" s="1664">
        <v>2018</v>
      </c>
      <c r="H20" s="1664">
        <v>2019</v>
      </c>
      <c r="I20" s="1664">
        <v>2020</v>
      </c>
      <c r="J20" s="1665" t="s">
        <v>1637</v>
      </c>
    </row>
    <row r="21" spans="1:10">
      <c r="A21" s="1672"/>
      <c r="B21" s="2602"/>
      <c r="C21" s="2602"/>
      <c r="D21" s="2602"/>
      <c r="E21" s="2602"/>
      <c r="F21" s="2602"/>
      <c r="G21" s="2602"/>
      <c r="H21" s="2602"/>
      <c r="I21" s="2602"/>
      <c r="J21" s="1667" t="s">
        <v>1623</v>
      </c>
    </row>
    <row r="22" spans="1:10">
      <c r="A22" s="1666" t="s">
        <v>1639</v>
      </c>
      <c r="B22" s="1647"/>
      <c r="C22" s="1647"/>
      <c r="D22" s="1647"/>
      <c r="E22" s="1647"/>
      <c r="F22" s="1647"/>
      <c r="G22" s="1647"/>
      <c r="H22" s="1647"/>
      <c r="I22" s="1647"/>
      <c r="J22" s="1668">
        <f>SUM(B22:I22)</f>
        <v>0</v>
      </c>
    </row>
    <row r="23" spans="1:10">
      <c r="A23" s="1673" t="s">
        <v>1640</v>
      </c>
      <c r="B23" s="1647"/>
      <c r="C23" s="1647"/>
      <c r="D23" s="1647"/>
      <c r="E23" s="1647"/>
      <c r="F23" s="1647"/>
      <c r="G23" s="1647"/>
      <c r="H23" s="1647"/>
      <c r="I23" s="1647"/>
      <c r="J23" s="1668">
        <f>SUM(B23:I23)</f>
        <v>0</v>
      </c>
    </row>
    <row r="24" spans="1:10">
      <c r="A24" s="1673" t="s">
        <v>1641</v>
      </c>
      <c r="B24" s="1647"/>
      <c r="C24" s="1647"/>
      <c r="D24" s="1647"/>
      <c r="E24" s="1647"/>
      <c r="F24" s="1647"/>
      <c r="G24" s="1647"/>
      <c r="H24" s="1647"/>
      <c r="I24" s="1647"/>
      <c r="J24" s="1668">
        <f t="shared" ref="J24:J29" si="3">SUM(B24:I24)</f>
        <v>0</v>
      </c>
    </row>
    <row r="25" spans="1:10">
      <c r="A25" s="1673" t="s">
        <v>1642</v>
      </c>
      <c r="B25" s="1647"/>
      <c r="C25" s="1647"/>
      <c r="D25" s="1647"/>
      <c r="E25" s="1647"/>
      <c r="F25" s="1647"/>
      <c r="G25" s="1647"/>
      <c r="H25" s="1647"/>
      <c r="I25" s="1647"/>
      <c r="J25" s="1668">
        <f t="shared" si="3"/>
        <v>0</v>
      </c>
    </row>
    <row r="26" spans="1:10">
      <c r="A26" s="1673" t="s">
        <v>1643</v>
      </c>
      <c r="B26" s="1647"/>
      <c r="C26" s="1647"/>
      <c r="D26" s="1647"/>
      <c r="E26" s="1647"/>
      <c r="F26" s="1647"/>
      <c r="G26" s="1647"/>
      <c r="H26" s="1647"/>
      <c r="I26" s="1647"/>
      <c r="J26" s="1668">
        <f t="shared" si="3"/>
        <v>0</v>
      </c>
    </row>
    <row r="27" spans="1:10">
      <c r="A27" s="1673" t="s">
        <v>1644</v>
      </c>
      <c r="B27" s="1647"/>
      <c r="C27" s="1647"/>
      <c r="D27" s="1647"/>
      <c r="E27" s="1647"/>
      <c r="F27" s="1647"/>
      <c r="G27" s="1647"/>
      <c r="H27" s="1647"/>
      <c r="I27" s="1647"/>
      <c r="J27" s="1668">
        <f t="shared" si="3"/>
        <v>0</v>
      </c>
    </row>
    <row r="28" spans="1:10">
      <c r="A28" s="1673" t="s">
        <v>1645</v>
      </c>
      <c r="B28" s="1674"/>
      <c r="C28" s="1647"/>
      <c r="D28" s="1647"/>
      <c r="E28" s="1647"/>
      <c r="F28" s="1647"/>
      <c r="G28" s="1647"/>
      <c r="H28" s="1647"/>
      <c r="I28" s="1647"/>
      <c r="J28" s="1668">
        <f t="shared" si="3"/>
        <v>0</v>
      </c>
    </row>
    <row r="29" spans="1:10">
      <c r="A29" s="1675" t="s">
        <v>1646</v>
      </c>
      <c r="B29" s="1676"/>
      <c r="C29" s="1677"/>
      <c r="D29" s="1677"/>
      <c r="E29" s="1677"/>
      <c r="F29" s="1677"/>
      <c r="G29" s="1677"/>
      <c r="H29" s="1677"/>
      <c r="I29" s="1677"/>
      <c r="J29" s="1678">
        <f t="shared" si="3"/>
        <v>0</v>
      </c>
    </row>
    <row r="30" spans="1:10" ht="13.5" thickBot="1">
      <c r="A30" s="1679" t="s">
        <v>1630</v>
      </c>
      <c r="B30" s="1680">
        <f>SUM(B23:B29)</f>
        <v>0</v>
      </c>
      <c r="C30" s="1680">
        <f t="shared" ref="C30:J30" si="4">SUM(C23:C29)</f>
        <v>0</v>
      </c>
      <c r="D30" s="1680">
        <f t="shared" si="4"/>
        <v>0</v>
      </c>
      <c r="E30" s="1680">
        <f t="shared" si="4"/>
        <v>0</v>
      </c>
      <c r="F30" s="1680">
        <f t="shared" si="4"/>
        <v>0</v>
      </c>
      <c r="G30" s="1680">
        <f t="shared" si="4"/>
        <v>0</v>
      </c>
      <c r="H30" s="1680">
        <f t="shared" si="4"/>
        <v>0</v>
      </c>
      <c r="I30" s="1680">
        <f t="shared" si="4"/>
        <v>0</v>
      </c>
      <c r="J30" s="1680">
        <f t="shared" si="4"/>
        <v>0</v>
      </c>
    </row>
    <row r="32" spans="1:10">
      <c r="A32" s="1655" t="s">
        <v>1633</v>
      </c>
      <c r="B32" s="1662" t="str">
        <f>IF(ABS(B30-B15)&lt;0.1,"OK","Err")</f>
        <v>OK</v>
      </c>
      <c r="C32" s="1662" t="str">
        <f t="shared" ref="C32:I32" si="5">IF(ABS(C30-C15)&lt;0.1,"OK","Err")</f>
        <v>OK</v>
      </c>
      <c r="D32" s="1662" t="str">
        <f t="shared" si="5"/>
        <v>OK</v>
      </c>
      <c r="E32" s="1662" t="str">
        <f t="shared" si="5"/>
        <v>OK</v>
      </c>
      <c r="F32" s="1662" t="str">
        <f t="shared" si="5"/>
        <v>OK</v>
      </c>
      <c r="G32" s="1662" t="str">
        <f t="shared" si="5"/>
        <v>OK</v>
      </c>
      <c r="H32" s="1662" t="str">
        <f t="shared" si="5"/>
        <v>OK</v>
      </c>
      <c r="I32" s="1662" t="str">
        <f t="shared" si="5"/>
        <v>OK</v>
      </c>
    </row>
    <row r="34" spans="1:9">
      <c r="A34" s="1655" t="s">
        <v>1647</v>
      </c>
      <c r="B34" s="1662"/>
      <c r="C34" s="1662"/>
      <c r="D34" s="1662"/>
      <c r="E34" s="1662"/>
      <c r="F34" s="1662"/>
      <c r="G34" s="1662"/>
      <c r="H34" s="1662"/>
      <c r="I34" s="1662"/>
    </row>
  </sheetData>
  <mergeCells count="2">
    <mergeCell ref="B5:I5"/>
    <mergeCell ref="B21:I21"/>
  </mergeCells>
  <conditionalFormatting sqref="B32:I32">
    <cfRule type="cellIs" dxfId="1" priority="2" operator="equal">
      <formula>"Err"</formula>
    </cfRule>
  </conditionalFormatting>
  <conditionalFormatting sqref="B34:I34">
    <cfRule type="cellIs" dxfId="0" priority="1" operator="equal">
      <formula>"Err"</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sheetPr>
    <tabColor theme="7" tint="0.59999389629810485"/>
  </sheetPr>
  <dimension ref="A1:J18"/>
  <sheetViews>
    <sheetView workbookViewId="0">
      <selection activeCell="H57" sqref="H57"/>
    </sheetView>
  </sheetViews>
  <sheetFormatPr defaultRowHeight="12.75"/>
  <cols>
    <col min="1" max="1" width="56.625" customWidth="1"/>
  </cols>
  <sheetData>
    <row r="1" spans="1:10" ht="15">
      <c r="A1" s="1633" t="s">
        <v>1648</v>
      </c>
    </row>
    <row r="2" spans="1:10" ht="15">
      <c r="A2" s="1633" t="s">
        <v>1649</v>
      </c>
    </row>
    <row r="3" spans="1:10" ht="15">
      <c r="A3" s="1633">
        <f>[8]Cover!D15</f>
        <v>2012</v>
      </c>
    </row>
    <row r="4" spans="1:10">
      <c r="J4" s="1638" t="s">
        <v>1637</v>
      </c>
    </row>
    <row r="5" spans="1:10" ht="15">
      <c r="A5" s="1633" t="s">
        <v>1650</v>
      </c>
      <c r="B5" s="1637">
        <v>2013</v>
      </c>
      <c r="C5" s="1637">
        <v>2014</v>
      </c>
      <c r="D5" s="1637">
        <v>2012</v>
      </c>
      <c r="E5" s="1637">
        <v>2016</v>
      </c>
      <c r="F5" s="1637">
        <v>2017</v>
      </c>
      <c r="G5" s="1637">
        <v>2018</v>
      </c>
      <c r="H5" s="1637">
        <v>2019</v>
      </c>
      <c r="I5" s="1637">
        <v>2020</v>
      </c>
      <c r="J5" s="1645" t="s">
        <v>1623</v>
      </c>
    </row>
    <row r="6" spans="1:10">
      <c r="A6" s="1673" t="s">
        <v>1640</v>
      </c>
      <c r="B6" s="1647"/>
      <c r="C6" s="1647"/>
      <c r="D6" s="1647"/>
      <c r="E6" s="1647"/>
      <c r="F6" s="1647"/>
      <c r="G6" s="1647"/>
      <c r="H6" s="1647"/>
      <c r="I6" s="1647"/>
      <c r="J6" s="1657">
        <f>SUM(B6:I6)</f>
        <v>0</v>
      </c>
    </row>
    <row r="7" spans="1:10">
      <c r="A7" s="1673" t="s">
        <v>1641</v>
      </c>
      <c r="B7" s="1647"/>
      <c r="C7" s="1647"/>
      <c r="D7" s="1647"/>
      <c r="E7" s="1647"/>
      <c r="F7" s="1647"/>
      <c r="G7" s="1647"/>
      <c r="H7" s="1647"/>
      <c r="I7" s="1647"/>
      <c r="J7" s="1657">
        <f>SUM(B7:I7)</f>
        <v>0</v>
      </c>
    </row>
    <row r="8" spans="1:10">
      <c r="A8" s="1673" t="s">
        <v>1642</v>
      </c>
      <c r="B8" s="1647"/>
      <c r="C8" s="1647"/>
      <c r="D8" s="1647"/>
      <c r="E8" s="1647"/>
      <c r="F8" s="1647"/>
      <c r="G8" s="1647"/>
      <c r="H8" s="1647"/>
      <c r="I8" s="1647"/>
      <c r="J8" s="1657">
        <f t="shared" ref="J8:J17" si="0">SUM(B8:I8)</f>
        <v>0</v>
      </c>
    </row>
    <row r="9" spans="1:10">
      <c r="A9" s="1673" t="s">
        <v>1643</v>
      </c>
      <c r="B9" s="1647"/>
      <c r="C9" s="1647"/>
      <c r="D9" s="1647"/>
      <c r="E9" s="1647"/>
      <c r="F9" s="1647"/>
      <c r="G9" s="1647"/>
      <c r="H9" s="1647"/>
      <c r="I9" s="1647"/>
      <c r="J9" s="1657">
        <f t="shared" si="0"/>
        <v>0</v>
      </c>
    </row>
    <row r="10" spans="1:10">
      <c r="A10" s="1673" t="s">
        <v>1644</v>
      </c>
      <c r="B10" s="1647"/>
      <c r="C10" s="1647"/>
      <c r="D10" s="1647"/>
      <c r="E10" s="1647"/>
      <c r="F10" s="1647"/>
      <c r="G10" s="1647"/>
      <c r="H10" s="1647"/>
      <c r="I10" s="1647"/>
      <c r="J10" s="1657">
        <f t="shared" si="0"/>
        <v>0</v>
      </c>
    </row>
    <row r="11" spans="1:10">
      <c r="A11" s="1673" t="s">
        <v>1645</v>
      </c>
      <c r="B11" s="1647"/>
      <c r="C11" s="1647"/>
      <c r="D11" s="1647"/>
      <c r="E11" s="1647"/>
      <c r="F11" s="1647"/>
      <c r="G11" s="1647"/>
      <c r="H11" s="1647"/>
      <c r="I11" s="1647"/>
      <c r="J11" s="1657">
        <f t="shared" si="0"/>
        <v>0</v>
      </c>
    </row>
    <row r="12" spans="1:10">
      <c r="A12" s="1675" t="s">
        <v>1646</v>
      </c>
      <c r="B12" s="1647"/>
      <c r="C12" s="1647"/>
      <c r="D12" s="1647"/>
      <c r="E12" s="1647"/>
      <c r="F12" s="1647"/>
      <c r="G12" s="1647"/>
      <c r="H12" s="1647"/>
      <c r="I12" s="1647"/>
      <c r="J12" s="1657">
        <f t="shared" si="0"/>
        <v>0</v>
      </c>
    </row>
    <row r="13" spans="1:10">
      <c r="A13" s="1673" t="s">
        <v>1651</v>
      </c>
      <c r="B13" s="1647"/>
      <c r="C13" s="1647"/>
      <c r="D13" s="1647"/>
      <c r="E13" s="1647"/>
      <c r="F13" s="1647"/>
      <c r="G13" s="1647"/>
      <c r="H13" s="1647"/>
      <c r="I13" s="1647"/>
      <c r="J13" s="1657">
        <f t="shared" si="0"/>
        <v>0</v>
      </c>
    </row>
    <row r="14" spans="1:10">
      <c r="A14" s="1673" t="s">
        <v>1652</v>
      </c>
      <c r="B14" s="1647"/>
      <c r="C14" s="1647"/>
      <c r="D14" s="1647"/>
      <c r="E14" s="1647"/>
      <c r="F14" s="1647"/>
      <c r="G14" s="1647"/>
      <c r="H14" s="1647"/>
      <c r="I14" s="1647"/>
      <c r="J14" s="1657">
        <f t="shared" si="0"/>
        <v>0</v>
      </c>
    </row>
    <row r="15" spans="1:10">
      <c r="A15" s="1673" t="s">
        <v>1653</v>
      </c>
      <c r="B15" s="1647"/>
      <c r="C15" s="1647"/>
      <c r="D15" s="1647"/>
      <c r="E15" s="1647"/>
      <c r="F15" s="1647"/>
      <c r="G15" s="1647"/>
      <c r="H15" s="1647"/>
      <c r="I15" s="1647"/>
      <c r="J15" s="1657">
        <f t="shared" si="0"/>
        <v>0</v>
      </c>
    </row>
    <row r="16" spans="1:10">
      <c r="A16" s="1673" t="s">
        <v>1654</v>
      </c>
      <c r="B16" s="1647"/>
      <c r="C16" s="1647"/>
      <c r="D16" s="1647"/>
      <c r="E16" s="1647"/>
      <c r="F16" s="1647"/>
      <c r="G16" s="1647"/>
      <c r="H16" s="1647"/>
      <c r="I16" s="1647"/>
      <c r="J16" s="1657">
        <f t="shared" si="0"/>
        <v>0</v>
      </c>
    </row>
    <row r="17" spans="1:10">
      <c r="A17" s="1673" t="s">
        <v>1655</v>
      </c>
      <c r="B17" s="1647"/>
      <c r="C17" s="1647"/>
      <c r="D17" s="1647"/>
      <c r="E17" s="1647"/>
      <c r="F17" s="1647"/>
      <c r="G17" s="1647"/>
      <c r="H17" s="1647"/>
      <c r="I17" s="1647"/>
      <c r="J17" s="1657">
        <f t="shared" si="0"/>
        <v>0</v>
      </c>
    </row>
    <row r="18" spans="1:10">
      <c r="B18" s="1651">
        <f>SUM(B6:B17)</f>
        <v>0</v>
      </c>
      <c r="C18" s="1651">
        <f t="shared" ref="C18:J18" si="1">SUM(C6:C17)</f>
        <v>0</v>
      </c>
      <c r="D18" s="1651">
        <f t="shared" si="1"/>
        <v>0</v>
      </c>
      <c r="E18" s="1651">
        <f t="shared" si="1"/>
        <v>0</v>
      </c>
      <c r="F18" s="1651">
        <f t="shared" si="1"/>
        <v>0</v>
      </c>
      <c r="G18" s="1651">
        <f t="shared" si="1"/>
        <v>0</v>
      </c>
      <c r="H18" s="1651">
        <f t="shared" si="1"/>
        <v>0</v>
      </c>
      <c r="I18" s="1651">
        <f t="shared" si="1"/>
        <v>0</v>
      </c>
      <c r="J18" s="1651">
        <f t="shared" si="1"/>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tabColor theme="5" tint="0.59999389629810485"/>
    <pageSetUpPr fitToPage="1"/>
  </sheetPr>
  <dimension ref="A1:ES264"/>
  <sheetViews>
    <sheetView zoomScale="80" zoomScaleNormal="80" workbookViewId="0">
      <selection activeCell="I5" sqref="I5"/>
    </sheetView>
  </sheetViews>
  <sheetFormatPr defaultRowHeight="14.25"/>
  <cols>
    <col min="1" max="1" width="42.25" style="67" customWidth="1"/>
    <col min="2" max="2" width="2.75" style="67" hidden="1" customWidth="1"/>
    <col min="3" max="3" width="1.5" style="67" hidden="1" customWidth="1"/>
    <col min="4" max="4" width="1.875" style="67" hidden="1" customWidth="1"/>
    <col min="5" max="6" width="6.625" style="67" hidden="1" customWidth="1"/>
    <col min="7" max="7" width="6.625" style="67" customWidth="1"/>
    <col min="8" max="16384" width="9" style="67"/>
  </cols>
  <sheetData>
    <row r="1" spans="1:149" ht="24.75">
      <c r="A1" s="109" t="str">
        <f>'1.5 Net Debt 1'!A1</f>
        <v>Finance</v>
      </c>
      <c r="B1" s="109"/>
      <c r="C1" s="109"/>
      <c r="D1" s="109"/>
      <c r="E1" s="109"/>
      <c r="F1" s="109"/>
      <c r="G1" s="109"/>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row>
    <row r="2" spans="1:149" ht="24.75">
      <c r="A2" s="108" t="str">
        <f>'1.5 Net Debt 1'!A2</f>
        <v xml:space="preserve">National Grid Gas Transmission </v>
      </c>
      <c r="B2" s="108"/>
      <c r="C2" s="108"/>
      <c r="D2" s="108"/>
      <c r="E2" s="108"/>
      <c r="F2" s="108"/>
      <c r="G2" s="108"/>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row>
    <row r="3" spans="1:149" ht="24.75">
      <c r="A3" s="141" t="str">
        <f>'1.5 Net Debt 1'!A3</f>
        <v>2012/13</v>
      </c>
      <c r="B3" s="141"/>
      <c r="C3" s="141"/>
      <c r="D3" s="141"/>
      <c r="E3" s="141"/>
      <c r="F3" s="141"/>
      <c r="G3" s="141"/>
      <c r="H3" s="140"/>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row>
    <row r="4" spans="1:149">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row>
    <row r="5" spans="1:149">
      <c r="A5" s="125"/>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row>
    <row r="6" spans="1:149" ht="18">
      <c r="A6" s="138" t="s">
        <v>2793</v>
      </c>
      <c r="B6" s="125"/>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row>
    <row r="7" spans="1:149" ht="15.75" customHeight="1">
      <c r="A7" s="138"/>
      <c r="B7" s="135"/>
      <c r="C7" s="133"/>
      <c r="D7" s="134"/>
      <c r="E7" s="133"/>
      <c r="F7" s="133"/>
      <c r="G7" s="133"/>
      <c r="H7" s="103" t="s">
        <v>152</v>
      </c>
      <c r="I7" s="104"/>
      <c r="J7" s="103" t="s">
        <v>151</v>
      </c>
      <c r="K7" s="102"/>
      <c r="L7" s="102"/>
      <c r="M7" s="102"/>
      <c r="N7" s="102"/>
      <c r="O7" s="102"/>
      <c r="P7" s="102"/>
      <c r="Q7" s="102"/>
      <c r="R7" s="125"/>
      <c r="S7" s="125"/>
      <c r="T7" s="125"/>
      <c r="U7" s="125"/>
      <c r="V7" s="125"/>
      <c r="W7" s="125"/>
    </row>
    <row r="8" spans="1:149" ht="15">
      <c r="A8" s="132"/>
      <c r="B8" s="131"/>
      <c r="C8" s="131"/>
      <c r="D8" s="130"/>
      <c r="E8" s="129" t="s">
        <v>20</v>
      </c>
      <c r="F8" s="129"/>
      <c r="G8" s="70"/>
      <c r="H8" s="99">
        <v>2012</v>
      </c>
      <c r="I8" s="99">
        <f t="shared" ref="I8:Q8" si="0">SUM(H8+1)</f>
        <v>2013</v>
      </c>
      <c r="J8" s="99">
        <f t="shared" si="0"/>
        <v>2014</v>
      </c>
      <c r="K8" s="99">
        <f t="shared" si="0"/>
        <v>2015</v>
      </c>
      <c r="L8" s="99">
        <f t="shared" si="0"/>
        <v>2016</v>
      </c>
      <c r="M8" s="99">
        <f t="shared" si="0"/>
        <v>2017</v>
      </c>
      <c r="N8" s="99">
        <f t="shared" si="0"/>
        <v>2018</v>
      </c>
      <c r="O8" s="99">
        <f t="shared" si="0"/>
        <v>2019</v>
      </c>
      <c r="P8" s="99">
        <f t="shared" si="0"/>
        <v>2020</v>
      </c>
      <c r="Q8" s="99">
        <f t="shared" si="0"/>
        <v>2021</v>
      </c>
    </row>
    <row r="9" spans="1:149" ht="13.5" customHeight="1">
      <c r="A9" s="128" t="s">
        <v>196</v>
      </c>
      <c r="B9" s="82"/>
      <c r="C9" s="82"/>
      <c r="D9" s="82"/>
      <c r="E9" s="82"/>
      <c r="F9" s="82"/>
      <c r="G9" s="82"/>
      <c r="H9" s="70"/>
      <c r="I9" s="70"/>
      <c r="J9" s="70"/>
      <c r="K9" s="70"/>
      <c r="L9" s="70"/>
      <c r="M9" s="70"/>
      <c r="N9" s="70"/>
      <c r="O9" s="70"/>
      <c r="P9" s="70"/>
      <c r="Q9" s="70"/>
    </row>
    <row r="10" spans="1:149">
      <c r="A10" s="71" t="s">
        <v>194</v>
      </c>
      <c r="B10" s="84"/>
      <c r="C10" s="127"/>
      <c r="D10" s="127"/>
      <c r="E10" s="94"/>
      <c r="F10" s="94"/>
      <c r="G10" s="94"/>
      <c r="H10" s="95" t="s">
        <v>148</v>
      </c>
      <c r="I10" s="95" t="s">
        <v>148</v>
      </c>
      <c r="J10" s="95" t="s">
        <v>148</v>
      </c>
      <c r="K10" s="95" t="s">
        <v>148</v>
      </c>
      <c r="L10" s="95" t="s">
        <v>148</v>
      </c>
      <c r="M10" s="95" t="s">
        <v>148</v>
      </c>
      <c r="N10" s="95" t="s">
        <v>148</v>
      </c>
      <c r="O10" s="95" t="s">
        <v>148</v>
      </c>
      <c r="P10" s="95" t="s">
        <v>148</v>
      </c>
      <c r="Q10" s="95" t="s">
        <v>148</v>
      </c>
    </row>
    <row r="11" spans="1:149" ht="15">
      <c r="A11" s="86" t="s">
        <v>193</v>
      </c>
      <c r="B11" s="82"/>
      <c r="C11" s="112"/>
      <c r="D11" s="111"/>
      <c r="E11" s="70"/>
      <c r="F11" s="70"/>
      <c r="G11" s="70"/>
      <c r="H11" s="111"/>
      <c r="I11" s="111"/>
      <c r="J11" s="111"/>
      <c r="K11" s="111"/>
      <c r="L11" s="111"/>
      <c r="M11" s="111"/>
      <c r="N11" s="111"/>
      <c r="O11" s="111"/>
      <c r="P11" s="111"/>
      <c r="Q11" s="111"/>
    </row>
    <row r="12" spans="1:149">
      <c r="A12" s="71" t="s">
        <v>192</v>
      </c>
      <c r="B12" s="82"/>
      <c r="C12" s="82"/>
      <c r="D12" s="117"/>
      <c r="E12" s="70"/>
      <c r="F12" s="70"/>
      <c r="G12" s="70"/>
      <c r="H12" s="80"/>
      <c r="I12" s="80"/>
      <c r="J12" s="80"/>
      <c r="K12" s="80"/>
      <c r="L12" s="80"/>
      <c r="M12" s="80"/>
      <c r="N12" s="80"/>
      <c r="O12" s="80"/>
      <c r="P12" s="80"/>
      <c r="Q12" s="80"/>
    </row>
    <row r="13" spans="1:149">
      <c r="A13" s="71" t="s">
        <v>182</v>
      </c>
      <c r="B13" s="82"/>
      <c r="C13" s="82"/>
      <c r="D13" s="117"/>
      <c r="E13" s="70"/>
      <c r="F13" s="70"/>
      <c r="G13" s="70"/>
      <c r="H13" s="121"/>
      <c r="I13" s="121"/>
      <c r="J13" s="121"/>
      <c r="K13" s="121"/>
      <c r="L13" s="121"/>
      <c r="M13" s="121"/>
      <c r="N13" s="121"/>
      <c r="O13" s="121"/>
      <c r="P13" s="121"/>
      <c r="Q13" s="121"/>
    </row>
    <row r="14" spans="1:149">
      <c r="A14" s="71" t="s">
        <v>191</v>
      </c>
      <c r="B14" s="82"/>
      <c r="C14" s="82"/>
      <c r="D14" s="117"/>
      <c r="E14" s="70"/>
      <c r="F14" s="70"/>
      <c r="G14" s="70"/>
      <c r="H14" s="121"/>
      <c r="I14" s="121"/>
      <c r="J14" s="121"/>
      <c r="K14" s="121"/>
      <c r="L14" s="121"/>
      <c r="M14" s="121"/>
      <c r="N14" s="121"/>
      <c r="O14" s="121"/>
      <c r="P14" s="121"/>
      <c r="Q14" s="121"/>
    </row>
    <row r="15" spans="1:149">
      <c r="A15" s="71" t="s">
        <v>190</v>
      </c>
      <c r="B15" s="82"/>
      <c r="C15" s="82"/>
      <c r="D15" s="117"/>
      <c r="E15" s="70"/>
      <c r="F15" s="70"/>
      <c r="G15" s="70"/>
      <c r="H15" s="121"/>
      <c r="I15" s="121"/>
      <c r="J15" s="121"/>
      <c r="K15" s="121"/>
      <c r="L15" s="121"/>
      <c r="M15" s="121"/>
      <c r="N15" s="121"/>
      <c r="O15" s="121"/>
      <c r="P15" s="121"/>
      <c r="Q15" s="121"/>
    </row>
    <row r="16" spans="1:149">
      <c r="A16" s="71" t="s">
        <v>189</v>
      </c>
      <c r="B16" s="82"/>
      <c r="C16" s="82"/>
      <c r="D16" s="117"/>
      <c r="E16" s="70"/>
      <c r="F16" s="70"/>
      <c r="G16" s="70"/>
      <c r="H16" s="121"/>
      <c r="I16" s="121"/>
      <c r="J16" s="121"/>
      <c r="K16" s="121"/>
      <c r="L16" s="121"/>
      <c r="M16" s="121"/>
      <c r="N16" s="121"/>
      <c r="O16" s="121"/>
      <c r="P16" s="121"/>
      <c r="Q16" s="121"/>
    </row>
    <row r="17" spans="1:17">
      <c r="A17" s="71" t="s">
        <v>180</v>
      </c>
      <c r="B17" s="82"/>
      <c r="C17" s="82"/>
      <c r="D17" s="117"/>
      <c r="E17" s="70"/>
      <c r="F17" s="70"/>
      <c r="G17" s="70"/>
      <c r="H17" s="121"/>
      <c r="I17" s="121"/>
      <c r="J17" s="121"/>
      <c r="K17" s="121"/>
      <c r="L17" s="121"/>
      <c r="M17" s="121"/>
      <c r="N17" s="121"/>
      <c r="O17" s="121"/>
      <c r="P17" s="121"/>
      <c r="Q17" s="121"/>
    </row>
    <row r="18" spans="1:17">
      <c r="A18" s="71" t="s">
        <v>164</v>
      </c>
      <c r="B18" s="82"/>
      <c r="C18" s="82"/>
      <c r="D18" s="117"/>
      <c r="E18" s="70"/>
      <c r="F18" s="70"/>
      <c r="G18" s="70"/>
      <c r="H18" s="119"/>
      <c r="I18" s="119"/>
      <c r="J18" s="119"/>
      <c r="K18" s="119"/>
      <c r="L18" s="119"/>
      <c r="M18" s="119"/>
      <c r="N18" s="119"/>
      <c r="O18" s="119"/>
      <c r="P18" s="119"/>
      <c r="Q18" s="119"/>
    </row>
    <row r="19" spans="1:17">
      <c r="A19" s="84"/>
      <c r="B19" s="82"/>
      <c r="C19" s="82"/>
      <c r="D19" s="117"/>
      <c r="E19" s="70"/>
      <c r="F19" s="70"/>
      <c r="G19" s="70"/>
      <c r="H19" s="75">
        <f t="shared" ref="H19:Q19" si="1">SUM(H12:H18)</f>
        <v>0</v>
      </c>
      <c r="I19" s="75">
        <f t="shared" si="1"/>
        <v>0</v>
      </c>
      <c r="J19" s="75">
        <f t="shared" si="1"/>
        <v>0</v>
      </c>
      <c r="K19" s="75">
        <f t="shared" si="1"/>
        <v>0</v>
      </c>
      <c r="L19" s="75">
        <f t="shared" si="1"/>
        <v>0</v>
      </c>
      <c r="M19" s="75">
        <f t="shared" si="1"/>
        <v>0</v>
      </c>
      <c r="N19" s="75">
        <f t="shared" si="1"/>
        <v>0</v>
      </c>
      <c r="O19" s="75">
        <f t="shared" si="1"/>
        <v>0</v>
      </c>
      <c r="P19" s="75">
        <f t="shared" si="1"/>
        <v>0</v>
      </c>
      <c r="Q19" s="75">
        <f t="shared" si="1"/>
        <v>0</v>
      </c>
    </row>
    <row r="20" spans="1:17" ht="13.5" customHeight="1">
      <c r="A20" s="86" t="s">
        <v>188</v>
      </c>
      <c r="B20" s="82"/>
      <c r="C20" s="82"/>
      <c r="D20" s="117"/>
      <c r="E20" s="70"/>
      <c r="F20" s="70"/>
      <c r="G20" s="70"/>
      <c r="H20" s="118"/>
      <c r="I20" s="118"/>
      <c r="J20" s="118"/>
      <c r="K20" s="118"/>
      <c r="L20" s="118"/>
      <c r="M20" s="118"/>
      <c r="N20" s="118"/>
      <c r="O20" s="118"/>
      <c r="P20" s="118"/>
      <c r="Q20" s="118"/>
    </row>
    <row r="21" spans="1:17">
      <c r="A21" s="71" t="s">
        <v>187</v>
      </c>
      <c r="B21" s="70"/>
      <c r="C21" s="82"/>
      <c r="D21" s="117"/>
      <c r="E21" s="70"/>
      <c r="F21" s="70"/>
      <c r="G21" s="70"/>
      <c r="H21" s="122"/>
      <c r="I21" s="122"/>
      <c r="J21" s="122"/>
      <c r="K21" s="122"/>
      <c r="L21" s="122"/>
      <c r="M21" s="122"/>
      <c r="N21" s="122"/>
      <c r="O21" s="122"/>
      <c r="P21" s="122"/>
      <c r="Q21" s="122"/>
    </row>
    <row r="22" spans="1:17">
      <c r="A22" s="71" t="s">
        <v>186</v>
      </c>
      <c r="B22" s="124"/>
      <c r="C22" s="70"/>
      <c r="D22" s="70"/>
      <c r="E22" s="70"/>
      <c r="F22" s="70"/>
      <c r="G22" s="70"/>
      <c r="H22" s="121"/>
      <c r="I22" s="121"/>
      <c r="J22" s="121"/>
      <c r="K22" s="121"/>
      <c r="L22" s="121"/>
      <c r="M22" s="121"/>
      <c r="N22" s="121"/>
      <c r="O22" s="121"/>
      <c r="P22" s="121"/>
      <c r="Q22" s="121"/>
    </row>
    <row r="23" spans="1:17">
      <c r="A23" s="71" t="s">
        <v>185</v>
      </c>
      <c r="B23" s="117"/>
      <c r="C23" s="70"/>
      <c r="D23" s="70"/>
      <c r="E23" s="70"/>
      <c r="F23" s="70"/>
      <c r="G23" s="70"/>
      <c r="H23" s="121"/>
      <c r="I23" s="121"/>
      <c r="J23" s="121"/>
      <c r="K23" s="121"/>
      <c r="L23" s="121"/>
      <c r="M23" s="121"/>
      <c r="N23" s="121"/>
      <c r="O23" s="121"/>
      <c r="P23" s="121"/>
      <c r="Q23" s="121"/>
    </row>
    <row r="24" spans="1:17">
      <c r="A24" s="126" t="s">
        <v>184</v>
      </c>
      <c r="B24" s="117"/>
      <c r="C24" s="70"/>
      <c r="D24" s="70"/>
      <c r="E24" s="70"/>
      <c r="F24" s="70"/>
      <c r="G24" s="70"/>
      <c r="H24" s="121"/>
      <c r="I24" s="121"/>
      <c r="J24" s="121"/>
      <c r="K24" s="121"/>
      <c r="L24" s="121"/>
      <c r="M24" s="121"/>
      <c r="N24" s="121"/>
      <c r="O24" s="121"/>
      <c r="P24" s="121"/>
      <c r="Q24" s="121"/>
    </row>
    <row r="25" spans="1:17">
      <c r="A25" s="71" t="s">
        <v>183</v>
      </c>
      <c r="B25" s="70"/>
      <c r="C25" s="82"/>
      <c r="D25" s="117"/>
      <c r="E25" s="70"/>
      <c r="F25" s="70"/>
      <c r="G25" s="70"/>
      <c r="H25" s="121"/>
      <c r="I25" s="121"/>
      <c r="J25" s="121"/>
      <c r="K25" s="121"/>
      <c r="L25" s="121"/>
      <c r="M25" s="121"/>
      <c r="N25" s="121"/>
      <c r="O25" s="121"/>
      <c r="P25" s="121"/>
      <c r="Q25" s="121"/>
    </row>
    <row r="26" spans="1:17">
      <c r="A26" s="71" t="s">
        <v>182</v>
      </c>
      <c r="B26" s="70"/>
      <c r="C26" s="82"/>
      <c r="D26" s="117"/>
      <c r="E26" s="70"/>
      <c r="F26" s="70"/>
      <c r="G26" s="70"/>
      <c r="H26" s="121"/>
      <c r="I26" s="121"/>
      <c r="J26" s="121"/>
      <c r="K26" s="121"/>
      <c r="L26" s="121"/>
      <c r="M26" s="121"/>
      <c r="N26" s="121"/>
      <c r="O26" s="121"/>
      <c r="P26" s="121"/>
      <c r="Q26" s="121"/>
    </row>
    <row r="27" spans="1:17">
      <c r="A27" s="71" t="s">
        <v>181</v>
      </c>
      <c r="B27" s="70"/>
      <c r="C27" s="82"/>
      <c r="D27" s="117"/>
      <c r="E27" s="70"/>
      <c r="F27" s="70"/>
      <c r="G27" s="70"/>
      <c r="H27" s="121"/>
      <c r="I27" s="121"/>
      <c r="J27" s="121"/>
      <c r="K27" s="121"/>
      <c r="L27" s="121"/>
      <c r="M27" s="121"/>
      <c r="N27" s="121"/>
      <c r="O27" s="121"/>
      <c r="P27" s="121"/>
      <c r="Q27" s="121"/>
    </row>
    <row r="28" spans="1:17">
      <c r="A28" s="71" t="s">
        <v>180</v>
      </c>
      <c r="B28" s="70"/>
      <c r="C28" s="82"/>
      <c r="D28" s="117"/>
      <c r="E28" s="70"/>
      <c r="F28" s="70"/>
      <c r="G28" s="70"/>
      <c r="H28" s="121"/>
      <c r="I28" s="121"/>
      <c r="J28" s="121"/>
      <c r="K28" s="121"/>
      <c r="L28" s="121"/>
      <c r="M28" s="121"/>
      <c r="N28" s="121"/>
      <c r="O28" s="121"/>
      <c r="P28" s="121"/>
      <c r="Q28" s="121"/>
    </row>
    <row r="29" spans="1:17">
      <c r="A29" s="71" t="s">
        <v>164</v>
      </c>
      <c r="B29" s="70"/>
      <c r="C29" s="82"/>
      <c r="D29" s="117"/>
      <c r="E29" s="70"/>
      <c r="F29" s="70"/>
      <c r="G29" s="70"/>
      <c r="H29" s="119"/>
      <c r="I29" s="119"/>
      <c r="J29" s="119"/>
      <c r="K29" s="119"/>
      <c r="L29" s="119"/>
      <c r="M29" s="119"/>
      <c r="N29" s="119"/>
      <c r="O29" s="119"/>
      <c r="P29" s="119"/>
      <c r="Q29" s="119"/>
    </row>
    <row r="30" spans="1:17">
      <c r="A30" s="84"/>
      <c r="B30" s="84"/>
      <c r="C30" s="82"/>
      <c r="D30" s="117"/>
      <c r="E30" s="70"/>
      <c r="F30" s="70"/>
      <c r="G30" s="70"/>
      <c r="H30" s="75">
        <f t="shared" ref="H30:Q30" si="2">SUM(H21:H29)</f>
        <v>0</v>
      </c>
      <c r="I30" s="75">
        <f t="shared" si="2"/>
        <v>0</v>
      </c>
      <c r="J30" s="75">
        <f t="shared" si="2"/>
        <v>0</v>
      </c>
      <c r="K30" s="75">
        <f t="shared" si="2"/>
        <v>0</v>
      </c>
      <c r="L30" s="75">
        <f t="shared" si="2"/>
        <v>0</v>
      </c>
      <c r="M30" s="75">
        <f t="shared" si="2"/>
        <v>0</v>
      </c>
      <c r="N30" s="75">
        <f t="shared" si="2"/>
        <v>0</v>
      </c>
      <c r="O30" s="75">
        <f t="shared" si="2"/>
        <v>0</v>
      </c>
      <c r="P30" s="75">
        <f t="shared" si="2"/>
        <v>0</v>
      </c>
      <c r="Q30" s="75">
        <f t="shared" si="2"/>
        <v>0</v>
      </c>
    </row>
    <row r="31" spans="1:17" ht="15">
      <c r="A31" s="86" t="s">
        <v>179</v>
      </c>
      <c r="B31" s="82"/>
      <c r="C31" s="82"/>
      <c r="D31" s="117"/>
      <c r="E31" s="70"/>
      <c r="F31" s="70"/>
      <c r="G31" s="70"/>
      <c r="H31" s="118"/>
      <c r="I31" s="118"/>
      <c r="J31" s="118"/>
      <c r="K31" s="118"/>
      <c r="L31" s="118"/>
      <c r="M31" s="118"/>
      <c r="N31" s="118"/>
      <c r="O31" s="118"/>
      <c r="P31" s="118"/>
      <c r="Q31" s="118"/>
    </row>
    <row r="32" spans="1:17">
      <c r="A32" s="89" t="s">
        <v>175</v>
      </c>
      <c r="B32" s="84"/>
      <c r="C32" s="82"/>
      <c r="D32" s="117"/>
      <c r="E32" s="70"/>
      <c r="F32" s="70"/>
      <c r="G32" s="70"/>
      <c r="H32" s="125"/>
      <c r="I32" s="125"/>
      <c r="J32" s="125"/>
      <c r="K32" s="125"/>
      <c r="L32" s="125"/>
      <c r="M32" s="125"/>
      <c r="N32" s="125"/>
      <c r="O32" s="125"/>
      <c r="P32" s="125"/>
      <c r="Q32" s="125"/>
    </row>
    <row r="33" spans="1:17">
      <c r="A33" s="71" t="s">
        <v>178</v>
      </c>
      <c r="B33" s="84"/>
      <c r="C33" s="70"/>
      <c r="D33" s="117"/>
      <c r="E33" s="70"/>
      <c r="F33" s="70"/>
      <c r="G33" s="70"/>
      <c r="H33" s="122"/>
      <c r="I33" s="122"/>
      <c r="J33" s="122"/>
      <c r="K33" s="122"/>
      <c r="L33" s="122"/>
      <c r="M33" s="122"/>
      <c r="N33" s="122"/>
      <c r="O33" s="122"/>
      <c r="P33" s="122"/>
      <c r="Q33" s="122"/>
    </row>
    <row r="34" spans="1:17">
      <c r="A34" s="71" t="s">
        <v>177</v>
      </c>
      <c r="B34" s="84"/>
      <c r="C34" s="70"/>
      <c r="D34" s="117"/>
      <c r="E34" s="70"/>
      <c r="F34" s="70"/>
      <c r="G34" s="70"/>
      <c r="H34" s="121"/>
      <c r="I34" s="121"/>
      <c r="J34" s="121"/>
      <c r="K34" s="121"/>
      <c r="L34" s="121"/>
      <c r="M34" s="121"/>
      <c r="N34" s="121"/>
      <c r="O34" s="121"/>
      <c r="P34" s="121"/>
      <c r="Q34" s="121"/>
    </row>
    <row r="35" spans="1:17">
      <c r="A35" s="71" t="s">
        <v>164</v>
      </c>
      <c r="B35" s="84"/>
      <c r="C35" s="70"/>
      <c r="D35" s="124"/>
      <c r="E35" s="70"/>
      <c r="F35" s="70"/>
      <c r="G35" s="70"/>
      <c r="H35" s="121"/>
      <c r="I35" s="121"/>
      <c r="J35" s="121"/>
      <c r="K35" s="121"/>
      <c r="L35" s="121"/>
      <c r="M35" s="121"/>
      <c r="N35" s="121"/>
      <c r="O35" s="121"/>
      <c r="P35" s="121"/>
      <c r="Q35" s="121"/>
    </row>
    <row r="36" spans="1:17">
      <c r="A36" s="84"/>
      <c r="B36" s="84"/>
      <c r="C36" s="82"/>
      <c r="D36" s="117"/>
      <c r="E36" s="70"/>
      <c r="F36" s="70"/>
      <c r="G36" s="70"/>
      <c r="H36" s="75">
        <f t="shared" ref="H36:Q36" si="3">SUM(H33:H35)</f>
        <v>0</v>
      </c>
      <c r="I36" s="75">
        <f t="shared" si="3"/>
        <v>0</v>
      </c>
      <c r="J36" s="75">
        <f t="shared" si="3"/>
        <v>0</v>
      </c>
      <c r="K36" s="75">
        <f t="shared" si="3"/>
        <v>0</v>
      </c>
      <c r="L36" s="75">
        <f t="shared" si="3"/>
        <v>0</v>
      </c>
      <c r="M36" s="75">
        <f t="shared" si="3"/>
        <v>0</v>
      </c>
      <c r="N36" s="75">
        <f t="shared" si="3"/>
        <v>0</v>
      </c>
      <c r="O36" s="75">
        <f t="shared" si="3"/>
        <v>0</v>
      </c>
      <c r="P36" s="75">
        <f t="shared" si="3"/>
        <v>0</v>
      </c>
      <c r="Q36" s="75">
        <f t="shared" si="3"/>
        <v>0</v>
      </c>
    </row>
    <row r="37" spans="1:17" ht="15">
      <c r="A37" s="86" t="s">
        <v>176</v>
      </c>
      <c r="B37" s="82"/>
      <c r="C37" s="82"/>
      <c r="D37" s="117"/>
      <c r="E37" s="70"/>
      <c r="F37" s="70"/>
      <c r="G37" s="70"/>
      <c r="H37" s="118"/>
      <c r="I37" s="118"/>
      <c r="J37" s="118"/>
      <c r="K37" s="118"/>
      <c r="L37" s="118"/>
      <c r="M37" s="118"/>
      <c r="N37" s="118"/>
      <c r="O37" s="118"/>
      <c r="P37" s="118"/>
      <c r="Q37" s="118"/>
    </row>
    <row r="38" spans="1:17">
      <c r="A38" s="89" t="s">
        <v>175</v>
      </c>
      <c r="B38" s="70"/>
      <c r="C38" s="82"/>
      <c r="D38" s="117"/>
      <c r="E38" s="70"/>
      <c r="F38" s="70"/>
      <c r="G38" s="70"/>
      <c r="H38" s="125"/>
      <c r="I38" s="125"/>
      <c r="J38" s="125"/>
      <c r="K38" s="125"/>
      <c r="L38" s="125"/>
      <c r="M38" s="125"/>
      <c r="N38" s="125"/>
      <c r="O38" s="125"/>
      <c r="P38" s="125"/>
      <c r="Q38" s="125"/>
    </row>
    <row r="39" spans="1:17">
      <c r="A39" s="89"/>
      <c r="B39" s="70"/>
      <c r="C39" s="82"/>
      <c r="D39" s="117"/>
      <c r="E39" s="70"/>
      <c r="F39" s="70"/>
      <c r="G39" s="70"/>
      <c r="H39" s="125"/>
      <c r="I39" s="125"/>
      <c r="J39" s="125"/>
      <c r="K39" s="125"/>
      <c r="L39" s="125"/>
      <c r="M39" s="125"/>
      <c r="N39" s="125"/>
      <c r="O39" s="125"/>
      <c r="P39" s="125"/>
      <c r="Q39" s="125"/>
    </row>
    <row r="40" spans="1:17">
      <c r="A40" s="71" t="s">
        <v>174</v>
      </c>
      <c r="B40" s="70"/>
      <c r="C40" s="70"/>
      <c r="D40" s="117"/>
      <c r="E40" s="70"/>
      <c r="F40" s="70"/>
      <c r="G40" s="70"/>
      <c r="H40" s="122"/>
      <c r="I40" s="122"/>
      <c r="J40" s="122"/>
      <c r="K40" s="122"/>
      <c r="L40" s="122"/>
      <c r="M40" s="122"/>
      <c r="N40" s="122"/>
      <c r="O40" s="122"/>
      <c r="P40" s="122"/>
      <c r="Q40" s="122"/>
    </row>
    <row r="41" spans="1:17">
      <c r="A41" s="71" t="s">
        <v>173</v>
      </c>
      <c r="B41" s="70"/>
      <c r="C41" s="70"/>
      <c r="D41" s="124"/>
      <c r="E41" s="70"/>
      <c r="F41" s="70"/>
      <c r="G41" s="70"/>
      <c r="H41" s="121"/>
      <c r="I41" s="121"/>
      <c r="J41" s="121"/>
      <c r="K41" s="121"/>
      <c r="L41" s="121"/>
      <c r="M41" s="121"/>
      <c r="N41" s="121"/>
      <c r="O41" s="121"/>
      <c r="P41" s="121"/>
      <c r="Q41" s="121"/>
    </row>
    <row r="42" spans="1:17">
      <c r="A42" s="71" t="s">
        <v>172</v>
      </c>
      <c r="B42" s="70"/>
      <c r="C42" s="82"/>
      <c r="D42" s="117"/>
      <c r="E42" s="70"/>
      <c r="F42" s="70"/>
      <c r="G42" s="70"/>
      <c r="H42" s="121"/>
      <c r="I42" s="121"/>
      <c r="J42" s="121"/>
      <c r="K42" s="121"/>
      <c r="L42" s="121"/>
      <c r="M42" s="121"/>
      <c r="N42" s="121"/>
      <c r="O42" s="121"/>
      <c r="P42" s="121"/>
      <c r="Q42" s="121"/>
    </row>
    <row r="43" spans="1:17">
      <c r="A43" s="71" t="s">
        <v>171</v>
      </c>
      <c r="B43" s="84"/>
      <c r="C43" s="70"/>
      <c r="D43" s="124"/>
      <c r="E43" s="70"/>
      <c r="F43" s="70"/>
      <c r="G43" s="70"/>
      <c r="H43" s="121"/>
      <c r="I43" s="121"/>
      <c r="J43" s="121"/>
      <c r="K43" s="121"/>
      <c r="L43" s="121"/>
      <c r="M43" s="121"/>
      <c r="N43" s="121"/>
      <c r="O43" s="121"/>
      <c r="P43" s="121"/>
      <c r="Q43" s="121"/>
    </row>
    <row r="44" spans="1:17">
      <c r="A44" s="71" t="s">
        <v>170</v>
      </c>
      <c r="B44" s="84"/>
      <c r="C44" s="70"/>
      <c r="D44" s="124"/>
      <c r="E44" s="70"/>
      <c r="F44" s="70"/>
      <c r="G44" s="70"/>
      <c r="H44" s="121"/>
      <c r="I44" s="121"/>
      <c r="J44" s="121"/>
      <c r="K44" s="121"/>
      <c r="L44" s="121"/>
      <c r="M44" s="121"/>
      <c r="N44" s="121"/>
      <c r="O44" s="121"/>
      <c r="P44" s="121"/>
      <c r="Q44" s="121"/>
    </row>
    <row r="45" spans="1:17">
      <c r="A45" s="71" t="s">
        <v>91</v>
      </c>
      <c r="B45" s="84"/>
      <c r="C45" s="84"/>
      <c r="D45" s="123"/>
      <c r="E45" s="70"/>
      <c r="F45" s="70"/>
      <c r="G45" s="70"/>
      <c r="H45" s="121"/>
      <c r="I45" s="121"/>
      <c r="J45" s="121"/>
      <c r="K45" s="121"/>
      <c r="L45" s="121"/>
      <c r="M45" s="121"/>
      <c r="N45" s="121"/>
      <c r="O45" s="121"/>
      <c r="P45" s="121"/>
      <c r="Q45" s="121"/>
    </row>
    <row r="46" spans="1:17">
      <c r="A46" s="71" t="s">
        <v>169</v>
      </c>
      <c r="B46" s="84"/>
      <c r="C46" s="84"/>
      <c r="D46" s="123"/>
      <c r="E46" s="70"/>
      <c r="F46" s="70"/>
      <c r="G46" s="70"/>
      <c r="H46" s="121"/>
      <c r="I46" s="121"/>
      <c r="J46" s="121"/>
      <c r="K46" s="121"/>
      <c r="L46" s="121"/>
      <c r="M46" s="121"/>
      <c r="N46" s="121"/>
      <c r="O46" s="121"/>
      <c r="P46" s="121"/>
      <c r="Q46" s="121"/>
    </row>
    <row r="47" spans="1:17">
      <c r="A47" s="71" t="s">
        <v>164</v>
      </c>
      <c r="B47" s="84"/>
      <c r="C47" s="70"/>
      <c r="D47" s="117"/>
      <c r="E47" s="70"/>
      <c r="F47" s="70"/>
      <c r="G47" s="70"/>
      <c r="H47" s="121"/>
      <c r="I47" s="121"/>
      <c r="J47" s="121"/>
      <c r="K47" s="121"/>
      <c r="L47" s="121"/>
      <c r="M47" s="121"/>
      <c r="N47" s="121"/>
      <c r="O47" s="121"/>
      <c r="P47" s="121"/>
      <c r="Q47" s="121"/>
    </row>
    <row r="48" spans="1:17">
      <c r="A48" s="84"/>
      <c r="B48" s="84"/>
      <c r="C48" s="82"/>
      <c r="D48" s="117"/>
      <c r="E48" s="70"/>
      <c r="F48" s="70"/>
      <c r="G48" s="70"/>
      <c r="H48" s="75">
        <f t="shared" ref="H48:Q48" si="4">SUM(H40:H47)</f>
        <v>0</v>
      </c>
      <c r="I48" s="75">
        <f t="shared" si="4"/>
        <v>0</v>
      </c>
      <c r="J48" s="75">
        <f t="shared" si="4"/>
        <v>0</v>
      </c>
      <c r="K48" s="75">
        <f t="shared" si="4"/>
        <v>0</v>
      </c>
      <c r="L48" s="75">
        <f t="shared" si="4"/>
        <v>0</v>
      </c>
      <c r="M48" s="75">
        <f t="shared" si="4"/>
        <v>0</v>
      </c>
      <c r="N48" s="75">
        <f t="shared" si="4"/>
        <v>0</v>
      </c>
      <c r="O48" s="75">
        <f t="shared" si="4"/>
        <v>0</v>
      </c>
      <c r="P48" s="75">
        <f t="shared" si="4"/>
        <v>0</v>
      </c>
      <c r="Q48" s="75">
        <f t="shared" si="4"/>
        <v>0</v>
      </c>
    </row>
    <row r="49" spans="1:17" ht="15">
      <c r="A49" s="86" t="s">
        <v>168</v>
      </c>
      <c r="B49" s="82"/>
      <c r="C49" s="82"/>
      <c r="D49" s="117"/>
      <c r="E49" s="70"/>
      <c r="F49" s="70"/>
      <c r="G49" s="70"/>
      <c r="H49" s="118"/>
      <c r="I49" s="118"/>
      <c r="J49" s="118"/>
      <c r="K49" s="118"/>
      <c r="L49" s="118"/>
      <c r="M49" s="118"/>
      <c r="N49" s="118"/>
      <c r="O49" s="118"/>
      <c r="P49" s="118"/>
      <c r="Q49" s="118"/>
    </row>
    <row r="50" spans="1:17">
      <c r="A50" s="71" t="s">
        <v>167</v>
      </c>
      <c r="B50" s="70"/>
      <c r="C50" s="82"/>
      <c r="D50" s="117"/>
      <c r="E50" s="70"/>
      <c r="F50" s="70"/>
      <c r="G50" s="70"/>
      <c r="H50" s="122"/>
      <c r="I50" s="122"/>
      <c r="J50" s="122"/>
      <c r="K50" s="122"/>
      <c r="L50" s="122"/>
      <c r="M50" s="122"/>
      <c r="N50" s="122"/>
      <c r="O50" s="122"/>
      <c r="P50" s="122"/>
      <c r="Q50" s="122"/>
    </row>
    <row r="51" spans="1:17">
      <c r="A51" s="71" t="s">
        <v>166</v>
      </c>
      <c r="B51" s="70"/>
      <c r="C51" s="82"/>
      <c r="D51" s="117"/>
      <c r="E51" s="70"/>
      <c r="F51" s="70"/>
      <c r="G51" s="70"/>
      <c r="H51" s="121"/>
      <c r="I51" s="121"/>
      <c r="J51" s="121"/>
      <c r="K51" s="121"/>
      <c r="L51" s="121"/>
      <c r="M51" s="121"/>
      <c r="N51" s="121"/>
      <c r="O51" s="121"/>
      <c r="P51" s="121"/>
      <c r="Q51" s="121"/>
    </row>
    <row r="52" spans="1:17">
      <c r="A52" s="71" t="s">
        <v>165</v>
      </c>
      <c r="B52" s="70"/>
      <c r="C52" s="82"/>
      <c r="D52" s="117"/>
      <c r="E52" s="70"/>
      <c r="F52" s="70"/>
      <c r="G52" s="70"/>
      <c r="H52" s="121"/>
      <c r="I52" s="121"/>
      <c r="J52" s="121"/>
      <c r="K52" s="121"/>
      <c r="L52" s="121"/>
      <c r="M52" s="121"/>
      <c r="N52" s="121"/>
      <c r="O52" s="121"/>
      <c r="P52" s="121"/>
      <c r="Q52" s="121"/>
    </row>
    <row r="53" spans="1:17">
      <c r="A53" s="71" t="s">
        <v>164</v>
      </c>
      <c r="B53" s="70"/>
      <c r="C53" s="82"/>
      <c r="D53" s="117"/>
      <c r="E53" s="70"/>
      <c r="F53" s="70"/>
      <c r="G53" s="70"/>
      <c r="H53" s="121"/>
      <c r="I53" s="121"/>
      <c r="J53" s="121"/>
      <c r="K53" s="121"/>
      <c r="L53" s="121"/>
      <c r="M53" s="121"/>
      <c r="N53" s="121"/>
      <c r="O53" s="121"/>
      <c r="P53" s="121"/>
      <c r="Q53" s="121"/>
    </row>
    <row r="54" spans="1:17">
      <c r="A54" s="84"/>
      <c r="B54" s="84"/>
      <c r="C54" s="82"/>
      <c r="D54" s="117"/>
      <c r="E54" s="70"/>
      <c r="F54" s="70"/>
      <c r="G54" s="70"/>
      <c r="H54" s="75">
        <f t="shared" ref="H54:Q54" si="5">SUM(H50:H53)</f>
        <v>0</v>
      </c>
      <c r="I54" s="75">
        <f t="shared" si="5"/>
        <v>0</v>
      </c>
      <c r="J54" s="75">
        <f t="shared" si="5"/>
        <v>0</v>
      </c>
      <c r="K54" s="75">
        <f t="shared" si="5"/>
        <v>0</v>
      </c>
      <c r="L54" s="75">
        <f t="shared" si="5"/>
        <v>0</v>
      </c>
      <c r="M54" s="75">
        <f t="shared" si="5"/>
        <v>0</v>
      </c>
      <c r="N54" s="75">
        <f t="shared" si="5"/>
        <v>0</v>
      </c>
      <c r="O54" s="75">
        <f t="shared" si="5"/>
        <v>0</v>
      </c>
      <c r="P54" s="75">
        <f t="shared" si="5"/>
        <v>0</v>
      </c>
      <c r="Q54" s="75">
        <f t="shared" si="5"/>
        <v>0</v>
      </c>
    </row>
    <row r="55" spans="1:17">
      <c r="A55" s="84" t="s">
        <v>163</v>
      </c>
      <c r="B55" s="84"/>
      <c r="C55" s="82"/>
      <c r="D55" s="117"/>
      <c r="E55" s="70"/>
      <c r="F55" s="70"/>
      <c r="G55" s="70"/>
      <c r="H55" s="118"/>
      <c r="I55" s="118"/>
      <c r="J55" s="118"/>
      <c r="K55" s="118"/>
      <c r="L55" s="118"/>
      <c r="M55" s="118"/>
      <c r="N55" s="118"/>
      <c r="O55" s="118"/>
      <c r="P55" s="118"/>
      <c r="Q55" s="118"/>
    </row>
    <row r="56" spans="1:17" ht="15">
      <c r="A56" s="86" t="s">
        <v>162</v>
      </c>
      <c r="B56" s="82"/>
      <c r="C56" s="82"/>
      <c r="D56" s="117"/>
      <c r="E56" s="70"/>
      <c r="F56" s="70"/>
      <c r="G56" s="70"/>
      <c r="H56" s="75">
        <f t="shared" ref="H56:Q56" si="6">H19+H30-H36-H48-H54</f>
        <v>0</v>
      </c>
      <c r="I56" s="75">
        <f t="shared" si="6"/>
        <v>0</v>
      </c>
      <c r="J56" s="75">
        <f t="shared" si="6"/>
        <v>0</v>
      </c>
      <c r="K56" s="75">
        <f t="shared" si="6"/>
        <v>0</v>
      </c>
      <c r="L56" s="75">
        <f t="shared" si="6"/>
        <v>0</v>
      </c>
      <c r="M56" s="75">
        <f t="shared" si="6"/>
        <v>0</v>
      </c>
      <c r="N56" s="75">
        <f t="shared" si="6"/>
        <v>0</v>
      </c>
      <c r="O56" s="75">
        <f t="shared" si="6"/>
        <v>0</v>
      </c>
      <c r="P56" s="75">
        <f t="shared" si="6"/>
        <v>0</v>
      </c>
      <c r="Q56" s="75">
        <f t="shared" si="6"/>
        <v>0</v>
      </c>
    </row>
    <row r="57" spans="1:17" ht="6" customHeight="1">
      <c r="A57" s="84"/>
      <c r="B57" s="84"/>
      <c r="C57" s="82"/>
      <c r="D57" s="117"/>
      <c r="E57" s="70"/>
      <c r="F57" s="70"/>
      <c r="G57" s="70"/>
      <c r="H57" s="118"/>
      <c r="I57" s="118"/>
      <c r="J57" s="118"/>
      <c r="K57" s="118"/>
      <c r="L57" s="118"/>
      <c r="M57" s="118"/>
      <c r="N57" s="118"/>
      <c r="O57" s="118"/>
      <c r="P57" s="118"/>
      <c r="Q57" s="118"/>
    </row>
    <row r="58" spans="1:17" ht="15">
      <c r="A58" s="86" t="s">
        <v>161</v>
      </c>
      <c r="B58" s="84"/>
      <c r="C58" s="82"/>
      <c r="D58" s="117"/>
      <c r="E58" s="70"/>
      <c r="F58" s="70"/>
      <c r="G58" s="70"/>
      <c r="H58" s="118"/>
      <c r="I58" s="118"/>
      <c r="J58" s="118"/>
      <c r="K58" s="118"/>
      <c r="L58" s="118"/>
      <c r="M58" s="118"/>
      <c r="N58" s="118"/>
      <c r="O58" s="118"/>
      <c r="P58" s="118"/>
      <c r="Q58" s="118"/>
    </row>
    <row r="59" spans="1:17">
      <c r="A59" s="71" t="s">
        <v>160</v>
      </c>
      <c r="B59" s="70"/>
      <c r="C59" s="82"/>
      <c r="D59" s="117"/>
      <c r="E59" s="70"/>
      <c r="F59" s="70"/>
      <c r="G59" s="70"/>
      <c r="H59" s="122"/>
      <c r="I59" s="122"/>
      <c r="J59" s="122"/>
      <c r="K59" s="122"/>
      <c r="L59" s="122"/>
      <c r="M59" s="122"/>
      <c r="N59" s="122"/>
      <c r="O59" s="122"/>
      <c r="P59" s="122"/>
      <c r="Q59" s="122"/>
    </row>
    <row r="60" spans="1:17">
      <c r="A60" s="71" t="s">
        <v>159</v>
      </c>
      <c r="B60" s="70"/>
      <c r="C60" s="82"/>
      <c r="D60" s="117"/>
      <c r="E60" s="70"/>
      <c r="F60" s="70"/>
      <c r="G60" s="70"/>
      <c r="H60" s="121"/>
      <c r="I60" s="121"/>
      <c r="J60" s="121"/>
      <c r="K60" s="121"/>
      <c r="L60" s="121"/>
      <c r="M60" s="121"/>
      <c r="N60" s="121"/>
      <c r="O60" s="121"/>
      <c r="P60" s="121"/>
      <c r="Q60" s="121"/>
    </row>
    <row r="61" spans="1:17">
      <c r="A61" s="71" t="s">
        <v>158</v>
      </c>
      <c r="B61" s="70"/>
      <c r="C61" s="82"/>
      <c r="D61" s="117"/>
      <c r="E61" s="70"/>
      <c r="F61" s="70"/>
      <c r="G61" s="70"/>
      <c r="H61" s="121"/>
      <c r="I61" s="121"/>
      <c r="J61" s="121"/>
      <c r="K61" s="121"/>
      <c r="L61" s="121"/>
      <c r="M61" s="121"/>
      <c r="N61" s="121"/>
      <c r="O61" s="121"/>
      <c r="P61" s="121"/>
      <c r="Q61" s="121"/>
    </row>
    <row r="62" spans="1:17">
      <c r="A62" s="71" t="s">
        <v>157</v>
      </c>
      <c r="B62" s="70"/>
      <c r="C62" s="82"/>
      <c r="D62" s="117"/>
      <c r="E62" s="70"/>
      <c r="F62" s="70"/>
      <c r="G62" s="70"/>
      <c r="H62" s="121"/>
      <c r="I62" s="121"/>
      <c r="J62" s="121"/>
      <c r="K62" s="121"/>
      <c r="L62" s="121"/>
      <c r="M62" s="121"/>
      <c r="N62" s="121"/>
      <c r="O62" s="121"/>
      <c r="P62" s="121"/>
      <c r="Q62" s="121"/>
    </row>
    <row r="63" spans="1:17">
      <c r="A63" s="120" t="s">
        <v>156</v>
      </c>
      <c r="B63" s="70"/>
      <c r="C63" s="82"/>
      <c r="D63" s="117"/>
      <c r="E63" s="70"/>
      <c r="F63" s="70"/>
      <c r="G63" s="70"/>
      <c r="H63" s="119"/>
      <c r="I63" s="119"/>
      <c r="J63" s="119"/>
      <c r="K63" s="119"/>
      <c r="L63" s="119"/>
      <c r="M63" s="119"/>
      <c r="N63" s="119"/>
      <c r="O63" s="119"/>
      <c r="P63" s="119"/>
      <c r="Q63" s="119"/>
    </row>
    <row r="64" spans="1:17">
      <c r="A64" s="84"/>
      <c r="B64" s="84"/>
      <c r="C64" s="82"/>
      <c r="D64" s="117"/>
      <c r="E64" s="70"/>
      <c r="F64" s="70"/>
      <c r="G64" s="70"/>
      <c r="H64" s="118"/>
      <c r="I64" s="118"/>
      <c r="J64" s="118"/>
      <c r="K64" s="118"/>
      <c r="L64" s="118"/>
      <c r="M64" s="118"/>
      <c r="N64" s="118"/>
      <c r="O64" s="118"/>
      <c r="P64" s="118"/>
      <c r="Q64" s="118"/>
    </row>
    <row r="65" spans="1:17" ht="15">
      <c r="A65" s="86" t="s">
        <v>155</v>
      </c>
      <c r="B65" s="82"/>
      <c r="C65" s="82"/>
      <c r="D65" s="117"/>
      <c r="E65" s="70"/>
      <c r="F65" s="70"/>
      <c r="G65" s="70"/>
      <c r="H65" s="75">
        <f t="shared" ref="H65:Q65" si="7">SUM(H59:H63)</f>
        <v>0</v>
      </c>
      <c r="I65" s="75">
        <f t="shared" si="7"/>
        <v>0</v>
      </c>
      <c r="J65" s="75">
        <f t="shared" si="7"/>
        <v>0</v>
      </c>
      <c r="K65" s="75">
        <f t="shared" si="7"/>
        <v>0</v>
      </c>
      <c r="L65" s="75">
        <f t="shared" si="7"/>
        <v>0</v>
      </c>
      <c r="M65" s="75">
        <f t="shared" si="7"/>
        <v>0</v>
      </c>
      <c r="N65" s="75">
        <f t="shared" si="7"/>
        <v>0</v>
      </c>
      <c r="O65" s="75">
        <f t="shared" si="7"/>
        <v>0</v>
      </c>
      <c r="P65" s="75">
        <f t="shared" si="7"/>
        <v>0</v>
      </c>
      <c r="Q65" s="75">
        <f t="shared" si="7"/>
        <v>0</v>
      </c>
    </row>
    <row r="66" spans="1:17" ht="7.5" customHeight="1">
      <c r="A66" s="89"/>
      <c r="B66" s="82"/>
      <c r="C66" s="82"/>
      <c r="D66" s="117"/>
      <c r="E66" s="70"/>
      <c r="F66" s="70"/>
      <c r="G66" s="70"/>
      <c r="H66" s="117"/>
      <c r="I66" s="117"/>
      <c r="J66" s="117"/>
      <c r="K66" s="117"/>
      <c r="L66" s="117"/>
      <c r="M66" s="117"/>
      <c r="N66" s="117"/>
      <c r="O66" s="117"/>
      <c r="P66" s="117"/>
      <c r="Q66" s="117"/>
    </row>
    <row r="67" spans="1:17">
      <c r="A67" s="116" t="s">
        <v>154</v>
      </c>
      <c r="B67" s="84"/>
      <c r="C67" s="70"/>
      <c r="D67" s="115"/>
      <c r="E67" s="70"/>
      <c r="F67" s="70"/>
      <c r="G67" s="70"/>
      <c r="H67" s="114" t="str">
        <f t="shared" ref="H67:Q67" si="8">IF(ROUND(H65,1)=ROUND(H56,1),"OK","Error")</f>
        <v>OK</v>
      </c>
      <c r="I67" s="114" t="str">
        <f t="shared" si="8"/>
        <v>OK</v>
      </c>
      <c r="J67" s="114" t="str">
        <f t="shared" si="8"/>
        <v>OK</v>
      </c>
      <c r="K67" s="114" t="str">
        <f t="shared" si="8"/>
        <v>OK</v>
      </c>
      <c r="L67" s="114" t="str">
        <f t="shared" si="8"/>
        <v>OK</v>
      </c>
      <c r="M67" s="114" t="str">
        <f t="shared" si="8"/>
        <v>OK</v>
      </c>
      <c r="N67" s="114" t="str">
        <f t="shared" si="8"/>
        <v>OK</v>
      </c>
      <c r="O67" s="114" t="str">
        <f t="shared" si="8"/>
        <v>OK</v>
      </c>
      <c r="P67" s="114" t="str">
        <f t="shared" si="8"/>
        <v>OK</v>
      </c>
      <c r="Q67" s="114" t="str">
        <f t="shared" si="8"/>
        <v>OK</v>
      </c>
    </row>
    <row r="68" spans="1:17" ht="7.5" customHeight="1">
      <c r="A68" s="112"/>
      <c r="B68" s="112"/>
      <c r="C68" s="70"/>
      <c r="D68" s="111"/>
      <c r="E68" s="70"/>
      <c r="F68" s="70"/>
      <c r="G68" s="70"/>
      <c r="H68" s="111"/>
      <c r="I68" s="111"/>
      <c r="J68" s="111"/>
      <c r="K68" s="111"/>
      <c r="L68" s="111"/>
      <c r="M68" s="111"/>
      <c r="N68" s="111"/>
      <c r="O68" s="111"/>
      <c r="P68" s="111"/>
      <c r="Q68" s="111"/>
    </row>
    <row r="69" spans="1:17" ht="15">
      <c r="A69" s="113" t="s">
        <v>153</v>
      </c>
      <c r="B69" s="112"/>
      <c r="C69" s="70"/>
      <c r="D69" s="111"/>
      <c r="E69" s="70"/>
      <c r="F69" s="70"/>
      <c r="G69" s="70"/>
      <c r="H69" s="110">
        <f t="shared" ref="H69:Q69" si="9">H33+H35+H40+H41-H24-H25-H26+H46-H28-H17</f>
        <v>0</v>
      </c>
      <c r="I69" s="110">
        <f t="shared" si="9"/>
        <v>0</v>
      </c>
      <c r="J69" s="110">
        <f t="shared" si="9"/>
        <v>0</v>
      </c>
      <c r="K69" s="110">
        <f t="shared" si="9"/>
        <v>0</v>
      </c>
      <c r="L69" s="110">
        <f t="shared" si="9"/>
        <v>0</v>
      </c>
      <c r="M69" s="110">
        <f t="shared" si="9"/>
        <v>0</v>
      </c>
      <c r="N69" s="110">
        <f t="shared" si="9"/>
        <v>0</v>
      </c>
      <c r="O69" s="110">
        <f t="shared" si="9"/>
        <v>0</v>
      </c>
      <c r="P69" s="110">
        <f t="shared" si="9"/>
        <v>0</v>
      </c>
      <c r="Q69" s="110">
        <f t="shared" si="9"/>
        <v>0</v>
      </c>
    </row>
    <row r="70" spans="1:17" ht="7.5" customHeight="1">
      <c r="A70" s="137"/>
      <c r="B70" s="137"/>
      <c r="C70" s="137"/>
      <c r="D70" s="137"/>
      <c r="E70" s="137"/>
      <c r="F70" s="137"/>
      <c r="G70" s="137"/>
      <c r="H70" s="137"/>
    </row>
    <row r="71" spans="1:17" ht="11.25" customHeight="1">
      <c r="A71" s="137"/>
      <c r="B71" s="137"/>
      <c r="C71" s="137"/>
      <c r="D71" s="137"/>
      <c r="E71" s="137"/>
      <c r="F71" s="137"/>
      <c r="G71" s="137"/>
      <c r="H71" s="137"/>
    </row>
    <row r="72" spans="1:17" ht="26.25">
      <c r="A72" s="136" t="s">
        <v>148</v>
      </c>
      <c r="B72" s="135"/>
      <c r="C72" s="133"/>
      <c r="D72" s="134"/>
      <c r="E72" s="133"/>
      <c r="F72" s="133"/>
      <c r="G72" s="133"/>
      <c r="H72" s="133"/>
    </row>
    <row r="73" spans="1:17" ht="15">
      <c r="A73" s="132"/>
      <c r="B73" s="131"/>
      <c r="C73" s="131"/>
      <c r="D73" s="130"/>
      <c r="E73" s="129" t="s">
        <v>20</v>
      </c>
      <c r="F73" s="129"/>
      <c r="G73" s="129"/>
      <c r="H73" s="99">
        <v>2012</v>
      </c>
      <c r="I73" s="99">
        <f t="shared" ref="I73:Q73" si="10">SUM(H73+1)</f>
        <v>2013</v>
      </c>
      <c r="J73" s="99">
        <f t="shared" si="10"/>
        <v>2014</v>
      </c>
      <c r="K73" s="99">
        <f t="shared" si="10"/>
        <v>2015</v>
      </c>
      <c r="L73" s="99">
        <f t="shared" si="10"/>
        <v>2016</v>
      </c>
      <c r="M73" s="99">
        <f t="shared" si="10"/>
        <v>2017</v>
      </c>
      <c r="N73" s="99">
        <f t="shared" si="10"/>
        <v>2018</v>
      </c>
      <c r="O73" s="99">
        <f t="shared" si="10"/>
        <v>2019</v>
      </c>
      <c r="P73" s="99">
        <f t="shared" si="10"/>
        <v>2020</v>
      </c>
      <c r="Q73" s="99">
        <f t="shared" si="10"/>
        <v>2021</v>
      </c>
    </row>
    <row r="74" spans="1:17">
      <c r="A74" s="128"/>
      <c r="B74" s="82"/>
      <c r="C74" s="82"/>
      <c r="D74" s="82"/>
      <c r="E74" s="82"/>
      <c r="F74" s="82"/>
      <c r="G74" s="82"/>
      <c r="H74" s="70"/>
      <c r="I74" s="70"/>
      <c r="J74" s="70"/>
      <c r="K74" s="70"/>
      <c r="L74" s="70"/>
      <c r="M74" s="70"/>
      <c r="N74" s="70"/>
      <c r="O74" s="70"/>
      <c r="P74" s="70"/>
      <c r="Q74" s="70"/>
    </row>
    <row r="75" spans="1:17">
      <c r="A75" s="71" t="s">
        <v>194</v>
      </c>
      <c r="B75" s="84"/>
      <c r="C75" s="127"/>
      <c r="D75" s="127"/>
      <c r="E75" s="94"/>
      <c r="F75" s="94"/>
      <c r="G75" s="94"/>
      <c r="H75" s="95" t="s">
        <v>148</v>
      </c>
      <c r="I75" s="95" t="s">
        <v>148</v>
      </c>
      <c r="J75" s="95" t="s">
        <v>148</v>
      </c>
      <c r="K75" s="95" t="s">
        <v>148</v>
      </c>
      <c r="L75" s="95" t="s">
        <v>148</v>
      </c>
      <c r="M75" s="95" t="s">
        <v>148</v>
      </c>
      <c r="N75" s="95" t="s">
        <v>148</v>
      </c>
      <c r="O75" s="95" t="s">
        <v>148</v>
      </c>
      <c r="P75" s="95" t="s">
        <v>148</v>
      </c>
      <c r="Q75" s="95" t="s">
        <v>148</v>
      </c>
    </row>
    <row r="76" spans="1:17" ht="15">
      <c r="A76" s="86" t="s">
        <v>193</v>
      </c>
      <c r="B76" s="82"/>
      <c r="C76" s="112"/>
      <c r="D76" s="111"/>
      <c r="E76" s="70"/>
      <c r="F76" s="70"/>
      <c r="G76" s="70"/>
      <c r="H76" s="111"/>
      <c r="I76" s="111"/>
      <c r="J76" s="111"/>
      <c r="K76" s="111"/>
      <c r="L76" s="111"/>
      <c r="M76" s="111"/>
      <c r="N76" s="111"/>
      <c r="O76" s="111"/>
      <c r="P76" s="111"/>
      <c r="Q76" s="111"/>
    </row>
    <row r="77" spans="1:17">
      <c r="A77" s="71" t="s">
        <v>192</v>
      </c>
      <c r="B77" s="82"/>
      <c r="C77" s="82"/>
      <c r="D77" s="117"/>
      <c r="E77" s="70"/>
      <c r="F77" s="70"/>
      <c r="G77" s="70"/>
      <c r="H77" s="80"/>
      <c r="I77" s="80"/>
      <c r="J77" s="80"/>
      <c r="K77" s="80"/>
      <c r="L77" s="80"/>
      <c r="M77" s="80"/>
      <c r="N77" s="80"/>
      <c r="O77" s="80"/>
      <c r="P77" s="80"/>
      <c r="Q77" s="80"/>
    </row>
    <row r="78" spans="1:17">
      <c r="A78" s="71" t="s">
        <v>182</v>
      </c>
      <c r="B78" s="82"/>
      <c r="C78" s="82"/>
      <c r="D78" s="117"/>
      <c r="E78" s="70"/>
      <c r="F78" s="70"/>
      <c r="G78" s="70"/>
      <c r="H78" s="121"/>
      <c r="I78" s="121"/>
      <c r="J78" s="121"/>
      <c r="K78" s="121"/>
      <c r="L78" s="121"/>
      <c r="M78" s="121"/>
      <c r="N78" s="121"/>
      <c r="O78" s="121"/>
      <c r="P78" s="121"/>
      <c r="Q78" s="121"/>
    </row>
    <row r="79" spans="1:17">
      <c r="A79" s="71" t="s">
        <v>191</v>
      </c>
      <c r="B79" s="82"/>
      <c r="C79" s="82"/>
      <c r="D79" s="117"/>
      <c r="E79" s="70"/>
      <c r="F79" s="70"/>
      <c r="G79" s="70"/>
      <c r="H79" s="121"/>
      <c r="I79" s="121"/>
      <c r="J79" s="121"/>
      <c r="K79" s="121"/>
      <c r="L79" s="121"/>
      <c r="M79" s="121"/>
      <c r="N79" s="121"/>
      <c r="O79" s="121"/>
      <c r="P79" s="121"/>
      <c r="Q79" s="121"/>
    </row>
    <row r="80" spans="1:17">
      <c r="A80" s="71" t="s">
        <v>190</v>
      </c>
      <c r="B80" s="82"/>
      <c r="C80" s="82"/>
      <c r="D80" s="117"/>
      <c r="E80" s="70"/>
      <c r="F80" s="70"/>
      <c r="G80" s="70"/>
      <c r="H80" s="121"/>
      <c r="I80" s="121"/>
      <c r="J80" s="121"/>
      <c r="K80" s="121"/>
      <c r="L80" s="121"/>
      <c r="M80" s="121"/>
      <c r="N80" s="121"/>
      <c r="O80" s="121"/>
      <c r="P80" s="121"/>
      <c r="Q80" s="121"/>
    </row>
    <row r="81" spans="1:17">
      <c r="A81" s="71" t="s">
        <v>189</v>
      </c>
      <c r="B81" s="82"/>
      <c r="C81" s="82"/>
      <c r="D81" s="117"/>
      <c r="E81" s="70"/>
      <c r="F81" s="70"/>
      <c r="G81" s="70"/>
      <c r="H81" s="121"/>
      <c r="I81" s="121"/>
      <c r="J81" s="121"/>
      <c r="K81" s="121"/>
      <c r="L81" s="121"/>
      <c r="M81" s="121"/>
      <c r="N81" s="121"/>
      <c r="O81" s="121"/>
      <c r="P81" s="121"/>
      <c r="Q81" s="121"/>
    </row>
    <row r="82" spans="1:17">
      <c r="A82" s="71" t="s">
        <v>180</v>
      </c>
      <c r="B82" s="82"/>
      <c r="C82" s="82"/>
      <c r="D82" s="117"/>
      <c r="E82" s="70"/>
      <c r="F82" s="70"/>
      <c r="G82" s="70"/>
      <c r="H82" s="121"/>
      <c r="I82" s="121"/>
      <c r="J82" s="121"/>
      <c r="K82" s="121"/>
      <c r="L82" s="121"/>
      <c r="M82" s="121"/>
      <c r="N82" s="121"/>
      <c r="O82" s="121"/>
      <c r="P82" s="121"/>
      <c r="Q82" s="121"/>
    </row>
    <row r="83" spans="1:17">
      <c r="A83" s="71" t="s">
        <v>164</v>
      </c>
      <c r="B83" s="82"/>
      <c r="C83" s="82"/>
      <c r="D83" s="117"/>
      <c r="E83" s="70"/>
      <c r="F83" s="70"/>
      <c r="G83" s="70"/>
      <c r="H83" s="119"/>
      <c r="I83" s="119"/>
      <c r="J83" s="119"/>
      <c r="K83" s="119"/>
      <c r="L83" s="119"/>
      <c r="M83" s="119"/>
      <c r="N83" s="119"/>
      <c r="O83" s="119"/>
      <c r="P83" s="119"/>
      <c r="Q83" s="119"/>
    </row>
    <row r="84" spans="1:17">
      <c r="A84" s="84"/>
      <c r="B84" s="82"/>
      <c r="C84" s="82"/>
      <c r="D84" s="117"/>
      <c r="E84" s="70"/>
      <c r="F84" s="70"/>
      <c r="G84" s="70"/>
      <c r="H84" s="75">
        <f t="shared" ref="H84:Q84" si="11">SUM(H77:H83)</f>
        <v>0</v>
      </c>
      <c r="I84" s="75">
        <f t="shared" si="11"/>
        <v>0</v>
      </c>
      <c r="J84" s="75">
        <f t="shared" si="11"/>
        <v>0</v>
      </c>
      <c r="K84" s="75">
        <f t="shared" si="11"/>
        <v>0</v>
      </c>
      <c r="L84" s="75">
        <f t="shared" si="11"/>
        <v>0</v>
      </c>
      <c r="M84" s="75">
        <f t="shared" si="11"/>
        <v>0</v>
      </c>
      <c r="N84" s="75">
        <f t="shared" si="11"/>
        <v>0</v>
      </c>
      <c r="O84" s="75">
        <f t="shared" si="11"/>
        <v>0</v>
      </c>
      <c r="P84" s="75">
        <f t="shared" si="11"/>
        <v>0</v>
      </c>
      <c r="Q84" s="75">
        <f t="shared" si="11"/>
        <v>0</v>
      </c>
    </row>
    <row r="85" spans="1:17" ht="15">
      <c r="A85" s="86" t="s">
        <v>188</v>
      </c>
      <c r="B85" s="82"/>
      <c r="C85" s="82"/>
      <c r="D85" s="117"/>
      <c r="E85" s="70"/>
      <c r="F85" s="70"/>
      <c r="G85" s="70"/>
      <c r="H85" s="118"/>
      <c r="I85" s="118"/>
      <c r="J85" s="118"/>
      <c r="K85" s="118"/>
      <c r="L85" s="118"/>
      <c r="M85" s="118"/>
      <c r="N85" s="118"/>
      <c r="O85" s="118"/>
      <c r="P85" s="118"/>
      <c r="Q85" s="118"/>
    </row>
    <row r="86" spans="1:17">
      <c r="A86" s="71" t="s">
        <v>187</v>
      </c>
      <c r="B86" s="70"/>
      <c r="C86" s="82"/>
      <c r="D86" s="117"/>
      <c r="E86" s="70"/>
      <c r="F86" s="70"/>
      <c r="G86" s="70"/>
      <c r="H86" s="122"/>
      <c r="I86" s="122"/>
      <c r="J86" s="122"/>
      <c r="K86" s="122"/>
      <c r="L86" s="122"/>
      <c r="M86" s="122"/>
      <c r="N86" s="122"/>
      <c r="O86" s="122"/>
      <c r="P86" s="122"/>
      <c r="Q86" s="122"/>
    </row>
    <row r="87" spans="1:17">
      <c r="A87" s="71" t="s">
        <v>186</v>
      </c>
      <c r="B87" s="124"/>
      <c r="C87" s="70"/>
      <c r="D87" s="70"/>
      <c r="E87" s="70"/>
      <c r="F87" s="70"/>
      <c r="G87" s="70"/>
      <c r="H87" s="121"/>
      <c r="I87" s="121"/>
      <c r="J87" s="121"/>
      <c r="K87" s="121"/>
      <c r="L87" s="121"/>
      <c r="M87" s="121"/>
      <c r="N87" s="121"/>
      <c r="O87" s="121"/>
      <c r="P87" s="121"/>
      <c r="Q87" s="121"/>
    </row>
    <row r="88" spans="1:17">
      <c r="A88" s="71" t="s">
        <v>185</v>
      </c>
      <c r="B88" s="117"/>
      <c r="C88" s="70"/>
      <c r="D88" s="70"/>
      <c r="E88" s="70"/>
      <c r="F88" s="70"/>
      <c r="G88" s="70"/>
      <c r="H88" s="121"/>
      <c r="I88" s="121"/>
      <c r="J88" s="121"/>
      <c r="K88" s="121"/>
      <c r="L88" s="121"/>
      <c r="M88" s="121"/>
      <c r="N88" s="121"/>
      <c r="O88" s="121"/>
      <c r="P88" s="121"/>
      <c r="Q88" s="121"/>
    </row>
    <row r="89" spans="1:17">
      <c r="A89" s="126" t="s">
        <v>184</v>
      </c>
      <c r="B89" s="117"/>
      <c r="C89" s="70"/>
      <c r="D89" s="70"/>
      <c r="E89" s="70"/>
      <c r="F89" s="70"/>
      <c r="G89" s="70"/>
      <c r="H89" s="121"/>
      <c r="I89" s="121"/>
      <c r="J89" s="121"/>
      <c r="K89" s="121"/>
      <c r="L89" s="121"/>
      <c r="M89" s="121"/>
      <c r="N89" s="121"/>
      <c r="O89" s="121"/>
      <c r="P89" s="121"/>
      <c r="Q89" s="121"/>
    </row>
    <row r="90" spans="1:17">
      <c r="A90" s="71" t="s">
        <v>183</v>
      </c>
      <c r="B90" s="70"/>
      <c r="C90" s="82"/>
      <c r="D90" s="117"/>
      <c r="E90" s="70"/>
      <c r="F90" s="70"/>
      <c r="G90" s="70"/>
      <c r="H90" s="121"/>
      <c r="I90" s="121"/>
      <c r="J90" s="121"/>
      <c r="K90" s="121"/>
      <c r="L90" s="121"/>
      <c r="M90" s="121"/>
      <c r="N90" s="121"/>
      <c r="O90" s="121"/>
      <c r="P90" s="121"/>
      <c r="Q90" s="121"/>
    </row>
    <row r="91" spans="1:17">
      <c r="A91" s="71" t="s">
        <v>182</v>
      </c>
      <c r="B91" s="70"/>
      <c r="C91" s="82"/>
      <c r="D91" s="117"/>
      <c r="E91" s="70"/>
      <c r="F91" s="70"/>
      <c r="G91" s="70"/>
      <c r="H91" s="121"/>
      <c r="I91" s="121"/>
      <c r="J91" s="121"/>
      <c r="K91" s="121"/>
      <c r="L91" s="121"/>
      <c r="M91" s="121"/>
      <c r="N91" s="121"/>
      <c r="O91" s="121"/>
      <c r="P91" s="121"/>
      <c r="Q91" s="121"/>
    </row>
    <row r="92" spans="1:17">
      <c r="A92" s="71" t="s">
        <v>181</v>
      </c>
      <c r="B92" s="70"/>
      <c r="C92" s="82"/>
      <c r="D92" s="117"/>
      <c r="E92" s="70"/>
      <c r="F92" s="70"/>
      <c r="G92" s="70"/>
      <c r="H92" s="121"/>
      <c r="I92" s="121"/>
      <c r="J92" s="121"/>
      <c r="K92" s="121"/>
      <c r="L92" s="121"/>
      <c r="M92" s="121"/>
      <c r="N92" s="121"/>
      <c r="O92" s="121"/>
      <c r="P92" s="121"/>
      <c r="Q92" s="121"/>
    </row>
    <row r="93" spans="1:17">
      <c r="A93" s="71" t="s">
        <v>180</v>
      </c>
      <c r="B93" s="70"/>
      <c r="C93" s="82"/>
      <c r="D93" s="117"/>
      <c r="E93" s="70"/>
      <c r="F93" s="70"/>
      <c r="G93" s="70"/>
      <c r="H93" s="121"/>
      <c r="I93" s="121"/>
      <c r="J93" s="121"/>
      <c r="K93" s="121"/>
      <c r="L93" s="121"/>
      <c r="M93" s="121"/>
      <c r="N93" s="121"/>
      <c r="O93" s="121"/>
      <c r="P93" s="121"/>
      <c r="Q93" s="121"/>
    </row>
    <row r="94" spans="1:17">
      <c r="A94" s="71" t="s">
        <v>164</v>
      </c>
      <c r="B94" s="70"/>
      <c r="C94" s="82"/>
      <c r="D94" s="117"/>
      <c r="E94" s="70"/>
      <c r="F94" s="70"/>
      <c r="G94" s="70"/>
      <c r="H94" s="119"/>
      <c r="I94" s="119"/>
      <c r="J94" s="119"/>
      <c r="K94" s="119"/>
      <c r="L94" s="119"/>
      <c r="M94" s="119"/>
      <c r="N94" s="119"/>
      <c r="O94" s="119"/>
      <c r="P94" s="119"/>
      <c r="Q94" s="119"/>
    </row>
    <row r="95" spans="1:17">
      <c r="A95" s="84"/>
      <c r="B95" s="84"/>
      <c r="C95" s="82"/>
      <c r="D95" s="117"/>
      <c r="E95" s="70"/>
      <c r="F95" s="70"/>
      <c r="G95" s="70"/>
      <c r="H95" s="75">
        <f t="shared" ref="H95:Q95" si="12">SUM(H86:H94)</f>
        <v>0</v>
      </c>
      <c r="I95" s="75">
        <f t="shared" si="12"/>
        <v>0</v>
      </c>
      <c r="J95" s="75">
        <f t="shared" si="12"/>
        <v>0</v>
      </c>
      <c r="K95" s="75">
        <f t="shared" si="12"/>
        <v>0</v>
      </c>
      <c r="L95" s="75">
        <f t="shared" si="12"/>
        <v>0</v>
      </c>
      <c r="M95" s="75">
        <f t="shared" si="12"/>
        <v>0</v>
      </c>
      <c r="N95" s="75">
        <f t="shared" si="12"/>
        <v>0</v>
      </c>
      <c r="O95" s="75">
        <f t="shared" si="12"/>
        <v>0</v>
      </c>
      <c r="P95" s="75">
        <f t="shared" si="12"/>
        <v>0</v>
      </c>
      <c r="Q95" s="75">
        <f t="shared" si="12"/>
        <v>0</v>
      </c>
    </row>
    <row r="96" spans="1:17" ht="15">
      <c r="A96" s="86" t="s">
        <v>179</v>
      </c>
      <c r="B96" s="82"/>
      <c r="C96" s="82"/>
      <c r="D96" s="117"/>
      <c r="E96" s="70"/>
      <c r="F96" s="70"/>
      <c r="G96" s="70"/>
      <c r="H96" s="118"/>
      <c r="I96" s="118"/>
      <c r="J96" s="118"/>
      <c r="K96" s="118"/>
      <c r="L96" s="118"/>
      <c r="M96" s="118"/>
      <c r="N96" s="118"/>
      <c r="O96" s="118"/>
      <c r="P96" s="118"/>
      <c r="Q96" s="118"/>
    </row>
    <row r="97" spans="1:17">
      <c r="A97" s="89" t="s">
        <v>175</v>
      </c>
      <c r="B97" s="84"/>
      <c r="C97" s="82"/>
      <c r="D97" s="117"/>
      <c r="E97" s="70"/>
      <c r="F97" s="70"/>
      <c r="G97" s="70"/>
      <c r="H97" s="125"/>
      <c r="I97" s="125"/>
      <c r="J97" s="125"/>
      <c r="K97" s="125"/>
      <c r="L97" s="125"/>
      <c r="M97" s="125"/>
      <c r="N97" s="125"/>
      <c r="O97" s="125"/>
      <c r="P97" s="125"/>
      <c r="Q97" s="125"/>
    </row>
    <row r="98" spans="1:17">
      <c r="A98" s="71" t="s">
        <v>178</v>
      </c>
      <c r="B98" s="84"/>
      <c r="C98" s="70"/>
      <c r="D98" s="117"/>
      <c r="E98" s="70"/>
      <c r="F98" s="70"/>
      <c r="G98" s="70"/>
      <c r="H98" s="122"/>
      <c r="I98" s="122"/>
      <c r="J98" s="122"/>
      <c r="K98" s="122"/>
      <c r="L98" s="122"/>
      <c r="M98" s="122"/>
      <c r="N98" s="122"/>
      <c r="O98" s="122"/>
      <c r="P98" s="122"/>
      <c r="Q98" s="122"/>
    </row>
    <row r="99" spans="1:17">
      <c r="A99" s="71" t="s">
        <v>177</v>
      </c>
      <c r="B99" s="84"/>
      <c r="C99" s="70"/>
      <c r="D99" s="117"/>
      <c r="E99" s="70"/>
      <c r="F99" s="70"/>
      <c r="G99" s="70"/>
      <c r="H99" s="121"/>
      <c r="I99" s="121"/>
      <c r="J99" s="121"/>
      <c r="K99" s="121"/>
      <c r="L99" s="121"/>
      <c r="M99" s="121"/>
      <c r="N99" s="121"/>
      <c r="O99" s="121"/>
      <c r="P99" s="121"/>
      <c r="Q99" s="121"/>
    </row>
    <row r="100" spans="1:17">
      <c r="A100" s="71" t="s">
        <v>164</v>
      </c>
      <c r="B100" s="84"/>
      <c r="C100" s="70"/>
      <c r="D100" s="124"/>
      <c r="E100" s="70"/>
      <c r="F100" s="70"/>
      <c r="G100" s="70"/>
      <c r="H100" s="121"/>
      <c r="I100" s="121"/>
      <c r="J100" s="121"/>
      <c r="K100" s="121"/>
      <c r="L100" s="121"/>
      <c r="M100" s="121"/>
      <c r="N100" s="121"/>
      <c r="O100" s="121"/>
      <c r="P100" s="121"/>
      <c r="Q100" s="121"/>
    </row>
    <row r="101" spans="1:17">
      <c r="A101" s="84"/>
      <c r="B101" s="84"/>
      <c r="C101" s="82"/>
      <c r="D101" s="117"/>
      <c r="E101" s="70"/>
      <c r="F101" s="70"/>
      <c r="G101" s="70"/>
      <c r="H101" s="75">
        <f t="shared" ref="H101:Q101" si="13">SUM(H98:H100)</f>
        <v>0</v>
      </c>
      <c r="I101" s="75">
        <f t="shared" si="13"/>
        <v>0</v>
      </c>
      <c r="J101" s="75">
        <f t="shared" si="13"/>
        <v>0</v>
      </c>
      <c r="K101" s="75">
        <f t="shared" si="13"/>
        <v>0</v>
      </c>
      <c r="L101" s="75">
        <f t="shared" si="13"/>
        <v>0</v>
      </c>
      <c r="M101" s="75">
        <f t="shared" si="13"/>
        <v>0</v>
      </c>
      <c r="N101" s="75">
        <f t="shared" si="13"/>
        <v>0</v>
      </c>
      <c r="O101" s="75">
        <f t="shared" si="13"/>
        <v>0</v>
      </c>
      <c r="P101" s="75">
        <f t="shared" si="13"/>
        <v>0</v>
      </c>
      <c r="Q101" s="75">
        <f t="shared" si="13"/>
        <v>0</v>
      </c>
    </row>
    <row r="102" spans="1:17" ht="15">
      <c r="A102" s="86" t="s">
        <v>176</v>
      </c>
      <c r="B102" s="82"/>
      <c r="C102" s="82"/>
      <c r="D102" s="117"/>
      <c r="E102" s="70"/>
      <c r="F102" s="70"/>
      <c r="G102" s="70"/>
      <c r="H102" s="118"/>
      <c r="I102" s="118"/>
      <c r="J102" s="118"/>
      <c r="K102" s="118"/>
      <c r="L102" s="118"/>
      <c r="M102" s="118"/>
      <c r="N102" s="118"/>
      <c r="O102" s="118"/>
      <c r="P102" s="118"/>
      <c r="Q102" s="118"/>
    </row>
    <row r="103" spans="1:17">
      <c r="A103" s="89" t="s">
        <v>175</v>
      </c>
      <c r="B103" s="70"/>
      <c r="C103" s="82"/>
      <c r="D103" s="117"/>
      <c r="E103" s="70"/>
      <c r="F103" s="70"/>
      <c r="G103" s="70"/>
      <c r="H103" s="125"/>
      <c r="I103" s="125"/>
      <c r="J103" s="125"/>
      <c r="K103" s="125"/>
      <c r="L103" s="125"/>
      <c r="M103" s="125"/>
      <c r="N103" s="125"/>
      <c r="O103" s="125"/>
      <c r="P103" s="125"/>
      <c r="Q103" s="125"/>
    </row>
    <row r="104" spans="1:17">
      <c r="A104" s="89"/>
      <c r="B104" s="70"/>
      <c r="C104" s="82"/>
      <c r="D104" s="117"/>
      <c r="E104" s="70"/>
      <c r="F104" s="70"/>
      <c r="G104" s="70"/>
      <c r="H104" s="125"/>
      <c r="I104" s="125"/>
      <c r="J104" s="125"/>
      <c r="K104" s="125"/>
      <c r="L104" s="125"/>
      <c r="M104" s="125"/>
      <c r="N104" s="125"/>
      <c r="O104" s="125"/>
      <c r="P104" s="125"/>
      <c r="Q104" s="125"/>
    </row>
    <row r="105" spans="1:17">
      <c r="A105" s="71" t="s">
        <v>174</v>
      </c>
      <c r="B105" s="70"/>
      <c r="C105" s="70"/>
      <c r="D105" s="117"/>
      <c r="E105" s="70"/>
      <c r="F105" s="70"/>
      <c r="G105" s="70"/>
      <c r="H105" s="122"/>
      <c r="I105" s="122"/>
      <c r="J105" s="122"/>
      <c r="K105" s="122"/>
      <c r="L105" s="122"/>
      <c r="M105" s="122"/>
      <c r="N105" s="122"/>
      <c r="O105" s="122"/>
      <c r="P105" s="122"/>
      <c r="Q105" s="122"/>
    </row>
    <row r="106" spans="1:17">
      <c r="A106" s="71" t="s">
        <v>173</v>
      </c>
      <c r="B106" s="70"/>
      <c r="C106" s="70"/>
      <c r="D106" s="124"/>
      <c r="E106" s="70"/>
      <c r="F106" s="70"/>
      <c r="G106" s="70"/>
      <c r="H106" s="121"/>
      <c r="I106" s="121"/>
      <c r="J106" s="121"/>
      <c r="K106" s="121"/>
      <c r="L106" s="121"/>
      <c r="M106" s="121"/>
      <c r="N106" s="121"/>
      <c r="O106" s="121"/>
      <c r="P106" s="121"/>
      <c r="Q106" s="121"/>
    </row>
    <row r="107" spans="1:17">
      <c r="A107" s="71" t="s">
        <v>172</v>
      </c>
      <c r="B107" s="70"/>
      <c r="C107" s="82"/>
      <c r="D107" s="117"/>
      <c r="E107" s="70"/>
      <c r="F107" s="70"/>
      <c r="G107" s="70"/>
      <c r="H107" s="121"/>
      <c r="I107" s="121"/>
      <c r="J107" s="121"/>
      <c r="K107" s="121"/>
      <c r="L107" s="121"/>
      <c r="M107" s="121"/>
      <c r="N107" s="121"/>
      <c r="O107" s="121"/>
      <c r="P107" s="121"/>
      <c r="Q107" s="121"/>
    </row>
    <row r="108" spans="1:17">
      <c r="A108" s="71" t="s">
        <v>171</v>
      </c>
      <c r="B108" s="84"/>
      <c r="C108" s="70"/>
      <c r="D108" s="124"/>
      <c r="E108" s="70"/>
      <c r="F108" s="70"/>
      <c r="G108" s="70"/>
      <c r="H108" s="121"/>
      <c r="I108" s="121"/>
      <c r="J108" s="121"/>
      <c r="K108" s="121"/>
      <c r="L108" s="121"/>
      <c r="M108" s="121"/>
      <c r="N108" s="121"/>
      <c r="O108" s="121"/>
      <c r="P108" s="121"/>
      <c r="Q108" s="121"/>
    </row>
    <row r="109" spans="1:17">
      <c r="A109" s="71" t="s">
        <v>170</v>
      </c>
      <c r="B109" s="84"/>
      <c r="C109" s="70"/>
      <c r="D109" s="124"/>
      <c r="E109" s="70"/>
      <c r="F109" s="70"/>
      <c r="G109" s="70"/>
      <c r="H109" s="121"/>
      <c r="I109" s="121"/>
      <c r="J109" s="121"/>
      <c r="K109" s="121"/>
      <c r="L109" s="121"/>
      <c r="M109" s="121"/>
      <c r="N109" s="121"/>
      <c r="O109" s="121"/>
      <c r="P109" s="121"/>
      <c r="Q109" s="121"/>
    </row>
    <row r="110" spans="1:17">
      <c r="A110" s="71" t="s">
        <v>91</v>
      </c>
      <c r="B110" s="84"/>
      <c r="C110" s="84"/>
      <c r="D110" s="123"/>
      <c r="E110" s="70"/>
      <c r="F110" s="70"/>
      <c r="G110" s="70"/>
      <c r="H110" s="121"/>
      <c r="I110" s="121"/>
      <c r="J110" s="121"/>
      <c r="K110" s="121"/>
      <c r="L110" s="121"/>
      <c r="M110" s="121"/>
      <c r="N110" s="121"/>
      <c r="O110" s="121"/>
      <c r="P110" s="121"/>
      <c r="Q110" s="121"/>
    </row>
    <row r="111" spans="1:17">
      <c r="A111" s="71" t="s">
        <v>169</v>
      </c>
      <c r="B111" s="84"/>
      <c r="C111" s="84"/>
      <c r="D111" s="123"/>
      <c r="E111" s="70"/>
      <c r="F111" s="70"/>
      <c r="G111" s="70"/>
      <c r="H111" s="121"/>
      <c r="I111" s="121"/>
      <c r="J111" s="121"/>
      <c r="K111" s="121"/>
      <c r="L111" s="121"/>
      <c r="M111" s="121"/>
      <c r="N111" s="121"/>
      <c r="O111" s="121"/>
      <c r="P111" s="121"/>
      <c r="Q111" s="121"/>
    </row>
    <row r="112" spans="1:17">
      <c r="A112" s="71" t="s">
        <v>164</v>
      </c>
      <c r="B112" s="84"/>
      <c r="C112" s="70"/>
      <c r="D112" s="117"/>
      <c r="E112" s="70"/>
      <c r="F112" s="70"/>
      <c r="G112" s="70"/>
      <c r="H112" s="121"/>
      <c r="I112" s="121"/>
      <c r="J112" s="121"/>
      <c r="K112" s="121"/>
      <c r="L112" s="121"/>
      <c r="M112" s="121"/>
      <c r="N112" s="121"/>
      <c r="O112" s="121"/>
      <c r="P112" s="121"/>
      <c r="Q112" s="121"/>
    </row>
    <row r="113" spans="1:17">
      <c r="A113" s="84"/>
      <c r="B113" s="84"/>
      <c r="C113" s="82"/>
      <c r="D113" s="117"/>
      <c r="E113" s="70"/>
      <c r="F113" s="70"/>
      <c r="G113" s="70"/>
      <c r="H113" s="75">
        <f t="shared" ref="H113:Q113" si="14">SUM(H105:H112)</f>
        <v>0</v>
      </c>
      <c r="I113" s="75">
        <f t="shared" si="14"/>
        <v>0</v>
      </c>
      <c r="J113" s="75">
        <f t="shared" si="14"/>
        <v>0</v>
      </c>
      <c r="K113" s="75">
        <f t="shared" si="14"/>
        <v>0</v>
      </c>
      <c r="L113" s="75">
        <f t="shared" si="14"/>
        <v>0</v>
      </c>
      <c r="M113" s="75">
        <f t="shared" si="14"/>
        <v>0</v>
      </c>
      <c r="N113" s="75">
        <f t="shared" si="14"/>
        <v>0</v>
      </c>
      <c r="O113" s="75">
        <f t="shared" si="14"/>
        <v>0</v>
      </c>
      <c r="P113" s="75">
        <f t="shared" si="14"/>
        <v>0</v>
      </c>
      <c r="Q113" s="75">
        <f t="shared" si="14"/>
        <v>0</v>
      </c>
    </row>
    <row r="114" spans="1:17" ht="15">
      <c r="A114" s="86" t="s">
        <v>168</v>
      </c>
      <c r="B114" s="82"/>
      <c r="C114" s="82"/>
      <c r="D114" s="117"/>
      <c r="E114" s="70"/>
      <c r="F114" s="70"/>
      <c r="G114" s="70"/>
      <c r="H114" s="118"/>
      <c r="I114" s="118"/>
      <c r="J114" s="118"/>
      <c r="K114" s="118"/>
      <c r="L114" s="118"/>
      <c r="M114" s="118"/>
      <c r="N114" s="118"/>
      <c r="O114" s="118"/>
      <c r="P114" s="118"/>
      <c r="Q114" s="118"/>
    </row>
    <row r="115" spans="1:17">
      <c r="A115" s="71" t="s">
        <v>167</v>
      </c>
      <c r="B115" s="70"/>
      <c r="C115" s="82"/>
      <c r="D115" s="117"/>
      <c r="E115" s="70"/>
      <c r="F115" s="70"/>
      <c r="G115" s="70"/>
      <c r="H115" s="122"/>
      <c r="I115" s="122"/>
      <c r="J115" s="122"/>
      <c r="K115" s="122"/>
      <c r="L115" s="122"/>
      <c r="M115" s="122"/>
      <c r="N115" s="122"/>
      <c r="O115" s="122"/>
      <c r="P115" s="122"/>
      <c r="Q115" s="122"/>
    </row>
    <row r="116" spans="1:17">
      <c r="A116" s="71" t="s">
        <v>166</v>
      </c>
      <c r="B116" s="70"/>
      <c r="C116" s="82"/>
      <c r="D116" s="117"/>
      <c r="E116" s="70"/>
      <c r="F116" s="70"/>
      <c r="G116" s="70"/>
      <c r="H116" s="121"/>
      <c r="I116" s="121"/>
      <c r="J116" s="121"/>
      <c r="K116" s="121"/>
      <c r="L116" s="121"/>
      <c r="M116" s="121"/>
      <c r="N116" s="121"/>
      <c r="O116" s="121"/>
      <c r="P116" s="121"/>
      <c r="Q116" s="121"/>
    </row>
    <row r="117" spans="1:17">
      <c r="A117" s="71" t="s">
        <v>165</v>
      </c>
      <c r="B117" s="70"/>
      <c r="C117" s="82"/>
      <c r="D117" s="117"/>
      <c r="E117" s="70"/>
      <c r="F117" s="70"/>
      <c r="G117" s="70"/>
      <c r="H117" s="121"/>
      <c r="I117" s="121"/>
      <c r="J117" s="121"/>
      <c r="K117" s="121"/>
      <c r="L117" s="121"/>
      <c r="M117" s="121"/>
      <c r="N117" s="121"/>
      <c r="O117" s="121"/>
      <c r="P117" s="121"/>
      <c r="Q117" s="121"/>
    </row>
    <row r="118" spans="1:17">
      <c r="A118" s="71" t="s">
        <v>164</v>
      </c>
      <c r="B118" s="70"/>
      <c r="C118" s="82"/>
      <c r="D118" s="117"/>
      <c r="E118" s="70"/>
      <c r="F118" s="70"/>
      <c r="G118" s="70"/>
      <c r="H118" s="121"/>
      <c r="I118" s="121"/>
      <c r="J118" s="121"/>
      <c r="K118" s="121"/>
      <c r="L118" s="121"/>
      <c r="M118" s="121"/>
      <c r="N118" s="121"/>
      <c r="O118" s="121"/>
      <c r="P118" s="121"/>
      <c r="Q118" s="121"/>
    </row>
    <row r="119" spans="1:17">
      <c r="A119" s="84"/>
      <c r="B119" s="84"/>
      <c r="C119" s="82"/>
      <c r="D119" s="117"/>
      <c r="E119" s="70"/>
      <c r="F119" s="70"/>
      <c r="G119" s="70"/>
      <c r="H119" s="75">
        <f t="shared" ref="H119:Q119" si="15">SUM(H115:H118)</f>
        <v>0</v>
      </c>
      <c r="I119" s="75">
        <f t="shared" si="15"/>
        <v>0</v>
      </c>
      <c r="J119" s="75">
        <f t="shared" si="15"/>
        <v>0</v>
      </c>
      <c r="K119" s="75">
        <f t="shared" si="15"/>
        <v>0</v>
      </c>
      <c r="L119" s="75">
        <f t="shared" si="15"/>
        <v>0</v>
      </c>
      <c r="M119" s="75">
        <f t="shared" si="15"/>
        <v>0</v>
      </c>
      <c r="N119" s="75">
        <f t="shared" si="15"/>
        <v>0</v>
      </c>
      <c r="O119" s="75">
        <f t="shared" si="15"/>
        <v>0</v>
      </c>
      <c r="P119" s="75">
        <f t="shared" si="15"/>
        <v>0</v>
      </c>
      <c r="Q119" s="75">
        <f t="shared" si="15"/>
        <v>0</v>
      </c>
    </row>
    <row r="120" spans="1:17">
      <c r="A120" s="84" t="s">
        <v>163</v>
      </c>
      <c r="B120" s="84"/>
      <c r="C120" s="82"/>
      <c r="D120" s="117"/>
      <c r="E120" s="70"/>
      <c r="F120" s="70"/>
      <c r="G120" s="70"/>
      <c r="H120" s="118"/>
      <c r="I120" s="118"/>
      <c r="J120" s="118"/>
      <c r="K120" s="118"/>
      <c r="L120" s="118"/>
      <c r="M120" s="118"/>
      <c r="N120" s="118"/>
      <c r="O120" s="118"/>
      <c r="P120" s="118"/>
      <c r="Q120" s="118"/>
    </row>
    <row r="121" spans="1:17" ht="15">
      <c r="A121" s="86" t="s">
        <v>162</v>
      </c>
      <c r="B121" s="82"/>
      <c r="C121" s="82"/>
      <c r="D121" s="117"/>
      <c r="E121" s="70"/>
      <c r="F121" s="70"/>
      <c r="G121" s="70"/>
      <c r="H121" s="75">
        <f t="shared" ref="H121:Q121" si="16">H84+H95-H101-H113-H119</f>
        <v>0</v>
      </c>
      <c r="I121" s="75">
        <f t="shared" si="16"/>
        <v>0</v>
      </c>
      <c r="J121" s="75">
        <f t="shared" si="16"/>
        <v>0</v>
      </c>
      <c r="K121" s="75">
        <f t="shared" si="16"/>
        <v>0</v>
      </c>
      <c r="L121" s="75">
        <f t="shared" si="16"/>
        <v>0</v>
      </c>
      <c r="M121" s="75">
        <f t="shared" si="16"/>
        <v>0</v>
      </c>
      <c r="N121" s="75">
        <f t="shared" si="16"/>
        <v>0</v>
      </c>
      <c r="O121" s="75">
        <f t="shared" si="16"/>
        <v>0</v>
      </c>
      <c r="P121" s="75">
        <f t="shared" si="16"/>
        <v>0</v>
      </c>
      <c r="Q121" s="75">
        <f t="shared" si="16"/>
        <v>0</v>
      </c>
    </row>
    <row r="122" spans="1:17">
      <c r="A122" s="84"/>
      <c r="B122" s="84"/>
      <c r="C122" s="82"/>
      <c r="D122" s="117"/>
      <c r="E122" s="70"/>
      <c r="F122" s="70"/>
      <c r="G122" s="70"/>
      <c r="H122" s="118"/>
      <c r="I122" s="118"/>
      <c r="J122" s="118"/>
      <c r="K122" s="118"/>
      <c r="L122" s="118"/>
      <c r="M122" s="118"/>
      <c r="N122" s="118"/>
      <c r="O122" s="118"/>
      <c r="P122" s="118"/>
      <c r="Q122" s="118"/>
    </row>
    <row r="123" spans="1:17" ht="15">
      <c r="A123" s="86" t="s">
        <v>161</v>
      </c>
      <c r="B123" s="84"/>
      <c r="C123" s="82"/>
      <c r="D123" s="117"/>
      <c r="E123" s="70"/>
      <c r="F123" s="70"/>
      <c r="G123" s="70"/>
      <c r="H123" s="118"/>
      <c r="I123" s="118"/>
      <c r="J123" s="118"/>
      <c r="K123" s="118"/>
      <c r="L123" s="118"/>
      <c r="M123" s="118"/>
      <c r="N123" s="118"/>
      <c r="O123" s="118"/>
      <c r="P123" s="118"/>
      <c r="Q123" s="118"/>
    </row>
    <row r="124" spans="1:17">
      <c r="A124" s="71" t="s">
        <v>160</v>
      </c>
      <c r="B124" s="70"/>
      <c r="C124" s="82"/>
      <c r="D124" s="117"/>
      <c r="E124" s="70"/>
      <c r="F124" s="70"/>
      <c r="G124" s="70"/>
      <c r="H124" s="122"/>
      <c r="I124" s="122"/>
      <c r="J124" s="122"/>
      <c r="K124" s="122"/>
      <c r="L124" s="122"/>
      <c r="M124" s="122"/>
      <c r="N124" s="122"/>
      <c r="O124" s="122"/>
      <c r="P124" s="122"/>
      <c r="Q124" s="122"/>
    </row>
    <row r="125" spans="1:17">
      <c r="A125" s="71" t="s">
        <v>159</v>
      </c>
      <c r="B125" s="70"/>
      <c r="C125" s="82"/>
      <c r="D125" s="117"/>
      <c r="E125" s="70"/>
      <c r="F125" s="70"/>
      <c r="G125" s="70"/>
      <c r="H125" s="121"/>
      <c r="I125" s="121"/>
      <c r="J125" s="121"/>
      <c r="K125" s="121"/>
      <c r="L125" s="121"/>
      <c r="M125" s="121"/>
      <c r="N125" s="121"/>
      <c r="O125" s="121"/>
      <c r="P125" s="121"/>
      <c r="Q125" s="121"/>
    </row>
    <row r="126" spans="1:17">
      <c r="A126" s="71" t="s">
        <v>158</v>
      </c>
      <c r="B126" s="70"/>
      <c r="C126" s="82"/>
      <c r="D126" s="117"/>
      <c r="E126" s="70"/>
      <c r="F126" s="70"/>
      <c r="G126" s="70"/>
      <c r="H126" s="121"/>
      <c r="I126" s="121"/>
      <c r="J126" s="121"/>
      <c r="K126" s="121"/>
      <c r="L126" s="121"/>
      <c r="M126" s="121"/>
      <c r="N126" s="121"/>
      <c r="O126" s="121"/>
      <c r="P126" s="121"/>
      <c r="Q126" s="121"/>
    </row>
    <row r="127" spans="1:17">
      <c r="A127" s="71" t="s">
        <v>157</v>
      </c>
      <c r="B127" s="70"/>
      <c r="C127" s="82"/>
      <c r="D127" s="117"/>
      <c r="E127" s="70"/>
      <c r="F127" s="70"/>
      <c r="G127" s="70"/>
      <c r="H127" s="121"/>
      <c r="I127" s="121"/>
      <c r="J127" s="121"/>
      <c r="K127" s="121"/>
      <c r="L127" s="121"/>
      <c r="M127" s="121"/>
      <c r="N127" s="121"/>
      <c r="O127" s="121"/>
      <c r="P127" s="121"/>
      <c r="Q127" s="121"/>
    </row>
    <row r="128" spans="1:17">
      <c r="A128" s="120" t="s">
        <v>156</v>
      </c>
      <c r="B128" s="70"/>
      <c r="C128" s="82"/>
      <c r="D128" s="117"/>
      <c r="E128" s="70"/>
      <c r="F128" s="70"/>
      <c r="G128" s="70"/>
      <c r="H128" s="119"/>
      <c r="I128" s="119"/>
      <c r="J128" s="119"/>
      <c r="K128" s="119"/>
      <c r="L128" s="119"/>
      <c r="M128" s="119"/>
      <c r="N128" s="119"/>
      <c r="O128" s="119"/>
      <c r="P128" s="119"/>
      <c r="Q128" s="119"/>
    </row>
    <row r="129" spans="1:17">
      <c r="A129" s="84"/>
      <c r="B129" s="84"/>
      <c r="C129" s="82"/>
      <c r="D129" s="117"/>
      <c r="E129" s="70"/>
      <c r="F129" s="70"/>
      <c r="G129" s="70"/>
      <c r="H129" s="118"/>
      <c r="I129" s="118"/>
      <c r="J129" s="118"/>
      <c r="K129" s="118"/>
      <c r="L129" s="118"/>
      <c r="M129" s="118"/>
      <c r="N129" s="118"/>
      <c r="O129" s="118"/>
      <c r="P129" s="118"/>
      <c r="Q129" s="118"/>
    </row>
    <row r="130" spans="1:17" ht="15">
      <c r="A130" s="86" t="s">
        <v>155</v>
      </c>
      <c r="B130" s="82"/>
      <c r="C130" s="82"/>
      <c r="D130" s="117"/>
      <c r="E130" s="70"/>
      <c r="F130" s="70"/>
      <c r="G130" s="70"/>
      <c r="H130" s="75">
        <f t="shared" ref="H130:Q130" si="17">SUM(H124:H128)</f>
        <v>0</v>
      </c>
      <c r="I130" s="75">
        <f t="shared" si="17"/>
        <v>0</v>
      </c>
      <c r="J130" s="75">
        <f t="shared" si="17"/>
        <v>0</v>
      </c>
      <c r="K130" s="75">
        <f t="shared" si="17"/>
        <v>0</v>
      </c>
      <c r="L130" s="75">
        <f t="shared" si="17"/>
        <v>0</v>
      </c>
      <c r="M130" s="75">
        <f t="shared" si="17"/>
        <v>0</v>
      </c>
      <c r="N130" s="75">
        <f t="shared" si="17"/>
        <v>0</v>
      </c>
      <c r="O130" s="75">
        <f t="shared" si="17"/>
        <v>0</v>
      </c>
      <c r="P130" s="75">
        <f t="shared" si="17"/>
        <v>0</v>
      </c>
      <c r="Q130" s="75">
        <f t="shared" si="17"/>
        <v>0</v>
      </c>
    </row>
    <row r="131" spans="1:17">
      <c r="A131" s="89"/>
      <c r="B131" s="82"/>
      <c r="C131" s="82"/>
      <c r="D131" s="117"/>
      <c r="E131" s="70"/>
      <c r="F131" s="70"/>
      <c r="G131" s="70"/>
      <c r="H131" s="117"/>
      <c r="I131" s="117"/>
      <c r="J131" s="117"/>
      <c r="K131" s="117"/>
      <c r="L131" s="117"/>
      <c r="M131" s="117"/>
      <c r="N131" s="117"/>
      <c r="O131" s="117"/>
      <c r="P131" s="117"/>
      <c r="Q131" s="117"/>
    </row>
    <row r="132" spans="1:17">
      <c r="A132" s="116" t="s">
        <v>154</v>
      </c>
      <c r="B132" s="84"/>
      <c r="C132" s="70"/>
      <c r="D132" s="115"/>
      <c r="E132" s="70"/>
      <c r="F132" s="70"/>
      <c r="G132" s="70"/>
      <c r="H132" s="114" t="str">
        <f t="shared" ref="H132:Q132" si="18">IF(ROUND(H130,1)=ROUND(H121,1),"OK","Error")</f>
        <v>OK</v>
      </c>
      <c r="I132" s="114" t="str">
        <f t="shared" si="18"/>
        <v>OK</v>
      </c>
      <c r="J132" s="114" t="str">
        <f t="shared" si="18"/>
        <v>OK</v>
      </c>
      <c r="K132" s="114" t="str">
        <f t="shared" si="18"/>
        <v>OK</v>
      </c>
      <c r="L132" s="114" t="str">
        <f t="shared" si="18"/>
        <v>OK</v>
      </c>
      <c r="M132" s="114" t="str">
        <f t="shared" si="18"/>
        <v>OK</v>
      </c>
      <c r="N132" s="114" t="str">
        <f t="shared" si="18"/>
        <v>OK</v>
      </c>
      <c r="O132" s="114" t="str">
        <f t="shared" si="18"/>
        <v>OK</v>
      </c>
      <c r="P132" s="114" t="str">
        <f t="shared" si="18"/>
        <v>OK</v>
      </c>
      <c r="Q132" s="114" t="str">
        <f t="shared" si="18"/>
        <v>OK</v>
      </c>
    </row>
    <row r="133" spans="1:17">
      <c r="A133" s="112"/>
      <c r="B133" s="112"/>
      <c r="C133" s="70"/>
      <c r="D133" s="111"/>
      <c r="E133" s="70"/>
      <c r="F133" s="70"/>
      <c r="G133" s="70"/>
      <c r="H133" s="111"/>
      <c r="I133" s="111"/>
      <c r="J133" s="111"/>
      <c r="K133" s="111"/>
      <c r="L133" s="111"/>
      <c r="M133" s="111"/>
      <c r="N133" s="111"/>
      <c r="O133" s="111"/>
      <c r="P133" s="111"/>
      <c r="Q133" s="111"/>
    </row>
    <row r="134" spans="1:17" ht="15">
      <c r="A134" s="113" t="s">
        <v>153</v>
      </c>
      <c r="B134" s="112"/>
      <c r="C134" s="70"/>
      <c r="D134" s="111"/>
      <c r="E134" s="70"/>
      <c r="F134" s="70"/>
      <c r="G134" s="70"/>
      <c r="H134" s="110">
        <f t="shared" ref="H134:Q134" si="19">H98+H100+H105+H106-H89-H90-H91+H111-H93-H82</f>
        <v>0</v>
      </c>
      <c r="I134" s="110">
        <f t="shared" si="19"/>
        <v>0</v>
      </c>
      <c r="J134" s="110">
        <f t="shared" si="19"/>
        <v>0</v>
      </c>
      <c r="K134" s="110">
        <f t="shared" si="19"/>
        <v>0</v>
      </c>
      <c r="L134" s="110">
        <f t="shared" si="19"/>
        <v>0</v>
      </c>
      <c r="M134" s="110">
        <f t="shared" si="19"/>
        <v>0</v>
      </c>
      <c r="N134" s="110">
        <f t="shared" si="19"/>
        <v>0</v>
      </c>
      <c r="O134" s="110">
        <f t="shared" si="19"/>
        <v>0</v>
      </c>
      <c r="P134" s="110">
        <f t="shared" si="19"/>
        <v>0</v>
      </c>
      <c r="Q134" s="110">
        <f t="shared" si="19"/>
        <v>0</v>
      </c>
    </row>
    <row r="137" spans="1:17" ht="26.25">
      <c r="A137" s="136" t="s">
        <v>147</v>
      </c>
      <c r="B137" s="135"/>
      <c r="C137" s="133"/>
      <c r="D137" s="134"/>
      <c r="E137" s="133"/>
      <c r="F137" s="133"/>
      <c r="G137" s="133"/>
      <c r="H137" s="133"/>
    </row>
    <row r="138" spans="1:17" ht="15">
      <c r="A138" s="132"/>
      <c r="B138" s="131"/>
      <c r="C138" s="131"/>
      <c r="D138" s="130"/>
      <c r="E138" s="129" t="s">
        <v>20</v>
      </c>
      <c r="F138" s="129"/>
      <c r="G138" s="129"/>
      <c r="H138" s="99">
        <v>2012</v>
      </c>
      <c r="I138" s="99">
        <f t="shared" ref="I138:Q138" si="20">SUM(H138+1)</f>
        <v>2013</v>
      </c>
      <c r="J138" s="99">
        <f t="shared" si="20"/>
        <v>2014</v>
      </c>
      <c r="K138" s="99">
        <f t="shared" si="20"/>
        <v>2015</v>
      </c>
      <c r="L138" s="99">
        <f t="shared" si="20"/>
        <v>2016</v>
      </c>
      <c r="M138" s="99">
        <f t="shared" si="20"/>
        <v>2017</v>
      </c>
      <c r="N138" s="99">
        <f t="shared" si="20"/>
        <v>2018</v>
      </c>
      <c r="O138" s="99">
        <f t="shared" si="20"/>
        <v>2019</v>
      </c>
      <c r="P138" s="99">
        <f t="shared" si="20"/>
        <v>2020</v>
      </c>
      <c r="Q138" s="99">
        <f t="shared" si="20"/>
        <v>2021</v>
      </c>
    </row>
    <row r="139" spans="1:17">
      <c r="A139" s="128"/>
      <c r="B139" s="82"/>
      <c r="C139" s="82"/>
      <c r="D139" s="82"/>
      <c r="E139" s="82"/>
      <c r="F139" s="82"/>
      <c r="G139" s="82"/>
      <c r="H139" s="70"/>
      <c r="I139" s="70"/>
      <c r="J139" s="70"/>
      <c r="K139" s="70"/>
      <c r="L139" s="70"/>
      <c r="M139" s="70"/>
      <c r="N139" s="70"/>
      <c r="O139" s="70"/>
      <c r="P139" s="70"/>
      <c r="Q139" s="70"/>
    </row>
    <row r="140" spans="1:17">
      <c r="A140" s="71" t="s">
        <v>194</v>
      </c>
      <c r="B140" s="84"/>
      <c r="C140" s="127"/>
      <c r="D140" s="127"/>
      <c r="E140" s="94"/>
      <c r="F140" s="94"/>
      <c r="G140" s="94"/>
      <c r="H140" s="95" t="s">
        <v>148</v>
      </c>
      <c r="I140" s="95" t="s">
        <v>148</v>
      </c>
      <c r="J140" s="95" t="s">
        <v>148</v>
      </c>
      <c r="K140" s="95" t="s">
        <v>148</v>
      </c>
      <c r="L140" s="95" t="s">
        <v>148</v>
      </c>
      <c r="M140" s="95" t="s">
        <v>148</v>
      </c>
      <c r="N140" s="95" t="s">
        <v>148</v>
      </c>
      <c r="O140" s="95" t="s">
        <v>148</v>
      </c>
      <c r="P140" s="95" t="s">
        <v>148</v>
      </c>
      <c r="Q140" s="95" t="s">
        <v>148</v>
      </c>
    </row>
    <row r="141" spans="1:17" ht="15">
      <c r="A141" s="86" t="s">
        <v>193</v>
      </c>
      <c r="B141" s="82"/>
      <c r="C141" s="112"/>
      <c r="D141" s="111"/>
      <c r="E141" s="70"/>
      <c r="F141" s="70"/>
      <c r="G141" s="70"/>
      <c r="H141" s="111"/>
      <c r="I141" s="111"/>
      <c r="J141" s="111"/>
      <c r="K141" s="111"/>
      <c r="L141" s="111"/>
      <c r="M141" s="111"/>
      <c r="N141" s="111"/>
      <c r="O141" s="111"/>
      <c r="P141" s="111"/>
      <c r="Q141" s="111"/>
    </row>
    <row r="142" spans="1:17">
      <c r="A142" s="71" t="s">
        <v>192</v>
      </c>
      <c r="B142" s="82"/>
      <c r="C142" s="82"/>
      <c r="D142" s="117"/>
      <c r="E142" s="70"/>
      <c r="F142" s="70"/>
      <c r="G142" s="70"/>
      <c r="H142" s="80"/>
      <c r="I142" s="80"/>
      <c r="J142" s="80"/>
      <c r="K142" s="80"/>
      <c r="L142" s="80"/>
      <c r="M142" s="80"/>
      <c r="N142" s="80"/>
      <c r="O142" s="80"/>
      <c r="P142" s="80"/>
      <c r="Q142" s="80"/>
    </row>
    <row r="143" spans="1:17">
      <c r="A143" s="71" t="s">
        <v>182</v>
      </c>
      <c r="B143" s="82"/>
      <c r="C143" s="82"/>
      <c r="D143" s="117"/>
      <c r="E143" s="70"/>
      <c r="F143" s="70"/>
      <c r="G143" s="70"/>
      <c r="H143" s="121"/>
      <c r="I143" s="121"/>
      <c r="J143" s="121"/>
      <c r="K143" s="121"/>
      <c r="L143" s="121"/>
      <c r="M143" s="121"/>
      <c r="N143" s="121"/>
      <c r="O143" s="121"/>
      <c r="P143" s="121"/>
      <c r="Q143" s="121"/>
    </row>
    <row r="144" spans="1:17">
      <c r="A144" s="71" t="s">
        <v>191</v>
      </c>
      <c r="B144" s="82"/>
      <c r="C144" s="82"/>
      <c r="D144" s="117"/>
      <c r="E144" s="70"/>
      <c r="F144" s="70"/>
      <c r="G144" s="70"/>
      <c r="H144" s="121"/>
      <c r="I144" s="121"/>
      <c r="J144" s="121"/>
      <c r="K144" s="121"/>
      <c r="L144" s="121"/>
      <c r="M144" s="121"/>
      <c r="N144" s="121"/>
      <c r="O144" s="121"/>
      <c r="P144" s="121"/>
      <c r="Q144" s="121"/>
    </row>
    <row r="145" spans="1:17">
      <c r="A145" s="71" t="s">
        <v>190</v>
      </c>
      <c r="B145" s="82"/>
      <c r="C145" s="82"/>
      <c r="D145" s="117"/>
      <c r="E145" s="70"/>
      <c r="F145" s="70"/>
      <c r="G145" s="70"/>
      <c r="H145" s="121"/>
      <c r="I145" s="121"/>
      <c r="J145" s="121"/>
      <c r="K145" s="121"/>
      <c r="L145" s="121"/>
      <c r="M145" s="121"/>
      <c r="N145" s="121"/>
      <c r="O145" s="121"/>
      <c r="P145" s="121"/>
      <c r="Q145" s="121"/>
    </row>
    <row r="146" spans="1:17">
      <c r="A146" s="71" t="s">
        <v>189</v>
      </c>
      <c r="B146" s="82"/>
      <c r="C146" s="82"/>
      <c r="D146" s="117"/>
      <c r="E146" s="70"/>
      <c r="F146" s="70"/>
      <c r="G146" s="70"/>
      <c r="H146" s="121"/>
      <c r="I146" s="121"/>
      <c r="J146" s="121"/>
      <c r="K146" s="121"/>
      <c r="L146" s="121"/>
      <c r="M146" s="121"/>
      <c r="N146" s="121"/>
      <c r="O146" s="121"/>
      <c r="P146" s="121"/>
      <c r="Q146" s="121"/>
    </row>
    <row r="147" spans="1:17">
      <c r="A147" s="71" t="s">
        <v>180</v>
      </c>
      <c r="B147" s="82"/>
      <c r="C147" s="82"/>
      <c r="D147" s="117"/>
      <c r="E147" s="70"/>
      <c r="F147" s="70"/>
      <c r="G147" s="70"/>
      <c r="H147" s="121"/>
      <c r="I147" s="121"/>
      <c r="J147" s="121"/>
      <c r="K147" s="121"/>
      <c r="L147" s="121"/>
      <c r="M147" s="121"/>
      <c r="N147" s="121"/>
      <c r="O147" s="121"/>
      <c r="P147" s="121"/>
      <c r="Q147" s="121"/>
    </row>
    <row r="148" spans="1:17">
      <c r="A148" s="71" t="s">
        <v>164</v>
      </c>
      <c r="B148" s="82"/>
      <c r="C148" s="82"/>
      <c r="D148" s="117"/>
      <c r="E148" s="70"/>
      <c r="F148" s="70"/>
      <c r="G148" s="70"/>
      <c r="H148" s="119"/>
      <c r="I148" s="119"/>
      <c r="J148" s="119"/>
      <c r="K148" s="119"/>
      <c r="L148" s="119"/>
      <c r="M148" s="119"/>
      <c r="N148" s="119"/>
      <c r="O148" s="119"/>
      <c r="P148" s="119"/>
      <c r="Q148" s="119"/>
    </row>
    <row r="149" spans="1:17">
      <c r="A149" s="84"/>
      <c r="B149" s="82"/>
      <c r="C149" s="82"/>
      <c r="D149" s="117"/>
      <c r="E149" s="70"/>
      <c r="F149" s="70"/>
      <c r="G149" s="70"/>
      <c r="H149" s="75">
        <f t="shared" ref="H149:Q149" si="21">SUM(H142:H148)</f>
        <v>0</v>
      </c>
      <c r="I149" s="75">
        <f t="shared" si="21"/>
        <v>0</v>
      </c>
      <c r="J149" s="75">
        <f t="shared" si="21"/>
        <v>0</v>
      </c>
      <c r="K149" s="75">
        <f t="shared" si="21"/>
        <v>0</v>
      </c>
      <c r="L149" s="75">
        <f t="shared" si="21"/>
        <v>0</v>
      </c>
      <c r="M149" s="75">
        <f t="shared" si="21"/>
        <v>0</v>
      </c>
      <c r="N149" s="75">
        <f t="shared" si="21"/>
        <v>0</v>
      </c>
      <c r="O149" s="75">
        <f t="shared" si="21"/>
        <v>0</v>
      </c>
      <c r="P149" s="75">
        <f t="shared" si="21"/>
        <v>0</v>
      </c>
      <c r="Q149" s="75">
        <f t="shared" si="21"/>
        <v>0</v>
      </c>
    </row>
    <row r="150" spans="1:17" ht="15">
      <c r="A150" s="86" t="s">
        <v>188</v>
      </c>
      <c r="B150" s="82"/>
      <c r="C150" s="82"/>
      <c r="D150" s="117"/>
      <c r="E150" s="70"/>
      <c r="F150" s="70"/>
      <c r="G150" s="70"/>
      <c r="H150" s="118"/>
      <c r="I150" s="118"/>
      <c r="J150" s="118"/>
      <c r="K150" s="118"/>
      <c r="L150" s="118"/>
      <c r="M150" s="118"/>
      <c r="N150" s="118"/>
      <c r="O150" s="118"/>
      <c r="P150" s="118"/>
      <c r="Q150" s="118"/>
    </row>
    <row r="151" spans="1:17">
      <c r="A151" s="71" t="s">
        <v>187</v>
      </c>
      <c r="B151" s="70"/>
      <c r="C151" s="82"/>
      <c r="D151" s="117"/>
      <c r="E151" s="70"/>
      <c r="F151" s="70"/>
      <c r="G151" s="70"/>
      <c r="H151" s="122"/>
      <c r="I151" s="122"/>
      <c r="J151" s="122"/>
      <c r="K151" s="122"/>
      <c r="L151" s="122"/>
      <c r="M151" s="122"/>
      <c r="N151" s="122"/>
      <c r="O151" s="122"/>
      <c r="P151" s="122"/>
      <c r="Q151" s="122"/>
    </row>
    <row r="152" spans="1:17">
      <c r="A152" s="71" t="s">
        <v>186</v>
      </c>
      <c r="B152" s="124"/>
      <c r="C152" s="70"/>
      <c r="D152" s="70"/>
      <c r="E152" s="70"/>
      <c r="F152" s="70"/>
      <c r="G152" s="70"/>
      <c r="H152" s="121"/>
      <c r="I152" s="121"/>
      <c r="J152" s="121"/>
      <c r="K152" s="121"/>
      <c r="L152" s="121"/>
      <c r="M152" s="121"/>
      <c r="N152" s="121"/>
      <c r="O152" s="121"/>
      <c r="P152" s="121"/>
      <c r="Q152" s="121"/>
    </row>
    <row r="153" spans="1:17">
      <c r="A153" s="71" t="s">
        <v>185</v>
      </c>
      <c r="B153" s="117"/>
      <c r="C153" s="70"/>
      <c r="D153" s="70"/>
      <c r="E153" s="70"/>
      <c r="F153" s="70"/>
      <c r="G153" s="70"/>
      <c r="H153" s="121"/>
      <c r="I153" s="121"/>
      <c r="J153" s="121"/>
      <c r="K153" s="121"/>
      <c r="L153" s="121"/>
      <c r="M153" s="121"/>
      <c r="N153" s="121"/>
      <c r="O153" s="121"/>
      <c r="P153" s="121"/>
      <c r="Q153" s="121"/>
    </row>
    <row r="154" spans="1:17">
      <c r="A154" s="126" t="s">
        <v>184</v>
      </c>
      <c r="B154" s="117"/>
      <c r="C154" s="70"/>
      <c r="D154" s="70"/>
      <c r="E154" s="70"/>
      <c r="F154" s="70"/>
      <c r="G154" s="70"/>
      <c r="H154" s="121"/>
      <c r="I154" s="121"/>
      <c r="J154" s="121"/>
      <c r="K154" s="121"/>
      <c r="L154" s="121"/>
      <c r="M154" s="121"/>
      <c r="N154" s="121"/>
      <c r="O154" s="121"/>
      <c r="P154" s="121"/>
      <c r="Q154" s="121"/>
    </row>
    <row r="155" spans="1:17">
      <c r="A155" s="71" t="s">
        <v>183</v>
      </c>
      <c r="B155" s="70"/>
      <c r="C155" s="82"/>
      <c r="D155" s="117"/>
      <c r="E155" s="70"/>
      <c r="F155" s="70"/>
      <c r="G155" s="70"/>
      <c r="H155" s="121"/>
      <c r="I155" s="121"/>
      <c r="J155" s="121"/>
      <c r="K155" s="121"/>
      <c r="L155" s="121"/>
      <c r="M155" s="121"/>
      <c r="N155" s="121"/>
      <c r="O155" s="121"/>
      <c r="P155" s="121"/>
      <c r="Q155" s="121"/>
    </row>
    <row r="156" spans="1:17">
      <c r="A156" s="71" t="s">
        <v>182</v>
      </c>
      <c r="B156" s="70"/>
      <c r="C156" s="82"/>
      <c r="D156" s="117"/>
      <c r="E156" s="70"/>
      <c r="F156" s="70"/>
      <c r="G156" s="70"/>
      <c r="H156" s="121"/>
      <c r="I156" s="121"/>
      <c r="J156" s="121"/>
      <c r="K156" s="121"/>
      <c r="L156" s="121"/>
      <c r="M156" s="121"/>
      <c r="N156" s="121"/>
      <c r="O156" s="121"/>
      <c r="P156" s="121"/>
      <c r="Q156" s="121"/>
    </row>
    <row r="157" spans="1:17">
      <c r="A157" s="71" t="s">
        <v>181</v>
      </c>
      <c r="B157" s="70"/>
      <c r="C157" s="82"/>
      <c r="D157" s="117"/>
      <c r="E157" s="70"/>
      <c r="F157" s="70"/>
      <c r="G157" s="70"/>
      <c r="H157" s="121"/>
      <c r="I157" s="121"/>
      <c r="J157" s="121"/>
      <c r="K157" s="121"/>
      <c r="L157" s="121"/>
      <c r="M157" s="121"/>
      <c r="N157" s="121"/>
      <c r="O157" s="121"/>
      <c r="P157" s="121"/>
      <c r="Q157" s="121"/>
    </row>
    <row r="158" spans="1:17">
      <c r="A158" s="71" t="s">
        <v>180</v>
      </c>
      <c r="B158" s="70"/>
      <c r="C158" s="82"/>
      <c r="D158" s="117"/>
      <c r="E158" s="70"/>
      <c r="F158" s="70"/>
      <c r="G158" s="70"/>
      <c r="H158" s="121"/>
      <c r="I158" s="121"/>
      <c r="J158" s="121"/>
      <c r="K158" s="121"/>
      <c r="L158" s="121"/>
      <c r="M158" s="121"/>
      <c r="N158" s="121"/>
      <c r="O158" s="121"/>
      <c r="P158" s="121"/>
      <c r="Q158" s="121"/>
    </row>
    <row r="159" spans="1:17">
      <c r="A159" s="71" t="s">
        <v>164</v>
      </c>
      <c r="B159" s="70"/>
      <c r="C159" s="82"/>
      <c r="D159" s="117"/>
      <c r="E159" s="70"/>
      <c r="F159" s="70"/>
      <c r="G159" s="70"/>
      <c r="H159" s="119"/>
      <c r="I159" s="119"/>
      <c r="J159" s="119"/>
      <c r="K159" s="119"/>
      <c r="L159" s="119"/>
      <c r="M159" s="119"/>
      <c r="N159" s="119"/>
      <c r="O159" s="119"/>
      <c r="P159" s="119"/>
      <c r="Q159" s="119"/>
    </row>
    <row r="160" spans="1:17">
      <c r="A160" s="84"/>
      <c r="B160" s="84"/>
      <c r="C160" s="82"/>
      <c r="D160" s="117"/>
      <c r="E160" s="70"/>
      <c r="F160" s="70"/>
      <c r="G160" s="70"/>
      <c r="H160" s="75">
        <f t="shared" ref="H160:Q160" si="22">SUM(H151:H159)</f>
        <v>0</v>
      </c>
      <c r="I160" s="75">
        <f t="shared" si="22"/>
        <v>0</v>
      </c>
      <c r="J160" s="75">
        <f t="shared" si="22"/>
        <v>0</v>
      </c>
      <c r="K160" s="75">
        <f t="shared" si="22"/>
        <v>0</v>
      </c>
      <c r="L160" s="75">
        <f t="shared" si="22"/>
        <v>0</v>
      </c>
      <c r="M160" s="75">
        <f t="shared" si="22"/>
        <v>0</v>
      </c>
      <c r="N160" s="75">
        <f t="shared" si="22"/>
        <v>0</v>
      </c>
      <c r="O160" s="75">
        <f t="shared" si="22"/>
        <v>0</v>
      </c>
      <c r="P160" s="75">
        <f t="shared" si="22"/>
        <v>0</v>
      </c>
      <c r="Q160" s="75">
        <f t="shared" si="22"/>
        <v>0</v>
      </c>
    </row>
    <row r="161" spans="1:17" ht="15">
      <c r="A161" s="86" t="s">
        <v>179</v>
      </c>
      <c r="B161" s="82"/>
      <c r="C161" s="82"/>
      <c r="D161" s="117"/>
      <c r="E161" s="70"/>
      <c r="F161" s="70"/>
      <c r="G161" s="70"/>
      <c r="H161" s="118"/>
      <c r="I161" s="118"/>
      <c r="J161" s="118"/>
      <c r="K161" s="118"/>
      <c r="L161" s="118"/>
      <c r="M161" s="118"/>
      <c r="N161" s="118"/>
      <c r="O161" s="118"/>
      <c r="P161" s="118"/>
      <c r="Q161" s="118"/>
    </row>
    <row r="162" spans="1:17">
      <c r="A162" s="89" t="s">
        <v>175</v>
      </c>
      <c r="B162" s="84"/>
      <c r="C162" s="82"/>
      <c r="D162" s="117"/>
      <c r="E162" s="70"/>
      <c r="F162" s="70"/>
      <c r="G162" s="70"/>
      <c r="H162" s="125"/>
      <c r="I162" s="125"/>
      <c r="J162" s="125"/>
      <c r="K162" s="125"/>
      <c r="L162" s="125"/>
      <c r="M162" s="125"/>
      <c r="N162" s="125"/>
      <c r="O162" s="125"/>
      <c r="P162" s="125"/>
      <c r="Q162" s="125"/>
    </row>
    <row r="163" spans="1:17">
      <c r="A163" s="71" t="s">
        <v>178</v>
      </c>
      <c r="B163" s="84"/>
      <c r="C163" s="70"/>
      <c r="D163" s="117"/>
      <c r="E163" s="70"/>
      <c r="F163" s="70"/>
      <c r="G163" s="70"/>
      <c r="H163" s="122"/>
      <c r="I163" s="122"/>
      <c r="J163" s="122"/>
      <c r="K163" s="122"/>
      <c r="L163" s="122"/>
      <c r="M163" s="122"/>
      <c r="N163" s="122"/>
      <c r="O163" s="122"/>
      <c r="P163" s="122"/>
      <c r="Q163" s="122"/>
    </row>
    <row r="164" spans="1:17">
      <c r="A164" s="71" t="s">
        <v>177</v>
      </c>
      <c r="B164" s="84"/>
      <c r="C164" s="70"/>
      <c r="D164" s="117"/>
      <c r="E164" s="70"/>
      <c r="F164" s="70"/>
      <c r="G164" s="70"/>
      <c r="H164" s="121"/>
      <c r="I164" s="121"/>
      <c r="J164" s="121"/>
      <c r="K164" s="121"/>
      <c r="L164" s="121"/>
      <c r="M164" s="121"/>
      <c r="N164" s="121"/>
      <c r="O164" s="121"/>
      <c r="P164" s="121"/>
      <c r="Q164" s="121"/>
    </row>
    <row r="165" spans="1:17">
      <c r="A165" s="71" t="s">
        <v>164</v>
      </c>
      <c r="B165" s="84"/>
      <c r="C165" s="70"/>
      <c r="D165" s="124"/>
      <c r="E165" s="70"/>
      <c r="F165" s="70"/>
      <c r="G165" s="70"/>
      <c r="H165" s="121"/>
      <c r="I165" s="121"/>
      <c r="J165" s="121"/>
      <c r="K165" s="121"/>
      <c r="L165" s="121"/>
      <c r="M165" s="121"/>
      <c r="N165" s="121"/>
      <c r="O165" s="121"/>
      <c r="P165" s="121"/>
      <c r="Q165" s="121"/>
    </row>
    <row r="166" spans="1:17">
      <c r="A166" s="84"/>
      <c r="B166" s="84"/>
      <c r="C166" s="82"/>
      <c r="D166" s="117"/>
      <c r="E166" s="70"/>
      <c r="F166" s="70"/>
      <c r="G166" s="70"/>
      <c r="H166" s="75">
        <f t="shared" ref="H166:Q166" si="23">SUM(H163:H165)</f>
        <v>0</v>
      </c>
      <c r="I166" s="75">
        <f t="shared" si="23"/>
        <v>0</v>
      </c>
      <c r="J166" s="75">
        <f t="shared" si="23"/>
        <v>0</v>
      </c>
      <c r="K166" s="75">
        <f t="shared" si="23"/>
        <v>0</v>
      </c>
      <c r="L166" s="75">
        <f t="shared" si="23"/>
        <v>0</v>
      </c>
      <c r="M166" s="75">
        <f t="shared" si="23"/>
        <v>0</v>
      </c>
      <c r="N166" s="75">
        <f t="shared" si="23"/>
        <v>0</v>
      </c>
      <c r="O166" s="75">
        <f t="shared" si="23"/>
        <v>0</v>
      </c>
      <c r="P166" s="75">
        <f t="shared" si="23"/>
        <v>0</v>
      </c>
      <c r="Q166" s="75">
        <f t="shared" si="23"/>
        <v>0</v>
      </c>
    </row>
    <row r="167" spans="1:17" ht="15">
      <c r="A167" s="86" t="s">
        <v>176</v>
      </c>
      <c r="B167" s="82"/>
      <c r="C167" s="82"/>
      <c r="D167" s="117"/>
      <c r="E167" s="70"/>
      <c r="F167" s="70"/>
      <c r="G167" s="70"/>
      <c r="H167" s="118"/>
      <c r="I167" s="118"/>
      <c r="J167" s="118"/>
      <c r="K167" s="118"/>
      <c r="L167" s="118"/>
      <c r="M167" s="118"/>
      <c r="N167" s="118"/>
      <c r="O167" s="118"/>
      <c r="P167" s="118"/>
      <c r="Q167" s="118"/>
    </row>
    <row r="168" spans="1:17">
      <c r="A168" s="89" t="s">
        <v>175</v>
      </c>
      <c r="B168" s="70"/>
      <c r="C168" s="82"/>
      <c r="D168" s="117"/>
      <c r="E168" s="70"/>
      <c r="F168" s="70"/>
      <c r="G168" s="70"/>
      <c r="H168" s="125"/>
      <c r="I168" s="125"/>
      <c r="J168" s="125"/>
      <c r="K168" s="125"/>
      <c r="L168" s="125"/>
      <c r="M168" s="125"/>
      <c r="N168" s="125"/>
      <c r="O168" s="125"/>
      <c r="P168" s="125"/>
      <c r="Q168" s="125"/>
    </row>
    <row r="169" spans="1:17">
      <c r="A169" s="89"/>
      <c r="B169" s="70"/>
      <c r="C169" s="82"/>
      <c r="D169" s="117"/>
      <c r="E169" s="70"/>
      <c r="F169" s="70"/>
      <c r="G169" s="70"/>
      <c r="H169" s="125"/>
      <c r="I169" s="125"/>
      <c r="J169" s="125"/>
      <c r="K169" s="125"/>
      <c r="L169" s="125"/>
      <c r="M169" s="125"/>
      <c r="N169" s="125"/>
      <c r="O169" s="125"/>
      <c r="P169" s="125"/>
      <c r="Q169" s="125"/>
    </row>
    <row r="170" spans="1:17">
      <c r="A170" s="71" t="s">
        <v>174</v>
      </c>
      <c r="B170" s="70"/>
      <c r="C170" s="70"/>
      <c r="D170" s="117"/>
      <c r="E170" s="70"/>
      <c r="F170" s="70"/>
      <c r="G170" s="70"/>
      <c r="H170" s="122"/>
      <c r="I170" s="122"/>
      <c r="J170" s="122"/>
      <c r="K170" s="122"/>
      <c r="L170" s="122"/>
      <c r="M170" s="122"/>
      <c r="N170" s="122"/>
      <c r="O170" s="122"/>
      <c r="P170" s="122"/>
      <c r="Q170" s="122"/>
    </row>
    <row r="171" spans="1:17">
      <c r="A171" s="71" t="s">
        <v>173</v>
      </c>
      <c r="B171" s="70"/>
      <c r="C171" s="70"/>
      <c r="D171" s="124"/>
      <c r="E171" s="70"/>
      <c r="F171" s="70"/>
      <c r="G171" s="70"/>
      <c r="H171" s="121"/>
      <c r="I171" s="121"/>
      <c r="J171" s="121"/>
      <c r="K171" s="121"/>
      <c r="L171" s="121"/>
      <c r="M171" s="121"/>
      <c r="N171" s="121"/>
      <c r="O171" s="121"/>
      <c r="P171" s="121"/>
      <c r="Q171" s="121"/>
    </row>
    <row r="172" spans="1:17">
      <c r="A172" s="71" t="s">
        <v>172</v>
      </c>
      <c r="B172" s="70"/>
      <c r="C172" s="82"/>
      <c r="D172" s="117"/>
      <c r="E172" s="70"/>
      <c r="F172" s="70"/>
      <c r="G172" s="70"/>
      <c r="H172" s="121"/>
      <c r="I172" s="121"/>
      <c r="J172" s="121"/>
      <c r="K172" s="121"/>
      <c r="L172" s="121"/>
      <c r="M172" s="121"/>
      <c r="N172" s="121"/>
      <c r="O172" s="121"/>
      <c r="P172" s="121"/>
      <c r="Q172" s="121"/>
    </row>
    <row r="173" spans="1:17">
      <c r="A173" s="71" t="s">
        <v>171</v>
      </c>
      <c r="B173" s="84"/>
      <c r="C173" s="70"/>
      <c r="D173" s="124"/>
      <c r="E173" s="70"/>
      <c r="F173" s="70"/>
      <c r="G173" s="70"/>
      <c r="H173" s="121"/>
      <c r="I173" s="121"/>
      <c r="J173" s="121"/>
      <c r="K173" s="121"/>
      <c r="L173" s="121"/>
      <c r="M173" s="121"/>
      <c r="N173" s="121"/>
      <c r="O173" s="121"/>
      <c r="P173" s="121"/>
      <c r="Q173" s="121"/>
    </row>
    <row r="174" spans="1:17">
      <c r="A174" s="71" t="s">
        <v>170</v>
      </c>
      <c r="B174" s="84"/>
      <c r="C174" s="70"/>
      <c r="D174" s="124"/>
      <c r="E174" s="70"/>
      <c r="F174" s="70"/>
      <c r="G174" s="70"/>
      <c r="H174" s="121"/>
      <c r="I174" s="121"/>
      <c r="J174" s="121"/>
      <c r="K174" s="121"/>
      <c r="L174" s="121"/>
      <c r="M174" s="121"/>
      <c r="N174" s="121"/>
      <c r="O174" s="121"/>
      <c r="P174" s="121"/>
      <c r="Q174" s="121"/>
    </row>
    <row r="175" spans="1:17">
      <c r="A175" s="71" t="s">
        <v>91</v>
      </c>
      <c r="B175" s="84"/>
      <c r="C175" s="84"/>
      <c r="D175" s="123"/>
      <c r="E175" s="70"/>
      <c r="F175" s="70"/>
      <c r="G175" s="70"/>
      <c r="H175" s="121"/>
      <c r="I175" s="121"/>
      <c r="J175" s="121"/>
      <c r="K175" s="121"/>
      <c r="L175" s="121"/>
      <c r="M175" s="121"/>
      <c r="N175" s="121"/>
      <c r="O175" s="121"/>
      <c r="P175" s="121"/>
      <c r="Q175" s="121"/>
    </row>
    <row r="176" spans="1:17">
      <c r="A176" s="71" t="s">
        <v>169</v>
      </c>
      <c r="B176" s="84"/>
      <c r="C176" s="84"/>
      <c r="D176" s="123"/>
      <c r="E176" s="70"/>
      <c r="F176" s="70"/>
      <c r="G176" s="70"/>
      <c r="H176" s="121"/>
      <c r="I176" s="121"/>
      <c r="J176" s="121"/>
      <c r="K176" s="121"/>
      <c r="L176" s="121"/>
      <c r="M176" s="121"/>
      <c r="N176" s="121"/>
      <c r="O176" s="121"/>
      <c r="P176" s="121"/>
      <c r="Q176" s="121"/>
    </row>
    <row r="177" spans="1:17">
      <c r="A177" s="71" t="s">
        <v>164</v>
      </c>
      <c r="B177" s="84"/>
      <c r="C177" s="70"/>
      <c r="D177" s="117"/>
      <c r="E177" s="70"/>
      <c r="F177" s="70"/>
      <c r="G177" s="70"/>
      <c r="H177" s="121"/>
      <c r="I177" s="121"/>
      <c r="J177" s="121"/>
      <c r="K177" s="121"/>
      <c r="L177" s="121"/>
      <c r="M177" s="121"/>
      <c r="N177" s="121"/>
      <c r="O177" s="121"/>
      <c r="P177" s="121"/>
      <c r="Q177" s="121"/>
    </row>
    <row r="178" spans="1:17">
      <c r="A178" s="84"/>
      <c r="B178" s="84"/>
      <c r="C178" s="82"/>
      <c r="D178" s="117"/>
      <c r="E178" s="70"/>
      <c r="F178" s="70"/>
      <c r="G178" s="70"/>
      <c r="H178" s="75">
        <f t="shared" ref="H178:Q178" si="24">SUM(H170:H177)</f>
        <v>0</v>
      </c>
      <c r="I178" s="75">
        <f t="shared" si="24"/>
        <v>0</v>
      </c>
      <c r="J178" s="75">
        <f t="shared" si="24"/>
        <v>0</v>
      </c>
      <c r="K178" s="75">
        <f t="shared" si="24"/>
        <v>0</v>
      </c>
      <c r="L178" s="75">
        <f t="shared" si="24"/>
        <v>0</v>
      </c>
      <c r="M178" s="75">
        <f t="shared" si="24"/>
        <v>0</v>
      </c>
      <c r="N178" s="75">
        <f t="shared" si="24"/>
        <v>0</v>
      </c>
      <c r="O178" s="75">
        <f t="shared" si="24"/>
        <v>0</v>
      </c>
      <c r="P178" s="75">
        <f t="shared" si="24"/>
        <v>0</v>
      </c>
      <c r="Q178" s="75">
        <f t="shared" si="24"/>
        <v>0</v>
      </c>
    </row>
    <row r="179" spans="1:17" ht="15">
      <c r="A179" s="86" t="s">
        <v>168</v>
      </c>
      <c r="B179" s="82"/>
      <c r="C179" s="82"/>
      <c r="D179" s="117"/>
      <c r="E179" s="70"/>
      <c r="F179" s="70"/>
      <c r="G179" s="70"/>
      <c r="H179" s="118"/>
      <c r="I179" s="118"/>
      <c r="J179" s="118"/>
      <c r="K179" s="118"/>
      <c r="L179" s="118"/>
      <c r="M179" s="118"/>
      <c r="N179" s="118"/>
      <c r="O179" s="118"/>
      <c r="P179" s="118"/>
      <c r="Q179" s="118"/>
    </row>
    <row r="180" spans="1:17">
      <c r="A180" s="71" t="s">
        <v>167</v>
      </c>
      <c r="B180" s="70"/>
      <c r="C180" s="82"/>
      <c r="D180" s="117"/>
      <c r="E180" s="70"/>
      <c r="F180" s="70"/>
      <c r="G180" s="70"/>
      <c r="H180" s="122"/>
      <c r="I180" s="122"/>
      <c r="J180" s="122"/>
      <c r="K180" s="122"/>
      <c r="L180" s="122"/>
      <c r="M180" s="122"/>
      <c r="N180" s="122"/>
      <c r="O180" s="122"/>
      <c r="P180" s="122"/>
      <c r="Q180" s="122"/>
    </row>
    <row r="181" spans="1:17">
      <c r="A181" s="71" t="s">
        <v>166</v>
      </c>
      <c r="B181" s="70"/>
      <c r="C181" s="82"/>
      <c r="D181" s="117"/>
      <c r="E181" s="70"/>
      <c r="F181" s="70"/>
      <c r="G181" s="70"/>
      <c r="H181" s="121"/>
      <c r="I181" s="121"/>
      <c r="J181" s="121"/>
      <c r="K181" s="121"/>
      <c r="L181" s="121"/>
      <c r="M181" s="121"/>
      <c r="N181" s="121"/>
      <c r="O181" s="121"/>
      <c r="P181" s="121"/>
      <c r="Q181" s="121"/>
    </row>
    <row r="182" spans="1:17">
      <c r="A182" s="71" t="s">
        <v>165</v>
      </c>
      <c r="B182" s="70"/>
      <c r="C182" s="82"/>
      <c r="D182" s="117"/>
      <c r="E182" s="70"/>
      <c r="F182" s="70"/>
      <c r="G182" s="70"/>
      <c r="H182" s="121"/>
      <c r="I182" s="121"/>
      <c r="J182" s="121"/>
      <c r="K182" s="121"/>
      <c r="L182" s="121"/>
      <c r="M182" s="121"/>
      <c r="N182" s="121"/>
      <c r="O182" s="121"/>
      <c r="P182" s="121"/>
      <c r="Q182" s="121"/>
    </row>
    <row r="183" spans="1:17">
      <c r="A183" s="71" t="s">
        <v>164</v>
      </c>
      <c r="B183" s="70"/>
      <c r="C183" s="82"/>
      <c r="D183" s="117"/>
      <c r="E183" s="70"/>
      <c r="F183" s="70"/>
      <c r="G183" s="70"/>
      <c r="H183" s="121"/>
      <c r="I183" s="121"/>
      <c r="J183" s="121"/>
      <c r="K183" s="121"/>
      <c r="L183" s="121"/>
      <c r="M183" s="121"/>
      <c r="N183" s="121"/>
      <c r="O183" s="121"/>
      <c r="P183" s="121"/>
      <c r="Q183" s="121"/>
    </row>
    <row r="184" spans="1:17">
      <c r="A184" s="84"/>
      <c r="B184" s="84"/>
      <c r="C184" s="82"/>
      <c r="D184" s="117"/>
      <c r="E184" s="70"/>
      <c r="F184" s="70"/>
      <c r="G184" s="70"/>
      <c r="H184" s="75">
        <f t="shared" ref="H184:Q184" si="25">SUM(H180:H183)</f>
        <v>0</v>
      </c>
      <c r="I184" s="75">
        <f t="shared" si="25"/>
        <v>0</v>
      </c>
      <c r="J184" s="75">
        <f t="shared" si="25"/>
        <v>0</v>
      </c>
      <c r="K184" s="75">
        <f t="shared" si="25"/>
        <v>0</v>
      </c>
      <c r="L184" s="75">
        <f t="shared" si="25"/>
        <v>0</v>
      </c>
      <c r="M184" s="75">
        <f t="shared" si="25"/>
        <v>0</v>
      </c>
      <c r="N184" s="75">
        <f t="shared" si="25"/>
        <v>0</v>
      </c>
      <c r="O184" s="75">
        <f t="shared" si="25"/>
        <v>0</v>
      </c>
      <c r="P184" s="75">
        <f t="shared" si="25"/>
        <v>0</v>
      </c>
      <c r="Q184" s="75">
        <f t="shared" si="25"/>
        <v>0</v>
      </c>
    </row>
    <row r="185" spans="1:17">
      <c r="A185" s="84" t="s">
        <v>163</v>
      </c>
      <c r="B185" s="84"/>
      <c r="C185" s="82"/>
      <c r="D185" s="117"/>
      <c r="E185" s="70"/>
      <c r="F185" s="70"/>
      <c r="G185" s="70"/>
      <c r="H185" s="118"/>
      <c r="I185" s="118"/>
      <c r="J185" s="118"/>
      <c r="K185" s="118"/>
      <c r="L185" s="118"/>
      <c r="M185" s="118"/>
      <c r="N185" s="118"/>
      <c r="O185" s="118"/>
      <c r="P185" s="118"/>
      <c r="Q185" s="118"/>
    </row>
    <row r="186" spans="1:17" ht="15">
      <c r="A186" s="86" t="s">
        <v>162</v>
      </c>
      <c r="B186" s="82"/>
      <c r="C186" s="82"/>
      <c r="D186" s="117"/>
      <c r="E186" s="70"/>
      <c r="F186" s="70"/>
      <c r="G186" s="70"/>
      <c r="H186" s="75">
        <f t="shared" ref="H186:Q186" si="26">H149+H160-H166-H178-H184</f>
        <v>0</v>
      </c>
      <c r="I186" s="75">
        <f t="shared" si="26"/>
        <v>0</v>
      </c>
      <c r="J186" s="75">
        <f t="shared" si="26"/>
        <v>0</v>
      </c>
      <c r="K186" s="75">
        <f t="shared" si="26"/>
        <v>0</v>
      </c>
      <c r="L186" s="75">
        <f t="shared" si="26"/>
        <v>0</v>
      </c>
      <c r="M186" s="75">
        <f t="shared" si="26"/>
        <v>0</v>
      </c>
      <c r="N186" s="75">
        <f t="shared" si="26"/>
        <v>0</v>
      </c>
      <c r="O186" s="75">
        <f t="shared" si="26"/>
        <v>0</v>
      </c>
      <c r="P186" s="75">
        <f t="shared" si="26"/>
        <v>0</v>
      </c>
      <c r="Q186" s="75">
        <f t="shared" si="26"/>
        <v>0</v>
      </c>
    </row>
    <row r="187" spans="1:17">
      <c r="A187" s="84"/>
      <c r="B187" s="84"/>
      <c r="C187" s="82"/>
      <c r="D187" s="117"/>
      <c r="E187" s="70"/>
      <c r="F187" s="70"/>
      <c r="G187" s="70"/>
      <c r="H187" s="118"/>
      <c r="I187" s="118"/>
      <c r="J187" s="118"/>
      <c r="K187" s="118"/>
      <c r="L187" s="118"/>
      <c r="M187" s="118"/>
      <c r="N187" s="118"/>
      <c r="O187" s="118"/>
      <c r="P187" s="118"/>
      <c r="Q187" s="118"/>
    </row>
    <row r="188" spans="1:17" ht="15">
      <c r="A188" s="86" t="s">
        <v>161</v>
      </c>
      <c r="B188" s="84"/>
      <c r="C188" s="82"/>
      <c r="D188" s="117"/>
      <c r="E188" s="70"/>
      <c r="F188" s="70"/>
      <c r="G188" s="70"/>
      <c r="H188" s="118"/>
      <c r="I188" s="118"/>
      <c r="J188" s="118"/>
      <c r="K188" s="118"/>
      <c r="L188" s="118"/>
      <c r="M188" s="118"/>
      <c r="N188" s="118"/>
      <c r="O188" s="118"/>
      <c r="P188" s="118"/>
      <c r="Q188" s="118"/>
    </row>
    <row r="189" spans="1:17">
      <c r="A189" s="71" t="s">
        <v>160</v>
      </c>
      <c r="B189" s="70"/>
      <c r="C189" s="82"/>
      <c r="D189" s="117"/>
      <c r="E189" s="70"/>
      <c r="F189" s="70"/>
      <c r="G189" s="70"/>
      <c r="H189" s="122"/>
      <c r="I189" s="122"/>
      <c r="J189" s="122"/>
      <c r="K189" s="122"/>
      <c r="L189" s="122"/>
      <c r="M189" s="122"/>
      <c r="N189" s="122"/>
      <c r="O189" s="122"/>
      <c r="P189" s="122"/>
      <c r="Q189" s="122"/>
    </row>
    <row r="190" spans="1:17">
      <c r="A190" s="71" t="s">
        <v>159</v>
      </c>
      <c r="B190" s="70"/>
      <c r="C190" s="82"/>
      <c r="D190" s="117"/>
      <c r="E190" s="70"/>
      <c r="F190" s="70"/>
      <c r="G190" s="70"/>
      <c r="H190" s="121"/>
      <c r="I190" s="121"/>
      <c r="J190" s="121"/>
      <c r="K190" s="121"/>
      <c r="L190" s="121"/>
      <c r="M190" s="121"/>
      <c r="N190" s="121"/>
      <c r="O190" s="121"/>
      <c r="P190" s="121"/>
      <c r="Q190" s="121"/>
    </row>
    <row r="191" spans="1:17">
      <c r="A191" s="71" t="s">
        <v>158</v>
      </c>
      <c r="B191" s="70"/>
      <c r="C191" s="82"/>
      <c r="D191" s="117"/>
      <c r="E191" s="70"/>
      <c r="F191" s="70"/>
      <c r="G191" s="70"/>
      <c r="H191" s="121"/>
      <c r="I191" s="121"/>
      <c r="J191" s="121"/>
      <c r="K191" s="121"/>
      <c r="L191" s="121"/>
      <c r="M191" s="121"/>
      <c r="N191" s="121"/>
      <c r="O191" s="121"/>
      <c r="P191" s="121"/>
      <c r="Q191" s="121"/>
    </row>
    <row r="192" spans="1:17">
      <c r="A192" s="71" t="s">
        <v>157</v>
      </c>
      <c r="B192" s="70"/>
      <c r="C192" s="82"/>
      <c r="D192" s="117"/>
      <c r="E192" s="70"/>
      <c r="F192" s="70"/>
      <c r="G192" s="70"/>
      <c r="H192" s="121"/>
      <c r="I192" s="121"/>
      <c r="J192" s="121"/>
      <c r="K192" s="121"/>
      <c r="L192" s="121"/>
      <c r="M192" s="121"/>
      <c r="N192" s="121"/>
      <c r="O192" s="121"/>
      <c r="P192" s="121"/>
      <c r="Q192" s="121"/>
    </row>
    <row r="193" spans="1:17">
      <c r="A193" s="120" t="s">
        <v>156</v>
      </c>
      <c r="B193" s="70"/>
      <c r="C193" s="82"/>
      <c r="D193" s="117"/>
      <c r="E193" s="70"/>
      <c r="F193" s="70"/>
      <c r="G193" s="70"/>
      <c r="H193" s="119"/>
      <c r="I193" s="119"/>
      <c r="J193" s="119"/>
      <c r="K193" s="119"/>
      <c r="L193" s="119"/>
      <c r="M193" s="119"/>
      <c r="N193" s="119"/>
      <c r="O193" s="119"/>
      <c r="P193" s="119"/>
      <c r="Q193" s="119"/>
    </row>
    <row r="194" spans="1:17">
      <c r="A194" s="84"/>
      <c r="B194" s="84"/>
      <c r="C194" s="82"/>
      <c r="D194" s="117"/>
      <c r="E194" s="70"/>
      <c r="F194" s="70"/>
      <c r="G194" s="70"/>
      <c r="H194" s="118"/>
      <c r="I194" s="118"/>
      <c r="J194" s="118"/>
      <c r="K194" s="118"/>
      <c r="L194" s="118"/>
      <c r="M194" s="118"/>
      <c r="N194" s="118"/>
      <c r="O194" s="118"/>
      <c r="P194" s="118"/>
      <c r="Q194" s="118"/>
    </row>
    <row r="195" spans="1:17" ht="15">
      <c r="A195" s="86" t="s">
        <v>155</v>
      </c>
      <c r="B195" s="82"/>
      <c r="C195" s="82"/>
      <c r="D195" s="117"/>
      <c r="E195" s="70"/>
      <c r="F195" s="70"/>
      <c r="G195" s="70"/>
      <c r="H195" s="75">
        <f t="shared" ref="H195:Q195" si="27">SUM(H189:H193)</f>
        <v>0</v>
      </c>
      <c r="I195" s="75">
        <f t="shared" si="27"/>
        <v>0</v>
      </c>
      <c r="J195" s="75">
        <f t="shared" si="27"/>
        <v>0</v>
      </c>
      <c r="K195" s="75">
        <f t="shared" si="27"/>
        <v>0</v>
      </c>
      <c r="L195" s="75">
        <f t="shared" si="27"/>
        <v>0</v>
      </c>
      <c r="M195" s="75">
        <f t="shared" si="27"/>
        <v>0</v>
      </c>
      <c r="N195" s="75">
        <f t="shared" si="27"/>
        <v>0</v>
      </c>
      <c r="O195" s="75">
        <f t="shared" si="27"/>
        <v>0</v>
      </c>
      <c r="P195" s="75">
        <f t="shared" si="27"/>
        <v>0</v>
      </c>
      <c r="Q195" s="75">
        <f t="shared" si="27"/>
        <v>0</v>
      </c>
    </row>
    <row r="196" spans="1:17">
      <c r="A196" s="89"/>
      <c r="B196" s="82"/>
      <c r="C196" s="82"/>
      <c r="D196" s="117"/>
      <c r="E196" s="70"/>
      <c r="F196" s="70"/>
      <c r="G196" s="70"/>
      <c r="H196" s="117"/>
      <c r="I196" s="117"/>
      <c r="J196" s="117"/>
      <c r="K196" s="117"/>
      <c r="L196" s="117"/>
      <c r="M196" s="117"/>
      <c r="N196" s="117"/>
      <c r="O196" s="117"/>
      <c r="P196" s="117"/>
      <c r="Q196" s="117"/>
    </row>
    <row r="197" spans="1:17">
      <c r="A197" s="116" t="s">
        <v>154</v>
      </c>
      <c r="B197" s="84"/>
      <c r="C197" s="70"/>
      <c r="D197" s="115"/>
      <c r="E197" s="70"/>
      <c r="F197" s="70"/>
      <c r="G197" s="70"/>
      <c r="H197" s="114" t="str">
        <f t="shared" ref="H197:Q197" si="28">IF(ROUND(H195,1)=ROUND(H186,1),"OK","Error")</f>
        <v>OK</v>
      </c>
      <c r="I197" s="114" t="str">
        <f t="shared" si="28"/>
        <v>OK</v>
      </c>
      <c r="J197" s="114" t="str">
        <f t="shared" si="28"/>
        <v>OK</v>
      </c>
      <c r="K197" s="114" t="str">
        <f t="shared" si="28"/>
        <v>OK</v>
      </c>
      <c r="L197" s="114" t="str">
        <f t="shared" si="28"/>
        <v>OK</v>
      </c>
      <c r="M197" s="114" t="str">
        <f t="shared" si="28"/>
        <v>OK</v>
      </c>
      <c r="N197" s="114" t="str">
        <f t="shared" si="28"/>
        <v>OK</v>
      </c>
      <c r="O197" s="114" t="str">
        <f t="shared" si="28"/>
        <v>OK</v>
      </c>
      <c r="P197" s="114" t="str">
        <f t="shared" si="28"/>
        <v>OK</v>
      </c>
      <c r="Q197" s="114" t="str">
        <f t="shared" si="28"/>
        <v>OK</v>
      </c>
    </row>
    <row r="198" spans="1:17">
      <c r="A198" s="112"/>
      <c r="B198" s="112"/>
      <c r="C198" s="70"/>
      <c r="D198" s="111"/>
      <c r="E198" s="70"/>
      <c r="F198" s="70"/>
      <c r="G198" s="70"/>
      <c r="H198" s="111"/>
      <c r="I198" s="111"/>
      <c r="J198" s="111"/>
      <c r="K198" s="111"/>
      <c r="L198" s="111"/>
      <c r="M198" s="111"/>
      <c r="N198" s="111"/>
      <c r="O198" s="111"/>
      <c r="P198" s="111"/>
      <c r="Q198" s="111"/>
    </row>
    <row r="199" spans="1:17" ht="15">
      <c r="A199" s="113" t="s">
        <v>153</v>
      </c>
      <c r="B199" s="112"/>
      <c r="C199" s="70"/>
      <c r="D199" s="111"/>
      <c r="E199" s="70"/>
      <c r="F199" s="70"/>
      <c r="G199" s="70"/>
      <c r="H199" s="110">
        <f t="shared" ref="H199:Q199" si="29">H163+H165+H170+H171-H154-H155-H156+H176-H158-H147</f>
        <v>0</v>
      </c>
      <c r="I199" s="110">
        <f t="shared" si="29"/>
        <v>0</v>
      </c>
      <c r="J199" s="110">
        <f t="shared" si="29"/>
        <v>0</v>
      </c>
      <c r="K199" s="110">
        <f t="shared" si="29"/>
        <v>0</v>
      </c>
      <c r="L199" s="110">
        <f t="shared" si="29"/>
        <v>0</v>
      </c>
      <c r="M199" s="110">
        <f t="shared" si="29"/>
        <v>0</v>
      </c>
      <c r="N199" s="110">
        <f t="shared" si="29"/>
        <v>0</v>
      </c>
      <c r="O199" s="110">
        <f t="shared" si="29"/>
        <v>0</v>
      </c>
      <c r="P199" s="110">
        <f t="shared" si="29"/>
        <v>0</v>
      </c>
      <c r="Q199" s="110">
        <f t="shared" si="29"/>
        <v>0</v>
      </c>
    </row>
    <row r="202" spans="1:17" ht="26.25">
      <c r="A202" s="136" t="s">
        <v>195</v>
      </c>
      <c r="B202" s="135"/>
      <c r="C202" s="133"/>
      <c r="D202" s="134"/>
      <c r="E202" s="133"/>
      <c r="F202" s="133"/>
      <c r="G202" s="133"/>
      <c r="H202" s="133"/>
    </row>
    <row r="203" spans="1:17" ht="15">
      <c r="A203" s="132"/>
      <c r="B203" s="131"/>
      <c r="C203" s="131"/>
      <c r="D203" s="130"/>
      <c r="E203" s="129" t="s">
        <v>20</v>
      </c>
      <c r="F203" s="129"/>
      <c r="G203" s="129"/>
      <c r="H203" s="99">
        <v>2012</v>
      </c>
      <c r="I203" s="99">
        <f t="shared" ref="I203:Q203" si="30">SUM(H203+1)</f>
        <v>2013</v>
      </c>
      <c r="J203" s="99">
        <f t="shared" si="30"/>
        <v>2014</v>
      </c>
      <c r="K203" s="99">
        <f t="shared" si="30"/>
        <v>2015</v>
      </c>
      <c r="L203" s="99">
        <f t="shared" si="30"/>
        <v>2016</v>
      </c>
      <c r="M203" s="99">
        <f t="shared" si="30"/>
        <v>2017</v>
      </c>
      <c r="N203" s="99">
        <f t="shared" si="30"/>
        <v>2018</v>
      </c>
      <c r="O203" s="99">
        <f t="shared" si="30"/>
        <v>2019</v>
      </c>
      <c r="P203" s="99">
        <f t="shared" si="30"/>
        <v>2020</v>
      </c>
      <c r="Q203" s="99">
        <f t="shared" si="30"/>
        <v>2021</v>
      </c>
    </row>
    <row r="204" spans="1:17">
      <c r="A204" s="128"/>
      <c r="B204" s="82"/>
      <c r="C204" s="82"/>
      <c r="D204" s="82"/>
      <c r="E204" s="82"/>
      <c r="F204" s="82"/>
      <c r="G204" s="82"/>
      <c r="H204" s="70"/>
      <c r="I204" s="70"/>
      <c r="J204" s="70"/>
      <c r="K204" s="70"/>
      <c r="L204" s="70"/>
      <c r="M204" s="70"/>
      <c r="N204" s="70"/>
      <c r="O204" s="70"/>
      <c r="P204" s="70"/>
      <c r="Q204" s="70"/>
    </row>
    <row r="205" spans="1:17">
      <c r="A205" s="71" t="s">
        <v>194</v>
      </c>
      <c r="B205" s="84"/>
      <c r="C205" s="127"/>
      <c r="D205" s="127"/>
      <c r="E205" s="94"/>
      <c r="F205" s="94"/>
      <c r="G205" s="94"/>
      <c r="H205" s="95" t="s">
        <v>148</v>
      </c>
      <c r="I205" s="95" t="s">
        <v>148</v>
      </c>
      <c r="J205" s="95" t="s">
        <v>148</v>
      </c>
      <c r="K205" s="95" t="s">
        <v>148</v>
      </c>
      <c r="L205" s="95" t="s">
        <v>148</v>
      </c>
      <c r="M205" s="95" t="s">
        <v>148</v>
      </c>
      <c r="N205" s="95" t="s">
        <v>148</v>
      </c>
      <c r="O205" s="95" t="s">
        <v>148</v>
      </c>
      <c r="P205" s="95" t="s">
        <v>148</v>
      </c>
      <c r="Q205" s="95" t="s">
        <v>148</v>
      </c>
    </row>
    <row r="206" spans="1:17" ht="15">
      <c r="A206" s="86" t="s">
        <v>193</v>
      </c>
      <c r="B206" s="82"/>
      <c r="C206" s="112"/>
      <c r="D206" s="111"/>
      <c r="E206" s="70"/>
      <c r="F206" s="70"/>
      <c r="G206" s="70"/>
      <c r="H206" s="111"/>
      <c r="I206" s="111"/>
      <c r="J206" s="111"/>
      <c r="K206" s="111"/>
      <c r="L206" s="111"/>
      <c r="M206" s="111"/>
      <c r="N206" s="111"/>
      <c r="O206" s="111"/>
      <c r="P206" s="111"/>
      <c r="Q206" s="111"/>
    </row>
    <row r="207" spans="1:17">
      <c r="A207" s="71" t="s">
        <v>192</v>
      </c>
      <c r="B207" s="82"/>
      <c r="C207" s="82"/>
      <c r="D207" s="117"/>
      <c r="E207" s="70"/>
      <c r="F207" s="70"/>
      <c r="G207" s="70"/>
      <c r="H207" s="80"/>
      <c r="I207" s="80"/>
      <c r="J207" s="80"/>
      <c r="K207" s="80"/>
      <c r="L207" s="80"/>
      <c r="M207" s="80"/>
      <c r="N207" s="80"/>
      <c r="O207" s="80"/>
      <c r="P207" s="80"/>
      <c r="Q207" s="80"/>
    </row>
    <row r="208" spans="1:17">
      <c r="A208" s="71" t="s">
        <v>182</v>
      </c>
      <c r="B208" s="82"/>
      <c r="C208" s="82"/>
      <c r="D208" s="117"/>
      <c r="E208" s="70"/>
      <c r="F208" s="70"/>
      <c r="G208" s="70"/>
      <c r="H208" s="121"/>
      <c r="I208" s="121"/>
      <c r="J208" s="121"/>
      <c r="K208" s="121"/>
      <c r="L208" s="121"/>
      <c r="M208" s="121"/>
      <c r="N208" s="121"/>
      <c r="O208" s="121"/>
      <c r="P208" s="121"/>
      <c r="Q208" s="121"/>
    </row>
    <row r="209" spans="1:17">
      <c r="A209" s="71" t="s">
        <v>191</v>
      </c>
      <c r="B209" s="82"/>
      <c r="C209" s="82"/>
      <c r="D209" s="117"/>
      <c r="E209" s="70"/>
      <c r="F209" s="70"/>
      <c r="G209" s="70"/>
      <c r="H209" s="121"/>
      <c r="I209" s="121"/>
      <c r="J209" s="121"/>
      <c r="K209" s="121"/>
      <c r="L209" s="121"/>
      <c r="M209" s="121"/>
      <c r="N209" s="121"/>
      <c r="O209" s="121"/>
      <c r="P209" s="121"/>
      <c r="Q209" s="121"/>
    </row>
    <row r="210" spans="1:17">
      <c r="A210" s="71" t="s">
        <v>190</v>
      </c>
      <c r="B210" s="82"/>
      <c r="C210" s="82"/>
      <c r="D210" s="117"/>
      <c r="E210" s="70"/>
      <c r="F210" s="70"/>
      <c r="G210" s="70"/>
      <c r="H210" s="121"/>
      <c r="I210" s="121"/>
      <c r="J210" s="121"/>
      <c r="K210" s="121"/>
      <c r="L210" s="121"/>
      <c r="M210" s="121"/>
      <c r="N210" s="121"/>
      <c r="O210" s="121"/>
      <c r="P210" s="121"/>
      <c r="Q210" s="121"/>
    </row>
    <row r="211" spans="1:17">
      <c r="A211" s="71" t="s">
        <v>189</v>
      </c>
      <c r="B211" s="82"/>
      <c r="C211" s="82"/>
      <c r="D211" s="117"/>
      <c r="E211" s="70"/>
      <c r="F211" s="70"/>
      <c r="G211" s="70"/>
      <c r="H211" s="121"/>
      <c r="I211" s="121"/>
      <c r="J211" s="121"/>
      <c r="K211" s="121"/>
      <c r="L211" s="121"/>
      <c r="M211" s="121"/>
      <c r="N211" s="121"/>
      <c r="O211" s="121"/>
      <c r="P211" s="121"/>
      <c r="Q211" s="121"/>
    </row>
    <row r="212" spans="1:17">
      <c r="A212" s="71" t="s">
        <v>180</v>
      </c>
      <c r="B212" s="82"/>
      <c r="C212" s="82"/>
      <c r="D212" s="117"/>
      <c r="E212" s="70"/>
      <c r="F212" s="70"/>
      <c r="G212" s="70"/>
      <c r="H212" s="121"/>
      <c r="I212" s="121"/>
      <c r="J212" s="121"/>
      <c r="K212" s="121"/>
      <c r="L212" s="121"/>
      <c r="M212" s="121"/>
      <c r="N212" s="121"/>
      <c r="O212" s="121"/>
      <c r="P212" s="121"/>
      <c r="Q212" s="121"/>
    </row>
    <row r="213" spans="1:17">
      <c r="A213" s="71" t="s">
        <v>164</v>
      </c>
      <c r="B213" s="82"/>
      <c r="C213" s="82"/>
      <c r="D213" s="117"/>
      <c r="E213" s="70"/>
      <c r="F213" s="70"/>
      <c r="G213" s="70"/>
      <c r="H213" s="119"/>
      <c r="I213" s="119"/>
      <c r="J213" s="119"/>
      <c r="K213" s="119"/>
      <c r="L213" s="119"/>
      <c r="M213" s="119"/>
      <c r="N213" s="119"/>
      <c r="O213" s="119"/>
      <c r="P213" s="119"/>
      <c r="Q213" s="119"/>
    </row>
    <row r="214" spans="1:17">
      <c r="A214" s="84"/>
      <c r="B214" s="82"/>
      <c r="C214" s="82"/>
      <c r="D214" s="117"/>
      <c r="E214" s="70"/>
      <c r="F214" s="70"/>
      <c r="G214" s="70"/>
      <c r="H214" s="75">
        <f t="shared" ref="H214:Q214" si="31">SUM(H207:H213)</f>
        <v>0</v>
      </c>
      <c r="I214" s="75">
        <f t="shared" si="31"/>
        <v>0</v>
      </c>
      <c r="J214" s="75">
        <f t="shared" si="31"/>
        <v>0</v>
      </c>
      <c r="K214" s="75">
        <f t="shared" si="31"/>
        <v>0</v>
      </c>
      <c r="L214" s="75">
        <f t="shared" si="31"/>
        <v>0</v>
      </c>
      <c r="M214" s="75">
        <f t="shared" si="31"/>
        <v>0</v>
      </c>
      <c r="N214" s="75">
        <f t="shared" si="31"/>
        <v>0</v>
      </c>
      <c r="O214" s="75">
        <f t="shared" si="31"/>
        <v>0</v>
      </c>
      <c r="P214" s="75">
        <f t="shared" si="31"/>
        <v>0</v>
      </c>
      <c r="Q214" s="75">
        <f t="shared" si="31"/>
        <v>0</v>
      </c>
    </row>
    <row r="215" spans="1:17" ht="15">
      <c r="A215" s="86" t="s">
        <v>188</v>
      </c>
      <c r="B215" s="82"/>
      <c r="C215" s="82"/>
      <c r="D215" s="117"/>
      <c r="E215" s="70"/>
      <c r="F215" s="70"/>
      <c r="G215" s="70"/>
      <c r="H215" s="118"/>
      <c r="I215" s="118"/>
      <c r="J215" s="118"/>
      <c r="K215" s="118"/>
      <c r="L215" s="118"/>
      <c r="M215" s="118"/>
      <c r="N215" s="118"/>
      <c r="O215" s="118"/>
      <c r="P215" s="118"/>
      <c r="Q215" s="118"/>
    </row>
    <row r="216" spans="1:17">
      <c r="A216" s="71" t="s">
        <v>187</v>
      </c>
      <c r="B216" s="70"/>
      <c r="C216" s="82"/>
      <c r="D216" s="117"/>
      <c r="E216" s="70"/>
      <c r="F216" s="70"/>
      <c r="G216" s="70"/>
      <c r="H216" s="122"/>
      <c r="I216" s="122"/>
      <c r="J216" s="122"/>
      <c r="K216" s="122"/>
      <c r="L216" s="122"/>
      <c r="M216" s="122"/>
      <c r="N216" s="122"/>
      <c r="O216" s="122"/>
      <c r="P216" s="122"/>
      <c r="Q216" s="122"/>
    </row>
    <row r="217" spans="1:17">
      <c r="A217" s="71" t="s">
        <v>186</v>
      </c>
      <c r="B217" s="124"/>
      <c r="C217" s="70"/>
      <c r="D217" s="70"/>
      <c r="E217" s="70"/>
      <c r="F217" s="70"/>
      <c r="G217" s="70"/>
      <c r="H217" s="121"/>
      <c r="I217" s="121"/>
      <c r="J217" s="121"/>
      <c r="K217" s="121"/>
      <c r="L217" s="121"/>
      <c r="M217" s="121"/>
      <c r="N217" s="121"/>
      <c r="O217" s="121"/>
      <c r="P217" s="121"/>
      <c r="Q217" s="121"/>
    </row>
    <row r="218" spans="1:17">
      <c r="A218" s="71" t="s">
        <v>185</v>
      </c>
      <c r="B218" s="117"/>
      <c r="C218" s="70"/>
      <c r="D218" s="70"/>
      <c r="E218" s="70"/>
      <c r="F218" s="70"/>
      <c r="G218" s="70"/>
      <c r="H218" s="121"/>
      <c r="I218" s="121"/>
      <c r="J218" s="121"/>
      <c r="K218" s="121"/>
      <c r="L218" s="121"/>
      <c r="M218" s="121"/>
      <c r="N218" s="121"/>
      <c r="O218" s="121"/>
      <c r="P218" s="121"/>
      <c r="Q218" s="121"/>
    </row>
    <row r="219" spans="1:17">
      <c r="A219" s="126" t="s">
        <v>184</v>
      </c>
      <c r="B219" s="117"/>
      <c r="C219" s="70"/>
      <c r="D219" s="70"/>
      <c r="E219" s="70"/>
      <c r="F219" s="70"/>
      <c r="G219" s="70"/>
      <c r="H219" s="121"/>
      <c r="I219" s="121"/>
      <c r="J219" s="121"/>
      <c r="K219" s="121"/>
      <c r="L219" s="121"/>
      <c r="M219" s="121"/>
      <c r="N219" s="121"/>
      <c r="O219" s="121"/>
      <c r="P219" s="121"/>
      <c r="Q219" s="121"/>
    </row>
    <row r="220" spans="1:17">
      <c r="A220" s="71" t="s">
        <v>183</v>
      </c>
      <c r="B220" s="70"/>
      <c r="C220" s="82"/>
      <c r="D220" s="117"/>
      <c r="E220" s="70"/>
      <c r="F220" s="70"/>
      <c r="G220" s="70"/>
      <c r="H220" s="121"/>
      <c r="I220" s="121"/>
      <c r="J220" s="121"/>
      <c r="K220" s="121"/>
      <c r="L220" s="121"/>
      <c r="M220" s="121"/>
      <c r="N220" s="121"/>
      <c r="O220" s="121"/>
      <c r="P220" s="121"/>
      <c r="Q220" s="121"/>
    </row>
    <row r="221" spans="1:17">
      <c r="A221" s="71" t="s">
        <v>182</v>
      </c>
      <c r="B221" s="70"/>
      <c r="C221" s="82"/>
      <c r="D221" s="117"/>
      <c r="E221" s="70"/>
      <c r="F221" s="70"/>
      <c r="G221" s="70"/>
      <c r="H221" s="121"/>
      <c r="I221" s="121"/>
      <c r="J221" s="121"/>
      <c r="K221" s="121"/>
      <c r="L221" s="121"/>
      <c r="M221" s="121"/>
      <c r="N221" s="121"/>
      <c r="O221" s="121"/>
      <c r="P221" s="121"/>
      <c r="Q221" s="121"/>
    </row>
    <row r="222" spans="1:17">
      <c r="A222" s="71" t="s">
        <v>181</v>
      </c>
      <c r="B222" s="70"/>
      <c r="C222" s="82"/>
      <c r="D222" s="117"/>
      <c r="E222" s="70"/>
      <c r="F222" s="70"/>
      <c r="G222" s="70"/>
      <c r="H222" s="121"/>
      <c r="I222" s="121"/>
      <c r="J222" s="121"/>
      <c r="K222" s="121"/>
      <c r="L222" s="121"/>
      <c r="M222" s="121"/>
      <c r="N222" s="121"/>
      <c r="O222" s="121"/>
      <c r="P222" s="121"/>
      <c r="Q222" s="121"/>
    </row>
    <row r="223" spans="1:17">
      <c r="A223" s="71" t="s">
        <v>180</v>
      </c>
      <c r="B223" s="70"/>
      <c r="C223" s="82"/>
      <c r="D223" s="117"/>
      <c r="E223" s="70"/>
      <c r="F223" s="70"/>
      <c r="G223" s="70"/>
      <c r="H223" s="121"/>
      <c r="I223" s="121"/>
      <c r="J223" s="121"/>
      <c r="K223" s="121"/>
      <c r="L223" s="121"/>
      <c r="M223" s="121"/>
      <c r="N223" s="121"/>
      <c r="O223" s="121"/>
      <c r="P223" s="121"/>
      <c r="Q223" s="121"/>
    </row>
    <row r="224" spans="1:17">
      <c r="A224" s="71" t="s">
        <v>164</v>
      </c>
      <c r="B224" s="70"/>
      <c r="C224" s="82"/>
      <c r="D224" s="117"/>
      <c r="E224" s="70"/>
      <c r="F224" s="70"/>
      <c r="G224" s="70"/>
      <c r="H224" s="119"/>
      <c r="I224" s="119"/>
      <c r="J224" s="119"/>
      <c r="K224" s="119"/>
      <c r="L224" s="119"/>
      <c r="M224" s="119"/>
      <c r="N224" s="119"/>
      <c r="O224" s="119"/>
      <c r="P224" s="119"/>
      <c r="Q224" s="119"/>
    </row>
    <row r="225" spans="1:17">
      <c r="A225" s="84"/>
      <c r="B225" s="84"/>
      <c r="C225" s="82"/>
      <c r="D225" s="117"/>
      <c r="E225" s="70"/>
      <c r="F225" s="70"/>
      <c r="G225" s="70"/>
      <c r="H225" s="75">
        <f t="shared" ref="H225:Q225" si="32">SUM(H216:H224)</f>
        <v>0</v>
      </c>
      <c r="I225" s="75">
        <f t="shared" si="32"/>
        <v>0</v>
      </c>
      <c r="J225" s="75">
        <f t="shared" si="32"/>
        <v>0</v>
      </c>
      <c r="K225" s="75">
        <f t="shared" si="32"/>
        <v>0</v>
      </c>
      <c r="L225" s="75">
        <f t="shared" si="32"/>
        <v>0</v>
      </c>
      <c r="M225" s="75">
        <f t="shared" si="32"/>
        <v>0</v>
      </c>
      <c r="N225" s="75">
        <f t="shared" si="32"/>
        <v>0</v>
      </c>
      <c r="O225" s="75">
        <f t="shared" si="32"/>
        <v>0</v>
      </c>
      <c r="P225" s="75">
        <f t="shared" si="32"/>
        <v>0</v>
      </c>
      <c r="Q225" s="75">
        <f t="shared" si="32"/>
        <v>0</v>
      </c>
    </row>
    <row r="226" spans="1:17" ht="15">
      <c r="A226" s="86" t="s">
        <v>179</v>
      </c>
      <c r="B226" s="82"/>
      <c r="C226" s="82"/>
      <c r="D226" s="117"/>
      <c r="E226" s="70"/>
      <c r="F226" s="70"/>
      <c r="G226" s="70"/>
      <c r="H226" s="118"/>
      <c r="I226" s="118"/>
      <c r="J226" s="118"/>
      <c r="K226" s="118"/>
      <c r="L226" s="118"/>
      <c r="M226" s="118"/>
      <c r="N226" s="118"/>
      <c r="O226" s="118"/>
      <c r="P226" s="118"/>
      <c r="Q226" s="118"/>
    </row>
    <row r="227" spans="1:17">
      <c r="A227" s="89" t="s">
        <v>175</v>
      </c>
      <c r="B227" s="84"/>
      <c r="C227" s="82"/>
      <c r="D227" s="117"/>
      <c r="E227" s="70"/>
      <c r="F227" s="70"/>
      <c r="G227" s="70"/>
      <c r="H227" s="125"/>
      <c r="I227" s="125"/>
      <c r="J227" s="125"/>
      <c r="K227" s="125"/>
      <c r="L227" s="125"/>
      <c r="M227" s="125"/>
      <c r="N227" s="125"/>
      <c r="O227" s="125"/>
      <c r="P227" s="125"/>
      <c r="Q227" s="125"/>
    </row>
    <row r="228" spans="1:17">
      <c r="A228" s="71" t="s">
        <v>178</v>
      </c>
      <c r="B228" s="84"/>
      <c r="C228" s="70"/>
      <c r="D228" s="117"/>
      <c r="E228" s="70"/>
      <c r="F228" s="70"/>
      <c r="G228" s="70"/>
      <c r="H228" s="122"/>
      <c r="I228" s="122"/>
      <c r="J228" s="122"/>
      <c r="K228" s="122"/>
      <c r="L228" s="122"/>
      <c r="M228" s="122"/>
      <c r="N228" s="122"/>
      <c r="O228" s="122"/>
      <c r="P228" s="122"/>
      <c r="Q228" s="122"/>
    </row>
    <row r="229" spans="1:17">
      <c r="A229" s="71" t="s">
        <v>177</v>
      </c>
      <c r="B229" s="84"/>
      <c r="C229" s="70"/>
      <c r="D229" s="117"/>
      <c r="E229" s="70"/>
      <c r="F229" s="70"/>
      <c r="G229" s="70"/>
      <c r="H229" s="121"/>
      <c r="I229" s="121"/>
      <c r="J229" s="121"/>
      <c r="K229" s="121"/>
      <c r="L229" s="121"/>
      <c r="M229" s="121"/>
      <c r="N229" s="121"/>
      <c r="O229" s="121"/>
      <c r="P229" s="121"/>
      <c r="Q229" s="121"/>
    </row>
    <row r="230" spans="1:17">
      <c r="A230" s="71" t="s">
        <v>164</v>
      </c>
      <c r="B230" s="84"/>
      <c r="C230" s="70"/>
      <c r="D230" s="124"/>
      <c r="E230" s="70"/>
      <c r="F230" s="70"/>
      <c r="G230" s="70"/>
      <c r="H230" s="121"/>
      <c r="I230" s="121"/>
      <c r="J230" s="121"/>
      <c r="K230" s="121"/>
      <c r="L230" s="121"/>
      <c r="M230" s="121"/>
      <c r="N230" s="121"/>
      <c r="O230" s="121"/>
      <c r="P230" s="121"/>
      <c r="Q230" s="121"/>
    </row>
    <row r="231" spans="1:17">
      <c r="A231" s="84"/>
      <c r="B231" s="84"/>
      <c r="C231" s="82"/>
      <c r="D231" s="117"/>
      <c r="E231" s="70"/>
      <c r="F231" s="70"/>
      <c r="G231" s="70"/>
      <c r="H231" s="75">
        <f t="shared" ref="H231:Q231" si="33">SUM(H228:H230)</f>
        <v>0</v>
      </c>
      <c r="I231" s="75">
        <f t="shared" si="33"/>
        <v>0</v>
      </c>
      <c r="J231" s="75">
        <f t="shared" si="33"/>
        <v>0</v>
      </c>
      <c r="K231" s="75">
        <f t="shared" si="33"/>
        <v>0</v>
      </c>
      <c r="L231" s="75">
        <f t="shared" si="33"/>
        <v>0</v>
      </c>
      <c r="M231" s="75">
        <f t="shared" si="33"/>
        <v>0</v>
      </c>
      <c r="N231" s="75">
        <f t="shared" si="33"/>
        <v>0</v>
      </c>
      <c r="O231" s="75">
        <f t="shared" si="33"/>
        <v>0</v>
      </c>
      <c r="P231" s="75">
        <f t="shared" si="33"/>
        <v>0</v>
      </c>
      <c r="Q231" s="75">
        <f t="shared" si="33"/>
        <v>0</v>
      </c>
    </row>
    <row r="232" spans="1:17" ht="15">
      <c r="A232" s="86" t="s">
        <v>176</v>
      </c>
      <c r="B232" s="82"/>
      <c r="C232" s="82"/>
      <c r="D232" s="117"/>
      <c r="E232" s="70"/>
      <c r="F232" s="70"/>
      <c r="G232" s="70"/>
      <c r="H232" s="118"/>
      <c r="I232" s="118"/>
      <c r="J232" s="118"/>
      <c r="K232" s="118"/>
      <c r="L232" s="118"/>
      <c r="M232" s="118"/>
      <c r="N232" s="118"/>
      <c r="O232" s="118"/>
      <c r="P232" s="118"/>
      <c r="Q232" s="118"/>
    </row>
    <row r="233" spans="1:17">
      <c r="A233" s="89" t="s">
        <v>175</v>
      </c>
      <c r="B233" s="70"/>
      <c r="C233" s="82"/>
      <c r="D233" s="117"/>
      <c r="E233" s="70"/>
      <c r="F233" s="70"/>
      <c r="G233" s="70"/>
      <c r="H233" s="125"/>
      <c r="I233" s="125"/>
      <c r="J233" s="125"/>
      <c r="K233" s="125"/>
      <c r="L233" s="125"/>
      <c r="M233" s="125"/>
      <c r="N233" s="125"/>
      <c r="O233" s="125"/>
      <c r="P233" s="125"/>
      <c r="Q233" s="125"/>
    </row>
    <row r="234" spans="1:17">
      <c r="A234" s="89"/>
      <c r="B234" s="70"/>
      <c r="C234" s="82"/>
      <c r="D234" s="117"/>
      <c r="E234" s="70"/>
      <c r="F234" s="70"/>
      <c r="G234" s="70"/>
      <c r="H234" s="125"/>
      <c r="I234" s="125"/>
      <c r="J234" s="125"/>
      <c r="K234" s="125"/>
      <c r="L234" s="125"/>
      <c r="M234" s="125"/>
      <c r="N234" s="125"/>
      <c r="O234" s="125"/>
      <c r="P234" s="125"/>
      <c r="Q234" s="125"/>
    </row>
    <row r="235" spans="1:17">
      <c r="A235" s="71" t="s">
        <v>174</v>
      </c>
      <c r="B235" s="70"/>
      <c r="C235" s="70"/>
      <c r="D235" s="117"/>
      <c r="E235" s="70"/>
      <c r="F235" s="70"/>
      <c r="G235" s="70"/>
      <c r="H235" s="122"/>
      <c r="I235" s="122"/>
      <c r="J235" s="122"/>
      <c r="K235" s="122"/>
      <c r="L235" s="122"/>
      <c r="M235" s="122"/>
      <c r="N235" s="122"/>
      <c r="O235" s="122"/>
      <c r="P235" s="122"/>
      <c r="Q235" s="122"/>
    </row>
    <row r="236" spans="1:17">
      <c r="A236" s="71" t="s">
        <v>173</v>
      </c>
      <c r="B236" s="70"/>
      <c r="C236" s="70"/>
      <c r="D236" s="124"/>
      <c r="E236" s="70"/>
      <c r="F236" s="70"/>
      <c r="G236" s="70"/>
      <c r="H236" s="121"/>
      <c r="I236" s="121"/>
      <c r="J236" s="121"/>
      <c r="K236" s="121"/>
      <c r="L236" s="121"/>
      <c r="M236" s="121"/>
      <c r="N236" s="121"/>
      <c r="O236" s="121"/>
      <c r="P236" s="121"/>
      <c r="Q236" s="121"/>
    </row>
    <row r="237" spans="1:17">
      <c r="A237" s="71" t="s">
        <v>172</v>
      </c>
      <c r="B237" s="70"/>
      <c r="C237" s="82"/>
      <c r="D237" s="117"/>
      <c r="E237" s="70"/>
      <c r="F237" s="70"/>
      <c r="G237" s="70"/>
      <c r="H237" s="121"/>
      <c r="I237" s="121"/>
      <c r="J237" s="121"/>
      <c r="K237" s="121"/>
      <c r="L237" s="121"/>
      <c r="M237" s="121"/>
      <c r="N237" s="121"/>
      <c r="O237" s="121"/>
      <c r="P237" s="121"/>
      <c r="Q237" s="121"/>
    </row>
    <row r="238" spans="1:17">
      <c r="A238" s="71" t="s">
        <v>171</v>
      </c>
      <c r="B238" s="84"/>
      <c r="C238" s="70"/>
      <c r="D238" s="124"/>
      <c r="E238" s="70"/>
      <c r="F238" s="70"/>
      <c r="G238" s="70"/>
      <c r="H238" s="121"/>
      <c r="I238" s="121"/>
      <c r="J238" s="121"/>
      <c r="K238" s="121"/>
      <c r="L238" s="121"/>
      <c r="M238" s="121"/>
      <c r="N238" s="121"/>
      <c r="O238" s="121"/>
      <c r="P238" s="121"/>
      <c r="Q238" s="121"/>
    </row>
    <row r="239" spans="1:17">
      <c r="A239" s="71" t="s">
        <v>170</v>
      </c>
      <c r="B239" s="84"/>
      <c r="C239" s="70"/>
      <c r="D239" s="124"/>
      <c r="E239" s="70"/>
      <c r="F239" s="70"/>
      <c r="G239" s="70"/>
      <c r="H239" s="121"/>
      <c r="I239" s="121"/>
      <c r="J239" s="121"/>
      <c r="K239" s="121"/>
      <c r="L239" s="121"/>
      <c r="M239" s="121"/>
      <c r="N239" s="121"/>
      <c r="O239" s="121"/>
      <c r="P239" s="121"/>
      <c r="Q239" s="121"/>
    </row>
    <row r="240" spans="1:17">
      <c r="A240" s="71" t="s">
        <v>91</v>
      </c>
      <c r="B240" s="84"/>
      <c r="C240" s="84"/>
      <c r="D240" s="123"/>
      <c r="E240" s="70"/>
      <c r="F240" s="70"/>
      <c r="G240" s="70"/>
      <c r="H240" s="121"/>
      <c r="I240" s="121"/>
      <c r="J240" s="121"/>
      <c r="K240" s="121"/>
      <c r="L240" s="121"/>
      <c r="M240" s="121"/>
      <c r="N240" s="121"/>
      <c r="O240" s="121"/>
      <c r="P240" s="121"/>
      <c r="Q240" s="121"/>
    </row>
    <row r="241" spans="1:17">
      <c r="A241" s="71" t="s">
        <v>169</v>
      </c>
      <c r="B241" s="84"/>
      <c r="C241" s="84"/>
      <c r="D241" s="123"/>
      <c r="E241" s="70"/>
      <c r="F241" s="70"/>
      <c r="G241" s="70"/>
      <c r="H241" s="121"/>
      <c r="I241" s="121"/>
      <c r="J241" s="121"/>
      <c r="K241" s="121"/>
      <c r="L241" s="121"/>
      <c r="M241" s="121"/>
      <c r="N241" s="121"/>
      <c r="O241" s="121"/>
      <c r="P241" s="121"/>
      <c r="Q241" s="121"/>
    </row>
    <row r="242" spans="1:17">
      <c r="A242" s="71" t="s">
        <v>164</v>
      </c>
      <c r="B242" s="84"/>
      <c r="C242" s="70"/>
      <c r="D242" s="117"/>
      <c r="E242" s="70"/>
      <c r="F242" s="70"/>
      <c r="G242" s="70"/>
      <c r="H242" s="121"/>
      <c r="I242" s="121"/>
      <c r="J242" s="121"/>
      <c r="K242" s="121"/>
      <c r="L242" s="121"/>
      <c r="M242" s="121"/>
      <c r="N242" s="121"/>
      <c r="O242" s="121"/>
      <c r="P242" s="121"/>
      <c r="Q242" s="121"/>
    </row>
    <row r="243" spans="1:17">
      <c r="A243" s="84"/>
      <c r="B243" s="84"/>
      <c r="C243" s="82"/>
      <c r="D243" s="117"/>
      <c r="E243" s="70"/>
      <c r="F243" s="70"/>
      <c r="G243" s="70"/>
      <c r="H243" s="75">
        <f t="shared" ref="H243:Q243" si="34">SUM(H235:H242)</f>
        <v>0</v>
      </c>
      <c r="I243" s="75">
        <f t="shared" si="34"/>
        <v>0</v>
      </c>
      <c r="J243" s="75">
        <f t="shared" si="34"/>
        <v>0</v>
      </c>
      <c r="K243" s="75">
        <f t="shared" si="34"/>
        <v>0</v>
      </c>
      <c r="L243" s="75">
        <f t="shared" si="34"/>
        <v>0</v>
      </c>
      <c r="M243" s="75">
        <f t="shared" si="34"/>
        <v>0</v>
      </c>
      <c r="N243" s="75">
        <f t="shared" si="34"/>
        <v>0</v>
      </c>
      <c r="O243" s="75">
        <f t="shared" si="34"/>
        <v>0</v>
      </c>
      <c r="P243" s="75">
        <f t="shared" si="34"/>
        <v>0</v>
      </c>
      <c r="Q243" s="75">
        <f t="shared" si="34"/>
        <v>0</v>
      </c>
    </row>
    <row r="244" spans="1:17" ht="15">
      <c r="A244" s="86" t="s">
        <v>168</v>
      </c>
      <c r="B244" s="82"/>
      <c r="C244" s="82"/>
      <c r="D244" s="117"/>
      <c r="E244" s="70"/>
      <c r="F244" s="70"/>
      <c r="G244" s="70"/>
      <c r="H244" s="118"/>
      <c r="I244" s="118"/>
      <c r="J244" s="118"/>
      <c r="K244" s="118"/>
      <c r="L244" s="118"/>
      <c r="M244" s="118"/>
      <c r="N244" s="118"/>
      <c r="O244" s="118"/>
      <c r="P244" s="118"/>
      <c r="Q244" s="118"/>
    </row>
    <row r="245" spans="1:17">
      <c r="A245" s="71" t="s">
        <v>167</v>
      </c>
      <c r="B245" s="70"/>
      <c r="C245" s="82"/>
      <c r="D245" s="117"/>
      <c r="E245" s="70"/>
      <c r="F245" s="70"/>
      <c r="G245" s="70"/>
      <c r="H245" s="122"/>
      <c r="I245" s="122"/>
      <c r="J245" s="122"/>
      <c r="K245" s="122"/>
      <c r="L245" s="122"/>
      <c r="M245" s="122"/>
      <c r="N245" s="122"/>
      <c r="O245" s="122"/>
      <c r="P245" s="122"/>
      <c r="Q245" s="122"/>
    </row>
    <row r="246" spans="1:17">
      <c r="A246" s="71" t="s">
        <v>166</v>
      </c>
      <c r="B246" s="70"/>
      <c r="C246" s="82"/>
      <c r="D246" s="117"/>
      <c r="E246" s="70"/>
      <c r="F246" s="70"/>
      <c r="G246" s="70"/>
      <c r="H246" s="121"/>
      <c r="I246" s="121"/>
      <c r="J246" s="121"/>
      <c r="K246" s="121"/>
      <c r="L246" s="121"/>
      <c r="M246" s="121"/>
      <c r="N246" s="121"/>
      <c r="O246" s="121"/>
      <c r="P246" s="121"/>
      <c r="Q246" s="121"/>
    </row>
    <row r="247" spans="1:17">
      <c r="A247" s="71" t="s">
        <v>165</v>
      </c>
      <c r="B247" s="70"/>
      <c r="C247" s="82"/>
      <c r="D247" s="117"/>
      <c r="E247" s="70"/>
      <c r="F247" s="70"/>
      <c r="G247" s="70"/>
      <c r="H247" s="121"/>
      <c r="I247" s="121"/>
      <c r="J247" s="121"/>
      <c r="K247" s="121"/>
      <c r="L247" s="121"/>
      <c r="M247" s="121"/>
      <c r="N247" s="121"/>
      <c r="O247" s="121"/>
      <c r="P247" s="121"/>
      <c r="Q247" s="121"/>
    </row>
    <row r="248" spans="1:17">
      <c r="A248" s="71" t="s">
        <v>164</v>
      </c>
      <c r="B248" s="70"/>
      <c r="C248" s="82"/>
      <c r="D248" s="117"/>
      <c r="E248" s="70"/>
      <c r="F248" s="70"/>
      <c r="G248" s="70"/>
      <c r="H248" s="121"/>
      <c r="I248" s="121"/>
      <c r="J248" s="121"/>
      <c r="K248" s="121"/>
      <c r="L248" s="121"/>
      <c r="M248" s="121"/>
      <c r="N248" s="121"/>
      <c r="O248" s="121"/>
      <c r="P248" s="121"/>
      <c r="Q248" s="121"/>
    </row>
    <row r="249" spans="1:17">
      <c r="A249" s="84"/>
      <c r="B249" s="84"/>
      <c r="C249" s="82"/>
      <c r="D249" s="117"/>
      <c r="E249" s="70"/>
      <c r="F249" s="70"/>
      <c r="G249" s="70"/>
      <c r="H249" s="75">
        <f t="shared" ref="H249:Q249" si="35">SUM(H245:H248)</f>
        <v>0</v>
      </c>
      <c r="I249" s="75">
        <f t="shared" si="35"/>
        <v>0</v>
      </c>
      <c r="J249" s="75">
        <f t="shared" si="35"/>
        <v>0</v>
      </c>
      <c r="K249" s="75">
        <f t="shared" si="35"/>
        <v>0</v>
      </c>
      <c r="L249" s="75">
        <f t="shared" si="35"/>
        <v>0</v>
      </c>
      <c r="M249" s="75">
        <f t="shared" si="35"/>
        <v>0</v>
      </c>
      <c r="N249" s="75">
        <f t="shared" si="35"/>
        <v>0</v>
      </c>
      <c r="O249" s="75">
        <f t="shared" si="35"/>
        <v>0</v>
      </c>
      <c r="P249" s="75">
        <f t="shared" si="35"/>
        <v>0</v>
      </c>
      <c r="Q249" s="75">
        <f t="shared" si="35"/>
        <v>0</v>
      </c>
    </row>
    <row r="250" spans="1:17">
      <c r="A250" s="84" t="s">
        <v>163</v>
      </c>
      <c r="B250" s="84"/>
      <c r="C250" s="82"/>
      <c r="D250" s="117"/>
      <c r="E250" s="70"/>
      <c r="F250" s="70"/>
      <c r="G250" s="70"/>
      <c r="H250" s="118"/>
      <c r="I250" s="118"/>
      <c r="J250" s="118"/>
      <c r="K250" s="118"/>
      <c r="L250" s="118"/>
      <c r="M250" s="118"/>
      <c r="N250" s="118"/>
      <c r="O250" s="118"/>
      <c r="P250" s="118"/>
      <c r="Q250" s="118"/>
    </row>
    <row r="251" spans="1:17" ht="15">
      <c r="A251" s="86" t="s">
        <v>162</v>
      </c>
      <c r="B251" s="82"/>
      <c r="C251" s="82"/>
      <c r="D251" s="117"/>
      <c r="E251" s="70"/>
      <c r="F251" s="70"/>
      <c r="G251" s="70"/>
      <c r="H251" s="75">
        <f t="shared" ref="H251:Q251" si="36">H214+H225-H231-H243-H249</f>
        <v>0</v>
      </c>
      <c r="I251" s="75">
        <f t="shared" si="36"/>
        <v>0</v>
      </c>
      <c r="J251" s="75">
        <f t="shared" si="36"/>
        <v>0</v>
      </c>
      <c r="K251" s="75">
        <f t="shared" si="36"/>
        <v>0</v>
      </c>
      <c r="L251" s="75">
        <f t="shared" si="36"/>
        <v>0</v>
      </c>
      <c r="M251" s="75">
        <f t="shared" si="36"/>
        <v>0</v>
      </c>
      <c r="N251" s="75">
        <f t="shared" si="36"/>
        <v>0</v>
      </c>
      <c r="O251" s="75">
        <f t="shared" si="36"/>
        <v>0</v>
      </c>
      <c r="P251" s="75">
        <f t="shared" si="36"/>
        <v>0</v>
      </c>
      <c r="Q251" s="75">
        <f t="shared" si="36"/>
        <v>0</v>
      </c>
    </row>
    <row r="252" spans="1:17">
      <c r="A252" s="84"/>
      <c r="B252" s="84"/>
      <c r="C252" s="82"/>
      <c r="D252" s="117"/>
      <c r="E252" s="70"/>
      <c r="F252" s="70"/>
      <c r="G252" s="70"/>
      <c r="H252" s="118"/>
      <c r="I252" s="118"/>
      <c r="J252" s="118"/>
      <c r="K252" s="118"/>
      <c r="L252" s="118"/>
      <c r="M252" s="118"/>
      <c r="N252" s="118"/>
      <c r="O252" s="118"/>
      <c r="P252" s="118"/>
      <c r="Q252" s="118"/>
    </row>
    <row r="253" spans="1:17" ht="15">
      <c r="A253" s="86" t="s">
        <v>161</v>
      </c>
      <c r="B253" s="84"/>
      <c r="C253" s="82"/>
      <c r="D253" s="117"/>
      <c r="E253" s="70"/>
      <c r="F253" s="70"/>
      <c r="G253" s="70"/>
      <c r="H253" s="118"/>
      <c r="I253" s="118"/>
      <c r="J253" s="118"/>
      <c r="K253" s="118"/>
      <c r="L253" s="118"/>
      <c r="M253" s="118"/>
      <c r="N253" s="118"/>
      <c r="O253" s="118"/>
      <c r="P253" s="118"/>
      <c r="Q253" s="118"/>
    </row>
    <row r="254" spans="1:17">
      <c r="A254" s="71" t="s">
        <v>160</v>
      </c>
      <c r="B254" s="70"/>
      <c r="C254" s="82"/>
      <c r="D254" s="117"/>
      <c r="E254" s="70"/>
      <c r="F254" s="70"/>
      <c r="G254" s="70"/>
      <c r="H254" s="122"/>
      <c r="I254" s="122"/>
      <c r="J254" s="122"/>
      <c r="K254" s="122"/>
      <c r="L254" s="122"/>
      <c r="M254" s="122"/>
      <c r="N254" s="122"/>
      <c r="O254" s="122"/>
      <c r="P254" s="122"/>
      <c r="Q254" s="122"/>
    </row>
    <row r="255" spans="1:17">
      <c r="A255" s="71" t="s">
        <v>159</v>
      </c>
      <c r="B255" s="70"/>
      <c r="C255" s="82"/>
      <c r="D255" s="117"/>
      <c r="E255" s="70"/>
      <c r="F255" s="70"/>
      <c r="G255" s="70"/>
      <c r="H255" s="121"/>
      <c r="I255" s="121"/>
      <c r="J255" s="121"/>
      <c r="K255" s="121"/>
      <c r="L255" s="121"/>
      <c r="M255" s="121"/>
      <c r="N255" s="121"/>
      <c r="O255" s="121"/>
      <c r="P255" s="121"/>
      <c r="Q255" s="121"/>
    </row>
    <row r="256" spans="1:17">
      <c r="A256" s="71" t="s">
        <v>158</v>
      </c>
      <c r="B256" s="70"/>
      <c r="C256" s="82"/>
      <c r="D256" s="117"/>
      <c r="E256" s="70"/>
      <c r="F256" s="70"/>
      <c r="G256" s="70"/>
      <c r="H256" s="121"/>
      <c r="I256" s="121"/>
      <c r="J256" s="121"/>
      <c r="K256" s="121"/>
      <c r="L256" s="121"/>
      <c r="M256" s="121"/>
      <c r="N256" s="121"/>
      <c r="O256" s="121"/>
      <c r="P256" s="121"/>
      <c r="Q256" s="121"/>
    </row>
    <row r="257" spans="1:17">
      <c r="A257" s="71" t="s">
        <v>157</v>
      </c>
      <c r="B257" s="70"/>
      <c r="C257" s="82"/>
      <c r="D257" s="117"/>
      <c r="E257" s="70"/>
      <c r="F257" s="70"/>
      <c r="G257" s="70"/>
      <c r="H257" s="121"/>
      <c r="I257" s="121"/>
      <c r="J257" s="121"/>
      <c r="K257" s="121"/>
      <c r="L257" s="121"/>
      <c r="M257" s="121"/>
      <c r="N257" s="121"/>
      <c r="O257" s="121"/>
      <c r="P257" s="121"/>
      <c r="Q257" s="121"/>
    </row>
    <row r="258" spans="1:17">
      <c r="A258" s="120" t="s">
        <v>156</v>
      </c>
      <c r="B258" s="70"/>
      <c r="C258" s="82"/>
      <c r="D258" s="117"/>
      <c r="E258" s="70"/>
      <c r="F258" s="70"/>
      <c r="G258" s="70"/>
      <c r="H258" s="119"/>
      <c r="I258" s="119"/>
      <c r="J258" s="119"/>
      <c r="K258" s="119"/>
      <c r="L258" s="119"/>
      <c r="M258" s="119"/>
      <c r="N258" s="119"/>
      <c r="O258" s="119"/>
      <c r="P258" s="119"/>
      <c r="Q258" s="119"/>
    </row>
    <row r="259" spans="1:17">
      <c r="A259" s="84"/>
      <c r="B259" s="84"/>
      <c r="C259" s="82"/>
      <c r="D259" s="117"/>
      <c r="E259" s="70"/>
      <c r="F259" s="70"/>
      <c r="G259" s="70"/>
      <c r="H259" s="118"/>
      <c r="I259" s="118"/>
      <c r="J259" s="118"/>
      <c r="K259" s="118"/>
      <c r="L259" s="118"/>
      <c r="M259" s="118"/>
      <c r="N259" s="118"/>
      <c r="O259" s="118"/>
      <c r="P259" s="118"/>
      <c r="Q259" s="118"/>
    </row>
    <row r="260" spans="1:17" ht="15">
      <c r="A260" s="86" t="s">
        <v>155</v>
      </c>
      <c r="B260" s="82"/>
      <c r="C260" s="82"/>
      <c r="D260" s="117"/>
      <c r="E260" s="70"/>
      <c r="F260" s="70"/>
      <c r="G260" s="70"/>
      <c r="H260" s="75">
        <f t="shared" ref="H260:Q260" si="37">SUM(H254:H258)</f>
        <v>0</v>
      </c>
      <c r="I260" s="75">
        <f t="shared" si="37"/>
        <v>0</v>
      </c>
      <c r="J260" s="75">
        <f t="shared" si="37"/>
        <v>0</v>
      </c>
      <c r="K260" s="75">
        <f t="shared" si="37"/>
        <v>0</v>
      </c>
      <c r="L260" s="75">
        <f t="shared" si="37"/>
        <v>0</v>
      </c>
      <c r="M260" s="75">
        <f t="shared" si="37"/>
        <v>0</v>
      </c>
      <c r="N260" s="75">
        <f t="shared" si="37"/>
        <v>0</v>
      </c>
      <c r="O260" s="75">
        <f t="shared" si="37"/>
        <v>0</v>
      </c>
      <c r="P260" s="75">
        <f t="shared" si="37"/>
        <v>0</v>
      </c>
      <c r="Q260" s="75">
        <f t="shared" si="37"/>
        <v>0</v>
      </c>
    </row>
    <row r="261" spans="1:17">
      <c r="A261" s="89"/>
      <c r="B261" s="82"/>
      <c r="C261" s="82"/>
      <c r="D261" s="117"/>
      <c r="E261" s="70"/>
      <c r="F261" s="70"/>
      <c r="G261" s="70"/>
      <c r="H261" s="117"/>
      <c r="I261" s="117"/>
      <c r="J261" s="117"/>
      <c r="K261" s="117"/>
      <c r="L261" s="117"/>
      <c r="M261" s="117"/>
      <c r="N261" s="117"/>
      <c r="O261" s="117"/>
      <c r="P261" s="117"/>
      <c r="Q261" s="117"/>
    </row>
    <row r="262" spans="1:17">
      <c r="A262" s="116" t="s">
        <v>154</v>
      </c>
      <c r="B262" s="84"/>
      <c r="C262" s="70"/>
      <c r="D262" s="115"/>
      <c r="E262" s="70"/>
      <c r="F262" s="70"/>
      <c r="G262" s="70"/>
      <c r="H262" s="114" t="str">
        <f t="shared" ref="H262:Q262" si="38">IF(ROUND(H260,1)=ROUND(H251,1),"OK","Error")</f>
        <v>OK</v>
      </c>
      <c r="I262" s="114" t="str">
        <f t="shared" si="38"/>
        <v>OK</v>
      </c>
      <c r="J262" s="114" t="str">
        <f t="shared" si="38"/>
        <v>OK</v>
      </c>
      <c r="K262" s="114" t="str">
        <f t="shared" si="38"/>
        <v>OK</v>
      </c>
      <c r="L262" s="114" t="str">
        <f t="shared" si="38"/>
        <v>OK</v>
      </c>
      <c r="M262" s="114" t="str">
        <f t="shared" si="38"/>
        <v>OK</v>
      </c>
      <c r="N262" s="114" t="str">
        <f t="shared" si="38"/>
        <v>OK</v>
      </c>
      <c r="O262" s="114" t="str">
        <f t="shared" si="38"/>
        <v>OK</v>
      </c>
      <c r="P262" s="114" t="str">
        <f t="shared" si="38"/>
        <v>OK</v>
      </c>
      <c r="Q262" s="114" t="str">
        <f t="shared" si="38"/>
        <v>OK</v>
      </c>
    </row>
    <row r="263" spans="1:17">
      <c r="A263" s="112"/>
      <c r="B263" s="112"/>
      <c r="C263" s="70"/>
      <c r="D263" s="111"/>
      <c r="E263" s="70"/>
      <c r="F263" s="70"/>
      <c r="G263" s="70"/>
      <c r="H263" s="111"/>
      <c r="I263" s="111"/>
      <c r="J263" s="111"/>
      <c r="K263" s="111"/>
      <c r="L263" s="111"/>
      <c r="M263" s="111"/>
      <c r="N263" s="111"/>
      <c r="O263" s="111"/>
      <c r="P263" s="111"/>
      <c r="Q263" s="111"/>
    </row>
    <row r="264" spans="1:17" ht="15">
      <c r="A264" s="113" t="s">
        <v>153</v>
      </c>
      <c r="B264" s="112"/>
      <c r="C264" s="70"/>
      <c r="D264" s="111"/>
      <c r="E264" s="70"/>
      <c r="F264" s="70"/>
      <c r="G264" s="70"/>
      <c r="H264" s="110">
        <f t="shared" ref="H264:Q264" si="39">H228+H230+H235+H236-H219-H220-H221+H241-H223-H212</f>
        <v>0</v>
      </c>
      <c r="I264" s="110">
        <f t="shared" si="39"/>
        <v>0</v>
      </c>
      <c r="J264" s="110">
        <f t="shared" si="39"/>
        <v>0</v>
      </c>
      <c r="K264" s="110">
        <f t="shared" si="39"/>
        <v>0</v>
      </c>
      <c r="L264" s="110">
        <f t="shared" si="39"/>
        <v>0</v>
      </c>
      <c r="M264" s="110">
        <f t="shared" si="39"/>
        <v>0</v>
      </c>
      <c r="N264" s="110">
        <f t="shared" si="39"/>
        <v>0</v>
      </c>
      <c r="O264" s="110">
        <f t="shared" si="39"/>
        <v>0</v>
      </c>
      <c r="P264" s="110">
        <f t="shared" si="39"/>
        <v>0</v>
      </c>
      <c r="Q264" s="110">
        <f t="shared" si="39"/>
        <v>0</v>
      </c>
    </row>
  </sheetData>
  <pageMargins left="0.15748031496062992" right="0.19685039370078741" top="0.35433070866141736" bottom="0.39370078740157483" header="0.15748031496062992" footer="0.19685039370078741"/>
  <pageSetup paperSize="9" scale="10" orientation="portrait" r:id="rId1"/>
  <headerFooter>
    <oddFooter>&amp;C&amp;D&amp;R&amp;F</oddFooter>
  </headerFooter>
  <legacyDrawing r:id="rId2"/>
</worksheet>
</file>

<file path=xl/worksheets/sheet50.xml><?xml version="1.0" encoding="utf-8"?>
<worksheet xmlns="http://schemas.openxmlformats.org/spreadsheetml/2006/main" xmlns:r="http://schemas.openxmlformats.org/officeDocument/2006/relationships">
  <sheetPr>
    <tabColor theme="7" tint="0.59999389629810485"/>
  </sheetPr>
  <dimension ref="A3:M5"/>
  <sheetViews>
    <sheetView workbookViewId="0">
      <selection activeCell="L10" sqref="L10"/>
    </sheetView>
  </sheetViews>
  <sheetFormatPr defaultRowHeight="12.75"/>
  <sheetData>
    <row r="3" spans="1:13">
      <c r="A3" s="1655" t="s">
        <v>1656</v>
      </c>
      <c r="B3" s="1681"/>
      <c r="C3" s="1655"/>
      <c r="D3" s="1682"/>
      <c r="E3" s="1637">
        <v>2013</v>
      </c>
      <c r="F3" s="1637">
        <v>2014</v>
      </c>
      <c r="G3" s="1637">
        <v>2012</v>
      </c>
      <c r="H3" s="1637">
        <v>2016</v>
      </c>
      <c r="I3" s="1637">
        <v>2017</v>
      </c>
      <c r="J3" s="1637">
        <v>2018</v>
      </c>
      <c r="K3" s="1637">
        <v>2019</v>
      </c>
      <c r="L3" s="1637">
        <v>2020</v>
      </c>
      <c r="M3" s="1638" t="s">
        <v>1637</v>
      </c>
    </row>
    <row r="4" spans="1:13">
      <c r="E4" s="2603"/>
      <c r="F4" s="2603"/>
      <c r="G4" s="2603"/>
      <c r="H4" s="2603"/>
      <c r="I4" s="2603"/>
      <c r="J4" s="2603"/>
      <c r="K4" s="2603"/>
      <c r="L4" s="2604"/>
      <c r="M4" s="1645" t="s">
        <v>1623</v>
      </c>
    </row>
    <row r="5" spans="1:13">
      <c r="A5" s="1683" t="s">
        <v>1657</v>
      </c>
      <c r="B5" s="1683"/>
      <c r="C5" s="1682"/>
      <c r="D5" s="1682"/>
      <c r="E5" s="2425"/>
      <c r="F5" s="2425"/>
      <c r="G5" s="2425"/>
      <c r="H5" s="2425"/>
      <c r="I5" s="2425"/>
      <c r="J5" s="2425"/>
      <c r="K5" s="2425"/>
      <c r="L5" s="2425"/>
      <c r="M5" s="1657">
        <f>SUM(E5:L5)</f>
        <v>0</v>
      </c>
    </row>
  </sheetData>
  <mergeCells count="1">
    <mergeCell ref="E4:L4"/>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theme="7" tint="0.59999389629810485"/>
  </sheetPr>
  <dimension ref="A4:M17"/>
  <sheetViews>
    <sheetView workbookViewId="0">
      <selection activeCell="A30" sqref="A30"/>
    </sheetView>
  </sheetViews>
  <sheetFormatPr defaultRowHeight="12.75"/>
  <cols>
    <col min="1" max="1" width="71.5" bestFit="1" customWidth="1"/>
    <col min="3" max="3" width="9" customWidth="1"/>
  </cols>
  <sheetData>
    <row r="4" spans="1:13">
      <c r="A4" s="1655" t="s">
        <v>1656</v>
      </c>
      <c r="B4" s="1655"/>
      <c r="C4" s="1655"/>
      <c r="D4" s="1655"/>
      <c r="E4" s="1637">
        <v>2013</v>
      </c>
      <c r="F4" s="1637">
        <v>2014</v>
      </c>
      <c r="G4" s="1637">
        <v>2012</v>
      </c>
      <c r="H4" s="1637">
        <v>2016</v>
      </c>
      <c r="I4" s="1637">
        <v>2017</v>
      </c>
      <c r="J4" s="1637">
        <v>2018</v>
      </c>
      <c r="K4" s="1637">
        <v>2019</v>
      </c>
      <c r="L4" s="1637">
        <v>2020</v>
      </c>
      <c r="M4" s="1638" t="s">
        <v>1637</v>
      </c>
    </row>
    <row r="5" spans="1:13">
      <c r="A5" s="1655"/>
      <c r="B5" s="1655"/>
      <c r="C5" s="1655"/>
      <c r="D5" s="1655"/>
      <c r="E5" s="2602"/>
      <c r="F5" s="2602"/>
      <c r="G5" s="2602"/>
      <c r="H5" s="2602"/>
      <c r="I5" s="2602"/>
      <c r="J5" s="2602"/>
      <c r="K5" s="2602"/>
      <c r="L5" s="2602"/>
      <c r="M5" s="1645" t="s">
        <v>1623</v>
      </c>
    </row>
    <row r="6" spans="1:13">
      <c r="A6" s="1655" t="s">
        <v>1658</v>
      </c>
      <c r="B6" s="1655"/>
      <c r="C6" s="1655"/>
      <c r="D6" s="1655"/>
      <c r="E6" s="1647"/>
      <c r="F6" s="1647"/>
      <c r="G6" s="1647"/>
      <c r="H6" s="1647"/>
      <c r="I6" s="1647"/>
      <c r="J6" s="1647"/>
      <c r="K6" s="1647"/>
      <c r="L6" s="1647"/>
      <c r="M6" s="1657">
        <f>SUM(E6:L6)</f>
        <v>0</v>
      </c>
    </row>
    <row r="7" spans="1:13" ht="14.25">
      <c r="A7" s="1655" t="s">
        <v>1659</v>
      </c>
      <c r="B7" s="1655"/>
      <c r="C7" s="1655"/>
      <c r="D7" s="1655" t="s">
        <v>1660</v>
      </c>
      <c r="E7" s="1647"/>
      <c r="F7" s="1647"/>
      <c r="G7" s="1647"/>
      <c r="H7" s="1647"/>
      <c r="I7" s="1647"/>
      <c r="J7" s="1647"/>
      <c r="K7" s="1647"/>
      <c r="L7" s="1647"/>
      <c r="M7" s="1657">
        <f>SUM(E7:L7)</f>
        <v>0</v>
      </c>
    </row>
    <row r="8" spans="1:13" ht="14.25">
      <c r="A8" s="1655" t="s">
        <v>1661</v>
      </c>
      <c r="B8" s="1655"/>
      <c r="C8" s="1655"/>
      <c r="D8" s="1655" t="s">
        <v>1662</v>
      </c>
      <c r="E8" s="1647"/>
      <c r="F8" s="1647"/>
      <c r="G8" s="1647"/>
      <c r="H8" s="1647"/>
      <c r="I8" s="1647"/>
      <c r="J8" s="1647"/>
      <c r="K8" s="1647"/>
      <c r="L8" s="1647"/>
      <c r="M8" s="1657">
        <f>SUM(E8:L8)</f>
        <v>0</v>
      </c>
    </row>
    <row r="9" spans="1:13">
      <c r="A9" s="1655"/>
      <c r="B9" s="1655"/>
      <c r="C9" s="1655"/>
      <c r="D9" s="1655"/>
      <c r="E9" s="1655"/>
      <c r="F9" s="1655"/>
      <c r="G9" s="1655"/>
      <c r="H9" s="1655"/>
      <c r="I9" s="1655"/>
      <c r="J9" s="1655"/>
      <c r="K9" s="1655"/>
      <c r="L9" s="1655"/>
      <c r="M9" s="1655"/>
    </row>
    <row r="10" spans="1:13">
      <c r="A10" s="1655"/>
      <c r="B10" s="1655"/>
      <c r="C10" s="1655"/>
      <c r="D10" s="1655"/>
      <c r="E10" s="1655"/>
      <c r="F10" s="1655"/>
      <c r="G10" s="1655"/>
      <c r="H10" s="1655"/>
      <c r="I10" s="1655"/>
      <c r="J10" s="1655"/>
      <c r="K10" s="1655"/>
      <c r="L10" s="1655"/>
      <c r="M10" s="1655"/>
    </row>
    <row r="11" spans="1:13">
      <c r="A11" s="1655" t="s">
        <v>1663</v>
      </c>
      <c r="B11" s="1655"/>
      <c r="C11" s="1655"/>
      <c r="D11" s="1655"/>
      <c r="E11" s="1655"/>
      <c r="F11" s="1655"/>
      <c r="G11" s="1655"/>
      <c r="H11" s="1655"/>
      <c r="I11" s="1655"/>
      <c r="J11" s="1655"/>
      <c r="K11" s="1655"/>
      <c r="L11" s="1655"/>
      <c r="M11" s="1655"/>
    </row>
    <row r="12" spans="1:13">
      <c r="A12" s="1684" t="s">
        <v>1664</v>
      </c>
      <c r="B12" s="1655"/>
      <c r="C12" s="1655"/>
      <c r="D12" s="1655"/>
      <c r="E12" s="1647"/>
      <c r="F12" s="1647"/>
      <c r="G12" s="1647"/>
      <c r="H12" s="1647"/>
      <c r="I12" s="1647"/>
      <c r="J12" s="1647"/>
      <c r="K12" s="1647"/>
      <c r="L12" s="1647"/>
      <c r="M12" s="1657">
        <f>SUM(E12:L12)</f>
        <v>0</v>
      </c>
    </row>
    <row r="13" spans="1:13">
      <c r="A13" s="1684" t="s">
        <v>1665</v>
      </c>
      <c r="B13" s="1655"/>
      <c r="C13" s="1655"/>
      <c r="D13" s="1655"/>
      <c r="E13" s="1647"/>
      <c r="F13" s="1647"/>
      <c r="G13" s="1647"/>
      <c r="H13" s="1647"/>
      <c r="I13" s="1647"/>
      <c r="J13" s="1647"/>
      <c r="K13" s="1647"/>
      <c r="L13" s="1647"/>
      <c r="M13" s="1657">
        <f>SUM(E13:L13)</f>
        <v>0</v>
      </c>
    </row>
    <row r="14" spans="1:13">
      <c r="A14" s="1655"/>
      <c r="B14" s="1655"/>
      <c r="C14" s="1655"/>
      <c r="D14" s="1655"/>
      <c r="E14" s="1655"/>
      <c r="F14" s="1655"/>
      <c r="G14" s="1655"/>
      <c r="H14" s="1655"/>
      <c r="I14" s="1655"/>
      <c r="J14" s="1655"/>
      <c r="K14" s="1655"/>
      <c r="L14" s="1655"/>
      <c r="M14" s="1655"/>
    </row>
    <row r="15" spans="1:13">
      <c r="A15" s="1684" t="s">
        <v>1666</v>
      </c>
      <c r="B15" s="1655"/>
      <c r="C15" s="1655"/>
      <c r="D15" s="1655"/>
      <c r="E15" s="1655"/>
      <c r="F15" s="1655"/>
      <c r="G15" s="1655"/>
      <c r="H15" s="1655"/>
      <c r="I15" s="1655"/>
      <c r="J15" s="1655"/>
      <c r="K15" s="1655"/>
      <c r="L15" s="1655"/>
      <c r="M15" s="1655"/>
    </row>
    <row r="16" spans="1:13">
      <c r="A16" s="1684" t="s">
        <v>1667</v>
      </c>
      <c r="B16" s="1655"/>
      <c r="C16" s="1655"/>
      <c r="D16" s="1655"/>
      <c r="E16" s="1647"/>
      <c r="F16" s="1647"/>
      <c r="G16" s="1647"/>
      <c r="H16" s="1647"/>
      <c r="I16" s="1647"/>
      <c r="J16" s="1647"/>
      <c r="K16" s="1647"/>
      <c r="L16" s="1647"/>
      <c r="M16" s="1657">
        <f>SUM(E16:L16)</f>
        <v>0</v>
      </c>
    </row>
    <row r="17" spans="1:13">
      <c r="A17" s="1684"/>
      <c r="B17" s="1655"/>
      <c r="C17" s="1655"/>
      <c r="D17" s="1655"/>
      <c r="E17" s="1655"/>
      <c r="F17" s="1655"/>
      <c r="G17" s="1655"/>
      <c r="H17" s="1655"/>
      <c r="I17" s="1655"/>
      <c r="J17" s="1655"/>
      <c r="K17" s="1655"/>
      <c r="L17" s="1655"/>
      <c r="M17" s="1655"/>
    </row>
  </sheetData>
  <mergeCells count="1">
    <mergeCell ref="E5:L5"/>
  </mergeCells>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sheetPr>
    <tabColor theme="7" tint="0.59999389629810485"/>
  </sheetPr>
  <dimension ref="B2:T260"/>
  <sheetViews>
    <sheetView view="pageBreakPreview" zoomScale="60" zoomScaleNormal="70" workbookViewId="0">
      <selection activeCell="H2" sqref="H2"/>
    </sheetView>
  </sheetViews>
  <sheetFormatPr defaultRowHeight="12.75"/>
  <cols>
    <col min="2" max="2" width="13.125" customWidth="1"/>
    <col min="3" max="3" width="17.625" customWidth="1"/>
    <col min="4" max="4" width="13.125" customWidth="1"/>
    <col min="5" max="5" width="16.5" customWidth="1"/>
    <col min="6" max="6" width="14.5" customWidth="1"/>
    <col min="7" max="7" width="18.875" customWidth="1"/>
    <col min="8" max="8" width="16" customWidth="1"/>
  </cols>
  <sheetData>
    <row r="2" spans="2:20" ht="18">
      <c r="B2" s="1685" t="s">
        <v>1668</v>
      </c>
      <c r="C2" s="1685"/>
      <c r="D2" s="1685"/>
    </row>
    <row r="4" spans="2:20">
      <c r="B4" s="1686" t="s">
        <v>1669</v>
      </c>
      <c r="C4" s="1686"/>
      <c r="D4" s="1686"/>
    </row>
    <row r="5" spans="2:20">
      <c r="B5" s="1686"/>
      <c r="C5" s="1686"/>
      <c r="D5" s="1686"/>
    </row>
    <row r="6" spans="2:20">
      <c r="B6" s="1687" t="s">
        <v>1362</v>
      </c>
      <c r="C6" s="1687" t="s">
        <v>1670</v>
      </c>
      <c r="D6" s="1687" t="s">
        <v>718</v>
      </c>
      <c r="E6" s="1688">
        <v>2007</v>
      </c>
      <c r="F6" s="1688">
        <v>2008</v>
      </c>
      <c r="G6" s="1688">
        <v>2009</v>
      </c>
      <c r="H6" s="1688">
        <v>2010</v>
      </c>
      <c r="I6" s="1688">
        <v>2011</v>
      </c>
      <c r="J6" s="1688">
        <v>2012</v>
      </c>
      <c r="K6" s="1688">
        <v>2013</v>
      </c>
      <c r="L6" s="1688">
        <v>2014</v>
      </c>
      <c r="M6" s="1688">
        <v>2015</v>
      </c>
      <c r="N6" s="1688">
        <v>2016</v>
      </c>
      <c r="O6" s="1688">
        <v>2017</v>
      </c>
      <c r="P6" s="1688">
        <v>2018</v>
      </c>
      <c r="Q6" s="1688">
        <v>2019</v>
      </c>
      <c r="R6" s="1688">
        <v>2020</v>
      </c>
      <c r="S6" s="1688">
        <v>2021</v>
      </c>
      <c r="T6" s="1689" t="s">
        <v>196</v>
      </c>
    </row>
    <row r="7" spans="2:20">
      <c r="B7" s="1690"/>
      <c r="C7" s="1690"/>
      <c r="D7" s="1690"/>
      <c r="E7" s="1691"/>
      <c r="F7" s="1691"/>
      <c r="G7" s="1691"/>
      <c r="H7" s="1691"/>
      <c r="I7" s="1691"/>
      <c r="J7" s="1691"/>
      <c r="K7" s="1691"/>
      <c r="L7" s="1691"/>
      <c r="M7" s="1691"/>
      <c r="N7" s="1691"/>
      <c r="O7" s="1691"/>
      <c r="P7" s="1691"/>
      <c r="Q7" s="1691"/>
      <c r="R7" s="1691"/>
      <c r="S7" s="1691"/>
      <c r="T7" s="1691"/>
    </row>
    <row r="8" spans="2:20">
      <c r="B8" s="1692"/>
      <c r="C8" s="1692"/>
      <c r="D8" s="1692"/>
      <c r="E8" s="1693"/>
      <c r="F8" s="1693"/>
      <c r="G8" s="1693"/>
      <c r="H8" s="1693"/>
      <c r="I8" s="1693"/>
      <c r="J8" s="1693"/>
      <c r="K8" s="1693"/>
      <c r="L8" s="1693"/>
      <c r="M8" s="1693"/>
      <c r="N8" s="1693"/>
      <c r="O8" s="1693"/>
      <c r="P8" s="1693"/>
      <c r="Q8" s="1693"/>
      <c r="R8" s="1693"/>
      <c r="S8" s="1693"/>
      <c r="T8" s="1691"/>
    </row>
    <row r="9" spans="2:20">
      <c r="B9" s="1694"/>
      <c r="C9" s="1694"/>
      <c r="D9" s="1694"/>
      <c r="E9" s="1695"/>
      <c r="F9" s="1695"/>
      <c r="G9" s="1695"/>
      <c r="H9" s="1695"/>
      <c r="I9" s="1695"/>
      <c r="J9" s="1695"/>
      <c r="K9" s="1695"/>
      <c r="L9" s="1695"/>
      <c r="M9" s="1695"/>
      <c r="N9" s="1695"/>
      <c r="O9" s="1695"/>
      <c r="P9" s="1695"/>
      <c r="Q9" s="1695"/>
      <c r="R9" s="1695"/>
      <c r="S9" s="1695"/>
      <c r="T9" s="1696"/>
    </row>
    <row r="10" spans="2:20">
      <c r="B10" s="2605">
        <v>1</v>
      </c>
      <c r="C10" s="1697"/>
      <c r="D10" s="1697" t="s">
        <v>1671</v>
      </c>
      <c r="E10" s="1698"/>
      <c r="F10" s="1698"/>
      <c r="G10" s="1698"/>
      <c r="H10" s="1698"/>
      <c r="I10" s="1698"/>
      <c r="J10" s="1698"/>
      <c r="K10" s="1698"/>
      <c r="L10" s="1698"/>
      <c r="M10" s="1698"/>
      <c r="N10" s="1698"/>
      <c r="O10" s="1698"/>
      <c r="P10" s="1698"/>
      <c r="Q10" s="1698"/>
      <c r="R10" s="1698"/>
      <c r="S10" s="1698"/>
      <c r="T10" s="1699">
        <f>SUM(I10:S10)</f>
        <v>0</v>
      </c>
    </row>
    <row r="11" spans="2:20">
      <c r="B11" s="2605"/>
      <c r="C11" s="1697"/>
      <c r="D11" s="1697" t="s">
        <v>1672</v>
      </c>
      <c r="E11" s="1698"/>
      <c r="F11" s="1698"/>
      <c r="G11" s="1698"/>
      <c r="H11" s="1698"/>
      <c r="I11" s="1698"/>
      <c r="J11" s="1698"/>
      <c r="K11" s="1698"/>
      <c r="L11" s="1698"/>
      <c r="M11" s="1698"/>
      <c r="N11" s="1698"/>
      <c r="O11" s="1698"/>
      <c r="P11" s="1698"/>
      <c r="Q11" s="1698"/>
      <c r="R11" s="1698"/>
      <c r="S11" s="1698"/>
      <c r="T11" s="1699">
        <v>0</v>
      </c>
    </row>
    <row r="12" spans="2:20">
      <c r="B12" s="2605"/>
      <c r="C12" s="1697"/>
      <c r="D12" s="1697" t="s">
        <v>164</v>
      </c>
      <c r="E12" s="1698"/>
      <c r="F12" s="1698"/>
      <c r="G12" s="1698"/>
      <c r="H12" s="1698"/>
      <c r="I12" s="1700"/>
      <c r="J12" s="1700"/>
      <c r="K12" s="1700"/>
      <c r="L12" s="1700"/>
      <c r="M12" s="1700"/>
      <c r="N12" s="1700"/>
      <c r="O12" s="1700"/>
      <c r="P12" s="1700"/>
      <c r="Q12" s="1700"/>
      <c r="R12" s="1700"/>
      <c r="S12" s="1700"/>
      <c r="T12" s="1701">
        <v>0</v>
      </c>
    </row>
    <row r="13" spans="2:20">
      <c r="B13" s="2606"/>
      <c r="C13" s="1702"/>
      <c r="D13" s="1702"/>
      <c r="E13" s="1703">
        <f>SUM(E10:E12)</f>
        <v>0</v>
      </c>
      <c r="F13" s="1703">
        <f t="shared" ref="F13:S13" si="0">SUM(F10:F12)</f>
        <v>0</v>
      </c>
      <c r="G13" s="1703">
        <f t="shared" si="0"/>
        <v>0</v>
      </c>
      <c r="H13" s="1703">
        <f t="shared" si="0"/>
        <v>0</v>
      </c>
      <c r="I13" s="1703">
        <f t="shared" si="0"/>
        <v>0</v>
      </c>
      <c r="J13" s="1703">
        <f t="shared" si="0"/>
        <v>0</v>
      </c>
      <c r="K13" s="1703">
        <f t="shared" si="0"/>
        <v>0</v>
      </c>
      <c r="L13" s="1703">
        <f t="shared" si="0"/>
        <v>0</v>
      </c>
      <c r="M13" s="1703">
        <f t="shared" si="0"/>
        <v>0</v>
      </c>
      <c r="N13" s="1703">
        <f t="shared" si="0"/>
        <v>0</v>
      </c>
      <c r="O13" s="1703">
        <f t="shared" si="0"/>
        <v>0</v>
      </c>
      <c r="P13" s="1703">
        <f t="shared" si="0"/>
        <v>0</v>
      </c>
      <c r="Q13" s="1703">
        <f t="shared" si="0"/>
        <v>0</v>
      </c>
      <c r="R13" s="1703">
        <f t="shared" si="0"/>
        <v>0</v>
      </c>
      <c r="S13" s="1703">
        <f t="shared" si="0"/>
        <v>0</v>
      </c>
      <c r="T13" s="1701">
        <v>0</v>
      </c>
    </row>
    <row r="14" spans="2:20">
      <c r="B14" s="2607">
        <v>2</v>
      </c>
      <c r="C14" s="1704"/>
      <c r="D14" s="1704"/>
      <c r="E14" s="1705"/>
      <c r="F14" s="1705"/>
      <c r="G14" s="1705"/>
      <c r="H14" s="1705"/>
      <c r="I14" s="1705"/>
      <c r="J14" s="1705"/>
      <c r="K14" s="1705"/>
      <c r="L14" s="1705"/>
      <c r="M14" s="1705"/>
      <c r="N14" s="1705"/>
      <c r="O14" s="1705"/>
      <c r="P14" s="1705"/>
      <c r="Q14" s="1705"/>
      <c r="R14" s="1705"/>
      <c r="S14" s="1705"/>
      <c r="T14" s="1706"/>
    </row>
    <row r="15" spans="2:20">
      <c r="B15" s="2605"/>
      <c r="C15" s="1697"/>
      <c r="D15" s="1697" t="s">
        <v>1671</v>
      </c>
      <c r="E15" s="1698"/>
      <c r="F15" s="1698"/>
      <c r="G15" s="1698"/>
      <c r="H15" s="1698"/>
      <c r="I15" s="1698"/>
      <c r="J15" s="1698"/>
      <c r="K15" s="1698"/>
      <c r="L15" s="1698"/>
      <c r="M15" s="1698"/>
      <c r="N15" s="1698"/>
      <c r="O15" s="1698"/>
      <c r="P15" s="1698"/>
      <c r="Q15" s="1698"/>
      <c r="R15" s="1698"/>
      <c r="S15" s="1698"/>
      <c r="T15" s="1699">
        <f>SUM(I15:S15)</f>
        <v>0</v>
      </c>
    </row>
    <row r="16" spans="2:20">
      <c r="B16" s="2605"/>
      <c r="C16" s="1697"/>
      <c r="D16" s="1697" t="s">
        <v>1672</v>
      </c>
      <c r="E16" s="1698"/>
      <c r="F16" s="1698"/>
      <c r="G16" s="1698"/>
      <c r="H16" s="1698"/>
      <c r="I16" s="1698"/>
      <c r="J16" s="1698"/>
      <c r="K16" s="1698"/>
      <c r="L16" s="1698"/>
      <c r="M16" s="1698"/>
      <c r="N16" s="1698"/>
      <c r="O16" s="1698"/>
      <c r="P16" s="1698"/>
      <c r="Q16" s="1698"/>
      <c r="R16" s="1698"/>
      <c r="S16" s="1698"/>
      <c r="T16" s="1699">
        <v>0</v>
      </c>
    </row>
    <row r="17" spans="2:20">
      <c r="B17" s="2605"/>
      <c r="C17" s="1697"/>
      <c r="D17" s="1697" t="s">
        <v>164</v>
      </c>
      <c r="E17" s="1698"/>
      <c r="F17" s="1698"/>
      <c r="G17" s="1698"/>
      <c r="H17" s="1698"/>
      <c r="I17" s="1700"/>
      <c r="J17" s="1700"/>
      <c r="K17" s="1700"/>
      <c r="L17" s="1700"/>
      <c r="M17" s="1700"/>
      <c r="N17" s="1700"/>
      <c r="O17" s="1700"/>
      <c r="P17" s="1700"/>
      <c r="Q17" s="1700"/>
      <c r="R17" s="1700"/>
      <c r="S17" s="1700"/>
      <c r="T17" s="1701">
        <v>0</v>
      </c>
    </row>
    <row r="18" spans="2:20">
      <c r="B18" s="2606"/>
      <c r="C18" s="1702"/>
      <c r="D18" s="1702"/>
      <c r="E18" s="1703">
        <f>SUM(E15:E17)</f>
        <v>0</v>
      </c>
      <c r="F18" s="1703">
        <f t="shared" ref="F18:S18" si="1">SUM(F15:F17)</f>
        <v>0</v>
      </c>
      <c r="G18" s="1703">
        <f t="shared" si="1"/>
        <v>0</v>
      </c>
      <c r="H18" s="1703">
        <f t="shared" si="1"/>
        <v>0</v>
      </c>
      <c r="I18" s="1703">
        <f t="shared" si="1"/>
        <v>0</v>
      </c>
      <c r="J18" s="1703">
        <f t="shared" si="1"/>
        <v>0</v>
      </c>
      <c r="K18" s="1703">
        <f t="shared" si="1"/>
        <v>0</v>
      </c>
      <c r="L18" s="1703">
        <f t="shared" si="1"/>
        <v>0</v>
      </c>
      <c r="M18" s="1703">
        <f t="shared" si="1"/>
        <v>0</v>
      </c>
      <c r="N18" s="1703">
        <f t="shared" si="1"/>
        <v>0</v>
      </c>
      <c r="O18" s="1703">
        <f t="shared" si="1"/>
        <v>0</v>
      </c>
      <c r="P18" s="1703">
        <f t="shared" si="1"/>
        <v>0</v>
      </c>
      <c r="Q18" s="1703">
        <f t="shared" si="1"/>
        <v>0</v>
      </c>
      <c r="R18" s="1703">
        <f t="shared" si="1"/>
        <v>0</v>
      </c>
      <c r="S18" s="1703">
        <f t="shared" si="1"/>
        <v>0</v>
      </c>
      <c r="T18" s="1701">
        <v>0</v>
      </c>
    </row>
    <row r="19" spans="2:20">
      <c r="B19" s="1707"/>
      <c r="C19" s="1697"/>
      <c r="D19" s="1697"/>
      <c r="E19" s="1698"/>
      <c r="F19" s="1698"/>
      <c r="G19" s="1698"/>
      <c r="H19" s="1698"/>
      <c r="I19" s="1698"/>
      <c r="J19" s="1698"/>
      <c r="K19" s="1698"/>
      <c r="L19" s="1698"/>
      <c r="M19" s="1698"/>
      <c r="N19" s="1698"/>
      <c r="O19" s="1698"/>
      <c r="P19" s="1698"/>
      <c r="Q19" s="1698"/>
      <c r="R19" s="1698"/>
      <c r="S19" s="1698"/>
      <c r="T19" s="1706"/>
    </row>
    <row r="20" spans="2:20">
      <c r="B20" s="1707">
        <v>3</v>
      </c>
      <c r="C20" s="1697"/>
      <c r="D20" s="1697" t="s">
        <v>1671</v>
      </c>
      <c r="E20" s="1698"/>
      <c r="F20" s="1698"/>
      <c r="G20" s="1698"/>
      <c r="H20" s="1698"/>
      <c r="I20" s="1698"/>
      <c r="J20" s="1698"/>
      <c r="K20" s="1698"/>
      <c r="L20" s="1698"/>
      <c r="M20" s="1698"/>
      <c r="N20" s="1698"/>
      <c r="O20" s="1698"/>
      <c r="P20" s="1698"/>
      <c r="Q20" s="1698"/>
      <c r="R20" s="1698"/>
      <c r="S20" s="1698"/>
      <c r="T20" s="1699">
        <f>SUM(I20:S20)</f>
        <v>0</v>
      </c>
    </row>
    <row r="21" spans="2:20">
      <c r="B21" s="1707"/>
      <c r="C21" s="1697"/>
      <c r="D21" s="1697" t="s">
        <v>1672</v>
      </c>
      <c r="E21" s="1698"/>
      <c r="F21" s="1698"/>
      <c r="G21" s="1698"/>
      <c r="H21" s="1698"/>
      <c r="I21" s="1698"/>
      <c r="J21" s="1698"/>
      <c r="K21" s="1698"/>
      <c r="L21" s="1698"/>
      <c r="M21" s="1698"/>
      <c r="N21" s="1698"/>
      <c r="O21" s="1698"/>
      <c r="P21" s="1698"/>
      <c r="Q21" s="1698"/>
      <c r="R21" s="1698"/>
      <c r="S21" s="1698"/>
      <c r="T21" s="1699">
        <v>0</v>
      </c>
    </row>
    <row r="22" spans="2:20">
      <c r="B22" s="1707"/>
      <c r="C22" s="1697"/>
      <c r="D22" s="1697" t="s">
        <v>164</v>
      </c>
      <c r="E22" s="1698"/>
      <c r="F22" s="1698"/>
      <c r="G22" s="1698"/>
      <c r="H22" s="1698"/>
      <c r="I22" s="1700"/>
      <c r="J22" s="1700"/>
      <c r="K22" s="1700"/>
      <c r="L22" s="1700"/>
      <c r="M22" s="1700"/>
      <c r="N22" s="1700"/>
      <c r="O22" s="1700"/>
      <c r="P22" s="1700"/>
      <c r="Q22" s="1700"/>
      <c r="R22" s="1700"/>
      <c r="S22" s="1700"/>
      <c r="T22" s="1701">
        <v>0</v>
      </c>
    </row>
    <row r="23" spans="2:20">
      <c r="B23" s="1708"/>
      <c r="C23" s="1702"/>
      <c r="D23" s="1702"/>
      <c r="E23" s="1703">
        <f>SUM(E20:E22)</f>
        <v>0</v>
      </c>
      <c r="F23" s="1703">
        <f t="shared" ref="F23:S23" si="2">SUM(F20:F22)</f>
        <v>0</v>
      </c>
      <c r="G23" s="1703">
        <f t="shared" si="2"/>
        <v>0</v>
      </c>
      <c r="H23" s="1703">
        <f t="shared" si="2"/>
        <v>0</v>
      </c>
      <c r="I23" s="1703">
        <f t="shared" si="2"/>
        <v>0</v>
      </c>
      <c r="J23" s="1703">
        <f t="shared" si="2"/>
        <v>0</v>
      </c>
      <c r="K23" s="1703">
        <f t="shared" si="2"/>
        <v>0</v>
      </c>
      <c r="L23" s="1703">
        <f t="shared" si="2"/>
        <v>0</v>
      </c>
      <c r="M23" s="1703">
        <f t="shared" si="2"/>
        <v>0</v>
      </c>
      <c r="N23" s="1703">
        <f t="shared" si="2"/>
        <v>0</v>
      </c>
      <c r="O23" s="1703">
        <f t="shared" si="2"/>
        <v>0</v>
      </c>
      <c r="P23" s="1703">
        <f t="shared" si="2"/>
        <v>0</v>
      </c>
      <c r="Q23" s="1703">
        <f t="shared" si="2"/>
        <v>0</v>
      </c>
      <c r="R23" s="1703">
        <f t="shared" si="2"/>
        <v>0</v>
      </c>
      <c r="S23" s="1703">
        <f t="shared" si="2"/>
        <v>0</v>
      </c>
      <c r="T23" s="1701">
        <v>0</v>
      </c>
    </row>
    <row r="24" spans="2:20">
      <c r="B24" s="2607">
        <v>4</v>
      </c>
      <c r="C24" s="1704"/>
      <c r="D24" s="1704"/>
      <c r="E24" s="1705"/>
      <c r="F24" s="1705"/>
      <c r="G24" s="1705"/>
      <c r="H24" s="1705"/>
      <c r="I24" s="1705"/>
      <c r="J24" s="1705"/>
      <c r="K24" s="1705"/>
      <c r="L24" s="1705"/>
      <c r="M24" s="1705"/>
      <c r="N24" s="1705"/>
      <c r="O24" s="1705"/>
      <c r="P24" s="1705"/>
      <c r="Q24" s="1705"/>
      <c r="R24" s="1705"/>
      <c r="S24" s="1705"/>
      <c r="T24" s="1706"/>
    </row>
    <row r="25" spans="2:20">
      <c r="B25" s="2605"/>
      <c r="C25" s="1697"/>
      <c r="D25" s="1697" t="s">
        <v>1671</v>
      </c>
      <c r="E25" s="1698"/>
      <c r="F25" s="1698"/>
      <c r="G25" s="1698"/>
      <c r="H25" s="1698"/>
      <c r="I25" s="1698"/>
      <c r="J25" s="1698"/>
      <c r="K25" s="1698"/>
      <c r="L25" s="1698"/>
      <c r="M25" s="1698"/>
      <c r="N25" s="1698"/>
      <c r="O25" s="1698"/>
      <c r="P25" s="1698"/>
      <c r="Q25" s="1698"/>
      <c r="R25" s="1698"/>
      <c r="S25" s="1698"/>
      <c r="T25" s="1699">
        <f>SUM(I25:S25)</f>
        <v>0</v>
      </c>
    </row>
    <row r="26" spans="2:20">
      <c r="B26" s="2605"/>
      <c r="C26" s="1697"/>
      <c r="D26" s="1697" t="s">
        <v>1672</v>
      </c>
      <c r="E26" s="1698"/>
      <c r="F26" s="1698"/>
      <c r="G26" s="1698"/>
      <c r="H26" s="1698"/>
      <c r="I26" s="1698"/>
      <c r="J26" s="1698"/>
      <c r="K26" s="1698"/>
      <c r="L26" s="1698"/>
      <c r="M26" s="1698"/>
      <c r="N26" s="1698"/>
      <c r="O26" s="1698"/>
      <c r="P26" s="1698"/>
      <c r="Q26" s="1698"/>
      <c r="R26" s="1698"/>
      <c r="S26" s="1698"/>
      <c r="T26" s="1699">
        <v>0</v>
      </c>
    </row>
    <row r="27" spans="2:20">
      <c r="B27" s="2605"/>
      <c r="C27" s="1697"/>
      <c r="D27" s="1697" t="s">
        <v>164</v>
      </c>
      <c r="E27" s="1698"/>
      <c r="F27" s="1698"/>
      <c r="G27" s="1698"/>
      <c r="H27" s="1698"/>
      <c r="I27" s="1700"/>
      <c r="J27" s="1700"/>
      <c r="K27" s="1700"/>
      <c r="L27" s="1700"/>
      <c r="M27" s="1700"/>
      <c r="N27" s="1700"/>
      <c r="O27" s="1700"/>
      <c r="P27" s="1700"/>
      <c r="Q27" s="1700"/>
      <c r="R27" s="1700"/>
      <c r="S27" s="1700"/>
      <c r="T27" s="1701">
        <v>0</v>
      </c>
    </row>
    <row r="28" spans="2:20">
      <c r="B28" s="2606"/>
      <c r="C28" s="1702"/>
      <c r="D28" s="1702"/>
      <c r="E28" s="1703">
        <f>SUM(E25:E27)</f>
        <v>0</v>
      </c>
      <c r="F28" s="1703">
        <f t="shared" ref="F28:S28" si="3">SUM(F25:F27)</f>
        <v>0</v>
      </c>
      <c r="G28" s="1703">
        <f t="shared" si="3"/>
        <v>0</v>
      </c>
      <c r="H28" s="1703">
        <f t="shared" si="3"/>
        <v>0</v>
      </c>
      <c r="I28" s="1703">
        <f t="shared" si="3"/>
        <v>0</v>
      </c>
      <c r="J28" s="1703">
        <f t="shared" si="3"/>
        <v>0</v>
      </c>
      <c r="K28" s="1703">
        <f t="shared" si="3"/>
        <v>0</v>
      </c>
      <c r="L28" s="1703">
        <f t="shared" si="3"/>
        <v>0</v>
      </c>
      <c r="M28" s="1703">
        <f t="shared" si="3"/>
        <v>0</v>
      </c>
      <c r="N28" s="1703">
        <f t="shared" si="3"/>
        <v>0</v>
      </c>
      <c r="O28" s="1703">
        <f t="shared" si="3"/>
        <v>0</v>
      </c>
      <c r="P28" s="1703">
        <f t="shared" si="3"/>
        <v>0</v>
      </c>
      <c r="Q28" s="1703">
        <f t="shared" si="3"/>
        <v>0</v>
      </c>
      <c r="R28" s="1703">
        <f t="shared" si="3"/>
        <v>0</v>
      </c>
      <c r="S28" s="1703">
        <f t="shared" si="3"/>
        <v>0</v>
      </c>
      <c r="T28" s="1701">
        <v>0</v>
      </c>
    </row>
    <row r="29" spans="2:20">
      <c r="B29" s="1707"/>
      <c r="C29" s="1704"/>
      <c r="D29" s="1704"/>
      <c r="E29" s="1705"/>
      <c r="F29" s="1705"/>
      <c r="G29" s="1705"/>
      <c r="H29" s="1705"/>
      <c r="I29" s="1705"/>
      <c r="J29" s="1705"/>
      <c r="K29" s="1705"/>
      <c r="L29" s="1705"/>
      <c r="M29" s="1705"/>
      <c r="N29" s="1705"/>
      <c r="O29" s="1705"/>
      <c r="P29" s="1705"/>
      <c r="Q29" s="1705"/>
      <c r="R29" s="1705"/>
      <c r="S29" s="1705"/>
      <c r="T29" s="1706"/>
    </row>
    <row r="30" spans="2:20">
      <c r="B30" s="1707"/>
      <c r="C30" s="1697"/>
      <c r="D30" s="1697" t="s">
        <v>1671</v>
      </c>
      <c r="E30" s="1698"/>
      <c r="F30" s="1698"/>
      <c r="G30" s="1698"/>
      <c r="H30" s="1698"/>
      <c r="I30" s="1698"/>
      <c r="J30" s="1698"/>
      <c r="K30" s="1698"/>
      <c r="L30" s="1698"/>
      <c r="M30" s="1698"/>
      <c r="N30" s="1698"/>
      <c r="O30" s="1698"/>
      <c r="P30" s="1698"/>
      <c r="Q30" s="1698"/>
      <c r="R30" s="1698"/>
      <c r="S30" s="1698"/>
      <c r="T30" s="1699">
        <f>SUM(I30:S30)</f>
        <v>0</v>
      </c>
    </row>
    <row r="31" spans="2:20">
      <c r="B31" s="1707">
        <v>5</v>
      </c>
      <c r="C31" s="1697"/>
      <c r="D31" s="1697" t="s">
        <v>1672</v>
      </c>
      <c r="E31" s="1698"/>
      <c r="F31" s="1698"/>
      <c r="G31" s="1698"/>
      <c r="H31" s="1698"/>
      <c r="I31" s="1698"/>
      <c r="J31" s="1698"/>
      <c r="K31" s="1698"/>
      <c r="L31" s="1698"/>
      <c r="M31" s="1698"/>
      <c r="N31" s="1698"/>
      <c r="O31" s="1698"/>
      <c r="P31" s="1698"/>
      <c r="Q31" s="1698"/>
      <c r="R31" s="1698"/>
      <c r="S31" s="1698"/>
      <c r="T31" s="1699">
        <v>0</v>
      </c>
    </row>
    <row r="32" spans="2:20">
      <c r="B32" s="1707"/>
      <c r="C32" s="1697"/>
      <c r="D32" s="1697" t="s">
        <v>164</v>
      </c>
      <c r="E32" s="1698"/>
      <c r="F32" s="1698"/>
      <c r="G32" s="1698"/>
      <c r="H32" s="1698"/>
      <c r="I32" s="1700"/>
      <c r="J32" s="1700"/>
      <c r="K32" s="1700"/>
      <c r="L32" s="1700"/>
      <c r="M32" s="1700"/>
      <c r="N32" s="1700"/>
      <c r="O32" s="1700"/>
      <c r="P32" s="1700"/>
      <c r="Q32" s="1700"/>
      <c r="R32" s="1700"/>
      <c r="S32" s="1700"/>
      <c r="T32" s="1701">
        <v>0</v>
      </c>
    </row>
    <row r="33" spans="2:20">
      <c r="B33" s="1707"/>
      <c r="C33" s="1702"/>
      <c r="D33" s="1702"/>
      <c r="E33" s="1703">
        <f>SUM(E30:E32)</f>
        <v>0</v>
      </c>
      <c r="F33" s="1703">
        <f t="shared" ref="F33:S33" si="4">SUM(F30:F32)</f>
        <v>0</v>
      </c>
      <c r="G33" s="1703">
        <f t="shared" si="4"/>
        <v>0</v>
      </c>
      <c r="H33" s="1703">
        <f t="shared" si="4"/>
        <v>0</v>
      </c>
      <c r="I33" s="1703">
        <f t="shared" si="4"/>
        <v>0</v>
      </c>
      <c r="J33" s="1703">
        <f t="shared" si="4"/>
        <v>0</v>
      </c>
      <c r="K33" s="1703">
        <f t="shared" si="4"/>
        <v>0</v>
      </c>
      <c r="L33" s="1703">
        <f t="shared" si="4"/>
        <v>0</v>
      </c>
      <c r="M33" s="1703">
        <f t="shared" si="4"/>
        <v>0</v>
      </c>
      <c r="N33" s="1703">
        <f t="shared" si="4"/>
        <v>0</v>
      </c>
      <c r="O33" s="1703">
        <f t="shared" si="4"/>
        <v>0</v>
      </c>
      <c r="P33" s="1703">
        <f t="shared" si="4"/>
        <v>0</v>
      </c>
      <c r="Q33" s="1703">
        <f t="shared" si="4"/>
        <v>0</v>
      </c>
      <c r="R33" s="1703">
        <f t="shared" si="4"/>
        <v>0</v>
      </c>
      <c r="S33" s="1703">
        <f t="shared" si="4"/>
        <v>0</v>
      </c>
      <c r="T33" s="1701">
        <v>0</v>
      </c>
    </row>
    <row r="34" spans="2:20">
      <c r="B34" s="1709"/>
      <c r="C34" s="1704"/>
      <c r="D34" s="1704"/>
      <c r="E34" s="1705"/>
      <c r="F34" s="1705"/>
      <c r="G34" s="1705"/>
      <c r="H34" s="1705"/>
      <c r="I34" s="1705"/>
      <c r="J34" s="1705"/>
      <c r="K34" s="1705"/>
      <c r="L34" s="1705"/>
      <c r="M34" s="1705"/>
      <c r="N34" s="1705"/>
      <c r="O34" s="1705"/>
      <c r="P34" s="1705"/>
      <c r="Q34" s="1705"/>
      <c r="R34" s="1705"/>
      <c r="S34" s="1705"/>
      <c r="T34" s="1706"/>
    </row>
    <row r="35" spans="2:20">
      <c r="B35" s="1707"/>
      <c r="C35" s="1697"/>
      <c r="D35" s="1697" t="s">
        <v>1671</v>
      </c>
      <c r="E35" s="1698"/>
      <c r="F35" s="1698"/>
      <c r="G35" s="1698"/>
      <c r="H35" s="1698"/>
      <c r="I35" s="1698"/>
      <c r="J35" s="1698"/>
      <c r="K35" s="1698"/>
      <c r="L35" s="1698"/>
      <c r="M35" s="1698"/>
      <c r="N35" s="1698"/>
      <c r="O35" s="1698"/>
      <c r="P35" s="1698"/>
      <c r="Q35" s="1698"/>
      <c r="R35" s="1698"/>
      <c r="S35" s="1698"/>
      <c r="T35" s="1699">
        <f>SUM(I35:S35)</f>
        <v>0</v>
      </c>
    </row>
    <row r="36" spans="2:20">
      <c r="B36" s="1707">
        <v>6</v>
      </c>
      <c r="C36" s="1697"/>
      <c r="D36" s="1697" t="s">
        <v>1672</v>
      </c>
      <c r="E36" s="1698"/>
      <c r="F36" s="1698"/>
      <c r="G36" s="1698"/>
      <c r="H36" s="1698"/>
      <c r="I36" s="1698"/>
      <c r="J36" s="1698"/>
      <c r="K36" s="1698"/>
      <c r="L36" s="1698"/>
      <c r="M36" s="1698"/>
      <c r="N36" s="1698"/>
      <c r="O36" s="1698"/>
      <c r="P36" s="1698"/>
      <c r="Q36" s="1698"/>
      <c r="R36" s="1698"/>
      <c r="S36" s="1698"/>
      <c r="T36" s="1699">
        <v>0</v>
      </c>
    </row>
    <row r="37" spans="2:20">
      <c r="B37" s="1707"/>
      <c r="C37" s="1697"/>
      <c r="D37" s="1697" t="s">
        <v>164</v>
      </c>
      <c r="E37" s="1698"/>
      <c r="F37" s="1698"/>
      <c r="G37" s="1698"/>
      <c r="H37" s="1698"/>
      <c r="I37" s="1700"/>
      <c r="J37" s="1700"/>
      <c r="K37" s="1700"/>
      <c r="L37" s="1700"/>
      <c r="M37" s="1700"/>
      <c r="N37" s="1700"/>
      <c r="O37" s="1700"/>
      <c r="P37" s="1700"/>
      <c r="Q37" s="1700"/>
      <c r="R37" s="1700"/>
      <c r="S37" s="1700"/>
      <c r="T37" s="1701">
        <v>0</v>
      </c>
    </row>
    <row r="38" spans="2:20">
      <c r="B38" s="1708"/>
      <c r="C38" s="1702"/>
      <c r="D38" s="1702"/>
      <c r="E38" s="1703">
        <f>SUM(E35:E37)</f>
        <v>0</v>
      </c>
      <c r="F38" s="1703">
        <f t="shared" ref="F38:S38" si="5">SUM(F35:F37)</f>
        <v>0</v>
      </c>
      <c r="G38" s="1703">
        <f t="shared" si="5"/>
        <v>0</v>
      </c>
      <c r="H38" s="1703">
        <f t="shared" si="5"/>
        <v>0</v>
      </c>
      <c r="I38" s="1703">
        <f t="shared" si="5"/>
        <v>0</v>
      </c>
      <c r="J38" s="1703">
        <f t="shared" si="5"/>
        <v>0</v>
      </c>
      <c r="K38" s="1703">
        <f t="shared" si="5"/>
        <v>0</v>
      </c>
      <c r="L38" s="1703">
        <f t="shared" si="5"/>
        <v>0</v>
      </c>
      <c r="M38" s="1703">
        <f t="shared" si="5"/>
        <v>0</v>
      </c>
      <c r="N38" s="1703">
        <f t="shared" si="5"/>
        <v>0</v>
      </c>
      <c r="O38" s="1703">
        <f t="shared" si="5"/>
        <v>0</v>
      </c>
      <c r="P38" s="1703">
        <f t="shared" si="5"/>
        <v>0</v>
      </c>
      <c r="Q38" s="1703">
        <f t="shared" si="5"/>
        <v>0</v>
      </c>
      <c r="R38" s="1703">
        <f t="shared" si="5"/>
        <v>0</v>
      </c>
      <c r="S38" s="1703">
        <f t="shared" si="5"/>
        <v>0</v>
      </c>
      <c r="T38" s="1701">
        <v>0</v>
      </c>
    </row>
    <row r="39" spans="2:20">
      <c r="B39" s="1709"/>
      <c r="C39" s="1704"/>
      <c r="D39" s="1704"/>
      <c r="E39" s="1705"/>
      <c r="F39" s="1705"/>
      <c r="G39" s="1705"/>
      <c r="H39" s="1705"/>
      <c r="I39" s="1705"/>
      <c r="J39" s="1705"/>
      <c r="K39" s="1705"/>
      <c r="L39" s="1705"/>
      <c r="M39" s="1705"/>
      <c r="N39" s="1705"/>
      <c r="O39" s="1705"/>
      <c r="P39" s="1705"/>
      <c r="Q39" s="1705"/>
      <c r="R39" s="1705"/>
      <c r="S39" s="1705"/>
      <c r="T39" s="1706"/>
    </row>
    <row r="40" spans="2:20">
      <c r="B40" s="1707"/>
      <c r="C40" s="1697"/>
      <c r="D40" s="1697" t="s">
        <v>1671</v>
      </c>
      <c r="E40" s="1698"/>
      <c r="F40" s="1698"/>
      <c r="G40" s="1698"/>
      <c r="H40" s="1698"/>
      <c r="I40" s="1698"/>
      <c r="J40" s="1698"/>
      <c r="K40" s="1698"/>
      <c r="L40" s="1698"/>
      <c r="M40" s="1698"/>
      <c r="N40" s="1698"/>
      <c r="O40" s="1698"/>
      <c r="P40" s="1698"/>
      <c r="Q40" s="1698"/>
      <c r="R40" s="1698"/>
      <c r="S40" s="1698"/>
      <c r="T40" s="1699">
        <f>SUM(I40:S40)</f>
        <v>0</v>
      </c>
    </row>
    <row r="41" spans="2:20">
      <c r="B41" s="1707">
        <v>7</v>
      </c>
      <c r="C41" s="1697"/>
      <c r="D41" s="1697" t="s">
        <v>1672</v>
      </c>
      <c r="E41" s="1698"/>
      <c r="F41" s="1698"/>
      <c r="G41" s="1698"/>
      <c r="H41" s="1698"/>
      <c r="I41" s="1698"/>
      <c r="J41" s="1698"/>
      <c r="K41" s="1698"/>
      <c r="L41" s="1698"/>
      <c r="M41" s="1698"/>
      <c r="N41" s="1698"/>
      <c r="O41" s="1698"/>
      <c r="P41" s="1698"/>
      <c r="Q41" s="1698"/>
      <c r="R41" s="1698"/>
      <c r="S41" s="1698"/>
      <c r="T41" s="1699">
        <v>0</v>
      </c>
    </row>
    <row r="42" spans="2:20">
      <c r="B42" s="1707"/>
      <c r="C42" s="1697"/>
      <c r="D42" s="1697" t="s">
        <v>164</v>
      </c>
      <c r="E42" s="1698"/>
      <c r="F42" s="1698"/>
      <c r="G42" s="1698"/>
      <c r="H42" s="1698"/>
      <c r="I42" s="1700"/>
      <c r="J42" s="1700"/>
      <c r="K42" s="1700"/>
      <c r="L42" s="1700"/>
      <c r="M42" s="1700"/>
      <c r="N42" s="1700"/>
      <c r="O42" s="1700"/>
      <c r="P42" s="1700"/>
      <c r="Q42" s="1700"/>
      <c r="R42" s="1700"/>
      <c r="S42" s="1700"/>
      <c r="T42" s="1701">
        <v>0</v>
      </c>
    </row>
    <row r="43" spans="2:20">
      <c r="B43" s="1708"/>
      <c r="C43" s="1702"/>
      <c r="D43" s="1702"/>
      <c r="E43" s="1703">
        <f>SUM(E40:E42)</f>
        <v>0</v>
      </c>
      <c r="F43" s="1703">
        <f t="shared" ref="F43:S43" si="6">SUM(F40:F42)</f>
        <v>0</v>
      </c>
      <c r="G43" s="1703">
        <f t="shared" si="6"/>
        <v>0</v>
      </c>
      <c r="H43" s="1703">
        <f t="shared" si="6"/>
        <v>0</v>
      </c>
      <c r="I43" s="1703">
        <f t="shared" si="6"/>
        <v>0</v>
      </c>
      <c r="J43" s="1703">
        <f t="shared" si="6"/>
        <v>0</v>
      </c>
      <c r="K43" s="1703">
        <f t="shared" si="6"/>
        <v>0</v>
      </c>
      <c r="L43" s="1703">
        <f t="shared" si="6"/>
        <v>0</v>
      </c>
      <c r="M43" s="1703">
        <f t="shared" si="6"/>
        <v>0</v>
      </c>
      <c r="N43" s="1703">
        <f t="shared" si="6"/>
        <v>0</v>
      </c>
      <c r="O43" s="1703">
        <f t="shared" si="6"/>
        <v>0</v>
      </c>
      <c r="P43" s="1703">
        <f t="shared" si="6"/>
        <v>0</v>
      </c>
      <c r="Q43" s="1703">
        <f t="shared" si="6"/>
        <v>0</v>
      </c>
      <c r="R43" s="1703">
        <f t="shared" si="6"/>
        <v>0</v>
      </c>
      <c r="S43" s="1703">
        <f t="shared" si="6"/>
        <v>0</v>
      </c>
      <c r="T43" s="1701">
        <v>0</v>
      </c>
    </row>
    <row r="44" spans="2:20">
      <c r="B44" s="1709"/>
      <c r="C44" s="1704"/>
      <c r="D44" s="1704"/>
      <c r="E44" s="1705"/>
      <c r="F44" s="1705"/>
      <c r="G44" s="1705"/>
      <c r="H44" s="1705"/>
      <c r="I44" s="1705"/>
      <c r="J44" s="1705"/>
      <c r="K44" s="1705"/>
      <c r="L44" s="1705"/>
      <c r="M44" s="1705"/>
      <c r="N44" s="1705"/>
      <c r="O44" s="1705"/>
      <c r="P44" s="1705"/>
      <c r="Q44" s="1705"/>
      <c r="R44" s="1705"/>
      <c r="S44" s="1705"/>
      <c r="T44" s="1706"/>
    </row>
    <row r="45" spans="2:20">
      <c r="B45" s="1707"/>
      <c r="C45" s="1697"/>
      <c r="D45" s="1697" t="s">
        <v>1671</v>
      </c>
      <c r="E45" s="1698"/>
      <c r="F45" s="1698"/>
      <c r="G45" s="1698"/>
      <c r="H45" s="1698"/>
      <c r="I45" s="1698"/>
      <c r="J45" s="1698"/>
      <c r="K45" s="1698"/>
      <c r="L45" s="1698"/>
      <c r="M45" s="1698"/>
      <c r="N45" s="1698"/>
      <c r="O45" s="1698"/>
      <c r="P45" s="1698"/>
      <c r="Q45" s="1698"/>
      <c r="R45" s="1698"/>
      <c r="S45" s="1698"/>
      <c r="T45" s="1699">
        <f>SUM(I45:S45)</f>
        <v>0</v>
      </c>
    </row>
    <row r="46" spans="2:20">
      <c r="B46" s="1707">
        <v>8</v>
      </c>
      <c r="C46" s="1697"/>
      <c r="D46" s="1697" t="s">
        <v>1672</v>
      </c>
      <c r="E46" s="1698"/>
      <c r="F46" s="1698"/>
      <c r="G46" s="1698"/>
      <c r="H46" s="1698"/>
      <c r="I46" s="1698"/>
      <c r="J46" s="1698"/>
      <c r="K46" s="1698"/>
      <c r="L46" s="1698"/>
      <c r="M46" s="1698"/>
      <c r="N46" s="1698"/>
      <c r="O46" s="1698"/>
      <c r="P46" s="1698"/>
      <c r="Q46" s="1698"/>
      <c r="R46" s="1698"/>
      <c r="S46" s="1698"/>
      <c r="T46" s="1699">
        <v>0</v>
      </c>
    </row>
    <row r="47" spans="2:20">
      <c r="B47" s="1707"/>
      <c r="C47" s="1697"/>
      <c r="D47" s="1697" t="s">
        <v>164</v>
      </c>
      <c r="E47" s="1698"/>
      <c r="F47" s="1698"/>
      <c r="G47" s="1698"/>
      <c r="H47" s="1698"/>
      <c r="I47" s="1700"/>
      <c r="J47" s="1700"/>
      <c r="K47" s="1700"/>
      <c r="L47" s="1700"/>
      <c r="M47" s="1700"/>
      <c r="N47" s="1700"/>
      <c r="O47" s="1700"/>
      <c r="P47" s="1700"/>
      <c r="Q47" s="1700"/>
      <c r="R47" s="1700"/>
      <c r="S47" s="1700"/>
      <c r="T47" s="1701">
        <v>0</v>
      </c>
    </row>
    <row r="48" spans="2:20">
      <c r="B48" s="1708"/>
      <c r="C48" s="1702"/>
      <c r="D48" s="1702"/>
      <c r="E48" s="1703">
        <f>SUM(E45:E47)</f>
        <v>0</v>
      </c>
      <c r="F48" s="1703">
        <f t="shared" ref="F48:S48" si="7">SUM(F45:F47)</f>
        <v>0</v>
      </c>
      <c r="G48" s="1703">
        <f t="shared" si="7"/>
        <v>0</v>
      </c>
      <c r="H48" s="1703">
        <f t="shared" si="7"/>
        <v>0</v>
      </c>
      <c r="I48" s="1703">
        <f t="shared" si="7"/>
        <v>0</v>
      </c>
      <c r="J48" s="1703">
        <f t="shared" si="7"/>
        <v>0</v>
      </c>
      <c r="K48" s="1703">
        <f t="shared" si="7"/>
        <v>0</v>
      </c>
      <c r="L48" s="1703">
        <f t="shared" si="7"/>
        <v>0</v>
      </c>
      <c r="M48" s="1703">
        <f t="shared" si="7"/>
        <v>0</v>
      </c>
      <c r="N48" s="1703">
        <f t="shared" si="7"/>
        <v>0</v>
      </c>
      <c r="O48" s="1703">
        <f t="shared" si="7"/>
        <v>0</v>
      </c>
      <c r="P48" s="1703">
        <f t="shared" si="7"/>
        <v>0</v>
      </c>
      <c r="Q48" s="1703">
        <f t="shared" si="7"/>
        <v>0</v>
      </c>
      <c r="R48" s="1703">
        <f t="shared" si="7"/>
        <v>0</v>
      </c>
      <c r="S48" s="1703">
        <f t="shared" si="7"/>
        <v>0</v>
      </c>
      <c r="T48" s="1701">
        <v>0</v>
      </c>
    </row>
    <row r="49" spans="2:20">
      <c r="B49" s="1709"/>
      <c r="C49" s="1704"/>
      <c r="D49" s="1704"/>
      <c r="E49" s="1705"/>
      <c r="F49" s="1705"/>
      <c r="G49" s="1705"/>
      <c r="H49" s="1705"/>
      <c r="I49" s="1705"/>
      <c r="J49" s="1705"/>
      <c r="K49" s="1705"/>
      <c r="L49" s="1705"/>
      <c r="M49" s="1705"/>
      <c r="N49" s="1705"/>
      <c r="O49" s="1705"/>
      <c r="P49" s="1705"/>
      <c r="Q49" s="1705"/>
      <c r="R49" s="1705"/>
      <c r="S49" s="1705"/>
      <c r="T49" s="1706"/>
    </row>
    <row r="50" spans="2:20">
      <c r="B50" s="1707"/>
      <c r="C50" s="1697"/>
      <c r="D50" s="1697" t="s">
        <v>1671</v>
      </c>
      <c r="E50" s="1698"/>
      <c r="F50" s="1698"/>
      <c r="G50" s="1698"/>
      <c r="H50" s="1698"/>
      <c r="I50" s="1698"/>
      <c r="J50" s="1698"/>
      <c r="K50" s="1698"/>
      <c r="L50" s="1698"/>
      <c r="M50" s="1698"/>
      <c r="N50" s="1698"/>
      <c r="O50" s="1698"/>
      <c r="P50" s="1698"/>
      <c r="Q50" s="1698"/>
      <c r="R50" s="1698"/>
      <c r="S50" s="1698"/>
      <c r="T50" s="1699">
        <f>SUM(I50:S50)</f>
        <v>0</v>
      </c>
    </row>
    <row r="51" spans="2:20">
      <c r="B51" s="1707">
        <v>9</v>
      </c>
      <c r="C51" s="1697"/>
      <c r="D51" s="1697" t="s">
        <v>1672</v>
      </c>
      <c r="E51" s="1698"/>
      <c r="F51" s="1698"/>
      <c r="G51" s="1698"/>
      <c r="H51" s="1698"/>
      <c r="I51" s="1698"/>
      <c r="J51" s="1698"/>
      <c r="K51" s="1698"/>
      <c r="L51" s="1698"/>
      <c r="M51" s="1698"/>
      <c r="N51" s="1698"/>
      <c r="O51" s="1698"/>
      <c r="P51" s="1698"/>
      <c r="Q51" s="1698"/>
      <c r="R51" s="1698"/>
      <c r="S51" s="1698"/>
      <c r="T51" s="1699">
        <v>0</v>
      </c>
    </row>
    <row r="52" spans="2:20">
      <c r="B52" s="1707"/>
      <c r="C52" s="1697"/>
      <c r="D52" s="1697" t="s">
        <v>164</v>
      </c>
      <c r="E52" s="1698"/>
      <c r="F52" s="1698"/>
      <c r="G52" s="1698"/>
      <c r="H52" s="1698"/>
      <c r="I52" s="1700"/>
      <c r="J52" s="1700"/>
      <c r="K52" s="1700"/>
      <c r="L52" s="1700"/>
      <c r="M52" s="1700"/>
      <c r="N52" s="1700"/>
      <c r="O52" s="1700"/>
      <c r="P52" s="1700"/>
      <c r="Q52" s="1700"/>
      <c r="R52" s="1700"/>
      <c r="S52" s="1700"/>
      <c r="T52" s="1701">
        <v>0</v>
      </c>
    </row>
    <row r="53" spans="2:20">
      <c r="B53" s="1708"/>
      <c r="C53" s="1702"/>
      <c r="D53" s="1702"/>
      <c r="E53" s="1703">
        <f>SUM(E50:E52)</f>
        <v>0</v>
      </c>
      <c r="F53" s="1703">
        <f t="shared" ref="F53:S53" si="8">SUM(F50:F52)</f>
        <v>0</v>
      </c>
      <c r="G53" s="1703">
        <f t="shared" si="8"/>
        <v>0</v>
      </c>
      <c r="H53" s="1703">
        <f t="shared" si="8"/>
        <v>0</v>
      </c>
      <c r="I53" s="1703">
        <f t="shared" si="8"/>
        <v>0</v>
      </c>
      <c r="J53" s="1703">
        <f t="shared" si="8"/>
        <v>0</v>
      </c>
      <c r="K53" s="1703">
        <f t="shared" si="8"/>
        <v>0</v>
      </c>
      <c r="L53" s="1703">
        <f t="shared" si="8"/>
        <v>0</v>
      </c>
      <c r="M53" s="1703">
        <f t="shared" si="8"/>
        <v>0</v>
      </c>
      <c r="N53" s="1703">
        <f t="shared" si="8"/>
        <v>0</v>
      </c>
      <c r="O53" s="1703">
        <f t="shared" si="8"/>
        <v>0</v>
      </c>
      <c r="P53" s="1703">
        <f t="shared" si="8"/>
        <v>0</v>
      </c>
      <c r="Q53" s="1703">
        <f t="shared" si="8"/>
        <v>0</v>
      </c>
      <c r="R53" s="1703">
        <f t="shared" si="8"/>
        <v>0</v>
      </c>
      <c r="S53" s="1703">
        <f t="shared" si="8"/>
        <v>0</v>
      </c>
      <c r="T53" s="1701">
        <v>0</v>
      </c>
    </row>
    <row r="54" spans="2:20">
      <c r="B54" s="1709"/>
      <c r="C54" s="1704"/>
      <c r="D54" s="1704"/>
      <c r="E54" s="1705"/>
      <c r="F54" s="1705"/>
      <c r="G54" s="1705"/>
      <c r="H54" s="1705"/>
      <c r="I54" s="1705"/>
      <c r="J54" s="1705"/>
      <c r="K54" s="1705"/>
      <c r="L54" s="1705"/>
      <c r="M54" s="1705"/>
      <c r="N54" s="1705"/>
      <c r="O54" s="1705"/>
      <c r="P54" s="1705"/>
      <c r="Q54" s="1705"/>
      <c r="R54" s="1705"/>
      <c r="S54" s="1705"/>
      <c r="T54" s="1706"/>
    </row>
    <row r="55" spans="2:20">
      <c r="B55" s="1707"/>
      <c r="C55" s="1697"/>
      <c r="D55" s="1697" t="s">
        <v>1671</v>
      </c>
      <c r="E55" s="1698"/>
      <c r="F55" s="1698"/>
      <c r="G55" s="1698"/>
      <c r="H55" s="1698"/>
      <c r="I55" s="1698"/>
      <c r="J55" s="1698"/>
      <c r="K55" s="1698"/>
      <c r="L55" s="1698"/>
      <c r="M55" s="1698"/>
      <c r="N55" s="1698"/>
      <c r="O55" s="1698"/>
      <c r="P55" s="1698"/>
      <c r="Q55" s="1698"/>
      <c r="R55" s="1698"/>
      <c r="S55" s="1698"/>
      <c r="T55" s="1699">
        <f>SUM(I55:S55)</f>
        <v>0</v>
      </c>
    </row>
    <row r="56" spans="2:20">
      <c r="B56" s="1707">
        <v>10</v>
      </c>
      <c r="C56" s="1697"/>
      <c r="D56" s="1697" t="s">
        <v>1672</v>
      </c>
      <c r="E56" s="1698"/>
      <c r="F56" s="1698"/>
      <c r="G56" s="1698"/>
      <c r="H56" s="1698"/>
      <c r="I56" s="1698"/>
      <c r="J56" s="1698"/>
      <c r="K56" s="1698"/>
      <c r="L56" s="1698"/>
      <c r="M56" s="1698"/>
      <c r="N56" s="1698"/>
      <c r="O56" s="1698"/>
      <c r="P56" s="1698"/>
      <c r="Q56" s="1698"/>
      <c r="R56" s="1698"/>
      <c r="S56" s="1698"/>
      <c r="T56" s="1699">
        <v>0</v>
      </c>
    </row>
    <row r="57" spans="2:20">
      <c r="B57" s="1707"/>
      <c r="C57" s="1697"/>
      <c r="D57" s="1697" t="s">
        <v>164</v>
      </c>
      <c r="E57" s="1698"/>
      <c r="F57" s="1698"/>
      <c r="G57" s="1698"/>
      <c r="H57" s="1698"/>
      <c r="I57" s="1700"/>
      <c r="J57" s="1700"/>
      <c r="K57" s="1700"/>
      <c r="L57" s="1700"/>
      <c r="M57" s="1700"/>
      <c r="N57" s="1700"/>
      <c r="O57" s="1700"/>
      <c r="P57" s="1700"/>
      <c r="Q57" s="1700"/>
      <c r="R57" s="1700"/>
      <c r="S57" s="1700"/>
      <c r="T57" s="1701">
        <v>0</v>
      </c>
    </row>
    <row r="58" spans="2:20">
      <c r="B58" s="1708"/>
      <c r="C58" s="1702"/>
      <c r="D58" s="1702"/>
      <c r="E58" s="1703">
        <f>SUM(E55:E57)</f>
        <v>0</v>
      </c>
      <c r="F58" s="1703">
        <f t="shared" ref="F58:S58" si="9">SUM(F55:F57)</f>
        <v>0</v>
      </c>
      <c r="G58" s="1703">
        <f t="shared" si="9"/>
        <v>0</v>
      </c>
      <c r="H58" s="1703">
        <f t="shared" si="9"/>
        <v>0</v>
      </c>
      <c r="I58" s="1703">
        <f t="shared" si="9"/>
        <v>0</v>
      </c>
      <c r="J58" s="1703">
        <f t="shared" si="9"/>
        <v>0</v>
      </c>
      <c r="K58" s="1703">
        <f t="shared" si="9"/>
        <v>0</v>
      </c>
      <c r="L58" s="1703">
        <f t="shared" si="9"/>
        <v>0</v>
      </c>
      <c r="M58" s="1703">
        <f t="shared" si="9"/>
        <v>0</v>
      </c>
      <c r="N58" s="1703">
        <f t="shared" si="9"/>
        <v>0</v>
      </c>
      <c r="O58" s="1703">
        <f t="shared" si="9"/>
        <v>0</v>
      </c>
      <c r="P58" s="1703">
        <f t="shared" si="9"/>
        <v>0</v>
      </c>
      <c r="Q58" s="1703">
        <f t="shared" si="9"/>
        <v>0</v>
      </c>
      <c r="R58" s="1703">
        <f t="shared" si="9"/>
        <v>0</v>
      </c>
      <c r="S58" s="1703">
        <f t="shared" si="9"/>
        <v>0</v>
      </c>
      <c r="T58" s="1701">
        <v>0</v>
      </c>
    </row>
    <row r="59" spans="2:20">
      <c r="B59" s="1709"/>
      <c r="C59" s="1704"/>
      <c r="D59" s="1704"/>
      <c r="E59" s="1705"/>
      <c r="F59" s="1705"/>
      <c r="G59" s="1705"/>
      <c r="H59" s="1705"/>
      <c r="I59" s="1705"/>
      <c r="J59" s="1705"/>
      <c r="K59" s="1705"/>
      <c r="L59" s="1705"/>
      <c r="M59" s="1705"/>
      <c r="N59" s="1705"/>
      <c r="O59" s="1705"/>
      <c r="P59" s="1705"/>
      <c r="Q59" s="1705"/>
      <c r="R59" s="1705"/>
      <c r="S59" s="1705"/>
      <c r="T59" s="1706"/>
    </row>
    <row r="60" spans="2:20">
      <c r="B60" s="1707"/>
      <c r="C60" s="1697"/>
      <c r="D60" s="1697" t="s">
        <v>1671</v>
      </c>
      <c r="E60" s="1698"/>
      <c r="F60" s="1698"/>
      <c r="G60" s="1698"/>
      <c r="H60" s="1698"/>
      <c r="I60" s="1698"/>
      <c r="J60" s="1698"/>
      <c r="K60" s="1698"/>
      <c r="L60" s="1698"/>
      <c r="M60" s="1698"/>
      <c r="N60" s="1698"/>
      <c r="O60" s="1698"/>
      <c r="P60" s="1698"/>
      <c r="Q60" s="1698"/>
      <c r="R60" s="1698"/>
      <c r="S60" s="1698"/>
      <c r="T60" s="1699">
        <f>SUM(I60:S60)</f>
        <v>0</v>
      </c>
    </row>
    <row r="61" spans="2:20">
      <c r="B61" s="1707">
        <v>11</v>
      </c>
      <c r="C61" s="1697"/>
      <c r="D61" s="1697" t="s">
        <v>1672</v>
      </c>
      <c r="E61" s="1698"/>
      <c r="F61" s="1698"/>
      <c r="G61" s="1698"/>
      <c r="H61" s="1698"/>
      <c r="I61" s="1698"/>
      <c r="J61" s="1698"/>
      <c r="K61" s="1698"/>
      <c r="L61" s="1698"/>
      <c r="M61" s="1698"/>
      <c r="N61" s="1698"/>
      <c r="O61" s="1698"/>
      <c r="P61" s="1698"/>
      <c r="Q61" s="1698"/>
      <c r="R61" s="1698"/>
      <c r="S61" s="1698"/>
      <c r="T61" s="1699">
        <v>0</v>
      </c>
    </row>
    <row r="62" spans="2:20">
      <c r="B62" s="1707"/>
      <c r="C62" s="1697"/>
      <c r="D62" s="1697" t="s">
        <v>164</v>
      </c>
      <c r="E62" s="1698"/>
      <c r="F62" s="1698"/>
      <c r="G62" s="1698"/>
      <c r="H62" s="1698"/>
      <c r="I62" s="1700"/>
      <c r="J62" s="1700"/>
      <c r="K62" s="1700"/>
      <c r="L62" s="1700"/>
      <c r="M62" s="1700"/>
      <c r="N62" s="1700"/>
      <c r="O62" s="1700"/>
      <c r="P62" s="1700"/>
      <c r="Q62" s="1700"/>
      <c r="R62" s="1700"/>
      <c r="S62" s="1700"/>
      <c r="T62" s="1701">
        <v>0</v>
      </c>
    </row>
    <row r="63" spans="2:20">
      <c r="B63" s="1708"/>
      <c r="C63" s="1702"/>
      <c r="D63" s="1702"/>
      <c r="E63" s="1703">
        <f>SUM(E60:E62)</f>
        <v>0</v>
      </c>
      <c r="F63" s="1703">
        <f t="shared" ref="F63:S63" si="10">SUM(F60:F62)</f>
        <v>0</v>
      </c>
      <c r="G63" s="1703">
        <f t="shared" si="10"/>
        <v>0</v>
      </c>
      <c r="H63" s="1703">
        <f t="shared" si="10"/>
        <v>0</v>
      </c>
      <c r="I63" s="1703">
        <f t="shared" si="10"/>
        <v>0</v>
      </c>
      <c r="J63" s="1703">
        <f t="shared" si="10"/>
        <v>0</v>
      </c>
      <c r="K63" s="1703">
        <f t="shared" si="10"/>
        <v>0</v>
      </c>
      <c r="L63" s="1703">
        <f t="shared" si="10"/>
        <v>0</v>
      </c>
      <c r="M63" s="1703">
        <f t="shared" si="10"/>
        <v>0</v>
      </c>
      <c r="N63" s="1703">
        <f t="shared" si="10"/>
        <v>0</v>
      </c>
      <c r="O63" s="1703">
        <f t="shared" si="10"/>
        <v>0</v>
      </c>
      <c r="P63" s="1703">
        <f t="shared" si="10"/>
        <v>0</v>
      </c>
      <c r="Q63" s="1703">
        <f t="shared" si="10"/>
        <v>0</v>
      </c>
      <c r="R63" s="1703">
        <f t="shared" si="10"/>
        <v>0</v>
      </c>
      <c r="S63" s="1703">
        <f t="shared" si="10"/>
        <v>0</v>
      </c>
      <c r="T63" s="1701">
        <v>0</v>
      </c>
    </row>
    <row r="64" spans="2:20">
      <c r="B64" s="1709"/>
      <c r="C64" s="1704"/>
      <c r="D64" s="1704"/>
      <c r="E64" s="1705"/>
      <c r="F64" s="1705"/>
      <c r="G64" s="1705"/>
      <c r="H64" s="1705"/>
      <c r="I64" s="1705"/>
      <c r="J64" s="1705"/>
      <c r="K64" s="1705"/>
      <c r="L64" s="1705"/>
      <c r="M64" s="1705"/>
      <c r="N64" s="1705"/>
      <c r="O64" s="1705"/>
      <c r="P64" s="1705"/>
      <c r="Q64" s="1705"/>
      <c r="R64" s="1705"/>
      <c r="S64" s="1705"/>
      <c r="T64" s="1706"/>
    </row>
    <row r="65" spans="2:20">
      <c r="B65" s="1707"/>
      <c r="C65" s="1697"/>
      <c r="D65" s="1697" t="s">
        <v>1671</v>
      </c>
      <c r="E65" s="1698"/>
      <c r="F65" s="1698"/>
      <c r="G65" s="1698"/>
      <c r="H65" s="1698"/>
      <c r="I65" s="1698"/>
      <c r="J65" s="1698"/>
      <c r="K65" s="1698"/>
      <c r="L65" s="1698"/>
      <c r="M65" s="1698"/>
      <c r="N65" s="1698"/>
      <c r="O65" s="1698"/>
      <c r="P65" s="1698"/>
      <c r="Q65" s="1698"/>
      <c r="R65" s="1698"/>
      <c r="S65" s="1698"/>
      <c r="T65" s="1699">
        <f>SUM(I65:S65)</f>
        <v>0</v>
      </c>
    </row>
    <row r="66" spans="2:20">
      <c r="B66" s="1707">
        <v>12</v>
      </c>
      <c r="C66" s="1697"/>
      <c r="D66" s="1697" t="s">
        <v>1672</v>
      </c>
      <c r="E66" s="1698"/>
      <c r="F66" s="1698"/>
      <c r="G66" s="1698"/>
      <c r="H66" s="1698"/>
      <c r="I66" s="1698"/>
      <c r="J66" s="1698"/>
      <c r="K66" s="1698"/>
      <c r="L66" s="1698"/>
      <c r="M66" s="1698"/>
      <c r="N66" s="1698"/>
      <c r="O66" s="1698"/>
      <c r="P66" s="1698"/>
      <c r="Q66" s="1698"/>
      <c r="R66" s="1698"/>
      <c r="S66" s="1698"/>
      <c r="T66" s="1699">
        <v>0</v>
      </c>
    </row>
    <row r="67" spans="2:20">
      <c r="B67" s="1707"/>
      <c r="C67" s="1697"/>
      <c r="D67" s="1697" t="s">
        <v>164</v>
      </c>
      <c r="E67" s="1698"/>
      <c r="F67" s="1698"/>
      <c r="G67" s="1698"/>
      <c r="H67" s="1698"/>
      <c r="I67" s="1700"/>
      <c r="J67" s="1700"/>
      <c r="K67" s="1700"/>
      <c r="L67" s="1700"/>
      <c r="M67" s="1700"/>
      <c r="N67" s="1700"/>
      <c r="O67" s="1700"/>
      <c r="P67" s="1700"/>
      <c r="Q67" s="1700"/>
      <c r="R67" s="1700"/>
      <c r="S67" s="1700"/>
      <c r="T67" s="1701">
        <v>0</v>
      </c>
    </row>
    <row r="68" spans="2:20">
      <c r="B68" s="1708"/>
      <c r="C68" s="1702"/>
      <c r="D68" s="1702"/>
      <c r="E68" s="1703">
        <f>SUM(E65:E67)</f>
        <v>0</v>
      </c>
      <c r="F68" s="1703">
        <f t="shared" ref="F68:S68" si="11">SUM(F65:F67)</f>
        <v>0</v>
      </c>
      <c r="G68" s="1703">
        <f t="shared" si="11"/>
        <v>0</v>
      </c>
      <c r="H68" s="1703">
        <f t="shared" si="11"/>
        <v>0</v>
      </c>
      <c r="I68" s="1703">
        <f t="shared" si="11"/>
        <v>0</v>
      </c>
      <c r="J68" s="1703">
        <f t="shared" si="11"/>
        <v>0</v>
      </c>
      <c r="K68" s="1703">
        <f t="shared" si="11"/>
        <v>0</v>
      </c>
      <c r="L68" s="1703">
        <f t="shared" si="11"/>
        <v>0</v>
      </c>
      <c r="M68" s="1703">
        <f t="shared" si="11"/>
        <v>0</v>
      </c>
      <c r="N68" s="1703">
        <f t="shared" si="11"/>
        <v>0</v>
      </c>
      <c r="O68" s="1703">
        <f t="shared" si="11"/>
        <v>0</v>
      </c>
      <c r="P68" s="1703">
        <f t="shared" si="11"/>
        <v>0</v>
      </c>
      <c r="Q68" s="1703">
        <f t="shared" si="11"/>
        <v>0</v>
      </c>
      <c r="R68" s="1703">
        <f t="shared" si="11"/>
        <v>0</v>
      </c>
      <c r="S68" s="1703">
        <f t="shared" si="11"/>
        <v>0</v>
      </c>
      <c r="T68" s="1701">
        <v>0</v>
      </c>
    </row>
    <row r="69" spans="2:20">
      <c r="B69" s="1709"/>
      <c r="C69" s="1704"/>
      <c r="D69" s="1704"/>
      <c r="E69" s="1705"/>
      <c r="F69" s="1705"/>
      <c r="G69" s="1705"/>
      <c r="H69" s="1705"/>
      <c r="I69" s="1705"/>
      <c r="J69" s="1705"/>
      <c r="K69" s="1705"/>
      <c r="L69" s="1705"/>
      <c r="M69" s="1705"/>
      <c r="N69" s="1705"/>
      <c r="O69" s="1705"/>
      <c r="P69" s="1705"/>
      <c r="Q69" s="1705"/>
      <c r="R69" s="1705"/>
      <c r="S69" s="1705"/>
      <c r="T69" s="1706"/>
    </row>
    <row r="70" spans="2:20">
      <c r="B70" s="1707"/>
      <c r="C70" s="1697"/>
      <c r="D70" s="1697" t="s">
        <v>1671</v>
      </c>
      <c r="E70" s="1698"/>
      <c r="F70" s="1698"/>
      <c r="G70" s="1698"/>
      <c r="H70" s="1698"/>
      <c r="I70" s="1698"/>
      <c r="J70" s="1698"/>
      <c r="K70" s="1698"/>
      <c r="L70" s="1698"/>
      <c r="M70" s="1698"/>
      <c r="N70" s="1698"/>
      <c r="O70" s="1698"/>
      <c r="P70" s="1698"/>
      <c r="Q70" s="1698"/>
      <c r="R70" s="1698"/>
      <c r="S70" s="1698"/>
      <c r="T70" s="1699">
        <f>SUM(I70:S70)</f>
        <v>0</v>
      </c>
    </row>
    <row r="71" spans="2:20">
      <c r="B71" s="1707">
        <v>13</v>
      </c>
      <c r="C71" s="1697"/>
      <c r="D71" s="1697" t="s">
        <v>1672</v>
      </c>
      <c r="E71" s="1698"/>
      <c r="F71" s="1698"/>
      <c r="G71" s="1698"/>
      <c r="H71" s="1698"/>
      <c r="I71" s="1698"/>
      <c r="J71" s="1698"/>
      <c r="K71" s="1698"/>
      <c r="L71" s="1698"/>
      <c r="M71" s="1698"/>
      <c r="N71" s="1698"/>
      <c r="O71" s="1698"/>
      <c r="P71" s="1698"/>
      <c r="Q71" s="1698"/>
      <c r="R71" s="1698"/>
      <c r="S71" s="1698"/>
      <c r="T71" s="1699">
        <v>0</v>
      </c>
    </row>
    <row r="72" spans="2:20">
      <c r="B72" s="1707"/>
      <c r="C72" s="1697"/>
      <c r="D72" s="1697" t="s">
        <v>164</v>
      </c>
      <c r="E72" s="1698"/>
      <c r="F72" s="1698"/>
      <c r="G72" s="1698"/>
      <c r="H72" s="1698"/>
      <c r="I72" s="1700"/>
      <c r="J72" s="1700"/>
      <c r="K72" s="1700"/>
      <c r="L72" s="1700"/>
      <c r="M72" s="1700"/>
      <c r="N72" s="1700"/>
      <c r="O72" s="1700"/>
      <c r="P72" s="1700"/>
      <c r="Q72" s="1700"/>
      <c r="R72" s="1700"/>
      <c r="S72" s="1700"/>
      <c r="T72" s="1701">
        <v>0</v>
      </c>
    </row>
    <row r="73" spans="2:20">
      <c r="B73" s="1708"/>
      <c r="C73" s="1702"/>
      <c r="D73" s="1702"/>
      <c r="E73" s="1703">
        <f>SUM(E70:E72)</f>
        <v>0</v>
      </c>
      <c r="F73" s="1703">
        <f t="shared" ref="F73:S73" si="12">SUM(F70:F72)</f>
        <v>0</v>
      </c>
      <c r="G73" s="1703">
        <f t="shared" si="12"/>
        <v>0</v>
      </c>
      <c r="H73" s="1703">
        <f t="shared" si="12"/>
        <v>0</v>
      </c>
      <c r="I73" s="1703">
        <f t="shared" si="12"/>
        <v>0</v>
      </c>
      <c r="J73" s="1703">
        <f t="shared" si="12"/>
        <v>0</v>
      </c>
      <c r="K73" s="1703">
        <f t="shared" si="12"/>
        <v>0</v>
      </c>
      <c r="L73" s="1703">
        <f t="shared" si="12"/>
        <v>0</v>
      </c>
      <c r="M73" s="1703">
        <f t="shared" si="12"/>
        <v>0</v>
      </c>
      <c r="N73" s="1703">
        <f t="shared" si="12"/>
        <v>0</v>
      </c>
      <c r="O73" s="1703">
        <f t="shared" si="12"/>
        <v>0</v>
      </c>
      <c r="P73" s="1703">
        <f t="shared" si="12"/>
        <v>0</v>
      </c>
      <c r="Q73" s="1703">
        <f t="shared" si="12"/>
        <v>0</v>
      </c>
      <c r="R73" s="1703">
        <f t="shared" si="12"/>
        <v>0</v>
      </c>
      <c r="S73" s="1703">
        <f t="shared" si="12"/>
        <v>0</v>
      </c>
      <c r="T73" s="1701">
        <v>0</v>
      </c>
    </row>
    <row r="74" spans="2:20">
      <c r="B74" s="1709"/>
      <c r="C74" s="1704"/>
      <c r="D74" s="1704"/>
      <c r="E74" s="1705"/>
      <c r="F74" s="1705"/>
      <c r="G74" s="1705"/>
      <c r="H74" s="1705"/>
      <c r="I74" s="1705"/>
      <c r="J74" s="1705"/>
      <c r="K74" s="1705"/>
      <c r="L74" s="1705"/>
      <c r="M74" s="1705"/>
      <c r="N74" s="1705"/>
      <c r="O74" s="1705"/>
      <c r="P74" s="1705"/>
      <c r="Q74" s="1705"/>
      <c r="R74" s="1705"/>
      <c r="S74" s="1705"/>
      <c r="T74" s="1706"/>
    </row>
    <row r="75" spans="2:20">
      <c r="B75" s="1707"/>
      <c r="C75" s="1697"/>
      <c r="D75" s="1697" t="s">
        <v>1671</v>
      </c>
      <c r="E75" s="1698"/>
      <c r="F75" s="1698"/>
      <c r="G75" s="1698"/>
      <c r="H75" s="1698"/>
      <c r="I75" s="1698"/>
      <c r="J75" s="1698"/>
      <c r="K75" s="1698"/>
      <c r="L75" s="1698"/>
      <c r="M75" s="1698"/>
      <c r="N75" s="1698"/>
      <c r="O75" s="1698"/>
      <c r="P75" s="1698"/>
      <c r="Q75" s="1698"/>
      <c r="R75" s="1698"/>
      <c r="S75" s="1698"/>
      <c r="T75" s="1699">
        <f>SUM(I75:S75)</f>
        <v>0</v>
      </c>
    </row>
    <row r="76" spans="2:20">
      <c r="B76" s="1707">
        <v>14</v>
      </c>
      <c r="C76" s="1697"/>
      <c r="D76" s="1697" t="s">
        <v>1672</v>
      </c>
      <c r="E76" s="1698"/>
      <c r="F76" s="1698"/>
      <c r="G76" s="1698"/>
      <c r="H76" s="1698"/>
      <c r="I76" s="1698"/>
      <c r="J76" s="1698"/>
      <c r="K76" s="1698"/>
      <c r="L76" s="1698"/>
      <c r="M76" s="1698"/>
      <c r="N76" s="1698"/>
      <c r="O76" s="1698"/>
      <c r="P76" s="1698"/>
      <c r="Q76" s="1698"/>
      <c r="R76" s="1698"/>
      <c r="S76" s="1698"/>
      <c r="T76" s="1699">
        <v>0</v>
      </c>
    </row>
    <row r="77" spans="2:20">
      <c r="B77" s="1707"/>
      <c r="C77" s="1697"/>
      <c r="D77" s="1697" t="s">
        <v>164</v>
      </c>
      <c r="E77" s="1698"/>
      <c r="F77" s="1698"/>
      <c r="G77" s="1698"/>
      <c r="H77" s="1698"/>
      <c r="I77" s="1700"/>
      <c r="J77" s="1700"/>
      <c r="K77" s="1700"/>
      <c r="L77" s="1700"/>
      <c r="M77" s="1700"/>
      <c r="N77" s="1700"/>
      <c r="O77" s="1700"/>
      <c r="P77" s="1700"/>
      <c r="Q77" s="1700"/>
      <c r="R77" s="1700"/>
      <c r="S77" s="1700"/>
      <c r="T77" s="1701">
        <v>0</v>
      </c>
    </row>
    <row r="78" spans="2:20">
      <c r="B78" s="1708"/>
      <c r="C78" s="1702"/>
      <c r="D78" s="1702"/>
      <c r="E78" s="1703">
        <f>SUM(E75:E77)</f>
        <v>0</v>
      </c>
      <c r="F78" s="1703">
        <f t="shared" ref="F78:S78" si="13">SUM(F75:F77)</f>
        <v>0</v>
      </c>
      <c r="G78" s="1703">
        <f t="shared" si="13"/>
        <v>0</v>
      </c>
      <c r="H78" s="1703">
        <f t="shared" si="13"/>
        <v>0</v>
      </c>
      <c r="I78" s="1703">
        <f t="shared" si="13"/>
        <v>0</v>
      </c>
      <c r="J78" s="1703">
        <f t="shared" si="13"/>
        <v>0</v>
      </c>
      <c r="K78" s="1703">
        <f t="shared" si="13"/>
        <v>0</v>
      </c>
      <c r="L78" s="1703">
        <f t="shared" si="13"/>
        <v>0</v>
      </c>
      <c r="M78" s="1703">
        <f t="shared" si="13"/>
        <v>0</v>
      </c>
      <c r="N78" s="1703">
        <f t="shared" si="13"/>
        <v>0</v>
      </c>
      <c r="O78" s="1703">
        <f t="shared" si="13"/>
        <v>0</v>
      </c>
      <c r="P78" s="1703">
        <f t="shared" si="13"/>
        <v>0</v>
      </c>
      <c r="Q78" s="1703">
        <f t="shared" si="13"/>
        <v>0</v>
      </c>
      <c r="R78" s="1703">
        <f t="shared" si="13"/>
        <v>0</v>
      </c>
      <c r="S78" s="1703">
        <f t="shared" si="13"/>
        <v>0</v>
      </c>
      <c r="T78" s="1701">
        <v>0</v>
      </c>
    </row>
    <row r="79" spans="2:20">
      <c r="B79" s="1709"/>
      <c r="C79" s="1704"/>
      <c r="D79" s="1704"/>
      <c r="E79" s="1705"/>
      <c r="F79" s="1705"/>
      <c r="G79" s="1705"/>
      <c r="H79" s="1705"/>
      <c r="I79" s="1705"/>
      <c r="J79" s="1705"/>
      <c r="K79" s="1705"/>
      <c r="L79" s="1705"/>
      <c r="M79" s="1705"/>
      <c r="N79" s="1705"/>
      <c r="O79" s="1705"/>
      <c r="P79" s="1705"/>
      <c r="Q79" s="1705"/>
      <c r="R79" s="1705"/>
      <c r="S79" s="1705"/>
      <c r="T79" s="1706"/>
    </row>
    <row r="80" spans="2:20">
      <c r="B80" s="1707"/>
      <c r="C80" s="1697"/>
      <c r="D80" s="1697" t="s">
        <v>1671</v>
      </c>
      <c r="E80" s="1698"/>
      <c r="F80" s="1698"/>
      <c r="G80" s="1698"/>
      <c r="H80" s="1698"/>
      <c r="I80" s="1698"/>
      <c r="J80" s="1698"/>
      <c r="K80" s="1698"/>
      <c r="L80" s="1698"/>
      <c r="M80" s="1698"/>
      <c r="N80" s="1698"/>
      <c r="O80" s="1698"/>
      <c r="P80" s="1698"/>
      <c r="Q80" s="1698"/>
      <c r="R80" s="1698"/>
      <c r="S80" s="1698"/>
      <c r="T80" s="1699">
        <f>SUM(I80:S80)</f>
        <v>0</v>
      </c>
    </row>
    <row r="81" spans="2:20">
      <c r="B81" s="1707"/>
      <c r="C81" s="1697"/>
      <c r="D81" s="1697" t="s">
        <v>1672</v>
      </c>
      <c r="E81" s="1698"/>
      <c r="F81" s="1698"/>
      <c r="G81" s="1698"/>
      <c r="H81" s="1698"/>
      <c r="I81" s="1698"/>
      <c r="J81" s="1698"/>
      <c r="K81" s="1698"/>
      <c r="L81" s="1698"/>
      <c r="M81" s="1698"/>
      <c r="N81" s="1698"/>
      <c r="O81" s="1698"/>
      <c r="P81" s="1698"/>
      <c r="Q81" s="1698"/>
      <c r="R81" s="1698"/>
      <c r="S81" s="1698"/>
      <c r="T81" s="1699">
        <v>0</v>
      </c>
    </row>
    <row r="82" spans="2:20">
      <c r="B82" s="1707">
        <v>15</v>
      </c>
      <c r="C82" s="1697"/>
      <c r="D82" s="1697" t="s">
        <v>164</v>
      </c>
      <c r="E82" s="1698"/>
      <c r="F82" s="1698"/>
      <c r="G82" s="1698"/>
      <c r="H82" s="1698"/>
      <c r="I82" s="1700"/>
      <c r="J82" s="1700"/>
      <c r="K82" s="1700"/>
      <c r="L82" s="1700"/>
      <c r="M82" s="1700"/>
      <c r="N82" s="1700"/>
      <c r="O82" s="1700"/>
      <c r="P82" s="1700"/>
      <c r="Q82" s="1700"/>
      <c r="R82" s="1700"/>
      <c r="S82" s="1700"/>
      <c r="T82" s="1701">
        <v>0</v>
      </c>
    </row>
    <row r="83" spans="2:20">
      <c r="B83" s="1708"/>
      <c r="C83" s="1702"/>
      <c r="D83" s="1702"/>
      <c r="E83" s="1703">
        <f>SUM(E80:E82)</f>
        <v>0</v>
      </c>
      <c r="F83" s="1703">
        <f t="shared" ref="F83:S83" si="14">SUM(F80:F82)</f>
        <v>0</v>
      </c>
      <c r="G83" s="1703">
        <f t="shared" si="14"/>
        <v>0</v>
      </c>
      <c r="H83" s="1703">
        <f t="shared" si="14"/>
        <v>0</v>
      </c>
      <c r="I83" s="1703">
        <f t="shared" si="14"/>
        <v>0</v>
      </c>
      <c r="J83" s="1703">
        <f t="shared" si="14"/>
        <v>0</v>
      </c>
      <c r="K83" s="1703">
        <f t="shared" si="14"/>
        <v>0</v>
      </c>
      <c r="L83" s="1703">
        <f t="shared" si="14"/>
        <v>0</v>
      </c>
      <c r="M83" s="1703">
        <f t="shared" si="14"/>
        <v>0</v>
      </c>
      <c r="N83" s="1703">
        <f t="shared" si="14"/>
        <v>0</v>
      </c>
      <c r="O83" s="1703">
        <f t="shared" si="14"/>
        <v>0</v>
      </c>
      <c r="P83" s="1703">
        <f t="shared" si="14"/>
        <v>0</v>
      </c>
      <c r="Q83" s="1703">
        <f t="shared" si="14"/>
        <v>0</v>
      </c>
      <c r="R83" s="1703">
        <f t="shared" si="14"/>
        <v>0</v>
      </c>
      <c r="S83" s="1703">
        <f t="shared" si="14"/>
        <v>0</v>
      </c>
      <c r="T83" s="1701">
        <v>0</v>
      </c>
    </row>
    <row r="84" spans="2:20">
      <c r="B84" s="1709"/>
      <c r="C84" s="1704"/>
      <c r="D84" s="1704"/>
      <c r="E84" s="1705"/>
      <c r="F84" s="1705"/>
      <c r="G84" s="1705"/>
      <c r="H84" s="1705"/>
      <c r="I84" s="1705"/>
      <c r="J84" s="1705"/>
      <c r="K84" s="1705"/>
      <c r="L84" s="1705"/>
      <c r="M84" s="1705"/>
      <c r="N84" s="1705"/>
      <c r="O84" s="1705"/>
      <c r="P84" s="1705"/>
      <c r="Q84" s="1705"/>
      <c r="R84" s="1705"/>
      <c r="S84" s="1705"/>
      <c r="T84" s="1706"/>
    </row>
    <row r="85" spans="2:20">
      <c r="B85" s="1707"/>
      <c r="C85" s="1697"/>
      <c r="D85" s="1697" t="s">
        <v>1671</v>
      </c>
      <c r="E85" s="1698"/>
      <c r="F85" s="1698"/>
      <c r="G85" s="1698"/>
      <c r="H85" s="1698"/>
      <c r="I85" s="1698"/>
      <c r="J85" s="1698"/>
      <c r="K85" s="1698"/>
      <c r="L85" s="1698"/>
      <c r="M85" s="1698"/>
      <c r="N85" s="1698"/>
      <c r="O85" s="1698"/>
      <c r="P85" s="1698"/>
      <c r="Q85" s="1698"/>
      <c r="R85" s="1698"/>
      <c r="S85" s="1698"/>
      <c r="T85" s="1699">
        <f>SUM(I85:S85)</f>
        <v>0</v>
      </c>
    </row>
    <row r="86" spans="2:20">
      <c r="B86" s="1707">
        <v>16</v>
      </c>
      <c r="C86" s="1697"/>
      <c r="D86" s="1697" t="s">
        <v>1672</v>
      </c>
      <c r="E86" s="1698"/>
      <c r="F86" s="1698"/>
      <c r="G86" s="1698"/>
      <c r="H86" s="1698"/>
      <c r="I86" s="1698"/>
      <c r="J86" s="1698"/>
      <c r="K86" s="1698"/>
      <c r="L86" s="1698"/>
      <c r="M86" s="1698"/>
      <c r="N86" s="1698"/>
      <c r="O86" s="1698"/>
      <c r="P86" s="1698"/>
      <c r="Q86" s="1698"/>
      <c r="R86" s="1698"/>
      <c r="S86" s="1698"/>
      <c r="T86" s="1699">
        <v>0</v>
      </c>
    </row>
    <row r="87" spans="2:20">
      <c r="B87" s="1707"/>
      <c r="C87" s="1697"/>
      <c r="D87" s="1697" t="s">
        <v>164</v>
      </c>
      <c r="E87" s="1698"/>
      <c r="F87" s="1698"/>
      <c r="G87" s="1698"/>
      <c r="H87" s="1698"/>
      <c r="I87" s="1700"/>
      <c r="J87" s="1700"/>
      <c r="K87" s="1700"/>
      <c r="L87" s="1700"/>
      <c r="M87" s="1700"/>
      <c r="N87" s="1700"/>
      <c r="O87" s="1700"/>
      <c r="P87" s="1700"/>
      <c r="Q87" s="1700"/>
      <c r="R87" s="1700"/>
      <c r="S87" s="1700"/>
      <c r="T87" s="1701">
        <v>0</v>
      </c>
    </row>
    <row r="88" spans="2:20">
      <c r="B88" s="1708"/>
      <c r="C88" s="1702"/>
      <c r="D88" s="1702"/>
      <c r="E88" s="1703">
        <f>SUM(E85:E87)</f>
        <v>0</v>
      </c>
      <c r="F88" s="1703">
        <f t="shared" ref="F88:S88" si="15">SUM(F85:F87)</f>
        <v>0</v>
      </c>
      <c r="G88" s="1703">
        <f t="shared" si="15"/>
        <v>0</v>
      </c>
      <c r="H88" s="1703">
        <f t="shared" si="15"/>
        <v>0</v>
      </c>
      <c r="I88" s="1703">
        <f t="shared" si="15"/>
        <v>0</v>
      </c>
      <c r="J88" s="1703">
        <f t="shared" si="15"/>
        <v>0</v>
      </c>
      <c r="K88" s="1703">
        <f t="shared" si="15"/>
        <v>0</v>
      </c>
      <c r="L88" s="1703">
        <f t="shared" si="15"/>
        <v>0</v>
      </c>
      <c r="M88" s="1703">
        <f t="shared" si="15"/>
        <v>0</v>
      </c>
      <c r="N88" s="1703">
        <f t="shared" si="15"/>
        <v>0</v>
      </c>
      <c r="O88" s="1703">
        <f t="shared" si="15"/>
        <v>0</v>
      </c>
      <c r="P88" s="1703">
        <f t="shared" si="15"/>
        <v>0</v>
      </c>
      <c r="Q88" s="1703">
        <f t="shared" si="15"/>
        <v>0</v>
      </c>
      <c r="R88" s="1703">
        <f t="shared" si="15"/>
        <v>0</v>
      </c>
      <c r="S88" s="1703">
        <f t="shared" si="15"/>
        <v>0</v>
      </c>
      <c r="T88" s="1701">
        <v>0</v>
      </c>
    </row>
    <row r="89" spans="2:20">
      <c r="B89" s="1709"/>
      <c r="C89" s="1704"/>
      <c r="D89" s="1704"/>
      <c r="E89" s="1705"/>
      <c r="F89" s="1705"/>
      <c r="G89" s="1705"/>
      <c r="H89" s="1705"/>
      <c r="I89" s="1705"/>
      <c r="J89" s="1705"/>
      <c r="K89" s="1705"/>
      <c r="L89" s="1705"/>
      <c r="M89" s="1705"/>
      <c r="N89" s="1705"/>
      <c r="O89" s="1705"/>
      <c r="P89" s="1705"/>
      <c r="Q89" s="1705"/>
      <c r="R89" s="1705"/>
      <c r="S89" s="1705"/>
      <c r="T89" s="1706"/>
    </row>
    <row r="90" spans="2:20">
      <c r="B90" s="1707"/>
      <c r="C90" s="1697"/>
      <c r="D90" s="1697" t="s">
        <v>1671</v>
      </c>
      <c r="E90" s="1698"/>
      <c r="F90" s="1698"/>
      <c r="G90" s="1698"/>
      <c r="H90" s="1698"/>
      <c r="I90" s="1698"/>
      <c r="J90" s="1698"/>
      <c r="K90" s="1698"/>
      <c r="L90" s="1698"/>
      <c r="M90" s="1698"/>
      <c r="N90" s="1698"/>
      <c r="O90" s="1698"/>
      <c r="P90" s="1698"/>
      <c r="Q90" s="1698"/>
      <c r="R90" s="1698"/>
      <c r="S90" s="1698"/>
      <c r="T90" s="1699">
        <f>SUM(I90:S90)</f>
        <v>0</v>
      </c>
    </row>
    <row r="91" spans="2:20">
      <c r="B91" s="1707">
        <v>17</v>
      </c>
      <c r="C91" s="1697"/>
      <c r="D91" s="1697" t="s">
        <v>1672</v>
      </c>
      <c r="E91" s="1698"/>
      <c r="F91" s="1698"/>
      <c r="G91" s="1698"/>
      <c r="H91" s="1698"/>
      <c r="I91" s="1698"/>
      <c r="J91" s="1698"/>
      <c r="K91" s="1698"/>
      <c r="L91" s="1698"/>
      <c r="M91" s="1698"/>
      <c r="N91" s="1698"/>
      <c r="O91" s="1698"/>
      <c r="P91" s="1698"/>
      <c r="Q91" s="1698"/>
      <c r="R91" s="1698"/>
      <c r="S91" s="1698"/>
      <c r="T91" s="1699">
        <v>0</v>
      </c>
    </row>
    <row r="92" spans="2:20">
      <c r="B92" s="1707"/>
      <c r="C92" s="1697"/>
      <c r="D92" s="1697" t="s">
        <v>164</v>
      </c>
      <c r="E92" s="1698"/>
      <c r="F92" s="1698"/>
      <c r="G92" s="1698"/>
      <c r="H92" s="1698"/>
      <c r="I92" s="1700"/>
      <c r="J92" s="1700"/>
      <c r="K92" s="1700"/>
      <c r="L92" s="1700"/>
      <c r="M92" s="1700"/>
      <c r="N92" s="1700"/>
      <c r="O92" s="1700"/>
      <c r="P92" s="1700"/>
      <c r="Q92" s="1700"/>
      <c r="R92" s="1700"/>
      <c r="S92" s="1700"/>
      <c r="T92" s="1701">
        <v>0</v>
      </c>
    </row>
    <row r="93" spans="2:20">
      <c r="B93" s="1708"/>
      <c r="C93" s="1702"/>
      <c r="D93" s="1702"/>
      <c r="E93" s="1703">
        <f>SUM(E90:E92)</f>
        <v>0</v>
      </c>
      <c r="F93" s="1703">
        <f t="shared" ref="F93:S93" si="16">SUM(F90:F92)</f>
        <v>0</v>
      </c>
      <c r="G93" s="1703">
        <f t="shared" si="16"/>
        <v>0</v>
      </c>
      <c r="H93" s="1703">
        <f t="shared" si="16"/>
        <v>0</v>
      </c>
      <c r="I93" s="1703">
        <f t="shared" si="16"/>
        <v>0</v>
      </c>
      <c r="J93" s="1703">
        <f t="shared" si="16"/>
        <v>0</v>
      </c>
      <c r="K93" s="1703">
        <f t="shared" si="16"/>
        <v>0</v>
      </c>
      <c r="L93" s="1703">
        <f t="shared" si="16"/>
        <v>0</v>
      </c>
      <c r="M93" s="1703">
        <f t="shared" si="16"/>
        <v>0</v>
      </c>
      <c r="N93" s="1703">
        <f t="shared" si="16"/>
        <v>0</v>
      </c>
      <c r="O93" s="1703">
        <f t="shared" si="16"/>
        <v>0</v>
      </c>
      <c r="P93" s="1703">
        <f t="shared" si="16"/>
        <v>0</v>
      </c>
      <c r="Q93" s="1703">
        <f t="shared" si="16"/>
        <v>0</v>
      </c>
      <c r="R93" s="1703">
        <f t="shared" si="16"/>
        <v>0</v>
      </c>
      <c r="S93" s="1703">
        <f t="shared" si="16"/>
        <v>0</v>
      </c>
      <c r="T93" s="1701">
        <v>0</v>
      </c>
    </row>
    <row r="94" spans="2:20">
      <c r="B94" s="1709"/>
      <c r="C94" s="1704"/>
      <c r="D94" s="1704"/>
      <c r="E94" s="1705"/>
      <c r="F94" s="1705"/>
      <c r="G94" s="1705"/>
      <c r="H94" s="1705"/>
      <c r="I94" s="1705"/>
      <c r="J94" s="1705"/>
      <c r="K94" s="1705"/>
      <c r="L94" s="1705"/>
      <c r="M94" s="1705"/>
      <c r="N94" s="1705"/>
      <c r="O94" s="1705"/>
      <c r="P94" s="1705"/>
      <c r="Q94" s="1705"/>
      <c r="R94" s="1705"/>
      <c r="S94" s="1705"/>
      <c r="T94" s="1706"/>
    </row>
    <row r="95" spans="2:20">
      <c r="B95" s="1707"/>
      <c r="C95" s="1697"/>
      <c r="D95" s="1697" t="s">
        <v>1671</v>
      </c>
      <c r="E95" s="1698"/>
      <c r="F95" s="1698"/>
      <c r="G95" s="1698"/>
      <c r="H95" s="1698"/>
      <c r="I95" s="1698"/>
      <c r="J95" s="1698"/>
      <c r="K95" s="1698"/>
      <c r="L95" s="1698"/>
      <c r="M95" s="1698"/>
      <c r="N95" s="1698"/>
      <c r="O95" s="1698"/>
      <c r="P95" s="1698"/>
      <c r="Q95" s="1698"/>
      <c r="R95" s="1698"/>
      <c r="S95" s="1698"/>
      <c r="T95" s="1699">
        <f>SUM(I95:S95)</f>
        <v>0</v>
      </c>
    </row>
    <row r="96" spans="2:20">
      <c r="B96" s="1707">
        <v>18</v>
      </c>
      <c r="C96" s="1697"/>
      <c r="D96" s="1697" t="s">
        <v>1672</v>
      </c>
      <c r="E96" s="1698"/>
      <c r="F96" s="1698"/>
      <c r="G96" s="1698"/>
      <c r="H96" s="1698"/>
      <c r="I96" s="1698"/>
      <c r="J96" s="1698"/>
      <c r="K96" s="1698"/>
      <c r="L96" s="1698"/>
      <c r="M96" s="1698"/>
      <c r="N96" s="1698"/>
      <c r="O96" s="1698"/>
      <c r="P96" s="1698"/>
      <c r="Q96" s="1698"/>
      <c r="R96" s="1698"/>
      <c r="S96" s="1698"/>
      <c r="T96" s="1699">
        <v>0</v>
      </c>
    </row>
    <row r="97" spans="2:20">
      <c r="B97" s="1707"/>
      <c r="C97" s="1697"/>
      <c r="D97" s="1697" t="s">
        <v>164</v>
      </c>
      <c r="E97" s="1698"/>
      <c r="F97" s="1698"/>
      <c r="G97" s="1698"/>
      <c r="H97" s="1698"/>
      <c r="I97" s="1700"/>
      <c r="J97" s="1700"/>
      <c r="K97" s="1700"/>
      <c r="L97" s="1700"/>
      <c r="M97" s="1700"/>
      <c r="N97" s="1700"/>
      <c r="O97" s="1700"/>
      <c r="P97" s="1700"/>
      <c r="Q97" s="1700"/>
      <c r="R97" s="1700"/>
      <c r="S97" s="1700"/>
      <c r="T97" s="1701">
        <v>0</v>
      </c>
    </row>
    <row r="98" spans="2:20">
      <c r="B98" s="1708"/>
      <c r="C98" s="1702"/>
      <c r="D98" s="1702"/>
      <c r="E98" s="1703">
        <f>SUM(E95:E97)</f>
        <v>0</v>
      </c>
      <c r="F98" s="1703">
        <f t="shared" ref="F98:S98" si="17">SUM(F95:F97)</f>
        <v>0</v>
      </c>
      <c r="G98" s="1703">
        <f t="shared" si="17"/>
        <v>0</v>
      </c>
      <c r="H98" s="1703">
        <f t="shared" si="17"/>
        <v>0</v>
      </c>
      <c r="I98" s="1703">
        <f t="shared" si="17"/>
        <v>0</v>
      </c>
      <c r="J98" s="1703">
        <f t="shared" si="17"/>
        <v>0</v>
      </c>
      <c r="K98" s="1703">
        <f t="shared" si="17"/>
        <v>0</v>
      </c>
      <c r="L98" s="1703">
        <f t="shared" si="17"/>
        <v>0</v>
      </c>
      <c r="M98" s="1703">
        <f t="shared" si="17"/>
        <v>0</v>
      </c>
      <c r="N98" s="1703">
        <f t="shared" si="17"/>
        <v>0</v>
      </c>
      <c r="O98" s="1703">
        <f t="shared" si="17"/>
        <v>0</v>
      </c>
      <c r="P98" s="1703">
        <f t="shared" si="17"/>
        <v>0</v>
      </c>
      <c r="Q98" s="1703">
        <f t="shared" si="17"/>
        <v>0</v>
      </c>
      <c r="R98" s="1703">
        <f t="shared" si="17"/>
        <v>0</v>
      </c>
      <c r="S98" s="1703">
        <f t="shared" si="17"/>
        <v>0</v>
      </c>
      <c r="T98" s="1701">
        <v>0</v>
      </c>
    </row>
    <row r="99" spans="2:20">
      <c r="B99" s="1709"/>
      <c r="C99" s="1704"/>
      <c r="D99" s="1704"/>
      <c r="E99" s="1705"/>
      <c r="F99" s="1705"/>
      <c r="G99" s="1705"/>
      <c r="H99" s="1705"/>
      <c r="I99" s="1705"/>
      <c r="J99" s="1705"/>
      <c r="K99" s="1705"/>
      <c r="L99" s="1705"/>
      <c r="M99" s="1705"/>
      <c r="N99" s="1705"/>
      <c r="O99" s="1705"/>
      <c r="P99" s="1705"/>
      <c r="Q99" s="1705"/>
      <c r="R99" s="1705"/>
      <c r="S99" s="1705"/>
      <c r="T99" s="1706"/>
    </row>
    <row r="100" spans="2:20">
      <c r="B100" s="1707"/>
      <c r="C100" s="1697"/>
      <c r="D100" s="1697" t="s">
        <v>1671</v>
      </c>
      <c r="E100" s="1698"/>
      <c r="F100" s="1698"/>
      <c r="G100" s="1698"/>
      <c r="H100" s="1698"/>
      <c r="I100" s="1698"/>
      <c r="J100" s="1698"/>
      <c r="K100" s="1698"/>
      <c r="L100" s="1698"/>
      <c r="M100" s="1698"/>
      <c r="N100" s="1698"/>
      <c r="O100" s="1698"/>
      <c r="P100" s="1698"/>
      <c r="Q100" s="1698"/>
      <c r="R100" s="1698"/>
      <c r="S100" s="1698"/>
      <c r="T100" s="1699">
        <f>SUM(I100:S100)</f>
        <v>0</v>
      </c>
    </row>
    <row r="101" spans="2:20">
      <c r="B101" s="1707">
        <v>19</v>
      </c>
      <c r="C101" s="1697"/>
      <c r="D101" s="1697" t="s">
        <v>1672</v>
      </c>
      <c r="E101" s="1698"/>
      <c r="F101" s="1698"/>
      <c r="G101" s="1698"/>
      <c r="H101" s="1698"/>
      <c r="I101" s="1698"/>
      <c r="J101" s="1698"/>
      <c r="K101" s="1698"/>
      <c r="L101" s="1698"/>
      <c r="M101" s="1698"/>
      <c r="N101" s="1698"/>
      <c r="O101" s="1698"/>
      <c r="P101" s="1698"/>
      <c r="Q101" s="1698"/>
      <c r="R101" s="1698"/>
      <c r="S101" s="1698"/>
      <c r="T101" s="1699">
        <v>0</v>
      </c>
    </row>
    <row r="102" spans="2:20">
      <c r="B102" s="1707"/>
      <c r="C102" s="1697"/>
      <c r="D102" s="1697" t="s">
        <v>164</v>
      </c>
      <c r="E102" s="1698"/>
      <c r="F102" s="1698"/>
      <c r="G102" s="1698"/>
      <c r="H102" s="1698"/>
      <c r="I102" s="1700"/>
      <c r="J102" s="1700"/>
      <c r="K102" s="1700"/>
      <c r="L102" s="1700"/>
      <c r="M102" s="1700"/>
      <c r="N102" s="1700"/>
      <c r="O102" s="1700"/>
      <c r="P102" s="1700"/>
      <c r="Q102" s="1700"/>
      <c r="R102" s="1700"/>
      <c r="S102" s="1700"/>
      <c r="T102" s="1701">
        <v>0</v>
      </c>
    </row>
    <row r="103" spans="2:20">
      <c r="B103" s="1708"/>
      <c r="C103" s="1702"/>
      <c r="D103" s="1702"/>
      <c r="E103" s="1703">
        <f>SUM(E100:E102)</f>
        <v>0</v>
      </c>
      <c r="F103" s="1703">
        <f t="shared" ref="F103:S103" si="18">SUM(F100:F102)</f>
        <v>0</v>
      </c>
      <c r="G103" s="1703">
        <f t="shared" si="18"/>
        <v>0</v>
      </c>
      <c r="H103" s="1703">
        <f t="shared" si="18"/>
        <v>0</v>
      </c>
      <c r="I103" s="1703">
        <f t="shared" si="18"/>
        <v>0</v>
      </c>
      <c r="J103" s="1703">
        <f t="shared" si="18"/>
        <v>0</v>
      </c>
      <c r="K103" s="1703">
        <f t="shared" si="18"/>
        <v>0</v>
      </c>
      <c r="L103" s="1703">
        <f t="shared" si="18"/>
        <v>0</v>
      </c>
      <c r="M103" s="1703">
        <f t="shared" si="18"/>
        <v>0</v>
      </c>
      <c r="N103" s="1703">
        <f t="shared" si="18"/>
        <v>0</v>
      </c>
      <c r="O103" s="1703">
        <f t="shared" si="18"/>
        <v>0</v>
      </c>
      <c r="P103" s="1703">
        <f t="shared" si="18"/>
        <v>0</v>
      </c>
      <c r="Q103" s="1703">
        <f t="shared" si="18"/>
        <v>0</v>
      </c>
      <c r="R103" s="1703">
        <f t="shared" si="18"/>
        <v>0</v>
      </c>
      <c r="S103" s="1703">
        <f t="shared" si="18"/>
        <v>0</v>
      </c>
      <c r="T103" s="1701">
        <v>0</v>
      </c>
    </row>
    <row r="104" spans="2:20">
      <c r="B104" s="1709"/>
      <c r="C104" s="1704"/>
      <c r="D104" s="1704"/>
      <c r="E104" s="1705"/>
      <c r="F104" s="1705"/>
      <c r="G104" s="1705"/>
      <c r="H104" s="1705"/>
      <c r="I104" s="1705"/>
      <c r="J104" s="1705"/>
      <c r="K104" s="1705"/>
      <c r="L104" s="1705"/>
      <c r="M104" s="1705"/>
      <c r="N104" s="1705"/>
      <c r="O104" s="1705"/>
      <c r="P104" s="1705"/>
      <c r="Q104" s="1705"/>
      <c r="R104" s="1705"/>
      <c r="S104" s="1705"/>
      <c r="T104" s="1706"/>
    </row>
    <row r="105" spans="2:20">
      <c r="B105" s="1707"/>
      <c r="C105" s="1697"/>
      <c r="D105" s="1697" t="s">
        <v>1671</v>
      </c>
      <c r="E105" s="1698"/>
      <c r="F105" s="1698"/>
      <c r="G105" s="1698"/>
      <c r="H105" s="1698"/>
      <c r="I105" s="1698"/>
      <c r="J105" s="1698"/>
      <c r="K105" s="1698"/>
      <c r="L105" s="1698"/>
      <c r="M105" s="1698"/>
      <c r="N105" s="1698"/>
      <c r="O105" s="1698"/>
      <c r="P105" s="1698"/>
      <c r="Q105" s="1698"/>
      <c r="R105" s="1698"/>
      <c r="S105" s="1698"/>
      <c r="T105" s="1699">
        <f>SUM(I105:S105)</f>
        <v>0</v>
      </c>
    </row>
    <row r="106" spans="2:20">
      <c r="B106" s="1707">
        <v>20</v>
      </c>
      <c r="C106" s="1697"/>
      <c r="D106" s="1697" t="s">
        <v>1672</v>
      </c>
      <c r="E106" s="1698"/>
      <c r="F106" s="1698"/>
      <c r="G106" s="1698"/>
      <c r="H106" s="1698"/>
      <c r="I106" s="1698"/>
      <c r="J106" s="1698"/>
      <c r="K106" s="1698"/>
      <c r="L106" s="1698"/>
      <c r="M106" s="1698"/>
      <c r="N106" s="1698"/>
      <c r="O106" s="1698"/>
      <c r="P106" s="1698"/>
      <c r="Q106" s="1698"/>
      <c r="R106" s="1698"/>
      <c r="S106" s="1698"/>
      <c r="T106" s="1699">
        <v>0</v>
      </c>
    </row>
    <row r="107" spans="2:20">
      <c r="B107" s="1707"/>
      <c r="C107" s="1697"/>
      <c r="D107" s="1697" t="s">
        <v>164</v>
      </c>
      <c r="E107" s="1698"/>
      <c r="F107" s="1698"/>
      <c r="G107" s="1698"/>
      <c r="H107" s="1698"/>
      <c r="I107" s="1700"/>
      <c r="J107" s="1700"/>
      <c r="K107" s="1700"/>
      <c r="L107" s="1700"/>
      <c r="M107" s="1700"/>
      <c r="N107" s="1700"/>
      <c r="O107" s="1700"/>
      <c r="P107" s="1700"/>
      <c r="Q107" s="1700"/>
      <c r="R107" s="1700"/>
      <c r="S107" s="1700"/>
      <c r="T107" s="1701">
        <v>0</v>
      </c>
    </row>
    <row r="108" spans="2:20">
      <c r="B108" s="1708"/>
      <c r="C108" s="1702"/>
      <c r="D108" s="1702"/>
      <c r="E108" s="1703">
        <f>SUM(E105:E107)</f>
        <v>0</v>
      </c>
      <c r="F108" s="1703">
        <f t="shared" ref="F108:S108" si="19">SUM(F105:F107)</f>
        <v>0</v>
      </c>
      <c r="G108" s="1703">
        <f t="shared" si="19"/>
        <v>0</v>
      </c>
      <c r="H108" s="1703">
        <f t="shared" si="19"/>
        <v>0</v>
      </c>
      <c r="I108" s="1703">
        <f t="shared" si="19"/>
        <v>0</v>
      </c>
      <c r="J108" s="1703">
        <f t="shared" si="19"/>
        <v>0</v>
      </c>
      <c r="K108" s="1703">
        <f t="shared" si="19"/>
        <v>0</v>
      </c>
      <c r="L108" s="1703">
        <f t="shared" si="19"/>
        <v>0</v>
      </c>
      <c r="M108" s="1703">
        <f t="shared" si="19"/>
        <v>0</v>
      </c>
      <c r="N108" s="1703">
        <f t="shared" si="19"/>
        <v>0</v>
      </c>
      <c r="O108" s="1703">
        <f t="shared" si="19"/>
        <v>0</v>
      </c>
      <c r="P108" s="1703">
        <f t="shared" si="19"/>
        <v>0</v>
      </c>
      <c r="Q108" s="1703">
        <f t="shared" si="19"/>
        <v>0</v>
      </c>
      <c r="R108" s="1703">
        <f t="shared" si="19"/>
        <v>0</v>
      </c>
      <c r="S108" s="1703">
        <f t="shared" si="19"/>
        <v>0</v>
      </c>
      <c r="T108" s="1701">
        <v>0</v>
      </c>
    </row>
    <row r="109" spans="2:20">
      <c r="B109" s="1709"/>
      <c r="C109" s="1704"/>
      <c r="D109" s="1704"/>
      <c r="E109" s="1705"/>
      <c r="F109" s="1705"/>
      <c r="G109" s="1705"/>
      <c r="H109" s="1705"/>
      <c r="I109" s="1705"/>
      <c r="J109" s="1705"/>
      <c r="K109" s="1705"/>
      <c r="L109" s="1705"/>
      <c r="M109" s="1705"/>
      <c r="N109" s="1705"/>
      <c r="O109" s="1705"/>
      <c r="P109" s="1705"/>
      <c r="Q109" s="1705"/>
      <c r="R109" s="1705"/>
      <c r="S109" s="1705"/>
      <c r="T109" s="1706"/>
    </row>
    <row r="110" spans="2:20">
      <c r="B110" s="1707"/>
      <c r="C110" s="1697"/>
      <c r="D110" s="1697" t="s">
        <v>1671</v>
      </c>
      <c r="E110" s="1698"/>
      <c r="F110" s="1698"/>
      <c r="G110" s="1698"/>
      <c r="H110" s="1698"/>
      <c r="I110" s="1698"/>
      <c r="J110" s="1698"/>
      <c r="K110" s="1698"/>
      <c r="L110" s="1698"/>
      <c r="M110" s="1698"/>
      <c r="N110" s="1698"/>
      <c r="O110" s="1698"/>
      <c r="P110" s="1698"/>
      <c r="Q110" s="1698"/>
      <c r="R110" s="1698"/>
      <c r="S110" s="1698"/>
      <c r="T110" s="1699">
        <f>SUM(I110:S110)</f>
        <v>0</v>
      </c>
    </row>
    <row r="111" spans="2:20">
      <c r="B111" s="1707">
        <v>21</v>
      </c>
      <c r="C111" s="1697"/>
      <c r="D111" s="1697" t="s">
        <v>1672</v>
      </c>
      <c r="E111" s="1698"/>
      <c r="F111" s="1698"/>
      <c r="G111" s="1698"/>
      <c r="H111" s="1698"/>
      <c r="I111" s="1698"/>
      <c r="J111" s="1698"/>
      <c r="K111" s="1698"/>
      <c r="L111" s="1698"/>
      <c r="M111" s="1698"/>
      <c r="N111" s="1698"/>
      <c r="O111" s="1698"/>
      <c r="P111" s="1698"/>
      <c r="Q111" s="1698"/>
      <c r="R111" s="1698"/>
      <c r="S111" s="1698"/>
      <c r="T111" s="1699">
        <v>0</v>
      </c>
    </row>
    <row r="112" spans="2:20">
      <c r="B112" s="1707"/>
      <c r="C112" s="1697"/>
      <c r="D112" s="1697" t="s">
        <v>164</v>
      </c>
      <c r="E112" s="1698"/>
      <c r="F112" s="1698"/>
      <c r="G112" s="1698"/>
      <c r="H112" s="1698"/>
      <c r="I112" s="1700"/>
      <c r="J112" s="1700"/>
      <c r="K112" s="1700"/>
      <c r="L112" s="1700"/>
      <c r="M112" s="1700"/>
      <c r="N112" s="1700"/>
      <c r="O112" s="1700"/>
      <c r="P112" s="1700"/>
      <c r="Q112" s="1700"/>
      <c r="R112" s="1700"/>
      <c r="S112" s="1700"/>
      <c r="T112" s="1701">
        <v>0</v>
      </c>
    </row>
    <row r="113" spans="2:20">
      <c r="B113" s="1708"/>
      <c r="C113" s="1702"/>
      <c r="D113" s="1702"/>
      <c r="E113" s="1703">
        <f>SUM(E110:E112)</f>
        <v>0</v>
      </c>
      <c r="F113" s="1703">
        <f t="shared" ref="F113:S113" si="20">SUM(F110:F112)</f>
        <v>0</v>
      </c>
      <c r="G113" s="1703">
        <f t="shared" si="20"/>
        <v>0</v>
      </c>
      <c r="H113" s="1703">
        <f t="shared" si="20"/>
        <v>0</v>
      </c>
      <c r="I113" s="1703">
        <f t="shared" si="20"/>
        <v>0</v>
      </c>
      <c r="J113" s="1703">
        <f t="shared" si="20"/>
        <v>0</v>
      </c>
      <c r="K113" s="1703">
        <f t="shared" si="20"/>
        <v>0</v>
      </c>
      <c r="L113" s="1703">
        <f t="shared" si="20"/>
        <v>0</v>
      </c>
      <c r="M113" s="1703">
        <f t="shared" si="20"/>
        <v>0</v>
      </c>
      <c r="N113" s="1703">
        <f t="shared" si="20"/>
        <v>0</v>
      </c>
      <c r="O113" s="1703">
        <f t="shared" si="20"/>
        <v>0</v>
      </c>
      <c r="P113" s="1703">
        <f t="shared" si="20"/>
        <v>0</v>
      </c>
      <c r="Q113" s="1703">
        <f t="shared" si="20"/>
        <v>0</v>
      </c>
      <c r="R113" s="1703">
        <f t="shared" si="20"/>
        <v>0</v>
      </c>
      <c r="S113" s="1703">
        <f t="shared" si="20"/>
        <v>0</v>
      </c>
      <c r="T113" s="1701">
        <v>0</v>
      </c>
    </row>
    <row r="114" spans="2:20">
      <c r="B114" s="1709"/>
      <c r="C114" s="1704"/>
      <c r="D114" s="1704"/>
      <c r="E114" s="1705"/>
      <c r="F114" s="1705"/>
      <c r="G114" s="1705"/>
      <c r="H114" s="1705"/>
      <c r="I114" s="1705"/>
      <c r="J114" s="1705"/>
      <c r="K114" s="1705"/>
      <c r="L114" s="1705"/>
      <c r="M114" s="1705"/>
      <c r="N114" s="1705"/>
      <c r="O114" s="1705"/>
      <c r="P114" s="1705"/>
      <c r="Q114" s="1705"/>
      <c r="R114" s="1705"/>
      <c r="S114" s="1705"/>
      <c r="T114" s="1706"/>
    </row>
    <row r="115" spans="2:20">
      <c r="B115" s="1707"/>
      <c r="C115" s="1697"/>
      <c r="D115" s="1697" t="s">
        <v>1671</v>
      </c>
      <c r="E115" s="1698"/>
      <c r="F115" s="1698"/>
      <c r="G115" s="1698"/>
      <c r="H115" s="1698"/>
      <c r="I115" s="1698"/>
      <c r="J115" s="1698"/>
      <c r="K115" s="1698"/>
      <c r="L115" s="1698"/>
      <c r="M115" s="1698"/>
      <c r="N115" s="1698"/>
      <c r="O115" s="1698"/>
      <c r="P115" s="1698"/>
      <c r="Q115" s="1698"/>
      <c r="R115" s="1698"/>
      <c r="S115" s="1698"/>
      <c r="T115" s="1699">
        <f>SUM(I115:S115)</f>
        <v>0</v>
      </c>
    </row>
    <row r="116" spans="2:20">
      <c r="B116" s="1707">
        <v>22</v>
      </c>
      <c r="C116" s="1697"/>
      <c r="D116" s="1697" t="s">
        <v>1672</v>
      </c>
      <c r="E116" s="1698"/>
      <c r="F116" s="1698"/>
      <c r="G116" s="1698"/>
      <c r="H116" s="1698"/>
      <c r="I116" s="1698"/>
      <c r="J116" s="1698"/>
      <c r="K116" s="1698"/>
      <c r="L116" s="1698"/>
      <c r="M116" s="1698"/>
      <c r="N116" s="1698"/>
      <c r="O116" s="1698"/>
      <c r="P116" s="1698"/>
      <c r="Q116" s="1698"/>
      <c r="R116" s="1698"/>
      <c r="S116" s="1698"/>
      <c r="T116" s="1699">
        <v>0</v>
      </c>
    </row>
    <row r="117" spans="2:20">
      <c r="B117" s="1707"/>
      <c r="C117" s="1697"/>
      <c r="D117" s="1697" t="s">
        <v>164</v>
      </c>
      <c r="E117" s="1698"/>
      <c r="F117" s="1698"/>
      <c r="G117" s="1698"/>
      <c r="H117" s="1698"/>
      <c r="I117" s="1700"/>
      <c r="J117" s="1700"/>
      <c r="K117" s="1700"/>
      <c r="L117" s="1700"/>
      <c r="M117" s="1700"/>
      <c r="N117" s="1700"/>
      <c r="O117" s="1700"/>
      <c r="P117" s="1700"/>
      <c r="Q117" s="1700"/>
      <c r="R117" s="1700"/>
      <c r="S117" s="1700"/>
      <c r="T117" s="1701">
        <v>0</v>
      </c>
    </row>
    <row r="118" spans="2:20">
      <c r="B118" s="1708"/>
      <c r="C118" s="1702"/>
      <c r="D118" s="1702"/>
      <c r="E118" s="1703">
        <f>SUM(E115:E117)</f>
        <v>0</v>
      </c>
      <c r="F118" s="1703">
        <f t="shared" ref="F118:S118" si="21">SUM(F115:F117)</f>
        <v>0</v>
      </c>
      <c r="G118" s="1703">
        <f t="shared" si="21"/>
        <v>0</v>
      </c>
      <c r="H118" s="1703">
        <f t="shared" si="21"/>
        <v>0</v>
      </c>
      <c r="I118" s="1703">
        <f t="shared" si="21"/>
        <v>0</v>
      </c>
      <c r="J118" s="1703">
        <f t="shared" si="21"/>
        <v>0</v>
      </c>
      <c r="K118" s="1703">
        <f t="shared" si="21"/>
        <v>0</v>
      </c>
      <c r="L118" s="1703">
        <f t="shared" si="21"/>
        <v>0</v>
      </c>
      <c r="M118" s="1703">
        <f t="shared" si="21"/>
        <v>0</v>
      </c>
      <c r="N118" s="1703">
        <f t="shared" si="21"/>
        <v>0</v>
      </c>
      <c r="O118" s="1703">
        <f t="shared" si="21"/>
        <v>0</v>
      </c>
      <c r="P118" s="1703">
        <f t="shared" si="21"/>
        <v>0</v>
      </c>
      <c r="Q118" s="1703">
        <f t="shared" si="21"/>
        <v>0</v>
      </c>
      <c r="R118" s="1703">
        <f t="shared" si="21"/>
        <v>0</v>
      </c>
      <c r="S118" s="1703">
        <f t="shared" si="21"/>
        <v>0</v>
      </c>
      <c r="T118" s="1701">
        <v>0</v>
      </c>
    </row>
    <row r="119" spans="2:20">
      <c r="B119" s="1709"/>
      <c r="C119" s="1704"/>
      <c r="D119" s="1704"/>
      <c r="E119" s="1705"/>
      <c r="F119" s="1705"/>
      <c r="G119" s="1705"/>
      <c r="H119" s="1705"/>
      <c r="I119" s="1705"/>
      <c r="J119" s="1705"/>
      <c r="K119" s="1705"/>
      <c r="L119" s="1705"/>
      <c r="M119" s="1705"/>
      <c r="N119" s="1705"/>
      <c r="O119" s="1705"/>
      <c r="P119" s="1705"/>
      <c r="Q119" s="1705"/>
      <c r="R119" s="1705"/>
      <c r="S119" s="1705"/>
      <c r="T119" s="1706"/>
    </row>
    <row r="120" spans="2:20">
      <c r="B120" s="1707"/>
      <c r="C120" s="1697"/>
      <c r="D120" s="1697" t="s">
        <v>1671</v>
      </c>
      <c r="E120" s="1698"/>
      <c r="F120" s="1698"/>
      <c r="G120" s="1698"/>
      <c r="H120" s="1698"/>
      <c r="I120" s="1698"/>
      <c r="J120" s="1698"/>
      <c r="K120" s="1698"/>
      <c r="L120" s="1698"/>
      <c r="M120" s="1698"/>
      <c r="N120" s="1698"/>
      <c r="O120" s="1698"/>
      <c r="P120" s="1698"/>
      <c r="Q120" s="1698"/>
      <c r="R120" s="1698"/>
      <c r="S120" s="1698"/>
      <c r="T120" s="1699">
        <f>SUM(I120:S120)</f>
        <v>0</v>
      </c>
    </row>
    <row r="121" spans="2:20">
      <c r="B121" s="1707">
        <v>23</v>
      </c>
      <c r="C121" s="1697"/>
      <c r="D121" s="1697" t="s">
        <v>1672</v>
      </c>
      <c r="E121" s="1698"/>
      <c r="F121" s="1698"/>
      <c r="G121" s="1698"/>
      <c r="H121" s="1698"/>
      <c r="I121" s="1698"/>
      <c r="J121" s="1698"/>
      <c r="K121" s="1698"/>
      <c r="L121" s="1698"/>
      <c r="M121" s="1698"/>
      <c r="N121" s="1698"/>
      <c r="O121" s="1698"/>
      <c r="P121" s="1698"/>
      <c r="Q121" s="1698"/>
      <c r="R121" s="1698"/>
      <c r="S121" s="1698"/>
      <c r="T121" s="1699">
        <v>0</v>
      </c>
    </row>
    <row r="122" spans="2:20">
      <c r="B122" s="1707"/>
      <c r="C122" s="1697"/>
      <c r="D122" s="1697" t="s">
        <v>164</v>
      </c>
      <c r="E122" s="1698"/>
      <c r="F122" s="1698"/>
      <c r="G122" s="1698"/>
      <c r="H122" s="1698"/>
      <c r="I122" s="1700"/>
      <c r="J122" s="1700"/>
      <c r="K122" s="1700"/>
      <c r="L122" s="1700"/>
      <c r="M122" s="1700"/>
      <c r="N122" s="1700"/>
      <c r="O122" s="1700"/>
      <c r="P122" s="1700"/>
      <c r="Q122" s="1700"/>
      <c r="R122" s="1700"/>
      <c r="S122" s="1700"/>
      <c r="T122" s="1701">
        <v>0</v>
      </c>
    </row>
    <row r="123" spans="2:20">
      <c r="B123" s="1708"/>
      <c r="C123" s="1702"/>
      <c r="D123" s="1702"/>
      <c r="E123" s="1703">
        <f>SUM(E120:E122)</f>
        <v>0</v>
      </c>
      <c r="F123" s="1703">
        <f t="shared" ref="F123:S123" si="22">SUM(F120:F122)</f>
        <v>0</v>
      </c>
      <c r="G123" s="1703">
        <f t="shared" si="22"/>
        <v>0</v>
      </c>
      <c r="H123" s="1703">
        <f t="shared" si="22"/>
        <v>0</v>
      </c>
      <c r="I123" s="1703">
        <f t="shared" si="22"/>
        <v>0</v>
      </c>
      <c r="J123" s="1703">
        <f t="shared" si="22"/>
        <v>0</v>
      </c>
      <c r="K123" s="1703">
        <f t="shared" si="22"/>
        <v>0</v>
      </c>
      <c r="L123" s="1703">
        <f t="shared" si="22"/>
        <v>0</v>
      </c>
      <c r="M123" s="1703">
        <f t="shared" si="22"/>
        <v>0</v>
      </c>
      <c r="N123" s="1703">
        <f t="shared" si="22"/>
        <v>0</v>
      </c>
      <c r="O123" s="1703">
        <f t="shared" si="22"/>
        <v>0</v>
      </c>
      <c r="P123" s="1703">
        <f t="shared" si="22"/>
        <v>0</v>
      </c>
      <c r="Q123" s="1703">
        <f t="shared" si="22"/>
        <v>0</v>
      </c>
      <c r="R123" s="1703">
        <f t="shared" si="22"/>
        <v>0</v>
      </c>
      <c r="S123" s="1703">
        <f t="shared" si="22"/>
        <v>0</v>
      </c>
      <c r="T123" s="1701">
        <v>0</v>
      </c>
    </row>
    <row r="124" spans="2:20">
      <c r="B124" s="1709"/>
      <c r="C124" s="1704"/>
      <c r="D124" s="1704"/>
      <c r="E124" s="1705"/>
      <c r="F124" s="1705"/>
      <c r="G124" s="1705"/>
      <c r="H124" s="1705"/>
      <c r="I124" s="1705"/>
      <c r="J124" s="1705"/>
      <c r="K124" s="1705"/>
      <c r="L124" s="1705"/>
      <c r="M124" s="1705"/>
      <c r="N124" s="1705"/>
      <c r="O124" s="1705"/>
      <c r="P124" s="1705"/>
      <c r="Q124" s="1705"/>
      <c r="R124" s="1705"/>
      <c r="S124" s="1705"/>
      <c r="T124" s="1706"/>
    </row>
    <row r="125" spans="2:20">
      <c r="B125" s="1707"/>
      <c r="C125" s="1697"/>
      <c r="D125" s="1697" t="s">
        <v>1671</v>
      </c>
      <c r="E125" s="1698"/>
      <c r="F125" s="1698"/>
      <c r="G125" s="1698"/>
      <c r="H125" s="1698"/>
      <c r="I125" s="1698"/>
      <c r="J125" s="1698"/>
      <c r="K125" s="1698"/>
      <c r="L125" s="1698"/>
      <c r="M125" s="1698"/>
      <c r="N125" s="1698"/>
      <c r="O125" s="1698"/>
      <c r="P125" s="1698"/>
      <c r="Q125" s="1698"/>
      <c r="R125" s="1698"/>
      <c r="S125" s="1698"/>
      <c r="T125" s="1699">
        <f>SUM(I125:S125)</f>
        <v>0</v>
      </c>
    </row>
    <row r="126" spans="2:20">
      <c r="B126" s="1707">
        <v>24</v>
      </c>
      <c r="C126" s="1697"/>
      <c r="D126" s="1697" t="s">
        <v>1672</v>
      </c>
      <c r="E126" s="1698"/>
      <c r="F126" s="1698"/>
      <c r="G126" s="1698"/>
      <c r="H126" s="1698"/>
      <c r="I126" s="1698"/>
      <c r="J126" s="1698"/>
      <c r="K126" s="1698"/>
      <c r="L126" s="1698"/>
      <c r="M126" s="1698"/>
      <c r="N126" s="1698"/>
      <c r="O126" s="1698"/>
      <c r="P126" s="1698"/>
      <c r="Q126" s="1698"/>
      <c r="R126" s="1698"/>
      <c r="S126" s="1698"/>
      <c r="T126" s="1699">
        <v>0</v>
      </c>
    </row>
    <row r="127" spans="2:20">
      <c r="B127" s="1707"/>
      <c r="C127" s="1697"/>
      <c r="D127" s="1697" t="s">
        <v>164</v>
      </c>
      <c r="E127" s="1698"/>
      <c r="F127" s="1698"/>
      <c r="G127" s="1698"/>
      <c r="H127" s="1698"/>
      <c r="I127" s="1700"/>
      <c r="J127" s="1700"/>
      <c r="K127" s="1700"/>
      <c r="L127" s="1700"/>
      <c r="M127" s="1700"/>
      <c r="N127" s="1700"/>
      <c r="O127" s="1700"/>
      <c r="P127" s="1700"/>
      <c r="Q127" s="1700"/>
      <c r="R127" s="1700"/>
      <c r="S127" s="1700"/>
      <c r="T127" s="1701">
        <v>0</v>
      </c>
    </row>
    <row r="128" spans="2:20">
      <c r="B128" s="1708"/>
      <c r="C128" s="1702"/>
      <c r="D128" s="1702"/>
      <c r="E128" s="1703">
        <f>SUM(E125:E127)</f>
        <v>0</v>
      </c>
      <c r="F128" s="1703">
        <f t="shared" ref="F128:S128" si="23">SUM(F125:F127)</f>
        <v>0</v>
      </c>
      <c r="G128" s="1703">
        <f t="shared" si="23"/>
        <v>0</v>
      </c>
      <c r="H128" s="1703">
        <f t="shared" si="23"/>
        <v>0</v>
      </c>
      <c r="I128" s="1703">
        <f t="shared" si="23"/>
        <v>0</v>
      </c>
      <c r="J128" s="1703">
        <f t="shared" si="23"/>
        <v>0</v>
      </c>
      <c r="K128" s="1703">
        <f t="shared" si="23"/>
        <v>0</v>
      </c>
      <c r="L128" s="1703">
        <f t="shared" si="23"/>
        <v>0</v>
      </c>
      <c r="M128" s="1703">
        <f t="shared" si="23"/>
        <v>0</v>
      </c>
      <c r="N128" s="1703">
        <f t="shared" si="23"/>
        <v>0</v>
      </c>
      <c r="O128" s="1703">
        <f t="shared" si="23"/>
        <v>0</v>
      </c>
      <c r="P128" s="1703">
        <f t="shared" si="23"/>
        <v>0</v>
      </c>
      <c r="Q128" s="1703">
        <f t="shared" si="23"/>
        <v>0</v>
      </c>
      <c r="R128" s="1703">
        <f t="shared" si="23"/>
        <v>0</v>
      </c>
      <c r="S128" s="1703">
        <f t="shared" si="23"/>
        <v>0</v>
      </c>
      <c r="T128" s="1701">
        <v>0</v>
      </c>
    </row>
    <row r="129" spans="2:20">
      <c r="B129" s="1709"/>
      <c r="C129" s="1704"/>
      <c r="D129" s="1704"/>
      <c r="E129" s="1705"/>
      <c r="F129" s="1705"/>
      <c r="G129" s="1705"/>
      <c r="H129" s="1705"/>
      <c r="I129" s="1705"/>
      <c r="J129" s="1705"/>
      <c r="K129" s="1705"/>
      <c r="L129" s="1705"/>
      <c r="M129" s="1705"/>
      <c r="N129" s="1705"/>
      <c r="O129" s="1705"/>
      <c r="P129" s="1705"/>
      <c r="Q129" s="1705"/>
      <c r="R129" s="1705"/>
      <c r="S129" s="1705"/>
      <c r="T129" s="1706"/>
    </row>
    <row r="130" spans="2:20">
      <c r="B130" s="1707"/>
      <c r="C130" s="1697"/>
      <c r="D130" s="1697" t="s">
        <v>1671</v>
      </c>
      <c r="E130" s="1698"/>
      <c r="F130" s="1698"/>
      <c r="G130" s="1698"/>
      <c r="H130" s="1698"/>
      <c r="I130" s="1698"/>
      <c r="J130" s="1698"/>
      <c r="K130" s="1698"/>
      <c r="L130" s="1698"/>
      <c r="M130" s="1698"/>
      <c r="N130" s="1698"/>
      <c r="O130" s="1698"/>
      <c r="P130" s="1698"/>
      <c r="Q130" s="1698"/>
      <c r="R130" s="1698"/>
      <c r="S130" s="1698"/>
      <c r="T130" s="1699">
        <f>SUM(I130:S130)</f>
        <v>0</v>
      </c>
    </row>
    <row r="131" spans="2:20">
      <c r="B131" s="1707">
        <v>25</v>
      </c>
      <c r="C131" s="1697"/>
      <c r="D131" s="1697" t="s">
        <v>1672</v>
      </c>
      <c r="E131" s="1698"/>
      <c r="F131" s="1698"/>
      <c r="G131" s="1698"/>
      <c r="H131" s="1698"/>
      <c r="I131" s="1698"/>
      <c r="J131" s="1698"/>
      <c r="K131" s="1698"/>
      <c r="L131" s="1698"/>
      <c r="M131" s="1698"/>
      <c r="N131" s="1698"/>
      <c r="O131" s="1698"/>
      <c r="P131" s="1698"/>
      <c r="Q131" s="1698"/>
      <c r="R131" s="1698"/>
      <c r="S131" s="1698"/>
      <c r="T131" s="1699">
        <v>0</v>
      </c>
    </row>
    <row r="132" spans="2:20">
      <c r="B132" s="1707"/>
      <c r="C132" s="1697"/>
      <c r="D132" s="1697" t="s">
        <v>164</v>
      </c>
      <c r="E132" s="1698"/>
      <c r="F132" s="1698"/>
      <c r="G132" s="1698"/>
      <c r="H132" s="1698"/>
      <c r="I132" s="1700"/>
      <c r="J132" s="1700"/>
      <c r="K132" s="1700"/>
      <c r="L132" s="1700"/>
      <c r="M132" s="1700"/>
      <c r="N132" s="1700"/>
      <c r="O132" s="1700"/>
      <c r="P132" s="1700"/>
      <c r="Q132" s="1700"/>
      <c r="R132" s="1700"/>
      <c r="S132" s="1700"/>
      <c r="T132" s="1701">
        <v>0</v>
      </c>
    </row>
    <row r="133" spans="2:20">
      <c r="B133" s="1708"/>
      <c r="C133" s="1702"/>
      <c r="D133" s="1702"/>
      <c r="E133" s="1703">
        <f>SUM(E130:E132)</f>
        <v>0</v>
      </c>
      <c r="F133" s="1703">
        <f t="shared" ref="F133:S133" si="24">SUM(F130:F132)</f>
        <v>0</v>
      </c>
      <c r="G133" s="1703">
        <f t="shared" si="24"/>
        <v>0</v>
      </c>
      <c r="H133" s="1703">
        <f t="shared" si="24"/>
        <v>0</v>
      </c>
      <c r="I133" s="1703">
        <f t="shared" si="24"/>
        <v>0</v>
      </c>
      <c r="J133" s="1703">
        <f t="shared" si="24"/>
        <v>0</v>
      </c>
      <c r="K133" s="1703">
        <f t="shared" si="24"/>
        <v>0</v>
      </c>
      <c r="L133" s="1703">
        <f t="shared" si="24"/>
        <v>0</v>
      </c>
      <c r="M133" s="1703">
        <f t="shared" si="24"/>
        <v>0</v>
      </c>
      <c r="N133" s="1703">
        <f t="shared" si="24"/>
        <v>0</v>
      </c>
      <c r="O133" s="1703">
        <f t="shared" si="24"/>
        <v>0</v>
      </c>
      <c r="P133" s="1703">
        <f t="shared" si="24"/>
        <v>0</v>
      </c>
      <c r="Q133" s="1703">
        <f t="shared" si="24"/>
        <v>0</v>
      </c>
      <c r="R133" s="1703">
        <f t="shared" si="24"/>
        <v>0</v>
      </c>
      <c r="S133" s="1703">
        <f t="shared" si="24"/>
        <v>0</v>
      </c>
      <c r="T133" s="1701">
        <v>0</v>
      </c>
    </row>
    <row r="134" spans="2:20">
      <c r="B134" s="1709"/>
      <c r="C134" s="1704"/>
      <c r="D134" s="1704"/>
      <c r="E134" s="1705"/>
      <c r="F134" s="1705"/>
      <c r="G134" s="1705"/>
      <c r="H134" s="1705"/>
      <c r="I134" s="1705"/>
      <c r="J134" s="1705"/>
      <c r="K134" s="1705"/>
      <c r="L134" s="1705"/>
      <c r="M134" s="1705"/>
      <c r="N134" s="1705"/>
      <c r="O134" s="1705"/>
      <c r="P134" s="1705"/>
      <c r="Q134" s="1705"/>
      <c r="R134" s="1705"/>
      <c r="S134" s="1705"/>
      <c r="T134" s="1706"/>
    </row>
    <row r="135" spans="2:20">
      <c r="B135" s="1707"/>
      <c r="C135" s="1697"/>
      <c r="D135" s="1697" t="s">
        <v>1671</v>
      </c>
      <c r="E135" s="1698"/>
      <c r="F135" s="1698"/>
      <c r="G135" s="1698"/>
      <c r="H135" s="1698"/>
      <c r="I135" s="1698"/>
      <c r="J135" s="1698"/>
      <c r="K135" s="1698"/>
      <c r="L135" s="1698"/>
      <c r="M135" s="1698"/>
      <c r="N135" s="1698"/>
      <c r="O135" s="1698"/>
      <c r="P135" s="1698"/>
      <c r="Q135" s="1698"/>
      <c r="R135" s="1698"/>
      <c r="S135" s="1698"/>
      <c r="T135" s="1699">
        <f>SUM(I135:S135)</f>
        <v>0</v>
      </c>
    </row>
    <row r="136" spans="2:20">
      <c r="B136" s="1707">
        <v>26</v>
      </c>
      <c r="C136" s="1697"/>
      <c r="D136" s="1697" t="s">
        <v>1672</v>
      </c>
      <c r="E136" s="1698"/>
      <c r="F136" s="1698"/>
      <c r="G136" s="1698"/>
      <c r="H136" s="1698"/>
      <c r="I136" s="1698"/>
      <c r="J136" s="1698"/>
      <c r="K136" s="1698"/>
      <c r="L136" s="1698"/>
      <c r="M136" s="1698"/>
      <c r="N136" s="1698"/>
      <c r="O136" s="1698"/>
      <c r="P136" s="1698"/>
      <c r="Q136" s="1698"/>
      <c r="R136" s="1698"/>
      <c r="S136" s="1698"/>
      <c r="T136" s="1699">
        <v>0</v>
      </c>
    </row>
    <row r="137" spans="2:20">
      <c r="B137" s="1707"/>
      <c r="C137" s="1697"/>
      <c r="D137" s="1697" t="s">
        <v>164</v>
      </c>
      <c r="E137" s="1698"/>
      <c r="F137" s="1698"/>
      <c r="G137" s="1698"/>
      <c r="H137" s="1698"/>
      <c r="I137" s="1700"/>
      <c r="J137" s="1700"/>
      <c r="K137" s="1700"/>
      <c r="L137" s="1700"/>
      <c r="M137" s="1700"/>
      <c r="N137" s="1700"/>
      <c r="O137" s="1700"/>
      <c r="P137" s="1700"/>
      <c r="Q137" s="1700"/>
      <c r="R137" s="1700"/>
      <c r="S137" s="1700"/>
      <c r="T137" s="1701">
        <v>0</v>
      </c>
    </row>
    <row r="138" spans="2:20">
      <c r="B138" s="1708"/>
      <c r="C138" s="1702"/>
      <c r="D138" s="1702"/>
      <c r="E138" s="1703">
        <f>SUM(E135:E137)</f>
        <v>0</v>
      </c>
      <c r="F138" s="1703">
        <f t="shared" ref="F138:S138" si="25">SUM(F135:F137)</f>
        <v>0</v>
      </c>
      <c r="G138" s="1703">
        <f t="shared" si="25"/>
        <v>0</v>
      </c>
      <c r="H138" s="1703">
        <f t="shared" si="25"/>
        <v>0</v>
      </c>
      <c r="I138" s="1703">
        <f t="shared" si="25"/>
        <v>0</v>
      </c>
      <c r="J138" s="1703">
        <f t="shared" si="25"/>
        <v>0</v>
      </c>
      <c r="K138" s="1703">
        <f t="shared" si="25"/>
        <v>0</v>
      </c>
      <c r="L138" s="1703">
        <f t="shared" si="25"/>
        <v>0</v>
      </c>
      <c r="M138" s="1703">
        <f t="shared" si="25"/>
        <v>0</v>
      </c>
      <c r="N138" s="1703">
        <f t="shared" si="25"/>
        <v>0</v>
      </c>
      <c r="O138" s="1703">
        <f t="shared" si="25"/>
        <v>0</v>
      </c>
      <c r="P138" s="1703">
        <f t="shared" si="25"/>
        <v>0</v>
      </c>
      <c r="Q138" s="1703">
        <f t="shared" si="25"/>
        <v>0</v>
      </c>
      <c r="R138" s="1703">
        <f t="shared" si="25"/>
        <v>0</v>
      </c>
      <c r="S138" s="1703">
        <f t="shared" si="25"/>
        <v>0</v>
      </c>
      <c r="T138" s="1701">
        <v>0</v>
      </c>
    </row>
    <row r="139" spans="2:20">
      <c r="B139" s="1709"/>
      <c r="C139" s="1704"/>
      <c r="D139" s="1704"/>
      <c r="E139" s="1705"/>
      <c r="F139" s="1705"/>
      <c r="G139" s="1705"/>
      <c r="H139" s="1705"/>
      <c r="I139" s="1705"/>
      <c r="J139" s="1705"/>
      <c r="K139" s="1705"/>
      <c r="L139" s="1705"/>
      <c r="M139" s="1705"/>
      <c r="N139" s="1705"/>
      <c r="O139" s="1705"/>
      <c r="P139" s="1705"/>
      <c r="Q139" s="1705"/>
      <c r="R139" s="1705"/>
      <c r="S139" s="1705"/>
      <c r="T139" s="1706"/>
    </row>
    <row r="140" spans="2:20">
      <c r="B140" s="1707"/>
      <c r="C140" s="1697"/>
      <c r="D140" s="1697" t="s">
        <v>1671</v>
      </c>
      <c r="E140" s="1698"/>
      <c r="F140" s="1698"/>
      <c r="G140" s="1698"/>
      <c r="H140" s="1698"/>
      <c r="I140" s="1698"/>
      <c r="J140" s="1698"/>
      <c r="K140" s="1698"/>
      <c r="L140" s="1698"/>
      <c r="M140" s="1698"/>
      <c r="N140" s="1698"/>
      <c r="O140" s="1698"/>
      <c r="P140" s="1698"/>
      <c r="Q140" s="1698"/>
      <c r="R140" s="1698"/>
      <c r="S140" s="1698"/>
      <c r="T140" s="1699">
        <f>SUM(I140:S140)</f>
        <v>0</v>
      </c>
    </row>
    <row r="141" spans="2:20">
      <c r="B141" s="1707">
        <v>27</v>
      </c>
      <c r="C141" s="1697"/>
      <c r="D141" s="1697" t="s">
        <v>1672</v>
      </c>
      <c r="E141" s="1698"/>
      <c r="F141" s="1698"/>
      <c r="G141" s="1698"/>
      <c r="H141" s="1698"/>
      <c r="I141" s="1698"/>
      <c r="J141" s="1698"/>
      <c r="K141" s="1698"/>
      <c r="L141" s="1698"/>
      <c r="M141" s="1698"/>
      <c r="N141" s="1698"/>
      <c r="O141" s="1698"/>
      <c r="P141" s="1698"/>
      <c r="Q141" s="1698"/>
      <c r="R141" s="1698"/>
      <c r="S141" s="1698"/>
      <c r="T141" s="1699">
        <v>0</v>
      </c>
    </row>
    <row r="142" spans="2:20">
      <c r="B142" s="1707"/>
      <c r="C142" s="1697"/>
      <c r="D142" s="1697" t="s">
        <v>164</v>
      </c>
      <c r="E142" s="1698"/>
      <c r="F142" s="1698"/>
      <c r="G142" s="1698"/>
      <c r="H142" s="1698"/>
      <c r="I142" s="1700"/>
      <c r="J142" s="1700"/>
      <c r="K142" s="1700"/>
      <c r="L142" s="1700"/>
      <c r="M142" s="1700"/>
      <c r="N142" s="1700"/>
      <c r="O142" s="1700"/>
      <c r="P142" s="1700"/>
      <c r="Q142" s="1700"/>
      <c r="R142" s="1700"/>
      <c r="S142" s="1700"/>
      <c r="T142" s="1701">
        <v>0</v>
      </c>
    </row>
    <row r="143" spans="2:20">
      <c r="B143" s="1708"/>
      <c r="C143" s="1702"/>
      <c r="D143" s="1702"/>
      <c r="E143" s="1703">
        <f>SUM(E140:E142)</f>
        <v>0</v>
      </c>
      <c r="F143" s="1703">
        <f t="shared" ref="F143:S143" si="26">SUM(F140:F142)</f>
        <v>0</v>
      </c>
      <c r="G143" s="1703">
        <f t="shared" si="26"/>
        <v>0</v>
      </c>
      <c r="H143" s="1703">
        <f t="shared" si="26"/>
        <v>0</v>
      </c>
      <c r="I143" s="1703">
        <f t="shared" si="26"/>
        <v>0</v>
      </c>
      <c r="J143" s="1703">
        <f t="shared" si="26"/>
        <v>0</v>
      </c>
      <c r="K143" s="1703">
        <f t="shared" si="26"/>
        <v>0</v>
      </c>
      <c r="L143" s="1703">
        <f t="shared" si="26"/>
        <v>0</v>
      </c>
      <c r="M143" s="1703">
        <f t="shared" si="26"/>
        <v>0</v>
      </c>
      <c r="N143" s="1703">
        <f t="shared" si="26"/>
        <v>0</v>
      </c>
      <c r="O143" s="1703">
        <f t="shared" si="26"/>
        <v>0</v>
      </c>
      <c r="P143" s="1703">
        <f t="shared" si="26"/>
        <v>0</v>
      </c>
      <c r="Q143" s="1703">
        <f t="shared" si="26"/>
        <v>0</v>
      </c>
      <c r="R143" s="1703">
        <f t="shared" si="26"/>
        <v>0</v>
      </c>
      <c r="S143" s="1703">
        <f t="shared" si="26"/>
        <v>0</v>
      </c>
      <c r="T143" s="1701">
        <v>0</v>
      </c>
    </row>
    <row r="144" spans="2:20">
      <c r="B144" s="1709"/>
      <c r="C144" s="1704"/>
      <c r="D144" s="1704"/>
      <c r="E144" s="1705"/>
      <c r="F144" s="1705"/>
      <c r="G144" s="1705"/>
      <c r="H144" s="1705"/>
      <c r="I144" s="1705"/>
      <c r="J144" s="1705"/>
      <c r="K144" s="1705"/>
      <c r="L144" s="1705"/>
      <c r="M144" s="1705"/>
      <c r="N144" s="1705"/>
      <c r="O144" s="1705"/>
      <c r="P144" s="1705"/>
      <c r="Q144" s="1705"/>
      <c r="R144" s="1705"/>
      <c r="S144" s="1705"/>
      <c r="T144" s="1706"/>
    </row>
    <row r="145" spans="2:20">
      <c r="B145" s="1707"/>
      <c r="C145" s="1697"/>
      <c r="D145" s="1697" t="s">
        <v>1671</v>
      </c>
      <c r="E145" s="1698"/>
      <c r="F145" s="1698"/>
      <c r="G145" s="1698"/>
      <c r="H145" s="1698"/>
      <c r="I145" s="1698"/>
      <c r="J145" s="1698"/>
      <c r="K145" s="1698"/>
      <c r="L145" s="1698"/>
      <c r="M145" s="1698"/>
      <c r="N145" s="1698"/>
      <c r="O145" s="1698"/>
      <c r="P145" s="1698"/>
      <c r="Q145" s="1698"/>
      <c r="R145" s="1698"/>
      <c r="S145" s="1698"/>
      <c r="T145" s="1699">
        <f>SUM(I145:S145)</f>
        <v>0</v>
      </c>
    </row>
    <row r="146" spans="2:20">
      <c r="B146" s="1707">
        <v>28</v>
      </c>
      <c r="C146" s="1697"/>
      <c r="D146" s="1697" t="s">
        <v>1672</v>
      </c>
      <c r="E146" s="1698"/>
      <c r="F146" s="1698"/>
      <c r="G146" s="1698"/>
      <c r="H146" s="1698"/>
      <c r="I146" s="1698"/>
      <c r="J146" s="1698"/>
      <c r="K146" s="1698"/>
      <c r="L146" s="1698"/>
      <c r="M146" s="1698"/>
      <c r="N146" s="1698"/>
      <c r="O146" s="1698"/>
      <c r="P146" s="1698"/>
      <c r="Q146" s="1698"/>
      <c r="R146" s="1698"/>
      <c r="S146" s="1698"/>
      <c r="T146" s="1699">
        <v>0</v>
      </c>
    </row>
    <row r="147" spans="2:20">
      <c r="B147" s="1707"/>
      <c r="C147" s="1697"/>
      <c r="D147" s="1697" t="s">
        <v>164</v>
      </c>
      <c r="E147" s="1698"/>
      <c r="F147" s="1698"/>
      <c r="G147" s="1698"/>
      <c r="H147" s="1698"/>
      <c r="I147" s="1700"/>
      <c r="J147" s="1700"/>
      <c r="K147" s="1700"/>
      <c r="L147" s="1700"/>
      <c r="M147" s="1700"/>
      <c r="N147" s="1700"/>
      <c r="O147" s="1700"/>
      <c r="P147" s="1700"/>
      <c r="Q147" s="1700"/>
      <c r="R147" s="1700"/>
      <c r="S147" s="1700"/>
      <c r="T147" s="1701">
        <v>0</v>
      </c>
    </row>
    <row r="148" spans="2:20">
      <c r="B148" s="1708"/>
      <c r="C148" s="1702"/>
      <c r="D148" s="1702"/>
      <c r="E148" s="1703">
        <f>SUM(E145:E147)</f>
        <v>0</v>
      </c>
      <c r="F148" s="1703">
        <f t="shared" ref="F148:S148" si="27">SUM(F145:F147)</f>
        <v>0</v>
      </c>
      <c r="G148" s="1703">
        <f t="shared" si="27"/>
        <v>0</v>
      </c>
      <c r="H148" s="1703">
        <f t="shared" si="27"/>
        <v>0</v>
      </c>
      <c r="I148" s="1703">
        <f t="shared" si="27"/>
        <v>0</v>
      </c>
      <c r="J148" s="1703">
        <f t="shared" si="27"/>
        <v>0</v>
      </c>
      <c r="K148" s="1703">
        <f t="shared" si="27"/>
        <v>0</v>
      </c>
      <c r="L148" s="1703">
        <f t="shared" si="27"/>
        <v>0</v>
      </c>
      <c r="M148" s="1703">
        <f t="shared" si="27"/>
        <v>0</v>
      </c>
      <c r="N148" s="1703">
        <f t="shared" si="27"/>
        <v>0</v>
      </c>
      <c r="O148" s="1703">
        <f t="shared" si="27"/>
        <v>0</v>
      </c>
      <c r="P148" s="1703">
        <f t="shared" si="27"/>
        <v>0</v>
      </c>
      <c r="Q148" s="1703">
        <f t="shared" si="27"/>
        <v>0</v>
      </c>
      <c r="R148" s="1703">
        <f t="shared" si="27"/>
        <v>0</v>
      </c>
      <c r="S148" s="1703">
        <f t="shared" si="27"/>
        <v>0</v>
      </c>
      <c r="T148" s="1701">
        <v>0</v>
      </c>
    </row>
    <row r="149" spans="2:20">
      <c r="B149" s="1709"/>
      <c r="C149" s="1704"/>
      <c r="D149" s="1704"/>
      <c r="E149" s="1705"/>
      <c r="F149" s="1705"/>
      <c r="G149" s="1705"/>
      <c r="H149" s="1705"/>
      <c r="I149" s="1705"/>
      <c r="J149" s="1705"/>
      <c r="K149" s="1705"/>
      <c r="L149" s="1705"/>
      <c r="M149" s="1705"/>
      <c r="N149" s="1705"/>
      <c r="O149" s="1705"/>
      <c r="P149" s="1705"/>
      <c r="Q149" s="1705"/>
      <c r="R149" s="1705"/>
      <c r="S149" s="1705"/>
      <c r="T149" s="1706"/>
    </row>
    <row r="150" spans="2:20">
      <c r="B150" s="1707"/>
      <c r="C150" s="1697"/>
      <c r="D150" s="1697" t="s">
        <v>1671</v>
      </c>
      <c r="E150" s="1698"/>
      <c r="F150" s="1698"/>
      <c r="G150" s="1698"/>
      <c r="H150" s="1698"/>
      <c r="I150" s="1698"/>
      <c r="J150" s="1698"/>
      <c r="K150" s="1698"/>
      <c r="L150" s="1698"/>
      <c r="M150" s="1698"/>
      <c r="N150" s="1698"/>
      <c r="O150" s="1698"/>
      <c r="P150" s="1698"/>
      <c r="Q150" s="1698"/>
      <c r="R150" s="1698"/>
      <c r="S150" s="1698"/>
      <c r="T150" s="1699">
        <f>SUM(I150:S150)</f>
        <v>0</v>
      </c>
    </row>
    <row r="151" spans="2:20">
      <c r="B151" s="1707">
        <v>29</v>
      </c>
      <c r="C151" s="1697"/>
      <c r="D151" s="1697" t="s">
        <v>1672</v>
      </c>
      <c r="E151" s="1698"/>
      <c r="F151" s="1698"/>
      <c r="G151" s="1698"/>
      <c r="H151" s="1698"/>
      <c r="I151" s="1698"/>
      <c r="J151" s="1698"/>
      <c r="K151" s="1698"/>
      <c r="L151" s="1698"/>
      <c r="M151" s="1698"/>
      <c r="N151" s="1698"/>
      <c r="O151" s="1698"/>
      <c r="P151" s="1698"/>
      <c r="Q151" s="1698"/>
      <c r="R151" s="1698"/>
      <c r="S151" s="1698"/>
      <c r="T151" s="1699">
        <v>0</v>
      </c>
    </row>
    <row r="152" spans="2:20">
      <c r="B152" s="1707"/>
      <c r="C152" s="1697"/>
      <c r="D152" s="1697" t="s">
        <v>164</v>
      </c>
      <c r="E152" s="1698"/>
      <c r="F152" s="1698"/>
      <c r="G152" s="1698"/>
      <c r="H152" s="1698"/>
      <c r="I152" s="1700"/>
      <c r="J152" s="1700"/>
      <c r="K152" s="1700"/>
      <c r="L152" s="1700"/>
      <c r="M152" s="1700"/>
      <c r="N152" s="1700"/>
      <c r="O152" s="1700"/>
      <c r="P152" s="1700"/>
      <c r="Q152" s="1700"/>
      <c r="R152" s="1700"/>
      <c r="S152" s="1700"/>
      <c r="T152" s="1701">
        <v>0</v>
      </c>
    </row>
    <row r="153" spans="2:20">
      <c r="B153" s="1708"/>
      <c r="C153" s="1702"/>
      <c r="D153" s="1702"/>
      <c r="E153" s="1703">
        <f>SUM(E150:E152)</f>
        <v>0</v>
      </c>
      <c r="F153" s="1703">
        <f t="shared" ref="F153:S153" si="28">SUM(F150:F152)</f>
        <v>0</v>
      </c>
      <c r="G153" s="1703">
        <f t="shared" si="28"/>
        <v>0</v>
      </c>
      <c r="H153" s="1703">
        <f t="shared" si="28"/>
        <v>0</v>
      </c>
      <c r="I153" s="1703">
        <f t="shared" si="28"/>
        <v>0</v>
      </c>
      <c r="J153" s="1703">
        <f t="shared" si="28"/>
        <v>0</v>
      </c>
      <c r="K153" s="1703">
        <f t="shared" si="28"/>
        <v>0</v>
      </c>
      <c r="L153" s="1703">
        <f t="shared" si="28"/>
        <v>0</v>
      </c>
      <c r="M153" s="1703">
        <f t="shared" si="28"/>
        <v>0</v>
      </c>
      <c r="N153" s="1703">
        <f t="shared" si="28"/>
        <v>0</v>
      </c>
      <c r="O153" s="1703">
        <f t="shared" si="28"/>
        <v>0</v>
      </c>
      <c r="P153" s="1703">
        <f t="shared" si="28"/>
        <v>0</v>
      </c>
      <c r="Q153" s="1703">
        <f t="shared" si="28"/>
        <v>0</v>
      </c>
      <c r="R153" s="1703">
        <f t="shared" si="28"/>
        <v>0</v>
      </c>
      <c r="S153" s="1703">
        <f t="shared" si="28"/>
        <v>0</v>
      </c>
      <c r="T153" s="1701">
        <v>0</v>
      </c>
    </row>
    <row r="154" spans="2:20">
      <c r="B154" s="1709"/>
      <c r="C154" s="1704"/>
      <c r="D154" s="1704"/>
      <c r="E154" s="1705"/>
      <c r="F154" s="1705"/>
      <c r="G154" s="1705"/>
      <c r="H154" s="1705"/>
      <c r="I154" s="1705"/>
      <c r="J154" s="1705"/>
      <c r="K154" s="1705"/>
      <c r="L154" s="1705"/>
      <c r="M154" s="1705"/>
      <c r="N154" s="1705"/>
      <c r="O154" s="1705"/>
      <c r="P154" s="1705"/>
      <c r="Q154" s="1705"/>
      <c r="R154" s="1705"/>
      <c r="S154" s="1705"/>
      <c r="T154" s="1706"/>
    </row>
    <row r="155" spans="2:20">
      <c r="B155" s="1707"/>
      <c r="C155" s="1697"/>
      <c r="D155" s="1697" t="s">
        <v>1671</v>
      </c>
      <c r="E155" s="1698"/>
      <c r="F155" s="1698"/>
      <c r="G155" s="1698"/>
      <c r="H155" s="1698"/>
      <c r="I155" s="1698"/>
      <c r="J155" s="1698"/>
      <c r="K155" s="1698"/>
      <c r="L155" s="1698"/>
      <c r="M155" s="1698"/>
      <c r="N155" s="1698"/>
      <c r="O155" s="1698"/>
      <c r="P155" s="1698"/>
      <c r="Q155" s="1698"/>
      <c r="R155" s="1698"/>
      <c r="S155" s="1698"/>
      <c r="T155" s="1699">
        <f>SUM(I155:S155)</f>
        <v>0</v>
      </c>
    </row>
    <row r="156" spans="2:20">
      <c r="B156" s="1707">
        <v>30</v>
      </c>
      <c r="C156" s="1697"/>
      <c r="D156" s="1697" t="s">
        <v>1672</v>
      </c>
      <c r="E156" s="1698"/>
      <c r="F156" s="1698"/>
      <c r="G156" s="1698"/>
      <c r="H156" s="1698"/>
      <c r="I156" s="1698"/>
      <c r="J156" s="1698"/>
      <c r="K156" s="1698"/>
      <c r="L156" s="1698"/>
      <c r="M156" s="1698"/>
      <c r="N156" s="1698"/>
      <c r="O156" s="1698"/>
      <c r="P156" s="1698"/>
      <c r="Q156" s="1698"/>
      <c r="R156" s="1698"/>
      <c r="S156" s="1698"/>
      <c r="T156" s="1699">
        <v>0</v>
      </c>
    </row>
    <row r="157" spans="2:20">
      <c r="B157" s="1707"/>
      <c r="C157" s="1697"/>
      <c r="D157" s="1697" t="s">
        <v>164</v>
      </c>
      <c r="E157" s="1698"/>
      <c r="F157" s="1698"/>
      <c r="G157" s="1698"/>
      <c r="H157" s="1698"/>
      <c r="I157" s="1700"/>
      <c r="J157" s="1700"/>
      <c r="K157" s="1700"/>
      <c r="L157" s="1700"/>
      <c r="M157" s="1700"/>
      <c r="N157" s="1700"/>
      <c r="O157" s="1700"/>
      <c r="P157" s="1700"/>
      <c r="Q157" s="1700"/>
      <c r="R157" s="1700"/>
      <c r="S157" s="1700"/>
      <c r="T157" s="1701">
        <v>0</v>
      </c>
    </row>
    <row r="158" spans="2:20">
      <c r="B158" s="1708"/>
      <c r="C158" s="1702"/>
      <c r="D158" s="1702"/>
      <c r="E158" s="1703">
        <f>SUM(E155:E157)</f>
        <v>0</v>
      </c>
      <c r="F158" s="1703">
        <f t="shared" ref="F158:S158" si="29">SUM(F155:F157)</f>
        <v>0</v>
      </c>
      <c r="G158" s="1703">
        <f t="shared" si="29"/>
        <v>0</v>
      </c>
      <c r="H158" s="1703">
        <f t="shared" si="29"/>
        <v>0</v>
      </c>
      <c r="I158" s="1703">
        <f t="shared" si="29"/>
        <v>0</v>
      </c>
      <c r="J158" s="1703">
        <f t="shared" si="29"/>
        <v>0</v>
      </c>
      <c r="K158" s="1703">
        <f t="shared" si="29"/>
        <v>0</v>
      </c>
      <c r="L158" s="1703">
        <f t="shared" si="29"/>
        <v>0</v>
      </c>
      <c r="M158" s="1703">
        <f t="shared" si="29"/>
        <v>0</v>
      </c>
      <c r="N158" s="1703">
        <f t="shared" si="29"/>
        <v>0</v>
      </c>
      <c r="O158" s="1703">
        <f t="shared" si="29"/>
        <v>0</v>
      </c>
      <c r="P158" s="1703">
        <f t="shared" si="29"/>
        <v>0</v>
      </c>
      <c r="Q158" s="1703">
        <f t="shared" si="29"/>
        <v>0</v>
      </c>
      <c r="R158" s="1703">
        <f t="shared" si="29"/>
        <v>0</v>
      </c>
      <c r="S158" s="1703">
        <f t="shared" si="29"/>
        <v>0</v>
      </c>
      <c r="T158" s="1701">
        <v>0</v>
      </c>
    </row>
    <row r="159" spans="2:20">
      <c r="B159" s="1709"/>
      <c r="C159" s="1704"/>
      <c r="D159" s="1704"/>
      <c r="E159" s="1705"/>
      <c r="F159" s="1705"/>
      <c r="G159" s="1705"/>
      <c r="H159" s="1705"/>
      <c r="I159" s="1705"/>
      <c r="J159" s="1705"/>
      <c r="K159" s="1705"/>
      <c r="L159" s="1705"/>
      <c r="M159" s="1705"/>
      <c r="N159" s="1705"/>
      <c r="O159" s="1705"/>
      <c r="P159" s="1705"/>
      <c r="Q159" s="1705"/>
      <c r="R159" s="1705"/>
      <c r="S159" s="1705"/>
      <c r="T159" s="1706"/>
    </row>
    <row r="160" spans="2:20">
      <c r="B160" s="1707"/>
      <c r="C160" s="1697"/>
      <c r="D160" s="1697" t="s">
        <v>1671</v>
      </c>
      <c r="E160" s="1698"/>
      <c r="F160" s="1698"/>
      <c r="G160" s="1698"/>
      <c r="H160" s="1698"/>
      <c r="I160" s="1698"/>
      <c r="J160" s="1698"/>
      <c r="K160" s="1698"/>
      <c r="L160" s="1698"/>
      <c r="M160" s="1698"/>
      <c r="N160" s="1698"/>
      <c r="O160" s="1698"/>
      <c r="P160" s="1698"/>
      <c r="Q160" s="1698"/>
      <c r="R160" s="1698"/>
      <c r="S160" s="1698"/>
      <c r="T160" s="1699">
        <f>SUM(I160:S160)</f>
        <v>0</v>
      </c>
    </row>
    <row r="161" spans="2:20">
      <c r="B161" s="1707"/>
      <c r="C161" s="1697"/>
      <c r="D161" s="1697" t="s">
        <v>1672</v>
      </c>
      <c r="E161" s="1698"/>
      <c r="F161" s="1698"/>
      <c r="G161" s="1698"/>
      <c r="H161" s="1698"/>
      <c r="I161" s="1698"/>
      <c r="J161" s="1698"/>
      <c r="K161" s="1698"/>
      <c r="L161" s="1698"/>
      <c r="M161" s="1698"/>
      <c r="N161" s="1698"/>
      <c r="O161" s="1698"/>
      <c r="P161" s="1698"/>
      <c r="Q161" s="1698"/>
      <c r="R161" s="1698"/>
      <c r="S161" s="1698"/>
      <c r="T161" s="1699">
        <v>0</v>
      </c>
    </row>
    <row r="162" spans="2:20">
      <c r="B162" s="1707">
        <v>31</v>
      </c>
      <c r="C162" s="1697"/>
      <c r="D162" s="1697" t="s">
        <v>164</v>
      </c>
      <c r="E162" s="1698"/>
      <c r="F162" s="1698"/>
      <c r="G162" s="1698"/>
      <c r="H162" s="1698"/>
      <c r="I162" s="1700"/>
      <c r="J162" s="1700"/>
      <c r="K162" s="1700"/>
      <c r="L162" s="1700"/>
      <c r="M162" s="1700"/>
      <c r="N162" s="1700"/>
      <c r="O162" s="1700"/>
      <c r="P162" s="1700"/>
      <c r="Q162" s="1700"/>
      <c r="R162" s="1700"/>
      <c r="S162" s="1700"/>
      <c r="T162" s="1701">
        <v>0</v>
      </c>
    </row>
    <row r="163" spans="2:20">
      <c r="B163" s="1708"/>
      <c r="C163" s="1702"/>
      <c r="D163" s="1702"/>
      <c r="E163" s="1703">
        <f>SUM(E160:E162)</f>
        <v>0</v>
      </c>
      <c r="F163" s="1703">
        <f t="shared" ref="F163:S163" si="30">SUM(F160:F162)</f>
        <v>0</v>
      </c>
      <c r="G163" s="1703">
        <f t="shared" si="30"/>
        <v>0</v>
      </c>
      <c r="H163" s="1703">
        <f t="shared" si="30"/>
        <v>0</v>
      </c>
      <c r="I163" s="1703">
        <f t="shared" si="30"/>
        <v>0</v>
      </c>
      <c r="J163" s="1703">
        <f t="shared" si="30"/>
        <v>0</v>
      </c>
      <c r="K163" s="1703">
        <f t="shared" si="30"/>
        <v>0</v>
      </c>
      <c r="L163" s="1703">
        <f t="shared" si="30"/>
        <v>0</v>
      </c>
      <c r="M163" s="1703">
        <f t="shared" si="30"/>
        <v>0</v>
      </c>
      <c r="N163" s="1703">
        <f t="shared" si="30"/>
        <v>0</v>
      </c>
      <c r="O163" s="1703">
        <f t="shared" si="30"/>
        <v>0</v>
      </c>
      <c r="P163" s="1703">
        <f t="shared" si="30"/>
        <v>0</v>
      </c>
      <c r="Q163" s="1703">
        <f t="shared" si="30"/>
        <v>0</v>
      </c>
      <c r="R163" s="1703">
        <f t="shared" si="30"/>
        <v>0</v>
      </c>
      <c r="S163" s="1703">
        <f t="shared" si="30"/>
        <v>0</v>
      </c>
      <c r="T163" s="1701">
        <v>0</v>
      </c>
    </row>
    <row r="164" spans="2:20">
      <c r="B164" s="1709"/>
      <c r="C164" s="1704"/>
      <c r="D164" s="1704"/>
      <c r="E164" s="1705"/>
      <c r="F164" s="1705"/>
      <c r="G164" s="1705"/>
      <c r="H164" s="1705"/>
      <c r="I164" s="1705"/>
      <c r="J164" s="1705"/>
      <c r="K164" s="1705"/>
      <c r="L164" s="1705"/>
      <c r="M164" s="1705"/>
      <c r="N164" s="1705"/>
      <c r="O164" s="1705"/>
      <c r="P164" s="1705"/>
      <c r="Q164" s="1705"/>
      <c r="R164" s="1705"/>
      <c r="S164" s="1705"/>
      <c r="T164" s="1706"/>
    </row>
    <row r="165" spans="2:20">
      <c r="B165" s="1707"/>
      <c r="C165" s="1697"/>
      <c r="D165" s="1697" t="s">
        <v>1671</v>
      </c>
      <c r="E165" s="1698"/>
      <c r="F165" s="1698"/>
      <c r="G165" s="1698"/>
      <c r="H165" s="1698"/>
      <c r="I165" s="1698"/>
      <c r="J165" s="1698"/>
      <c r="K165" s="1698"/>
      <c r="L165" s="1698"/>
      <c r="M165" s="1698"/>
      <c r="N165" s="1698"/>
      <c r="O165" s="1698"/>
      <c r="P165" s="1698"/>
      <c r="Q165" s="1698"/>
      <c r="R165" s="1698"/>
      <c r="S165" s="1698"/>
      <c r="T165" s="1699">
        <f>SUM(I165:S165)</f>
        <v>0</v>
      </c>
    </row>
    <row r="166" spans="2:20">
      <c r="B166" s="1707">
        <v>32</v>
      </c>
      <c r="C166" s="1697"/>
      <c r="D166" s="1697" t="s">
        <v>1672</v>
      </c>
      <c r="E166" s="1698"/>
      <c r="F166" s="1698"/>
      <c r="G166" s="1698"/>
      <c r="H166" s="1698"/>
      <c r="I166" s="1698"/>
      <c r="J166" s="1698"/>
      <c r="K166" s="1698"/>
      <c r="L166" s="1698"/>
      <c r="M166" s="1698"/>
      <c r="N166" s="1698"/>
      <c r="O166" s="1698"/>
      <c r="P166" s="1698"/>
      <c r="Q166" s="1698"/>
      <c r="R166" s="1698"/>
      <c r="S166" s="1698"/>
      <c r="T166" s="1699">
        <v>0</v>
      </c>
    </row>
    <row r="167" spans="2:20">
      <c r="B167" s="1707"/>
      <c r="C167" s="1697"/>
      <c r="D167" s="1697" t="s">
        <v>164</v>
      </c>
      <c r="E167" s="1698"/>
      <c r="F167" s="1698"/>
      <c r="G167" s="1698"/>
      <c r="H167" s="1698"/>
      <c r="I167" s="1700"/>
      <c r="J167" s="1700"/>
      <c r="K167" s="1700"/>
      <c r="L167" s="1700"/>
      <c r="M167" s="1700"/>
      <c r="N167" s="1700"/>
      <c r="O167" s="1700"/>
      <c r="P167" s="1700"/>
      <c r="Q167" s="1700"/>
      <c r="R167" s="1700"/>
      <c r="S167" s="1700"/>
      <c r="T167" s="1701">
        <v>0</v>
      </c>
    </row>
    <row r="168" spans="2:20">
      <c r="B168" s="1708"/>
      <c r="C168" s="1702"/>
      <c r="D168" s="1702"/>
      <c r="E168" s="1703">
        <f>SUM(E165:E167)</f>
        <v>0</v>
      </c>
      <c r="F168" s="1703">
        <f t="shared" ref="F168:S168" si="31">SUM(F165:F167)</f>
        <v>0</v>
      </c>
      <c r="G168" s="1703">
        <f t="shared" si="31"/>
        <v>0</v>
      </c>
      <c r="H168" s="1703">
        <f t="shared" si="31"/>
        <v>0</v>
      </c>
      <c r="I168" s="1703">
        <f t="shared" si="31"/>
        <v>0</v>
      </c>
      <c r="J168" s="1703">
        <f t="shared" si="31"/>
        <v>0</v>
      </c>
      <c r="K168" s="1703">
        <f t="shared" si="31"/>
        <v>0</v>
      </c>
      <c r="L168" s="1703">
        <f t="shared" si="31"/>
        <v>0</v>
      </c>
      <c r="M168" s="1703">
        <f t="shared" si="31"/>
        <v>0</v>
      </c>
      <c r="N168" s="1703">
        <f t="shared" si="31"/>
        <v>0</v>
      </c>
      <c r="O168" s="1703">
        <f t="shared" si="31"/>
        <v>0</v>
      </c>
      <c r="P168" s="1703">
        <f t="shared" si="31"/>
        <v>0</v>
      </c>
      <c r="Q168" s="1703">
        <f t="shared" si="31"/>
        <v>0</v>
      </c>
      <c r="R168" s="1703">
        <f t="shared" si="31"/>
        <v>0</v>
      </c>
      <c r="S168" s="1703">
        <f t="shared" si="31"/>
        <v>0</v>
      </c>
      <c r="T168" s="1701">
        <v>0</v>
      </c>
    </row>
    <row r="169" spans="2:20">
      <c r="B169" s="1709"/>
      <c r="C169" s="1704"/>
      <c r="D169" s="1704"/>
      <c r="E169" s="1705"/>
      <c r="F169" s="1705"/>
      <c r="G169" s="1705"/>
      <c r="H169" s="1705"/>
      <c r="I169" s="1705"/>
      <c r="J169" s="1705"/>
      <c r="K169" s="1705"/>
      <c r="L169" s="1705"/>
      <c r="M169" s="1705"/>
      <c r="N169" s="1705"/>
      <c r="O169" s="1705"/>
      <c r="P169" s="1705"/>
      <c r="Q169" s="1705"/>
      <c r="R169" s="1705"/>
      <c r="S169" s="1705"/>
      <c r="T169" s="1706"/>
    </row>
    <row r="170" spans="2:20">
      <c r="B170" s="1707">
        <v>33</v>
      </c>
      <c r="C170" s="1697"/>
      <c r="D170" s="1697" t="s">
        <v>1671</v>
      </c>
      <c r="E170" s="1698"/>
      <c r="F170" s="1698"/>
      <c r="G170" s="1698"/>
      <c r="H170" s="1698"/>
      <c r="I170" s="1698"/>
      <c r="J170" s="1698"/>
      <c r="K170" s="1698"/>
      <c r="L170" s="1698"/>
      <c r="M170" s="1698"/>
      <c r="N170" s="1698"/>
      <c r="O170" s="1698"/>
      <c r="P170" s="1698"/>
      <c r="Q170" s="1698"/>
      <c r="R170" s="1698"/>
      <c r="S170" s="1698"/>
      <c r="T170" s="1699">
        <f>SUM(I170:S170)</f>
        <v>0</v>
      </c>
    </row>
    <row r="171" spans="2:20">
      <c r="B171" s="1707"/>
      <c r="C171" s="1697"/>
      <c r="D171" s="1697" t="s">
        <v>1672</v>
      </c>
      <c r="E171" s="1698"/>
      <c r="F171" s="1698"/>
      <c r="G171" s="1698"/>
      <c r="H171" s="1698"/>
      <c r="I171" s="1698"/>
      <c r="J171" s="1698"/>
      <c r="K171" s="1698"/>
      <c r="L171" s="1698"/>
      <c r="M171" s="1698"/>
      <c r="N171" s="1698"/>
      <c r="O171" s="1698"/>
      <c r="P171" s="1698"/>
      <c r="Q171" s="1698"/>
      <c r="R171" s="1698"/>
      <c r="S171" s="1698"/>
      <c r="T171" s="1699">
        <v>0</v>
      </c>
    </row>
    <row r="172" spans="2:20">
      <c r="B172" s="1707"/>
      <c r="C172" s="1697"/>
      <c r="D172" s="1697" t="s">
        <v>164</v>
      </c>
      <c r="E172" s="1698"/>
      <c r="F172" s="1698"/>
      <c r="G172" s="1698"/>
      <c r="H172" s="1698"/>
      <c r="I172" s="1700"/>
      <c r="J172" s="1700"/>
      <c r="K172" s="1700"/>
      <c r="L172" s="1700"/>
      <c r="M172" s="1700"/>
      <c r="N172" s="1700"/>
      <c r="O172" s="1700"/>
      <c r="P172" s="1700"/>
      <c r="Q172" s="1700"/>
      <c r="R172" s="1700"/>
      <c r="S172" s="1700"/>
      <c r="T172" s="1701">
        <v>0</v>
      </c>
    </row>
    <row r="173" spans="2:20">
      <c r="B173" s="1708"/>
      <c r="C173" s="1702"/>
      <c r="D173" s="1702"/>
      <c r="E173" s="1703">
        <f>SUM(E170:E172)</f>
        <v>0</v>
      </c>
      <c r="F173" s="1703">
        <f t="shared" ref="F173:S173" si="32">SUM(F170:F172)</f>
        <v>0</v>
      </c>
      <c r="G173" s="1703">
        <f t="shared" si="32"/>
        <v>0</v>
      </c>
      <c r="H173" s="1703">
        <f t="shared" si="32"/>
        <v>0</v>
      </c>
      <c r="I173" s="1703">
        <f t="shared" si="32"/>
        <v>0</v>
      </c>
      <c r="J173" s="1703">
        <f t="shared" si="32"/>
        <v>0</v>
      </c>
      <c r="K173" s="1703">
        <f t="shared" si="32"/>
        <v>0</v>
      </c>
      <c r="L173" s="1703">
        <f t="shared" si="32"/>
        <v>0</v>
      </c>
      <c r="M173" s="1703">
        <f t="shared" si="32"/>
        <v>0</v>
      </c>
      <c r="N173" s="1703">
        <f t="shared" si="32"/>
        <v>0</v>
      </c>
      <c r="O173" s="1703">
        <f t="shared" si="32"/>
        <v>0</v>
      </c>
      <c r="P173" s="1703">
        <f t="shared" si="32"/>
        <v>0</v>
      </c>
      <c r="Q173" s="1703">
        <f t="shared" si="32"/>
        <v>0</v>
      </c>
      <c r="R173" s="1703">
        <f t="shared" si="32"/>
        <v>0</v>
      </c>
      <c r="S173" s="1703">
        <f t="shared" si="32"/>
        <v>0</v>
      </c>
      <c r="T173" s="1701">
        <v>0</v>
      </c>
    </row>
    <row r="174" spans="2:20">
      <c r="B174" s="1709"/>
      <c r="C174" s="1704"/>
      <c r="D174" s="1704"/>
      <c r="E174" s="1705"/>
      <c r="F174" s="1705"/>
      <c r="G174" s="1705"/>
      <c r="H174" s="1705"/>
      <c r="I174" s="1705"/>
      <c r="J174" s="1705"/>
      <c r="K174" s="1705"/>
      <c r="L174" s="1705"/>
      <c r="M174" s="1705"/>
      <c r="N174" s="1705"/>
      <c r="O174" s="1705"/>
      <c r="P174" s="1705"/>
      <c r="Q174" s="1705"/>
      <c r="R174" s="1705"/>
      <c r="S174" s="1705"/>
      <c r="T174" s="1706"/>
    </row>
    <row r="175" spans="2:20">
      <c r="B175" s="1707"/>
      <c r="C175" s="1697"/>
      <c r="D175" s="1697" t="s">
        <v>1671</v>
      </c>
      <c r="E175" s="1698"/>
      <c r="F175" s="1698"/>
      <c r="G175" s="1698"/>
      <c r="H175" s="1698"/>
      <c r="I175" s="1698"/>
      <c r="J175" s="1698"/>
      <c r="K175" s="1698"/>
      <c r="L175" s="1698"/>
      <c r="M175" s="1698"/>
      <c r="N175" s="1698"/>
      <c r="O175" s="1698"/>
      <c r="P175" s="1698"/>
      <c r="Q175" s="1698"/>
      <c r="R175" s="1698"/>
      <c r="S175" s="1698"/>
      <c r="T175" s="1699">
        <f>SUM(I175:S175)</f>
        <v>0</v>
      </c>
    </row>
    <row r="176" spans="2:20">
      <c r="B176" s="1707">
        <v>34</v>
      </c>
      <c r="C176" s="1697"/>
      <c r="D176" s="1697" t="s">
        <v>1672</v>
      </c>
      <c r="E176" s="1698"/>
      <c r="F176" s="1698"/>
      <c r="G176" s="1698"/>
      <c r="H176" s="1698"/>
      <c r="I176" s="1698"/>
      <c r="J176" s="1698"/>
      <c r="K176" s="1698"/>
      <c r="L176" s="1698"/>
      <c r="M176" s="1698"/>
      <c r="N176" s="1698"/>
      <c r="O176" s="1698"/>
      <c r="P176" s="1698"/>
      <c r="Q176" s="1698"/>
      <c r="R176" s="1698"/>
      <c r="S176" s="1698"/>
      <c r="T176" s="1699">
        <v>0</v>
      </c>
    </row>
    <row r="177" spans="2:20">
      <c r="B177" s="1707"/>
      <c r="C177" s="1697"/>
      <c r="D177" s="1697" t="s">
        <v>164</v>
      </c>
      <c r="E177" s="1698"/>
      <c r="F177" s="1698"/>
      <c r="G177" s="1698"/>
      <c r="H177" s="1698"/>
      <c r="I177" s="1700"/>
      <c r="J177" s="1700"/>
      <c r="K177" s="1700"/>
      <c r="L177" s="1700"/>
      <c r="M177" s="1700"/>
      <c r="N177" s="1700"/>
      <c r="O177" s="1700"/>
      <c r="P177" s="1700"/>
      <c r="Q177" s="1700"/>
      <c r="R177" s="1700"/>
      <c r="S177" s="1700"/>
      <c r="T177" s="1701">
        <v>0</v>
      </c>
    </row>
    <row r="178" spans="2:20">
      <c r="B178" s="1708"/>
      <c r="C178" s="1702"/>
      <c r="D178" s="1702"/>
      <c r="E178" s="1703">
        <f>SUM(E175:E177)</f>
        <v>0</v>
      </c>
      <c r="F178" s="1703">
        <f t="shared" ref="F178:S178" si="33">SUM(F175:F177)</f>
        <v>0</v>
      </c>
      <c r="G178" s="1703">
        <f t="shared" si="33"/>
        <v>0</v>
      </c>
      <c r="H178" s="1703">
        <f t="shared" si="33"/>
        <v>0</v>
      </c>
      <c r="I178" s="1703">
        <f t="shared" si="33"/>
        <v>0</v>
      </c>
      <c r="J178" s="1703">
        <f t="shared" si="33"/>
        <v>0</v>
      </c>
      <c r="K178" s="1703">
        <f t="shared" si="33"/>
        <v>0</v>
      </c>
      <c r="L178" s="1703">
        <f t="shared" si="33"/>
        <v>0</v>
      </c>
      <c r="M178" s="1703">
        <f t="shared" si="33"/>
        <v>0</v>
      </c>
      <c r="N178" s="1703">
        <f t="shared" si="33"/>
        <v>0</v>
      </c>
      <c r="O178" s="1703">
        <f t="shared" si="33"/>
        <v>0</v>
      </c>
      <c r="P178" s="1703">
        <f t="shared" si="33"/>
        <v>0</v>
      </c>
      <c r="Q178" s="1703">
        <f t="shared" si="33"/>
        <v>0</v>
      </c>
      <c r="R178" s="1703">
        <f t="shared" si="33"/>
        <v>0</v>
      </c>
      <c r="S178" s="1703">
        <f t="shared" si="33"/>
        <v>0</v>
      </c>
      <c r="T178" s="1701">
        <v>0</v>
      </c>
    </row>
    <row r="179" spans="2:20">
      <c r="B179" s="1709"/>
      <c r="C179" s="1704"/>
      <c r="D179" s="1704"/>
      <c r="E179" s="1705"/>
      <c r="F179" s="1705"/>
      <c r="G179" s="1705"/>
      <c r="H179" s="1705"/>
      <c r="I179" s="1705"/>
      <c r="J179" s="1705"/>
      <c r="K179" s="1705"/>
      <c r="L179" s="1705"/>
      <c r="M179" s="1705"/>
      <c r="N179" s="1705"/>
      <c r="O179" s="1705"/>
      <c r="P179" s="1705"/>
      <c r="Q179" s="1705"/>
      <c r="R179" s="1705"/>
      <c r="S179" s="1705"/>
      <c r="T179" s="1706"/>
    </row>
    <row r="180" spans="2:20">
      <c r="B180" s="1707"/>
      <c r="C180" s="1697"/>
      <c r="D180" s="1697" t="s">
        <v>1671</v>
      </c>
      <c r="E180" s="1698"/>
      <c r="F180" s="1698"/>
      <c r="G180" s="1698"/>
      <c r="H180" s="1698"/>
      <c r="I180" s="1698"/>
      <c r="J180" s="1698"/>
      <c r="K180" s="1698"/>
      <c r="L180" s="1698"/>
      <c r="M180" s="1698"/>
      <c r="N180" s="1698"/>
      <c r="O180" s="1698"/>
      <c r="P180" s="1698"/>
      <c r="Q180" s="1698"/>
      <c r="R180" s="1698"/>
      <c r="S180" s="1698"/>
      <c r="T180" s="1699">
        <f>SUM(I180:S180)</f>
        <v>0</v>
      </c>
    </row>
    <row r="181" spans="2:20">
      <c r="B181" s="1707">
        <v>35</v>
      </c>
      <c r="C181" s="1697"/>
      <c r="D181" s="1697" t="s">
        <v>1672</v>
      </c>
      <c r="E181" s="1698"/>
      <c r="F181" s="1698"/>
      <c r="G181" s="1698"/>
      <c r="H181" s="1698"/>
      <c r="I181" s="1698"/>
      <c r="J181" s="1698"/>
      <c r="K181" s="1698"/>
      <c r="L181" s="1698"/>
      <c r="M181" s="1698"/>
      <c r="N181" s="1698"/>
      <c r="O181" s="1698"/>
      <c r="P181" s="1698"/>
      <c r="Q181" s="1698"/>
      <c r="R181" s="1698"/>
      <c r="S181" s="1698"/>
      <c r="T181" s="1699">
        <v>0</v>
      </c>
    </row>
    <row r="182" spans="2:20">
      <c r="B182" s="1707"/>
      <c r="C182" s="1697"/>
      <c r="D182" s="1697" t="s">
        <v>164</v>
      </c>
      <c r="E182" s="1698"/>
      <c r="F182" s="1698"/>
      <c r="G182" s="1698"/>
      <c r="H182" s="1698"/>
      <c r="I182" s="1700"/>
      <c r="J182" s="1700"/>
      <c r="K182" s="1700"/>
      <c r="L182" s="1700"/>
      <c r="M182" s="1700"/>
      <c r="N182" s="1700"/>
      <c r="O182" s="1700"/>
      <c r="P182" s="1700"/>
      <c r="Q182" s="1700"/>
      <c r="R182" s="1700"/>
      <c r="S182" s="1700"/>
      <c r="T182" s="1701">
        <v>0</v>
      </c>
    </row>
    <row r="183" spans="2:20">
      <c r="B183" s="1708"/>
      <c r="C183" s="1702"/>
      <c r="D183" s="1702"/>
      <c r="E183" s="1703">
        <f>SUM(E180:E182)</f>
        <v>0</v>
      </c>
      <c r="F183" s="1703">
        <f t="shared" ref="F183:S183" si="34">SUM(F180:F182)</f>
        <v>0</v>
      </c>
      <c r="G183" s="1703">
        <f t="shared" si="34"/>
        <v>0</v>
      </c>
      <c r="H183" s="1703">
        <f t="shared" si="34"/>
        <v>0</v>
      </c>
      <c r="I183" s="1703">
        <f t="shared" si="34"/>
        <v>0</v>
      </c>
      <c r="J183" s="1703">
        <f t="shared" si="34"/>
        <v>0</v>
      </c>
      <c r="K183" s="1703">
        <f t="shared" si="34"/>
        <v>0</v>
      </c>
      <c r="L183" s="1703">
        <f t="shared" si="34"/>
        <v>0</v>
      </c>
      <c r="M183" s="1703">
        <f t="shared" si="34"/>
        <v>0</v>
      </c>
      <c r="N183" s="1703">
        <f t="shared" si="34"/>
        <v>0</v>
      </c>
      <c r="O183" s="1703">
        <f t="shared" si="34"/>
        <v>0</v>
      </c>
      <c r="P183" s="1703">
        <f t="shared" si="34"/>
        <v>0</v>
      </c>
      <c r="Q183" s="1703">
        <f t="shared" si="34"/>
        <v>0</v>
      </c>
      <c r="R183" s="1703">
        <f t="shared" si="34"/>
        <v>0</v>
      </c>
      <c r="S183" s="1703">
        <f t="shared" si="34"/>
        <v>0</v>
      </c>
      <c r="T183" s="1701">
        <v>0</v>
      </c>
    </row>
    <row r="184" spans="2:20">
      <c r="B184" s="1709"/>
      <c r="C184" s="1704"/>
      <c r="D184" s="1704"/>
      <c r="E184" s="1705"/>
      <c r="F184" s="1705"/>
      <c r="G184" s="1705"/>
      <c r="H184" s="1705"/>
      <c r="I184" s="1705"/>
      <c r="J184" s="1705"/>
      <c r="K184" s="1705"/>
      <c r="L184" s="1705"/>
      <c r="M184" s="1705"/>
      <c r="N184" s="1705"/>
      <c r="O184" s="1705"/>
      <c r="P184" s="1705"/>
      <c r="Q184" s="1705"/>
      <c r="R184" s="1705"/>
      <c r="S184" s="1705"/>
      <c r="T184" s="1706"/>
    </row>
    <row r="185" spans="2:20">
      <c r="B185" s="1707"/>
      <c r="C185" s="1697"/>
      <c r="D185" s="1697" t="s">
        <v>1671</v>
      </c>
      <c r="E185" s="1698"/>
      <c r="F185" s="1698"/>
      <c r="G185" s="1698"/>
      <c r="H185" s="1698"/>
      <c r="I185" s="1698"/>
      <c r="J185" s="1698"/>
      <c r="K185" s="1698"/>
      <c r="L185" s="1698"/>
      <c r="M185" s="1698"/>
      <c r="N185" s="1698"/>
      <c r="O185" s="1698"/>
      <c r="P185" s="1698"/>
      <c r="Q185" s="1698"/>
      <c r="R185" s="1698"/>
      <c r="S185" s="1698"/>
      <c r="T185" s="1699">
        <f>SUM(I185:S185)</f>
        <v>0</v>
      </c>
    </row>
    <row r="186" spans="2:20">
      <c r="B186" s="1707">
        <v>36</v>
      </c>
      <c r="C186" s="1697"/>
      <c r="D186" s="1697" t="s">
        <v>1672</v>
      </c>
      <c r="E186" s="1698"/>
      <c r="F186" s="1698"/>
      <c r="G186" s="1698"/>
      <c r="H186" s="1698"/>
      <c r="I186" s="1698"/>
      <c r="J186" s="1698"/>
      <c r="K186" s="1698"/>
      <c r="L186" s="1698"/>
      <c r="M186" s="1698"/>
      <c r="N186" s="1698"/>
      <c r="O186" s="1698"/>
      <c r="P186" s="1698"/>
      <c r="Q186" s="1698"/>
      <c r="R186" s="1698"/>
      <c r="S186" s="1698"/>
      <c r="T186" s="1699">
        <v>0</v>
      </c>
    </row>
    <row r="187" spans="2:20">
      <c r="B187" s="1707"/>
      <c r="C187" s="1697"/>
      <c r="D187" s="1697" t="s">
        <v>164</v>
      </c>
      <c r="E187" s="1698"/>
      <c r="F187" s="1698"/>
      <c r="G187" s="1698"/>
      <c r="H187" s="1698"/>
      <c r="I187" s="1700"/>
      <c r="J187" s="1700"/>
      <c r="K187" s="1700"/>
      <c r="L187" s="1700"/>
      <c r="M187" s="1700"/>
      <c r="N187" s="1700"/>
      <c r="O187" s="1700"/>
      <c r="P187" s="1700"/>
      <c r="Q187" s="1700"/>
      <c r="R187" s="1700"/>
      <c r="S187" s="1700"/>
      <c r="T187" s="1701">
        <v>0</v>
      </c>
    </row>
    <row r="188" spans="2:20">
      <c r="B188" s="1708"/>
      <c r="C188" s="1702"/>
      <c r="D188" s="1702"/>
      <c r="E188" s="1703">
        <f>SUM(E185:E187)</f>
        <v>0</v>
      </c>
      <c r="F188" s="1703">
        <f t="shared" ref="F188:S188" si="35">SUM(F185:F187)</f>
        <v>0</v>
      </c>
      <c r="G188" s="1703">
        <f t="shared" si="35"/>
        <v>0</v>
      </c>
      <c r="H188" s="1703">
        <f t="shared" si="35"/>
        <v>0</v>
      </c>
      <c r="I188" s="1703">
        <f t="shared" si="35"/>
        <v>0</v>
      </c>
      <c r="J188" s="1703">
        <f t="shared" si="35"/>
        <v>0</v>
      </c>
      <c r="K188" s="1703">
        <f t="shared" si="35"/>
        <v>0</v>
      </c>
      <c r="L188" s="1703">
        <f t="shared" si="35"/>
        <v>0</v>
      </c>
      <c r="M188" s="1703">
        <f t="shared" si="35"/>
        <v>0</v>
      </c>
      <c r="N188" s="1703">
        <f t="shared" si="35"/>
        <v>0</v>
      </c>
      <c r="O188" s="1703">
        <f t="shared" si="35"/>
        <v>0</v>
      </c>
      <c r="P188" s="1703">
        <f t="shared" si="35"/>
        <v>0</v>
      </c>
      <c r="Q188" s="1703">
        <f t="shared" si="35"/>
        <v>0</v>
      </c>
      <c r="R188" s="1703">
        <f t="shared" si="35"/>
        <v>0</v>
      </c>
      <c r="S188" s="1703">
        <f t="shared" si="35"/>
        <v>0</v>
      </c>
      <c r="T188" s="1701">
        <v>0</v>
      </c>
    </row>
    <row r="189" spans="2:20">
      <c r="B189" s="1709"/>
      <c r="C189" s="1704"/>
      <c r="D189" s="1704"/>
      <c r="E189" s="1705"/>
      <c r="F189" s="1705"/>
      <c r="G189" s="1705"/>
      <c r="H189" s="1705"/>
      <c r="I189" s="1705"/>
      <c r="J189" s="1705"/>
      <c r="K189" s="1705"/>
      <c r="L189" s="1705"/>
      <c r="M189" s="1705"/>
      <c r="N189" s="1705"/>
      <c r="O189" s="1705"/>
      <c r="P189" s="1705"/>
      <c r="Q189" s="1705"/>
      <c r="R189" s="1705"/>
      <c r="S189" s="1705"/>
      <c r="T189" s="1706"/>
    </row>
    <row r="190" spans="2:20">
      <c r="B190" s="1707"/>
      <c r="C190" s="1697"/>
      <c r="D190" s="1697" t="s">
        <v>1671</v>
      </c>
      <c r="E190" s="1698"/>
      <c r="F190" s="1698"/>
      <c r="G190" s="1698"/>
      <c r="H190" s="1698"/>
      <c r="I190" s="1698"/>
      <c r="J190" s="1698"/>
      <c r="K190" s="1698"/>
      <c r="L190" s="1698"/>
      <c r="M190" s="1698"/>
      <c r="N190" s="1698"/>
      <c r="O190" s="1698"/>
      <c r="P190" s="1698"/>
      <c r="Q190" s="1698"/>
      <c r="R190" s="1698"/>
      <c r="S190" s="1698"/>
      <c r="T190" s="1699">
        <f>SUM(I190:S190)</f>
        <v>0</v>
      </c>
    </row>
    <row r="191" spans="2:20">
      <c r="B191" s="1707">
        <v>37</v>
      </c>
      <c r="C191" s="1697"/>
      <c r="D191" s="1697" t="s">
        <v>1672</v>
      </c>
      <c r="E191" s="1698"/>
      <c r="F191" s="1698"/>
      <c r="G191" s="1698"/>
      <c r="H191" s="1698"/>
      <c r="I191" s="1698"/>
      <c r="J191" s="1698"/>
      <c r="K191" s="1698"/>
      <c r="L191" s="1698"/>
      <c r="M191" s="1698"/>
      <c r="N191" s="1698"/>
      <c r="O191" s="1698"/>
      <c r="P191" s="1698"/>
      <c r="Q191" s="1698"/>
      <c r="R191" s="1698"/>
      <c r="S191" s="1698"/>
      <c r="T191" s="1699">
        <v>0</v>
      </c>
    </row>
    <row r="192" spans="2:20">
      <c r="B192" s="1707"/>
      <c r="C192" s="1697"/>
      <c r="D192" s="1697" t="s">
        <v>164</v>
      </c>
      <c r="E192" s="1698"/>
      <c r="F192" s="1698"/>
      <c r="G192" s="1698"/>
      <c r="H192" s="1698"/>
      <c r="I192" s="1700"/>
      <c r="J192" s="1700"/>
      <c r="K192" s="1700"/>
      <c r="L192" s="1700"/>
      <c r="M192" s="1700"/>
      <c r="N192" s="1700"/>
      <c r="O192" s="1700"/>
      <c r="P192" s="1700"/>
      <c r="Q192" s="1700"/>
      <c r="R192" s="1700"/>
      <c r="S192" s="1700"/>
      <c r="T192" s="1701">
        <v>0</v>
      </c>
    </row>
    <row r="193" spans="2:20">
      <c r="B193" s="1708"/>
      <c r="C193" s="1702"/>
      <c r="D193" s="1702"/>
      <c r="E193" s="1703">
        <f>SUM(E190:E192)</f>
        <v>0</v>
      </c>
      <c r="F193" s="1703">
        <f t="shared" ref="F193:S193" si="36">SUM(F190:F192)</f>
        <v>0</v>
      </c>
      <c r="G193" s="1703">
        <f t="shared" si="36"/>
        <v>0</v>
      </c>
      <c r="H193" s="1703">
        <f t="shared" si="36"/>
        <v>0</v>
      </c>
      <c r="I193" s="1703">
        <f t="shared" si="36"/>
        <v>0</v>
      </c>
      <c r="J193" s="1703">
        <f t="shared" si="36"/>
        <v>0</v>
      </c>
      <c r="K193" s="1703">
        <f t="shared" si="36"/>
        <v>0</v>
      </c>
      <c r="L193" s="1703">
        <f t="shared" si="36"/>
        <v>0</v>
      </c>
      <c r="M193" s="1703">
        <f t="shared" si="36"/>
        <v>0</v>
      </c>
      <c r="N193" s="1703">
        <f t="shared" si="36"/>
        <v>0</v>
      </c>
      <c r="O193" s="1703">
        <f t="shared" si="36"/>
        <v>0</v>
      </c>
      <c r="P193" s="1703">
        <f t="shared" si="36"/>
        <v>0</v>
      </c>
      <c r="Q193" s="1703">
        <f t="shared" si="36"/>
        <v>0</v>
      </c>
      <c r="R193" s="1703">
        <f t="shared" si="36"/>
        <v>0</v>
      </c>
      <c r="S193" s="1703">
        <f t="shared" si="36"/>
        <v>0</v>
      </c>
      <c r="T193" s="1701">
        <v>0</v>
      </c>
    </row>
    <row r="194" spans="2:20">
      <c r="B194" s="1709"/>
      <c r="C194" s="1704"/>
      <c r="D194" s="1704"/>
      <c r="E194" s="1705"/>
      <c r="F194" s="1705"/>
      <c r="G194" s="1705"/>
      <c r="H194" s="1705"/>
      <c r="I194" s="1705"/>
      <c r="J194" s="1705"/>
      <c r="K194" s="1705"/>
      <c r="L194" s="1705"/>
      <c r="M194" s="1705"/>
      <c r="N194" s="1705"/>
      <c r="O194" s="1705"/>
      <c r="P194" s="1705"/>
      <c r="Q194" s="1705"/>
      <c r="R194" s="1705"/>
      <c r="S194" s="1705"/>
      <c r="T194" s="1706"/>
    </row>
    <row r="195" spans="2:20">
      <c r="B195" s="1707"/>
      <c r="C195" s="1697"/>
      <c r="D195" s="1697" t="s">
        <v>1671</v>
      </c>
      <c r="E195" s="1698"/>
      <c r="F195" s="1698"/>
      <c r="G195" s="1698"/>
      <c r="H195" s="1698"/>
      <c r="I195" s="1698"/>
      <c r="J195" s="1698"/>
      <c r="K195" s="1698"/>
      <c r="L195" s="1698"/>
      <c r="M195" s="1698"/>
      <c r="N195" s="1698"/>
      <c r="O195" s="1698"/>
      <c r="P195" s="1698"/>
      <c r="Q195" s="1698"/>
      <c r="R195" s="1698"/>
      <c r="S195" s="1698"/>
      <c r="T195" s="1699">
        <f>SUM(I195:S195)</f>
        <v>0</v>
      </c>
    </row>
    <row r="196" spans="2:20">
      <c r="B196" s="1707">
        <v>38</v>
      </c>
      <c r="C196" s="1697"/>
      <c r="D196" s="1697" t="s">
        <v>1672</v>
      </c>
      <c r="E196" s="1698"/>
      <c r="F196" s="1698"/>
      <c r="G196" s="1698"/>
      <c r="H196" s="1698"/>
      <c r="I196" s="1698"/>
      <c r="J196" s="1698"/>
      <c r="K196" s="1698"/>
      <c r="L196" s="1698"/>
      <c r="M196" s="1698"/>
      <c r="N196" s="1698"/>
      <c r="O196" s="1698"/>
      <c r="P196" s="1698"/>
      <c r="Q196" s="1698"/>
      <c r="R196" s="1698"/>
      <c r="S196" s="1698"/>
      <c r="T196" s="1699">
        <v>0</v>
      </c>
    </row>
    <row r="197" spans="2:20">
      <c r="B197" s="1707"/>
      <c r="C197" s="1697"/>
      <c r="D197" s="1697" t="s">
        <v>164</v>
      </c>
      <c r="E197" s="1698"/>
      <c r="F197" s="1698"/>
      <c r="G197" s="1698"/>
      <c r="H197" s="1698"/>
      <c r="I197" s="1700"/>
      <c r="J197" s="1700"/>
      <c r="K197" s="1700"/>
      <c r="L197" s="1700"/>
      <c r="M197" s="1700"/>
      <c r="N197" s="1700"/>
      <c r="O197" s="1700"/>
      <c r="P197" s="1700"/>
      <c r="Q197" s="1700"/>
      <c r="R197" s="1700"/>
      <c r="S197" s="1700"/>
      <c r="T197" s="1701">
        <v>0</v>
      </c>
    </row>
    <row r="198" spans="2:20">
      <c r="B198" s="1708"/>
      <c r="C198" s="1702"/>
      <c r="D198" s="1702"/>
      <c r="E198" s="1703">
        <f>SUM(E195:E197)</f>
        <v>0</v>
      </c>
      <c r="F198" s="1703">
        <f t="shared" ref="F198:S198" si="37">SUM(F195:F197)</f>
        <v>0</v>
      </c>
      <c r="G198" s="1703">
        <f t="shared" si="37"/>
        <v>0</v>
      </c>
      <c r="H198" s="1703">
        <f t="shared" si="37"/>
        <v>0</v>
      </c>
      <c r="I198" s="1703">
        <f t="shared" si="37"/>
        <v>0</v>
      </c>
      <c r="J198" s="1703">
        <f t="shared" si="37"/>
        <v>0</v>
      </c>
      <c r="K198" s="1703">
        <f t="shared" si="37"/>
        <v>0</v>
      </c>
      <c r="L198" s="1703">
        <f t="shared" si="37"/>
        <v>0</v>
      </c>
      <c r="M198" s="1703">
        <f t="shared" si="37"/>
        <v>0</v>
      </c>
      <c r="N198" s="1703">
        <f t="shared" si="37"/>
        <v>0</v>
      </c>
      <c r="O198" s="1703">
        <f t="shared" si="37"/>
        <v>0</v>
      </c>
      <c r="P198" s="1703">
        <f t="shared" si="37"/>
        <v>0</v>
      </c>
      <c r="Q198" s="1703">
        <f t="shared" si="37"/>
        <v>0</v>
      </c>
      <c r="R198" s="1703">
        <f t="shared" si="37"/>
        <v>0</v>
      </c>
      <c r="S198" s="1703">
        <f t="shared" si="37"/>
        <v>0</v>
      </c>
      <c r="T198" s="1701">
        <v>0</v>
      </c>
    </row>
    <row r="199" spans="2:20">
      <c r="B199" s="1709"/>
      <c r="C199" s="1704"/>
      <c r="D199" s="1704"/>
      <c r="E199" s="1705"/>
      <c r="F199" s="1705"/>
      <c r="G199" s="1705"/>
      <c r="H199" s="1705"/>
      <c r="I199" s="1705"/>
      <c r="J199" s="1705"/>
      <c r="K199" s="1705"/>
      <c r="L199" s="1705"/>
      <c r="M199" s="1705"/>
      <c r="N199" s="1705"/>
      <c r="O199" s="1705"/>
      <c r="P199" s="1705"/>
      <c r="Q199" s="1705"/>
      <c r="R199" s="1705"/>
      <c r="S199" s="1705"/>
      <c r="T199" s="1706"/>
    </row>
    <row r="200" spans="2:20">
      <c r="B200" s="1707"/>
      <c r="C200" s="1697"/>
      <c r="D200" s="1697" t="s">
        <v>1671</v>
      </c>
      <c r="E200" s="1698"/>
      <c r="F200" s="1698"/>
      <c r="G200" s="1698"/>
      <c r="H200" s="1698"/>
      <c r="I200" s="1698"/>
      <c r="J200" s="1698"/>
      <c r="K200" s="1698"/>
      <c r="L200" s="1698"/>
      <c r="M200" s="1698"/>
      <c r="N200" s="1698"/>
      <c r="O200" s="1698"/>
      <c r="P200" s="1698"/>
      <c r="Q200" s="1698"/>
      <c r="R200" s="1698"/>
      <c r="S200" s="1698"/>
      <c r="T200" s="1699">
        <f>SUM(I200:S200)</f>
        <v>0</v>
      </c>
    </row>
    <row r="201" spans="2:20">
      <c r="B201" s="1707">
        <v>39</v>
      </c>
      <c r="C201" s="1697"/>
      <c r="D201" s="1697" t="s">
        <v>1672</v>
      </c>
      <c r="E201" s="1698"/>
      <c r="F201" s="1698"/>
      <c r="G201" s="1698"/>
      <c r="H201" s="1698"/>
      <c r="I201" s="1698"/>
      <c r="J201" s="1698"/>
      <c r="K201" s="1698"/>
      <c r="L201" s="1698"/>
      <c r="M201" s="1698"/>
      <c r="N201" s="1698"/>
      <c r="O201" s="1698"/>
      <c r="P201" s="1698"/>
      <c r="Q201" s="1698"/>
      <c r="R201" s="1698"/>
      <c r="S201" s="1698"/>
      <c r="T201" s="1699">
        <v>0</v>
      </c>
    </row>
    <row r="202" spans="2:20">
      <c r="B202" s="1707"/>
      <c r="C202" s="1697"/>
      <c r="D202" s="1697" t="s">
        <v>164</v>
      </c>
      <c r="E202" s="1698"/>
      <c r="F202" s="1698"/>
      <c r="G202" s="1698"/>
      <c r="H202" s="1698"/>
      <c r="I202" s="1700"/>
      <c r="J202" s="1700"/>
      <c r="K202" s="1700"/>
      <c r="L202" s="1700"/>
      <c r="M202" s="1700"/>
      <c r="N202" s="1700"/>
      <c r="O202" s="1700"/>
      <c r="P202" s="1700"/>
      <c r="Q202" s="1700"/>
      <c r="R202" s="1700"/>
      <c r="S202" s="1700"/>
      <c r="T202" s="1701">
        <v>0</v>
      </c>
    </row>
    <row r="203" spans="2:20">
      <c r="B203" s="1708"/>
      <c r="C203" s="1702"/>
      <c r="D203" s="1702"/>
      <c r="E203" s="1703">
        <f>SUM(E200:E202)</f>
        <v>0</v>
      </c>
      <c r="F203" s="1703">
        <f t="shared" ref="F203:S203" si="38">SUM(F200:F202)</f>
        <v>0</v>
      </c>
      <c r="G203" s="1703">
        <f t="shared" si="38"/>
        <v>0</v>
      </c>
      <c r="H203" s="1703">
        <f t="shared" si="38"/>
        <v>0</v>
      </c>
      <c r="I203" s="1703">
        <f t="shared" si="38"/>
        <v>0</v>
      </c>
      <c r="J203" s="1703">
        <f t="shared" si="38"/>
        <v>0</v>
      </c>
      <c r="K203" s="1703">
        <f t="shared" si="38"/>
        <v>0</v>
      </c>
      <c r="L203" s="1703">
        <f t="shared" si="38"/>
        <v>0</v>
      </c>
      <c r="M203" s="1703">
        <f t="shared" si="38"/>
        <v>0</v>
      </c>
      <c r="N203" s="1703">
        <f t="shared" si="38"/>
        <v>0</v>
      </c>
      <c r="O203" s="1703">
        <f t="shared" si="38"/>
        <v>0</v>
      </c>
      <c r="P203" s="1703">
        <f t="shared" si="38"/>
        <v>0</v>
      </c>
      <c r="Q203" s="1703">
        <f t="shared" si="38"/>
        <v>0</v>
      </c>
      <c r="R203" s="1703">
        <f t="shared" si="38"/>
        <v>0</v>
      </c>
      <c r="S203" s="1703">
        <f t="shared" si="38"/>
        <v>0</v>
      </c>
      <c r="T203" s="1701">
        <v>0</v>
      </c>
    </row>
    <row r="204" spans="2:20">
      <c r="B204" s="1709"/>
      <c r="C204" s="1704"/>
      <c r="D204" s="1704"/>
      <c r="E204" s="1705"/>
      <c r="F204" s="1705"/>
      <c r="G204" s="1705"/>
      <c r="H204" s="1705"/>
      <c r="I204" s="1705"/>
      <c r="J204" s="1705"/>
      <c r="K204" s="1705"/>
      <c r="L204" s="1705"/>
      <c r="M204" s="1705"/>
      <c r="N204" s="1705"/>
      <c r="O204" s="1705"/>
      <c r="P204" s="1705"/>
      <c r="Q204" s="1705"/>
      <c r="R204" s="1705"/>
      <c r="S204" s="1705"/>
      <c r="T204" s="1706"/>
    </row>
    <row r="205" spans="2:20">
      <c r="B205" s="1707"/>
      <c r="C205" s="1697"/>
      <c r="D205" s="1697" t="s">
        <v>1671</v>
      </c>
      <c r="E205" s="1698"/>
      <c r="F205" s="1698"/>
      <c r="G205" s="1698"/>
      <c r="H205" s="1698"/>
      <c r="I205" s="1698"/>
      <c r="J205" s="1698"/>
      <c r="K205" s="1698"/>
      <c r="L205" s="1698"/>
      <c r="M205" s="1698"/>
      <c r="N205" s="1698"/>
      <c r="O205" s="1698"/>
      <c r="P205" s="1698"/>
      <c r="Q205" s="1698"/>
      <c r="R205" s="1698"/>
      <c r="S205" s="1698"/>
      <c r="T205" s="1699">
        <f>SUM(I205:S205)</f>
        <v>0</v>
      </c>
    </row>
    <row r="206" spans="2:20">
      <c r="B206" s="1707">
        <v>40</v>
      </c>
      <c r="C206" s="1697"/>
      <c r="D206" s="1697" t="s">
        <v>1672</v>
      </c>
      <c r="E206" s="1698"/>
      <c r="F206" s="1698"/>
      <c r="G206" s="1698"/>
      <c r="H206" s="1698"/>
      <c r="I206" s="1698"/>
      <c r="J206" s="1698"/>
      <c r="K206" s="1698"/>
      <c r="L206" s="1698"/>
      <c r="M206" s="1698"/>
      <c r="N206" s="1698"/>
      <c r="O206" s="1698"/>
      <c r="P206" s="1698"/>
      <c r="Q206" s="1698"/>
      <c r="R206" s="1698"/>
      <c r="S206" s="1698"/>
      <c r="T206" s="1699">
        <v>0</v>
      </c>
    </row>
    <row r="207" spans="2:20">
      <c r="B207" s="1707"/>
      <c r="C207" s="1697"/>
      <c r="D207" s="1697" t="s">
        <v>164</v>
      </c>
      <c r="E207" s="1698"/>
      <c r="F207" s="1698"/>
      <c r="G207" s="1698"/>
      <c r="H207" s="1698"/>
      <c r="I207" s="1700"/>
      <c r="J207" s="1700"/>
      <c r="K207" s="1700"/>
      <c r="L207" s="1700"/>
      <c r="M207" s="1700"/>
      <c r="N207" s="1700"/>
      <c r="O207" s="1700"/>
      <c r="P207" s="1700"/>
      <c r="Q207" s="1700"/>
      <c r="R207" s="1700"/>
      <c r="S207" s="1700"/>
      <c r="T207" s="1701">
        <v>0</v>
      </c>
    </row>
    <row r="208" spans="2:20">
      <c r="B208" s="1708"/>
      <c r="C208" s="1702"/>
      <c r="D208" s="1702"/>
      <c r="E208" s="1703">
        <f>SUM(E205:E207)</f>
        <v>0</v>
      </c>
      <c r="F208" s="1703">
        <f t="shared" ref="F208:S208" si="39">SUM(F205:F207)</f>
        <v>0</v>
      </c>
      <c r="G208" s="1703">
        <f t="shared" si="39"/>
        <v>0</v>
      </c>
      <c r="H208" s="1703">
        <f t="shared" si="39"/>
        <v>0</v>
      </c>
      <c r="I208" s="1703">
        <f t="shared" si="39"/>
        <v>0</v>
      </c>
      <c r="J208" s="1703">
        <f t="shared" si="39"/>
        <v>0</v>
      </c>
      <c r="K208" s="1703">
        <f t="shared" si="39"/>
        <v>0</v>
      </c>
      <c r="L208" s="1703">
        <f t="shared" si="39"/>
        <v>0</v>
      </c>
      <c r="M208" s="1703">
        <f t="shared" si="39"/>
        <v>0</v>
      </c>
      <c r="N208" s="1703">
        <f t="shared" si="39"/>
        <v>0</v>
      </c>
      <c r="O208" s="1703">
        <f t="shared" si="39"/>
        <v>0</v>
      </c>
      <c r="P208" s="1703">
        <f t="shared" si="39"/>
        <v>0</v>
      </c>
      <c r="Q208" s="1703">
        <f t="shared" si="39"/>
        <v>0</v>
      </c>
      <c r="R208" s="1703">
        <f t="shared" si="39"/>
        <v>0</v>
      </c>
      <c r="S208" s="1703">
        <f t="shared" si="39"/>
        <v>0</v>
      </c>
      <c r="T208" s="1701">
        <v>0</v>
      </c>
    </row>
    <row r="209" spans="2:20">
      <c r="B209" s="1709"/>
      <c r="C209" s="1704"/>
      <c r="D209" s="1704"/>
      <c r="E209" s="1705"/>
      <c r="F209" s="1705"/>
      <c r="G209" s="1705"/>
      <c r="H209" s="1705"/>
      <c r="I209" s="1705"/>
      <c r="J209" s="1705"/>
      <c r="K209" s="1705"/>
      <c r="L209" s="1705"/>
      <c r="M209" s="1705"/>
      <c r="N209" s="1705"/>
      <c r="O209" s="1705"/>
      <c r="P209" s="1705"/>
      <c r="Q209" s="1705"/>
      <c r="R209" s="1705"/>
      <c r="S209" s="1705"/>
      <c r="T209" s="1706"/>
    </row>
    <row r="210" spans="2:20">
      <c r="B210" s="1707"/>
      <c r="C210" s="1697"/>
      <c r="D210" s="1697" t="s">
        <v>1671</v>
      </c>
      <c r="E210" s="1698"/>
      <c r="F210" s="1698"/>
      <c r="G210" s="1698"/>
      <c r="H210" s="1698"/>
      <c r="I210" s="1698"/>
      <c r="J210" s="1698"/>
      <c r="K210" s="1698"/>
      <c r="L210" s="1698"/>
      <c r="M210" s="1698"/>
      <c r="N210" s="1698"/>
      <c r="O210" s="1698"/>
      <c r="P210" s="1698"/>
      <c r="Q210" s="1698"/>
      <c r="R210" s="1698"/>
      <c r="S210" s="1698"/>
      <c r="T210" s="1699">
        <f>SUM(I210:S210)</f>
        <v>0</v>
      </c>
    </row>
    <row r="211" spans="2:20">
      <c r="B211" s="1707">
        <v>41</v>
      </c>
      <c r="C211" s="1697"/>
      <c r="D211" s="1697" t="s">
        <v>1672</v>
      </c>
      <c r="E211" s="1698"/>
      <c r="F211" s="1698"/>
      <c r="G211" s="1698"/>
      <c r="H211" s="1698"/>
      <c r="I211" s="1698"/>
      <c r="J211" s="1698"/>
      <c r="K211" s="1698"/>
      <c r="L211" s="1698"/>
      <c r="M211" s="1698"/>
      <c r="N211" s="1698"/>
      <c r="O211" s="1698"/>
      <c r="P211" s="1698"/>
      <c r="Q211" s="1698"/>
      <c r="R211" s="1698"/>
      <c r="S211" s="1698"/>
      <c r="T211" s="1699">
        <v>0</v>
      </c>
    </row>
    <row r="212" spans="2:20">
      <c r="B212" s="1707"/>
      <c r="C212" s="1697"/>
      <c r="D212" s="1697" t="s">
        <v>164</v>
      </c>
      <c r="E212" s="1698"/>
      <c r="F212" s="1698"/>
      <c r="G212" s="1698"/>
      <c r="H212" s="1698"/>
      <c r="I212" s="1700"/>
      <c r="J212" s="1700"/>
      <c r="K212" s="1700"/>
      <c r="L212" s="1700"/>
      <c r="M212" s="1700"/>
      <c r="N212" s="1700"/>
      <c r="O212" s="1700"/>
      <c r="P212" s="1700"/>
      <c r="Q212" s="1700"/>
      <c r="R212" s="1700"/>
      <c r="S212" s="1700"/>
      <c r="T212" s="1701">
        <v>0</v>
      </c>
    </row>
    <row r="213" spans="2:20">
      <c r="B213" s="1708"/>
      <c r="C213" s="1702"/>
      <c r="D213" s="1702"/>
      <c r="E213" s="1703">
        <f>SUM(E210:E212)</f>
        <v>0</v>
      </c>
      <c r="F213" s="1703">
        <f t="shared" ref="F213:S213" si="40">SUM(F210:F212)</f>
        <v>0</v>
      </c>
      <c r="G213" s="1703">
        <f t="shared" si="40"/>
        <v>0</v>
      </c>
      <c r="H213" s="1703">
        <f t="shared" si="40"/>
        <v>0</v>
      </c>
      <c r="I213" s="1703">
        <f t="shared" si="40"/>
        <v>0</v>
      </c>
      <c r="J213" s="1703">
        <f t="shared" si="40"/>
        <v>0</v>
      </c>
      <c r="K213" s="1703">
        <f t="shared" si="40"/>
        <v>0</v>
      </c>
      <c r="L213" s="1703">
        <f t="shared" si="40"/>
        <v>0</v>
      </c>
      <c r="M213" s="1703">
        <f t="shared" si="40"/>
        <v>0</v>
      </c>
      <c r="N213" s="1703">
        <f t="shared" si="40"/>
        <v>0</v>
      </c>
      <c r="O213" s="1703">
        <f t="shared" si="40"/>
        <v>0</v>
      </c>
      <c r="P213" s="1703">
        <f t="shared" si="40"/>
        <v>0</v>
      </c>
      <c r="Q213" s="1703">
        <f t="shared" si="40"/>
        <v>0</v>
      </c>
      <c r="R213" s="1703">
        <f t="shared" si="40"/>
        <v>0</v>
      </c>
      <c r="S213" s="1703">
        <f t="shared" si="40"/>
        <v>0</v>
      </c>
      <c r="T213" s="1701">
        <v>0</v>
      </c>
    </row>
    <row r="214" spans="2:20">
      <c r="B214" s="1709"/>
      <c r="C214" s="1704"/>
      <c r="D214" s="1704"/>
      <c r="E214" s="1705"/>
      <c r="F214" s="1705"/>
      <c r="G214" s="1705"/>
      <c r="H214" s="1705"/>
      <c r="I214" s="1705"/>
      <c r="J214" s="1705"/>
      <c r="K214" s="1705"/>
      <c r="L214" s="1705"/>
      <c r="M214" s="1705"/>
      <c r="N214" s="1705"/>
      <c r="O214" s="1705"/>
      <c r="P214" s="1705"/>
      <c r="Q214" s="1705"/>
      <c r="R214" s="1705"/>
      <c r="S214" s="1705"/>
      <c r="T214" s="1706"/>
    </row>
    <row r="215" spans="2:20">
      <c r="B215" s="1707"/>
      <c r="C215" s="1697"/>
      <c r="D215" s="1697" t="s">
        <v>1671</v>
      </c>
      <c r="E215" s="1698"/>
      <c r="F215" s="1698"/>
      <c r="G215" s="1698"/>
      <c r="H215" s="1698"/>
      <c r="I215" s="1698"/>
      <c r="J215" s="1698"/>
      <c r="K215" s="1698"/>
      <c r="L215" s="1698"/>
      <c r="M215" s="1698"/>
      <c r="N215" s="1698"/>
      <c r="O215" s="1698"/>
      <c r="P215" s="1698"/>
      <c r="Q215" s="1698"/>
      <c r="R215" s="1698"/>
      <c r="S215" s="1698"/>
      <c r="T215" s="1699">
        <f>SUM(I215:S215)</f>
        <v>0</v>
      </c>
    </row>
    <row r="216" spans="2:20">
      <c r="B216" s="1707">
        <v>42</v>
      </c>
      <c r="C216" s="1697"/>
      <c r="D216" s="1697" t="s">
        <v>1672</v>
      </c>
      <c r="E216" s="1698"/>
      <c r="F216" s="1698"/>
      <c r="G216" s="1698"/>
      <c r="H216" s="1698"/>
      <c r="I216" s="1698"/>
      <c r="J216" s="1698"/>
      <c r="K216" s="1698"/>
      <c r="L216" s="1698"/>
      <c r="M216" s="1698"/>
      <c r="N216" s="1698"/>
      <c r="O216" s="1698"/>
      <c r="P216" s="1698"/>
      <c r="Q216" s="1698"/>
      <c r="R216" s="1698"/>
      <c r="S216" s="1698"/>
      <c r="T216" s="1699">
        <v>0</v>
      </c>
    </row>
    <row r="217" spans="2:20">
      <c r="B217" s="1707"/>
      <c r="C217" s="1697"/>
      <c r="D217" s="1697" t="s">
        <v>164</v>
      </c>
      <c r="E217" s="1698"/>
      <c r="F217" s="1698"/>
      <c r="G217" s="1698"/>
      <c r="H217" s="1698"/>
      <c r="I217" s="1700"/>
      <c r="J217" s="1700"/>
      <c r="K217" s="1700"/>
      <c r="L217" s="1700"/>
      <c r="M217" s="1700"/>
      <c r="N217" s="1700"/>
      <c r="O217" s="1700"/>
      <c r="P217" s="1700"/>
      <c r="Q217" s="1700"/>
      <c r="R217" s="1700"/>
      <c r="S217" s="1700"/>
      <c r="T217" s="1701">
        <v>0</v>
      </c>
    </row>
    <row r="218" spans="2:20">
      <c r="B218" s="1708"/>
      <c r="C218" s="1702"/>
      <c r="D218" s="1702"/>
      <c r="E218" s="1703">
        <f>SUM(E215:E217)</f>
        <v>0</v>
      </c>
      <c r="F218" s="1703">
        <f t="shared" ref="F218:S218" si="41">SUM(F215:F217)</f>
        <v>0</v>
      </c>
      <c r="G218" s="1703">
        <f t="shared" si="41"/>
        <v>0</v>
      </c>
      <c r="H218" s="1703">
        <f t="shared" si="41"/>
        <v>0</v>
      </c>
      <c r="I218" s="1703">
        <f t="shared" si="41"/>
        <v>0</v>
      </c>
      <c r="J218" s="1703">
        <f t="shared" si="41"/>
        <v>0</v>
      </c>
      <c r="K218" s="1703">
        <f t="shared" si="41"/>
        <v>0</v>
      </c>
      <c r="L218" s="1703">
        <f t="shared" si="41"/>
        <v>0</v>
      </c>
      <c r="M218" s="1703">
        <f t="shared" si="41"/>
        <v>0</v>
      </c>
      <c r="N218" s="1703">
        <f t="shared" si="41"/>
        <v>0</v>
      </c>
      <c r="O218" s="1703">
        <f t="shared" si="41"/>
        <v>0</v>
      </c>
      <c r="P218" s="1703">
        <f t="shared" si="41"/>
        <v>0</v>
      </c>
      <c r="Q218" s="1703">
        <f t="shared" si="41"/>
        <v>0</v>
      </c>
      <c r="R218" s="1703">
        <f t="shared" si="41"/>
        <v>0</v>
      </c>
      <c r="S218" s="1703">
        <f t="shared" si="41"/>
        <v>0</v>
      </c>
      <c r="T218" s="1701">
        <v>0</v>
      </c>
    </row>
    <row r="219" spans="2:20">
      <c r="B219" s="1709"/>
      <c r="C219" s="1704"/>
      <c r="D219" s="1704"/>
      <c r="E219" s="1705"/>
      <c r="F219" s="1705"/>
      <c r="G219" s="1705"/>
      <c r="H219" s="1705"/>
      <c r="I219" s="1705"/>
      <c r="J219" s="1705"/>
      <c r="K219" s="1705"/>
      <c r="L219" s="1705"/>
      <c r="M219" s="1705"/>
      <c r="N219" s="1705"/>
      <c r="O219" s="1705"/>
      <c r="P219" s="1705"/>
      <c r="Q219" s="1705"/>
      <c r="R219" s="1705"/>
      <c r="S219" s="1705"/>
      <c r="T219" s="1706"/>
    </row>
    <row r="220" spans="2:20">
      <c r="B220" s="1707"/>
      <c r="C220" s="1697"/>
      <c r="D220" s="1697" t="s">
        <v>1671</v>
      </c>
      <c r="E220" s="1698"/>
      <c r="F220" s="1698"/>
      <c r="G220" s="1698"/>
      <c r="H220" s="1698"/>
      <c r="I220" s="1698"/>
      <c r="J220" s="1698"/>
      <c r="K220" s="1698"/>
      <c r="L220" s="1698"/>
      <c r="M220" s="1698"/>
      <c r="N220" s="1698"/>
      <c r="O220" s="1698"/>
      <c r="P220" s="1698"/>
      <c r="Q220" s="1698"/>
      <c r="R220" s="1698"/>
      <c r="S220" s="1698"/>
      <c r="T220" s="1699">
        <f>SUM(I220:S220)</f>
        <v>0</v>
      </c>
    </row>
    <row r="221" spans="2:20">
      <c r="B221" s="1707">
        <v>43</v>
      </c>
      <c r="C221" s="1697"/>
      <c r="D221" s="1697" t="s">
        <v>1672</v>
      </c>
      <c r="E221" s="1698"/>
      <c r="F221" s="1698"/>
      <c r="G221" s="1698"/>
      <c r="H221" s="1698"/>
      <c r="I221" s="1698"/>
      <c r="J221" s="1698"/>
      <c r="K221" s="1698"/>
      <c r="L221" s="1698"/>
      <c r="M221" s="1698"/>
      <c r="N221" s="1698"/>
      <c r="O221" s="1698"/>
      <c r="P221" s="1698"/>
      <c r="Q221" s="1698"/>
      <c r="R221" s="1698"/>
      <c r="S221" s="1698"/>
      <c r="T221" s="1699">
        <v>0</v>
      </c>
    </row>
    <row r="222" spans="2:20">
      <c r="B222" s="1707"/>
      <c r="C222" s="1697"/>
      <c r="D222" s="1697" t="s">
        <v>164</v>
      </c>
      <c r="E222" s="1698"/>
      <c r="F222" s="1698"/>
      <c r="G222" s="1698"/>
      <c r="H222" s="1698"/>
      <c r="I222" s="1700"/>
      <c r="J222" s="1700"/>
      <c r="K222" s="1700"/>
      <c r="L222" s="1700"/>
      <c r="M222" s="1700"/>
      <c r="N222" s="1700"/>
      <c r="O222" s="1700"/>
      <c r="P222" s="1700"/>
      <c r="Q222" s="1700"/>
      <c r="R222" s="1700"/>
      <c r="S222" s="1700"/>
      <c r="T222" s="1701">
        <v>0</v>
      </c>
    </row>
    <row r="223" spans="2:20">
      <c r="B223" s="1708"/>
      <c r="C223" s="1702"/>
      <c r="D223" s="1702"/>
      <c r="E223" s="1703">
        <f>SUM(E220:E222)</f>
        <v>0</v>
      </c>
      <c r="F223" s="1703">
        <f t="shared" ref="F223:S223" si="42">SUM(F220:F222)</f>
        <v>0</v>
      </c>
      <c r="G223" s="1703">
        <f t="shared" si="42"/>
        <v>0</v>
      </c>
      <c r="H223" s="1703">
        <f t="shared" si="42"/>
        <v>0</v>
      </c>
      <c r="I223" s="1703">
        <f t="shared" si="42"/>
        <v>0</v>
      </c>
      <c r="J223" s="1703">
        <f t="shared" si="42"/>
        <v>0</v>
      </c>
      <c r="K223" s="1703">
        <f t="shared" si="42"/>
        <v>0</v>
      </c>
      <c r="L223" s="1703">
        <f t="shared" si="42"/>
        <v>0</v>
      </c>
      <c r="M223" s="1703">
        <f t="shared" si="42"/>
        <v>0</v>
      </c>
      <c r="N223" s="1703">
        <f t="shared" si="42"/>
        <v>0</v>
      </c>
      <c r="O223" s="1703">
        <f t="shared" si="42"/>
        <v>0</v>
      </c>
      <c r="P223" s="1703">
        <f t="shared" si="42"/>
        <v>0</v>
      </c>
      <c r="Q223" s="1703">
        <f t="shared" si="42"/>
        <v>0</v>
      </c>
      <c r="R223" s="1703">
        <f t="shared" si="42"/>
        <v>0</v>
      </c>
      <c r="S223" s="1703">
        <f t="shared" si="42"/>
        <v>0</v>
      </c>
      <c r="T223" s="1701">
        <v>0</v>
      </c>
    </row>
    <row r="224" spans="2:20">
      <c r="B224" s="1709"/>
      <c r="C224" s="1704"/>
      <c r="D224" s="1704"/>
      <c r="E224" s="1705"/>
      <c r="F224" s="1705"/>
      <c r="G224" s="1705"/>
      <c r="H224" s="1705"/>
      <c r="I224" s="1705"/>
      <c r="J224" s="1705"/>
      <c r="K224" s="1705"/>
      <c r="L224" s="1705"/>
      <c r="M224" s="1705"/>
      <c r="N224" s="1705"/>
      <c r="O224" s="1705"/>
      <c r="P224" s="1705"/>
      <c r="Q224" s="1705"/>
      <c r="R224" s="1705"/>
      <c r="S224" s="1705"/>
      <c r="T224" s="1706"/>
    </row>
    <row r="225" spans="2:20">
      <c r="B225" s="1707"/>
      <c r="C225" s="1697"/>
      <c r="D225" s="1697" t="s">
        <v>1671</v>
      </c>
      <c r="E225" s="1698"/>
      <c r="F225" s="1698"/>
      <c r="G225" s="1698"/>
      <c r="H225" s="1698"/>
      <c r="I225" s="1698"/>
      <c r="J225" s="1698"/>
      <c r="K225" s="1698"/>
      <c r="L225" s="1698"/>
      <c r="M225" s="1698"/>
      <c r="N225" s="1698"/>
      <c r="O225" s="1698"/>
      <c r="P225" s="1698"/>
      <c r="Q225" s="1698"/>
      <c r="R225" s="1698"/>
      <c r="S225" s="1698"/>
      <c r="T225" s="1699">
        <f>SUM(I225:S225)</f>
        <v>0</v>
      </c>
    </row>
    <row r="226" spans="2:20">
      <c r="B226" s="1707">
        <v>44</v>
      </c>
      <c r="C226" s="1697"/>
      <c r="D226" s="1697" t="s">
        <v>1672</v>
      </c>
      <c r="E226" s="1698"/>
      <c r="F226" s="1698"/>
      <c r="G226" s="1698"/>
      <c r="H226" s="1698"/>
      <c r="I226" s="1698"/>
      <c r="J226" s="1698"/>
      <c r="K226" s="1698"/>
      <c r="L226" s="1698"/>
      <c r="M226" s="1698"/>
      <c r="N226" s="1698"/>
      <c r="O226" s="1698"/>
      <c r="P226" s="1698"/>
      <c r="Q226" s="1698"/>
      <c r="R226" s="1698"/>
      <c r="S226" s="1698"/>
      <c r="T226" s="1699">
        <v>0</v>
      </c>
    </row>
    <row r="227" spans="2:20">
      <c r="B227" s="1707"/>
      <c r="C227" s="1697"/>
      <c r="D227" s="1697" t="s">
        <v>164</v>
      </c>
      <c r="E227" s="1698"/>
      <c r="F227" s="1698"/>
      <c r="G227" s="1698"/>
      <c r="H227" s="1698"/>
      <c r="I227" s="1700"/>
      <c r="J227" s="1700"/>
      <c r="K227" s="1700"/>
      <c r="L227" s="1700"/>
      <c r="M227" s="1700"/>
      <c r="N227" s="1700"/>
      <c r="O227" s="1700"/>
      <c r="P227" s="1700"/>
      <c r="Q227" s="1700"/>
      <c r="R227" s="1700"/>
      <c r="S227" s="1700"/>
      <c r="T227" s="1701">
        <v>0</v>
      </c>
    </row>
    <row r="228" spans="2:20">
      <c r="B228" s="1708"/>
      <c r="C228" s="1702"/>
      <c r="D228" s="1702"/>
      <c r="E228" s="1703">
        <f>SUM(E225:E227)</f>
        <v>0</v>
      </c>
      <c r="F228" s="1703">
        <f t="shared" ref="F228:S228" si="43">SUM(F225:F227)</f>
        <v>0</v>
      </c>
      <c r="G228" s="1703">
        <f t="shared" si="43"/>
        <v>0</v>
      </c>
      <c r="H228" s="1703">
        <f t="shared" si="43"/>
        <v>0</v>
      </c>
      <c r="I228" s="1703">
        <f t="shared" si="43"/>
        <v>0</v>
      </c>
      <c r="J228" s="1703">
        <f t="shared" si="43"/>
        <v>0</v>
      </c>
      <c r="K228" s="1703">
        <f t="shared" si="43"/>
        <v>0</v>
      </c>
      <c r="L228" s="1703">
        <f t="shared" si="43"/>
        <v>0</v>
      </c>
      <c r="M228" s="1703">
        <f t="shared" si="43"/>
        <v>0</v>
      </c>
      <c r="N228" s="1703">
        <f t="shared" si="43"/>
        <v>0</v>
      </c>
      <c r="O228" s="1703">
        <f t="shared" si="43"/>
        <v>0</v>
      </c>
      <c r="P228" s="1703">
        <f t="shared" si="43"/>
        <v>0</v>
      </c>
      <c r="Q228" s="1703">
        <f t="shared" si="43"/>
        <v>0</v>
      </c>
      <c r="R228" s="1703">
        <f t="shared" si="43"/>
        <v>0</v>
      </c>
      <c r="S228" s="1703">
        <f t="shared" si="43"/>
        <v>0</v>
      </c>
      <c r="T228" s="1701">
        <v>0</v>
      </c>
    </row>
    <row r="229" spans="2:20">
      <c r="B229" s="1709"/>
      <c r="C229" s="1704"/>
      <c r="D229" s="1704"/>
      <c r="E229" s="1705"/>
      <c r="F229" s="1705"/>
      <c r="G229" s="1705"/>
      <c r="H229" s="1705"/>
      <c r="I229" s="1705"/>
      <c r="J229" s="1705"/>
      <c r="K229" s="1705"/>
      <c r="L229" s="1705"/>
      <c r="M229" s="1705"/>
      <c r="N229" s="1705"/>
      <c r="O229" s="1705"/>
      <c r="P229" s="1705"/>
      <c r="Q229" s="1705"/>
      <c r="R229" s="1705"/>
      <c r="S229" s="1705"/>
      <c r="T229" s="1710"/>
    </row>
    <row r="230" spans="2:20">
      <c r="B230" s="1707"/>
      <c r="C230" s="1697"/>
      <c r="D230" s="1697" t="s">
        <v>1671</v>
      </c>
      <c r="E230" s="1698"/>
      <c r="F230" s="1698"/>
      <c r="G230" s="1698"/>
      <c r="H230" s="1698"/>
      <c r="I230" s="1698"/>
      <c r="J230" s="1698"/>
      <c r="K230" s="1698"/>
      <c r="L230" s="1698"/>
      <c r="M230" s="1698"/>
      <c r="N230" s="1698"/>
      <c r="O230" s="1698"/>
      <c r="P230" s="1698"/>
      <c r="Q230" s="1698"/>
      <c r="R230" s="1698"/>
      <c r="S230" s="1698"/>
      <c r="T230" s="1699">
        <f>SUM(I230:S230)</f>
        <v>0</v>
      </c>
    </row>
    <row r="231" spans="2:20">
      <c r="B231" s="1707">
        <v>45</v>
      </c>
      <c r="C231" s="1697"/>
      <c r="D231" s="1697" t="s">
        <v>1672</v>
      </c>
      <c r="E231" s="1698"/>
      <c r="F231" s="1698"/>
      <c r="G231" s="1698"/>
      <c r="H231" s="1698"/>
      <c r="I231" s="1698"/>
      <c r="J231" s="1698"/>
      <c r="K231" s="1698"/>
      <c r="L231" s="1698"/>
      <c r="M231" s="1698"/>
      <c r="N231" s="1698"/>
      <c r="O231" s="1698"/>
      <c r="P231" s="1698"/>
      <c r="Q231" s="1698"/>
      <c r="R231" s="1698"/>
      <c r="S231" s="1698"/>
      <c r="T231" s="1699">
        <v>0</v>
      </c>
    </row>
    <row r="232" spans="2:20">
      <c r="B232" s="1707"/>
      <c r="C232" s="1697"/>
      <c r="D232" s="1697" t="s">
        <v>164</v>
      </c>
      <c r="E232" s="1698"/>
      <c r="F232" s="1698"/>
      <c r="G232" s="1698"/>
      <c r="H232" s="1698"/>
      <c r="I232" s="1700"/>
      <c r="J232" s="1700"/>
      <c r="K232" s="1700"/>
      <c r="L232" s="1700"/>
      <c r="M232" s="1700"/>
      <c r="N232" s="1700"/>
      <c r="O232" s="1700"/>
      <c r="P232" s="1700"/>
      <c r="Q232" s="1700"/>
      <c r="R232" s="1700"/>
      <c r="S232" s="1700"/>
      <c r="T232" s="1701">
        <v>0</v>
      </c>
    </row>
    <row r="233" spans="2:20">
      <c r="B233" s="1708"/>
      <c r="C233" s="1702"/>
      <c r="D233" s="1702"/>
      <c r="E233" s="1703">
        <f>SUM(E230:E232)</f>
        <v>0</v>
      </c>
      <c r="F233" s="1703">
        <f t="shared" ref="F233:S233" si="44">SUM(F230:F232)</f>
        <v>0</v>
      </c>
      <c r="G233" s="1703">
        <f t="shared" si="44"/>
        <v>0</v>
      </c>
      <c r="H233" s="1703">
        <f t="shared" si="44"/>
        <v>0</v>
      </c>
      <c r="I233" s="1703">
        <f t="shared" si="44"/>
        <v>0</v>
      </c>
      <c r="J233" s="1703">
        <f t="shared" si="44"/>
        <v>0</v>
      </c>
      <c r="K233" s="1703">
        <f t="shared" si="44"/>
        <v>0</v>
      </c>
      <c r="L233" s="1703">
        <f t="shared" si="44"/>
        <v>0</v>
      </c>
      <c r="M233" s="1703">
        <f t="shared" si="44"/>
        <v>0</v>
      </c>
      <c r="N233" s="1703">
        <f t="shared" si="44"/>
        <v>0</v>
      </c>
      <c r="O233" s="1703">
        <f t="shared" si="44"/>
        <v>0</v>
      </c>
      <c r="P233" s="1703">
        <f t="shared" si="44"/>
        <v>0</v>
      </c>
      <c r="Q233" s="1703">
        <f t="shared" si="44"/>
        <v>0</v>
      </c>
      <c r="R233" s="1703">
        <f t="shared" si="44"/>
        <v>0</v>
      </c>
      <c r="S233" s="1703">
        <f t="shared" si="44"/>
        <v>0</v>
      </c>
      <c r="T233" s="1701">
        <v>0</v>
      </c>
    </row>
    <row r="234" spans="2:20">
      <c r="B234" s="1709"/>
      <c r="C234" s="1704"/>
      <c r="D234" s="1704"/>
      <c r="E234" s="1705"/>
      <c r="F234" s="1705"/>
      <c r="G234" s="1705"/>
      <c r="H234" s="1705"/>
      <c r="I234" s="1705"/>
      <c r="J234" s="1705"/>
      <c r="K234" s="1705"/>
      <c r="L234" s="1705"/>
      <c r="M234" s="1705"/>
      <c r="N234" s="1705"/>
      <c r="O234" s="1705"/>
      <c r="P234" s="1705"/>
      <c r="Q234" s="1705"/>
      <c r="R234" s="1705"/>
      <c r="S234" s="1705"/>
      <c r="T234" s="1706"/>
    </row>
    <row r="235" spans="2:20">
      <c r="B235" s="1707"/>
      <c r="C235" s="1697"/>
      <c r="D235" s="1697" t="s">
        <v>1671</v>
      </c>
      <c r="E235" s="1698"/>
      <c r="F235" s="1698"/>
      <c r="G235" s="1698"/>
      <c r="H235" s="1698"/>
      <c r="I235" s="1698"/>
      <c r="J235" s="1698"/>
      <c r="K235" s="1698"/>
      <c r="L235" s="1698"/>
      <c r="M235" s="1698"/>
      <c r="N235" s="1698"/>
      <c r="O235" s="1698"/>
      <c r="P235" s="1698"/>
      <c r="Q235" s="1698"/>
      <c r="R235" s="1698"/>
      <c r="S235" s="1698"/>
      <c r="T235" s="1699">
        <f>SUM(I235:S235)</f>
        <v>0</v>
      </c>
    </row>
    <row r="236" spans="2:20">
      <c r="B236" s="1707">
        <v>46</v>
      </c>
      <c r="C236" s="1697"/>
      <c r="D236" s="1697" t="s">
        <v>1672</v>
      </c>
      <c r="E236" s="1698"/>
      <c r="F236" s="1698"/>
      <c r="G236" s="1698"/>
      <c r="H236" s="1698"/>
      <c r="I236" s="1698"/>
      <c r="J236" s="1698"/>
      <c r="K236" s="1698"/>
      <c r="L236" s="1698"/>
      <c r="M236" s="1698"/>
      <c r="N236" s="1698"/>
      <c r="O236" s="1698"/>
      <c r="P236" s="1698"/>
      <c r="Q236" s="1698"/>
      <c r="R236" s="1698"/>
      <c r="S236" s="1698"/>
      <c r="T236" s="1699">
        <v>0</v>
      </c>
    </row>
    <row r="237" spans="2:20">
      <c r="B237" s="1707"/>
      <c r="C237" s="1697"/>
      <c r="D237" s="1697" t="s">
        <v>164</v>
      </c>
      <c r="E237" s="1698"/>
      <c r="F237" s="1698"/>
      <c r="G237" s="1698"/>
      <c r="H237" s="1698"/>
      <c r="I237" s="1700"/>
      <c r="J237" s="1700"/>
      <c r="K237" s="1700"/>
      <c r="L237" s="1700"/>
      <c r="M237" s="1700"/>
      <c r="N237" s="1700"/>
      <c r="O237" s="1700"/>
      <c r="P237" s="1700"/>
      <c r="Q237" s="1700"/>
      <c r="R237" s="1700"/>
      <c r="S237" s="1700"/>
      <c r="T237" s="1701">
        <v>0</v>
      </c>
    </row>
    <row r="238" spans="2:20">
      <c r="B238" s="1708"/>
      <c r="C238" s="1702"/>
      <c r="D238" s="1702"/>
      <c r="E238" s="1703">
        <f>SUM(E235:E237)</f>
        <v>0</v>
      </c>
      <c r="F238" s="1703">
        <f t="shared" ref="F238:S238" si="45">SUM(F235:F237)</f>
        <v>0</v>
      </c>
      <c r="G238" s="1703">
        <f t="shared" si="45"/>
        <v>0</v>
      </c>
      <c r="H238" s="1703">
        <f t="shared" si="45"/>
        <v>0</v>
      </c>
      <c r="I238" s="1703">
        <f t="shared" si="45"/>
        <v>0</v>
      </c>
      <c r="J238" s="1703">
        <f t="shared" si="45"/>
        <v>0</v>
      </c>
      <c r="K238" s="1703">
        <f t="shared" si="45"/>
        <v>0</v>
      </c>
      <c r="L238" s="1703">
        <f t="shared" si="45"/>
        <v>0</v>
      </c>
      <c r="M238" s="1703">
        <f t="shared" si="45"/>
        <v>0</v>
      </c>
      <c r="N238" s="1703">
        <f t="shared" si="45"/>
        <v>0</v>
      </c>
      <c r="O238" s="1703">
        <f t="shared" si="45"/>
        <v>0</v>
      </c>
      <c r="P238" s="1703">
        <f t="shared" si="45"/>
        <v>0</v>
      </c>
      <c r="Q238" s="1703">
        <f t="shared" si="45"/>
        <v>0</v>
      </c>
      <c r="R238" s="1703">
        <f t="shared" si="45"/>
        <v>0</v>
      </c>
      <c r="S238" s="1703">
        <f t="shared" si="45"/>
        <v>0</v>
      </c>
      <c r="T238" s="1701">
        <v>0</v>
      </c>
    </row>
    <row r="239" spans="2:20">
      <c r="B239" s="1709"/>
      <c r="C239" s="1704"/>
      <c r="D239" s="1704"/>
      <c r="E239" s="1705"/>
      <c r="F239" s="1705"/>
      <c r="G239" s="1705"/>
      <c r="H239" s="1705"/>
      <c r="I239" s="1705"/>
      <c r="J239" s="1705"/>
      <c r="K239" s="1705"/>
      <c r="L239" s="1705"/>
      <c r="M239" s="1705"/>
      <c r="N239" s="1705"/>
      <c r="O239" s="1705"/>
      <c r="P239" s="1705"/>
      <c r="Q239" s="1705"/>
      <c r="R239" s="1705"/>
      <c r="S239" s="1705"/>
      <c r="T239" s="1706"/>
    </row>
    <row r="240" spans="2:20">
      <c r="B240" s="1707"/>
      <c r="C240" s="1697"/>
      <c r="D240" s="1697" t="s">
        <v>1671</v>
      </c>
      <c r="E240" s="1698"/>
      <c r="F240" s="1698"/>
      <c r="G240" s="1698"/>
      <c r="H240" s="1698"/>
      <c r="I240" s="1698"/>
      <c r="J240" s="1698"/>
      <c r="K240" s="1698"/>
      <c r="L240" s="1698"/>
      <c r="M240" s="1698"/>
      <c r="N240" s="1698"/>
      <c r="O240" s="1698"/>
      <c r="P240" s="1698"/>
      <c r="Q240" s="1698"/>
      <c r="R240" s="1698"/>
      <c r="S240" s="1698"/>
      <c r="T240" s="1699">
        <f>SUM(I240:S240)</f>
        <v>0</v>
      </c>
    </row>
    <row r="241" spans="2:20">
      <c r="B241" s="1707">
        <v>47</v>
      </c>
      <c r="C241" s="1697"/>
      <c r="D241" s="1697" t="s">
        <v>1672</v>
      </c>
      <c r="E241" s="1698"/>
      <c r="F241" s="1698"/>
      <c r="G241" s="1698"/>
      <c r="H241" s="1698"/>
      <c r="I241" s="1698"/>
      <c r="J241" s="1698"/>
      <c r="K241" s="1698"/>
      <c r="L241" s="1698"/>
      <c r="M241" s="1698"/>
      <c r="N241" s="1698"/>
      <c r="O241" s="1698"/>
      <c r="P241" s="1698"/>
      <c r="Q241" s="1698"/>
      <c r="R241" s="1698"/>
      <c r="S241" s="1698"/>
      <c r="T241" s="1699">
        <v>0</v>
      </c>
    </row>
    <row r="242" spans="2:20">
      <c r="B242" s="1707"/>
      <c r="C242" s="1697"/>
      <c r="D242" s="1697" t="s">
        <v>164</v>
      </c>
      <c r="E242" s="1698"/>
      <c r="F242" s="1698"/>
      <c r="G242" s="1698"/>
      <c r="H242" s="1698"/>
      <c r="I242" s="1700"/>
      <c r="J242" s="1700"/>
      <c r="K242" s="1700"/>
      <c r="L242" s="1700"/>
      <c r="M242" s="1700"/>
      <c r="N242" s="1700"/>
      <c r="O242" s="1700"/>
      <c r="P242" s="1700"/>
      <c r="Q242" s="1700"/>
      <c r="R242" s="1700"/>
      <c r="S242" s="1700"/>
      <c r="T242" s="1701">
        <v>0</v>
      </c>
    </row>
    <row r="243" spans="2:20">
      <c r="B243" s="1708"/>
      <c r="C243" s="1702"/>
      <c r="D243" s="1702"/>
      <c r="E243" s="1703">
        <f>SUM(E240:E242)</f>
        <v>0</v>
      </c>
      <c r="F243" s="1703">
        <f t="shared" ref="F243:S243" si="46">SUM(F240:F242)</f>
        <v>0</v>
      </c>
      <c r="G243" s="1703">
        <f t="shared" si="46"/>
        <v>0</v>
      </c>
      <c r="H243" s="1703">
        <f t="shared" si="46"/>
        <v>0</v>
      </c>
      <c r="I243" s="1703">
        <f t="shared" si="46"/>
        <v>0</v>
      </c>
      <c r="J243" s="1703">
        <f t="shared" si="46"/>
        <v>0</v>
      </c>
      <c r="K243" s="1703">
        <f t="shared" si="46"/>
        <v>0</v>
      </c>
      <c r="L243" s="1703">
        <f t="shared" si="46"/>
        <v>0</v>
      </c>
      <c r="M243" s="1703">
        <f t="shared" si="46"/>
        <v>0</v>
      </c>
      <c r="N243" s="1703">
        <f t="shared" si="46"/>
        <v>0</v>
      </c>
      <c r="O243" s="1703">
        <f t="shared" si="46"/>
        <v>0</v>
      </c>
      <c r="P243" s="1703">
        <f t="shared" si="46"/>
        <v>0</v>
      </c>
      <c r="Q243" s="1703">
        <f t="shared" si="46"/>
        <v>0</v>
      </c>
      <c r="R243" s="1703">
        <f t="shared" si="46"/>
        <v>0</v>
      </c>
      <c r="S243" s="1703">
        <f t="shared" si="46"/>
        <v>0</v>
      </c>
      <c r="T243" s="1701">
        <v>0</v>
      </c>
    </row>
    <row r="244" spans="2:20">
      <c r="B244" s="1709"/>
      <c r="C244" s="1704"/>
      <c r="D244" s="1704"/>
      <c r="E244" s="1705"/>
      <c r="F244" s="1705"/>
      <c r="G244" s="1705"/>
      <c r="H244" s="1705"/>
      <c r="I244" s="1705"/>
      <c r="J244" s="1705"/>
      <c r="K244" s="1705"/>
      <c r="L244" s="1705"/>
      <c r="M244" s="1705"/>
      <c r="N244" s="1705"/>
      <c r="O244" s="1705"/>
      <c r="P244" s="1705"/>
      <c r="Q244" s="1705"/>
      <c r="R244" s="1705"/>
      <c r="S244" s="1705"/>
      <c r="T244" s="1706"/>
    </row>
    <row r="245" spans="2:20">
      <c r="B245" s="1707"/>
      <c r="C245" s="1697"/>
      <c r="D245" s="1697" t="s">
        <v>1671</v>
      </c>
      <c r="E245" s="1698"/>
      <c r="F245" s="1698"/>
      <c r="G245" s="1698"/>
      <c r="H245" s="1698"/>
      <c r="I245" s="1698"/>
      <c r="J245" s="1698"/>
      <c r="K245" s="1698"/>
      <c r="L245" s="1698"/>
      <c r="M245" s="1698"/>
      <c r="N245" s="1698"/>
      <c r="O245" s="1698"/>
      <c r="P245" s="1698"/>
      <c r="Q245" s="1698"/>
      <c r="R245" s="1698"/>
      <c r="S245" s="1698"/>
      <c r="T245" s="1699">
        <f>SUM(I245:S245)</f>
        <v>0</v>
      </c>
    </row>
    <row r="246" spans="2:20">
      <c r="B246" s="1707">
        <v>48</v>
      </c>
      <c r="C246" s="1697"/>
      <c r="D246" s="1697" t="s">
        <v>1672</v>
      </c>
      <c r="E246" s="1698"/>
      <c r="F246" s="1698"/>
      <c r="G246" s="1698"/>
      <c r="H246" s="1698"/>
      <c r="I246" s="1698"/>
      <c r="J246" s="1698"/>
      <c r="K246" s="1698"/>
      <c r="L246" s="1698"/>
      <c r="M246" s="1698"/>
      <c r="N246" s="1698"/>
      <c r="O246" s="1698"/>
      <c r="P246" s="1698"/>
      <c r="Q246" s="1698"/>
      <c r="R246" s="1698"/>
      <c r="S246" s="1698"/>
      <c r="T246" s="1699">
        <v>0</v>
      </c>
    </row>
    <row r="247" spans="2:20">
      <c r="B247" s="1707"/>
      <c r="C247" s="1697"/>
      <c r="D247" s="1697" t="s">
        <v>164</v>
      </c>
      <c r="E247" s="1698"/>
      <c r="F247" s="1698"/>
      <c r="G247" s="1698"/>
      <c r="H247" s="1698"/>
      <c r="I247" s="1700"/>
      <c r="J247" s="1700"/>
      <c r="K247" s="1700"/>
      <c r="L247" s="1700"/>
      <c r="M247" s="1700"/>
      <c r="N247" s="1700"/>
      <c r="O247" s="1700"/>
      <c r="P247" s="1700"/>
      <c r="Q247" s="1700"/>
      <c r="R247" s="1700"/>
      <c r="S247" s="1700"/>
      <c r="T247" s="1701">
        <v>0</v>
      </c>
    </row>
    <row r="248" spans="2:20">
      <c r="B248" s="1708"/>
      <c r="C248" s="1702"/>
      <c r="D248" s="1702"/>
      <c r="E248" s="1703">
        <f>SUM(E245:E247)</f>
        <v>0</v>
      </c>
      <c r="F248" s="1703">
        <f t="shared" ref="F248:S248" si="47">SUM(F245:F247)</f>
        <v>0</v>
      </c>
      <c r="G248" s="1703">
        <f t="shared" si="47"/>
        <v>0</v>
      </c>
      <c r="H248" s="1703">
        <f t="shared" si="47"/>
        <v>0</v>
      </c>
      <c r="I248" s="1703">
        <f t="shared" si="47"/>
        <v>0</v>
      </c>
      <c r="J248" s="1703">
        <f t="shared" si="47"/>
        <v>0</v>
      </c>
      <c r="K248" s="1703">
        <f t="shared" si="47"/>
        <v>0</v>
      </c>
      <c r="L248" s="1703">
        <f t="shared" si="47"/>
        <v>0</v>
      </c>
      <c r="M248" s="1703">
        <f t="shared" si="47"/>
        <v>0</v>
      </c>
      <c r="N248" s="1703">
        <f t="shared" si="47"/>
        <v>0</v>
      </c>
      <c r="O248" s="1703">
        <f t="shared" si="47"/>
        <v>0</v>
      </c>
      <c r="P248" s="1703">
        <f t="shared" si="47"/>
        <v>0</v>
      </c>
      <c r="Q248" s="1703">
        <f t="shared" si="47"/>
        <v>0</v>
      </c>
      <c r="R248" s="1703">
        <f t="shared" si="47"/>
        <v>0</v>
      </c>
      <c r="S248" s="1703">
        <f t="shared" si="47"/>
        <v>0</v>
      </c>
      <c r="T248" s="1701">
        <v>0</v>
      </c>
    </row>
    <row r="249" spans="2:20">
      <c r="B249" s="1709"/>
      <c r="C249" s="1704"/>
      <c r="D249" s="1704"/>
      <c r="E249" s="1705"/>
      <c r="F249" s="1705"/>
      <c r="G249" s="1705"/>
      <c r="H249" s="1705"/>
      <c r="I249" s="1705"/>
      <c r="J249" s="1705"/>
      <c r="K249" s="1705"/>
      <c r="L249" s="1705"/>
      <c r="M249" s="1705"/>
      <c r="N249" s="1705"/>
      <c r="O249" s="1705"/>
      <c r="P249" s="1705"/>
      <c r="Q249" s="1705"/>
      <c r="R249" s="1705"/>
      <c r="S249" s="1705"/>
      <c r="T249" s="1706"/>
    </row>
    <row r="250" spans="2:20">
      <c r="B250" s="1707"/>
      <c r="C250" s="1697"/>
      <c r="D250" s="1697" t="s">
        <v>1671</v>
      </c>
      <c r="E250" s="1698"/>
      <c r="F250" s="1698"/>
      <c r="G250" s="1698"/>
      <c r="H250" s="1698"/>
      <c r="I250" s="1698"/>
      <c r="J250" s="1698"/>
      <c r="K250" s="1698"/>
      <c r="L250" s="1698"/>
      <c r="M250" s="1698"/>
      <c r="N250" s="1698"/>
      <c r="O250" s="1698"/>
      <c r="P250" s="1698"/>
      <c r="Q250" s="1698"/>
      <c r="R250" s="1698"/>
      <c r="S250" s="1698"/>
      <c r="T250" s="1699">
        <f>SUM(I250:S250)</f>
        <v>0</v>
      </c>
    </row>
    <row r="251" spans="2:20">
      <c r="B251" s="1707">
        <v>49</v>
      </c>
      <c r="C251" s="1697"/>
      <c r="D251" s="1697" t="s">
        <v>1672</v>
      </c>
      <c r="E251" s="1698"/>
      <c r="F251" s="1698"/>
      <c r="G251" s="1698"/>
      <c r="H251" s="1698"/>
      <c r="I251" s="1698"/>
      <c r="J251" s="1698"/>
      <c r="K251" s="1698"/>
      <c r="L251" s="1698"/>
      <c r="M251" s="1698"/>
      <c r="N251" s="1698"/>
      <c r="O251" s="1698"/>
      <c r="P251" s="1698"/>
      <c r="Q251" s="1698"/>
      <c r="R251" s="1698"/>
      <c r="S251" s="1698"/>
      <c r="T251" s="1699">
        <v>0</v>
      </c>
    </row>
    <row r="252" spans="2:20">
      <c r="B252" s="1707"/>
      <c r="C252" s="1697"/>
      <c r="D252" s="1697" t="s">
        <v>164</v>
      </c>
      <c r="E252" s="1698"/>
      <c r="F252" s="1698"/>
      <c r="G252" s="1698"/>
      <c r="H252" s="1698"/>
      <c r="I252" s="1700"/>
      <c r="J252" s="1700"/>
      <c r="K252" s="1700"/>
      <c r="L252" s="1700"/>
      <c r="M252" s="1700"/>
      <c r="N252" s="1700"/>
      <c r="O252" s="1700"/>
      <c r="P252" s="1700"/>
      <c r="Q252" s="1700"/>
      <c r="R252" s="1700"/>
      <c r="S252" s="1700"/>
      <c r="T252" s="1701">
        <v>0</v>
      </c>
    </row>
    <row r="253" spans="2:20">
      <c r="B253" s="1708"/>
      <c r="C253" s="1702"/>
      <c r="D253" s="1702"/>
      <c r="E253" s="1703">
        <f>SUM(E250:E252)</f>
        <v>0</v>
      </c>
      <c r="F253" s="1703">
        <f t="shared" ref="F253:S253" si="48">SUM(F250:F252)</f>
        <v>0</v>
      </c>
      <c r="G253" s="1703">
        <f t="shared" si="48"/>
        <v>0</v>
      </c>
      <c r="H253" s="1703">
        <f t="shared" si="48"/>
        <v>0</v>
      </c>
      <c r="I253" s="1703">
        <f t="shared" si="48"/>
        <v>0</v>
      </c>
      <c r="J253" s="1703">
        <f t="shared" si="48"/>
        <v>0</v>
      </c>
      <c r="K253" s="1703">
        <f t="shared" si="48"/>
        <v>0</v>
      </c>
      <c r="L253" s="1703">
        <f t="shared" si="48"/>
        <v>0</v>
      </c>
      <c r="M253" s="1703">
        <f t="shared" si="48"/>
        <v>0</v>
      </c>
      <c r="N253" s="1703">
        <f t="shared" si="48"/>
        <v>0</v>
      </c>
      <c r="O253" s="1703">
        <f t="shared" si="48"/>
        <v>0</v>
      </c>
      <c r="P253" s="1703">
        <f t="shared" si="48"/>
        <v>0</v>
      </c>
      <c r="Q253" s="1703">
        <f t="shared" si="48"/>
        <v>0</v>
      </c>
      <c r="R253" s="1703">
        <f t="shared" si="48"/>
        <v>0</v>
      </c>
      <c r="S253" s="1703">
        <f t="shared" si="48"/>
        <v>0</v>
      </c>
      <c r="T253" s="1701">
        <v>0</v>
      </c>
    </row>
    <row r="254" spans="2:20">
      <c r="B254" s="1709"/>
      <c r="C254" s="1704"/>
      <c r="D254" s="1704"/>
      <c r="E254" s="1705"/>
      <c r="F254" s="1705"/>
      <c r="G254" s="1705"/>
      <c r="H254" s="1705"/>
      <c r="I254" s="1705"/>
      <c r="J254" s="1705"/>
      <c r="K254" s="1705"/>
      <c r="L254" s="1705"/>
      <c r="M254" s="1705"/>
      <c r="N254" s="1705"/>
      <c r="O254" s="1705"/>
      <c r="P254" s="1705"/>
      <c r="Q254" s="1705"/>
      <c r="R254" s="1705"/>
      <c r="S254" s="1705"/>
      <c r="T254" s="1706"/>
    </row>
    <row r="255" spans="2:20">
      <c r="B255" s="1707"/>
      <c r="C255" s="1697"/>
      <c r="D255" s="1697" t="s">
        <v>1671</v>
      </c>
      <c r="E255" s="1698"/>
      <c r="F255" s="1698"/>
      <c r="G255" s="1698"/>
      <c r="H255" s="1698"/>
      <c r="I255" s="1698"/>
      <c r="J255" s="1698"/>
      <c r="K255" s="1698"/>
      <c r="L255" s="1698"/>
      <c r="M255" s="1698"/>
      <c r="N255" s="1698"/>
      <c r="O255" s="1698"/>
      <c r="P255" s="1698"/>
      <c r="Q255" s="1698"/>
      <c r="R255" s="1698"/>
      <c r="S255" s="1698"/>
      <c r="T255" s="1699">
        <f>SUM(I255:S255)</f>
        <v>0</v>
      </c>
    </row>
    <row r="256" spans="2:20">
      <c r="B256" s="1707" t="s">
        <v>1673</v>
      </c>
      <c r="C256" s="1697"/>
      <c r="D256" s="1697" t="s">
        <v>1672</v>
      </c>
      <c r="E256" s="1698"/>
      <c r="F256" s="1698"/>
      <c r="G256" s="1698"/>
      <c r="H256" s="1698"/>
      <c r="I256" s="1698"/>
      <c r="J256" s="1698"/>
      <c r="K256" s="1698"/>
      <c r="L256" s="1698"/>
      <c r="M256" s="1698"/>
      <c r="N256" s="1698"/>
      <c r="O256" s="1698"/>
      <c r="P256" s="1698"/>
      <c r="Q256" s="1698"/>
      <c r="R256" s="1698"/>
      <c r="S256" s="1698"/>
      <c r="T256" s="1699">
        <v>0</v>
      </c>
    </row>
    <row r="257" spans="2:20">
      <c r="B257" s="1707"/>
      <c r="C257" s="1697"/>
      <c r="D257" s="1697" t="s">
        <v>164</v>
      </c>
      <c r="E257" s="1698"/>
      <c r="F257" s="1698"/>
      <c r="G257" s="1698"/>
      <c r="H257" s="1698"/>
      <c r="I257" s="1700"/>
      <c r="J257" s="1700"/>
      <c r="K257" s="1700"/>
      <c r="L257" s="1700"/>
      <c r="M257" s="1700"/>
      <c r="N257" s="1700"/>
      <c r="O257" s="1700"/>
      <c r="P257" s="1700"/>
      <c r="Q257" s="1700"/>
      <c r="R257" s="1700"/>
      <c r="S257" s="1700"/>
      <c r="T257" s="1701">
        <v>0</v>
      </c>
    </row>
    <row r="258" spans="2:20">
      <c r="B258" s="1708"/>
      <c r="C258" s="1702"/>
      <c r="D258" s="1702"/>
      <c r="E258" s="1703">
        <f>SUM(E255:E257)</f>
        <v>0</v>
      </c>
      <c r="F258" s="1703">
        <f t="shared" ref="F258:S258" si="49">SUM(F255:F257)</f>
        <v>0</v>
      </c>
      <c r="G258" s="1703">
        <f t="shared" si="49"/>
        <v>0</v>
      </c>
      <c r="H258" s="1703">
        <f t="shared" si="49"/>
        <v>0</v>
      </c>
      <c r="I258" s="1703">
        <f t="shared" si="49"/>
        <v>0</v>
      </c>
      <c r="J258" s="1703">
        <f t="shared" si="49"/>
        <v>0</v>
      </c>
      <c r="K258" s="1703">
        <f t="shared" si="49"/>
        <v>0</v>
      </c>
      <c r="L258" s="1703">
        <f t="shared" si="49"/>
        <v>0</v>
      </c>
      <c r="M258" s="1703">
        <f t="shared" si="49"/>
        <v>0</v>
      </c>
      <c r="N258" s="1703">
        <f t="shared" si="49"/>
        <v>0</v>
      </c>
      <c r="O258" s="1703">
        <f t="shared" si="49"/>
        <v>0</v>
      </c>
      <c r="P258" s="1703">
        <f t="shared" si="49"/>
        <v>0</v>
      </c>
      <c r="Q258" s="1703">
        <f t="shared" si="49"/>
        <v>0</v>
      </c>
      <c r="R258" s="1703">
        <f t="shared" si="49"/>
        <v>0</v>
      </c>
      <c r="S258" s="1703">
        <f t="shared" si="49"/>
        <v>0</v>
      </c>
      <c r="T258" s="1701">
        <v>0</v>
      </c>
    </row>
    <row r="259" spans="2:20">
      <c r="D259" s="1711" t="s">
        <v>196</v>
      </c>
      <c r="E259" s="1712">
        <f>E258+E253+E248+E243+E238+E233+E228+E223+E218+E213+E208+E198+E193+E188+E183+E178+E173+E168+E163+E158+E153+E148+E143+E138+E133+E128+E123+E118+E113+E108+E103+E98+E93+E88+E83+E78+E73+E68+E63+E58+E53+E48+E43+E38+E33+E28+E23+E18+E13</f>
        <v>0</v>
      </c>
      <c r="F259" s="1712">
        <f t="shared" ref="F259:T259" si="50">F258+F253+F248+F243+F238+F233+F228+F223+F218+F213+F208+F198+F193+F188+F183+F178+F173+F168+F163+F158+F153+F148+F143+F138+F133+F128+F123+F118+F113+F108+F103+F98+F93+F88+F83+F78+F73+F68+F63+F58+F53+F48+F43+F38+F33+F28+F23+F18+F13</f>
        <v>0</v>
      </c>
      <c r="G259" s="1712">
        <f t="shared" si="50"/>
        <v>0</v>
      </c>
      <c r="H259" s="1712">
        <f t="shared" si="50"/>
        <v>0</v>
      </c>
      <c r="I259" s="1712">
        <f t="shared" si="50"/>
        <v>0</v>
      </c>
      <c r="J259" s="1712">
        <f t="shared" si="50"/>
        <v>0</v>
      </c>
      <c r="K259" s="1712">
        <f t="shared" si="50"/>
        <v>0</v>
      </c>
      <c r="L259" s="1712">
        <f t="shared" si="50"/>
        <v>0</v>
      </c>
      <c r="M259" s="1712">
        <f t="shared" si="50"/>
        <v>0</v>
      </c>
      <c r="N259" s="1712">
        <f t="shared" si="50"/>
        <v>0</v>
      </c>
      <c r="O259" s="1712">
        <f t="shared" si="50"/>
        <v>0</v>
      </c>
      <c r="P259" s="1712">
        <f t="shared" si="50"/>
        <v>0</v>
      </c>
      <c r="Q259" s="1712">
        <f t="shared" si="50"/>
        <v>0</v>
      </c>
      <c r="R259" s="1712">
        <f t="shared" si="50"/>
        <v>0</v>
      </c>
      <c r="S259" s="1712">
        <f t="shared" si="50"/>
        <v>0</v>
      </c>
      <c r="T259" s="1712">
        <f t="shared" si="50"/>
        <v>0</v>
      </c>
    </row>
    <row r="260" spans="2:20">
      <c r="T260" s="1713">
        <f>SUM(E259:S259)</f>
        <v>0</v>
      </c>
    </row>
  </sheetData>
  <mergeCells count="3">
    <mergeCell ref="B10:B13"/>
    <mergeCell ref="B14:B18"/>
    <mergeCell ref="B24:B28"/>
  </mergeCells>
  <pageMargins left="0.70866141732283472" right="0.70866141732283472" top="0.74803149606299213" bottom="0.74803149606299213" header="0.31496062992125984" footer="0.31496062992125984"/>
  <pageSetup paperSize="8" scale="49" orientation="portrait" r:id="rId1"/>
  <rowBreaks count="1" manualBreakCount="1">
    <brk id="163" max="16383" man="1"/>
  </rowBreaks>
</worksheet>
</file>

<file path=xl/worksheets/sheet53.xml><?xml version="1.0" encoding="utf-8"?>
<worksheet xmlns="http://schemas.openxmlformats.org/spreadsheetml/2006/main" xmlns:r="http://schemas.openxmlformats.org/officeDocument/2006/relationships">
  <sheetPr>
    <tabColor theme="8" tint="0.59999389629810485"/>
    <pageSetUpPr fitToPage="1"/>
  </sheetPr>
  <dimension ref="A1:Z40"/>
  <sheetViews>
    <sheetView zoomScale="80" zoomScaleNormal="80" workbookViewId="0">
      <pane ySplit="8" topLeftCell="A9" activePane="bottomLeft" state="frozen"/>
      <selection activeCell="D91" sqref="D91"/>
      <selection pane="bottomLeft" activeCell="D91" sqref="D91"/>
    </sheetView>
  </sheetViews>
  <sheetFormatPr defaultRowHeight="12.75"/>
  <cols>
    <col min="1" max="1" width="1.25" customWidth="1"/>
    <col min="2" max="2" width="25.125" customWidth="1"/>
    <col min="3" max="3" width="23.875" customWidth="1"/>
    <col min="4" max="4" width="33.5" customWidth="1"/>
    <col min="5" max="5" width="25.75" customWidth="1"/>
    <col min="7" max="7" width="7.25" customWidth="1"/>
  </cols>
  <sheetData>
    <row r="1" spans="1:26" ht="24.75">
      <c r="A1" s="1720" t="s">
        <v>236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1794</v>
      </c>
    </row>
    <row r="7" spans="1:26" ht="15">
      <c r="H7" s="1723" t="s">
        <v>152</v>
      </c>
      <c r="I7" s="1724"/>
      <c r="J7" s="1723" t="s">
        <v>151</v>
      </c>
      <c r="K7" s="1732"/>
      <c r="L7" s="1732"/>
      <c r="M7" s="1732"/>
      <c r="N7" s="1732"/>
      <c r="O7" s="1732"/>
      <c r="P7" s="1732"/>
      <c r="Q7" s="1732"/>
    </row>
    <row r="8" spans="1:26" ht="30">
      <c r="B8" s="1740" t="s">
        <v>244</v>
      </c>
      <c r="C8" s="1740" t="s">
        <v>243</v>
      </c>
      <c r="D8" s="1740" t="s">
        <v>242</v>
      </c>
      <c r="E8" s="1740" t="s">
        <v>241</v>
      </c>
      <c r="F8" s="1740" t="s">
        <v>240</v>
      </c>
      <c r="G8" s="1726" t="s">
        <v>239</v>
      </c>
      <c r="H8" s="1725">
        <v>2012</v>
      </c>
      <c r="I8" s="1725">
        <v>2013</v>
      </c>
      <c r="J8" s="1725">
        <v>2014</v>
      </c>
      <c r="K8" s="1725">
        <v>2015</v>
      </c>
      <c r="L8" s="1725">
        <v>2016</v>
      </c>
      <c r="M8" s="1725">
        <v>2017</v>
      </c>
      <c r="N8" s="1725">
        <v>2018</v>
      </c>
      <c r="O8" s="1725">
        <v>2019</v>
      </c>
      <c r="P8" s="1725">
        <v>2020</v>
      </c>
      <c r="Q8" s="1725">
        <v>2021</v>
      </c>
    </row>
    <row r="9" spans="1:26">
      <c r="B9" s="1655" t="s">
        <v>1795</v>
      </c>
      <c r="C9" s="1655" t="s">
        <v>1796</v>
      </c>
      <c r="D9" s="1655" t="s">
        <v>1797</v>
      </c>
      <c r="E9" s="1655"/>
      <c r="F9" s="1655" t="s">
        <v>20</v>
      </c>
      <c r="G9" s="1728">
        <f>SUM(J9:Q9)</f>
        <v>0</v>
      </c>
      <c r="H9" s="1731"/>
      <c r="I9" s="1731"/>
      <c r="J9" s="1731"/>
      <c r="K9" s="1731"/>
      <c r="L9" s="1731"/>
      <c r="M9" s="1731"/>
      <c r="N9" s="1731"/>
      <c r="O9" s="1731"/>
      <c r="P9" s="1731"/>
      <c r="Q9" s="1731"/>
    </row>
    <row r="10" spans="1:26">
      <c r="B10" s="1729" t="s">
        <v>1798</v>
      </c>
      <c r="C10" s="1729" t="s">
        <v>1796</v>
      </c>
      <c r="D10" s="1655" t="s">
        <v>1799</v>
      </c>
      <c r="E10" s="1655"/>
      <c r="F10" s="1655" t="s">
        <v>20</v>
      </c>
      <c r="G10" s="1728">
        <f t="shared" ref="G10:G38" si="0">SUM(J10:Q10)</f>
        <v>0</v>
      </c>
      <c r="H10" s="1731"/>
      <c r="I10" s="1731"/>
      <c r="J10" s="1731"/>
      <c r="K10" s="1731"/>
      <c r="L10" s="1731"/>
      <c r="M10" s="1731"/>
      <c r="N10" s="1731"/>
      <c r="O10" s="1731"/>
      <c r="P10" s="1731"/>
      <c r="Q10" s="1731"/>
    </row>
    <row r="11" spans="1:26">
      <c r="B11" s="1729" t="s">
        <v>1798</v>
      </c>
      <c r="C11" s="1729" t="s">
        <v>1796</v>
      </c>
      <c r="D11" s="1655" t="s">
        <v>1800</v>
      </c>
      <c r="E11" s="1655"/>
      <c r="F11" s="1655" t="s">
        <v>20</v>
      </c>
      <c r="G11" s="1728">
        <f t="shared" si="0"/>
        <v>0</v>
      </c>
      <c r="H11" s="1731"/>
      <c r="I11" s="1731"/>
      <c r="J11" s="1731"/>
      <c r="K11" s="1731"/>
      <c r="L11" s="1731"/>
      <c r="M11" s="1731"/>
      <c r="N11" s="1731"/>
      <c r="O11" s="1731"/>
      <c r="P11" s="1731"/>
      <c r="Q11" s="1731"/>
    </row>
    <row r="12" spans="1:26">
      <c r="B12" s="1729" t="s">
        <v>1798</v>
      </c>
      <c r="C12" s="1729" t="s">
        <v>1796</v>
      </c>
      <c r="D12" s="1655" t="s">
        <v>1801</v>
      </c>
      <c r="E12" s="1655"/>
      <c r="F12" s="1655" t="s">
        <v>20</v>
      </c>
      <c r="G12" s="1728">
        <f t="shared" si="0"/>
        <v>0</v>
      </c>
      <c r="H12" s="1731"/>
      <c r="I12" s="1731"/>
      <c r="J12" s="1731"/>
      <c r="K12" s="1731"/>
      <c r="L12" s="1731"/>
      <c r="M12" s="1731"/>
      <c r="N12" s="1731"/>
      <c r="O12" s="1731"/>
      <c r="P12" s="1731"/>
      <c r="Q12" s="1731"/>
    </row>
    <row r="13" spans="1:26">
      <c r="B13" s="1729" t="s">
        <v>1798</v>
      </c>
      <c r="C13" s="1727" t="s">
        <v>1802</v>
      </c>
      <c r="D13" s="1655"/>
      <c r="E13" s="1655"/>
      <c r="F13" s="1655" t="s">
        <v>20</v>
      </c>
      <c r="G13" s="1728">
        <f t="shared" si="0"/>
        <v>0</v>
      </c>
      <c r="H13" s="1728">
        <f>SUM(H9:H12)</f>
        <v>0</v>
      </c>
      <c r="I13" s="1728">
        <f t="shared" ref="I13:Q13" si="1">SUM(I9:I12)</f>
        <v>0</v>
      </c>
      <c r="J13" s="1728">
        <f t="shared" si="1"/>
        <v>0</v>
      </c>
      <c r="K13" s="1728">
        <f t="shared" si="1"/>
        <v>0</v>
      </c>
      <c r="L13" s="1728">
        <f t="shared" si="1"/>
        <v>0</v>
      </c>
      <c r="M13" s="1728">
        <f t="shared" si="1"/>
        <v>0</v>
      </c>
      <c r="N13" s="1728">
        <f t="shared" si="1"/>
        <v>0</v>
      </c>
      <c r="O13" s="1728">
        <f t="shared" si="1"/>
        <v>0</v>
      </c>
      <c r="P13" s="1728">
        <f t="shared" si="1"/>
        <v>0</v>
      </c>
      <c r="Q13" s="1728">
        <f t="shared" si="1"/>
        <v>0</v>
      </c>
    </row>
    <row r="14" spans="1:26">
      <c r="B14" s="1729" t="s">
        <v>1798</v>
      </c>
      <c r="C14" s="1655" t="s">
        <v>1803</v>
      </c>
      <c r="D14" s="1655" t="s">
        <v>1797</v>
      </c>
      <c r="E14" s="1655"/>
      <c r="F14" s="1655" t="s">
        <v>20</v>
      </c>
      <c r="G14" s="1728">
        <f t="shared" si="0"/>
        <v>0</v>
      </c>
      <c r="H14" s="1731"/>
      <c r="I14" s="1731"/>
      <c r="J14" s="1731"/>
      <c r="K14" s="1731"/>
      <c r="L14" s="1731"/>
      <c r="M14" s="1731"/>
      <c r="N14" s="1731"/>
      <c r="O14" s="1731"/>
      <c r="P14" s="1731"/>
      <c r="Q14" s="1731"/>
    </row>
    <row r="15" spans="1:26">
      <c r="B15" s="1729" t="s">
        <v>1798</v>
      </c>
      <c r="C15" s="1729" t="s">
        <v>1803</v>
      </c>
      <c r="D15" s="1655" t="s">
        <v>1799</v>
      </c>
      <c r="E15" s="1655"/>
      <c r="F15" s="1655" t="s">
        <v>20</v>
      </c>
      <c r="G15" s="1728">
        <f t="shared" si="0"/>
        <v>0</v>
      </c>
      <c r="H15" s="1731"/>
      <c r="I15" s="1731"/>
      <c r="J15" s="1731"/>
      <c r="K15" s="1731"/>
      <c r="L15" s="1731"/>
      <c r="M15" s="1731"/>
      <c r="N15" s="1731"/>
      <c r="O15" s="1731"/>
      <c r="P15" s="1731"/>
      <c r="Q15" s="1731"/>
    </row>
    <row r="16" spans="1:26">
      <c r="B16" s="1729" t="s">
        <v>1798</v>
      </c>
      <c r="C16" s="1729" t="s">
        <v>1803</v>
      </c>
      <c r="D16" s="1655" t="s">
        <v>1800</v>
      </c>
      <c r="E16" s="1655"/>
      <c r="F16" s="1655" t="s">
        <v>20</v>
      </c>
      <c r="G16" s="1728">
        <f t="shared" si="0"/>
        <v>0</v>
      </c>
      <c r="H16" s="1731"/>
      <c r="I16" s="1731"/>
      <c r="J16" s="1731"/>
      <c r="K16" s="1731"/>
      <c r="L16" s="1731"/>
      <c r="M16" s="1731"/>
      <c r="N16" s="1731"/>
      <c r="O16" s="1731"/>
      <c r="P16" s="1731"/>
      <c r="Q16" s="1731"/>
    </row>
    <row r="17" spans="2:17">
      <c r="B17" s="1729" t="s">
        <v>1798</v>
      </c>
      <c r="C17" s="1727" t="s">
        <v>1804</v>
      </c>
      <c r="D17" s="1655"/>
      <c r="E17" s="1655"/>
      <c r="F17" s="1655" t="s">
        <v>20</v>
      </c>
      <c r="G17" s="1728">
        <f t="shared" si="0"/>
        <v>0</v>
      </c>
      <c r="H17" s="1728">
        <f>SUM(H14:H16)</f>
        <v>0</v>
      </c>
      <c r="I17" s="1728">
        <f t="shared" ref="I17:Q17" si="2">SUM(I14:I16)</f>
        <v>0</v>
      </c>
      <c r="J17" s="1728">
        <f t="shared" si="2"/>
        <v>0</v>
      </c>
      <c r="K17" s="1728">
        <f t="shared" si="2"/>
        <v>0</v>
      </c>
      <c r="L17" s="1728">
        <f t="shared" si="2"/>
        <v>0</v>
      </c>
      <c r="M17" s="1728">
        <f t="shared" si="2"/>
        <v>0</v>
      </c>
      <c r="N17" s="1728">
        <f t="shared" si="2"/>
        <v>0</v>
      </c>
      <c r="O17" s="1728">
        <f t="shared" si="2"/>
        <v>0</v>
      </c>
      <c r="P17" s="1728">
        <f t="shared" si="2"/>
        <v>0</v>
      </c>
      <c r="Q17" s="1728">
        <f t="shared" si="2"/>
        <v>0</v>
      </c>
    </row>
    <row r="18" spans="2:17">
      <c r="B18" s="1729" t="s">
        <v>1798</v>
      </c>
      <c r="C18" s="1655" t="s">
        <v>1805</v>
      </c>
      <c r="D18" s="1655" t="s">
        <v>1797</v>
      </c>
      <c r="E18" s="1655"/>
      <c r="F18" s="1655" t="s">
        <v>20</v>
      </c>
      <c r="G18" s="1728">
        <f t="shared" si="0"/>
        <v>0</v>
      </c>
      <c r="H18" s="1731"/>
      <c r="I18" s="1731"/>
      <c r="J18" s="1731"/>
      <c r="K18" s="1731"/>
      <c r="L18" s="1731"/>
      <c r="M18" s="1731"/>
      <c r="N18" s="1731"/>
      <c r="O18" s="1731"/>
      <c r="P18" s="1731"/>
      <c r="Q18" s="1731"/>
    </row>
    <row r="19" spans="2:17">
      <c r="B19" s="1729" t="s">
        <v>1798</v>
      </c>
      <c r="C19" s="1729" t="s">
        <v>1805</v>
      </c>
      <c r="D19" s="1655" t="s">
        <v>1799</v>
      </c>
      <c r="E19" s="1655"/>
      <c r="F19" s="1655" t="s">
        <v>20</v>
      </c>
      <c r="G19" s="1728">
        <f t="shared" si="0"/>
        <v>0</v>
      </c>
      <c r="H19" s="1731"/>
      <c r="I19" s="1731"/>
      <c r="J19" s="1731"/>
      <c r="K19" s="1731"/>
      <c r="L19" s="1731"/>
      <c r="M19" s="1731"/>
      <c r="N19" s="1731"/>
      <c r="O19" s="1731"/>
      <c r="P19" s="1731"/>
      <c r="Q19" s="1731"/>
    </row>
    <row r="20" spans="2:17">
      <c r="B20" s="1729" t="s">
        <v>1798</v>
      </c>
      <c r="C20" s="1729" t="s">
        <v>1805</v>
      </c>
      <c r="D20" s="1655" t="s">
        <v>1800</v>
      </c>
      <c r="E20" s="1655"/>
      <c r="F20" s="1655" t="s">
        <v>20</v>
      </c>
      <c r="G20" s="1728">
        <f t="shared" si="0"/>
        <v>0</v>
      </c>
      <c r="H20" s="1731"/>
      <c r="I20" s="1731"/>
      <c r="J20" s="1731"/>
      <c r="K20" s="1731"/>
      <c r="L20" s="1731"/>
      <c r="M20" s="1731"/>
      <c r="N20" s="1731"/>
      <c r="O20" s="1731"/>
      <c r="P20" s="1731"/>
      <c r="Q20" s="1731"/>
    </row>
    <row r="21" spans="2:17">
      <c r="B21" s="1729" t="s">
        <v>1798</v>
      </c>
      <c r="C21" s="1729" t="s">
        <v>1805</v>
      </c>
      <c r="D21" s="1655" t="s">
        <v>1806</v>
      </c>
      <c r="E21" s="1655"/>
      <c r="F21" s="1655" t="s">
        <v>20</v>
      </c>
      <c r="G21" s="1728">
        <f t="shared" si="0"/>
        <v>0</v>
      </c>
      <c r="H21" s="1731"/>
      <c r="I21" s="1731"/>
      <c r="J21" s="1731"/>
      <c r="K21" s="1731"/>
      <c r="L21" s="1731"/>
      <c r="M21" s="1731"/>
      <c r="N21" s="1731"/>
      <c r="O21" s="1731"/>
      <c r="P21" s="1731"/>
      <c r="Q21" s="1731"/>
    </row>
    <row r="22" spans="2:17">
      <c r="B22" s="1729" t="s">
        <v>1798</v>
      </c>
      <c r="C22" s="1727" t="s">
        <v>1807</v>
      </c>
      <c r="D22" s="1655"/>
      <c r="E22" s="1655"/>
      <c r="F22" s="1655" t="s">
        <v>20</v>
      </c>
      <c r="G22" s="1728">
        <f t="shared" si="0"/>
        <v>0</v>
      </c>
      <c r="H22" s="1728">
        <f>SUM(H18:H21)</f>
        <v>0</v>
      </c>
      <c r="I22" s="1728">
        <f t="shared" ref="I22:Q22" si="3">SUM(I18:I21)</f>
        <v>0</v>
      </c>
      <c r="J22" s="1728">
        <f t="shared" si="3"/>
        <v>0</v>
      </c>
      <c r="K22" s="1728">
        <f t="shared" si="3"/>
        <v>0</v>
      </c>
      <c r="L22" s="1728">
        <f t="shared" si="3"/>
        <v>0</v>
      </c>
      <c r="M22" s="1728">
        <f t="shared" si="3"/>
        <v>0</v>
      </c>
      <c r="N22" s="1728">
        <f t="shared" si="3"/>
        <v>0</v>
      </c>
      <c r="O22" s="1728">
        <f t="shared" si="3"/>
        <v>0</v>
      </c>
      <c r="P22" s="1728">
        <f t="shared" si="3"/>
        <v>0</v>
      </c>
      <c r="Q22" s="1728">
        <f t="shared" si="3"/>
        <v>0</v>
      </c>
    </row>
    <row r="23" spans="2:17">
      <c r="B23" s="1729" t="s">
        <v>1798</v>
      </c>
      <c r="C23" s="1727" t="s">
        <v>1808</v>
      </c>
      <c r="D23" s="1655"/>
      <c r="E23" s="1655"/>
      <c r="F23" s="1655" t="s">
        <v>20</v>
      </c>
      <c r="G23" s="1728">
        <f t="shared" si="0"/>
        <v>0</v>
      </c>
      <c r="H23" s="1728">
        <f>SUM(H17,H22)</f>
        <v>0</v>
      </c>
      <c r="I23" s="1728">
        <f t="shared" ref="I23:Q23" si="4">SUM(I17,I22)</f>
        <v>0</v>
      </c>
      <c r="J23" s="1728">
        <f t="shared" si="4"/>
        <v>0</v>
      </c>
      <c r="K23" s="1728">
        <f t="shared" si="4"/>
        <v>0</v>
      </c>
      <c r="L23" s="1728">
        <f t="shared" si="4"/>
        <v>0</v>
      </c>
      <c r="M23" s="1728">
        <f t="shared" si="4"/>
        <v>0</v>
      </c>
      <c r="N23" s="1728">
        <f t="shared" si="4"/>
        <v>0</v>
      </c>
      <c r="O23" s="1728">
        <f t="shared" si="4"/>
        <v>0</v>
      </c>
      <c r="P23" s="1728">
        <f t="shared" si="4"/>
        <v>0</v>
      </c>
      <c r="Q23" s="1728">
        <f t="shared" si="4"/>
        <v>0</v>
      </c>
    </row>
    <row r="24" spans="2:17">
      <c r="B24" s="1729" t="s">
        <v>1798</v>
      </c>
      <c r="C24" s="1746" t="s">
        <v>1714</v>
      </c>
      <c r="D24" s="1655" t="s">
        <v>1809</v>
      </c>
      <c r="E24" s="1655"/>
      <c r="F24" s="1655" t="s">
        <v>20</v>
      </c>
      <c r="G24" s="1728">
        <f t="shared" si="0"/>
        <v>0</v>
      </c>
      <c r="H24" s="1731"/>
      <c r="I24" s="1731"/>
      <c r="J24" s="1731"/>
      <c r="K24" s="1731"/>
      <c r="L24" s="1731"/>
      <c r="M24" s="1731"/>
      <c r="N24" s="1731"/>
      <c r="O24" s="1731"/>
      <c r="P24" s="1731"/>
      <c r="Q24" s="1731"/>
    </row>
    <row r="25" spans="2:17">
      <c r="B25" s="1729" t="s">
        <v>1798</v>
      </c>
      <c r="C25" s="1729" t="s">
        <v>1714</v>
      </c>
      <c r="D25" s="1655" t="s">
        <v>1810</v>
      </c>
      <c r="E25" s="1655"/>
      <c r="F25" s="1655" t="s">
        <v>20</v>
      </c>
      <c r="G25" s="1728">
        <f t="shared" si="0"/>
        <v>0</v>
      </c>
      <c r="H25" s="1731"/>
      <c r="I25" s="1731"/>
      <c r="J25" s="1731"/>
      <c r="K25" s="1731"/>
      <c r="L25" s="1731"/>
      <c r="M25" s="1731"/>
      <c r="N25" s="1731"/>
      <c r="O25" s="1731"/>
      <c r="P25" s="1731"/>
      <c r="Q25" s="1731"/>
    </row>
    <row r="26" spans="2:17">
      <c r="B26" s="1729" t="s">
        <v>1798</v>
      </c>
      <c r="C26" s="1729" t="s">
        <v>1714</v>
      </c>
      <c r="D26" s="1655" t="s">
        <v>1811</v>
      </c>
      <c r="E26" s="1655"/>
      <c r="F26" s="1655" t="s">
        <v>20</v>
      </c>
      <c r="G26" s="1728">
        <f t="shared" si="0"/>
        <v>0</v>
      </c>
      <c r="H26" s="1731"/>
      <c r="I26" s="1731"/>
      <c r="J26" s="1731"/>
      <c r="K26" s="1731"/>
      <c r="L26" s="1731"/>
      <c r="M26" s="1731"/>
      <c r="N26" s="1731"/>
      <c r="O26" s="1731"/>
      <c r="P26" s="1731"/>
      <c r="Q26" s="1731"/>
    </row>
    <row r="27" spans="2:17">
      <c r="B27" s="1729" t="s">
        <v>1798</v>
      </c>
      <c r="C27" s="1729" t="s">
        <v>1714</v>
      </c>
      <c r="D27" s="1655" t="s">
        <v>1407</v>
      </c>
      <c r="E27" s="1655" t="s">
        <v>1812</v>
      </c>
      <c r="F27" s="1655" t="s">
        <v>20</v>
      </c>
      <c r="G27" s="1728">
        <f t="shared" si="0"/>
        <v>0</v>
      </c>
      <c r="H27" s="1731"/>
      <c r="I27" s="1731"/>
      <c r="J27" s="1731"/>
      <c r="K27" s="1731"/>
      <c r="L27" s="1731"/>
      <c r="M27" s="1731"/>
      <c r="N27" s="1731"/>
      <c r="O27" s="1731"/>
      <c r="P27" s="1731"/>
      <c r="Q27" s="1731"/>
    </row>
    <row r="28" spans="2:17">
      <c r="B28" s="1729" t="s">
        <v>1798</v>
      </c>
      <c r="C28" s="1729" t="s">
        <v>1714</v>
      </c>
      <c r="D28" s="1729" t="s">
        <v>1407</v>
      </c>
      <c r="E28" s="1655" t="s">
        <v>1813</v>
      </c>
      <c r="F28" s="1655" t="s">
        <v>20</v>
      </c>
      <c r="G28" s="1728">
        <f t="shared" si="0"/>
        <v>0</v>
      </c>
      <c r="H28" s="1731"/>
      <c r="I28" s="1731"/>
      <c r="J28" s="1731"/>
      <c r="K28" s="1731"/>
      <c r="L28" s="1731"/>
      <c r="M28" s="1731"/>
      <c r="N28" s="1731"/>
      <c r="O28" s="1731"/>
      <c r="P28" s="1731"/>
      <c r="Q28" s="1731"/>
    </row>
    <row r="29" spans="2:17">
      <c r="B29" s="1729" t="s">
        <v>1798</v>
      </c>
      <c r="C29" s="1729" t="s">
        <v>1714</v>
      </c>
      <c r="D29" s="1729" t="s">
        <v>1407</v>
      </c>
      <c r="E29" s="1655" t="s">
        <v>1814</v>
      </c>
      <c r="F29" s="1655" t="s">
        <v>20</v>
      </c>
      <c r="G29" s="1728">
        <f t="shared" si="0"/>
        <v>0</v>
      </c>
      <c r="H29" s="1731"/>
      <c r="I29" s="1731"/>
      <c r="J29" s="1731"/>
      <c r="K29" s="1731"/>
      <c r="L29" s="1731"/>
      <c r="M29" s="1731"/>
      <c r="N29" s="1731"/>
      <c r="O29" s="1731"/>
      <c r="P29" s="1731"/>
      <c r="Q29" s="1731"/>
    </row>
    <row r="30" spans="2:17">
      <c r="B30" s="1729" t="s">
        <v>1798</v>
      </c>
      <c r="C30" s="1729" t="s">
        <v>1714</v>
      </c>
      <c r="D30" s="1729" t="s">
        <v>1407</v>
      </c>
      <c r="E30" s="1655" t="s">
        <v>1815</v>
      </c>
      <c r="F30" s="1655" t="s">
        <v>20</v>
      </c>
      <c r="G30" s="1728">
        <f t="shared" si="0"/>
        <v>0</v>
      </c>
      <c r="H30" s="1731"/>
      <c r="I30" s="1731"/>
      <c r="J30" s="1731"/>
      <c r="K30" s="1731"/>
      <c r="L30" s="1731"/>
      <c r="M30" s="1731"/>
      <c r="N30" s="1731"/>
      <c r="O30" s="1731"/>
      <c r="P30" s="1731"/>
      <c r="Q30" s="1731"/>
    </row>
    <row r="31" spans="2:17">
      <c r="B31" s="1729" t="s">
        <v>1798</v>
      </c>
      <c r="C31" s="1729" t="s">
        <v>1714</v>
      </c>
      <c r="D31" s="1655" t="s">
        <v>1816</v>
      </c>
      <c r="E31" s="1655"/>
      <c r="F31" s="1655" t="s">
        <v>20</v>
      </c>
      <c r="G31" s="1728">
        <f t="shared" si="0"/>
        <v>0</v>
      </c>
      <c r="H31" s="1731"/>
      <c r="I31" s="1731"/>
      <c r="J31" s="1731"/>
      <c r="K31" s="1731"/>
      <c r="L31" s="1731"/>
      <c r="M31" s="1731"/>
      <c r="N31" s="1731"/>
      <c r="O31" s="1731"/>
      <c r="P31" s="1731"/>
      <c r="Q31" s="1731"/>
    </row>
    <row r="32" spans="2:17">
      <c r="B32" s="1729" t="s">
        <v>1798</v>
      </c>
      <c r="C32" s="1729" t="s">
        <v>1714</v>
      </c>
      <c r="D32" s="1655" t="s">
        <v>1817</v>
      </c>
      <c r="E32" s="1655"/>
      <c r="F32" s="1655" t="s">
        <v>20</v>
      </c>
      <c r="G32" s="1728">
        <f t="shared" si="0"/>
        <v>0</v>
      </c>
      <c r="H32" s="1731"/>
      <c r="I32" s="1731"/>
      <c r="J32" s="1731"/>
      <c r="K32" s="1731"/>
      <c r="L32" s="1731"/>
      <c r="M32" s="1731"/>
      <c r="N32" s="1731"/>
      <c r="O32" s="1731"/>
      <c r="P32" s="1731"/>
      <c r="Q32" s="1731"/>
    </row>
    <row r="33" spans="2:17">
      <c r="B33" s="1729" t="s">
        <v>1798</v>
      </c>
      <c r="C33" s="1727" t="s">
        <v>1818</v>
      </c>
      <c r="D33" s="1655"/>
      <c r="E33" s="1655"/>
      <c r="F33" s="1655" t="s">
        <v>20</v>
      </c>
      <c r="G33" s="1728">
        <f t="shared" si="0"/>
        <v>0</v>
      </c>
      <c r="H33" s="1728">
        <f>SUM(H24:H32)</f>
        <v>0</v>
      </c>
      <c r="I33" s="1728">
        <f t="shared" ref="I33:Q33" si="5">SUM(I24:I32)</f>
        <v>0</v>
      </c>
      <c r="J33" s="1728">
        <f t="shared" si="5"/>
        <v>0</v>
      </c>
      <c r="K33" s="1728">
        <f t="shared" si="5"/>
        <v>0</v>
      </c>
      <c r="L33" s="1728">
        <f t="shared" si="5"/>
        <v>0</v>
      </c>
      <c r="M33" s="1728">
        <f t="shared" si="5"/>
        <v>0</v>
      </c>
      <c r="N33" s="1728">
        <f t="shared" si="5"/>
        <v>0</v>
      </c>
      <c r="O33" s="1728">
        <f t="shared" si="5"/>
        <v>0</v>
      </c>
      <c r="P33" s="1728">
        <f t="shared" si="5"/>
        <v>0</v>
      </c>
      <c r="Q33" s="1728">
        <f t="shared" si="5"/>
        <v>0</v>
      </c>
    </row>
    <row r="34" spans="2:17">
      <c r="B34" s="1729" t="s">
        <v>1798</v>
      </c>
      <c r="C34" s="1655" t="s">
        <v>171</v>
      </c>
      <c r="D34" s="1655" t="s">
        <v>1819</v>
      </c>
      <c r="E34" s="1655"/>
      <c r="F34" s="1655" t="s">
        <v>20</v>
      </c>
      <c r="G34" s="1728">
        <f t="shared" si="0"/>
        <v>0</v>
      </c>
      <c r="H34" s="1731"/>
      <c r="I34" s="1731"/>
      <c r="J34" s="1731"/>
      <c r="K34" s="1731"/>
      <c r="L34" s="1731"/>
      <c r="M34" s="1731"/>
      <c r="N34" s="1731"/>
      <c r="O34" s="1731"/>
      <c r="P34" s="1731"/>
      <c r="Q34" s="1731"/>
    </row>
    <row r="35" spans="2:17">
      <c r="B35" s="1729" t="s">
        <v>1798</v>
      </c>
      <c r="C35" s="1729" t="s">
        <v>171</v>
      </c>
      <c r="D35" s="1655" t="s">
        <v>1820</v>
      </c>
      <c r="E35" s="1655"/>
      <c r="F35" s="1655" t="s">
        <v>20</v>
      </c>
      <c r="G35" s="1728">
        <f t="shared" si="0"/>
        <v>0</v>
      </c>
      <c r="H35" s="1731"/>
      <c r="I35" s="1731"/>
      <c r="J35" s="1731"/>
      <c r="K35" s="1731"/>
      <c r="L35" s="1731"/>
      <c r="M35" s="1731"/>
      <c r="N35" s="1731"/>
      <c r="O35" s="1731"/>
      <c r="P35" s="1731"/>
      <c r="Q35" s="1731"/>
    </row>
    <row r="36" spans="2:17">
      <c r="B36" s="1729" t="s">
        <v>1798</v>
      </c>
      <c r="C36" s="1727" t="s">
        <v>1821</v>
      </c>
      <c r="D36" s="1655"/>
      <c r="E36" s="1655"/>
      <c r="F36" s="1655" t="s">
        <v>20</v>
      </c>
      <c r="G36" s="1728">
        <f t="shared" si="0"/>
        <v>0</v>
      </c>
      <c r="H36" s="1728">
        <f>SUM(H34:H35)</f>
        <v>0</v>
      </c>
      <c r="I36" s="1728">
        <f t="shared" ref="I36:Q36" si="6">SUM(I34:I35)</f>
        <v>0</v>
      </c>
      <c r="J36" s="1728">
        <f t="shared" si="6"/>
        <v>0</v>
      </c>
      <c r="K36" s="1728">
        <f t="shared" si="6"/>
        <v>0</v>
      </c>
      <c r="L36" s="1728">
        <f t="shared" si="6"/>
        <v>0</v>
      </c>
      <c r="M36" s="1728">
        <f t="shared" si="6"/>
        <v>0</v>
      </c>
      <c r="N36" s="1728">
        <f t="shared" si="6"/>
        <v>0</v>
      </c>
      <c r="O36" s="1728">
        <f t="shared" si="6"/>
        <v>0</v>
      </c>
      <c r="P36" s="1728">
        <f t="shared" si="6"/>
        <v>0</v>
      </c>
      <c r="Q36" s="1728">
        <f t="shared" si="6"/>
        <v>0</v>
      </c>
    </row>
    <row r="37" spans="2:17">
      <c r="B37" s="1729" t="s">
        <v>1798</v>
      </c>
      <c r="C37" s="1727" t="s">
        <v>94</v>
      </c>
      <c r="D37" s="1655"/>
      <c r="E37" s="1655"/>
      <c r="F37" s="1655" t="s">
        <v>20</v>
      </c>
      <c r="G37" s="1728">
        <f t="shared" si="0"/>
        <v>0</v>
      </c>
      <c r="H37" s="1731"/>
      <c r="I37" s="1731"/>
      <c r="J37" s="1731"/>
      <c r="K37" s="1731"/>
      <c r="L37" s="1731"/>
      <c r="M37" s="1731"/>
      <c r="N37" s="1731"/>
      <c r="O37" s="1731"/>
      <c r="P37" s="1731"/>
      <c r="Q37" s="1731"/>
    </row>
    <row r="38" spans="2:17">
      <c r="B38" s="1727" t="s">
        <v>92</v>
      </c>
      <c r="C38" s="1655"/>
      <c r="D38" s="1655"/>
      <c r="E38" s="1655"/>
      <c r="F38" s="1655" t="s">
        <v>20</v>
      </c>
      <c r="G38" s="1728">
        <f t="shared" si="0"/>
        <v>0</v>
      </c>
      <c r="H38" s="1728">
        <f>SUM(H13,H23,H33,H36,H37)</f>
        <v>0</v>
      </c>
      <c r="I38" s="1728">
        <f t="shared" ref="I38:Q38" si="7">SUM(I13,I23,I33,I36,I37)</f>
        <v>0</v>
      </c>
      <c r="J38" s="1728">
        <f t="shared" si="7"/>
        <v>0</v>
      </c>
      <c r="K38" s="1728">
        <f t="shared" si="7"/>
        <v>0</v>
      </c>
      <c r="L38" s="1728">
        <f t="shared" si="7"/>
        <v>0</v>
      </c>
      <c r="M38" s="1728">
        <f t="shared" si="7"/>
        <v>0</v>
      </c>
      <c r="N38" s="1728">
        <f t="shared" si="7"/>
        <v>0</v>
      </c>
      <c r="O38" s="1728">
        <f t="shared" si="7"/>
        <v>0</v>
      </c>
      <c r="P38" s="1728">
        <f t="shared" si="7"/>
        <v>0</v>
      </c>
      <c r="Q38" s="1728">
        <f t="shared" si="7"/>
        <v>0</v>
      </c>
    </row>
    <row r="40" spans="2:17">
      <c r="H40" s="1713"/>
      <c r="I40" s="1713"/>
      <c r="J40" s="1713"/>
      <c r="K40" s="1713"/>
      <c r="L40" s="1713"/>
      <c r="M40" s="1713"/>
      <c r="N40" s="1713"/>
      <c r="O40" s="1713"/>
      <c r="P40" s="1713"/>
      <c r="Q40" s="1713"/>
    </row>
  </sheetData>
  <dataValidations count="1">
    <dataValidation type="list" allowBlank="1" showInputMessage="1" showErrorMessage="1" sqref="A1">
      <formula1>$A$1000000:$A$1000005</formula1>
    </dataValidation>
  </dataValidations>
  <pageMargins left="0.70866141732283472" right="0.70866141732283472" top="0.74803149606299213" bottom="0.74803149606299213" header="0.31496062992125984" footer="0.31496062992125984"/>
  <pageSetup paperSize="9" scale="52" orientation="landscape" r:id="rId1"/>
</worksheet>
</file>

<file path=xl/worksheets/sheet54.xml><?xml version="1.0" encoding="utf-8"?>
<worksheet xmlns="http://schemas.openxmlformats.org/spreadsheetml/2006/main" xmlns:r="http://schemas.openxmlformats.org/officeDocument/2006/relationships">
  <sheetPr>
    <tabColor theme="8" tint="0.59999389629810485"/>
  </sheetPr>
  <dimension ref="A1:Z88"/>
  <sheetViews>
    <sheetView zoomScale="80" zoomScaleNormal="80" workbookViewId="0">
      <pane ySplit="8" topLeftCell="A51" activePane="bottomLeft" state="frozen"/>
      <selection activeCell="D91" sqref="D91"/>
      <selection pane="bottomLeft" activeCell="D9" sqref="D9:D81"/>
    </sheetView>
  </sheetViews>
  <sheetFormatPr defaultRowHeight="12.75"/>
  <cols>
    <col min="1" max="1" width="2.5" customWidth="1"/>
    <col min="2" max="2" width="23.125" customWidth="1"/>
    <col min="3" max="3" width="13.75" bestFit="1" customWidth="1"/>
    <col min="4" max="4" width="38.875" customWidth="1"/>
    <col min="5" max="5" width="9.125" customWidth="1"/>
    <col min="6" max="6" width="5.125" bestFit="1" customWidth="1"/>
    <col min="7" max="7" width="7.25" customWidth="1"/>
    <col min="19" max="19" width="18.875" bestFit="1" customWidth="1"/>
    <col min="20" max="20" width="8.75" bestFit="1" customWidth="1"/>
    <col min="21" max="21" width="22.5" bestFit="1" customWidth="1"/>
    <col min="22" max="22" width="17.125" bestFit="1" customWidth="1"/>
  </cols>
  <sheetData>
    <row r="1" spans="1:26" ht="24.75">
      <c r="A1" s="1720" t="s">
        <v>1689</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1772</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1706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55" t="s">
        <v>1690</v>
      </c>
    </row>
    <row r="7" spans="1:26" ht="15">
      <c r="H7" s="1723" t="s">
        <v>152</v>
      </c>
      <c r="I7" s="1724"/>
      <c r="J7" s="1723" t="s">
        <v>151</v>
      </c>
      <c r="K7" s="1732"/>
      <c r="L7" s="1732"/>
      <c r="M7" s="1732"/>
      <c r="N7" s="1732"/>
      <c r="O7" s="1732"/>
      <c r="P7" s="1732"/>
      <c r="Q7" s="1732"/>
      <c r="S7" s="1740" t="s">
        <v>1773</v>
      </c>
      <c r="T7" s="1740"/>
      <c r="U7" s="1740"/>
      <c r="V7" s="1740"/>
      <c r="W7" s="1756"/>
    </row>
    <row r="8" spans="1:26" ht="30">
      <c r="B8" s="1740" t="s">
        <v>1774</v>
      </c>
      <c r="C8" s="1740" t="s">
        <v>1775</v>
      </c>
      <c r="D8" s="1740" t="s">
        <v>1776</v>
      </c>
      <c r="E8" s="1740" t="s">
        <v>241</v>
      </c>
      <c r="F8" s="1740" t="s">
        <v>240</v>
      </c>
      <c r="G8" s="1726" t="s">
        <v>239</v>
      </c>
      <c r="H8" s="1725">
        <v>2012</v>
      </c>
      <c r="I8" s="1725">
        <v>2013</v>
      </c>
      <c r="J8" s="1725">
        <v>2014</v>
      </c>
      <c r="K8" s="1725">
        <v>2015</v>
      </c>
      <c r="L8" s="1725">
        <v>2016</v>
      </c>
      <c r="M8" s="1725">
        <v>2017</v>
      </c>
      <c r="N8" s="1725">
        <v>2018</v>
      </c>
      <c r="O8" s="1725">
        <v>2019</v>
      </c>
      <c r="P8" s="1725">
        <v>2020</v>
      </c>
      <c r="Q8" s="1725">
        <v>2021</v>
      </c>
      <c r="S8" s="1740" t="s">
        <v>1777</v>
      </c>
      <c r="T8" s="1740" t="s">
        <v>1778</v>
      </c>
      <c r="U8" s="1740" t="s">
        <v>1779</v>
      </c>
      <c r="V8" s="1740" t="s">
        <v>1780</v>
      </c>
      <c r="W8" s="1756"/>
    </row>
    <row r="9" spans="1:26">
      <c r="B9" s="1655" t="s">
        <v>1781</v>
      </c>
      <c r="C9" s="1655" t="s">
        <v>1782</v>
      </c>
      <c r="D9" s="1646"/>
      <c r="E9" s="1655"/>
      <c r="F9" s="1655" t="s">
        <v>20</v>
      </c>
      <c r="G9" s="1728">
        <f>SUM(J9:Q9)</f>
        <v>0</v>
      </c>
      <c r="H9" s="1731"/>
      <c r="I9" s="1731"/>
      <c r="J9" s="1731"/>
      <c r="K9" s="1731"/>
      <c r="L9" s="1731"/>
      <c r="M9" s="1731"/>
      <c r="N9" s="1731"/>
      <c r="O9" s="1731"/>
      <c r="P9" s="1731"/>
      <c r="Q9" s="1731"/>
      <c r="S9" s="1646"/>
      <c r="T9" s="1646"/>
      <c r="U9" s="1646"/>
      <c r="V9" s="1646"/>
    </row>
    <row r="10" spans="1:26">
      <c r="B10" s="1655"/>
      <c r="C10" s="1655"/>
      <c r="D10" s="1646"/>
      <c r="E10" s="1655"/>
      <c r="F10" s="1655" t="s">
        <v>20</v>
      </c>
      <c r="G10" s="1728">
        <f t="shared" ref="G10:G73" si="0">SUM(J10:Q10)</f>
        <v>0</v>
      </c>
      <c r="H10" s="1731"/>
      <c r="I10" s="1731"/>
      <c r="J10" s="1731"/>
      <c r="K10" s="1731"/>
      <c r="L10" s="1731"/>
      <c r="M10" s="1731"/>
      <c r="N10" s="1731"/>
      <c r="O10" s="1731"/>
      <c r="P10" s="1731"/>
      <c r="Q10" s="1731"/>
      <c r="S10" s="1646"/>
      <c r="T10" s="1646"/>
      <c r="U10" s="1646"/>
      <c r="V10" s="1646"/>
    </row>
    <row r="11" spans="1:26">
      <c r="B11" s="1655"/>
      <c r="C11" s="1655"/>
      <c r="D11" s="1646"/>
      <c r="E11" s="1655"/>
      <c r="F11" s="1655" t="s">
        <v>20</v>
      </c>
      <c r="G11" s="1728">
        <f t="shared" si="0"/>
        <v>0</v>
      </c>
      <c r="H11" s="1731"/>
      <c r="I11" s="1731"/>
      <c r="J11" s="1731"/>
      <c r="K11" s="1731"/>
      <c r="L11" s="1731"/>
      <c r="M11" s="1731"/>
      <c r="N11" s="1731"/>
      <c r="O11" s="1731"/>
      <c r="P11" s="1731"/>
      <c r="Q11" s="1731"/>
      <c r="S11" s="1646"/>
      <c r="T11" s="1646"/>
      <c r="U11" s="1646"/>
      <c r="V11" s="1646"/>
    </row>
    <row r="12" spans="1:26">
      <c r="B12" s="1655"/>
      <c r="C12" s="1655"/>
      <c r="D12" s="1646"/>
      <c r="E12" s="1655"/>
      <c r="F12" s="1655" t="s">
        <v>20</v>
      </c>
      <c r="G12" s="1728">
        <f t="shared" si="0"/>
        <v>0</v>
      </c>
      <c r="H12" s="1731"/>
      <c r="I12" s="1731"/>
      <c r="J12" s="1731"/>
      <c r="K12" s="1731"/>
      <c r="L12" s="1731"/>
      <c r="M12" s="1731"/>
      <c r="N12" s="1731"/>
      <c r="O12" s="1731"/>
      <c r="P12" s="1731"/>
      <c r="Q12" s="1731"/>
      <c r="S12" s="1646"/>
      <c r="T12" s="1646"/>
      <c r="U12" s="1646"/>
      <c r="V12" s="1646"/>
    </row>
    <row r="13" spans="1:26">
      <c r="B13" s="1655"/>
      <c r="C13" s="1655"/>
      <c r="D13" s="1646"/>
      <c r="E13" s="1655"/>
      <c r="F13" s="1655" t="s">
        <v>20</v>
      </c>
      <c r="G13" s="1728">
        <f t="shared" si="0"/>
        <v>0</v>
      </c>
      <c r="H13" s="1731"/>
      <c r="I13" s="1731"/>
      <c r="J13" s="1731"/>
      <c r="K13" s="1731"/>
      <c r="L13" s="1731"/>
      <c r="M13" s="1731"/>
      <c r="N13" s="1731"/>
      <c r="O13" s="1731"/>
      <c r="P13" s="1731"/>
      <c r="Q13" s="1731"/>
      <c r="S13" s="1646"/>
      <c r="T13" s="1646"/>
      <c r="U13" s="1646"/>
      <c r="V13" s="1646"/>
    </row>
    <row r="14" spans="1:26">
      <c r="B14" s="1655"/>
      <c r="C14" s="1655"/>
      <c r="D14" s="1646"/>
      <c r="E14" s="1655"/>
      <c r="F14" s="1655" t="s">
        <v>20</v>
      </c>
      <c r="G14" s="1728">
        <f t="shared" si="0"/>
        <v>0</v>
      </c>
      <c r="H14" s="1731"/>
      <c r="I14" s="1731"/>
      <c r="J14" s="1731"/>
      <c r="K14" s="1731"/>
      <c r="L14" s="1731"/>
      <c r="M14" s="1731"/>
      <c r="N14" s="1731"/>
      <c r="O14" s="1731"/>
      <c r="P14" s="1731"/>
      <c r="Q14" s="1731"/>
      <c r="S14" s="1646"/>
      <c r="T14" s="1646"/>
      <c r="U14" s="1646"/>
      <c r="V14" s="1646"/>
    </row>
    <row r="15" spans="1:26">
      <c r="B15" s="1655"/>
      <c r="C15" s="1655"/>
      <c r="D15" s="1646"/>
      <c r="E15" s="1655"/>
      <c r="F15" s="1655" t="s">
        <v>20</v>
      </c>
      <c r="G15" s="1728">
        <f t="shared" si="0"/>
        <v>0</v>
      </c>
      <c r="H15" s="1731"/>
      <c r="I15" s="1731"/>
      <c r="J15" s="1731"/>
      <c r="K15" s="1731"/>
      <c r="L15" s="1731"/>
      <c r="M15" s="1731"/>
      <c r="N15" s="1731"/>
      <c r="O15" s="1731"/>
      <c r="P15" s="1731"/>
      <c r="Q15" s="1731"/>
      <c r="S15" s="1646"/>
      <c r="T15" s="1646"/>
      <c r="U15" s="1646"/>
      <c r="V15" s="1646"/>
    </row>
    <row r="16" spans="1:26">
      <c r="B16" s="1655"/>
      <c r="C16" s="1655"/>
      <c r="D16" s="1646"/>
      <c r="E16" s="1655"/>
      <c r="F16" s="1655" t="s">
        <v>20</v>
      </c>
      <c r="G16" s="1728">
        <f t="shared" si="0"/>
        <v>0</v>
      </c>
      <c r="H16" s="1731"/>
      <c r="I16" s="1731"/>
      <c r="J16" s="1731"/>
      <c r="K16" s="1731"/>
      <c r="L16" s="1731"/>
      <c r="M16" s="1731"/>
      <c r="N16" s="1731"/>
      <c r="O16" s="1731"/>
      <c r="P16" s="1731"/>
      <c r="Q16" s="1731"/>
      <c r="S16" s="1646"/>
      <c r="T16" s="1646"/>
      <c r="U16" s="1646"/>
      <c r="V16" s="1646"/>
    </row>
    <row r="17" spans="2:22">
      <c r="B17" s="1655"/>
      <c r="C17" s="1655" t="s">
        <v>1783</v>
      </c>
      <c r="D17" s="1646"/>
      <c r="E17" s="1655"/>
      <c r="F17" s="1655" t="s">
        <v>20</v>
      </c>
      <c r="G17" s="1728">
        <f t="shared" si="0"/>
        <v>0</v>
      </c>
      <c r="H17" s="1731"/>
      <c r="I17" s="1731"/>
      <c r="J17" s="1731"/>
      <c r="K17" s="1731"/>
      <c r="L17" s="1731"/>
      <c r="M17" s="1731"/>
      <c r="N17" s="1731"/>
      <c r="O17" s="1731"/>
      <c r="P17" s="1731"/>
      <c r="Q17" s="1731"/>
      <c r="S17" s="1646"/>
      <c r="T17" s="1646"/>
      <c r="U17" s="1646"/>
      <c r="V17" s="1646"/>
    </row>
    <row r="18" spans="2:22">
      <c r="B18" s="1655"/>
      <c r="C18" s="1655" t="s">
        <v>1784</v>
      </c>
      <c r="D18" s="1646"/>
      <c r="E18" s="1655"/>
      <c r="F18" s="1655" t="s">
        <v>20</v>
      </c>
      <c r="G18" s="1728">
        <f t="shared" si="0"/>
        <v>0</v>
      </c>
      <c r="H18" s="1731"/>
      <c r="I18" s="1731"/>
      <c r="J18" s="1731"/>
      <c r="K18" s="1731"/>
      <c r="L18" s="1731"/>
      <c r="M18" s="1731"/>
      <c r="N18" s="1731"/>
      <c r="O18" s="1731"/>
      <c r="P18" s="1731"/>
      <c r="Q18" s="1731"/>
      <c r="S18" s="1646"/>
      <c r="T18" s="1646"/>
      <c r="U18" s="1646"/>
      <c r="V18" s="1646"/>
    </row>
    <row r="19" spans="2:22">
      <c r="B19" s="1655"/>
      <c r="C19" s="1655"/>
      <c r="D19" s="1646"/>
      <c r="E19" s="1655"/>
      <c r="F19" s="1655" t="s">
        <v>20</v>
      </c>
      <c r="G19" s="1728">
        <f t="shared" si="0"/>
        <v>0</v>
      </c>
      <c r="H19" s="1731"/>
      <c r="I19" s="1731"/>
      <c r="J19" s="1731"/>
      <c r="K19" s="1731"/>
      <c r="L19" s="1731"/>
      <c r="M19" s="1731"/>
      <c r="N19" s="1731"/>
      <c r="O19" s="1731"/>
      <c r="P19" s="1731"/>
      <c r="Q19" s="1731"/>
      <c r="S19" s="1646"/>
      <c r="T19" s="1646"/>
      <c r="U19" s="1646"/>
      <c r="V19" s="1646"/>
    </row>
    <row r="20" spans="2:22">
      <c r="B20" s="1655"/>
      <c r="C20" s="1655"/>
      <c r="D20" s="1646"/>
      <c r="E20" s="1655"/>
      <c r="F20" s="1655" t="s">
        <v>20</v>
      </c>
      <c r="G20" s="1728">
        <f t="shared" si="0"/>
        <v>0</v>
      </c>
      <c r="H20" s="1731"/>
      <c r="I20" s="1731"/>
      <c r="J20" s="1731"/>
      <c r="K20" s="1731"/>
      <c r="L20" s="1731"/>
      <c r="M20" s="1731"/>
      <c r="N20" s="1731"/>
      <c r="O20" s="1731"/>
      <c r="P20" s="1731"/>
      <c r="Q20" s="1731"/>
      <c r="S20" s="1646"/>
      <c r="T20" s="1646"/>
      <c r="U20" s="1646"/>
      <c r="V20" s="1646"/>
    </row>
    <row r="21" spans="2:22">
      <c r="B21" s="1655"/>
      <c r="C21" s="1655"/>
      <c r="D21" s="1646"/>
      <c r="E21" s="1655"/>
      <c r="F21" s="1655" t="s">
        <v>20</v>
      </c>
      <c r="G21" s="1728">
        <f t="shared" si="0"/>
        <v>0</v>
      </c>
      <c r="H21" s="1731"/>
      <c r="I21" s="1731"/>
      <c r="J21" s="1731"/>
      <c r="K21" s="1731"/>
      <c r="L21" s="1731"/>
      <c r="M21" s="1731"/>
      <c r="N21" s="1731"/>
      <c r="O21" s="1731"/>
      <c r="P21" s="1731"/>
      <c r="Q21" s="1731"/>
      <c r="S21" s="1646"/>
      <c r="T21" s="1646"/>
      <c r="U21" s="1646"/>
      <c r="V21" s="1646"/>
    </row>
    <row r="22" spans="2:22">
      <c r="B22" s="1655"/>
      <c r="C22" s="1655"/>
      <c r="D22" s="1646"/>
      <c r="E22" s="1655"/>
      <c r="F22" s="1655" t="s">
        <v>20</v>
      </c>
      <c r="G22" s="1728">
        <f t="shared" si="0"/>
        <v>0</v>
      </c>
      <c r="H22" s="1731"/>
      <c r="I22" s="1731"/>
      <c r="J22" s="1731"/>
      <c r="K22" s="1731"/>
      <c r="L22" s="1731"/>
      <c r="M22" s="1731"/>
      <c r="N22" s="1731"/>
      <c r="O22" s="1731"/>
      <c r="P22" s="1731"/>
      <c r="Q22" s="1731"/>
      <c r="S22" s="1646"/>
      <c r="T22" s="1646"/>
      <c r="U22" s="1646"/>
      <c r="V22" s="1646"/>
    </row>
    <row r="23" spans="2:22">
      <c r="B23" s="1655"/>
      <c r="C23" s="1655"/>
      <c r="D23" s="1646"/>
      <c r="E23" s="1655"/>
      <c r="F23" s="1655" t="s">
        <v>20</v>
      </c>
      <c r="G23" s="1728">
        <f t="shared" si="0"/>
        <v>0</v>
      </c>
      <c r="H23" s="1731"/>
      <c r="I23" s="1731"/>
      <c r="J23" s="1731"/>
      <c r="K23" s="1731"/>
      <c r="L23" s="1731"/>
      <c r="M23" s="1731"/>
      <c r="N23" s="1731"/>
      <c r="O23" s="1731"/>
      <c r="P23" s="1731"/>
      <c r="Q23" s="1731"/>
      <c r="S23" s="1646"/>
      <c r="T23" s="1646"/>
      <c r="U23" s="1646"/>
      <c r="V23" s="1646"/>
    </row>
    <row r="24" spans="2:22">
      <c r="B24" s="1655"/>
      <c r="C24" s="1655"/>
      <c r="D24" s="1646"/>
      <c r="E24" s="1655"/>
      <c r="F24" s="1655" t="s">
        <v>20</v>
      </c>
      <c r="G24" s="1728">
        <f t="shared" si="0"/>
        <v>0</v>
      </c>
      <c r="H24" s="1731"/>
      <c r="I24" s="1731"/>
      <c r="J24" s="1731"/>
      <c r="K24" s="1731"/>
      <c r="L24" s="1731"/>
      <c r="M24" s="1731"/>
      <c r="N24" s="1731"/>
      <c r="O24" s="1731"/>
      <c r="P24" s="1731"/>
      <c r="Q24" s="1731"/>
      <c r="S24" s="1646"/>
      <c r="T24" s="1646"/>
      <c r="U24" s="1646"/>
      <c r="V24" s="1646"/>
    </row>
    <row r="25" spans="2:22">
      <c r="B25" s="1655"/>
      <c r="C25" s="1655"/>
      <c r="D25" s="1646"/>
      <c r="E25" s="1655"/>
      <c r="F25" s="1655" t="s">
        <v>20</v>
      </c>
      <c r="G25" s="1728">
        <f t="shared" si="0"/>
        <v>0</v>
      </c>
      <c r="H25" s="1731"/>
      <c r="I25" s="1731"/>
      <c r="J25" s="1731"/>
      <c r="K25" s="1731"/>
      <c r="L25" s="1731"/>
      <c r="M25" s="1731"/>
      <c r="N25" s="1731"/>
      <c r="O25" s="1731"/>
      <c r="P25" s="1731"/>
      <c r="Q25" s="1731"/>
      <c r="S25" s="1646"/>
      <c r="T25" s="1646"/>
      <c r="U25" s="1646"/>
      <c r="V25" s="1646"/>
    </row>
    <row r="26" spans="2:22">
      <c r="B26" s="1655"/>
      <c r="C26" s="1655"/>
      <c r="D26" s="1646"/>
      <c r="E26" s="1655"/>
      <c r="F26" s="1655" t="s">
        <v>20</v>
      </c>
      <c r="G26" s="1728">
        <f t="shared" si="0"/>
        <v>0</v>
      </c>
      <c r="H26" s="1731"/>
      <c r="I26" s="1731"/>
      <c r="J26" s="1731"/>
      <c r="K26" s="1731"/>
      <c r="L26" s="1731"/>
      <c r="M26" s="1731"/>
      <c r="N26" s="1731"/>
      <c r="O26" s="1731"/>
      <c r="P26" s="1731"/>
      <c r="Q26" s="1731"/>
      <c r="S26" s="1646"/>
      <c r="T26" s="1646"/>
      <c r="U26" s="1646"/>
      <c r="V26" s="1646"/>
    </row>
    <row r="27" spans="2:22">
      <c r="B27" s="1655"/>
      <c r="C27" s="1655"/>
      <c r="D27" s="1646"/>
      <c r="E27" s="1655"/>
      <c r="F27" s="1655" t="s">
        <v>20</v>
      </c>
      <c r="G27" s="1728">
        <f t="shared" si="0"/>
        <v>0</v>
      </c>
      <c r="H27" s="1731"/>
      <c r="I27" s="1731"/>
      <c r="J27" s="1731"/>
      <c r="K27" s="1731"/>
      <c r="L27" s="1731"/>
      <c r="M27" s="1731"/>
      <c r="N27" s="1731"/>
      <c r="O27" s="1731"/>
      <c r="P27" s="1731"/>
      <c r="Q27" s="1731"/>
      <c r="S27" s="1646"/>
      <c r="T27" s="1646"/>
      <c r="U27" s="1646"/>
      <c r="V27" s="1646"/>
    </row>
    <row r="28" spans="2:22">
      <c r="B28" s="1655"/>
      <c r="C28" s="1655"/>
      <c r="D28" s="1646"/>
      <c r="E28" s="1655"/>
      <c r="F28" s="1655" t="s">
        <v>20</v>
      </c>
      <c r="G28" s="1728">
        <f t="shared" si="0"/>
        <v>0</v>
      </c>
      <c r="H28" s="1731"/>
      <c r="I28" s="1731"/>
      <c r="J28" s="1731"/>
      <c r="K28" s="1731"/>
      <c r="L28" s="1731"/>
      <c r="M28" s="1731"/>
      <c r="N28" s="1731"/>
      <c r="O28" s="1731"/>
      <c r="P28" s="1731"/>
      <c r="Q28" s="1731"/>
      <c r="S28" s="1646"/>
      <c r="T28" s="1646"/>
      <c r="U28" s="1646"/>
      <c r="V28" s="1646"/>
    </row>
    <row r="29" spans="2:22">
      <c r="B29" s="1655"/>
      <c r="C29" s="1655" t="s">
        <v>1785</v>
      </c>
      <c r="D29" s="1646"/>
      <c r="E29" s="1655"/>
      <c r="F29" s="1655" t="s">
        <v>20</v>
      </c>
      <c r="G29" s="1728">
        <f t="shared" si="0"/>
        <v>0</v>
      </c>
      <c r="H29" s="1731"/>
      <c r="I29" s="1731"/>
      <c r="J29" s="1731"/>
      <c r="K29" s="1731"/>
      <c r="L29" s="1731"/>
      <c r="M29" s="1731"/>
      <c r="N29" s="1731"/>
      <c r="O29" s="1731"/>
      <c r="P29" s="1731"/>
      <c r="Q29" s="1731"/>
      <c r="S29" s="1646"/>
      <c r="T29" s="1646"/>
      <c r="U29" s="1646"/>
      <c r="V29" s="1646"/>
    </row>
    <row r="30" spans="2:22">
      <c r="B30" s="1655"/>
      <c r="C30" s="1655"/>
      <c r="D30" s="1646"/>
      <c r="E30" s="1655"/>
      <c r="F30" s="1655" t="s">
        <v>20</v>
      </c>
      <c r="G30" s="1728">
        <f t="shared" si="0"/>
        <v>0</v>
      </c>
      <c r="H30" s="1731"/>
      <c r="I30" s="1731"/>
      <c r="J30" s="1731"/>
      <c r="K30" s="1731"/>
      <c r="L30" s="1731"/>
      <c r="M30" s="1731"/>
      <c r="N30" s="1731"/>
      <c r="O30" s="1731"/>
      <c r="P30" s="1731"/>
      <c r="Q30" s="1731"/>
      <c r="S30" s="1646"/>
      <c r="T30" s="1646"/>
      <c r="U30" s="1646"/>
      <c r="V30" s="1646"/>
    </row>
    <row r="31" spans="2:22">
      <c r="B31" s="1655"/>
      <c r="C31" s="1655"/>
      <c r="D31" s="1646"/>
      <c r="E31" s="1655"/>
      <c r="F31" s="1655" t="s">
        <v>20</v>
      </c>
      <c r="G31" s="1728">
        <f t="shared" si="0"/>
        <v>0</v>
      </c>
      <c r="H31" s="1731"/>
      <c r="I31" s="1731"/>
      <c r="J31" s="1731"/>
      <c r="K31" s="1731"/>
      <c r="L31" s="1731"/>
      <c r="M31" s="1731"/>
      <c r="N31" s="1731"/>
      <c r="O31" s="1731"/>
      <c r="P31" s="1731"/>
      <c r="Q31" s="1731"/>
      <c r="S31" s="1646"/>
      <c r="T31" s="1646"/>
      <c r="U31" s="1646"/>
      <c r="V31" s="1646"/>
    </row>
    <row r="32" spans="2:22">
      <c r="B32" s="1655"/>
      <c r="C32" s="1655"/>
      <c r="D32" s="1646"/>
      <c r="E32" s="1655"/>
      <c r="F32" s="1655" t="s">
        <v>20</v>
      </c>
      <c r="G32" s="1728">
        <f t="shared" si="0"/>
        <v>0</v>
      </c>
      <c r="H32" s="1731"/>
      <c r="I32" s="1731"/>
      <c r="J32" s="1731"/>
      <c r="K32" s="1731"/>
      <c r="L32" s="1731"/>
      <c r="M32" s="1731"/>
      <c r="N32" s="1731"/>
      <c r="O32" s="1731"/>
      <c r="P32" s="1731"/>
      <c r="Q32" s="1731"/>
      <c r="S32" s="1646"/>
      <c r="T32" s="1646"/>
      <c r="U32" s="1646"/>
      <c r="V32" s="1646"/>
    </row>
    <row r="33" spans="2:22">
      <c r="B33" s="1655"/>
      <c r="C33" s="1655"/>
      <c r="D33" s="1646"/>
      <c r="E33" s="1655"/>
      <c r="F33" s="1655" t="s">
        <v>20</v>
      </c>
      <c r="G33" s="1728">
        <f t="shared" si="0"/>
        <v>0</v>
      </c>
      <c r="H33" s="1731"/>
      <c r="I33" s="1731"/>
      <c r="J33" s="1731"/>
      <c r="K33" s="1731"/>
      <c r="L33" s="1731"/>
      <c r="M33" s="1731"/>
      <c r="N33" s="1731"/>
      <c r="O33" s="1731"/>
      <c r="P33" s="1731"/>
      <c r="Q33" s="1731"/>
      <c r="S33" s="1646"/>
      <c r="T33" s="1646"/>
      <c r="U33" s="1646"/>
      <c r="V33" s="1646"/>
    </row>
    <row r="34" spans="2:22">
      <c r="B34" s="1655"/>
      <c r="C34" s="1655"/>
      <c r="D34" s="1646"/>
      <c r="E34" s="1655"/>
      <c r="F34" s="1655" t="s">
        <v>20</v>
      </c>
      <c r="G34" s="1728">
        <f t="shared" si="0"/>
        <v>0</v>
      </c>
      <c r="H34" s="1731"/>
      <c r="I34" s="1731"/>
      <c r="J34" s="1731"/>
      <c r="K34" s="1731"/>
      <c r="L34" s="1731"/>
      <c r="M34" s="1731"/>
      <c r="N34" s="1731"/>
      <c r="O34" s="1731"/>
      <c r="P34" s="1731"/>
      <c r="Q34" s="1731"/>
      <c r="S34" s="1646"/>
      <c r="T34" s="1646"/>
      <c r="U34" s="1646"/>
      <c r="V34" s="1646"/>
    </row>
    <row r="35" spans="2:22">
      <c r="B35" s="1655"/>
      <c r="C35" s="1655"/>
      <c r="D35" s="1646"/>
      <c r="E35" s="1655"/>
      <c r="F35" s="1655" t="s">
        <v>20</v>
      </c>
      <c r="G35" s="1728">
        <f t="shared" si="0"/>
        <v>0</v>
      </c>
      <c r="H35" s="1731"/>
      <c r="I35" s="1731"/>
      <c r="J35" s="1731"/>
      <c r="K35" s="1731"/>
      <c r="L35" s="1731"/>
      <c r="M35" s="1731"/>
      <c r="N35" s="1731"/>
      <c r="O35" s="1731"/>
      <c r="P35" s="1731"/>
      <c r="Q35" s="1731"/>
      <c r="S35" s="1646"/>
      <c r="T35" s="1646"/>
      <c r="U35" s="1646"/>
      <c r="V35" s="1646"/>
    </row>
    <row r="36" spans="2:22">
      <c r="B36" s="1655"/>
      <c r="C36" s="1655"/>
      <c r="D36" s="1646"/>
      <c r="E36" s="1655"/>
      <c r="F36" s="1655" t="s">
        <v>20</v>
      </c>
      <c r="G36" s="1728">
        <f t="shared" si="0"/>
        <v>0</v>
      </c>
      <c r="H36" s="1731"/>
      <c r="I36" s="1731"/>
      <c r="J36" s="1731"/>
      <c r="K36" s="1731"/>
      <c r="L36" s="1731"/>
      <c r="M36" s="1731"/>
      <c r="N36" s="1731"/>
      <c r="O36" s="1731"/>
      <c r="P36" s="1731"/>
      <c r="Q36" s="1731"/>
      <c r="S36" s="1646"/>
      <c r="T36" s="1646"/>
      <c r="U36" s="1646"/>
      <c r="V36" s="1646"/>
    </row>
    <row r="37" spans="2:22">
      <c r="B37" s="1655"/>
      <c r="C37" s="1655"/>
      <c r="D37" s="1646"/>
      <c r="E37" s="1655"/>
      <c r="F37" s="1655" t="s">
        <v>20</v>
      </c>
      <c r="G37" s="1728">
        <f t="shared" si="0"/>
        <v>0</v>
      </c>
      <c r="H37" s="1731"/>
      <c r="I37" s="1731"/>
      <c r="J37" s="1731"/>
      <c r="K37" s="1731"/>
      <c r="L37" s="1731"/>
      <c r="M37" s="1731"/>
      <c r="N37" s="1731"/>
      <c r="O37" s="1731"/>
      <c r="P37" s="1731"/>
      <c r="Q37" s="1731"/>
      <c r="S37" s="1646"/>
      <c r="T37" s="1646"/>
      <c r="U37" s="1646"/>
      <c r="V37" s="1646"/>
    </row>
    <row r="38" spans="2:22">
      <c r="B38" s="1655"/>
      <c r="C38" s="1655"/>
      <c r="D38" s="1646"/>
      <c r="E38" s="1655"/>
      <c r="F38" s="1655" t="s">
        <v>20</v>
      </c>
      <c r="G38" s="1728">
        <f t="shared" si="0"/>
        <v>0</v>
      </c>
      <c r="H38" s="1731"/>
      <c r="I38" s="1731"/>
      <c r="J38" s="1731"/>
      <c r="K38" s="1731"/>
      <c r="L38" s="1731"/>
      <c r="M38" s="1731"/>
      <c r="N38" s="1731"/>
      <c r="O38" s="1731"/>
      <c r="P38" s="1731"/>
      <c r="Q38" s="1731"/>
      <c r="S38" s="1646"/>
      <c r="T38" s="1646"/>
      <c r="U38" s="1646"/>
      <c r="V38" s="1646"/>
    </row>
    <row r="39" spans="2:22">
      <c r="B39" s="1655"/>
      <c r="C39" s="1655" t="s">
        <v>1786</v>
      </c>
      <c r="D39" s="1646"/>
      <c r="E39" s="1655"/>
      <c r="F39" s="1655" t="s">
        <v>20</v>
      </c>
      <c r="G39" s="1728">
        <f t="shared" si="0"/>
        <v>0</v>
      </c>
      <c r="H39" s="1731"/>
      <c r="I39" s="1731"/>
      <c r="J39" s="1731"/>
      <c r="K39" s="1731"/>
      <c r="L39" s="1731"/>
      <c r="M39" s="1731"/>
      <c r="N39" s="1731"/>
      <c r="O39" s="1731"/>
      <c r="P39" s="1731"/>
      <c r="Q39" s="1731"/>
      <c r="S39" s="1646"/>
      <c r="T39" s="1646"/>
      <c r="U39" s="1646"/>
      <c r="V39" s="1646"/>
    </row>
    <row r="40" spans="2:22">
      <c r="B40" s="1655"/>
      <c r="C40" s="1655"/>
      <c r="D40" s="1646"/>
      <c r="E40" s="1655"/>
      <c r="F40" s="1655" t="s">
        <v>20</v>
      </c>
      <c r="G40" s="1728">
        <f t="shared" si="0"/>
        <v>0</v>
      </c>
      <c r="H40" s="1731"/>
      <c r="I40" s="1731"/>
      <c r="J40" s="1731"/>
      <c r="K40" s="1731"/>
      <c r="L40" s="1731"/>
      <c r="M40" s="1731"/>
      <c r="N40" s="1731"/>
      <c r="O40" s="1731"/>
      <c r="P40" s="1731"/>
      <c r="Q40" s="1731"/>
      <c r="S40" s="1646"/>
      <c r="T40" s="1646"/>
      <c r="U40" s="1646"/>
      <c r="V40" s="1646"/>
    </row>
    <row r="41" spans="2:22">
      <c r="B41" s="1655"/>
      <c r="C41" s="1655"/>
      <c r="D41" s="1646"/>
      <c r="E41" s="1655"/>
      <c r="F41" s="1655" t="s">
        <v>20</v>
      </c>
      <c r="G41" s="1728">
        <f t="shared" si="0"/>
        <v>0</v>
      </c>
      <c r="H41" s="1731"/>
      <c r="I41" s="1731"/>
      <c r="J41" s="1731"/>
      <c r="K41" s="1731"/>
      <c r="L41" s="1731"/>
      <c r="M41" s="1731"/>
      <c r="N41" s="1731"/>
      <c r="O41" s="1731"/>
      <c r="P41" s="1731"/>
      <c r="Q41" s="1731"/>
      <c r="S41" s="1646"/>
      <c r="T41" s="1646"/>
      <c r="U41" s="1646"/>
      <c r="V41" s="1646"/>
    </row>
    <row r="42" spans="2:22">
      <c r="B42" s="1655"/>
      <c r="C42" s="1655"/>
      <c r="D42" s="1646"/>
      <c r="E42" s="1655"/>
      <c r="F42" s="1655" t="s">
        <v>20</v>
      </c>
      <c r="G42" s="1728">
        <f t="shared" si="0"/>
        <v>0</v>
      </c>
      <c r="H42" s="1731"/>
      <c r="I42" s="1731"/>
      <c r="J42" s="1731"/>
      <c r="K42" s="1731"/>
      <c r="L42" s="1731"/>
      <c r="M42" s="1731"/>
      <c r="N42" s="1731"/>
      <c r="O42" s="1731"/>
      <c r="P42" s="1731"/>
      <c r="Q42" s="1731"/>
      <c r="S42" s="1646"/>
      <c r="T42" s="1646"/>
      <c r="U42" s="1646"/>
      <c r="V42" s="1646"/>
    </row>
    <row r="43" spans="2:22">
      <c r="B43" s="1655"/>
      <c r="C43" s="1655"/>
      <c r="D43" s="1646"/>
      <c r="E43" s="1655"/>
      <c r="F43" s="1655" t="s">
        <v>20</v>
      </c>
      <c r="G43" s="1728">
        <f t="shared" si="0"/>
        <v>0</v>
      </c>
      <c r="H43" s="1731"/>
      <c r="I43" s="1731"/>
      <c r="J43" s="1731"/>
      <c r="K43" s="1731"/>
      <c r="L43" s="1731"/>
      <c r="M43" s="1731"/>
      <c r="N43" s="1731"/>
      <c r="O43" s="1731"/>
      <c r="P43" s="1731"/>
      <c r="Q43" s="1731"/>
      <c r="S43" s="1646"/>
      <c r="T43" s="1646"/>
      <c r="U43" s="1646"/>
      <c r="V43" s="1646"/>
    </row>
    <row r="44" spans="2:22">
      <c r="B44" s="1655"/>
      <c r="C44" s="1655"/>
      <c r="D44" s="1646"/>
      <c r="E44" s="1655"/>
      <c r="F44" s="1655" t="s">
        <v>20</v>
      </c>
      <c r="G44" s="1728">
        <f t="shared" si="0"/>
        <v>0</v>
      </c>
      <c r="H44" s="1731"/>
      <c r="I44" s="1731"/>
      <c r="J44" s="1731"/>
      <c r="K44" s="1731"/>
      <c r="L44" s="1731"/>
      <c r="M44" s="1731"/>
      <c r="N44" s="1731"/>
      <c r="O44" s="1731"/>
      <c r="P44" s="1731"/>
      <c r="Q44" s="1731"/>
      <c r="S44" s="1646"/>
      <c r="T44" s="1646"/>
      <c r="U44" s="1646"/>
      <c r="V44" s="1646"/>
    </row>
    <row r="45" spans="2:22">
      <c r="B45" s="1655"/>
      <c r="C45" s="1655"/>
      <c r="D45" s="1646"/>
      <c r="E45" s="1655"/>
      <c r="F45" s="1655" t="s">
        <v>20</v>
      </c>
      <c r="G45" s="1728">
        <f t="shared" si="0"/>
        <v>0</v>
      </c>
      <c r="H45" s="1731"/>
      <c r="I45" s="1731"/>
      <c r="J45" s="1731"/>
      <c r="K45" s="1731"/>
      <c r="L45" s="1731"/>
      <c r="M45" s="1731"/>
      <c r="N45" s="1731"/>
      <c r="O45" s="1731"/>
      <c r="P45" s="1731"/>
      <c r="Q45" s="1731"/>
      <c r="S45" s="1646"/>
      <c r="T45" s="1646"/>
      <c r="U45" s="1646"/>
      <c r="V45" s="1646"/>
    </row>
    <row r="46" spans="2:22">
      <c r="B46" s="1655"/>
      <c r="C46" s="1655"/>
      <c r="D46" s="1646"/>
      <c r="E46" s="1655"/>
      <c r="F46" s="1655" t="s">
        <v>20</v>
      </c>
      <c r="G46" s="1728">
        <f t="shared" si="0"/>
        <v>0</v>
      </c>
      <c r="H46" s="1731"/>
      <c r="I46" s="1731"/>
      <c r="J46" s="1731"/>
      <c r="K46" s="1731"/>
      <c r="L46" s="1731"/>
      <c r="M46" s="1731"/>
      <c r="N46" s="1731"/>
      <c r="O46" s="1731"/>
      <c r="P46" s="1731"/>
      <c r="Q46" s="1731"/>
      <c r="S46" s="1646"/>
      <c r="T46" s="1646"/>
      <c r="U46" s="1646"/>
      <c r="V46" s="1646"/>
    </row>
    <row r="47" spans="2:22">
      <c r="B47" s="1655"/>
      <c r="C47" s="1655"/>
      <c r="D47" s="1646"/>
      <c r="E47" s="1655"/>
      <c r="F47" s="1655" t="s">
        <v>20</v>
      </c>
      <c r="G47" s="1728">
        <f t="shared" si="0"/>
        <v>0</v>
      </c>
      <c r="H47" s="1731"/>
      <c r="I47" s="1731"/>
      <c r="J47" s="1731"/>
      <c r="K47" s="1731"/>
      <c r="L47" s="1731"/>
      <c r="M47" s="1731"/>
      <c r="N47" s="1731"/>
      <c r="O47" s="1731"/>
      <c r="P47" s="1731"/>
      <c r="Q47" s="1731"/>
      <c r="S47" s="1646"/>
      <c r="T47" s="1646"/>
      <c r="U47" s="1646"/>
      <c r="V47" s="1646"/>
    </row>
    <row r="48" spans="2:22">
      <c r="B48" s="1655"/>
      <c r="C48" s="1655"/>
      <c r="D48" s="1646"/>
      <c r="E48" s="1655"/>
      <c r="F48" s="1655" t="s">
        <v>20</v>
      </c>
      <c r="G48" s="1728">
        <f t="shared" si="0"/>
        <v>0</v>
      </c>
      <c r="H48" s="1731"/>
      <c r="I48" s="1731"/>
      <c r="J48" s="1731"/>
      <c r="K48" s="1731"/>
      <c r="L48" s="1731"/>
      <c r="M48" s="1731"/>
      <c r="N48" s="1731"/>
      <c r="O48" s="1731"/>
      <c r="P48" s="1731"/>
      <c r="Q48" s="1731"/>
      <c r="S48" s="1646"/>
      <c r="T48" s="1646"/>
      <c r="U48" s="1646"/>
      <c r="V48" s="1646"/>
    </row>
    <row r="49" spans="2:22">
      <c r="B49" s="1655"/>
      <c r="C49" s="1655"/>
      <c r="D49" s="1646"/>
      <c r="E49" s="1655"/>
      <c r="F49" s="1655" t="s">
        <v>20</v>
      </c>
      <c r="G49" s="1728">
        <f t="shared" si="0"/>
        <v>0</v>
      </c>
      <c r="H49" s="1731"/>
      <c r="I49" s="1731"/>
      <c r="J49" s="1731"/>
      <c r="K49" s="1731"/>
      <c r="L49" s="1731"/>
      <c r="M49" s="1731"/>
      <c r="N49" s="1731"/>
      <c r="O49" s="1731"/>
      <c r="P49" s="1731"/>
      <c r="Q49" s="1731"/>
      <c r="S49" s="1646"/>
      <c r="T49" s="1646"/>
      <c r="U49" s="1646"/>
      <c r="V49" s="1646"/>
    </row>
    <row r="50" spans="2:22">
      <c r="B50" s="1655"/>
      <c r="C50" s="1655"/>
      <c r="D50" s="1646"/>
      <c r="E50" s="1655"/>
      <c r="F50" s="1655" t="s">
        <v>20</v>
      </c>
      <c r="G50" s="1728">
        <f t="shared" si="0"/>
        <v>0</v>
      </c>
      <c r="H50" s="1731"/>
      <c r="I50" s="1731"/>
      <c r="J50" s="1731"/>
      <c r="K50" s="1731"/>
      <c r="L50" s="1731"/>
      <c r="M50" s="1731"/>
      <c r="N50" s="1731"/>
      <c r="O50" s="1731"/>
      <c r="P50" s="1731"/>
      <c r="Q50" s="1731"/>
      <c r="S50" s="1646"/>
      <c r="T50" s="1646"/>
      <c r="U50" s="1646"/>
      <c r="V50" s="1646"/>
    </row>
    <row r="51" spans="2:22">
      <c r="B51" s="1655"/>
      <c r="C51" s="1655"/>
      <c r="D51" s="1646"/>
      <c r="E51" s="1655"/>
      <c r="F51" s="1655" t="s">
        <v>20</v>
      </c>
      <c r="G51" s="1728">
        <f t="shared" si="0"/>
        <v>0</v>
      </c>
      <c r="H51" s="1731"/>
      <c r="I51" s="1731"/>
      <c r="J51" s="1731"/>
      <c r="K51" s="1731"/>
      <c r="L51" s="1731"/>
      <c r="M51" s="1731"/>
      <c r="N51" s="1731"/>
      <c r="O51" s="1731"/>
      <c r="P51" s="1731"/>
      <c r="Q51" s="1731"/>
      <c r="S51" s="1646"/>
      <c r="T51" s="1646"/>
      <c r="U51" s="1646"/>
      <c r="V51" s="1646"/>
    </row>
    <row r="52" spans="2:22">
      <c r="B52" s="1655"/>
      <c r="C52" s="1655"/>
      <c r="D52" s="1646"/>
      <c r="E52" s="1655"/>
      <c r="F52" s="1655" t="s">
        <v>20</v>
      </c>
      <c r="G52" s="1728">
        <f t="shared" si="0"/>
        <v>0</v>
      </c>
      <c r="H52" s="1731"/>
      <c r="I52" s="1731"/>
      <c r="J52" s="1731"/>
      <c r="K52" s="1731"/>
      <c r="L52" s="1731"/>
      <c r="M52" s="1731"/>
      <c r="N52" s="1731"/>
      <c r="O52" s="1731"/>
      <c r="P52" s="1731"/>
      <c r="Q52" s="1731"/>
      <c r="S52" s="1646"/>
      <c r="T52" s="1646"/>
      <c r="U52" s="1646"/>
      <c r="V52" s="1646"/>
    </row>
    <row r="53" spans="2:22">
      <c r="B53" s="1655"/>
      <c r="C53" s="1655"/>
      <c r="D53" s="1646"/>
      <c r="E53" s="1655"/>
      <c r="F53" s="1655" t="s">
        <v>20</v>
      </c>
      <c r="G53" s="1728">
        <f t="shared" si="0"/>
        <v>0</v>
      </c>
      <c r="H53" s="1731"/>
      <c r="I53" s="1731"/>
      <c r="J53" s="1731"/>
      <c r="K53" s="1731"/>
      <c r="L53" s="1731"/>
      <c r="M53" s="1731"/>
      <c r="N53" s="1731"/>
      <c r="O53" s="1731"/>
      <c r="P53" s="1731"/>
      <c r="Q53" s="1731"/>
      <c r="S53" s="1646"/>
      <c r="T53" s="1646"/>
      <c r="U53" s="1646"/>
      <c r="V53" s="1646"/>
    </row>
    <row r="54" spans="2:22">
      <c r="B54" s="1655"/>
      <c r="C54" s="1655"/>
      <c r="D54" s="1646"/>
      <c r="E54" s="1655"/>
      <c r="F54" s="1655" t="s">
        <v>20</v>
      </c>
      <c r="G54" s="1728">
        <f t="shared" si="0"/>
        <v>0</v>
      </c>
      <c r="H54" s="1731"/>
      <c r="I54" s="1731"/>
      <c r="J54" s="1731"/>
      <c r="K54" s="1731"/>
      <c r="L54" s="1731"/>
      <c r="M54" s="1731"/>
      <c r="N54" s="1731"/>
      <c r="O54" s="1731"/>
      <c r="P54" s="1731"/>
      <c r="Q54" s="1731"/>
      <c r="S54" s="1646"/>
      <c r="T54" s="1646"/>
      <c r="U54" s="1646"/>
      <c r="V54" s="1646"/>
    </row>
    <row r="55" spans="2:22">
      <c r="B55" s="1655"/>
      <c r="C55" s="1655"/>
      <c r="D55" s="1646"/>
      <c r="E55" s="1655"/>
      <c r="F55" s="1655" t="s">
        <v>20</v>
      </c>
      <c r="G55" s="1728">
        <f t="shared" si="0"/>
        <v>0</v>
      </c>
      <c r="H55" s="1731"/>
      <c r="I55" s="1731"/>
      <c r="J55" s="1731"/>
      <c r="K55" s="1731"/>
      <c r="L55" s="1731"/>
      <c r="M55" s="1731"/>
      <c r="N55" s="1731"/>
      <c r="O55" s="1731"/>
      <c r="P55" s="1731"/>
      <c r="Q55" s="1731"/>
      <c r="S55" s="1646"/>
      <c r="T55" s="1646"/>
      <c r="U55" s="1646"/>
      <c r="V55" s="1646"/>
    </row>
    <row r="56" spans="2:22">
      <c r="B56" s="1655"/>
      <c r="C56" s="1655"/>
      <c r="D56" s="1646"/>
      <c r="E56" s="1655"/>
      <c r="F56" s="1655" t="s">
        <v>20</v>
      </c>
      <c r="G56" s="1728">
        <f t="shared" si="0"/>
        <v>0</v>
      </c>
      <c r="H56" s="1731"/>
      <c r="I56" s="1731"/>
      <c r="J56" s="1731"/>
      <c r="K56" s="1731"/>
      <c r="L56" s="1731"/>
      <c r="M56" s="1731"/>
      <c r="N56" s="1731"/>
      <c r="O56" s="1731"/>
      <c r="P56" s="1731"/>
      <c r="Q56" s="1731"/>
      <c r="S56" s="1646"/>
      <c r="T56" s="1646"/>
      <c r="U56" s="1646"/>
      <c r="V56" s="1646"/>
    </row>
    <row r="57" spans="2:22">
      <c r="B57" s="1655"/>
      <c r="C57" s="1655"/>
      <c r="D57" s="1646"/>
      <c r="E57" s="1655"/>
      <c r="F57" s="1655" t="s">
        <v>20</v>
      </c>
      <c r="G57" s="1728">
        <f t="shared" si="0"/>
        <v>0</v>
      </c>
      <c r="H57" s="1731"/>
      <c r="I57" s="1731"/>
      <c r="J57" s="1731"/>
      <c r="K57" s="1731"/>
      <c r="L57" s="1731"/>
      <c r="M57" s="1731"/>
      <c r="N57" s="1731"/>
      <c r="O57" s="1731"/>
      <c r="P57" s="1731"/>
      <c r="Q57" s="1731"/>
      <c r="S57" s="1646"/>
      <c r="T57" s="1646"/>
      <c r="U57" s="1646"/>
      <c r="V57" s="1646"/>
    </row>
    <row r="58" spans="2:22">
      <c r="B58" s="1655"/>
      <c r="C58" s="1655"/>
      <c r="D58" s="1646"/>
      <c r="E58" s="1655"/>
      <c r="F58" s="1655" t="s">
        <v>20</v>
      </c>
      <c r="G58" s="1728">
        <f t="shared" si="0"/>
        <v>0</v>
      </c>
      <c r="H58" s="1731"/>
      <c r="I58" s="1731"/>
      <c r="J58" s="1731"/>
      <c r="K58" s="1731"/>
      <c r="L58" s="1731"/>
      <c r="M58" s="1731"/>
      <c r="N58" s="1731"/>
      <c r="O58" s="1731"/>
      <c r="P58" s="1731"/>
      <c r="Q58" s="1731"/>
      <c r="S58" s="1646"/>
      <c r="T58" s="1646"/>
      <c r="U58" s="1646"/>
      <c r="V58" s="1646"/>
    </row>
    <row r="59" spans="2:22">
      <c r="B59" s="1655"/>
      <c r="C59" s="1655"/>
      <c r="D59" s="1646"/>
      <c r="E59" s="1655"/>
      <c r="F59" s="1655" t="s">
        <v>20</v>
      </c>
      <c r="G59" s="1728">
        <f t="shared" si="0"/>
        <v>0</v>
      </c>
      <c r="H59" s="1731"/>
      <c r="I59" s="1731"/>
      <c r="J59" s="1731"/>
      <c r="K59" s="1731"/>
      <c r="L59" s="1731"/>
      <c r="M59" s="1731"/>
      <c r="N59" s="1731"/>
      <c r="O59" s="1731"/>
      <c r="P59" s="1731"/>
      <c r="Q59" s="1731"/>
      <c r="S59" s="1646"/>
      <c r="T59" s="1646"/>
      <c r="U59" s="1646"/>
      <c r="V59" s="1646"/>
    </row>
    <row r="60" spans="2:22">
      <c r="B60" s="1655"/>
      <c r="C60" s="1655"/>
      <c r="D60" s="1646"/>
      <c r="E60" s="1655"/>
      <c r="F60" s="1655" t="s">
        <v>20</v>
      </c>
      <c r="G60" s="1728">
        <f t="shared" si="0"/>
        <v>0</v>
      </c>
      <c r="H60" s="1731"/>
      <c r="I60" s="1731"/>
      <c r="J60" s="1731"/>
      <c r="K60" s="1731"/>
      <c r="L60" s="1731"/>
      <c r="M60" s="1731"/>
      <c r="N60" s="1731"/>
      <c r="O60" s="1731"/>
      <c r="P60" s="1731"/>
      <c r="Q60" s="1731"/>
      <c r="S60" s="1646"/>
      <c r="T60" s="1646"/>
      <c r="U60" s="1646"/>
      <c r="V60" s="1646"/>
    </row>
    <row r="61" spans="2:22">
      <c r="B61" s="1655"/>
      <c r="C61" s="1655"/>
      <c r="D61" s="1646"/>
      <c r="E61" s="1655"/>
      <c r="F61" s="1655" t="s">
        <v>20</v>
      </c>
      <c r="G61" s="1728">
        <f t="shared" si="0"/>
        <v>0</v>
      </c>
      <c r="H61" s="1731"/>
      <c r="I61" s="1731"/>
      <c r="J61" s="1731"/>
      <c r="K61" s="1731"/>
      <c r="L61" s="1731"/>
      <c r="M61" s="1731"/>
      <c r="N61" s="1731"/>
      <c r="O61" s="1731"/>
      <c r="P61" s="1731"/>
      <c r="Q61" s="1731"/>
      <c r="S61" s="1646"/>
      <c r="T61" s="1646"/>
      <c r="U61" s="1646"/>
      <c r="V61" s="1646"/>
    </row>
    <row r="62" spans="2:22">
      <c r="B62" s="1655"/>
      <c r="C62" s="1655"/>
      <c r="D62" s="1646"/>
      <c r="E62" s="1655"/>
      <c r="F62" s="1655" t="s">
        <v>20</v>
      </c>
      <c r="G62" s="1728">
        <f t="shared" si="0"/>
        <v>0</v>
      </c>
      <c r="H62" s="1731"/>
      <c r="I62" s="1731"/>
      <c r="J62" s="1731"/>
      <c r="K62" s="1731"/>
      <c r="L62" s="1731"/>
      <c r="M62" s="1731"/>
      <c r="N62" s="1731"/>
      <c r="O62" s="1731"/>
      <c r="P62" s="1731"/>
      <c r="Q62" s="1731"/>
      <c r="S62" s="1646"/>
      <c r="T62" s="1646"/>
      <c r="U62" s="1646"/>
      <c r="V62" s="1646"/>
    </row>
    <row r="63" spans="2:22">
      <c r="B63" s="1655"/>
      <c r="C63" s="1655"/>
      <c r="D63" s="1646"/>
      <c r="E63" s="1655"/>
      <c r="F63" s="1655" t="s">
        <v>20</v>
      </c>
      <c r="G63" s="1728">
        <f t="shared" si="0"/>
        <v>0</v>
      </c>
      <c r="H63" s="1731"/>
      <c r="I63" s="1731"/>
      <c r="J63" s="1731"/>
      <c r="K63" s="1731"/>
      <c r="L63" s="1731"/>
      <c r="M63" s="1731"/>
      <c r="N63" s="1731"/>
      <c r="O63" s="1731"/>
      <c r="P63" s="1731"/>
      <c r="Q63" s="1731"/>
      <c r="S63" s="1646"/>
      <c r="T63" s="1646"/>
      <c r="U63" s="1646"/>
      <c r="V63" s="1646"/>
    </row>
    <row r="64" spans="2:22">
      <c r="B64" s="1655"/>
      <c r="C64" s="1655"/>
      <c r="D64" s="1646"/>
      <c r="E64" s="1655"/>
      <c r="F64" s="1655" t="s">
        <v>20</v>
      </c>
      <c r="G64" s="1728">
        <f t="shared" si="0"/>
        <v>0</v>
      </c>
      <c r="H64" s="1731"/>
      <c r="I64" s="1731"/>
      <c r="J64" s="1731"/>
      <c r="K64" s="1731"/>
      <c r="L64" s="1731"/>
      <c r="M64" s="1731"/>
      <c r="N64" s="1731"/>
      <c r="O64" s="1731"/>
      <c r="P64" s="1731"/>
      <c r="Q64" s="1731"/>
      <c r="S64" s="1646"/>
      <c r="T64" s="1646"/>
      <c r="U64" s="1646"/>
      <c r="V64" s="1646"/>
    </row>
    <row r="65" spans="2:22">
      <c r="B65" s="1655"/>
      <c r="C65" s="1655"/>
      <c r="D65" s="1646"/>
      <c r="E65" s="1655"/>
      <c r="F65" s="1655" t="s">
        <v>20</v>
      </c>
      <c r="G65" s="1728">
        <f t="shared" si="0"/>
        <v>0</v>
      </c>
      <c r="H65" s="1731"/>
      <c r="I65" s="1731"/>
      <c r="J65" s="1731"/>
      <c r="K65" s="1731"/>
      <c r="L65" s="1731"/>
      <c r="M65" s="1731"/>
      <c r="N65" s="1731"/>
      <c r="O65" s="1731"/>
      <c r="P65" s="1731"/>
      <c r="Q65" s="1731"/>
      <c r="S65" s="1646"/>
      <c r="T65" s="1646"/>
      <c r="U65" s="1646"/>
      <c r="V65" s="1646"/>
    </row>
    <row r="66" spans="2:22">
      <c r="B66" s="1655"/>
      <c r="C66" s="1655"/>
      <c r="D66" s="1646"/>
      <c r="E66" s="1655"/>
      <c r="F66" s="1655" t="s">
        <v>20</v>
      </c>
      <c r="G66" s="1728">
        <f t="shared" si="0"/>
        <v>0</v>
      </c>
      <c r="H66" s="1731"/>
      <c r="I66" s="1731"/>
      <c r="J66" s="1731"/>
      <c r="K66" s="1731"/>
      <c r="L66" s="1731"/>
      <c r="M66" s="1731"/>
      <c r="N66" s="1731"/>
      <c r="O66" s="1731"/>
      <c r="P66" s="1731"/>
      <c r="Q66" s="1731"/>
      <c r="S66" s="1646"/>
      <c r="T66" s="1646"/>
      <c r="U66" s="1646"/>
      <c r="V66" s="1646"/>
    </row>
    <row r="67" spans="2:22">
      <c r="B67" s="1655"/>
      <c r="C67" s="1655"/>
      <c r="D67" s="1646"/>
      <c r="E67" s="1655"/>
      <c r="F67" s="1655" t="s">
        <v>20</v>
      </c>
      <c r="G67" s="1728">
        <f t="shared" si="0"/>
        <v>0</v>
      </c>
      <c r="H67" s="1731"/>
      <c r="I67" s="1731"/>
      <c r="J67" s="1731"/>
      <c r="K67" s="1731"/>
      <c r="L67" s="1731"/>
      <c r="M67" s="1731"/>
      <c r="N67" s="1731"/>
      <c r="O67" s="1731"/>
      <c r="P67" s="1731"/>
      <c r="Q67" s="1731"/>
      <c r="S67" s="1646"/>
      <c r="T67" s="1646"/>
      <c r="U67" s="1646"/>
      <c r="V67" s="1646"/>
    </row>
    <row r="68" spans="2:22">
      <c r="B68" s="1655"/>
      <c r="C68" s="1655"/>
      <c r="D68" s="1646"/>
      <c r="E68" s="1655"/>
      <c r="F68" s="1655" t="s">
        <v>20</v>
      </c>
      <c r="G68" s="1728">
        <f t="shared" si="0"/>
        <v>0</v>
      </c>
      <c r="H68" s="1731"/>
      <c r="I68" s="1731"/>
      <c r="J68" s="1731"/>
      <c r="K68" s="1731"/>
      <c r="L68" s="1731"/>
      <c r="M68" s="1731"/>
      <c r="N68" s="1731"/>
      <c r="O68" s="1731"/>
      <c r="P68" s="1731"/>
      <c r="Q68" s="1731"/>
      <c r="S68" s="1646"/>
      <c r="T68" s="1646"/>
      <c r="U68" s="1646"/>
      <c r="V68" s="1646"/>
    </row>
    <row r="69" spans="2:22">
      <c r="B69" s="1655"/>
      <c r="C69" s="1655"/>
      <c r="D69" s="1646"/>
      <c r="E69" s="1655"/>
      <c r="F69" s="1655" t="s">
        <v>20</v>
      </c>
      <c r="G69" s="1728">
        <f t="shared" si="0"/>
        <v>0</v>
      </c>
      <c r="H69" s="1731"/>
      <c r="I69" s="1731"/>
      <c r="J69" s="1731"/>
      <c r="K69" s="1731"/>
      <c r="L69" s="1731"/>
      <c r="M69" s="1731"/>
      <c r="N69" s="1731"/>
      <c r="O69" s="1731"/>
      <c r="P69" s="1731"/>
      <c r="Q69" s="1731"/>
      <c r="S69" s="1646"/>
      <c r="T69" s="1646"/>
      <c r="U69" s="1646"/>
      <c r="V69" s="1646"/>
    </row>
    <row r="70" spans="2:22">
      <c r="B70" s="1655"/>
      <c r="C70" s="1655"/>
      <c r="D70" s="1646"/>
      <c r="E70" s="1655"/>
      <c r="F70" s="1655" t="s">
        <v>20</v>
      </c>
      <c r="G70" s="1728">
        <f t="shared" si="0"/>
        <v>0</v>
      </c>
      <c r="H70" s="1731"/>
      <c r="I70" s="1731"/>
      <c r="J70" s="1731"/>
      <c r="K70" s="1731"/>
      <c r="L70" s="1731"/>
      <c r="M70" s="1731"/>
      <c r="N70" s="1731"/>
      <c r="O70" s="1731"/>
      <c r="P70" s="1731"/>
      <c r="Q70" s="1731"/>
      <c r="S70" s="1646"/>
      <c r="T70" s="1646"/>
      <c r="U70" s="1646"/>
      <c r="V70" s="1646"/>
    </row>
    <row r="71" spans="2:22">
      <c r="B71" s="1655"/>
      <c r="C71" s="1655"/>
      <c r="D71" s="1646"/>
      <c r="E71" s="1655"/>
      <c r="F71" s="1655" t="s">
        <v>20</v>
      </c>
      <c r="G71" s="1728">
        <f t="shared" si="0"/>
        <v>0</v>
      </c>
      <c r="H71" s="1731"/>
      <c r="I71" s="1731"/>
      <c r="J71" s="1731"/>
      <c r="K71" s="1731"/>
      <c r="L71" s="1731"/>
      <c r="M71" s="1731"/>
      <c r="N71" s="1731"/>
      <c r="O71" s="1731"/>
      <c r="P71" s="1731"/>
      <c r="Q71" s="1731"/>
      <c r="S71" s="1646"/>
      <c r="T71" s="1646"/>
      <c r="U71" s="1646"/>
      <c r="V71" s="1646"/>
    </row>
    <row r="72" spans="2:22">
      <c r="B72" s="1655"/>
      <c r="C72" s="1655"/>
      <c r="D72" s="1646"/>
      <c r="E72" s="1655"/>
      <c r="F72" s="1655" t="s">
        <v>20</v>
      </c>
      <c r="G72" s="1728">
        <f t="shared" si="0"/>
        <v>0</v>
      </c>
      <c r="H72" s="1731"/>
      <c r="I72" s="1731"/>
      <c r="J72" s="1731"/>
      <c r="K72" s="1731"/>
      <c r="L72" s="1731"/>
      <c r="M72" s="1731"/>
      <c r="N72" s="1731"/>
      <c r="O72" s="1731"/>
      <c r="P72" s="1731"/>
      <c r="Q72" s="1731"/>
      <c r="S72" s="1646"/>
      <c r="T72" s="1646"/>
      <c r="U72" s="1646"/>
      <c r="V72" s="1646"/>
    </row>
    <row r="73" spans="2:22">
      <c r="B73" s="1655"/>
      <c r="C73" s="1655"/>
      <c r="D73" s="1646"/>
      <c r="E73" s="1655"/>
      <c r="F73" s="1655" t="s">
        <v>20</v>
      </c>
      <c r="G73" s="1728">
        <f t="shared" si="0"/>
        <v>0</v>
      </c>
      <c r="H73" s="1731"/>
      <c r="I73" s="1731"/>
      <c r="J73" s="1731"/>
      <c r="K73" s="1731"/>
      <c r="L73" s="1731"/>
      <c r="M73" s="1731"/>
      <c r="N73" s="1731"/>
      <c r="O73" s="1731"/>
      <c r="P73" s="1731"/>
      <c r="Q73" s="1731"/>
      <c r="S73" s="1646"/>
      <c r="T73" s="1646"/>
      <c r="U73" s="1646"/>
      <c r="V73" s="1646"/>
    </row>
    <row r="74" spans="2:22">
      <c r="B74" s="1655"/>
      <c r="C74" s="1655"/>
      <c r="D74" s="1646"/>
      <c r="E74" s="1655"/>
      <c r="F74" s="1655" t="s">
        <v>20</v>
      </c>
      <c r="G74" s="1728">
        <f t="shared" ref="G74:G88" si="1">SUM(J74:Q74)</f>
        <v>0</v>
      </c>
      <c r="H74" s="1731"/>
      <c r="I74" s="1731"/>
      <c r="J74" s="1731"/>
      <c r="K74" s="1731"/>
      <c r="L74" s="1731"/>
      <c r="M74" s="1731"/>
      <c r="N74" s="1731"/>
      <c r="O74" s="1731"/>
      <c r="P74" s="1731"/>
      <c r="Q74" s="1731"/>
      <c r="S74" s="1646"/>
      <c r="T74" s="1646"/>
      <c r="U74" s="1646"/>
      <c r="V74" s="1646"/>
    </row>
    <row r="75" spans="2:22">
      <c r="B75" s="1655"/>
      <c r="C75" s="1655" t="s">
        <v>1787</v>
      </c>
      <c r="D75" s="1646"/>
      <c r="E75" s="1655"/>
      <c r="F75" s="1655" t="s">
        <v>20</v>
      </c>
      <c r="G75" s="1728">
        <f t="shared" si="1"/>
        <v>0</v>
      </c>
      <c r="H75" s="1731"/>
      <c r="I75" s="1731"/>
      <c r="J75" s="1731"/>
      <c r="K75" s="1731"/>
      <c r="L75" s="1731"/>
      <c r="M75" s="1731"/>
      <c r="N75" s="1731"/>
      <c r="O75" s="1731"/>
      <c r="P75" s="1731"/>
      <c r="Q75" s="1731"/>
      <c r="S75" s="1646"/>
      <c r="T75" s="1646"/>
      <c r="U75" s="1646"/>
      <c r="V75" s="1646"/>
    </row>
    <row r="76" spans="2:22">
      <c r="B76" s="1655"/>
      <c r="C76" s="1655"/>
      <c r="D76" s="1646"/>
      <c r="E76" s="1655"/>
      <c r="F76" s="1655" t="s">
        <v>20</v>
      </c>
      <c r="G76" s="1728">
        <f t="shared" si="1"/>
        <v>0</v>
      </c>
      <c r="H76" s="1731"/>
      <c r="I76" s="1731"/>
      <c r="J76" s="1731"/>
      <c r="K76" s="1731"/>
      <c r="L76" s="1731"/>
      <c r="M76" s="1731"/>
      <c r="N76" s="1731"/>
      <c r="O76" s="1731"/>
      <c r="P76" s="1731"/>
      <c r="Q76" s="1731"/>
      <c r="S76" s="1646"/>
      <c r="T76" s="1646"/>
      <c r="U76" s="1646"/>
      <c r="V76" s="1646"/>
    </row>
    <row r="77" spans="2:22">
      <c r="B77" s="1655"/>
      <c r="C77" s="1655" t="s">
        <v>1788</v>
      </c>
      <c r="D77" s="1646"/>
      <c r="E77" s="1655"/>
      <c r="F77" s="1655" t="s">
        <v>20</v>
      </c>
      <c r="G77" s="1728">
        <f t="shared" si="1"/>
        <v>0</v>
      </c>
      <c r="H77" s="1731"/>
      <c r="I77" s="1731"/>
      <c r="J77" s="1731"/>
      <c r="K77" s="1731"/>
      <c r="L77" s="1731"/>
      <c r="M77" s="1731"/>
      <c r="N77" s="1731"/>
      <c r="O77" s="1731"/>
      <c r="P77" s="1731"/>
      <c r="Q77" s="1731"/>
      <c r="S77" s="1646"/>
      <c r="T77" s="1646"/>
      <c r="U77" s="1646"/>
      <c r="V77" s="1646"/>
    </row>
    <row r="78" spans="2:22">
      <c r="B78" s="1655"/>
      <c r="C78" s="1655"/>
      <c r="D78" s="1646"/>
      <c r="E78" s="1655"/>
      <c r="F78" s="1655" t="s">
        <v>20</v>
      </c>
      <c r="G78" s="1728">
        <f t="shared" si="1"/>
        <v>0</v>
      </c>
      <c r="H78" s="1731"/>
      <c r="I78" s="1731"/>
      <c r="J78" s="1731"/>
      <c r="K78" s="1731"/>
      <c r="L78" s="1731"/>
      <c r="M78" s="1731"/>
      <c r="N78" s="1731"/>
      <c r="O78" s="1731"/>
      <c r="P78" s="1731"/>
      <c r="Q78" s="1731"/>
      <c r="S78" s="1646"/>
      <c r="T78" s="1646"/>
      <c r="U78" s="1646"/>
      <c r="V78" s="1646"/>
    </row>
    <row r="79" spans="2:22">
      <c r="B79" s="1655"/>
      <c r="C79" s="1655"/>
      <c r="D79" s="1646"/>
      <c r="E79" s="1655"/>
      <c r="F79" s="1655" t="s">
        <v>20</v>
      </c>
      <c r="G79" s="1728">
        <f t="shared" si="1"/>
        <v>0</v>
      </c>
      <c r="H79" s="1731"/>
      <c r="I79" s="1731"/>
      <c r="J79" s="1731"/>
      <c r="K79" s="1731"/>
      <c r="L79" s="1731"/>
      <c r="M79" s="1731"/>
      <c r="N79" s="1731"/>
      <c r="O79" s="1731"/>
      <c r="P79" s="1731"/>
      <c r="Q79" s="1731"/>
      <c r="S79" s="1646"/>
      <c r="T79" s="1646"/>
      <c r="U79" s="1646"/>
      <c r="V79" s="1646"/>
    </row>
    <row r="80" spans="2:22">
      <c r="B80" s="1655"/>
      <c r="C80" s="1655"/>
      <c r="D80" s="1646"/>
      <c r="E80" s="1655"/>
      <c r="F80" s="1655" t="s">
        <v>20</v>
      </c>
      <c r="G80" s="1728">
        <f t="shared" si="1"/>
        <v>0</v>
      </c>
      <c r="H80" s="1731"/>
      <c r="I80" s="1731"/>
      <c r="J80" s="1731"/>
      <c r="K80" s="1731"/>
      <c r="L80" s="1731"/>
      <c r="M80" s="1731"/>
      <c r="N80" s="1731"/>
      <c r="O80" s="1731"/>
      <c r="P80" s="1731"/>
      <c r="Q80" s="1731"/>
      <c r="S80" s="1646"/>
      <c r="T80" s="1646"/>
      <c r="U80" s="1646"/>
      <c r="V80" s="1646"/>
    </row>
    <row r="81" spans="2:22">
      <c r="B81" s="1655"/>
      <c r="C81" s="1655"/>
      <c r="D81" s="1646"/>
      <c r="E81" s="1655"/>
      <c r="F81" s="1655" t="s">
        <v>20</v>
      </c>
      <c r="G81" s="1728">
        <f t="shared" si="1"/>
        <v>0</v>
      </c>
      <c r="H81" s="1731"/>
      <c r="I81" s="1731"/>
      <c r="J81" s="1731"/>
      <c r="K81" s="1731"/>
      <c r="L81" s="1731"/>
      <c r="M81" s="1731"/>
      <c r="N81" s="1731"/>
      <c r="O81" s="1731"/>
      <c r="P81" s="1731"/>
      <c r="Q81" s="1731"/>
      <c r="S81" s="1646"/>
      <c r="T81" s="1646"/>
      <c r="U81" s="1646"/>
      <c r="V81" s="1646"/>
    </row>
    <row r="82" spans="2:22">
      <c r="B82" s="1655" t="s">
        <v>1789</v>
      </c>
      <c r="C82" s="1655"/>
      <c r="D82" s="1646"/>
      <c r="E82" s="1655"/>
      <c r="F82" s="1655" t="s">
        <v>20</v>
      </c>
      <c r="G82" s="1728">
        <f t="shared" si="1"/>
        <v>0</v>
      </c>
      <c r="H82" s="1731"/>
      <c r="I82" s="1731"/>
      <c r="J82" s="1731"/>
      <c r="K82" s="1731"/>
      <c r="L82" s="1731"/>
      <c r="M82" s="1731"/>
      <c r="N82" s="1731"/>
      <c r="O82" s="1731"/>
      <c r="P82" s="1731"/>
      <c r="Q82" s="1731"/>
      <c r="S82" s="1646"/>
      <c r="T82" s="1646"/>
      <c r="U82" s="1646"/>
      <c r="V82" s="1646"/>
    </row>
    <row r="83" spans="2:22">
      <c r="B83" s="1727" t="s">
        <v>1790</v>
      </c>
      <c r="C83" s="1727"/>
      <c r="D83" s="1757"/>
      <c r="E83" s="1655"/>
      <c r="F83" s="1727" t="s">
        <v>20</v>
      </c>
      <c r="G83" s="1728">
        <f t="shared" si="1"/>
        <v>0</v>
      </c>
      <c r="H83" s="1728">
        <f>SUM(H9:H82)</f>
        <v>0</v>
      </c>
      <c r="I83" s="1728">
        <f t="shared" ref="I83:Q83" si="2">SUM(I9:I82)</f>
        <v>0</v>
      </c>
      <c r="J83" s="1728">
        <f t="shared" si="2"/>
        <v>0</v>
      </c>
      <c r="K83" s="1728">
        <f t="shared" si="2"/>
        <v>0</v>
      </c>
      <c r="L83" s="1728">
        <f t="shared" si="2"/>
        <v>0</v>
      </c>
      <c r="M83" s="1728">
        <f t="shared" si="2"/>
        <v>0</v>
      </c>
      <c r="N83" s="1728">
        <f t="shared" si="2"/>
        <v>0</v>
      </c>
      <c r="O83" s="1728">
        <f t="shared" si="2"/>
        <v>0</v>
      </c>
      <c r="P83" s="1728">
        <f t="shared" si="2"/>
        <v>0</v>
      </c>
      <c r="Q83" s="1728">
        <f t="shared" si="2"/>
        <v>0</v>
      </c>
      <c r="S83" s="1646"/>
      <c r="T83" s="1646"/>
      <c r="U83" s="1646"/>
      <c r="V83" s="1646"/>
    </row>
    <row r="84" spans="2:22">
      <c r="B84" s="1655" t="s">
        <v>1691</v>
      </c>
      <c r="C84" s="1655"/>
      <c r="D84" s="1646"/>
      <c r="E84" s="1655"/>
      <c r="F84" s="1655" t="s">
        <v>20</v>
      </c>
      <c r="G84" s="1728">
        <f t="shared" si="1"/>
        <v>0</v>
      </c>
      <c r="H84" s="1731"/>
      <c r="I84" s="1731"/>
      <c r="J84" s="1731"/>
      <c r="K84" s="1731"/>
      <c r="L84" s="1731"/>
      <c r="M84" s="1731"/>
      <c r="N84" s="1731"/>
      <c r="O84" s="1731"/>
      <c r="P84" s="1731"/>
      <c r="Q84" s="1731"/>
      <c r="S84" s="1646"/>
      <c r="T84" s="1646"/>
      <c r="U84" s="1646"/>
      <c r="V84" s="1646"/>
    </row>
    <row r="85" spans="2:22">
      <c r="B85" s="1655" t="s">
        <v>1692</v>
      </c>
      <c r="C85" s="1655"/>
      <c r="D85" s="1646"/>
      <c r="E85" s="1655"/>
      <c r="F85" s="1655" t="s">
        <v>20</v>
      </c>
      <c r="G85" s="1728">
        <f t="shared" si="1"/>
        <v>0</v>
      </c>
      <c r="H85" s="1731"/>
      <c r="I85" s="1731"/>
      <c r="J85" s="1731"/>
      <c r="K85" s="1731"/>
      <c r="L85" s="1731"/>
      <c r="M85" s="1731"/>
      <c r="N85" s="1731"/>
      <c r="O85" s="1731"/>
      <c r="P85" s="1731"/>
      <c r="Q85" s="1731"/>
      <c r="S85" s="1646"/>
      <c r="T85" s="1646"/>
      <c r="U85" s="1646"/>
      <c r="V85" s="1646"/>
    </row>
    <row r="86" spans="2:22">
      <c r="B86" s="1655" t="s">
        <v>1693</v>
      </c>
      <c r="C86" s="1655"/>
      <c r="D86" s="1646"/>
      <c r="E86" s="1655"/>
      <c r="F86" s="1655" t="s">
        <v>20</v>
      </c>
      <c r="G86" s="1728">
        <f t="shared" si="1"/>
        <v>0</v>
      </c>
      <c r="H86" s="1731"/>
      <c r="I86" s="1731"/>
      <c r="J86" s="1731"/>
      <c r="K86" s="1731"/>
      <c r="L86" s="1731"/>
      <c r="M86" s="1731"/>
      <c r="N86" s="1731"/>
      <c r="O86" s="1731"/>
      <c r="P86" s="1731"/>
      <c r="Q86" s="1731"/>
      <c r="S86" s="1646"/>
      <c r="T86" s="1646"/>
      <c r="U86" s="1646"/>
      <c r="V86" s="1646"/>
    </row>
    <row r="87" spans="2:22">
      <c r="B87" s="1655" t="s">
        <v>1694</v>
      </c>
      <c r="C87" s="1655"/>
      <c r="D87" s="1646"/>
      <c r="E87" s="1655"/>
      <c r="F87" s="1655" t="s">
        <v>20</v>
      </c>
      <c r="G87" s="1728">
        <f t="shared" si="1"/>
        <v>0</v>
      </c>
      <c r="H87" s="1731"/>
      <c r="I87" s="1731"/>
      <c r="J87" s="1731"/>
      <c r="K87" s="1731"/>
      <c r="L87" s="1731"/>
      <c r="M87" s="1731"/>
      <c r="N87" s="1731"/>
      <c r="O87" s="1731"/>
      <c r="P87" s="1731"/>
      <c r="Q87" s="1731"/>
      <c r="S87" s="1646"/>
      <c r="T87" s="1646"/>
      <c r="U87" s="1646"/>
      <c r="V87" s="1646"/>
    </row>
    <row r="88" spans="2:22">
      <c r="B88" s="1727" t="s">
        <v>1791</v>
      </c>
      <c r="C88" s="1727"/>
      <c r="D88" s="1757"/>
      <c r="E88" s="1655"/>
      <c r="F88" s="1727" t="s">
        <v>20</v>
      </c>
      <c r="G88" s="1728">
        <f t="shared" si="1"/>
        <v>0</v>
      </c>
      <c r="H88" s="1728">
        <f>SUM(H83:H87)</f>
        <v>0</v>
      </c>
      <c r="I88" s="1728">
        <f t="shared" ref="I88:Q88" si="3">SUM(I83:I87)</f>
        <v>0</v>
      </c>
      <c r="J88" s="1728">
        <f t="shared" si="3"/>
        <v>0</v>
      </c>
      <c r="K88" s="1728">
        <f t="shared" si="3"/>
        <v>0</v>
      </c>
      <c r="L88" s="1728">
        <f t="shared" si="3"/>
        <v>0</v>
      </c>
      <c r="M88" s="1728">
        <f t="shared" si="3"/>
        <v>0</v>
      </c>
      <c r="N88" s="1728">
        <f t="shared" si="3"/>
        <v>0</v>
      </c>
      <c r="O88" s="1728">
        <f t="shared" si="3"/>
        <v>0</v>
      </c>
      <c r="P88" s="1728">
        <f t="shared" si="3"/>
        <v>0</v>
      </c>
      <c r="Q88" s="1728">
        <f t="shared" si="3"/>
        <v>0</v>
      </c>
      <c r="S88" s="1646"/>
      <c r="T88" s="1646"/>
      <c r="U88" s="1646"/>
      <c r="V88" s="1646"/>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tabColor theme="8" tint="0.59999389629810485"/>
  </sheetPr>
  <dimension ref="A1:Z36"/>
  <sheetViews>
    <sheetView zoomScale="80" zoomScaleNormal="80" workbookViewId="0">
      <selection activeCell="D30" sqref="D30"/>
    </sheetView>
  </sheetViews>
  <sheetFormatPr defaultRowHeight="12.75"/>
  <cols>
    <col min="1" max="1" width="2.5" customWidth="1"/>
    <col min="2" max="2" width="18.375" bestFit="1" customWidth="1"/>
    <col min="3" max="3" width="13.75" bestFit="1" customWidth="1"/>
    <col min="4" max="4" width="32.5" bestFit="1" customWidth="1"/>
    <col min="5" max="5" width="13.75" bestFit="1" customWidth="1"/>
    <col min="7" max="7" width="7.25" customWidth="1"/>
  </cols>
  <sheetData>
    <row r="1" spans="1:26" ht="24.75">
      <c r="A1" s="1720" t="s">
        <v>1689</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1772</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1706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1695</v>
      </c>
    </row>
    <row r="7" spans="1:26" ht="15">
      <c r="H7" s="1723" t="s">
        <v>152</v>
      </c>
      <c r="I7" s="1724"/>
      <c r="J7" s="1723" t="s">
        <v>151</v>
      </c>
      <c r="K7" s="1732"/>
      <c r="L7" s="1732"/>
      <c r="M7" s="1732"/>
      <c r="N7" s="1732"/>
      <c r="O7" s="1732"/>
      <c r="P7" s="1732"/>
      <c r="Q7" s="1732"/>
    </row>
    <row r="8" spans="1:26" ht="38.25">
      <c r="B8" s="1107" t="s">
        <v>1186</v>
      </c>
      <c r="C8" s="1107" t="s">
        <v>1187</v>
      </c>
      <c r="D8" s="1107" t="s">
        <v>1188</v>
      </c>
      <c r="E8" s="1107" t="s">
        <v>1189</v>
      </c>
      <c r="F8" s="1137" t="s">
        <v>240</v>
      </c>
      <c r="G8" s="1758" t="s">
        <v>239</v>
      </c>
      <c r="H8" s="1758">
        <v>2012</v>
      </c>
      <c r="I8" s="1758">
        <v>2013</v>
      </c>
      <c r="J8" s="1758">
        <v>2014</v>
      </c>
      <c r="K8" s="1758">
        <v>2015</v>
      </c>
      <c r="L8" s="1758">
        <v>2016</v>
      </c>
      <c r="M8" s="1758">
        <v>2017</v>
      </c>
      <c r="N8" s="1758">
        <v>2018</v>
      </c>
      <c r="O8" s="1758">
        <v>2019</v>
      </c>
      <c r="P8" s="1758">
        <v>2020</v>
      </c>
      <c r="Q8" s="1758">
        <v>2021</v>
      </c>
    </row>
    <row r="9" spans="1:26">
      <c r="B9" s="1759" t="s">
        <v>89</v>
      </c>
      <c r="C9" s="1760"/>
      <c r="D9" s="1714"/>
      <c r="E9" s="1714"/>
      <c r="F9" s="1714" t="s">
        <v>20</v>
      </c>
      <c r="G9" s="1715"/>
      <c r="H9" s="1761"/>
      <c r="I9" s="1761"/>
      <c r="J9" s="1761"/>
      <c r="K9" s="1761"/>
      <c r="L9" s="1761"/>
      <c r="M9" s="1761"/>
      <c r="N9" s="1761"/>
      <c r="O9" s="1761"/>
      <c r="P9" s="1761"/>
      <c r="Q9" s="1761"/>
    </row>
    <row r="10" spans="1:26">
      <c r="B10" s="1762" t="s">
        <v>89</v>
      </c>
      <c r="C10" s="1760"/>
      <c r="D10" s="1714"/>
      <c r="E10" s="1714"/>
      <c r="F10" s="1714" t="s">
        <v>20</v>
      </c>
      <c r="G10" s="1715"/>
      <c r="H10" s="1761"/>
      <c r="I10" s="1761"/>
      <c r="J10" s="1761"/>
      <c r="K10" s="1761"/>
      <c r="L10" s="1761"/>
      <c r="M10" s="1761"/>
      <c r="N10" s="1761"/>
      <c r="O10" s="1761"/>
      <c r="P10" s="1761"/>
      <c r="Q10" s="1761"/>
    </row>
    <row r="11" spans="1:26">
      <c r="B11" s="1762" t="s">
        <v>89</v>
      </c>
      <c r="C11" s="1760"/>
      <c r="D11" s="1714"/>
      <c r="E11" s="1714"/>
      <c r="F11" s="1714" t="s">
        <v>20</v>
      </c>
      <c r="G11" s="1715"/>
      <c r="H11" s="1761"/>
      <c r="I11" s="1761"/>
      <c r="J11" s="1761"/>
      <c r="K11" s="1761"/>
      <c r="L11" s="1761"/>
      <c r="M11" s="1761"/>
      <c r="N11" s="1761"/>
      <c r="O11" s="1761"/>
      <c r="P11" s="1761"/>
      <c r="Q11" s="1761"/>
    </row>
    <row r="12" spans="1:26">
      <c r="B12" s="1762" t="s">
        <v>89</v>
      </c>
      <c r="C12" s="1760"/>
      <c r="D12" s="1714"/>
      <c r="E12" s="1714"/>
      <c r="F12" s="1714" t="s">
        <v>20</v>
      </c>
      <c r="G12" s="1715"/>
      <c r="H12" s="1761"/>
      <c r="I12" s="1761"/>
      <c r="J12" s="1761"/>
      <c r="K12" s="1761"/>
      <c r="L12" s="1761"/>
      <c r="M12" s="1761"/>
      <c r="N12" s="1761"/>
      <c r="O12" s="1761"/>
      <c r="P12" s="1761"/>
      <c r="Q12" s="1761"/>
    </row>
    <row r="13" spans="1:26">
      <c r="B13" s="1762" t="s">
        <v>89</v>
      </c>
      <c r="C13" s="1760"/>
      <c r="D13" s="1714"/>
      <c r="E13" s="1714"/>
      <c r="F13" s="1714" t="s">
        <v>20</v>
      </c>
      <c r="G13" s="1715"/>
      <c r="H13" s="1761"/>
      <c r="I13" s="1761"/>
      <c r="J13" s="1761"/>
      <c r="K13" s="1761"/>
      <c r="L13" s="1761"/>
      <c r="M13" s="1761"/>
      <c r="N13" s="1761"/>
      <c r="O13" s="1761"/>
      <c r="P13" s="1761"/>
      <c r="Q13" s="1761"/>
    </row>
    <row r="14" spans="1:26">
      <c r="B14" s="1762" t="s">
        <v>89</v>
      </c>
      <c r="C14" s="1760"/>
      <c r="D14" s="1714"/>
      <c r="E14" s="1714"/>
      <c r="F14" s="1714" t="s">
        <v>20</v>
      </c>
      <c r="G14" s="1715"/>
      <c r="H14" s="1761"/>
      <c r="I14" s="1761"/>
      <c r="J14" s="1761"/>
      <c r="K14" s="1761"/>
      <c r="L14" s="1761"/>
      <c r="M14" s="1761"/>
      <c r="N14" s="1761"/>
      <c r="O14" s="1761"/>
      <c r="P14" s="1761"/>
      <c r="Q14" s="1761"/>
    </row>
    <row r="15" spans="1:26">
      <c r="B15" s="1762" t="s">
        <v>89</v>
      </c>
      <c r="C15" s="1760"/>
      <c r="D15" s="1714"/>
      <c r="E15" s="1714"/>
      <c r="F15" s="1714" t="s">
        <v>20</v>
      </c>
      <c r="G15" s="1715"/>
      <c r="H15" s="1761"/>
      <c r="I15" s="1761"/>
      <c r="J15" s="1761"/>
      <c r="K15" s="1761"/>
      <c r="L15" s="1761"/>
      <c r="M15" s="1761"/>
      <c r="N15" s="1761"/>
      <c r="O15" s="1761"/>
      <c r="P15" s="1761"/>
      <c r="Q15" s="1761"/>
    </row>
    <row r="16" spans="1:26">
      <c r="B16" s="1762" t="s">
        <v>89</v>
      </c>
      <c r="C16" s="1760"/>
      <c r="D16" s="1714"/>
      <c r="E16" s="1714"/>
      <c r="F16" s="1714" t="s">
        <v>20</v>
      </c>
      <c r="G16" s="1715"/>
      <c r="H16" s="1761"/>
      <c r="I16" s="1761"/>
      <c r="J16" s="1761"/>
      <c r="K16" s="1761"/>
      <c r="L16" s="1761"/>
      <c r="M16" s="1761"/>
      <c r="N16" s="1761"/>
      <c r="O16" s="1761"/>
      <c r="P16" s="1761"/>
      <c r="Q16" s="1761"/>
    </row>
    <row r="17" spans="2:17">
      <c r="B17" s="1762" t="s">
        <v>89</v>
      </c>
      <c r="C17" s="1760"/>
      <c r="D17" s="1714"/>
      <c r="E17" s="1714"/>
      <c r="F17" s="1714" t="s">
        <v>20</v>
      </c>
      <c r="G17" s="1715"/>
      <c r="H17" s="1761"/>
      <c r="I17" s="1761"/>
      <c r="J17" s="1761"/>
      <c r="K17" s="1761"/>
      <c r="L17" s="1761"/>
      <c r="M17" s="1761"/>
      <c r="N17" s="1761"/>
      <c r="O17" s="1761"/>
      <c r="P17" s="1761"/>
      <c r="Q17" s="1761"/>
    </row>
    <row r="18" spans="2:17">
      <c r="B18" s="1762" t="s">
        <v>89</v>
      </c>
      <c r="C18" s="1760"/>
      <c r="D18" s="1714"/>
      <c r="E18" s="1714"/>
      <c r="F18" s="1714" t="s">
        <v>20</v>
      </c>
      <c r="G18" s="1715"/>
      <c r="H18" s="1761"/>
      <c r="I18" s="1761"/>
      <c r="J18" s="1761"/>
      <c r="K18" s="1761"/>
      <c r="L18" s="1761"/>
      <c r="M18" s="1761"/>
      <c r="N18" s="1761"/>
      <c r="O18" s="1761"/>
      <c r="P18" s="1761"/>
      <c r="Q18" s="1761"/>
    </row>
    <row r="19" spans="2:17">
      <c r="B19" s="1762" t="s">
        <v>89</v>
      </c>
      <c r="C19" s="1760"/>
      <c r="D19" s="1714"/>
      <c r="E19" s="1714"/>
      <c r="F19" s="1714" t="s">
        <v>20</v>
      </c>
      <c r="G19" s="1715"/>
      <c r="H19" s="1761"/>
      <c r="I19" s="1761"/>
      <c r="J19" s="1761"/>
      <c r="K19" s="1761"/>
      <c r="L19" s="1761"/>
      <c r="M19" s="1761"/>
      <c r="N19" s="1761"/>
      <c r="O19" s="1761"/>
      <c r="P19" s="1761"/>
      <c r="Q19" s="1761"/>
    </row>
    <row r="20" spans="2:17">
      <c r="B20" s="1762" t="s">
        <v>89</v>
      </c>
      <c r="C20" s="1760"/>
      <c r="D20" s="1714"/>
      <c r="E20" s="1714"/>
      <c r="F20" s="1714" t="s">
        <v>20</v>
      </c>
      <c r="G20" s="1715"/>
      <c r="H20" s="1761"/>
      <c r="I20" s="1761"/>
      <c r="J20" s="1761"/>
      <c r="K20" s="1761"/>
      <c r="L20" s="1761"/>
      <c r="M20" s="1761"/>
      <c r="N20" s="1761"/>
      <c r="O20" s="1761"/>
      <c r="P20" s="1761"/>
      <c r="Q20" s="1761"/>
    </row>
    <row r="21" spans="2:17">
      <c r="B21" s="1762" t="s">
        <v>89</v>
      </c>
      <c r="C21" s="1760"/>
      <c r="D21" s="1714"/>
      <c r="E21" s="1714"/>
      <c r="F21" s="1714" t="s">
        <v>20</v>
      </c>
      <c r="G21" s="1715"/>
      <c r="H21" s="1761"/>
      <c r="I21" s="1761"/>
      <c r="J21" s="1761"/>
      <c r="K21" s="1761"/>
      <c r="L21" s="1761"/>
      <c r="M21" s="1761"/>
      <c r="N21" s="1761"/>
      <c r="O21" s="1761"/>
      <c r="P21" s="1761"/>
      <c r="Q21" s="1761"/>
    </row>
    <row r="22" spans="2:17">
      <c r="B22" s="1762" t="s">
        <v>89</v>
      </c>
      <c r="C22" s="1760"/>
      <c r="D22" s="1714"/>
      <c r="E22" s="1714"/>
      <c r="F22" s="1714" t="s">
        <v>20</v>
      </c>
      <c r="G22" s="1715"/>
      <c r="H22" s="1761"/>
      <c r="I22" s="1761"/>
      <c r="J22" s="1761"/>
      <c r="K22" s="1761"/>
      <c r="L22" s="1761"/>
      <c r="M22" s="1761"/>
      <c r="N22" s="1761"/>
      <c r="O22" s="1761"/>
      <c r="P22" s="1761"/>
      <c r="Q22" s="1761"/>
    </row>
    <row r="23" spans="2:17">
      <c r="B23" s="1762" t="s">
        <v>89</v>
      </c>
      <c r="C23" s="1760"/>
      <c r="D23" s="1714"/>
      <c r="E23" s="1714"/>
      <c r="F23" s="1714" t="s">
        <v>20</v>
      </c>
      <c r="G23" s="1715"/>
      <c r="H23" s="1761"/>
      <c r="I23" s="1761"/>
      <c r="J23" s="1761"/>
      <c r="K23" s="1761"/>
      <c r="L23" s="1761"/>
      <c r="M23" s="1761"/>
      <c r="N23" s="1761"/>
      <c r="O23" s="1761"/>
      <c r="P23" s="1761"/>
      <c r="Q23" s="1761"/>
    </row>
    <row r="24" spans="2:17">
      <c r="B24" s="1762" t="s">
        <v>89</v>
      </c>
      <c r="C24" s="1760"/>
      <c r="D24" s="1714"/>
      <c r="E24" s="1714"/>
      <c r="F24" s="1714" t="s">
        <v>20</v>
      </c>
      <c r="G24" s="1715"/>
      <c r="H24" s="1761"/>
      <c r="I24" s="1761"/>
      <c r="J24" s="1761"/>
      <c r="K24" s="1761"/>
      <c r="L24" s="1761"/>
      <c r="M24" s="1761"/>
      <c r="N24" s="1761"/>
      <c r="O24" s="1761"/>
      <c r="P24" s="1761"/>
      <c r="Q24" s="1761"/>
    </row>
    <row r="25" spans="2:17">
      <c r="B25" s="1762" t="s">
        <v>89</v>
      </c>
      <c r="C25" s="1760"/>
      <c r="D25" s="1714"/>
      <c r="E25" s="1714"/>
      <c r="F25" s="1714" t="s">
        <v>20</v>
      </c>
      <c r="G25" s="1715"/>
      <c r="H25" s="1761"/>
      <c r="I25" s="1761"/>
      <c r="J25" s="1761"/>
      <c r="K25" s="1761"/>
      <c r="L25" s="1761"/>
      <c r="M25" s="1761"/>
      <c r="N25" s="1761"/>
      <c r="O25" s="1761"/>
      <c r="P25" s="1761"/>
      <c r="Q25" s="1761"/>
    </row>
    <row r="26" spans="2:17">
      <c r="B26" s="1762" t="s">
        <v>89</v>
      </c>
      <c r="C26" s="1760"/>
      <c r="D26" s="1714"/>
      <c r="E26" s="1714"/>
      <c r="F26" s="1714" t="s">
        <v>20</v>
      </c>
      <c r="G26" s="1715"/>
      <c r="H26" s="1761"/>
      <c r="I26" s="1761"/>
      <c r="J26" s="1761"/>
      <c r="K26" s="1761"/>
      <c r="L26" s="1761"/>
      <c r="M26" s="1761"/>
      <c r="N26" s="1761"/>
      <c r="O26" s="1761"/>
      <c r="P26" s="1761"/>
      <c r="Q26" s="1761"/>
    </row>
    <row r="27" spans="2:17">
      <c r="B27" s="1762" t="s">
        <v>89</v>
      </c>
      <c r="C27" s="1760"/>
      <c r="D27" s="1714"/>
      <c r="E27" s="1714"/>
      <c r="F27" s="1714" t="s">
        <v>20</v>
      </c>
      <c r="G27" s="1715"/>
      <c r="H27" s="1761"/>
      <c r="I27" s="1761"/>
      <c r="J27" s="1761"/>
      <c r="K27" s="1761"/>
      <c r="L27" s="1761"/>
      <c r="M27" s="1761"/>
      <c r="N27" s="1761"/>
      <c r="O27" s="1761"/>
      <c r="P27" s="1761"/>
      <c r="Q27" s="1761"/>
    </row>
    <row r="28" spans="2:17">
      <c r="B28" s="1762" t="s">
        <v>89</v>
      </c>
      <c r="C28" s="1760"/>
      <c r="D28" s="1714"/>
      <c r="E28" s="1714"/>
      <c r="F28" s="1714" t="s">
        <v>20</v>
      </c>
      <c r="G28" s="1715"/>
      <c r="H28" s="1761"/>
      <c r="I28" s="1761"/>
      <c r="J28" s="1761"/>
      <c r="K28" s="1761"/>
      <c r="L28" s="1761"/>
      <c r="M28" s="1761"/>
      <c r="N28" s="1761"/>
      <c r="O28" s="1761"/>
      <c r="P28" s="1761"/>
      <c r="Q28" s="1761"/>
    </row>
    <row r="29" spans="2:17">
      <c r="B29" s="1762" t="s">
        <v>89</v>
      </c>
      <c r="C29" s="1760"/>
      <c r="D29" s="1714"/>
      <c r="E29" s="1714"/>
      <c r="F29" s="1714" t="s">
        <v>20</v>
      </c>
      <c r="G29" s="1715"/>
      <c r="H29" s="1761"/>
      <c r="I29" s="1761"/>
      <c r="J29" s="1761"/>
      <c r="K29" s="1761"/>
      <c r="L29" s="1761"/>
      <c r="M29" s="1761"/>
      <c r="N29" s="1761"/>
      <c r="O29" s="1761"/>
      <c r="P29" s="1761"/>
      <c r="Q29" s="1761"/>
    </row>
    <row r="30" spans="2:17">
      <c r="B30" s="1762" t="s">
        <v>89</v>
      </c>
      <c r="C30" s="1760"/>
      <c r="D30" s="1714"/>
      <c r="E30" s="1714"/>
      <c r="F30" s="1714" t="s">
        <v>20</v>
      </c>
      <c r="G30" s="1715"/>
      <c r="H30" s="1761"/>
      <c r="I30" s="1761"/>
      <c r="J30" s="1761"/>
      <c r="K30" s="1761"/>
      <c r="L30" s="1761"/>
      <c r="M30" s="1761"/>
      <c r="N30" s="1761"/>
      <c r="O30" s="1761"/>
      <c r="P30" s="1761"/>
      <c r="Q30" s="1761"/>
    </row>
    <row r="31" spans="2:17">
      <c r="B31" s="1762" t="s">
        <v>89</v>
      </c>
      <c r="C31" s="1760"/>
      <c r="D31" s="1714"/>
      <c r="E31" s="1714"/>
      <c r="F31" s="1714" t="s">
        <v>20</v>
      </c>
      <c r="G31" s="1715"/>
      <c r="H31" s="1761"/>
      <c r="I31" s="1761"/>
      <c r="J31" s="1761"/>
      <c r="K31" s="1761"/>
      <c r="L31" s="1761"/>
      <c r="M31" s="1761"/>
      <c r="N31" s="1761"/>
      <c r="O31" s="1761"/>
      <c r="P31" s="1761"/>
      <c r="Q31" s="1761"/>
    </row>
    <row r="32" spans="2:17">
      <c r="B32" s="1762" t="s">
        <v>89</v>
      </c>
      <c r="C32" s="1760"/>
      <c r="D32" s="1714"/>
      <c r="E32" s="1714"/>
      <c r="F32" s="1714" t="s">
        <v>20</v>
      </c>
      <c r="G32" s="1715"/>
      <c r="H32" s="1761"/>
      <c r="I32" s="1761"/>
      <c r="J32" s="1761"/>
      <c r="K32" s="1761"/>
      <c r="L32" s="1761"/>
      <c r="M32" s="1761"/>
      <c r="N32" s="1761"/>
      <c r="O32" s="1761"/>
      <c r="P32" s="1761"/>
      <c r="Q32" s="1761"/>
    </row>
    <row r="33" spans="2:17">
      <c r="B33" s="1762" t="s">
        <v>89</v>
      </c>
      <c r="C33" s="1760"/>
      <c r="D33" s="1714"/>
      <c r="E33" s="1714"/>
      <c r="F33" s="1714" t="s">
        <v>20</v>
      </c>
      <c r="G33" s="1715"/>
      <c r="H33" s="1761"/>
      <c r="I33" s="1761"/>
      <c r="J33" s="1761"/>
      <c r="K33" s="1761"/>
      <c r="L33" s="1761"/>
      <c r="M33" s="1761"/>
      <c r="N33" s="1761"/>
      <c r="O33" s="1761"/>
      <c r="P33" s="1761"/>
      <c r="Q33" s="1761"/>
    </row>
    <row r="34" spans="2:17">
      <c r="B34" s="1762" t="s">
        <v>89</v>
      </c>
      <c r="C34" s="1760"/>
      <c r="D34" s="1714"/>
      <c r="E34" s="1714"/>
      <c r="F34" s="1714" t="s">
        <v>20</v>
      </c>
      <c r="G34" s="1715"/>
      <c r="H34" s="1761"/>
      <c r="I34" s="1761"/>
      <c r="J34" s="1761"/>
      <c r="K34" s="1761"/>
      <c r="L34" s="1761"/>
      <c r="M34" s="1761"/>
      <c r="N34" s="1761"/>
      <c r="O34" s="1761"/>
      <c r="P34" s="1761"/>
      <c r="Q34" s="1761"/>
    </row>
    <row r="35" spans="2:17">
      <c r="B35" s="1762" t="s">
        <v>89</v>
      </c>
      <c r="C35" s="1760"/>
      <c r="D35" s="1714"/>
      <c r="E35" s="1714"/>
      <c r="F35" s="1714" t="s">
        <v>20</v>
      </c>
      <c r="G35" s="1715"/>
      <c r="H35" s="1761"/>
      <c r="I35" s="1761"/>
      <c r="J35" s="1761"/>
      <c r="K35" s="1761"/>
      <c r="L35" s="1761"/>
      <c r="M35" s="1761"/>
      <c r="N35" s="1761"/>
      <c r="O35" s="1761"/>
      <c r="P35" s="1761"/>
      <c r="Q35" s="1761"/>
    </row>
    <row r="36" spans="2:17">
      <c r="B36" s="1759" t="s">
        <v>1696</v>
      </c>
      <c r="C36" s="1763"/>
      <c r="D36" s="968"/>
      <c r="E36" s="968"/>
      <c r="F36" s="1714" t="s">
        <v>20</v>
      </c>
      <c r="G36" s="1715"/>
      <c r="H36" s="1715"/>
      <c r="I36" s="1715"/>
      <c r="J36" s="1715"/>
      <c r="K36" s="1715"/>
      <c r="L36" s="1715"/>
      <c r="M36" s="1715"/>
      <c r="N36" s="1715"/>
      <c r="O36" s="1715"/>
      <c r="P36" s="1715"/>
      <c r="Q36" s="1715"/>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theme="8" tint="0.59999389629810485"/>
  </sheetPr>
  <dimension ref="A1:Z41"/>
  <sheetViews>
    <sheetView zoomScale="80" zoomScaleNormal="80" workbookViewId="0">
      <pane ySplit="8" topLeftCell="A9" activePane="bottomLeft" state="frozen"/>
      <selection activeCell="D91" sqref="D91"/>
      <selection pane="bottomLeft" activeCell="I26" sqref="I26"/>
    </sheetView>
  </sheetViews>
  <sheetFormatPr defaultRowHeight="12.75"/>
  <cols>
    <col min="1" max="1" width="2.5" customWidth="1"/>
    <col min="2" max="2" width="22.5" bestFit="1" customWidth="1"/>
    <col min="3" max="3" width="17.125" bestFit="1" customWidth="1"/>
    <col min="4" max="4" width="25.5" bestFit="1" customWidth="1"/>
    <col min="5" max="5" width="12.75" customWidth="1"/>
    <col min="6" max="6" width="5.125" bestFit="1" customWidth="1"/>
    <col min="7" max="7" width="7.25" customWidth="1"/>
  </cols>
  <sheetData>
    <row r="1" spans="1:26" ht="24.75">
      <c r="A1" s="1720" t="s">
        <v>236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1824</v>
      </c>
    </row>
    <row r="7" spans="1:26" ht="15">
      <c r="H7" s="1723" t="s">
        <v>152</v>
      </c>
      <c r="I7" s="1724"/>
      <c r="J7" s="1723" t="s">
        <v>151</v>
      </c>
      <c r="K7" s="1732"/>
      <c r="L7" s="1732"/>
      <c r="M7" s="1732"/>
      <c r="N7" s="1732"/>
      <c r="O7" s="1732"/>
      <c r="P7" s="1732"/>
      <c r="Q7" s="1732"/>
    </row>
    <row r="8" spans="1:26" ht="30">
      <c r="B8" s="1740" t="s">
        <v>1825</v>
      </c>
      <c r="C8" s="1740" t="s">
        <v>1775</v>
      </c>
      <c r="D8" s="1740" t="s">
        <v>1826</v>
      </c>
      <c r="E8" s="1740" t="s">
        <v>1827</v>
      </c>
      <c r="F8" s="1740" t="s">
        <v>240</v>
      </c>
      <c r="G8" s="1726" t="s">
        <v>239</v>
      </c>
      <c r="H8" s="1725">
        <v>2012</v>
      </c>
      <c r="I8" s="1725">
        <v>2013</v>
      </c>
      <c r="J8" s="1725">
        <v>2014</v>
      </c>
      <c r="K8" s="1725">
        <v>2015</v>
      </c>
      <c r="L8" s="1725">
        <v>2016</v>
      </c>
      <c r="M8" s="1725">
        <v>2017</v>
      </c>
      <c r="N8" s="1725">
        <v>2018</v>
      </c>
      <c r="O8" s="1725">
        <v>2019</v>
      </c>
      <c r="P8" s="1725">
        <v>2020</v>
      </c>
      <c r="Q8" s="1725">
        <v>2021</v>
      </c>
    </row>
    <row r="9" spans="1:26">
      <c r="B9" t="s">
        <v>1828</v>
      </c>
      <c r="C9" t="s">
        <v>1822</v>
      </c>
      <c r="F9" t="s">
        <v>20</v>
      </c>
      <c r="G9" s="1728">
        <f t="shared" ref="G9:G41" si="0">SUM(J9:Q9)</f>
        <v>0</v>
      </c>
      <c r="H9" s="1731"/>
      <c r="I9" s="1731"/>
      <c r="J9" s="1731"/>
      <c r="K9" s="1731"/>
      <c r="L9" s="1731"/>
      <c r="M9" s="1731"/>
      <c r="N9" s="1731"/>
      <c r="O9" s="1731"/>
      <c r="P9" s="1731"/>
      <c r="Q9" s="1731"/>
    </row>
    <row r="10" spans="1:26">
      <c r="B10" s="1774" t="s">
        <v>1828</v>
      </c>
      <c r="C10" t="s">
        <v>1823</v>
      </c>
      <c r="F10" t="s">
        <v>20</v>
      </c>
      <c r="G10" s="1728">
        <f t="shared" si="0"/>
        <v>0</v>
      </c>
      <c r="H10" s="1731"/>
      <c r="I10" s="1731"/>
      <c r="J10" s="1731"/>
      <c r="K10" s="1731"/>
      <c r="L10" s="1731"/>
      <c r="M10" s="1731"/>
      <c r="N10" s="1731"/>
      <c r="O10" s="1731"/>
      <c r="P10" s="1731"/>
      <c r="Q10" s="1731"/>
    </row>
    <row r="11" spans="1:26">
      <c r="B11" s="1774" t="s">
        <v>1828</v>
      </c>
      <c r="C11" s="1718" t="s">
        <v>1829</v>
      </c>
      <c r="F11" t="s">
        <v>20</v>
      </c>
      <c r="G11" s="1728">
        <f t="shared" si="0"/>
        <v>0</v>
      </c>
      <c r="H11" s="1731"/>
      <c r="I11" s="1731"/>
      <c r="J11" s="1731"/>
      <c r="K11" s="1731"/>
      <c r="L11" s="1731"/>
      <c r="M11" s="1731"/>
      <c r="N11" s="1731"/>
      <c r="O11" s="1731"/>
      <c r="P11" s="1731"/>
      <c r="Q11" s="1731"/>
    </row>
    <row r="12" spans="1:26">
      <c r="B12" s="1774" t="s">
        <v>1828</v>
      </c>
      <c r="C12" s="1718" t="s">
        <v>1830</v>
      </c>
      <c r="D12" t="s">
        <v>1831</v>
      </c>
      <c r="F12" t="s">
        <v>20</v>
      </c>
      <c r="G12" s="1728">
        <f t="shared" si="0"/>
        <v>0</v>
      </c>
      <c r="H12" s="1731"/>
      <c r="I12" s="1731"/>
      <c r="J12" s="1731"/>
      <c r="K12" s="1731"/>
      <c r="L12" s="1731"/>
      <c r="M12" s="1731"/>
      <c r="N12" s="1731"/>
      <c r="O12" s="1731"/>
      <c r="P12" s="1731"/>
      <c r="Q12" s="1731"/>
    </row>
    <row r="13" spans="1:26">
      <c r="B13" s="1774" t="s">
        <v>1828</v>
      </c>
      <c r="C13" s="1775" t="s">
        <v>1830</v>
      </c>
      <c r="D13" t="s">
        <v>1832</v>
      </c>
      <c r="F13" t="s">
        <v>20</v>
      </c>
      <c r="G13" s="1728">
        <f t="shared" si="0"/>
        <v>0</v>
      </c>
      <c r="H13" s="1731"/>
      <c r="I13" s="1731"/>
      <c r="J13" s="1731"/>
      <c r="K13" s="1731"/>
      <c r="L13" s="1731"/>
      <c r="M13" s="1731"/>
      <c r="N13" s="1731"/>
      <c r="O13" s="1731"/>
      <c r="P13" s="1731"/>
      <c r="Q13" s="1731"/>
    </row>
    <row r="14" spans="1:26">
      <c r="B14" s="1774" t="s">
        <v>1828</v>
      </c>
      <c r="C14" s="1775" t="s">
        <v>1830</v>
      </c>
      <c r="D14" t="s">
        <v>1833</v>
      </c>
      <c r="F14" t="s">
        <v>20</v>
      </c>
      <c r="G14" s="1728">
        <f t="shared" si="0"/>
        <v>0</v>
      </c>
      <c r="H14" s="1731"/>
      <c r="I14" s="1731"/>
      <c r="J14" s="1731"/>
      <c r="K14" s="1731"/>
      <c r="L14" s="1731"/>
      <c r="M14" s="1731"/>
      <c r="N14" s="1731"/>
      <c r="O14" s="1731"/>
      <c r="P14" s="1731"/>
      <c r="Q14" s="1731"/>
    </row>
    <row r="15" spans="1:26">
      <c r="B15" s="1776" t="s">
        <v>1828</v>
      </c>
      <c r="C15" s="1777" t="s">
        <v>1834</v>
      </c>
      <c r="D15" s="1659"/>
      <c r="E15" s="1659"/>
      <c r="F15" s="1659" t="s">
        <v>20</v>
      </c>
      <c r="G15" s="1728">
        <f t="shared" si="0"/>
        <v>0</v>
      </c>
      <c r="H15" s="1728">
        <f>SUM(H9:H14)</f>
        <v>0</v>
      </c>
      <c r="I15" s="1728">
        <f t="shared" ref="I15:Q15" si="1">SUM(I9:I14)</f>
        <v>0</v>
      </c>
      <c r="J15" s="1728">
        <f t="shared" si="1"/>
        <v>0</v>
      </c>
      <c r="K15" s="1728">
        <f t="shared" si="1"/>
        <v>0</v>
      </c>
      <c r="L15" s="1728">
        <f t="shared" si="1"/>
        <v>0</v>
      </c>
      <c r="M15" s="1728">
        <f t="shared" si="1"/>
        <v>0</v>
      </c>
      <c r="N15" s="1728">
        <f t="shared" si="1"/>
        <v>0</v>
      </c>
      <c r="O15" s="1728">
        <f t="shared" si="1"/>
        <v>0</v>
      </c>
      <c r="P15" s="1728">
        <f t="shared" si="1"/>
        <v>0</v>
      </c>
      <c r="Q15" s="1728">
        <f t="shared" si="1"/>
        <v>0</v>
      </c>
    </row>
    <row r="16" spans="1:26">
      <c r="B16" t="s">
        <v>1835</v>
      </c>
      <c r="C16" t="s">
        <v>1822</v>
      </c>
      <c r="D16" t="s">
        <v>1836</v>
      </c>
      <c r="F16" t="s">
        <v>20</v>
      </c>
      <c r="G16" s="1728">
        <f t="shared" si="0"/>
        <v>0</v>
      </c>
      <c r="H16" s="1731"/>
      <c r="I16" s="1731"/>
      <c r="J16" s="1731"/>
      <c r="K16" s="1731"/>
      <c r="L16" s="1731"/>
      <c r="M16" s="1731"/>
      <c r="N16" s="1731"/>
      <c r="O16" s="1731"/>
      <c r="P16" s="1731"/>
      <c r="Q16" s="1731"/>
    </row>
    <row r="17" spans="2:17">
      <c r="B17" s="1774" t="s">
        <v>1835</v>
      </c>
      <c r="C17" s="1774" t="s">
        <v>1822</v>
      </c>
      <c r="D17" t="s">
        <v>1837</v>
      </c>
      <c r="F17" t="s">
        <v>20</v>
      </c>
      <c r="G17" s="1728">
        <f t="shared" si="0"/>
        <v>0</v>
      </c>
      <c r="H17" s="1731"/>
      <c r="I17" s="1731"/>
      <c r="J17" s="1731"/>
      <c r="K17" s="1731"/>
      <c r="L17" s="1731"/>
      <c r="M17" s="1731"/>
      <c r="N17" s="1731"/>
      <c r="O17" s="1731"/>
      <c r="P17" s="1731"/>
      <c r="Q17" s="1731"/>
    </row>
    <row r="18" spans="2:17">
      <c r="B18" s="1774" t="s">
        <v>1835</v>
      </c>
      <c r="C18" t="s">
        <v>1823</v>
      </c>
      <c r="D18" t="s">
        <v>1836</v>
      </c>
      <c r="F18" t="s">
        <v>20</v>
      </c>
      <c r="G18" s="1728">
        <f t="shared" si="0"/>
        <v>0</v>
      </c>
      <c r="H18" s="1731"/>
      <c r="I18" s="1731"/>
      <c r="J18" s="1731"/>
      <c r="K18" s="1731"/>
      <c r="L18" s="1731"/>
      <c r="M18" s="1731"/>
      <c r="N18" s="1731"/>
      <c r="O18" s="1731"/>
      <c r="P18" s="1731"/>
      <c r="Q18" s="1731"/>
    </row>
    <row r="19" spans="2:17">
      <c r="B19" s="1774" t="s">
        <v>1835</v>
      </c>
      <c r="C19" s="1774" t="s">
        <v>1823</v>
      </c>
      <c r="D19" t="s">
        <v>1837</v>
      </c>
      <c r="F19" t="s">
        <v>20</v>
      </c>
      <c r="G19" s="1728">
        <f t="shared" si="0"/>
        <v>0</v>
      </c>
      <c r="H19" s="1731"/>
      <c r="I19" s="1731"/>
      <c r="J19" s="1731"/>
      <c r="K19" s="1731"/>
      <c r="L19" s="1731"/>
      <c r="M19" s="1731"/>
      <c r="N19" s="1731"/>
      <c r="O19" s="1731"/>
      <c r="P19" s="1731"/>
      <c r="Q19" s="1731"/>
    </row>
    <row r="20" spans="2:17">
      <c r="B20" s="1774" t="s">
        <v>1835</v>
      </c>
      <c r="C20" s="1718" t="s">
        <v>1829</v>
      </c>
      <c r="D20" t="s">
        <v>1836</v>
      </c>
      <c r="F20" t="s">
        <v>20</v>
      </c>
      <c r="G20" s="1728">
        <f t="shared" si="0"/>
        <v>0</v>
      </c>
      <c r="H20" s="1731"/>
      <c r="I20" s="1731"/>
      <c r="J20" s="1731"/>
      <c r="K20" s="1731"/>
      <c r="L20" s="1731"/>
      <c r="M20" s="1731"/>
      <c r="N20" s="1731"/>
      <c r="O20" s="1731"/>
      <c r="P20" s="1731"/>
      <c r="Q20" s="1731"/>
    </row>
    <row r="21" spans="2:17">
      <c r="B21" s="1774" t="s">
        <v>1835</v>
      </c>
      <c r="C21" s="1775" t="s">
        <v>1829</v>
      </c>
      <c r="D21" t="s">
        <v>1837</v>
      </c>
      <c r="F21" t="s">
        <v>20</v>
      </c>
      <c r="G21" s="1728">
        <f t="shared" si="0"/>
        <v>0</v>
      </c>
      <c r="H21" s="1731"/>
      <c r="I21" s="1731"/>
      <c r="J21" s="1731"/>
      <c r="K21" s="1731"/>
      <c r="L21" s="1731"/>
      <c r="M21" s="1731"/>
      <c r="N21" s="1731"/>
      <c r="O21" s="1731"/>
      <c r="P21" s="1731"/>
      <c r="Q21" s="1731"/>
    </row>
    <row r="22" spans="2:17">
      <c r="B22" s="1774" t="s">
        <v>1835</v>
      </c>
      <c r="C22" s="1718" t="s">
        <v>1830</v>
      </c>
      <c r="D22" t="s">
        <v>1836</v>
      </c>
      <c r="F22" t="s">
        <v>20</v>
      </c>
      <c r="G22" s="1728">
        <f t="shared" si="0"/>
        <v>0</v>
      </c>
      <c r="H22" s="1731"/>
      <c r="I22" s="1731"/>
      <c r="J22" s="1731"/>
      <c r="K22" s="1731"/>
      <c r="L22" s="1731"/>
      <c r="M22" s="1731"/>
      <c r="N22" s="1731"/>
      <c r="O22" s="1731"/>
      <c r="P22" s="1731"/>
      <c r="Q22" s="1731"/>
    </row>
    <row r="23" spans="2:17">
      <c r="B23" s="1774" t="s">
        <v>1835</v>
      </c>
      <c r="C23" s="1775" t="s">
        <v>1830</v>
      </c>
      <c r="D23" t="s">
        <v>1837</v>
      </c>
      <c r="F23" t="s">
        <v>20</v>
      </c>
      <c r="G23" s="1728">
        <f t="shared" si="0"/>
        <v>0</v>
      </c>
      <c r="H23" s="1731"/>
      <c r="I23" s="1731"/>
      <c r="J23" s="1731"/>
      <c r="K23" s="1731"/>
      <c r="L23" s="1731"/>
      <c r="M23" s="1731"/>
      <c r="N23" s="1731"/>
      <c r="O23" s="1731"/>
      <c r="P23" s="1731"/>
      <c r="Q23" s="1731"/>
    </row>
    <row r="24" spans="2:17">
      <c r="B24" s="1774" t="s">
        <v>1835</v>
      </c>
      <c r="C24" s="1778" t="s">
        <v>1838</v>
      </c>
      <c r="F24" t="s">
        <v>20</v>
      </c>
      <c r="G24" s="1728">
        <f t="shared" si="0"/>
        <v>0</v>
      </c>
      <c r="H24" s="1731"/>
      <c r="I24" s="1731"/>
      <c r="J24" s="1731"/>
      <c r="K24" s="1731"/>
      <c r="L24" s="1731"/>
      <c r="M24" s="1731"/>
      <c r="N24" s="1731"/>
      <c r="O24" s="1731"/>
      <c r="P24" s="1731"/>
      <c r="Q24" s="1731"/>
    </row>
    <row r="25" spans="2:17">
      <c r="B25" s="1776" t="s">
        <v>1835</v>
      </c>
      <c r="C25" s="1777" t="s">
        <v>1839</v>
      </c>
      <c r="D25" s="1659"/>
      <c r="E25" s="1659"/>
      <c r="F25" s="1659" t="s">
        <v>20</v>
      </c>
      <c r="G25" s="1728">
        <f t="shared" si="0"/>
        <v>0</v>
      </c>
      <c r="H25" s="1728">
        <f>SUM(H16:H24)</f>
        <v>0</v>
      </c>
      <c r="I25" s="1728">
        <f t="shared" ref="I25:Q25" si="2">SUM(I16:I24)</f>
        <v>0</v>
      </c>
      <c r="J25" s="1728">
        <f t="shared" si="2"/>
        <v>0</v>
      </c>
      <c r="K25" s="1728">
        <f t="shared" si="2"/>
        <v>0</v>
      </c>
      <c r="L25" s="1728">
        <f t="shared" si="2"/>
        <v>0</v>
      </c>
      <c r="M25" s="1728">
        <f t="shared" si="2"/>
        <v>0</v>
      </c>
      <c r="N25" s="1728">
        <f t="shared" si="2"/>
        <v>0</v>
      </c>
      <c r="O25" s="1728">
        <f t="shared" si="2"/>
        <v>0</v>
      </c>
      <c r="P25" s="1728">
        <f t="shared" si="2"/>
        <v>0</v>
      </c>
      <c r="Q25" s="1728">
        <f t="shared" si="2"/>
        <v>0</v>
      </c>
    </row>
    <row r="26" spans="2:17">
      <c r="B26" s="1634" t="s">
        <v>1840</v>
      </c>
      <c r="C26" s="1718" t="s">
        <v>1841</v>
      </c>
      <c r="F26" t="s">
        <v>20</v>
      </c>
      <c r="G26" s="1728">
        <f t="shared" si="0"/>
        <v>0</v>
      </c>
      <c r="H26" s="1731"/>
      <c r="I26" s="1731"/>
      <c r="J26" s="1731"/>
      <c r="K26" s="1731"/>
      <c r="L26" s="1731"/>
      <c r="M26" s="1731"/>
      <c r="N26" s="1731"/>
      <c r="O26" s="1731"/>
      <c r="P26" s="1731"/>
      <c r="Q26" s="1731"/>
    </row>
    <row r="27" spans="2:17">
      <c r="B27" s="1774" t="s">
        <v>1840</v>
      </c>
      <c r="C27" s="1778" t="s">
        <v>1842</v>
      </c>
      <c r="F27" t="s">
        <v>20</v>
      </c>
      <c r="G27" s="1728">
        <f t="shared" si="0"/>
        <v>0</v>
      </c>
      <c r="H27" s="1731"/>
      <c r="I27" s="1731"/>
      <c r="J27" s="1731"/>
      <c r="K27" s="1731"/>
      <c r="L27" s="1731"/>
      <c r="M27" s="1731"/>
      <c r="N27" s="1731"/>
      <c r="O27" s="1731"/>
      <c r="P27" s="1731"/>
      <c r="Q27" s="1731"/>
    </row>
    <row r="28" spans="2:17">
      <c r="B28" s="1774" t="s">
        <v>1840</v>
      </c>
      <c r="C28" s="1718" t="s">
        <v>1843</v>
      </c>
      <c r="F28" t="s">
        <v>20</v>
      </c>
      <c r="G28" s="1728">
        <f t="shared" si="0"/>
        <v>0</v>
      </c>
      <c r="H28" s="1731"/>
      <c r="I28" s="1731"/>
      <c r="J28" s="1731"/>
      <c r="K28" s="1731"/>
      <c r="L28" s="1731"/>
      <c r="M28" s="1731"/>
      <c r="N28" s="1731"/>
      <c r="O28" s="1731"/>
      <c r="P28" s="1731"/>
      <c r="Q28" s="1731"/>
    </row>
    <row r="29" spans="2:17">
      <c r="B29" s="1774" t="s">
        <v>1840</v>
      </c>
      <c r="C29" s="1718" t="s">
        <v>1844</v>
      </c>
      <c r="F29" t="s">
        <v>20</v>
      </c>
      <c r="G29" s="1728">
        <f t="shared" si="0"/>
        <v>0</v>
      </c>
      <c r="H29" s="1731"/>
      <c r="I29" s="1731"/>
      <c r="J29" s="1731"/>
      <c r="K29" s="1731"/>
      <c r="L29" s="1731"/>
      <c r="M29" s="1731"/>
      <c r="N29" s="1731"/>
      <c r="O29" s="1731"/>
      <c r="P29" s="1731"/>
      <c r="Q29" s="1731"/>
    </row>
    <row r="30" spans="2:17">
      <c r="B30" s="1774" t="s">
        <v>1840</v>
      </c>
      <c r="C30" s="1718" t="s">
        <v>1811</v>
      </c>
      <c r="F30" t="s">
        <v>20</v>
      </c>
      <c r="G30" s="1728">
        <f t="shared" si="0"/>
        <v>0</v>
      </c>
      <c r="H30" s="1731"/>
      <c r="I30" s="1731"/>
      <c r="J30" s="1731"/>
      <c r="K30" s="1731"/>
      <c r="L30" s="1731"/>
      <c r="M30" s="1731"/>
      <c r="N30" s="1731"/>
      <c r="O30" s="1731"/>
      <c r="P30" s="1731"/>
      <c r="Q30" s="1731"/>
    </row>
    <row r="31" spans="2:17">
      <c r="B31" s="1774" t="s">
        <v>1840</v>
      </c>
      <c r="C31" s="1718" t="s">
        <v>164</v>
      </c>
      <c r="D31" t="s">
        <v>1812</v>
      </c>
      <c r="F31" t="s">
        <v>20</v>
      </c>
      <c r="G31" s="1728">
        <f t="shared" si="0"/>
        <v>0</v>
      </c>
      <c r="H31" s="1731"/>
      <c r="I31" s="1731"/>
      <c r="J31" s="1731"/>
      <c r="K31" s="1731"/>
      <c r="L31" s="1731"/>
      <c r="M31" s="1731"/>
      <c r="N31" s="1731"/>
      <c r="O31" s="1731"/>
      <c r="P31" s="1731"/>
      <c r="Q31" s="1731"/>
    </row>
    <row r="32" spans="2:17">
      <c r="B32" s="1774" t="s">
        <v>1840</v>
      </c>
      <c r="C32" s="1775" t="s">
        <v>164</v>
      </c>
      <c r="D32" t="s">
        <v>1813</v>
      </c>
      <c r="F32" t="s">
        <v>20</v>
      </c>
      <c r="G32" s="1728">
        <f t="shared" si="0"/>
        <v>0</v>
      </c>
      <c r="H32" s="1731"/>
      <c r="I32" s="1731"/>
      <c r="J32" s="1731"/>
      <c r="K32" s="1731"/>
      <c r="L32" s="1731"/>
      <c r="M32" s="1731"/>
      <c r="N32" s="1731"/>
      <c r="O32" s="1731"/>
      <c r="P32" s="1731"/>
      <c r="Q32" s="1731"/>
    </row>
    <row r="33" spans="2:17">
      <c r="B33" s="1774" t="s">
        <v>1840</v>
      </c>
      <c r="C33" s="1775" t="s">
        <v>164</v>
      </c>
      <c r="D33" t="s">
        <v>1814</v>
      </c>
      <c r="F33" t="s">
        <v>20</v>
      </c>
      <c r="G33" s="1728">
        <f t="shared" si="0"/>
        <v>0</v>
      </c>
      <c r="H33" s="1731"/>
      <c r="I33" s="1731"/>
      <c r="J33" s="1731"/>
      <c r="K33" s="1731"/>
      <c r="L33" s="1731"/>
      <c r="M33" s="1731"/>
      <c r="N33" s="1731"/>
      <c r="O33" s="1731"/>
      <c r="P33" s="1731"/>
      <c r="Q33" s="1731"/>
    </row>
    <row r="34" spans="2:17">
      <c r="B34" s="1774" t="s">
        <v>1840</v>
      </c>
      <c r="C34" s="1775" t="s">
        <v>164</v>
      </c>
      <c r="D34" t="s">
        <v>1815</v>
      </c>
      <c r="F34" t="s">
        <v>20</v>
      </c>
      <c r="G34" s="1728">
        <f t="shared" si="0"/>
        <v>0</v>
      </c>
      <c r="H34" s="1731"/>
      <c r="I34" s="1731"/>
      <c r="J34" s="1731"/>
      <c r="K34" s="1731"/>
      <c r="L34" s="1731"/>
      <c r="M34" s="1731"/>
      <c r="N34" s="1731"/>
      <c r="O34" s="1731"/>
      <c r="P34" s="1731"/>
      <c r="Q34" s="1731"/>
    </row>
    <row r="35" spans="2:17">
      <c r="B35" s="1774" t="s">
        <v>1840</v>
      </c>
      <c r="C35" s="1778" t="s">
        <v>1845</v>
      </c>
      <c r="F35" t="s">
        <v>20</v>
      </c>
      <c r="G35" s="1728">
        <f t="shared" si="0"/>
        <v>0</v>
      </c>
      <c r="H35" s="1731"/>
      <c r="I35" s="1731"/>
      <c r="J35" s="1731"/>
      <c r="K35" s="1731"/>
      <c r="L35" s="1731"/>
      <c r="M35" s="1731"/>
      <c r="N35" s="1731"/>
      <c r="O35" s="1731"/>
      <c r="P35" s="1731"/>
      <c r="Q35" s="1731"/>
    </row>
    <row r="36" spans="2:17">
      <c r="B36" s="1774" t="s">
        <v>1840</v>
      </c>
      <c r="C36" s="1778" t="s">
        <v>1817</v>
      </c>
      <c r="F36" t="s">
        <v>20</v>
      </c>
      <c r="G36" s="1728">
        <f t="shared" si="0"/>
        <v>0</v>
      </c>
      <c r="H36" s="1731"/>
      <c r="I36" s="1731"/>
      <c r="J36" s="1731"/>
      <c r="K36" s="1731"/>
      <c r="L36" s="1731"/>
      <c r="M36" s="1731"/>
      <c r="N36" s="1731"/>
      <c r="O36" s="1731"/>
      <c r="P36" s="1731"/>
      <c r="Q36" s="1731"/>
    </row>
    <row r="37" spans="2:17">
      <c r="B37" s="1776" t="s">
        <v>1840</v>
      </c>
      <c r="C37" s="1777" t="s">
        <v>1846</v>
      </c>
      <c r="D37" s="1659"/>
      <c r="E37" s="1659"/>
      <c r="F37" s="1659" t="s">
        <v>20</v>
      </c>
      <c r="G37" s="1728">
        <f t="shared" si="0"/>
        <v>0</v>
      </c>
      <c r="H37" s="1728">
        <f>SUM(H26:H36)</f>
        <v>0</v>
      </c>
      <c r="I37" s="1728">
        <f t="shared" ref="I37:Q37" si="3">SUM(I26:I36)</f>
        <v>0</v>
      </c>
      <c r="J37" s="1728">
        <f t="shared" si="3"/>
        <v>0</v>
      </c>
      <c r="K37" s="1728">
        <f t="shared" si="3"/>
        <v>0</v>
      </c>
      <c r="L37" s="1728">
        <f t="shared" si="3"/>
        <v>0</v>
      </c>
      <c r="M37" s="1728">
        <f t="shared" si="3"/>
        <v>0</v>
      </c>
      <c r="N37" s="1728">
        <f t="shared" si="3"/>
        <v>0</v>
      </c>
      <c r="O37" s="1728">
        <f t="shared" si="3"/>
        <v>0</v>
      </c>
      <c r="P37" s="1728">
        <f t="shared" si="3"/>
        <v>0</v>
      </c>
      <c r="Q37" s="1728">
        <f t="shared" si="3"/>
        <v>0</v>
      </c>
    </row>
    <row r="38" spans="2:17">
      <c r="B38" t="s">
        <v>1819</v>
      </c>
      <c r="F38" t="s">
        <v>20</v>
      </c>
      <c r="G38" s="1728">
        <f t="shared" si="0"/>
        <v>0</v>
      </c>
      <c r="H38" s="1731"/>
      <c r="I38" s="1731"/>
      <c r="J38" s="1731"/>
      <c r="K38" s="1731"/>
      <c r="L38" s="1731"/>
      <c r="M38" s="1731"/>
      <c r="N38" s="1731"/>
      <c r="O38" s="1731"/>
      <c r="P38" s="1731"/>
      <c r="Q38" s="1731"/>
    </row>
    <row r="39" spans="2:17">
      <c r="B39" s="1634" t="s">
        <v>830</v>
      </c>
      <c r="F39" t="s">
        <v>20</v>
      </c>
      <c r="G39" s="1728">
        <f t="shared" si="0"/>
        <v>0</v>
      </c>
      <c r="H39" s="1731"/>
      <c r="I39" s="1731"/>
      <c r="J39" s="1731"/>
      <c r="K39" s="1731"/>
      <c r="L39" s="1731"/>
      <c r="M39" s="1731"/>
      <c r="N39" s="1731"/>
      <c r="O39" s="1731"/>
      <c r="P39" s="1731"/>
      <c r="Q39" s="1731"/>
    </row>
    <row r="40" spans="2:17">
      <c r="B40" s="1634" t="s">
        <v>94</v>
      </c>
      <c r="F40" t="s">
        <v>20</v>
      </c>
      <c r="G40" s="1728">
        <f t="shared" si="0"/>
        <v>0</v>
      </c>
      <c r="H40" s="1731"/>
      <c r="I40" s="1731"/>
      <c r="J40" s="1731"/>
      <c r="K40" s="1731"/>
      <c r="L40" s="1731"/>
      <c r="M40" s="1731"/>
      <c r="N40" s="1731"/>
      <c r="O40" s="1731"/>
      <c r="P40" s="1731"/>
      <c r="Q40" s="1731"/>
    </row>
    <row r="41" spans="2:17">
      <c r="B41" s="1634" t="s">
        <v>1847</v>
      </c>
      <c r="F41" t="s">
        <v>20</v>
      </c>
      <c r="G41" s="1728">
        <f t="shared" si="0"/>
        <v>0</v>
      </c>
      <c r="H41" s="1731"/>
      <c r="I41" s="1731"/>
      <c r="J41" s="1731"/>
      <c r="K41" s="1731"/>
      <c r="L41" s="1731"/>
      <c r="M41" s="1731"/>
      <c r="N41" s="1731"/>
      <c r="O41" s="1731"/>
      <c r="P41" s="1731"/>
      <c r="Q41" s="1731"/>
    </row>
  </sheetData>
  <dataValidations count="1">
    <dataValidation type="list" allowBlank="1" showInputMessage="1" showErrorMessage="1" sqref="A1">
      <formula1>$A$999999:$A$1000004</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theme="8" tint="0.59999389629810485"/>
  </sheetPr>
  <dimension ref="A1:Z60"/>
  <sheetViews>
    <sheetView zoomScale="80" zoomScaleNormal="80" workbookViewId="0">
      <pane ySplit="8" topLeftCell="A9" activePane="bottomLeft" state="frozen"/>
      <selection pane="bottomLeft" activeCell="B8" sqref="B8"/>
    </sheetView>
  </sheetViews>
  <sheetFormatPr defaultRowHeight="12.75"/>
  <cols>
    <col min="1" max="1" width="5.5" customWidth="1"/>
    <col min="2" max="2" width="45.75" bestFit="1" customWidth="1"/>
    <col min="3" max="3" width="47.875" customWidth="1"/>
    <col min="4" max="4" width="21.25" bestFit="1" customWidth="1"/>
    <col min="6" max="6" width="7.5" bestFit="1" customWidth="1"/>
  </cols>
  <sheetData>
    <row r="1" spans="1:26" ht="24.75">
      <c r="A1" s="1720" t="s">
        <v>236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1848</v>
      </c>
    </row>
    <row r="7" spans="1:26" ht="15">
      <c r="H7" s="1723" t="s">
        <v>152</v>
      </c>
      <c r="I7" s="1724"/>
      <c r="J7" s="1723" t="s">
        <v>151</v>
      </c>
      <c r="K7" s="1732"/>
      <c r="L7" s="1732"/>
      <c r="M7" s="1732"/>
      <c r="N7" s="1732"/>
      <c r="O7" s="1732"/>
      <c r="P7" s="1732"/>
      <c r="Q7" s="1732"/>
    </row>
    <row r="8" spans="1:26" ht="30">
      <c r="B8" s="1740" t="s">
        <v>1849</v>
      </c>
      <c r="C8" s="1740" t="s">
        <v>1850</v>
      </c>
      <c r="D8" s="1740" t="s">
        <v>1851</v>
      </c>
      <c r="E8" s="1740" t="s">
        <v>1852</v>
      </c>
      <c r="F8" s="1740" t="s">
        <v>240</v>
      </c>
      <c r="G8" s="1726" t="s">
        <v>239</v>
      </c>
      <c r="H8" s="1725">
        <v>2012</v>
      </c>
      <c r="I8" s="1725">
        <v>2013</v>
      </c>
      <c r="J8" s="1725">
        <v>2014</v>
      </c>
      <c r="K8" s="1725">
        <v>2015</v>
      </c>
      <c r="L8" s="1725">
        <v>2016</v>
      </c>
      <c r="M8" s="1725">
        <v>2017</v>
      </c>
      <c r="N8" s="1725">
        <v>2018</v>
      </c>
      <c r="O8" s="1725">
        <v>2019</v>
      </c>
      <c r="P8" s="1725">
        <v>2020</v>
      </c>
      <c r="Q8" s="1725">
        <v>2021</v>
      </c>
    </row>
    <row r="9" spans="1:26">
      <c r="B9" s="1727" t="s">
        <v>1853</v>
      </c>
      <c r="C9" s="1655" t="s">
        <v>1854</v>
      </c>
      <c r="D9" s="1655" t="s">
        <v>1855</v>
      </c>
      <c r="E9" s="1655"/>
      <c r="F9" s="1655" t="s">
        <v>20</v>
      </c>
      <c r="G9" s="1728">
        <f t="shared" ref="G9:G60" si="0">SUM(J9:Q9)</f>
        <v>0</v>
      </c>
      <c r="H9" s="1779"/>
      <c r="I9" s="1779"/>
      <c r="J9" s="1779"/>
      <c r="K9" s="1779"/>
      <c r="L9" s="1779"/>
      <c r="M9" s="1779"/>
      <c r="N9" s="1779"/>
      <c r="O9" s="1779"/>
      <c r="P9" s="1779"/>
      <c r="Q9" s="1779"/>
    </row>
    <row r="10" spans="1:26">
      <c r="B10" s="1729" t="s">
        <v>1853</v>
      </c>
      <c r="C10" s="1729" t="s">
        <v>1854</v>
      </c>
      <c r="D10" s="1655" t="s">
        <v>1856</v>
      </c>
      <c r="E10" s="1655"/>
      <c r="F10" s="1655" t="s">
        <v>20</v>
      </c>
      <c r="G10" s="1728">
        <f t="shared" si="0"/>
        <v>0</v>
      </c>
      <c r="H10" s="1779"/>
      <c r="I10" s="1779"/>
      <c r="J10" s="1779"/>
      <c r="K10" s="1779"/>
      <c r="L10" s="1779"/>
      <c r="M10" s="1779"/>
      <c r="N10" s="1779"/>
      <c r="O10" s="1779"/>
      <c r="P10" s="1779"/>
      <c r="Q10" s="1779"/>
    </row>
    <row r="11" spans="1:26">
      <c r="B11" s="1729" t="s">
        <v>1853</v>
      </c>
      <c r="C11" s="1729" t="s">
        <v>1854</v>
      </c>
      <c r="D11" s="1655" t="s">
        <v>1857</v>
      </c>
      <c r="E11" s="1655"/>
      <c r="F11" s="1655" t="s">
        <v>20</v>
      </c>
      <c r="G11" s="1728">
        <f t="shared" si="0"/>
        <v>0</v>
      </c>
      <c r="H11" s="1779"/>
      <c r="I11" s="1779"/>
      <c r="J11" s="1779"/>
      <c r="K11" s="1779"/>
      <c r="L11" s="1779"/>
      <c r="M11" s="1779"/>
      <c r="N11" s="1779"/>
      <c r="O11" s="1779"/>
      <c r="P11" s="1779"/>
      <c r="Q11" s="1779"/>
    </row>
    <row r="12" spans="1:26">
      <c r="B12" s="1729" t="s">
        <v>1853</v>
      </c>
      <c r="C12" s="1729" t="s">
        <v>1854</v>
      </c>
      <c r="D12" s="1655" t="s">
        <v>1858</v>
      </c>
      <c r="E12" s="1655"/>
      <c r="F12" s="1655" t="s">
        <v>20</v>
      </c>
      <c r="G12" s="1728">
        <f t="shared" si="0"/>
        <v>0</v>
      </c>
      <c r="H12" s="1779"/>
      <c r="I12" s="1779"/>
      <c r="J12" s="1779"/>
      <c r="K12" s="1779"/>
      <c r="L12" s="1779"/>
      <c r="M12" s="1779"/>
      <c r="N12" s="1779"/>
      <c r="O12" s="1779"/>
      <c r="P12" s="1779"/>
      <c r="Q12" s="1779"/>
    </row>
    <row r="13" spans="1:26">
      <c r="B13" s="1729" t="s">
        <v>1853</v>
      </c>
      <c r="C13" s="1729" t="s">
        <v>1854</v>
      </c>
      <c r="D13" s="1655" t="s">
        <v>1859</v>
      </c>
      <c r="E13" s="1655"/>
      <c r="F13" s="1655" t="s">
        <v>20</v>
      </c>
      <c r="G13" s="1728">
        <f t="shared" si="0"/>
        <v>0</v>
      </c>
      <c r="H13" s="1779"/>
      <c r="I13" s="1779"/>
      <c r="J13" s="1779"/>
      <c r="K13" s="1779"/>
      <c r="L13" s="1779"/>
      <c r="M13" s="1779"/>
      <c r="N13" s="1779"/>
      <c r="O13" s="1779"/>
      <c r="P13" s="1779"/>
      <c r="Q13" s="1779"/>
    </row>
    <row r="14" spans="1:26">
      <c r="B14" s="1729" t="s">
        <v>1853</v>
      </c>
      <c r="C14" s="1729" t="s">
        <v>1854</v>
      </c>
      <c r="D14" s="1655" t="s">
        <v>1860</v>
      </c>
      <c r="E14" s="1655"/>
      <c r="F14" s="1655" t="s">
        <v>20</v>
      </c>
      <c r="G14" s="1728">
        <f t="shared" si="0"/>
        <v>0</v>
      </c>
      <c r="H14" s="1779"/>
      <c r="I14" s="1779"/>
      <c r="J14" s="1779"/>
      <c r="K14" s="1779"/>
      <c r="L14" s="1779"/>
      <c r="M14" s="1779"/>
      <c r="N14" s="1779"/>
      <c r="O14" s="1779"/>
      <c r="P14" s="1779"/>
      <c r="Q14" s="1779"/>
    </row>
    <row r="15" spans="1:26">
      <c r="B15" s="1729" t="s">
        <v>1853</v>
      </c>
      <c r="C15" s="1729" t="s">
        <v>1854</v>
      </c>
      <c r="D15" s="1655" t="s">
        <v>1861</v>
      </c>
      <c r="E15" s="1655"/>
      <c r="F15" s="1655" t="s">
        <v>20</v>
      </c>
      <c r="G15" s="1728">
        <f t="shared" si="0"/>
        <v>0</v>
      </c>
      <c r="H15" s="1779"/>
      <c r="I15" s="1779"/>
      <c r="J15" s="1779"/>
      <c r="K15" s="1779"/>
      <c r="L15" s="1779"/>
      <c r="M15" s="1779"/>
      <c r="N15" s="1779"/>
      <c r="O15" s="1779"/>
      <c r="P15" s="1779"/>
      <c r="Q15" s="1779"/>
    </row>
    <row r="16" spans="1:26">
      <c r="B16" s="1729" t="s">
        <v>1853</v>
      </c>
      <c r="C16" s="1655" t="s">
        <v>1862</v>
      </c>
      <c r="D16" s="1655" t="s">
        <v>1855</v>
      </c>
      <c r="E16" s="1655"/>
      <c r="F16" s="1655" t="s">
        <v>1708</v>
      </c>
      <c r="G16" s="1728">
        <f t="shared" si="0"/>
        <v>0</v>
      </c>
      <c r="H16" s="1779"/>
      <c r="I16" s="1779"/>
      <c r="J16" s="1779"/>
      <c r="K16" s="1779"/>
      <c r="L16" s="1779"/>
      <c r="M16" s="1779"/>
      <c r="N16" s="1779"/>
      <c r="O16" s="1779"/>
      <c r="P16" s="1779"/>
      <c r="Q16" s="1779"/>
    </row>
    <row r="17" spans="2:17">
      <c r="B17" s="1729" t="s">
        <v>1853</v>
      </c>
      <c r="C17" s="1729" t="s">
        <v>1862</v>
      </c>
      <c r="D17" s="1655" t="s">
        <v>1856</v>
      </c>
      <c r="E17" s="1655"/>
      <c r="F17" s="1655" t="s">
        <v>1708</v>
      </c>
      <c r="G17" s="1728">
        <f t="shared" si="0"/>
        <v>0</v>
      </c>
      <c r="H17" s="1779"/>
      <c r="I17" s="1779"/>
      <c r="J17" s="1779"/>
      <c r="K17" s="1779"/>
      <c r="L17" s="1779"/>
      <c r="M17" s="1779"/>
      <c r="N17" s="1779"/>
      <c r="O17" s="1779"/>
      <c r="P17" s="1779"/>
      <c r="Q17" s="1779"/>
    </row>
    <row r="18" spans="2:17">
      <c r="B18" s="1729" t="s">
        <v>1853</v>
      </c>
      <c r="C18" s="1729" t="s">
        <v>1862</v>
      </c>
      <c r="D18" s="1655" t="s">
        <v>1857</v>
      </c>
      <c r="E18" s="1655"/>
      <c r="F18" s="1655" t="s">
        <v>1708</v>
      </c>
      <c r="G18" s="1728">
        <f t="shared" si="0"/>
        <v>0</v>
      </c>
      <c r="H18" s="1779"/>
      <c r="I18" s="1779"/>
      <c r="J18" s="1779"/>
      <c r="K18" s="1779"/>
      <c r="L18" s="1779"/>
      <c r="M18" s="1779"/>
      <c r="N18" s="1779"/>
      <c r="O18" s="1779"/>
      <c r="P18" s="1779"/>
      <c r="Q18" s="1779"/>
    </row>
    <row r="19" spans="2:17">
      <c r="B19" s="1729" t="s">
        <v>1853</v>
      </c>
      <c r="C19" s="1729" t="s">
        <v>1862</v>
      </c>
      <c r="D19" s="1655" t="s">
        <v>1858</v>
      </c>
      <c r="E19" s="1655"/>
      <c r="F19" s="1655" t="s">
        <v>1708</v>
      </c>
      <c r="G19" s="1728">
        <f t="shared" si="0"/>
        <v>0</v>
      </c>
      <c r="H19" s="1779"/>
      <c r="I19" s="1779"/>
      <c r="J19" s="1779"/>
      <c r="K19" s="1779"/>
      <c r="L19" s="1779"/>
      <c r="M19" s="1779"/>
      <c r="N19" s="1779"/>
      <c r="O19" s="1779"/>
      <c r="P19" s="1779"/>
      <c r="Q19" s="1779"/>
    </row>
    <row r="20" spans="2:17">
      <c r="B20" s="1729" t="s">
        <v>1853</v>
      </c>
      <c r="C20" s="1729" t="s">
        <v>1862</v>
      </c>
      <c r="D20" s="1655" t="s">
        <v>1859</v>
      </c>
      <c r="E20" s="1655"/>
      <c r="F20" s="1655" t="s">
        <v>1708</v>
      </c>
      <c r="G20" s="1728">
        <f t="shared" si="0"/>
        <v>0</v>
      </c>
      <c r="H20" s="1779"/>
      <c r="I20" s="1779"/>
      <c r="J20" s="1779"/>
      <c r="K20" s="1779"/>
      <c r="L20" s="1779"/>
      <c r="M20" s="1779"/>
      <c r="N20" s="1779"/>
      <c r="O20" s="1779"/>
      <c r="P20" s="1779"/>
      <c r="Q20" s="1779"/>
    </row>
    <row r="21" spans="2:17">
      <c r="B21" s="1729" t="s">
        <v>1853</v>
      </c>
      <c r="C21" s="1729" t="s">
        <v>1862</v>
      </c>
      <c r="D21" s="1655" t="s">
        <v>1860</v>
      </c>
      <c r="E21" s="1655"/>
      <c r="F21" s="1655" t="s">
        <v>1708</v>
      </c>
      <c r="G21" s="1728">
        <f t="shared" si="0"/>
        <v>0</v>
      </c>
      <c r="H21" s="1779"/>
      <c r="I21" s="1779"/>
      <c r="J21" s="1779"/>
      <c r="K21" s="1779"/>
      <c r="L21" s="1779"/>
      <c r="M21" s="1779"/>
      <c r="N21" s="1779"/>
      <c r="O21" s="1779"/>
      <c r="P21" s="1779"/>
      <c r="Q21" s="1779"/>
    </row>
    <row r="22" spans="2:17">
      <c r="B22" s="1729" t="s">
        <v>1853</v>
      </c>
      <c r="C22" s="1729" t="s">
        <v>1862</v>
      </c>
      <c r="D22" s="1655" t="s">
        <v>1861</v>
      </c>
      <c r="E22" s="1655"/>
      <c r="F22" s="1655" t="s">
        <v>1708</v>
      </c>
      <c r="G22" s="1728">
        <f t="shared" si="0"/>
        <v>0</v>
      </c>
      <c r="H22" s="1779"/>
      <c r="I22" s="1779"/>
      <c r="J22" s="1779"/>
      <c r="K22" s="1779"/>
      <c r="L22" s="1779"/>
      <c r="M22" s="1779"/>
      <c r="N22" s="1779"/>
      <c r="O22" s="1779"/>
      <c r="P22" s="1779"/>
      <c r="Q22" s="1779"/>
    </row>
    <row r="23" spans="2:17">
      <c r="B23" s="1729" t="s">
        <v>1853</v>
      </c>
      <c r="C23" s="1655" t="s">
        <v>1863</v>
      </c>
      <c r="D23" s="1655" t="s">
        <v>1855</v>
      </c>
      <c r="E23" s="1655"/>
      <c r="F23" s="1655" t="s">
        <v>1864</v>
      </c>
      <c r="G23" s="1780"/>
      <c r="H23" s="1779"/>
      <c r="I23" s="1779"/>
      <c r="J23" s="1779"/>
      <c r="K23" s="1779"/>
      <c r="L23" s="1779"/>
      <c r="M23" s="1779"/>
      <c r="N23" s="1779"/>
      <c r="O23" s="1779"/>
      <c r="P23" s="1779"/>
      <c r="Q23" s="1779"/>
    </row>
    <row r="24" spans="2:17">
      <c r="B24" s="1729" t="s">
        <v>1853</v>
      </c>
      <c r="C24" s="1729" t="s">
        <v>1863</v>
      </c>
      <c r="D24" s="1655" t="s">
        <v>1856</v>
      </c>
      <c r="E24" s="1655"/>
      <c r="F24" s="1655" t="s">
        <v>1864</v>
      </c>
      <c r="G24" s="1780"/>
      <c r="H24" s="1779"/>
      <c r="I24" s="1779"/>
      <c r="J24" s="1779"/>
      <c r="K24" s="1779"/>
      <c r="L24" s="1779"/>
      <c r="M24" s="1779"/>
      <c r="N24" s="1779"/>
      <c r="O24" s="1779"/>
      <c r="P24" s="1779"/>
      <c r="Q24" s="1779"/>
    </row>
    <row r="25" spans="2:17">
      <c r="B25" s="1729" t="s">
        <v>1853</v>
      </c>
      <c r="C25" s="1729" t="s">
        <v>1863</v>
      </c>
      <c r="D25" s="1655" t="s">
        <v>1857</v>
      </c>
      <c r="E25" s="1655"/>
      <c r="F25" s="1655" t="s">
        <v>1864</v>
      </c>
      <c r="G25" s="1780"/>
      <c r="H25" s="1779"/>
      <c r="I25" s="1779"/>
      <c r="J25" s="1779"/>
      <c r="K25" s="1779"/>
      <c r="L25" s="1779"/>
      <c r="M25" s="1779"/>
      <c r="N25" s="1779"/>
      <c r="O25" s="1779"/>
      <c r="P25" s="1779"/>
      <c r="Q25" s="1779"/>
    </row>
    <row r="26" spans="2:17">
      <c r="B26" s="1729" t="s">
        <v>1853</v>
      </c>
      <c r="C26" s="1729" t="s">
        <v>1863</v>
      </c>
      <c r="D26" s="1655" t="s">
        <v>1858</v>
      </c>
      <c r="E26" s="1655"/>
      <c r="F26" s="1655" t="s">
        <v>1864</v>
      </c>
      <c r="G26" s="1780"/>
      <c r="H26" s="1779"/>
      <c r="I26" s="1779"/>
      <c r="J26" s="1779"/>
      <c r="K26" s="1779"/>
      <c r="L26" s="1779"/>
      <c r="M26" s="1779"/>
      <c r="N26" s="1779"/>
      <c r="O26" s="1779"/>
      <c r="P26" s="1779"/>
      <c r="Q26" s="1779"/>
    </row>
    <row r="27" spans="2:17">
      <c r="B27" s="1729" t="s">
        <v>1853</v>
      </c>
      <c r="C27" s="1729" t="s">
        <v>1863</v>
      </c>
      <c r="D27" s="1655" t="s">
        <v>1859</v>
      </c>
      <c r="E27" s="1655"/>
      <c r="F27" s="1655" t="s">
        <v>1864</v>
      </c>
      <c r="G27" s="1780"/>
      <c r="H27" s="1779"/>
      <c r="I27" s="1779"/>
      <c r="J27" s="1779"/>
      <c r="K27" s="1779"/>
      <c r="L27" s="1779"/>
      <c r="M27" s="1779"/>
      <c r="N27" s="1779"/>
      <c r="O27" s="1779"/>
      <c r="P27" s="1779"/>
      <c r="Q27" s="1779"/>
    </row>
    <row r="28" spans="2:17">
      <c r="B28" s="1729" t="s">
        <v>1853</v>
      </c>
      <c r="C28" s="1729" t="s">
        <v>1863</v>
      </c>
      <c r="D28" s="1655" t="s">
        <v>1860</v>
      </c>
      <c r="E28" s="1655"/>
      <c r="F28" s="1655" t="s">
        <v>1864</v>
      </c>
      <c r="G28" s="1780"/>
      <c r="H28" s="1779"/>
      <c r="I28" s="1779"/>
      <c r="J28" s="1779"/>
      <c r="K28" s="1779"/>
      <c r="L28" s="1779"/>
      <c r="M28" s="1779"/>
      <c r="N28" s="1779"/>
      <c r="O28" s="1779"/>
      <c r="P28" s="1779"/>
      <c r="Q28" s="1779"/>
    </row>
    <row r="29" spans="2:17">
      <c r="B29" s="1729" t="s">
        <v>1853</v>
      </c>
      <c r="C29" s="1729" t="s">
        <v>1863</v>
      </c>
      <c r="D29" s="1655" t="s">
        <v>1861</v>
      </c>
      <c r="E29" s="1655"/>
      <c r="F29" s="1655" t="s">
        <v>1864</v>
      </c>
      <c r="G29" s="1780"/>
      <c r="H29" s="1779"/>
      <c r="I29" s="1779"/>
      <c r="J29" s="1779"/>
      <c r="K29" s="1779"/>
      <c r="L29" s="1779"/>
      <c r="M29" s="1779"/>
      <c r="N29" s="1779"/>
      <c r="O29" s="1779"/>
      <c r="P29" s="1779"/>
      <c r="Q29" s="1779"/>
    </row>
    <row r="30" spans="2:17">
      <c r="B30" s="1729" t="s">
        <v>1853</v>
      </c>
      <c r="C30" s="1655" t="s">
        <v>1865</v>
      </c>
      <c r="D30" s="1655" t="s">
        <v>1855</v>
      </c>
      <c r="E30" s="1655"/>
      <c r="F30" s="1655" t="s">
        <v>525</v>
      </c>
      <c r="G30" s="1780"/>
      <c r="H30" s="1779"/>
      <c r="I30" s="1779"/>
      <c r="J30" s="1779"/>
      <c r="K30" s="1779"/>
      <c r="L30" s="1779"/>
      <c r="M30" s="1779"/>
      <c r="N30" s="1779"/>
      <c r="O30" s="1779"/>
      <c r="P30" s="1779"/>
      <c r="Q30" s="1779"/>
    </row>
    <row r="31" spans="2:17">
      <c r="B31" s="1729" t="s">
        <v>1853</v>
      </c>
      <c r="C31" s="1729" t="s">
        <v>1866</v>
      </c>
      <c r="D31" s="1655" t="s">
        <v>1856</v>
      </c>
      <c r="E31" s="1655"/>
      <c r="F31" s="1655" t="s">
        <v>525</v>
      </c>
      <c r="G31" s="1780"/>
      <c r="H31" s="1779"/>
      <c r="I31" s="1779"/>
      <c r="J31" s="1779"/>
      <c r="K31" s="1779"/>
      <c r="L31" s="1779"/>
      <c r="M31" s="1779"/>
      <c r="N31" s="1779"/>
      <c r="O31" s="1779"/>
      <c r="P31" s="1779"/>
      <c r="Q31" s="1779"/>
    </row>
    <row r="32" spans="2:17">
      <c r="B32" s="1729" t="s">
        <v>1853</v>
      </c>
      <c r="C32" s="1729" t="s">
        <v>1866</v>
      </c>
      <c r="D32" s="1655" t="s">
        <v>1857</v>
      </c>
      <c r="E32" s="1655"/>
      <c r="F32" s="1655" t="s">
        <v>525</v>
      </c>
      <c r="G32" s="1780"/>
      <c r="H32" s="1779"/>
      <c r="I32" s="1779"/>
      <c r="J32" s="1779"/>
      <c r="K32" s="1779"/>
      <c r="L32" s="1779"/>
      <c r="M32" s="1779"/>
      <c r="N32" s="1779"/>
      <c r="O32" s="1779"/>
      <c r="P32" s="1779"/>
      <c r="Q32" s="1779"/>
    </row>
    <row r="33" spans="2:17">
      <c r="B33" s="1729" t="s">
        <v>1853</v>
      </c>
      <c r="C33" s="1729" t="s">
        <v>1866</v>
      </c>
      <c r="D33" s="1655" t="s">
        <v>1858</v>
      </c>
      <c r="E33" s="1655"/>
      <c r="F33" s="1655" t="s">
        <v>525</v>
      </c>
      <c r="G33" s="1780"/>
      <c r="H33" s="1779"/>
      <c r="I33" s="1779"/>
      <c r="J33" s="1779"/>
      <c r="K33" s="1779"/>
      <c r="L33" s="1779"/>
      <c r="M33" s="1779"/>
      <c r="N33" s="1779"/>
      <c r="O33" s="1779"/>
      <c r="P33" s="1779"/>
      <c r="Q33" s="1779"/>
    </row>
    <row r="34" spans="2:17">
      <c r="B34" s="1729" t="s">
        <v>1853</v>
      </c>
      <c r="C34" s="1729" t="s">
        <v>1866</v>
      </c>
      <c r="D34" s="1655" t="s">
        <v>1859</v>
      </c>
      <c r="E34" s="1655"/>
      <c r="F34" s="1655" t="s">
        <v>525</v>
      </c>
      <c r="G34" s="1780"/>
      <c r="H34" s="1779"/>
      <c r="I34" s="1779"/>
      <c r="J34" s="1779"/>
      <c r="K34" s="1779"/>
      <c r="L34" s="1779"/>
      <c r="M34" s="1779"/>
      <c r="N34" s="1779"/>
      <c r="O34" s="1779"/>
      <c r="P34" s="1779"/>
      <c r="Q34" s="1779"/>
    </row>
    <row r="35" spans="2:17">
      <c r="B35" s="1729" t="s">
        <v>1853</v>
      </c>
      <c r="C35" s="1729" t="s">
        <v>1866</v>
      </c>
      <c r="D35" s="1655" t="s">
        <v>1860</v>
      </c>
      <c r="E35" s="1655"/>
      <c r="F35" s="1655" t="s">
        <v>525</v>
      </c>
      <c r="G35" s="1780"/>
      <c r="H35" s="1779"/>
      <c r="I35" s="1779"/>
      <c r="J35" s="1779"/>
      <c r="K35" s="1779"/>
      <c r="L35" s="1779"/>
      <c r="M35" s="1779"/>
      <c r="N35" s="1779"/>
      <c r="O35" s="1779"/>
      <c r="P35" s="1779"/>
      <c r="Q35" s="1779"/>
    </row>
    <row r="36" spans="2:17">
      <c r="B36" s="1729" t="s">
        <v>1853</v>
      </c>
      <c r="C36" s="1729" t="s">
        <v>1866</v>
      </c>
      <c r="D36" s="1655" t="s">
        <v>1861</v>
      </c>
      <c r="E36" s="1655"/>
      <c r="F36" s="1655" t="s">
        <v>525</v>
      </c>
      <c r="G36" s="1780"/>
      <c r="H36" s="1779"/>
      <c r="I36" s="1779"/>
      <c r="J36" s="1779"/>
      <c r="K36" s="1779"/>
      <c r="L36" s="1779"/>
      <c r="M36" s="1779"/>
      <c r="N36" s="1779"/>
      <c r="O36" s="1779"/>
      <c r="P36" s="1779"/>
      <c r="Q36" s="1779"/>
    </row>
    <row r="37" spans="2:17">
      <c r="B37" s="1727" t="s">
        <v>1867</v>
      </c>
      <c r="C37" s="1655" t="s">
        <v>1868</v>
      </c>
      <c r="D37" s="1655" t="s">
        <v>1869</v>
      </c>
      <c r="E37" s="1655"/>
      <c r="F37" s="1655" t="s">
        <v>1715</v>
      </c>
      <c r="G37" s="1728">
        <f t="shared" si="0"/>
        <v>0</v>
      </c>
      <c r="H37" s="1779"/>
      <c r="I37" s="1779"/>
      <c r="J37" s="1779"/>
      <c r="K37" s="1779"/>
      <c r="L37" s="1779"/>
      <c r="M37" s="1779"/>
      <c r="N37" s="1779"/>
      <c r="O37" s="1779"/>
      <c r="P37" s="1779"/>
      <c r="Q37" s="1779"/>
    </row>
    <row r="38" spans="2:17">
      <c r="B38" s="1729" t="s">
        <v>1867</v>
      </c>
      <c r="C38" s="1729" t="s">
        <v>1868</v>
      </c>
      <c r="D38" s="1655" t="s">
        <v>1870</v>
      </c>
      <c r="E38" s="1655"/>
      <c r="F38" s="1655" t="s">
        <v>1715</v>
      </c>
      <c r="G38" s="1728">
        <f t="shared" si="0"/>
        <v>0</v>
      </c>
      <c r="H38" s="1779"/>
      <c r="I38" s="1779"/>
      <c r="J38" s="1779"/>
      <c r="K38" s="1779"/>
      <c r="L38" s="1779"/>
      <c r="M38" s="1779"/>
      <c r="N38" s="1779"/>
      <c r="O38" s="1779"/>
      <c r="P38" s="1779"/>
      <c r="Q38" s="1779"/>
    </row>
    <row r="39" spans="2:17">
      <c r="B39" s="1729" t="s">
        <v>1867</v>
      </c>
      <c r="C39" s="1655" t="s">
        <v>1871</v>
      </c>
      <c r="D39" s="1655" t="s">
        <v>1869</v>
      </c>
      <c r="E39" s="1655"/>
      <c r="F39" s="1655" t="s">
        <v>1705</v>
      </c>
      <c r="G39" s="1728">
        <f t="shared" si="0"/>
        <v>0</v>
      </c>
      <c r="H39" s="1779"/>
      <c r="I39" s="1779"/>
      <c r="J39" s="1779"/>
      <c r="K39" s="1779"/>
      <c r="L39" s="1779"/>
      <c r="M39" s="1779"/>
      <c r="N39" s="1779"/>
      <c r="O39" s="1779"/>
      <c r="P39" s="1779"/>
      <c r="Q39" s="1779"/>
    </row>
    <row r="40" spans="2:17">
      <c r="B40" s="1729" t="s">
        <v>1867</v>
      </c>
      <c r="C40" s="1729" t="s">
        <v>1871</v>
      </c>
      <c r="D40" s="1655" t="s">
        <v>1870</v>
      </c>
      <c r="E40" s="1655"/>
      <c r="F40" s="1655" t="s">
        <v>1705</v>
      </c>
      <c r="G40" s="1728">
        <f t="shared" si="0"/>
        <v>0</v>
      </c>
      <c r="H40" s="1779"/>
      <c r="I40" s="1779"/>
      <c r="J40" s="1779"/>
      <c r="K40" s="1779"/>
      <c r="L40" s="1779"/>
      <c r="M40" s="1779"/>
      <c r="N40" s="1779"/>
      <c r="O40" s="1779"/>
      <c r="P40" s="1779"/>
      <c r="Q40" s="1779"/>
    </row>
    <row r="41" spans="2:17">
      <c r="B41" s="1729" t="s">
        <v>1867</v>
      </c>
      <c r="C41" s="1655" t="s">
        <v>1872</v>
      </c>
      <c r="D41" s="1655" t="s">
        <v>1869</v>
      </c>
      <c r="E41" s="1655"/>
      <c r="F41" s="1655" t="s">
        <v>20</v>
      </c>
      <c r="G41" s="1728">
        <f t="shared" si="0"/>
        <v>0</v>
      </c>
      <c r="H41" s="1779"/>
      <c r="I41" s="1779"/>
      <c r="J41" s="1779"/>
      <c r="K41" s="1779"/>
      <c r="L41" s="1779"/>
      <c r="M41" s="1779"/>
      <c r="N41" s="1779"/>
      <c r="O41" s="1779"/>
      <c r="P41" s="1779"/>
      <c r="Q41" s="1779"/>
    </row>
    <row r="42" spans="2:17">
      <c r="B42" s="1729" t="s">
        <v>1867</v>
      </c>
      <c r="C42" s="1729" t="s">
        <v>1872</v>
      </c>
      <c r="D42" s="1655" t="s">
        <v>1870</v>
      </c>
      <c r="E42" s="1655"/>
      <c r="F42" s="1655" t="s">
        <v>20</v>
      </c>
      <c r="G42" s="1728">
        <f t="shared" si="0"/>
        <v>0</v>
      </c>
      <c r="H42" s="1779"/>
      <c r="I42" s="1779"/>
      <c r="J42" s="1779"/>
      <c r="K42" s="1779"/>
      <c r="L42" s="1779"/>
      <c r="M42" s="1779"/>
      <c r="N42" s="1779"/>
      <c r="O42" s="1779"/>
      <c r="P42" s="1779"/>
      <c r="Q42" s="1779"/>
    </row>
    <row r="43" spans="2:17">
      <c r="B43" s="1729" t="s">
        <v>1867</v>
      </c>
      <c r="C43" s="1655" t="s">
        <v>1863</v>
      </c>
      <c r="D43" s="1655" t="s">
        <v>1869</v>
      </c>
      <c r="E43" s="1655"/>
      <c r="F43" s="1655" t="s">
        <v>1873</v>
      </c>
      <c r="G43" s="1780"/>
      <c r="H43" s="1779"/>
      <c r="I43" s="1779"/>
      <c r="J43" s="1779"/>
      <c r="K43" s="1779"/>
      <c r="L43" s="1779"/>
      <c r="M43" s="1779"/>
      <c r="N43" s="1779"/>
      <c r="O43" s="1779"/>
      <c r="P43" s="1779"/>
      <c r="Q43" s="1779"/>
    </row>
    <row r="44" spans="2:17">
      <c r="B44" s="1729" t="s">
        <v>1867</v>
      </c>
      <c r="C44" s="1729" t="s">
        <v>1863</v>
      </c>
      <c r="D44" s="1655" t="s">
        <v>1870</v>
      </c>
      <c r="E44" s="1655"/>
      <c r="F44" s="1655" t="s">
        <v>1873</v>
      </c>
      <c r="G44" s="1780"/>
      <c r="H44" s="1779"/>
      <c r="I44" s="1779"/>
      <c r="J44" s="1779"/>
      <c r="K44" s="1779"/>
      <c r="L44" s="1779"/>
      <c r="M44" s="1779"/>
      <c r="N44" s="1779"/>
      <c r="O44" s="1779"/>
      <c r="P44" s="1779"/>
      <c r="Q44" s="1779"/>
    </row>
    <row r="45" spans="2:17">
      <c r="B45" s="1729" t="s">
        <v>1867</v>
      </c>
      <c r="C45" s="1655" t="s">
        <v>1865</v>
      </c>
      <c r="D45" s="1655" t="s">
        <v>1869</v>
      </c>
      <c r="E45" s="1655"/>
      <c r="F45" s="1655" t="s">
        <v>525</v>
      </c>
      <c r="G45" s="1780"/>
      <c r="H45" s="1779"/>
      <c r="I45" s="1779"/>
      <c r="J45" s="1779"/>
      <c r="K45" s="1779"/>
      <c r="L45" s="1779"/>
      <c r="M45" s="1779"/>
      <c r="N45" s="1779"/>
      <c r="O45" s="1779"/>
      <c r="P45" s="1779"/>
      <c r="Q45" s="1779"/>
    </row>
    <row r="46" spans="2:17">
      <c r="B46" s="1729" t="s">
        <v>1867</v>
      </c>
      <c r="C46" s="1729" t="s">
        <v>1866</v>
      </c>
      <c r="D46" s="1655" t="s">
        <v>1870</v>
      </c>
      <c r="E46" s="1655"/>
      <c r="F46" s="1655" t="s">
        <v>525</v>
      </c>
      <c r="G46" s="1780"/>
      <c r="H46" s="1779"/>
      <c r="I46" s="1779"/>
      <c r="J46" s="1779"/>
      <c r="K46" s="1779"/>
      <c r="L46" s="1779"/>
      <c r="M46" s="1779"/>
      <c r="N46" s="1779"/>
      <c r="O46" s="1779"/>
      <c r="P46" s="1779"/>
      <c r="Q46" s="1779"/>
    </row>
    <row r="47" spans="2:17">
      <c r="B47" s="1727" t="s">
        <v>1874</v>
      </c>
      <c r="C47" s="1655" t="s">
        <v>1875</v>
      </c>
      <c r="D47" s="1655" t="s">
        <v>1876</v>
      </c>
      <c r="E47" s="1655"/>
      <c r="F47" s="1655" t="s">
        <v>1715</v>
      </c>
      <c r="G47" s="1728">
        <f t="shared" si="0"/>
        <v>0</v>
      </c>
      <c r="H47" s="1779"/>
      <c r="I47" s="1779"/>
      <c r="J47" s="1779"/>
      <c r="K47" s="1779"/>
      <c r="L47" s="1779"/>
      <c r="M47" s="1779"/>
      <c r="N47" s="1779"/>
      <c r="O47" s="1779"/>
      <c r="P47" s="1779"/>
      <c r="Q47" s="1779"/>
    </row>
    <row r="48" spans="2:17">
      <c r="B48" s="1729" t="s">
        <v>1874</v>
      </c>
      <c r="C48" s="1729" t="s">
        <v>1875</v>
      </c>
      <c r="D48" s="1655" t="s">
        <v>164</v>
      </c>
      <c r="E48" s="1655"/>
      <c r="F48" s="1655" t="s">
        <v>1715</v>
      </c>
      <c r="G48" s="1728">
        <f t="shared" si="0"/>
        <v>0</v>
      </c>
      <c r="H48" s="1779"/>
      <c r="I48" s="1779"/>
      <c r="J48" s="1779"/>
      <c r="K48" s="1779"/>
      <c r="L48" s="1779"/>
      <c r="M48" s="1779"/>
      <c r="N48" s="1779"/>
      <c r="O48" s="1779"/>
      <c r="P48" s="1779"/>
      <c r="Q48" s="1779"/>
    </row>
    <row r="49" spans="2:17">
      <c r="B49" s="1729" t="s">
        <v>1874</v>
      </c>
      <c r="C49" s="1655" t="s">
        <v>1872</v>
      </c>
      <c r="D49" s="1655" t="s">
        <v>1876</v>
      </c>
      <c r="E49" s="1655"/>
      <c r="F49" s="1655" t="s">
        <v>20</v>
      </c>
      <c r="G49" s="1728">
        <f t="shared" si="0"/>
        <v>0</v>
      </c>
      <c r="H49" s="1779"/>
      <c r="I49" s="1779"/>
      <c r="J49" s="1779"/>
      <c r="K49" s="1779"/>
      <c r="L49" s="1779"/>
      <c r="M49" s="1779"/>
      <c r="N49" s="1779"/>
      <c r="O49" s="1779"/>
      <c r="P49" s="1779"/>
      <c r="Q49" s="1779"/>
    </row>
    <row r="50" spans="2:17">
      <c r="B50" s="1729" t="s">
        <v>1874</v>
      </c>
      <c r="C50" s="1729" t="s">
        <v>1872</v>
      </c>
      <c r="D50" s="1655" t="s">
        <v>164</v>
      </c>
      <c r="E50" s="1655"/>
      <c r="F50" s="1655" t="s">
        <v>20</v>
      </c>
      <c r="G50" s="1728">
        <f t="shared" si="0"/>
        <v>0</v>
      </c>
      <c r="H50" s="1779"/>
      <c r="I50" s="1779"/>
      <c r="J50" s="1779"/>
      <c r="K50" s="1779"/>
      <c r="L50" s="1779"/>
      <c r="M50" s="1779"/>
      <c r="N50" s="1779"/>
      <c r="O50" s="1779"/>
      <c r="P50" s="1779"/>
      <c r="Q50" s="1779"/>
    </row>
    <row r="51" spans="2:17">
      <c r="B51" s="1727" t="s">
        <v>1877</v>
      </c>
      <c r="C51" s="1655" t="s">
        <v>1878</v>
      </c>
      <c r="D51" s="1655" t="s">
        <v>1879</v>
      </c>
      <c r="E51" s="1655"/>
      <c r="F51" s="1655" t="s">
        <v>1715</v>
      </c>
      <c r="G51" s="1728">
        <f t="shared" si="0"/>
        <v>0</v>
      </c>
      <c r="H51" s="1779"/>
      <c r="I51" s="1779"/>
      <c r="J51" s="1779"/>
      <c r="K51" s="1779"/>
      <c r="L51" s="1779"/>
      <c r="M51" s="1779"/>
      <c r="N51" s="1779"/>
      <c r="O51" s="1779"/>
      <c r="P51" s="1779"/>
      <c r="Q51" s="1779"/>
    </row>
    <row r="52" spans="2:17">
      <c r="B52" s="1729" t="s">
        <v>1877</v>
      </c>
      <c r="C52" s="1729" t="s">
        <v>1878</v>
      </c>
      <c r="D52" s="1655" t="s">
        <v>1880</v>
      </c>
      <c r="E52" s="1655"/>
      <c r="F52" s="1655" t="s">
        <v>1715</v>
      </c>
      <c r="G52" s="1728">
        <f t="shared" si="0"/>
        <v>0</v>
      </c>
      <c r="H52" s="1779"/>
      <c r="I52" s="1779"/>
      <c r="J52" s="1779"/>
      <c r="K52" s="1779"/>
      <c r="L52" s="1779"/>
      <c r="M52" s="1779"/>
      <c r="N52" s="1779"/>
      <c r="O52" s="1779"/>
      <c r="P52" s="1779"/>
      <c r="Q52" s="1779"/>
    </row>
    <row r="53" spans="2:17">
      <c r="B53" s="1729" t="s">
        <v>1877</v>
      </c>
      <c r="C53" s="1729" t="s">
        <v>1878</v>
      </c>
      <c r="D53" s="1655" t="s">
        <v>1881</v>
      </c>
      <c r="E53" s="1655"/>
      <c r="F53" s="1655" t="s">
        <v>1715</v>
      </c>
      <c r="G53" s="1728">
        <f t="shared" si="0"/>
        <v>0</v>
      </c>
      <c r="H53" s="1779"/>
      <c r="I53" s="1779"/>
      <c r="J53" s="1779"/>
      <c r="K53" s="1779"/>
      <c r="L53" s="1779"/>
      <c r="M53" s="1779"/>
      <c r="N53" s="1779"/>
      <c r="O53" s="1779"/>
      <c r="P53" s="1779"/>
      <c r="Q53" s="1779"/>
    </row>
    <row r="54" spans="2:17">
      <c r="B54" s="1729" t="s">
        <v>1877</v>
      </c>
      <c r="C54" s="1729" t="s">
        <v>1878</v>
      </c>
      <c r="D54" s="1655" t="s">
        <v>1882</v>
      </c>
      <c r="E54" s="1655"/>
      <c r="F54" s="1655" t="s">
        <v>1715</v>
      </c>
      <c r="G54" s="1728">
        <f t="shared" si="0"/>
        <v>0</v>
      </c>
      <c r="H54" s="1779"/>
      <c r="I54" s="1779"/>
      <c r="J54" s="1779"/>
      <c r="K54" s="1779"/>
      <c r="L54" s="1779"/>
      <c r="M54" s="1779"/>
      <c r="N54" s="1779"/>
      <c r="O54" s="1779"/>
      <c r="P54" s="1779"/>
      <c r="Q54" s="1779"/>
    </row>
    <row r="55" spans="2:17">
      <c r="B55" s="1729" t="s">
        <v>1877</v>
      </c>
      <c r="C55" s="1729" t="s">
        <v>1878</v>
      </c>
      <c r="D55" s="1655" t="s">
        <v>1883</v>
      </c>
      <c r="E55" s="1655"/>
      <c r="F55" s="1655" t="s">
        <v>1715</v>
      </c>
      <c r="G55" s="1728">
        <f t="shared" si="0"/>
        <v>0</v>
      </c>
      <c r="H55" s="1779"/>
      <c r="I55" s="1779"/>
      <c r="J55" s="1779"/>
      <c r="K55" s="1779"/>
      <c r="L55" s="1779"/>
      <c r="M55" s="1779"/>
      <c r="N55" s="1779"/>
      <c r="O55" s="1779"/>
      <c r="P55" s="1779"/>
      <c r="Q55" s="1779"/>
    </row>
    <row r="56" spans="2:17">
      <c r="B56" s="1729" t="s">
        <v>1877</v>
      </c>
      <c r="C56" s="1655" t="s">
        <v>1884</v>
      </c>
      <c r="D56" s="1655" t="s">
        <v>1879</v>
      </c>
      <c r="E56" s="1655"/>
      <c r="F56" s="1655" t="s">
        <v>20</v>
      </c>
      <c r="G56" s="1728">
        <f t="shared" si="0"/>
        <v>0</v>
      </c>
      <c r="H56" s="1779"/>
      <c r="I56" s="1779"/>
      <c r="J56" s="1779"/>
      <c r="K56" s="1779"/>
      <c r="L56" s="1779"/>
      <c r="M56" s="1779"/>
      <c r="N56" s="1779"/>
      <c r="O56" s="1779"/>
      <c r="P56" s="1779"/>
      <c r="Q56" s="1779"/>
    </row>
    <row r="57" spans="2:17">
      <c r="B57" s="1729" t="s">
        <v>1877</v>
      </c>
      <c r="C57" s="1729" t="s">
        <v>1884</v>
      </c>
      <c r="D57" s="1655" t="s">
        <v>1880</v>
      </c>
      <c r="E57" s="1655"/>
      <c r="F57" s="1655" t="s">
        <v>20</v>
      </c>
      <c r="G57" s="1728">
        <f t="shared" si="0"/>
        <v>0</v>
      </c>
      <c r="H57" s="1779"/>
      <c r="I57" s="1779"/>
      <c r="J57" s="1779"/>
      <c r="K57" s="1779"/>
      <c r="L57" s="1779"/>
      <c r="M57" s="1779"/>
      <c r="N57" s="1779"/>
      <c r="O57" s="1779"/>
      <c r="P57" s="1779"/>
      <c r="Q57" s="1779"/>
    </row>
    <row r="58" spans="2:17">
      <c r="B58" s="1729" t="s">
        <v>1877</v>
      </c>
      <c r="C58" s="1729" t="s">
        <v>1884</v>
      </c>
      <c r="D58" s="1655" t="s">
        <v>1881</v>
      </c>
      <c r="E58" s="1655"/>
      <c r="F58" s="1655" t="s">
        <v>20</v>
      </c>
      <c r="G58" s="1728">
        <f t="shared" si="0"/>
        <v>0</v>
      </c>
      <c r="H58" s="1779"/>
      <c r="I58" s="1779"/>
      <c r="J58" s="1779"/>
      <c r="K58" s="1779"/>
      <c r="L58" s="1779"/>
      <c r="M58" s="1779"/>
      <c r="N58" s="1779"/>
      <c r="O58" s="1779"/>
      <c r="P58" s="1779"/>
      <c r="Q58" s="1779"/>
    </row>
    <row r="59" spans="2:17">
      <c r="B59" s="1729" t="s">
        <v>1877</v>
      </c>
      <c r="C59" s="1729" t="s">
        <v>1884</v>
      </c>
      <c r="D59" s="1655" t="s">
        <v>1882</v>
      </c>
      <c r="E59" s="1655"/>
      <c r="F59" s="1655" t="s">
        <v>20</v>
      </c>
      <c r="G59" s="1728">
        <f t="shared" si="0"/>
        <v>0</v>
      </c>
      <c r="H59" s="1779"/>
      <c r="I59" s="1779"/>
      <c r="J59" s="1779"/>
      <c r="K59" s="1779"/>
      <c r="L59" s="1779"/>
      <c r="M59" s="1779"/>
      <c r="N59" s="1779"/>
      <c r="O59" s="1779"/>
      <c r="P59" s="1779"/>
      <c r="Q59" s="1779"/>
    </row>
    <row r="60" spans="2:17">
      <c r="B60" s="1729" t="s">
        <v>1877</v>
      </c>
      <c r="C60" s="1729" t="s">
        <v>1884</v>
      </c>
      <c r="D60" s="1655" t="s">
        <v>1883</v>
      </c>
      <c r="E60" s="1655"/>
      <c r="F60" s="1655" t="s">
        <v>20</v>
      </c>
      <c r="G60" s="1728">
        <f t="shared" si="0"/>
        <v>0</v>
      </c>
      <c r="H60" s="1779"/>
      <c r="I60" s="1779"/>
      <c r="J60" s="1779"/>
      <c r="K60" s="1779"/>
      <c r="L60" s="1779"/>
      <c r="M60" s="1779"/>
      <c r="N60" s="1779"/>
      <c r="O60" s="1779"/>
      <c r="P60" s="1779"/>
      <c r="Q60" s="1779"/>
    </row>
  </sheetData>
  <dataValidations count="1">
    <dataValidation type="list" allowBlank="1" showInputMessage="1" showErrorMessage="1" sqref="A1">
      <formula1>$A$999999:$A$1000004</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theme="8" tint="0.59999389629810485"/>
  </sheetPr>
  <dimension ref="B2:T41"/>
  <sheetViews>
    <sheetView view="pageBreakPreview" zoomScale="80" zoomScaleSheetLayoutView="80" workbookViewId="0">
      <selection activeCell="B2" sqref="B2"/>
    </sheetView>
  </sheetViews>
  <sheetFormatPr defaultRowHeight="12.75"/>
  <cols>
    <col min="1" max="1" width="2.5" customWidth="1"/>
    <col min="2" max="2" width="3.25" customWidth="1"/>
    <col min="3" max="3" width="18.375" customWidth="1"/>
    <col min="4" max="4" width="11.25" customWidth="1"/>
    <col min="5" max="5" width="13.125" customWidth="1"/>
    <col min="6" max="6" width="17.25" customWidth="1"/>
    <col min="7" max="7" width="14.25" customWidth="1"/>
    <col min="8" max="8" width="15" customWidth="1"/>
    <col min="9" max="9" width="14.375" customWidth="1"/>
    <col min="10" max="10" width="12.625" customWidth="1"/>
    <col min="11" max="11" width="11" customWidth="1"/>
    <col min="12" max="12" width="13.75" customWidth="1"/>
    <col min="13" max="13" width="18" customWidth="1"/>
    <col min="14" max="14" width="21.25" customWidth="1"/>
    <col min="15" max="15" width="18.125" customWidth="1"/>
    <col min="16" max="16" width="17.75" customWidth="1"/>
    <col min="17" max="17" width="17.375" customWidth="1"/>
    <col min="18" max="18" width="14.5" customWidth="1"/>
    <col min="19" max="19" width="12.625" customWidth="1"/>
    <col min="20" max="20" width="11.875" customWidth="1"/>
  </cols>
  <sheetData>
    <row r="2" spans="2:20" ht="18">
      <c r="B2" s="1685" t="s">
        <v>2908</v>
      </c>
    </row>
    <row r="4" spans="2:20">
      <c r="B4" s="1686" t="s">
        <v>1669</v>
      </c>
    </row>
    <row r="5" spans="2:20">
      <c r="B5" s="1686"/>
    </row>
    <row r="6" spans="2:20">
      <c r="B6" s="2488" t="s">
        <v>1362</v>
      </c>
      <c r="C6" s="1688" t="s">
        <v>1670</v>
      </c>
      <c r="D6" s="1688" t="s">
        <v>2909</v>
      </c>
      <c r="E6" s="1688" t="s">
        <v>2910</v>
      </c>
      <c r="F6" s="1688" t="s">
        <v>2911</v>
      </c>
      <c r="G6" s="2608" t="s">
        <v>2912</v>
      </c>
      <c r="H6" s="2610"/>
      <c r="I6" s="2610"/>
      <c r="J6" s="2610"/>
      <c r="K6" s="2610"/>
      <c r="L6" s="2609"/>
      <c r="M6" s="2611" t="s">
        <v>718</v>
      </c>
      <c r="N6" s="2612"/>
      <c r="O6" s="2612"/>
      <c r="P6" s="2612"/>
      <c r="Q6" s="2613"/>
      <c r="R6" s="1716" t="s">
        <v>8</v>
      </c>
      <c r="S6" s="2489" t="s">
        <v>2913</v>
      </c>
      <c r="T6" s="2490" t="s">
        <v>2914</v>
      </c>
    </row>
    <row r="7" spans="2:20">
      <c r="B7" s="1690"/>
      <c r="C7" s="1691"/>
      <c r="D7" s="1691"/>
      <c r="E7" s="1691"/>
      <c r="F7" s="1691"/>
      <c r="G7" s="2608" t="s">
        <v>2915</v>
      </c>
      <c r="H7" s="2609"/>
      <c r="I7" s="2608" t="s">
        <v>2916</v>
      </c>
      <c r="J7" s="2609"/>
      <c r="K7" s="2608" t="s">
        <v>2917</v>
      </c>
      <c r="L7" s="2609"/>
      <c r="M7" s="2491" t="s">
        <v>2918</v>
      </c>
      <c r="N7" s="2491" t="s">
        <v>2919</v>
      </c>
      <c r="O7" s="2491" t="s">
        <v>2920</v>
      </c>
      <c r="P7" s="2491" t="s">
        <v>2921</v>
      </c>
      <c r="Q7" s="2492" t="s">
        <v>164</v>
      </c>
      <c r="R7" s="2493"/>
      <c r="S7" s="2493"/>
      <c r="T7" s="2494"/>
    </row>
    <row r="8" spans="2:20" s="1641" customFormat="1">
      <c r="B8" s="1692"/>
      <c r="C8" s="1693"/>
      <c r="D8" s="1693"/>
      <c r="E8" s="1693"/>
      <c r="F8" s="1693"/>
      <c r="G8" s="1717" t="s">
        <v>2922</v>
      </c>
      <c r="H8" s="2495" t="s">
        <v>2923</v>
      </c>
      <c r="I8" s="1717" t="s">
        <v>2922</v>
      </c>
      <c r="J8" s="2495" t="s">
        <v>2923</v>
      </c>
      <c r="K8" s="1717" t="s">
        <v>2922</v>
      </c>
      <c r="L8" s="2495" t="s">
        <v>2923</v>
      </c>
      <c r="M8" s="2496" t="s">
        <v>2924</v>
      </c>
      <c r="N8" s="2496" t="s">
        <v>2924</v>
      </c>
      <c r="O8" s="2496" t="s">
        <v>2924</v>
      </c>
      <c r="P8" s="2496" t="s">
        <v>2924</v>
      </c>
      <c r="Q8" s="2495" t="s">
        <v>2924</v>
      </c>
      <c r="R8" s="2496" t="s">
        <v>2924</v>
      </c>
      <c r="S8" s="2496" t="s">
        <v>2924</v>
      </c>
      <c r="T8" s="2495" t="s">
        <v>2924</v>
      </c>
    </row>
    <row r="9" spans="2:20" s="1641" customFormat="1">
      <c r="B9" s="1694"/>
      <c r="C9" s="1695"/>
      <c r="D9" s="1695"/>
      <c r="E9" s="1695"/>
      <c r="F9" s="1695"/>
      <c r="G9" s="1695"/>
      <c r="H9" s="2497"/>
      <c r="I9" s="1695"/>
      <c r="J9" s="2497"/>
      <c r="K9" s="1695"/>
      <c r="L9" s="2497"/>
      <c r="M9" s="1695"/>
      <c r="N9" s="1695"/>
      <c r="O9" s="1695"/>
      <c r="P9" s="1695"/>
      <c r="Q9" s="2497"/>
      <c r="R9" s="1695"/>
      <c r="S9" s="1695"/>
      <c r="T9" s="2497"/>
    </row>
    <row r="10" spans="2:20" s="1641" customFormat="1">
      <c r="B10" s="1697"/>
      <c r="C10" s="1698"/>
      <c r="D10" s="1698"/>
      <c r="E10" s="1698"/>
      <c r="F10" s="1698"/>
      <c r="G10" s="1698"/>
      <c r="H10" s="2498"/>
      <c r="I10" s="1698"/>
      <c r="J10" s="2498"/>
      <c r="K10" s="1698"/>
      <c r="L10" s="2498"/>
      <c r="M10" s="1698"/>
      <c r="N10" s="1698"/>
      <c r="O10" s="1698"/>
      <c r="P10" s="1698"/>
      <c r="Q10" s="2498"/>
      <c r="R10" s="2499">
        <f>SUM(M10:Q10)</f>
        <v>0</v>
      </c>
      <c r="S10" s="1698"/>
      <c r="T10" s="2498"/>
    </row>
    <row r="11" spans="2:20" s="1641" customFormat="1">
      <c r="B11" s="1697"/>
      <c r="C11" s="1698"/>
      <c r="D11" s="1698"/>
      <c r="E11" s="1698"/>
      <c r="F11" s="1698"/>
      <c r="G11" s="1698"/>
      <c r="H11" s="2498"/>
      <c r="I11" s="1698"/>
      <c r="J11" s="2498"/>
      <c r="K11" s="1698"/>
      <c r="L11" s="2498"/>
      <c r="M11" s="1698"/>
      <c r="N11" s="1698"/>
      <c r="O11" s="1698"/>
      <c r="P11" s="1698"/>
      <c r="Q11" s="2498"/>
      <c r="R11" s="2499">
        <f t="shared" ref="R11:R19" si="0">SUM(M11:Q11)</f>
        <v>0</v>
      </c>
      <c r="S11" s="1698"/>
      <c r="T11" s="2498"/>
    </row>
    <row r="12" spans="2:20" s="1641" customFormat="1">
      <c r="B12" s="1697"/>
      <c r="C12" s="1698"/>
      <c r="D12" s="1698"/>
      <c r="E12" s="1698"/>
      <c r="F12" s="1698"/>
      <c r="G12" s="1698"/>
      <c r="H12" s="2498"/>
      <c r="I12" s="1698"/>
      <c r="J12" s="2498"/>
      <c r="K12" s="1698"/>
      <c r="L12" s="2498"/>
      <c r="M12" s="1698"/>
      <c r="N12" s="1698"/>
      <c r="O12" s="1698"/>
      <c r="P12" s="1698"/>
      <c r="Q12" s="2498"/>
      <c r="R12" s="2499">
        <f t="shared" si="0"/>
        <v>0</v>
      </c>
      <c r="S12" s="1698"/>
      <c r="T12" s="2498"/>
    </row>
    <row r="13" spans="2:20" s="1641" customFormat="1">
      <c r="B13" s="1697"/>
      <c r="C13" s="1698"/>
      <c r="D13" s="1698"/>
      <c r="E13" s="1698"/>
      <c r="F13" s="1698"/>
      <c r="G13" s="1698"/>
      <c r="H13" s="2498"/>
      <c r="I13" s="1698"/>
      <c r="J13" s="2498"/>
      <c r="K13" s="1698"/>
      <c r="L13" s="2498"/>
      <c r="M13" s="1698"/>
      <c r="N13" s="1698"/>
      <c r="O13" s="1698"/>
      <c r="P13" s="1698"/>
      <c r="Q13" s="2498"/>
      <c r="R13" s="2499">
        <f t="shared" si="0"/>
        <v>0</v>
      </c>
      <c r="S13" s="1698"/>
      <c r="T13" s="2498"/>
    </row>
    <row r="14" spans="2:20" s="1641" customFormat="1">
      <c r="B14" s="1697"/>
      <c r="C14" s="1698"/>
      <c r="D14" s="1698"/>
      <c r="E14" s="1698"/>
      <c r="F14" s="1698"/>
      <c r="G14" s="1698"/>
      <c r="H14" s="2498"/>
      <c r="I14" s="1698"/>
      <c r="J14" s="2498"/>
      <c r="K14" s="1698"/>
      <c r="L14" s="2498"/>
      <c r="M14" s="1698"/>
      <c r="N14" s="1698"/>
      <c r="O14" s="1698"/>
      <c r="P14" s="1698"/>
      <c r="Q14" s="2498"/>
      <c r="R14" s="2499">
        <f t="shared" si="0"/>
        <v>0</v>
      </c>
      <c r="S14" s="1698"/>
      <c r="T14" s="2498"/>
    </row>
    <row r="15" spans="2:20" s="1641" customFormat="1">
      <c r="B15" s="1697"/>
      <c r="C15" s="1698"/>
      <c r="D15" s="1698"/>
      <c r="E15" s="1698"/>
      <c r="F15" s="1698"/>
      <c r="G15" s="1698"/>
      <c r="H15" s="2498"/>
      <c r="I15" s="1698"/>
      <c r="J15" s="2498"/>
      <c r="K15" s="1698"/>
      <c r="L15" s="2498"/>
      <c r="M15" s="1698"/>
      <c r="N15" s="1698"/>
      <c r="O15" s="1698"/>
      <c r="P15" s="1698"/>
      <c r="Q15" s="2498"/>
      <c r="R15" s="2499">
        <f t="shared" si="0"/>
        <v>0</v>
      </c>
      <c r="S15" s="1698"/>
      <c r="T15" s="2498"/>
    </row>
    <row r="16" spans="2:20" s="1641" customFormat="1">
      <c r="B16" s="1697"/>
      <c r="C16" s="1698"/>
      <c r="D16" s="1698"/>
      <c r="E16" s="1698"/>
      <c r="F16" s="1698"/>
      <c r="G16" s="1698"/>
      <c r="H16" s="2498"/>
      <c r="I16" s="1698"/>
      <c r="J16" s="2498"/>
      <c r="K16" s="1698"/>
      <c r="L16" s="2498"/>
      <c r="M16" s="1698"/>
      <c r="N16" s="1698"/>
      <c r="O16" s="1698"/>
      <c r="P16" s="1698"/>
      <c r="Q16" s="2498"/>
      <c r="R16" s="2499">
        <f t="shared" si="0"/>
        <v>0</v>
      </c>
      <c r="S16" s="1698"/>
      <c r="T16" s="2498"/>
    </row>
    <row r="17" spans="2:20" s="1641" customFormat="1">
      <c r="B17" s="1697"/>
      <c r="C17" s="1698"/>
      <c r="D17" s="1698"/>
      <c r="E17" s="1698"/>
      <c r="F17" s="1698"/>
      <c r="G17" s="1698"/>
      <c r="H17" s="2498"/>
      <c r="I17" s="1698"/>
      <c r="J17" s="2498"/>
      <c r="K17" s="1698"/>
      <c r="L17" s="2498"/>
      <c r="M17" s="1698"/>
      <c r="N17" s="1698"/>
      <c r="O17" s="1698"/>
      <c r="P17" s="1698"/>
      <c r="Q17" s="2498"/>
      <c r="R17" s="2499">
        <f t="shared" si="0"/>
        <v>0</v>
      </c>
      <c r="S17" s="1698"/>
      <c r="T17" s="2498"/>
    </row>
    <row r="18" spans="2:20" s="1641" customFormat="1">
      <c r="B18" s="1697"/>
      <c r="C18" s="1698"/>
      <c r="D18" s="1698"/>
      <c r="E18" s="1698"/>
      <c r="F18" s="1698"/>
      <c r="G18" s="1698"/>
      <c r="H18" s="2498"/>
      <c r="I18" s="1698"/>
      <c r="J18" s="2498"/>
      <c r="K18" s="1698"/>
      <c r="L18" s="2498"/>
      <c r="M18" s="1698"/>
      <c r="N18" s="1698"/>
      <c r="O18" s="1698"/>
      <c r="P18" s="1698"/>
      <c r="Q18" s="2498"/>
      <c r="R18" s="2499">
        <f t="shared" si="0"/>
        <v>0</v>
      </c>
      <c r="S18" s="1698"/>
      <c r="T18" s="2498"/>
    </row>
    <row r="19" spans="2:20" s="1641" customFormat="1">
      <c r="B19" s="1697"/>
      <c r="C19" s="1698"/>
      <c r="D19" s="1698"/>
      <c r="E19" s="1698"/>
      <c r="F19" s="1698"/>
      <c r="G19" s="1698"/>
      <c r="H19" s="2498"/>
      <c r="I19" s="1698"/>
      <c r="J19" s="2498"/>
      <c r="K19" s="1698"/>
      <c r="L19" s="2498"/>
      <c r="M19" s="1698"/>
      <c r="N19" s="1698"/>
      <c r="O19" s="1698"/>
      <c r="P19" s="1698"/>
      <c r="Q19" s="2498"/>
      <c r="R19" s="2499">
        <f t="shared" si="0"/>
        <v>0</v>
      </c>
      <c r="S19" s="1698"/>
      <c r="T19" s="2498"/>
    </row>
    <row r="20" spans="2:20">
      <c r="B20" s="2500"/>
      <c r="C20" s="2433"/>
      <c r="D20" s="2433"/>
      <c r="E20" s="2433"/>
      <c r="F20" s="2433"/>
      <c r="G20" s="2433"/>
      <c r="H20" s="2501"/>
      <c r="I20" s="2433"/>
      <c r="J20" s="2501"/>
      <c r="K20" s="2433"/>
      <c r="L20" s="2501"/>
      <c r="M20" s="2433"/>
      <c r="N20" s="2433"/>
      <c r="O20" s="2433"/>
      <c r="P20" s="2433"/>
      <c r="Q20" s="2501"/>
      <c r="R20" s="2433"/>
      <c r="S20" s="2433"/>
      <c r="T20" s="2501"/>
    </row>
    <row r="21" spans="2:20">
      <c r="B21" s="2502"/>
      <c r="C21" s="2434"/>
      <c r="D21" s="2434"/>
      <c r="E21" s="2434"/>
      <c r="F21" s="2434"/>
      <c r="G21" s="2434"/>
      <c r="H21" s="2503"/>
      <c r="I21" s="2434"/>
      <c r="J21" s="2503"/>
      <c r="K21" s="2434"/>
      <c r="L21" s="2503"/>
      <c r="M21" s="2434"/>
      <c r="N21" s="2434"/>
      <c r="O21" s="2434"/>
      <c r="P21" s="2434"/>
      <c r="Q21" s="2503"/>
      <c r="R21" s="2434"/>
      <c r="S21" s="2434"/>
      <c r="T21" s="2503"/>
    </row>
    <row r="23" spans="2:20">
      <c r="B23" s="1686" t="s">
        <v>2925</v>
      </c>
    </row>
    <row r="26" spans="2:20">
      <c r="B26" s="2488" t="s">
        <v>1362</v>
      </c>
      <c r="C26" s="1688" t="s">
        <v>1670</v>
      </c>
      <c r="D26" s="1688" t="s">
        <v>2909</v>
      </c>
      <c r="E26" s="1688" t="s">
        <v>2910</v>
      </c>
      <c r="F26" s="1688" t="s">
        <v>2911</v>
      </c>
      <c r="G26" s="2608" t="s">
        <v>2912</v>
      </c>
      <c r="H26" s="2610"/>
      <c r="I26" s="2610"/>
      <c r="J26" s="2610"/>
      <c r="K26" s="2610"/>
      <c r="L26" s="2609"/>
      <c r="M26" s="2611" t="s">
        <v>718</v>
      </c>
      <c r="N26" s="2612"/>
      <c r="O26" s="2612"/>
      <c r="P26" s="2612"/>
      <c r="Q26" s="2613"/>
      <c r="R26" s="1716" t="s">
        <v>8</v>
      </c>
      <c r="S26" s="2489" t="s">
        <v>2913</v>
      </c>
      <c r="T26" s="2504"/>
    </row>
    <row r="27" spans="2:20">
      <c r="B27" s="1690"/>
      <c r="C27" s="1691"/>
      <c r="D27" s="1691"/>
      <c r="E27" s="1691"/>
      <c r="F27" s="1691"/>
      <c r="G27" s="2608" t="s">
        <v>2915</v>
      </c>
      <c r="H27" s="2609"/>
      <c r="I27" s="2608" t="s">
        <v>2916</v>
      </c>
      <c r="J27" s="2609"/>
      <c r="K27" s="2608" t="s">
        <v>2917</v>
      </c>
      <c r="L27" s="2609"/>
      <c r="M27" s="2491" t="s">
        <v>2918</v>
      </c>
      <c r="N27" s="2491" t="s">
        <v>2919</v>
      </c>
      <c r="O27" s="2491" t="s">
        <v>2920</v>
      </c>
      <c r="P27" s="2491" t="s">
        <v>2921</v>
      </c>
      <c r="Q27" s="2492" t="s">
        <v>164</v>
      </c>
      <c r="R27" s="1699"/>
      <c r="S27" s="1699"/>
      <c r="T27" s="1718"/>
    </row>
    <row r="28" spans="2:20">
      <c r="B28" s="1692"/>
      <c r="C28" s="1693"/>
      <c r="D28" s="1693"/>
      <c r="E28" s="1693"/>
      <c r="F28" s="1693"/>
      <c r="G28" s="1717" t="s">
        <v>2922</v>
      </c>
      <c r="H28" s="2495" t="s">
        <v>2923</v>
      </c>
      <c r="I28" s="1717" t="s">
        <v>2922</v>
      </c>
      <c r="J28" s="2495" t="s">
        <v>2923</v>
      </c>
      <c r="K28" s="1717" t="s">
        <v>2922</v>
      </c>
      <c r="L28" s="2495" t="s">
        <v>2923</v>
      </c>
      <c r="M28" s="2496" t="s">
        <v>2924</v>
      </c>
      <c r="N28" s="2496" t="s">
        <v>2924</v>
      </c>
      <c r="O28" s="2496" t="s">
        <v>2924</v>
      </c>
      <c r="P28" s="2496" t="s">
        <v>2924</v>
      </c>
      <c r="Q28" s="2495" t="s">
        <v>2924</v>
      </c>
      <c r="R28" s="2496" t="s">
        <v>2924</v>
      </c>
      <c r="S28" s="2496" t="s">
        <v>2924</v>
      </c>
      <c r="T28" s="1719"/>
    </row>
    <row r="29" spans="2:20">
      <c r="B29" s="1694"/>
      <c r="C29" s="1695"/>
      <c r="D29" s="1695"/>
      <c r="E29" s="1695"/>
      <c r="F29" s="1695"/>
      <c r="G29" s="1695"/>
      <c r="H29" s="2497"/>
      <c r="I29" s="1695"/>
      <c r="J29" s="2497"/>
      <c r="K29" s="1695"/>
      <c r="L29" s="2497"/>
      <c r="M29" s="1695"/>
      <c r="N29" s="1695"/>
      <c r="O29" s="1695"/>
      <c r="P29" s="1695"/>
      <c r="Q29" s="2497"/>
      <c r="R29" s="1695"/>
      <c r="S29" s="1695"/>
      <c r="T29" s="1719"/>
    </row>
    <row r="30" spans="2:20">
      <c r="B30" s="1697"/>
      <c r="C30" s="1698"/>
      <c r="D30" s="1698"/>
      <c r="E30" s="1698"/>
      <c r="F30" s="1698"/>
      <c r="G30" s="1698"/>
      <c r="H30" s="2498"/>
      <c r="I30" s="1698"/>
      <c r="J30" s="2498"/>
      <c r="K30" s="1698"/>
      <c r="L30" s="2498"/>
      <c r="M30" s="1698"/>
      <c r="N30" s="1698"/>
      <c r="O30" s="1698"/>
      <c r="P30" s="1698"/>
      <c r="Q30" s="2498"/>
      <c r="R30" s="2499">
        <f>SUM(M30:Q30)</f>
        <v>0</v>
      </c>
      <c r="S30" s="1698"/>
      <c r="T30" s="1719"/>
    </row>
    <row r="31" spans="2:20">
      <c r="B31" s="1697"/>
      <c r="C31" s="1698"/>
      <c r="D31" s="1698"/>
      <c r="E31" s="1698"/>
      <c r="F31" s="1698"/>
      <c r="G31" s="1698"/>
      <c r="H31" s="2498"/>
      <c r="I31" s="1698"/>
      <c r="J31" s="2498"/>
      <c r="K31" s="1698"/>
      <c r="L31" s="2498"/>
      <c r="M31" s="1698"/>
      <c r="N31" s="1698"/>
      <c r="O31" s="1698"/>
      <c r="P31" s="1698"/>
      <c r="Q31" s="2498"/>
      <c r="R31" s="2499">
        <f t="shared" ref="R31:R39" si="1">SUM(M31:Q31)</f>
        <v>0</v>
      </c>
      <c r="S31" s="1698"/>
      <c r="T31" s="1719"/>
    </row>
    <row r="32" spans="2:20">
      <c r="B32" s="1697"/>
      <c r="C32" s="1698"/>
      <c r="D32" s="1698"/>
      <c r="E32" s="1698"/>
      <c r="F32" s="1698"/>
      <c r="G32" s="1698"/>
      <c r="H32" s="2498"/>
      <c r="I32" s="1698"/>
      <c r="J32" s="2498"/>
      <c r="K32" s="1698"/>
      <c r="L32" s="2498"/>
      <c r="M32" s="1698"/>
      <c r="N32" s="1698"/>
      <c r="O32" s="1698"/>
      <c r="P32" s="1698"/>
      <c r="Q32" s="2498"/>
      <c r="R32" s="2499">
        <f t="shared" si="1"/>
        <v>0</v>
      </c>
      <c r="S32" s="1698"/>
      <c r="T32" s="1719"/>
    </row>
    <row r="33" spans="2:20">
      <c r="B33" s="1697"/>
      <c r="C33" s="1698"/>
      <c r="D33" s="1698"/>
      <c r="E33" s="1698"/>
      <c r="F33" s="1698"/>
      <c r="G33" s="1698"/>
      <c r="H33" s="2498"/>
      <c r="I33" s="1698"/>
      <c r="J33" s="2498"/>
      <c r="K33" s="1698"/>
      <c r="L33" s="2498"/>
      <c r="M33" s="1698"/>
      <c r="N33" s="1698"/>
      <c r="O33" s="1698"/>
      <c r="P33" s="1698"/>
      <c r="Q33" s="2498"/>
      <c r="R33" s="2499">
        <f t="shared" si="1"/>
        <v>0</v>
      </c>
      <c r="S33" s="1698"/>
      <c r="T33" s="1719"/>
    </row>
    <row r="34" spans="2:20">
      <c r="B34" s="1697"/>
      <c r="C34" s="1698"/>
      <c r="D34" s="1698"/>
      <c r="E34" s="1698"/>
      <c r="F34" s="1698"/>
      <c r="G34" s="1698"/>
      <c r="H34" s="2498"/>
      <c r="I34" s="1698"/>
      <c r="J34" s="2498"/>
      <c r="K34" s="1698"/>
      <c r="L34" s="2498"/>
      <c r="M34" s="1698"/>
      <c r="N34" s="1698"/>
      <c r="O34" s="1698"/>
      <c r="P34" s="1698"/>
      <c r="Q34" s="2498"/>
      <c r="R34" s="2499">
        <f t="shared" si="1"/>
        <v>0</v>
      </c>
      <c r="S34" s="1698"/>
      <c r="T34" s="1719"/>
    </row>
    <row r="35" spans="2:20">
      <c r="B35" s="1697"/>
      <c r="C35" s="1698"/>
      <c r="D35" s="1698"/>
      <c r="E35" s="1698"/>
      <c r="F35" s="1698"/>
      <c r="G35" s="1698"/>
      <c r="H35" s="2498"/>
      <c r="I35" s="1698"/>
      <c r="J35" s="2498"/>
      <c r="K35" s="1698"/>
      <c r="L35" s="2498"/>
      <c r="M35" s="1698"/>
      <c r="N35" s="1698"/>
      <c r="O35" s="1698"/>
      <c r="P35" s="1698"/>
      <c r="Q35" s="2498"/>
      <c r="R35" s="2499">
        <f t="shared" si="1"/>
        <v>0</v>
      </c>
      <c r="S35" s="1698"/>
      <c r="T35" s="1719"/>
    </row>
    <row r="36" spans="2:20">
      <c r="B36" s="1697"/>
      <c r="C36" s="1698"/>
      <c r="D36" s="1698"/>
      <c r="E36" s="1698"/>
      <c r="F36" s="1698"/>
      <c r="G36" s="1698"/>
      <c r="H36" s="2498"/>
      <c r="I36" s="1698"/>
      <c r="J36" s="2498"/>
      <c r="K36" s="1698"/>
      <c r="L36" s="2498"/>
      <c r="M36" s="1698"/>
      <c r="N36" s="1698"/>
      <c r="O36" s="1698"/>
      <c r="P36" s="1698"/>
      <c r="Q36" s="2498"/>
      <c r="R36" s="2499">
        <f t="shared" si="1"/>
        <v>0</v>
      </c>
      <c r="S36" s="1698"/>
      <c r="T36" s="1719"/>
    </row>
    <row r="37" spans="2:20">
      <c r="B37" s="1697"/>
      <c r="C37" s="1698"/>
      <c r="D37" s="1698"/>
      <c r="E37" s="1698"/>
      <c r="F37" s="1698"/>
      <c r="G37" s="1698"/>
      <c r="H37" s="2498"/>
      <c r="I37" s="1698"/>
      <c r="J37" s="2498"/>
      <c r="K37" s="1698"/>
      <c r="L37" s="2498"/>
      <c r="M37" s="1698"/>
      <c r="N37" s="1698"/>
      <c r="O37" s="1698"/>
      <c r="P37" s="1698"/>
      <c r="Q37" s="2498"/>
      <c r="R37" s="2499">
        <f t="shared" si="1"/>
        <v>0</v>
      </c>
      <c r="S37" s="1698"/>
      <c r="T37" s="1719"/>
    </row>
    <row r="38" spans="2:20">
      <c r="B38" s="1697"/>
      <c r="C38" s="1698"/>
      <c r="D38" s="1698"/>
      <c r="E38" s="1698"/>
      <c r="F38" s="1698"/>
      <c r="G38" s="1698"/>
      <c r="H38" s="2498"/>
      <c r="I38" s="1698"/>
      <c r="J38" s="2498"/>
      <c r="K38" s="1698"/>
      <c r="L38" s="2498"/>
      <c r="M38" s="1698"/>
      <c r="N38" s="1698"/>
      <c r="O38" s="1698"/>
      <c r="P38" s="1698"/>
      <c r="Q38" s="2498"/>
      <c r="R38" s="2499">
        <f t="shared" si="1"/>
        <v>0</v>
      </c>
      <c r="S38" s="1698"/>
      <c r="T38" s="1719"/>
    </row>
    <row r="39" spans="2:20">
      <c r="B39" s="1697"/>
      <c r="C39" s="1698"/>
      <c r="D39" s="1698"/>
      <c r="E39" s="1698"/>
      <c r="F39" s="1698"/>
      <c r="G39" s="1698"/>
      <c r="H39" s="2498"/>
      <c r="I39" s="1698"/>
      <c r="J39" s="2498"/>
      <c r="K39" s="1698"/>
      <c r="L39" s="2498"/>
      <c r="M39" s="1698"/>
      <c r="N39" s="1698"/>
      <c r="O39" s="1698"/>
      <c r="P39" s="1698"/>
      <c r="Q39" s="2498"/>
      <c r="R39" s="2499">
        <f t="shared" si="1"/>
        <v>0</v>
      </c>
      <c r="S39" s="1698"/>
      <c r="T39" s="1719"/>
    </row>
    <row r="40" spans="2:20">
      <c r="B40" s="2500"/>
      <c r="C40" s="2433"/>
      <c r="D40" s="2433"/>
      <c r="E40" s="2433"/>
      <c r="F40" s="2433"/>
      <c r="G40" s="2433"/>
      <c r="H40" s="2501"/>
      <c r="I40" s="2433"/>
      <c r="J40" s="2501"/>
      <c r="K40" s="2433"/>
      <c r="L40" s="2501"/>
      <c r="M40" s="2433"/>
      <c r="N40" s="2433"/>
      <c r="O40" s="2433"/>
      <c r="P40" s="2433"/>
      <c r="Q40" s="2501"/>
      <c r="R40" s="2433"/>
      <c r="S40" s="2433"/>
      <c r="T40" s="1718"/>
    </row>
    <row r="41" spans="2:20">
      <c r="B41" s="2502"/>
      <c r="C41" s="2434"/>
      <c r="D41" s="2434"/>
      <c r="E41" s="2434"/>
      <c r="F41" s="2434"/>
      <c r="G41" s="2434"/>
      <c r="H41" s="2503"/>
      <c r="I41" s="2434"/>
      <c r="J41" s="2503"/>
      <c r="K41" s="2434"/>
      <c r="L41" s="2503"/>
      <c r="M41" s="2434"/>
      <c r="N41" s="2434"/>
      <c r="O41" s="2434"/>
      <c r="P41" s="2434"/>
      <c r="Q41" s="2503"/>
      <c r="R41" s="2434"/>
      <c r="S41" s="2434"/>
      <c r="T41" s="1718"/>
    </row>
  </sheetData>
  <mergeCells count="10">
    <mergeCell ref="G27:H27"/>
    <mergeCell ref="I27:J27"/>
    <mergeCell ref="K27:L27"/>
    <mergeCell ref="G6:L6"/>
    <mergeCell ref="M6:Q6"/>
    <mergeCell ref="G7:H7"/>
    <mergeCell ref="I7:J7"/>
    <mergeCell ref="K7:L7"/>
    <mergeCell ref="G26:L26"/>
    <mergeCell ref="M26:Q26"/>
  </mergeCells>
  <pageMargins left="0.70866141732283472" right="0.70866141732283472" top="0.74803149606299213" bottom="0.74803149606299213" header="0.31496062992125984" footer="0.31496062992125984"/>
  <pageSetup paperSize="8" scale="61" orientation="landscape" r:id="rId1"/>
</worksheet>
</file>

<file path=xl/worksheets/sheet59.xml><?xml version="1.0" encoding="utf-8"?>
<worksheet xmlns="http://schemas.openxmlformats.org/spreadsheetml/2006/main" xmlns:r="http://schemas.openxmlformats.org/officeDocument/2006/relationships">
  <sheetPr>
    <tabColor theme="8" tint="0.59999389629810485"/>
    <pageSetUpPr fitToPage="1"/>
  </sheetPr>
  <dimension ref="A1:AK293"/>
  <sheetViews>
    <sheetView zoomScale="80" zoomScaleNormal="80" zoomScaleSheetLayoutView="70" workbookViewId="0">
      <selection activeCell="H23" sqref="H23"/>
    </sheetView>
  </sheetViews>
  <sheetFormatPr defaultRowHeight="12.75"/>
  <cols>
    <col min="1" max="1" width="8.875" style="2441" customWidth="1"/>
    <col min="2" max="2" width="2.5" style="2441" customWidth="1"/>
    <col min="3" max="3" width="2.625" style="2441" customWidth="1"/>
    <col min="4" max="4" width="3.125" style="2441" customWidth="1"/>
    <col min="5" max="5" width="14.625" style="2441" bestFit="1" customWidth="1"/>
    <col min="6" max="6" width="30.875" style="2441" bestFit="1" customWidth="1"/>
    <col min="7" max="7" width="13.5" style="2441" bestFit="1" customWidth="1"/>
    <col min="8" max="9" width="11.5" style="2441" bestFit="1" customWidth="1"/>
    <col min="10" max="10" width="13" style="2441" bestFit="1" customWidth="1"/>
    <col min="11" max="12" width="13.5" style="2441" customWidth="1"/>
    <col min="13" max="13" width="17.625" style="2441" bestFit="1" customWidth="1"/>
    <col min="14" max="14" width="17.25" style="2441" bestFit="1" customWidth="1"/>
    <col min="15" max="15" width="16" style="2441" bestFit="1" customWidth="1"/>
    <col min="16" max="16" width="16.375" style="2441" bestFit="1" customWidth="1"/>
    <col min="17" max="17" width="16" style="2441" bestFit="1" customWidth="1"/>
    <col min="18" max="18" width="12.25" style="2441" bestFit="1" customWidth="1"/>
    <col min="19" max="19" width="14.625" style="2441" bestFit="1" customWidth="1"/>
    <col min="20" max="20" width="16.5" style="2441" bestFit="1" customWidth="1"/>
    <col min="21" max="21" width="15.875" style="2441" bestFit="1" customWidth="1"/>
    <col min="22" max="22" width="11.625" style="2441" customWidth="1"/>
    <col min="23" max="23" width="16.5" style="2441" bestFit="1" customWidth="1"/>
    <col min="24" max="29" width="11.625" style="2441" customWidth="1"/>
    <col min="30" max="30" width="9.625" style="2441" bestFit="1" customWidth="1"/>
    <col min="31" max="33" width="11.625" style="2441" customWidth="1"/>
    <col min="34" max="34" width="14.25" style="2441" bestFit="1" customWidth="1"/>
    <col min="35" max="35" width="9" style="2441"/>
    <col min="36" max="36" width="9" style="2441" hidden="1" customWidth="1"/>
    <col min="37" max="39" width="9" style="2441"/>
    <col min="40" max="40" width="0" style="2441" hidden="1" customWidth="1"/>
    <col min="41" max="16384" width="9" style="2441"/>
  </cols>
  <sheetData>
    <row r="1" spans="1:37" s="2436" customFormat="1" ht="24.75">
      <c r="A1" s="1720" t="s">
        <v>236</v>
      </c>
      <c r="B1" s="2435"/>
      <c r="C1" s="2435"/>
      <c r="D1" s="2435"/>
      <c r="E1" s="2435"/>
      <c r="F1" s="2435"/>
      <c r="G1" s="2435"/>
      <c r="H1" s="2435"/>
      <c r="I1" s="2435"/>
      <c r="J1" s="2435"/>
      <c r="K1" s="2435"/>
      <c r="L1" s="2435"/>
      <c r="M1" s="2435"/>
      <c r="N1" s="2435"/>
      <c r="O1" s="2435"/>
      <c r="P1" s="2435"/>
      <c r="Q1" s="2435"/>
      <c r="R1" s="2435"/>
      <c r="S1" s="2435"/>
      <c r="T1" s="2435"/>
      <c r="U1" s="2435"/>
      <c r="V1" s="2435"/>
      <c r="W1" s="2435"/>
      <c r="X1" s="2435"/>
      <c r="Y1" s="2435"/>
      <c r="Z1" s="2435"/>
      <c r="AA1" s="2435"/>
      <c r="AB1" s="2435"/>
      <c r="AC1" s="2435"/>
      <c r="AD1" s="2435"/>
      <c r="AE1" s="2435"/>
      <c r="AF1" s="2435"/>
      <c r="AG1" s="2435"/>
      <c r="AH1" s="2435"/>
    </row>
    <row r="2" spans="1:37" s="2436" customFormat="1" ht="24.75">
      <c r="A2" s="1721" t="s">
        <v>1793</v>
      </c>
      <c r="B2" s="2437"/>
      <c r="C2" s="2437"/>
      <c r="D2" s="2437"/>
      <c r="E2" s="2437"/>
      <c r="F2" s="2437"/>
      <c r="G2" s="2437"/>
      <c r="H2" s="2437"/>
      <c r="I2" s="2437"/>
      <c r="J2" s="2437"/>
      <c r="K2" s="2437"/>
      <c r="L2" s="2437"/>
      <c r="M2" s="2437"/>
      <c r="N2" s="2437"/>
      <c r="O2" s="2437"/>
      <c r="P2" s="2437"/>
      <c r="Q2" s="2437"/>
      <c r="R2" s="2437"/>
      <c r="S2" s="2437"/>
      <c r="T2" s="2437"/>
      <c r="U2" s="2437"/>
      <c r="V2" s="2437"/>
      <c r="W2" s="2437"/>
      <c r="X2" s="2437"/>
      <c r="Y2" s="2437"/>
      <c r="Z2" s="2437"/>
      <c r="AA2" s="2437"/>
      <c r="AB2" s="2437"/>
      <c r="AC2" s="2437"/>
      <c r="AD2" s="2437"/>
      <c r="AE2" s="2437"/>
      <c r="AF2" s="2437"/>
      <c r="AG2" s="2437"/>
      <c r="AH2" s="2437"/>
    </row>
    <row r="3" spans="1:37" s="2436" customFormat="1" ht="25.5" thickBot="1">
      <c r="A3" s="1722" t="s">
        <v>246</v>
      </c>
      <c r="B3" s="2438"/>
      <c r="C3" s="2438"/>
      <c r="D3" s="2438"/>
      <c r="E3" s="2438"/>
      <c r="F3" s="2438"/>
      <c r="G3" s="2438"/>
      <c r="H3" s="2438"/>
      <c r="I3" s="2438"/>
      <c r="J3" s="2438"/>
      <c r="K3" s="2438"/>
      <c r="L3" s="2438"/>
      <c r="M3" s="2438"/>
      <c r="N3" s="2438"/>
      <c r="O3" s="2438"/>
      <c r="P3" s="2438"/>
      <c r="Q3" s="2438"/>
      <c r="R3" s="2438"/>
      <c r="S3" s="2438"/>
      <c r="T3" s="2438"/>
      <c r="U3" s="2438"/>
      <c r="V3" s="2438"/>
      <c r="W3" s="2438"/>
      <c r="X3" s="2438"/>
      <c r="Y3" s="2438"/>
      <c r="Z3" s="2438"/>
      <c r="AA3" s="2438"/>
      <c r="AB3" s="2438"/>
      <c r="AC3" s="2438"/>
      <c r="AD3" s="2438"/>
      <c r="AE3" s="2438"/>
      <c r="AF3" s="2438"/>
      <c r="AG3" s="2438"/>
      <c r="AH3" s="2438"/>
    </row>
    <row r="7" spans="1:37" ht="19.5">
      <c r="A7" s="2439" t="s">
        <v>2862</v>
      </c>
      <c r="B7" s="2440"/>
      <c r="C7" s="2440"/>
      <c r="D7" s="2440"/>
      <c r="E7" s="2440"/>
      <c r="G7" s="2442"/>
      <c r="I7" s="2443"/>
      <c r="J7" s="2443"/>
      <c r="K7" s="2442"/>
      <c r="L7" s="2442"/>
      <c r="AJ7" s="2441" t="s">
        <v>2863</v>
      </c>
    </row>
    <row r="8" spans="1:37" ht="15">
      <c r="A8" s="2444"/>
      <c r="B8" s="2445"/>
      <c r="C8" s="2445"/>
      <c r="D8" s="2445"/>
      <c r="E8" s="2445"/>
      <c r="AJ8" s="2441" t="s">
        <v>526</v>
      </c>
    </row>
    <row r="9" spans="1:37" ht="15">
      <c r="A9" s="2444"/>
      <c r="B9" s="2445"/>
      <c r="C9" s="2445"/>
      <c r="D9" s="2445"/>
      <c r="E9" s="2445"/>
      <c r="F9" s="2446"/>
      <c r="G9" s="2446"/>
      <c r="H9" s="2446"/>
      <c r="I9" s="2446"/>
      <c r="J9" s="2446"/>
      <c r="K9" s="2446"/>
      <c r="L9" s="2446"/>
      <c r="M9" s="2446"/>
      <c r="N9" s="2446"/>
      <c r="O9" s="2447"/>
      <c r="P9" s="2446"/>
      <c r="Q9" s="2446"/>
      <c r="R9" s="2446"/>
      <c r="S9" s="2447"/>
      <c r="T9" s="2446"/>
      <c r="U9" s="2448"/>
    </row>
    <row r="10" spans="1:37" ht="76.5" customHeight="1">
      <c r="B10" s="2443"/>
      <c r="C10" s="2443"/>
      <c r="D10" s="2443"/>
      <c r="E10" s="2449" t="s">
        <v>2864</v>
      </c>
      <c r="F10" s="2449" t="s">
        <v>2865</v>
      </c>
      <c r="G10" s="2449" t="s">
        <v>2866</v>
      </c>
      <c r="H10" s="2614" t="s">
        <v>2867</v>
      </c>
      <c r="I10" s="2615"/>
      <c r="J10" s="2616"/>
      <c r="K10" s="2614" t="s">
        <v>2868</v>
      </c>
      <c r="L10" s="2615"/>
      <c r="M10" s="2450" t="s">
        <v>2869</v>
      </c>
      <c r="N10" s="2451" t="s">
        <v>2870</v>
      </c>
      <c r="O10" s="2451" t="s">
        <v>2871</v>
      </c>
      <c r="P10" s="2451" t="s">
        <v>2872</v>
      </c>
      <c r="Q10" s="2452" t="s">
        <v>2873</v>
      </c>
      <c r="R10" s="2451" t="s">
        <v>2874</v>
      </c>
      <c r="S10" s="2452" t="s">
        <v>2875</v>
      </c>
      <c r="T10" s="2453" t="s">
        <v>2876</v>
      </c>
      <c r="U10" s="2452" t="s">
        <v>2877</v>
      </c>
      <c r="V10" s="2449" t="s">
        <v>2878</v>
      </c>
      <c r="W10" s="2449" t="s">
        <v>2879</v>
      </c>
      <c r="X10" s="2449" t="s">
        <v>2880</v>
      </c>
      <c r="Y10" s="2449"/>
      <c r="Z10" s="2449"/>
      <c r="AA10" s="2449"/>
      <c r="AB10" s="2449"/>
      <c r="AC10" s="2449"/>
      <c r="AD10" s="2449"/>
      <c r="AE10" s="2449"/>
      <c r="AF10" s="2449"/>
      <c r="AG10" s="2449"/>
      <c r="AH10" s="2449" t="s">
        <v>2881</v>
      </c>
    </row>
    <row r="11" spans="1:37" ht="102">
      <c r="B11" s="2454"/>
      <c r="C11" s="2454"/>
      <c r="D11" s="2454"/>
      <c r="E11" s="2449" t="s">
        <v>2882</v>
      </c>
      <c r="F11" s="2449" t="s">
        <v>2883</v>
      </c>
      <c r="G11" s="2449" t="s">
        <v>2884</v>
      </c>
      <c r="H11" s="2449" t="s">
        <v>2885</v>
      </c>
      <c r="I11" s="2449" t="s">
        <v>2886</v>
      </c>
      <c r="J11" s="2449" t="s">
        <v>2887</v>
      </c>
      <c r="K11" s="2449" t="s">
        <v>2888</v>
      </c>
      <c r="L11" s="2449" t="s">
        <v>2889</v>
      </c>
      <c r="M11" s="2449" t="s">
        <v>2890</v>
      </c>
      <c r="N11" s="2452" t="s">
        <v>2891</v>
      </c>
      <c r="O11" s="2452" t="s">
        <v>2891</v>
      </c>
      <c r="P11" s="2452" t="s">
        <v>2891</v>
      </c>
      <c r="Q11" s="2452" t="s">
        <v>2891</v>
      </c>
      <c r="R11" s="2452" t="s">
        <v>2892</v>
      </c>
      <c r="S11" s="2452" t="s">
        <v>2893</v>
      </c>
      <c r="T11" s="2452" t="s">
        <v>2894</v>
      </c>
      <c r="U11" s="2452" t="s">
        <v>2895</v>
      </c>
      <c r="V11" s="2449" t="s">
        <v>2896</v>
      </c>
      <c r="W11" s="2449" t="s">
        <v>2890</v>
      </c>
      <c r="X11" s="2449" t="s">
        <v>2897</v>
      </c>
      <c r="Y11" s="2449">
        <v>2014</v>
      </c>
      <c r="Z11" s="2449">
        <v>2015</v>
      </c>
      <c r="AA11" s="2449">
        <v>2016</v>
      </c>
      <c r="AB11" s="2449">
        <v>2017</v>
      </c>
      <c r="AC11" s="2449">
        <v>2018</v>
      </c>
      <c r="AD11" s="2449">
        <v>2019</v>
      </c>
      <c r="AE11" s="2449">
        <v>2020</v>
      </c>
      <c r="AF11" s="2449">
        <v>2021</v>
      </c>
      <c r="AG11" s="2449" t="s">
        <v>2898</v>
      </c>
      <c r="AH11" s="2449" t="s">
        <v>2899</v>
      </c>
      <c r="AI11" s="1103"/>
      <c r="AJ11" s="2455" t="s">
        <v>2900</v>
      </c>
      <c r="AK11" s="1103"/>
    </row>
    <row r="12" spans="1:37">
      <c r="B12" s="2454"/>
      <c r="C12" s="2454"/>
      <c r="D12" s="2454"/>
      <c r="E12" s="2456"/>
      <c r="F12" s="2457"/>
      <c r="G12" s="2458"/>
      <c r="H12" s="2459"/>
      <c r="I12" s="2458"/>
      <c r="J12" s="2459"/>
      <c r="K12" s="2457"/>
      <c r="L12" s="2457"/>
      <c r="M12" s="2460"/>
      <c r="N12" s="2460"/>
      <c r="O12" s="2461"/>
      <c r="P12" s="2461"/>
      <c r="Q12" s="2461"/>
      <c r="R12" s="2460"/>
      <c r="S12" s="2462"/>
      <c r="T12" s="2461"/>
      <c r="U12" s="2461"/>
      <c r="V12" s="2460"/>
      <c r="W12" s="2460"/>
      <c r="X12" s="2463"/>
      <c r="Y12" s="2463"/>
      <c r="Z12" s="2463"/>
      <c r="AA12" s="2463"/>
      <c r="AB12" s="2463"/>
      <c r="AC12" s="2463"/>
      <c r="AD12" s="2463"/>
      <c r="AE12" s="2463"/>
      <c r="AF12" s="2463"/>
      <c r="AG12" s="2463"/>
      <c r="AH12" s="2464">
        <f t="shared" ref="AH12:AH266" si="0">SUM(X12:AG12)</f>
        <v>0</v>
      </c>
      <c r="AI12" s="1103"/>
      <c r="AJ12" s="2465"/>
      <c r="AK12" s="1103"/>
    </row>
    <row r="13" spans="1:37">
      <c r="B13" s="2454"/>
      <c r="C13" s="2454"/>
      <c r="D13" s="2454"/>
      <c r="E13" s="2456"/>
      <c r="F13" s="2457"/>
      <c r="G13" s="2458"/>
      <c r="H13" s="2459"/>
      <c r="I13" s="2458"/>
      <c r="J13" s="2459"/>
      <c r="K13" s="2457"/>
      <c r="L13" s="2457"/>
      <c r="M13" s="2460"/>
      <c r="N13" s="2460"/>
      <c r="O13" s="2461"/>
      <c r="P13" s="2461"/>
      <c r="Q13" s="2461"/>
      <c r="R13" s="2460"/>
      <c r="S13" s="2462"/>
      <c r="T13" s="2461"/>
      <c r="U13" s="2461"/>
      <c r="V13" s="2460"/>
      <c r="W13" s="2460"/>
      <c r="X13" s="2463"/>
      <c r="Y13" s="2463"/>
      <c r="Z13" s="2463"/>
      <c r="AA13" s="2463"/>
      <c r="AB13" s="2463"/>
      <c r="AC13" s="2463"/>
      <c r="AD13" s="2463"/>
      <c r="AE13" s="2463"/>
      <c r="AF13" s="2463"/>
      <c r="AG13" s="2463"/>
      <c r="AH13" s="2464">
        <f t="shared" si="0"/>
        <v>0</v>
      </c>
      <c r="AI13" s="1103"/>
      <c r="AJ13" s="2465"/>
      <c r="AK13" s="1103"/>
    </row>
    <row r="14" spans="1:37">
      <c r="B14" s="2454"/>
      <c r="C14" s="2454"/>
      <c r="D14" s="2454"/>
      <c r="E14" s="2456"/>
      <c r="F14" s="2457"/>
      <c r="G14" s="2458"/>
      <c r="H14" s="2459"/>
      <c r="I14" s="2458"/>
      <c r="J14" s="2459"/>
      <c r="K14" s="2457"/>
      <c r="L14" s="2457"/>
      <c r="M14" s="2460"/>
      <c r="N14" s="2460"/>
      <c r="O14" s="2461"/>
      <c r="P14" s="2461"/>
      <c r="Q14" s="2461"/>
      <c r="R14" s="2460"/>
      <c r="S14" s="2462"/>
      <c r="T14" s="2461"/>
      <c r="U14" s="2461"/>
      <c r="V14" s="2460"/>
      <c r="W14" s="2460"/>
      <c r="X14" s="2463"/>
      <c r="Y14" s="2463"/>
      <c r="Z14" s="2463"/>
      <c r="AA14" s="2463"/>
      <c r="AB14" s="2463"/>
      <c r="AC14" s="2463"/>
      <c r="AD14" s="2463"/>
      <c r="AE14" s="2463"/>
      <c r="AF14" s="2463"/>
      <c r="AG14" s="2463"/>
      <c r="AH14" s="2464">
        <f t="shared" si="0"/>
        <v>0</v>
      </c>
      <c r="AI14" s="1103"/>
      <c r="AJ14" s="2465"/>
      <c r="AK14" s="1103"/>
    </row>
    <row r="15" spans="1:37">
      <c r="B15" s="2454"/>
      <c r="C15" s="2454"/>
      <c r="D15" s="2454"/>
      <c r="E15" s="2456"/>
      <c r="F15" s="2457"/>
      <c r="G15" s="2458"/>
      <c r="H15" s="2459"/>
      <c r="I15" s="2458"/>
      <c r="J15" s="2459"/>
      <c r="K15" s="2457"/>
      <c r="L15" s="2457"/>
      <c r="M15" s="2460"/>
      <c r="N15" s="2460"/>
      <c r="O15" s="2461"/>
      <c r="P15" s="2461"/>
      <c r="Q15" s="2461"/>
      <c r="R15" s="2460"/>
      <c r="S15" s="2462"/>
      <c r="T15" s="2461"/>
      <c r="U15" s="2461"/>
      <c r="V15" s="2460"/>
      <c r="W15" s="2460"/>
      <c r="X15" s="2463"/>
      <c r="Y15" s="2463"/>
      <c r="Z15" s="2463"/>
      <c r="AA15" s="2463"/>
      <c r="AB15" s="2463"/>
      <c r="AC15" s="2463"/>
      <c r="AD15" s="2463"/>
      <c r="AE15" s="2463"/>
      <c r="AF15" s="2463"/>
      <c r="AG15" s="2463"/>
      <c r="AH15" s="2464">
        <f t="shared" si="0"/>
        <v>0</v>
      </c>
      <c r="AI15" s="1103"/>
      <c r="AJ15" s="2465"/>
      <c r="AK15" s="1103"/>
    </row>
    <row r="16" spans="1:37">
      <c r="B16" s="2454"/>
      <c r="C16" s="2454"/>
      <c r="D16" s="2454"/>
      <c r="E16" s="2456"/>
      <c r="F16" s="2457"/>
      <c r="G16" s="2458"/>
      <c r="H16" s="2459"/>
      <c r="I16" s="2458"/>
      <c r="J16" s="2459"/>
      <c r="K16" s="2457"/>
      <c r="L16" s="2457"/>
      <c r="M16" s="2460"/>
      <c r="N16" s="2460"/>
      <c r="O16" s="2461"/>
      <c r="P16" s="2461"/>
      <c r="Q16" s="2461"/>
      <c r="R16" s="2460"/>
      <c r="S16" s="2462"/>
      <c r="T16" s="2461"/>
      <c r="U16" s="2461"/>
      <c r="V16" s="2460"/>
      <c r="W16" s="2460"/>
      <c r="X16" s="2463"/>
      <c r="Y16" s="2463"/>
      <c r="Z16" s="2463"/>
      <c r="AA16" s="2463"/>
      <c r="AB16" s="2463"/>
      <c r="AC16" s="2463"/>
      <c r="AD16" s="2463"/>
      <c r="AE16" s="2463"/>
      <c r="AF16" s="2463"/>
      <c r="AG16" s="2463"/>
      <c r="AH16" s="2464">
        <f t="shared" si="0"/>
        <v>0</v>
      </c>
      <c r="AI16" s="1103"/>
      <c r="AJ16" s="2465"/>
      <c r="AK16" s="1103"/>
    </row>
    <row r="17" spans="2:37">
      <c r="B17" s="2454"/>
      <c r="C17" s="2454"/>
      <c r="D17" s="2454"/>
      <c r="E17" s="2456"/>
      <c r="F17" s="2457"/>
      <c r="G17" s="2458"/>
      <c r="H17" s="2459"/>
      <c r="I17" s="2458"/>
      <c r="J17" s="2459"/>
      <c r="K17" s="2457"/>
      <c r="L17" s="2457"/>
      <c r="M17" s="2460"/>
      <c r="N17" s="2460"/>
      <c r="O17" s="2461"/>
      <c r="P17" s="2461"/>
      <c r="Q17" s="2461"/>
      <c r="R17" s="2460"/>
      <c r="S17" s="2462"/>
      <c r="T17" s="2461"/>
      <c r="U17" s="2461"/>
      <c r="V17" s="2460"/>
      <c r="W17" s="2460"/>
      <c r="X17" s="2463"/>
      <c r="Y17" s="2463"/>
      <c r="Z17" s="2463"/>
      <c r="AA17" s="2463"/>
      <c r="AB17" s="2463"/>
      <c r="AC17" s="2463"/>
      <c r="AD17" s="2463"/>
      <c r="AE17" s="2463"/>
      <c r="AF17" s="2463"/>
      <c r="AG17" s="2463"/>
      <c r="AH17" s="2464">
        <f t="shared" si="0"/>
        <v>0</v>
      </c>
      <c r="AI17" s="1103"/>
      <c r="AJ17" s="2465"/>
      <c r="AK17" s="1103"/>
    </row>
    <row r="18" spans="2:37">
      <c r="B18" s="2454"/>
      <c r="C18" s="2454"/>
      <c r="D18" s="2454"/>
      <c r="E18" s="2456"/>
      <c r="F18" s="2457"/>
      <c r="G18" s="2458"/>
      <c r="H18" s="2459"/>
      <c r="I18" s="2458"/>
      <c r="J18" s="2459"/>
      <c r="K18" s="2457"/>
      <c r="L18" s="2457"/>
      <c r="M18" s="2460"/>
      <c r="N18" s="2460"/>
      <c r="O18" s="2461"/>
      <c r="P18" s="2461"/>
      <c r="Q18" s="2461"/>
      <c r="R18" s="2460"/>
      <c r="S18" s="2462"/>
      <c r="T18" s="2461"/>
      <c r="U18" s="2461"/>
      <c r="V18" s="2460"/>
      <c r="W18" s="2460"/>
      <c r="X18" s="2463"/>
      <c r="Y18" s="2463"/>
      <c r="Z18" s="2463"/>
      <c r="AA18" s="2463"/>
      <c r="AB18" s="2463"/>
      <c r="AC18" s="2463"/>
      <c r="AD18" s="2463"/>
      <c r="AE18" s="2463"/>
      <c r="AF18" s="2463"/>
      <c r="AG18" s="2463"/>
      <c r="AH18" s="2464">
        <f t="shared" si="0"/>
        <v>0</v>
      </c>
      <c r="AI18" s="1103"/>
      <c r="AJ18" s="2465"/>
      <c r="AK18" s="1103"/>
    </row>
    <row r="19" spans="2:37">
      <c r="B19" s="2454"/>
      <c r="C19" s="2454"/>
      <c r="D19" s="2454"/>
      <c r="E19" s="2456"/>
      <c r="F19" s="2457"/>
      <c r="G19" s="2458"/>
      <c r="H19" s="2459"/>
      <c r="I19" s="2458"/>
      <c r="J19" s="2459"/>
      <c r="K19" s="2457"/>
      <c r="L19" s="2457"/>
      <c r="M19" s="2460"/>
      <c r="N19" s="2460"/>
      <c r="O19" s="2461"/>
      <c r="P19" s="2461"/>
      <c r="Q19" s="2461"/>
      <c r="R19" s="2460"/>
      <c r="S19" s="2462"/>
      <c r="T19" s="2461"/>
      <c r="U19" s="2461"/>
      <c r="V19" s="2460"/>
      <c r="W19" s="2460"/>
      <c r="X19" s="2463"/>
      <c r="Y19" s="2463"/>
      <c r="Z19" s="2463"/>
      <c r="AA19" s="2463"/>
      <c r="AB19" s="2463"/>
      <c r="AC19" s="2463"/>
      <c r="AD19" s="2463"/>
      <c r="AE19" s="2463"/>
      <c r="AF19" s="2463"/>
      <c r="AG19" s="2463"/>
      <c r="AH19" s="2464">
        <f t="shared" si="0"/>
        <v>0</v>
      </c>
      <c r="AI19" s="1103"/>
      <c r="AJ19" s="2465"/>
      <c r="AK19" s="1103"/>
    </row>
    <row r="20" spans="2:37">
      <c r="B20" s="2454"/>
      <c r="C20" s="2454"/>
      <c r="D20" s="2454"/>
      <c r="E20" s="2456"/>
      <c r="F20" s="2457"/>
      <c r="G20" s="2458"/>
      <c r="H20" s="2459"/>
      <c r="I20" s="2458"/>
      <c r="J20" s="2459"/>
      <c r="K20" s="2457"/>
      <c r="L20" s="2457"/>
      <c r="M20" s="2460"/>
      <c r="N20" s="2460"/>
      <c r="O20" s="2461"/>
      <c r="P20" s="2461"/>
      <c r="Q20" s="2461"/>
      <c r="R20" s="2460"/>
      <c r="S20" s="2462"/>
      <c r="T20" s="2461"/>
      <c r="U20" s="2461"/>
      <c r="V20" s="2460"/>
      <c r="W20" s="2460"/>
      <c r="X20" s="2463"/>
      <c r="Y20" s="2463"/>
      <c r="Z20" s="2463"/>
      <c r="AA20" s="2463"/>
      <c r="AB20" s="2463"/>
      <c r="AC20" s="2463"/>
      <c r="AD20" s="2463"/>
      <c r="AE20" s="2463"/>
      <c r="AF20" s="2463"/>
      <c r="AG20" s="2463"/>
      <c r="AH20" s="2464">
        <f t="shared" si="0"/>
        <v>0</v>
      </c>
      <c r="AI20" s="1103"/>
      <c r="AJ20" s="2465"/>
      <c r="AK20" s="1103"/>
    </row>
    <row r="21" spans="2:37">
      <c r="B21" s="2454"/>
      <c r="C21" s="2454"/>
      <c r="D21" s="2454"/>
      <c r="E21" s="2456"/>
      <c r="F21" s="2457"/>
      <c r="G21" s="2458"/>
      <c r="H21" s="2459"/>
      <c r="I21" s="2458"/>
      <c r="J21" s="2459"/>
      <c r="K21" s="2457"/>
      <c r="L21" s="2457"/>
      <c r="M21" s="2460"/>
      <c r="N21" s="2460"/>
      <c r="O21" s="2461"/>
      <c r="P21" s="2461"/>
      <c r="Q21" s="2461"/>
      <c r="R21" s="2460"/>
      <c r="S21" s="2462"/>
      <c r="T21" s="2461"/>
      <c r="U21" s="2461"/>
      <c r="V21" s="2460"/>
      <c r="W21" s="2460"/>
      <c r="X21" s="2463"/>
      <c r="Y21" s="2463"/>
      <c r="Z21" s="2463"/>
      <c r="AA21" s="2463"/>
      <c r="AB21" s="2463"/>
      <c r="AC21" s="2463"/>
      <c r="AD21" s="2463"/>
      <c r="AE21" s="2463"/>
      <c r="AF21" s="2463"/>
      <c r="AG21" s="2463"/>
      <c r="AH21" s="2464">
        <f t="shared" si="0"/>
        <v>0</v>
      </c>
      <c r="AI21" s="1103"/>
      <c r="AJ21" s="2465"/>
      <c r="AK21" s="1103"/>
    </row>
    <row r="22" spans="2:37">
      <c r="B22" s="2454"/>
      <c r="C22" s="2454"/>
      <c r="D22" s="2454"/>
      <c r="E22" s="2456"/>
      <c r="F22" s="2457"/>
      <c r="G22" s="2458"/>
      <c r="H22" s="2459"/>
      <c r="I22" s="2458"/>
      <c r="J22" s="2459"/>
      <c r="K22" s="2457"/>
      <c r="L22" s="2457"/>
      <c r="M22" s="2460"/>
      <c r="N22" s="2460"/>
      <c r="O22" s="2461"/>
      <c r="P22" s="2461"/>
      <c r="Q22" s="2461"/>
      <c r="R22" s="2460"/>
      <c r="S22" s="2462"/>
      <c r="T22" s="2461"/>
      <c r="U22" s="2461"/>
      <c r="V22" s="2460"/>
      <c r="W22" s="2460"/>
      <c r="X22" s="2463"/>
      <c r="Y22" s="2463"/>
      <c r="Z22" s="2463"/>
      <c r="AA22" s="2463"/>
      <c r="AB22" s="2463"/>
      <c r="AC22" s="2463"/>
      <c r="AD22" s="2463"/>
      <c r="AE22" s="2463"/>
      <c r="AF22" s="2463"/>
      <c r="AG22" s="2463"/>
      <c r="AH22" s="2464">
        <f t="shared" si="0"/>
        <v>0</v>
      </c>
      <c r="AI22" s="1103"/>
      <c r="AJ22" s="2465"/>
      <c r="AK22" s="1103"/>
    </row>
    <row r="23" spans="2:37">
      <c r="B23" s="2454"/>
      <c r="C23" s="2454"/>
      <c r="D23" s="2454"/>
      <c r="E23" s="2456"/>
      <c r="F23" s="2457"/>
      <c r="G23" s="2458"/>
      <c r="H23" s="2459"/>
      <c r="I23" s="2458"/>
      <c r="J23" s="2459"/>
      <c r="K23" s="2457"/>
      <c r="L23" s="2457"/>
      <c r="M23" s="2460"/>
      <c r="N23" s="2460"/>
      <c r="O23" s="2461"/>
      <c r="P23" s="2461"/>
      <c r="Q23" s="2461"/>
      <c r="R23" s="2460"/>
      <c r="S23" s="2462"/>
      <c r="T23" s="2461"/>
      <c r="U23" s="2461"/>
      <c r="V23" s="2460"/>
      <c r="W23" s="2460"/>
      <c r="X23" s="2463"/>
      <c r="Y23" s="2463"/>
      <c r="Z23" s="2463"/>
      <c r="AA23" s="2463"/>
      <c r="AB23" s="2463"/>
      <c r="AC23" s="2463"/>
      <c r="AD23" s="2463"/>
      <c r="AE23" s="2463"/>
      <c r="AF23" s="2463"/>
      <c r="AG23" s="2463"/>
      <c r="AH23" s="2464">
        <f t="shared" si="0"/>
        <v>0</v>
      </c>
      <c r="AI23" s="1103"/>
      <c r="AJ23" s="2465"/>
      <c r="AK23" s="1103"/>
    </row>
    <row r="24" spans="2:37">
      <c r="B24" s="2454"/>
      <c r="C24" s="2454"/>
      <c r="D24" s="2454"/>
      <c r="E24" s="2456"/>
      <c r="F24" s="2457"/>
      <c r="G24" s="2458"/>
      <c r="H24" s="2459"/>
      <c r="I24" s="2458"/>
      <c r="J24" s="2459"/>
      <c r="K24" s="2457"/>
      <c r="L24" s="2457"/>
      <c r="M24" s="2460"/>
      <c r="N24" s="2460"/>
      <c r="O24" s="2461"/>
      <c r="P24" s="2461"/>
      <c r="Q24" s="2461"/>
      <c r="R24" s="2460"/>
      <c r="S24" s="2462"/>
      <c r="T24" s="2461"/>
      <c r="U24" s="2461"/>
      <c r="V24" s="2460"/>
      <c r="W24" s="2460"/>
      <c r="X24" s="2463"/>
      <c r="Y24" s="2463"/>
      <c r="Z24" s="2463"/>
      <c r="AA24" s="2463"/>
      <c r="AB24" s="2463"/>
      <c r="AC24" s="2463"/>
      <c r="AD24" s="2463"/>
      <c r="AE24" s="2463"/>
      <c r="AF24" s="2463"/>
      <c r="AG24" s="2463"/>
      <c r="AH24" s="2464">
        <f t="shared" si="0"/>
        <v>0</v>
      </c>
      <c r="AI24" s="1103"/>
      <c r="AJ24" s="2465"/>
      <c r="AK24" s="1103"/>
    </row>
    <row r="25" spans="2:37">
      <c r="B25" s="2454"/>
      <c r="C25" s="2454"/>
      <c r="D25" s="2454"/>
      <c r="E25" s="2456"/>
      <c r="F25" s="2457"/>
      <c r="G25" s="2458"/>
      <c r="H25" s="2459"/>
      <c r="I25" s="2458"/>
      <c r="J25" s="2459"/>
      <c r="K25" s="2457"/>
      <c r="L25" s="2457"/>
      <c r="M25" s="2460"/>
      <c r="N25" s="2460"/>
      <c r="O25" s="2461"/>
      <c r="P25" s="2461"/>
      <c r="Q25" s="2461"/>
      <c r="R25" s="2460"/>
      <c r="S25" s="2462"/>
      <c r="T25" s="2461"/>
      <c r="U25" s="2461"/>
      <c r="V25" s="2460"/>
      <c r="W25" s="2460"/>
      <c r="X25" s="2463"/>
      <c r="Y25" s="2463"/>
      <c r="Z25" s="2463"/>
      <c r="AA25" s="2463"/>
      <c r="AB25" s="2463"/>
      <c r="AC25" s="2463"/>
      <c r="AD25" s="2463"/>
      <c r="AE25" s="2463"/>
      <c r="AF25" s="2463"/>
      <c r="AG25" s="2463"/>
      <c r="AH25" s="2464">
        <f t="shared" si="0"/>
        <v>0</v>
      </c>
      <c r="AI25" s="1103"/>
      <c r="AJ25" s="2465"/>
      <c r="AK25" s="1103"/>
    </row>
    <row r="26" spans="2:37">
      <c r="B26" s="2454"/>
      <c r="C26" s="2454"/>
      <c r="D26" s="2454"/>
      <c r="E26" s="2456"/>
      <c r="F26" s="2457"/>
      <c r="G26" s="2458"/>
      <c r="H26" s="2459"/>
      <c r="I26" s="2458"/>
      <c r="J26" s="2459"/>
      <c r="K26" s="2457"/>
      <c r="L26" s="2457"/>
      <c r="M26" s="2460"/>
      <c r="N26" s="2460"/>
      <c r="O26" s="2461"/>
      <c r="P26" s="2461"/>
      <c r="Q26" s="2461"/>
      <c r="R26" s="2460"/>
      <c r="S26" s="2462"/>
      <c r="T26" s="2461"/>
      <c r="U26" s="2461"/>
      <c r="V26" s="2460"/>
      <c r="W26" s="2460"/>
      <c r="X26" s="2463"/>
      <c r="Y26" s="2463"/>
      <c r="Z26" s="2463"/>
      <c r="AA26" s="2463"/>
      <c r="AB26" s="2463"/>
      <c r="AC26" s="2463"/>
      <c r="AD26" s="2463"/>
      <c r="AE26" s="2463"/>
      <c r="AF26" s="2463"/>
      <c r="AG26" s="2463"/>
      <c r="AH26" s="2464">
        <f t="shared" si="0"/>
        <v>0</v>
      </c>
      <c r="AI26" s="1103"/>
      <c r="AJ26" s="2465"/>
      <c r="AK26" s="1103"/>
    </row>
    <row r="27" spans="2:37">
      <c r="B27" s="2454"/>
      <c r="C27" s="2454"/>
      <c r="D27" s="2454"/>
      <c r="E27" s="2457"/>
      <c r="F27" s="2457"/>
      <c r="G27" s="2458"/>
      <c r="H27" s="2459"/>
      <c r="I27" s="2458"/>
      <c r="J27" s="2459"/>
      <c r="K27" s="2457"/>
      <c r="L27" s="2457"/>
      <c r="M27" s="2460"/>
      <c r="N27" s="2460"/>
      <c r="O27" s="2461"/>
      <c r="P27" s="2461"/>
      <c r="Q27" s="2461"/>
      <c r="R27" s="2460"/>
      <c r="S27" s="2462"/>
      <c r="T27" s="2461"/>
      <c r="U27" s="2461"/>
      <c r="V27" s="2460"/>
      <c r="W27" s="2460"/>
      <c r="X27" s="2463"/>
      <c r="Y27" s="2463"/>
      <c r="Z27" s="2463"/>
      <c r="AA27" s="2463"/>
      <c r="AB27" s="2463"/>
      <c r="AC27" s="2463"/>
      <c r="AD27" s="2463"/>
      <c r="AE27" s="2463"/>
      <c r="AF27" s="2463"/>
      <c r="AG27" s="2463"/>
      <c r="AH27" s="2464">
        <f t="shared" si="0"/>
        <v>0</v>
      </c>
      <c r="AI27" s="1103"/>
      <c r="AJ27" s="2465"/>
      <c r="AK27" s="1103"/>
    </row>
    <row r="28" spans="2:37">
      <c r="B28" s="2454"/>
      <c r="C28" s="2454"/>
      <c r="D28" s="2454"/>
      <c r="E28" s="2457"/>
      <c r="F28" s="2457"/>
      <c r="G28" s="2458"/>
      <c r="H28" s="2459"/>
      <c r="I28" s="2458"/>
      <c r="J28" s="2459"/>
      <c r="K28" s="2457"/>
      <c r="L28" s="2457"/>
      <c r="M28" s="2460"/>
      <c r="N28" s="2460"/>
      <c r="O28" s="2461"/>
      <c r="P28" s="2461"/>
      <c r="Q28" s="2461"/>
      <c r="R28" s="2460"/>
      <c r="S28" s="2462"/>
      <c r="T28" s="2461"/>
      <c r="U28" s="2461"/>
      <c r="V28" s="2460"/>
      <c r="W28" s="2460"/>
      <c r="X28" s="2463"/>
      <c r="Y28" s="2463"/>
      <c r="Z28" s="2463"/>
      <c r="AA28" s="2463"/>
      <c r="AB28" s="2463"/>
      <c r="AC28" s="2463"/>
      <c r="AD28" s="2463"/>
      <c r="AE28" s="2463"/>
      <c r="AF28" s="2463"/>
      <c r="AG28" s="2463"/>
      <c r="AH28" s="2464">
        <f t="shared" si="0"/>
        <v>0</v>
      </c>
      <c r="AI28" s="1103"/>
      <c r="AJ28" s="2465"/>
      <c r="AK28" s="1103"/>
    </row>
    <row r="29" spans="2:37">
      <c r="B29" s="2454"/>
      <c r="C29" s="2454"/>
      <c r="D29" s="2454"/>
      <c r="E29" s="2457"/>
      <c r="F29" s="2457"/>
      <c r="G29" s="2458"/>
      <c r="H29" s="2459"/>
      <c r="I29" s="2458"/>
      <c r="J29" s="2459"/>
      <c r="K29" s="2457"/>
      <c r="L29" s="2457"/>
      <c r="M29" s="2460"/>
      <c r="N29" s="2460"/>
      <c r="O29" s="2461"/>
      <c r="P29" s="2461"/>
      <c r="Q29" s="2461"/>
      <c r="R29" s="2460"/>
      <c r="S29" s="2462"/>
      <c r="T29" s="2461"/>
      <c r="U29" s="2461"/>
      <c r="V29" s="2460"/>
      <c r="W29" s="2460"/>
      <c r="X29" s="2463"/>
      <c r="Y29" s="2463"/>
      <c r="Z29" s="2463"/>
      <c r="AA29" s="2463"/>
      <c r="AB29" s="2463"/>
      <c r="AC29" s="2463"/>
      <c r="AD29" s="2463"/>
      <c r="AE29" s="2463"/>
      <c r="AF29" s="2463"/>
      <c r="AG29" s="2463"/>
      <c r="AH29" s="2464">
        <f t="shared" si="0"/>
        <v>0</v>
      </c>
      <c r="AI29" s="1103"/>
      <c r="AJ29" s="2465"/>
      <c r="AK29" s="1103"/>
    </row>
    <row r="30" spans="2:37">
      <c r="B30" s="2454"/>
      <c r="C30" s="2454"/>
      <c r="D30" s="2454"/>
      <c r="E30" s="2457"/>
      <c r="F30" s="2457"/>
      <c r="G30" s="2458"/>
      <c r="H30" s="2459"/>
      <c r="I30" s="2458"/>
      <c r="J30" s="2459"/>
      <c r="K30" s="2457"/>
      <c r="L30" s="2457"/>
      <c r="M30" s="2460"/>
      <c r="N30" s="2460"/>
      <c r="O30" s="2461"/>
      <c r="P30" s="2461"/>
      <c r="Q30" s="2461"/>
      <c r="R30" s="2460"/>
      <c r="S30" s="2462"/>
      <c r="T30" s="2461"/>
      <c r="U30" s="2461"/>
      <c r="V30" s="2460"/>
      <c r="W30" s="2460"/>
      <c r="X30" s="2463"/>
      <c r="Y30" s="2463"/>
      <c r="Z30" s="2463"/>
      <c r="AA30" s="2463"/>
      <c r="AB30" s="2463"/>
      <c r="AC30" s="2463"/>
      <c r="AD30" s="2463"/>
      <c r="AE30" s="2463"/>
      <c r="AF30" s="2463"/>
      <c r="AG30" s="2463"/>
      <c r="AH30" s="2464">
        <f t="shared" si="0"/>
        <v>0</v>
      </c>
      <c r="AI30" s="1103"/>
      <c r="AJ30" s="2465"/>
      <c r="AK30" s="1103"/>
    </row>
    <row r="31" spans="2:37">
      <c r="B31" s="2454"/>
      <c r="C31" s="2454"/>
      <c r="D31" s="2454"/>
      <c r="E31" s="2457"/>
      <c r="F31" s="2457"/>
      <c r="G31" s="2458"/>
      <c r="H31" s="2459"/>
      <c r="I31" s="2458"/>
      <c r="J31" s="2459"/>
      <c r="K31" s="2457"/>
      <c r="L31" s="2457"/>
      <c r="M31" s="2460"/>
      <c r="N31" s="2460"/>
      <c r="O31" s="2461"/>
      <c r="P31" s="2461"/>
      <c r="Q31" s="2461"/>
      <c r="R31" s="2460"/>
      <c r="S31" s="2462"/>
      <c r="T31" s="2461"/>
      <c r="U31" s="2461"/>
      <c r="V31" s="2460"/>
      <c r="W31" s="2460"/>
      <c r="X31" s="2463"/>
      <c r="Y31" s="2463"/>
      <c r="Z31" s="2463"/>
      <c r="AA31" s="2463"/>
      <c r="AB31" s="2463"/>
      <c r="AC31" s="2463"/>
      <c r="AD31" s="2463"/>
      <c r="AE31" s="2463"/>
      <c r="AF31" s="2463"/>
      <c r="AG31" s="2463"/>
      <c r="AH31" s="2464">
        <f t="shared" si="0"/>
        <v>0</v>
      </c>
      <c r="AI31" s="1103"/>
      <c r="AJ31" s="2465"/>
      <c r="AK31" s="1103"/>
    </row>
    <row r="32" spans="2:37">
      <c r="B32" s="2454"/>
      <c r="C32" s="2454"/>
      <c r="D32" s="2454"/>
      <c r="E32" s="2457"/>
      <c r="F32" s="2457"/>
      <c r="G32" s="2458"/>
      <c r="H32" s="2459"/>
      <c r="I32" s="2458"/>
      <c r="J32" s="2459"/>
      <c r="K32" s="2457"/>
      <c r="L32" s="2457"/>
      <c r="M32" s="2460"/>
      <c r="N32" s="2460"/>
      <c r="O32" s="2461"/>
      <c r="P32" s="2461"/>
      <c r="Q32" s="2461"/>
      <c r="R32" s="2460"/>
      <c r="S32" s="2462"/>
      <c r="T32" s="2461"/>
      <c r="U32" s="2461"/>
      <c r="V32" s="2460"/>
      <c r="W32" s="2460"/>
      <c r="X32" s="2463"/>
      <c r="Y32" s="2463"/>
      <c r="Z32" s="2463"/>
      <c r="AA32" s="2463"/>
      <c r="AB32" s="2463"/>
      <c r="AC32" s="2463"/>
      <c r="AD32" s="2463"/>
      <c r="AE32" s="2463"/>
      <c r="AF32" s="2463"/>
      <c r="AG32" s="2463"/>
      <c r="AH32" s="2464">
        <f t="shared" si="0"/>
        <v>0</v>
      </c>
      <c r="AI32" s="1103"/>
      <c r="AJ32" s="2465"/>
      <c r="AK32" s="1103"/>
    </row>
    <row r="33" spans="2:37">
      <c r="B33" s="2454"/>
      <c r="C33" s="2454"/>
      <c r="D33" s="2454"/>
      <c r="E33" s="2457"/>
      <c r="F33" s="2457"/>
      <c r="G33" s="2458"/>
      <c r="H33" s="2459"/>
      <c r="I33" s="2458"/>
      <c r="J33" s="2459"/>
      <c r="K33" s="2457"/>
      <c r="L33" s="2457"/>
      <c r="M33" s="2460"/>
      <c r="N33" s="2460"/>
      <c r="O33" s="2461"/>
      <c r="P33" s="2461"/>
      <c r="Q33" s="2461"/>
      <c r="R33" s="2460"/>
      <c r="S33" s="2462"/>
      <c r="T33" s="2461"/>
      <c r="U33" s="2461"/>
      <c r="V33" s="2460"/>
      <c r="W33" s="2460"/>
      <c r="X33" s="2463"/>
      <c r="Y33" s="2463"/>
      <c r="Z33" s="2463"/>
      <c r="AA33" s="2463"/>
      <c r="AB33" s="2463"/>
      <c r="AC33" s="2463"/>
      <c r="AD33" s="2463"/>
      <c r="AE33" s="2463"/>
      <c r="AF33" s="2463"/>
      <c r="AG33" s="2463"/>
      <c r="AH33" s="2464">
        <f t="shared" si="0"/>
        <v>0</v>
      </c>
      <c r="AI33" s="1103"/>
      <c r="AJ33" s="2465"/>
      <c r="AK33" s="1103"/>
    </row>
    <row r="34" spans="2:37">
      <c r="B34" s="2454"/>
      <c r="C34" s="2454"/>
      <c r="D34" s="2454"/>
      <c r="E34" s="2457"/>
      <c r="F34" s="2457"/>
      <c r="G34" s="2458"/>
      <c r="H34" s="2459"/>
      <c r="I34" s="2458"/>
      <c r="J34" s="2459"/>
      <c r="K34" s="2457"/>
      <c r="L34" s="2457"/>
      <c r="M34" s="2460"/>
      <c r="N34" s="2460"/>
      <c r="O34" s="2461"/>
      <c r="P34" s="2461"/>
      <c r="Q34" s="2461"/>
      <c r="R34" s="2460"/>
      <c r="S34" s="2462"/>
      <c r="T34" s="2461"/>
      <c r="U34" s="2461"/>
      <c r="V34" s="2460"/>
      <c r="W34" s="2460"/>
      <c r="X34" s="2463"/>
      <c r="Y34" s="2463"/>
      <c r="Z34" s="2463"/>
      <c r="AA34" s="2463"/>
      <c r="AB34" s="2463"/>
      <c r="AC34" s="2463"/>
      <c r="AD34" s="2463"/>
      <c r="AE34" s="2463"/>
      <c r="AF34" s="2463"/>
      <c r="AG34" s="2463"/>
      <c r="AH34" s="2464">
        <f t="shared" si="0"/>
        <v>0</v>
      </c>
      <c r="AI34" s="1103"/>
      <c r="AJ34" s="2465"/>
      <c r="AK34" s="1103"/>
    </row>
    <row r="35" spans="2:37">
      <c r="B35" s="2454"/>
      <c r="C35" s="2454"/>
      <c r="D35" s="2454"/>
      <c r="E35" s="2457"/>
      <c r="F35" s="2457"/>
      <c r="G35" s="2458"/>
      <c r="H35" s="2459"/>
      <c r="I35" s="2458"/>
      <c r="J35" s="2459"/>
      <c r="K35" s="2457"/>
      <c r="L35" s="2457"/>
      <c r="M35" s="2460"/>
      <c r="N35" s="2460"/>
      <c r="O35" s="2461"/>
      <c r="P35" s="2461"/>
      <c r="Q35" s="2461"/>
      <c r="R35" s="2460"/>
      <c r="S35" s="2462"/>
      <c r="T35" s="2461"/>
      <c r="U35" s="2461"/>
      <c r="V35" s="2460"/>
      <c r="W35" s="2460"/>
      <c r="X35" s="2463"/>
      <c r="Y35" s="2463"/>
      <c r="Z35" s="2463"/>
      <c r="AA35" s="2463"/>
      <c r="AB35" s="2463"/>
      <c r="AC35" s="2463"/>
      <c r="AD35" s="2463"/>
      <c r="AE35" s="2463"/>
      <c r="AF35" s="2463"/>
      <c r="AG35" s="2463"/>
      <c r="AH35" s="2464">
        <f t="shared" si="0"/>
        <v>0</v>
      </c>
      <c r="AI35" s="1103"/>
      <c r="AJ35" s="2465"/>
      <c r="AK35" s="1103"/>
    </row>
    <row r="36" spans="2:37">
      <c r="B36" s="2454"/>
      <c r="C36" s="2454"/>
      <c r="D36" s="2454"/>
      <c r="E36" s="2457"/>
      <c r="F36" s="2457"/>
      <c r="G36" s="2458"/>
      <c r="H36" s="2459"/>
      <c r="I36" s="2458"/>
      <c r="J36" s="2459"/>
      <c r="K36" s="2457"/>
      <c r="L36" s="2457"/>
      <c r="M36" s="2460"/>
      <c r="N36" s="2460"/>
      <c r="O36" s="2461"/>
      <c r="P36" s="2461"/>
      <c r="Q36" s="2461"/>
      <c r="R36" s="2460"/>
      <c r="S36" s="2462"/>
      <c r="T36" s="2461"/>
      <c r="U36" s="2461"/>
      <c r="V36" s="2460"/>
      <c r="W36" s="2460"/>
      <c r="X36" s="2463"/>
      <c r="Y36" s="2463"/>
      <c r="Z36" s="2463"/>
      <c r="AA36" s="2463"/>
      <c r="AB36" s="2463"/>
      <c r="AC36" s="2463"/>
      <c r="AD36" s="2463"/>
      <c r="AE36" s="2463"/>
      <c r="AF36" s="2463"/>
      <c r="AG36" s="2463"/>
      <c r="AH36" s="2464">
        <f t="shared" si="0"/>
        <v>0</v>
      </c>
      <c r="AI36" s="1103"/>
      <c r="AJ36" s="2465"/>
      <c r="AK36" s="1103"/>
    </row>
    <row r="37" spans="2:37">
      <c r="B37" s="2454"/>
      <c r="C37" s="2454"/>
      <c r="D37" s="2454"/>
      <c r="E37" s="2457"/>
      <c r="F37" s="2457"/>
      <c r="G37" s="2458"/>
      <c r="H37" s="2459"/>
      <c r="I37" s="2458"/>
      <c r="J37" s="2459"/>
      <c r="K37" s="2457"/>
      <c r="L37" s="2457"/>
      <c r="M37" s="2460"/>
      <c r="N37" s="2460"/>
      <c r="O37" s="2461"/>
      <c r="P37" s="2461"/>
      <c r="Q37" s="2461"/>
      <c r="R37" s="2460"/>
      <c r="S37" s="2462"/>
      <c r="T37" s="2461"/>
      <c r="U37" s="2461"/>
      <c r="V37" s="2460"/>
      <c r="W37" s="2460"/>
      <c r="X37" s="2463"/>
      <c r="Y37" s="2463"/>
      <c r="Z37" s="2463"/>
      <c r="AA37" s="2463"/>
      <c r="AB37" s="2463"/>
      <c r="AC37" s="2463"/>
      <c r="AD37" s="2463"/>
      <c r="AE37" s="2463"/>
      <c r="AF37" s="2463"/>
      <c r="AG37" s="2463"/>
      <c r="AH37" s="2464">
        <f t="shared" si="0"/>
        <v>0</v>
      </c>
      <c r="AI37" s="1103"/>
      <c r="AJ37" s="2465"/>
      <c r="AK37" s="1103"/>
    </row>
    <row r="38" spans="2:37">
      <c r="B38" s="2454"/>
      <c r="C38" s="2454"/>
      <c r="D38" s="2454"/>
      <c r="E38" s="2457"/>
      <c r="F38" s="2457"/>
      <c r="G38" s="2458"/>
      <c r="H38" s="2459"/>
      <c r="I38" s="2458"/>
      <c r="J38" s="2459"/>
      <c r="K38" s="2457"/>
      <c r="L38" s="2457"/>
      <c r="M38" s="2460"/>
      <c r="N38" s="2460"/>
      <c r="O38" s="2461"/>
      <c r="P38" s="2461"/>
      <c r="Q38" s="2461"/>
      <c r="R38" s="2460"/>
      <c r="S38" s="2462"/>
      <c r="T38" s="2461"/>
      <c r="U38" s="2461"/>
      <c r="V38" s="2460"/>
      <c r="W38" s="2460"/>
      <c r="X38" s="2463"/>
      <c r="Y38" s="2463"/>
      <c r="Z38" s="2463"/>
      <c r="AA38" s="2463"/>
      <c r="AB38" s="2463"/>
      <c r="AC38" s="2463"/>
      <c r="AD38" s="2463"/>
      <c r="AE38" s="2463"/>
      <c r="AF38" s="2463"/>
      <c r="AG38" s="2463"/>
      <c r="AH38" s="2464">
        <f t="shared" si="0"/>
        <v>0</v>
      </c>
      <c r="AI38" s="1103"/>
      <c r="AJ38" s="2465"/>
      <c r="AK38" s="1103"/>
    </row>
    <row r="39" spans="2:37">
      <c r="B39" s="2454"/>
      <c r="C39" s="2454"/>
      <c r="D39" s="2454"/>
      <c r="E39" s="2457"/>
      <c r="F39" s="2457"/>
      <c r="G39" s="2458"/>
      <c r="H39" s="2459"/>
      <c r="I39" s="2458"/>
      <c r="J39" s="2459"/>
      <c r="K39" s="2457"/>
      <c r="L39" s="2457"/>
      <c r="M39" s="2460"/>
      <c r="N39" s="2460"/>
      <c r="O39" s="2461"/>
      <c r="P39" s="2461"/>
      <c r="Q39" s="2461"/>
      <c r="R39" s="2460"/>
      <c r="S39" s="2462"/>
      <c r="T39" s="2461"/>
      <c r="U39" s="2461"/>
      <c r="V39" s="2460"/>
      <c r="W39" s="2460"/>
      <c r="X39" s="2463"/>
      <c r="Y39" s="2463"/>
      <c r="Z39" s="2463"/>
      <c r="AA39" s="2463"/>
      <c r="AB39" s="2463"/>
      <c r="AC39" s="2463"/>
      <c r="AD39" s="2463"/>
      <c r="AE39" s="2463"/>
      <c r="AF39" s="2463"/>
      <c r="AG39" s="2463"/>
      <c r="AH39" s="2464">
        <f t="shared" si="0"/>
        <v>0</v>
      </c>
      <c r="AI39" s="1103"/>
      <c r="AJ39" s="2465"/>
      <c r="AK39" s="1103"/>
    </row>
    <row r="40" spans="2:37">
      <c r="B40" s="2454"/>
      <c r="C40" s="2454"/>
      <c r="D40" s="2454"/>
      <c r="E40" s="2457"/>
      <c r="F40" s="2457"/>
      <c r="G40" s="2458"/>
      <c r="H40" s="2459"/>
      <c r="I40" s="2458"/>
      <c r="J40" s="2459"/>
      <c r="K40" s="2457"/>
      <c r="L40" s="2457"/>
      <c r="M40" s="2460"/>
      <c r="N40" s="2460"/>
      <c r="O40" s="2461"/>
      <c r="P40" s="2461"/>
      <c r="Q40" s="2461"/>
      <c r="R40" s="2460"/>
      <c r="S40" s="2462"/>
      <c r="T40" s="2461"/>
      <c r="U40" s="2461"/>
      <c r="V40" s="2460"/>
      <c r="W40" s="2460"/>
      <c r="X40" s="2463"/>
      <c r="Y40" s="2463"/>
      <c r="Z40" s="2463"/>
      <c r="AA40" s="2463"/>
      <c r="AB40" s="2463"/>
      <c r="AC40" s="2463"/>
      <c r="AD40" s="2463"/>
      <c r="AE40" s="2463"/>
      <c r="AF40" s="2463"/>
      <c r="AG40" s="2463"/>
      <c r="AH40" s="2464">
        <f t="shared" si="0"/>
        <v>0</v>
      </c>
      <c r="AI40" s="1103"/>
      <c r="AJ40" s="2465"/>
      <c r="AK40" s="1103"/>
    </row>
    <row r="41" spans="2:37">
      <c r="B41" s="2454"/>
      <c r="C41" s="2454"/>
      <c r="D41" s="2454"/>
      <c r="E41" s="2457"/>
      <c r="F41" s="2457"/>
      <c r="G41" s="2458"/>
      <c r="H41" s="2459"/>
      <c r="I41" s="2458"/>
      <c r="J41" s="2459"/>
      <c r="K41" s="2457"/>
      <c r="L41" s="2457"/>
      <c r="M41" s="2460"/>
      <c r="N41" s="2460"/>
      <c r="O41" s="2461"/>
      <c r="P41" s="2461"/>
      <c r="Q41" s="2461"/>
      <c r="R41" s="2460"/>
      <c r="S41" s="2462"/>
      <c r="T41" s="2461"/>
      <c r="U41" s="2461"/>
      <c r="V41" s="2460"/>
      <c r="W41" s="2460"/>
      <c r="X41" s="2463"/>
      <c r="Y41" s="2463"/>
      <c r="Z41" s="2463"/>
      <c r="AA41" s="2463"/>
      <c r="AB41" s="2463"/>
      <c r="AC41" s="2463"/>
      <c r="AD41" s="2463"/>
      <c r="AE41" s="2463"/>
      <c r="AF41" s="2463"/>
      <c r="AG41" s="2463"/>
      <c r="AH41" s="2464">
        <f t="shared" si="0"/>
        <v>0</v>
      </c>
      <c r="AI41" s="1103"/>
      <c r="AJ41" s="2465"/>
      <c r="AK41" s="1103"/>
    </row>
    <row r="42" spans="2:37">
      <c r="B42" s="2454"/>
      <c r="C42" s="2454"/>
      <c r="D42" s="2454"/>
      <c r="E42" s="2457"/>
      <c r="F42" s="2457"/>
      <c r="G42" s="2458"/>
      <c r="H42" s="2459"/>
      <c r="I42" s="2458"/>
      <c r="J42" s="2459"/>
      <c r="K42" s="2457"/>
      <c r="L42" s="2457"/>
      <c r="M42" s="2460"/>
      <c r="N42" s="2460"/>
      <c r="O42" s="2461"/>
      <c r="P42" s="2461"/>
      <c r="Q42" s="2461"/>
      <c r="R42" s="2460"/>
      <c r="S42" s="2462"/>
      <c r="T42" s="2461"/>
      <c r="U42" s="2461"/>
      <c r="V42" s="2460"/>
      <c r="W42" s="2460"/>
      <c r="X42" s="2463"/>
      <c r="Y42" s="2463"/>
      <c r="Z42" s="2463"/>
      <c r="AA42" s="2463"/>
      <c r="AB42" s="2463"/>
      <c r="AC42" s="2463"/>
      <c r="AD42" s="2463"/>
      <c r="AE42" s="2463"/>
      <c r="AF42" s="2463"/>
      <c r="AG42" s="2463"/>
      <c r="AH42" s="2464">
        <f t="shared" si="0"/>
        <v>0</v>
      </c>
      <c r="AI42" s="1103"/>
      <c r="AJ42" s="2465"/>
      <c r="AK42" s="1103"/>
    </row>
    <row r="43" spans="2:37">
      <c r="B43" s="2454"/>
      <c r="C43" s="2454"/>
      <c r="D43" s="2454"/>
      <c r="E43" s="2457"/>
      <c r="F43" s="2457"/>
      <c r="G43" s="2458"/>
      <c r="H43" s="2459"/>
      <c r="I43" s="2458"/>
      <c r="J43" s="2459"/>
      <c r="K43" s="2457"/>
      <c r="L43" s="2457"/>
      <c r="M43" s="2460"/>
      <c r="N43" s="2460"/>
      <c r="O43" s="2461"/>
      <c r="P43" s="2461"/>
      <c r="Q43" s="2461"/>
      <c r="R43" s="2460"/>
      <c r="S43" s="2462"/>
      <c r="T43" s="2461"/>
      <c r="U43" s="2461"/>
      <c r="V43" s="2460"/>
      <c r="W43" s="2460"/>
      <c r="X43" s="2463"/>
      <c r="Y43" s="2463"/>
      <c r="Z43" s="2463"/>
      <c r="AA43" s="2463"/>
      <c r="AB43" s="2463"/>
      <c r="AC43" s="2463"/>
      <c r="AD43" s="2463"/>
      <c r="AE43" s="2463"/>
      <c r="AF43" s="2463"/>
      <c r="AG43" s="2463"/>
      <c r="AH43" s="2464">
        <f t="shared" si="0"/>
        <v>0</v>
      </c>
      <c r="AI43" s="1103"/>
      <c r="AJ43" s="2465"/>
      <c r="AK43" s="1103"/>
    </row>
    <row r="44" spans="2:37">
      <c r="B44" s="2454"/>
      <c r="C44" s="2454"/>
      <c r="D44" s="2454"/>
      <c r="E44" s="2457"/>
      <c r="F44" s="2457"/>
      <c r="G44" s="2458"/>
      <c r="H44" s="2459"/>
      <c r="I44" s="2458"/>
      <c r="J44" s="2459"/>
      <c r="K44" s="2457"/>
      <c r="L44" s="2457"/>
      <c r="M44" s="2460"/>
      <c r="N44" s="2460"/>
      <c r="O44" s="2461"/>
      <c r="P44" s="2461"/>
      <c r="Q44" s="2461"/>
      <c r="R44" s="2460"/>
      <c r="S44" s="2462"/>
      <c r="T44" s="2461"/>
      <c r="U44" s="2461"/>
      <c r="V44" s="2460"/>
      <c r="W44" s="2460"/>
      <c r="X44" s="2463"/>
      <c r="Y44" s="2463"/>
      <c r="Z44" s="2463"/>
      <c r="AA44" s="2463"/>
      <c r="AB44" s="2463"/>
      <c r="AC44" s="2463"/>
      <c r="AD44" s="2463"/>
      <c r="AE44" s="2463"/>
      <c r="AF44" s="2463"/>
      <c r="AG44" s="2463"/>
      <c r="AH44" s="2464">
        <f t="shared" si="0"/>
        <v>0</v>
      </c>
      <c r="AI44" s="1103"/>
      <c r="AJ44" s="2465"/>
      <c r="AK44" s="1103"/>
    </row>
    <row r="45" spans="2:37">
      <c r="B45" s="2454"/>
      <c r="C45" s="2454"/>
      <c r="D45" s="2454"/>
      <c r="E45" s="2457"/>
      <c r="F45" s="2457"/>
      <c r="G45" s="2458"/>
      <c r="H45" s="2459"/>
      <c r="I45" s="2458"/>
      <c r="J45" s="2459"/>
      <c r="K45" s="2457"/>
      <c r="L45" s="2457"/>
      <c r="M45" s="2460"/>
      <c r="N45" s="2460"/>
      <c r="O45" s="2461"/>
      <c r="P45" s="2461"/>
      <c r="Q45" s="2461"/>
      <c r="R45" s="2460"/>
      <c r="S45" s="2462"/>
      <c r="T45" s="2461"/>
      <c r="U45" s="2461"/>
      <c r="V45" s="2460"/>
      <c r="W45" s="2460"/>
      <c r="X45" s="2463"/>
      <c r="Y45" s="2463"/>
      <c r="Z45" s="2463"/>
      <c r="AA45" s="2463"/>
      <c r="AB45" s="2463"/>
      <c r="AC45" s="2463"/>
      <c r="AD45" s="2463"/>
      <c r="AE45" s="2463"/>
      <c r="AF45" s="2463"/>
      <c r="AG45" s="2463"/>
      <c r="AH45" s="2464">
        <f t="shared" si="0"/>
        <v>0</v>
      </c>
      <c r="AI45" s="1103"/>
      <c r="AJ45" s="2465"/>
      <c r="AK45" s="1103"/>
    </row>
    <row r="46" spans="2:37">
      <c r="B46" s="2454"/>
      <c r="C46" s="2454"/>
      <c r="D46" s="2454"/>
      <c r="E46" s="2457"/>
      <c r="F46" s="2457"/>
      <c r="G46" s="2458"/>
      <c r="H46" s="2459"/>
      <c r="I46" s="2458"/>
      <c r="J46" s="2459"/>
      <c r="K46" s="2457"/>
      <c r="L46" s="2457"/>
      <c r="M46" s="2460"/>
      <c r="N46" s="2460"/>
      <c r="O46" s="2461"/>
      <c r="P46" s="2461"/>
      <c r="Q46" s="2461"/>
      <c r="R46" s="2460"/>
      <c r="S46" s="2462"/>
      <c r="T46" s="2461"/>
      <c r="U46" s="2461"/>
      <c r="V46" s="2460"/>
      <c r="W46" s="2460"/>
      <c r="X46" s="2463"/>
      <c r="Y46" s="2463"/>
      <c r="Z46" s="2463"/>
      <c r="AA46" s="2463"/>
      <c r="AB46" s="2463"/>
      <c r="AC46" s="2463"/>
      <c r="AD46" s="2463"/>
      <c r="AE46" s="2463"/>
      <c r="AF46" s="2463"/>
      <c r="AG46" s="2463"/>
      <c r="AH46" s="2464">
        <f t="shared" si="0"/>
        <v>0</v>
      </c>
      <c r="AI46" s="1103"/>
      <c r="AJ46" s="2465"/>
      <c r="AK46" s="1103"/>
    </row>
    <row r="47" spans="2:37">
      <c r="B47" s="2454"/>
      <c r="C47" s="2454"/>
      <c r="D47" s="2454"/>
      <c r="E47" s="2457"/>
      <c r="F47" s="2457"/>
      <c r="G47" s="2458"/>
      <c r="H47" s="2459"/>
      <c r="I47" s="2458"/>
      <c r="J47" s="2459"/>
      <c r="K47" s="2457"/>
      <c r="L47" s="2457"/>
      <c r="M47" s="2460"/>
      <c r="N47" s="2460"/>
      <c r="O47" s="2461"/>
      <c r="P47" s="2461"/>
      <c r="Q47" s="2461"/>
      <c r="R47" s="2460"/>
      <c r="S47" s="2462"/>
      <c r="T47" s="2461"/>
      <c r="U47" s="2461"/>
      <c r="V47" s="2460"/>
      <c r="W47" s="2460"/>
      <c r="X47" s="2463"/>
      <c r="Y47" s="2463"/>
      <c r="Z47" s="2463"/>
      <c r="AA47" s="2463"/>
      <c r="AB47" s="2463"/>
      <c r="AC47" s="2463"/>
      <c r="AD47" s="2463"/>
      <c r="AE47" s="2463"/>
      <c r="AF47" s="2463"/>
      <c r="AG47" s="2463"/>
      <c r="AH47" s="2464">
        <f t="shared" si="0"/>
        <v>0</v>
      </c>
      <c r="AI47" s="1103"/>
      <c r="AJ47" s="2465"/>
      <c r="AK47" s="1103"/>
    </row>
    <row r="48" spans="2:37">
      <c r="B48" s="2454"/>
      <c r="C48" s="2454"/>
      <c r="D48" s="2454"/>
      <c r="E48" s="2457"/>
      <c r="F48" s="2457"/>
      <c r="G48" s="2458"/>
      <c r="H48" s="2459"/>
      <c r="I48" s="2458"/>
      <c r="J48" s="2459"/>
      <c r="K48" s="2457"/>
      <c r="L48" s="2457"/>
      <c r="M48" s="2460"/>
      <c r="N48" s="2460"/>
      <c r="O48" s="2461"/>
      <c r="P48" s="2461"/>
      <c r="Q48" s="2461"/>
      <c r="R48" s="2460"/>
      <c r="S48" s="2462"/>
      <c r="T48" s="2461"/>
      <c r="U48" s="2461"/>
      <c r="V48" s="2460"/>
      <c r="W48" s="2460"/>
      <c r="X48" s="2463"/>
      <c r="Y48" s="2463"/>
      <c r="Z48" s="2463"/>
      <c r="AA48" s="2463"/>
      <c r="AB48" s="2463"/>
      <c r="AC48" s="2463"/>
      <c r="AD48" s="2463"/>
      <c r="AE48" s="2463"/>
      <c r="AF48" s="2463"/>
      <c r="AG48" s="2463"/>
      <c r="AH48" s="2464">
        <f t="shared" si="0"/>
        <v>0</v>
      </c>
      <c r="AI48" s="1103"/>
      <c r="AJ48" s="2465"/>
      <c r="AK48" s="1103"/>
    </row>
    <row r="49" spans="2:37">
      <c r="B49" s="2454"/>
      <c r="C49" s="2454"/>
      <c r="D49" s="2454"/>
      <c r="E49" s="2457"/>
      <c r="F49" s="2457"/>
      <c r="G49" s="2458"/>
      <c r="H49" s="2459"/>
      <c r="I49" s="2458"/>
      <c r="J49" s="2459"/>
      <c r="K49" s="2457"/>
      <c r="L49" s="2457"/>
      <c r="M49" s="2460"/>
      <c r="N49" s="2460"/>
      <c r="O49" s="2461"/>
      <c r="P49" s="2461"/>
      <c r="Q49" s="2461"/>
      <c r="R49" s="2460"/>
      <c r="S49" s="2462"/>
      <c r="T49" s="2461"/>
      <c r="U49" s="2461"/>
      <c r="V49" s="2460"/>
      <c r="W49" s="2460"/>
      <c r="X49" s="2463"/>
      <c r="Y49" s="2463"/>
      <c r="Z49" s="2463"/>
      <c r="AA49" s="2463"/>
      <c r="AB49" s="2463"/>
      <c r="AC49" s="2463"/>
      <c r="AD49" s="2463"/>
      <c r="AE49" s="2463"/>
      <c r="AF49" s="2463"/>
      <c r="AG49" s="2463"/>
      <c r="AH49" s="2464">
        <f t="shared" si="0"/>
        <v>0</v>
      </c>
      <c r="AI49" s="1103"/>
      <c r="AJ49" s="2465"/>
      <c r="AK49" s="1103"/>
    </row>
    <row r="50" spans="2:37">
      <c r="B50" s="2454"/>
      <c r="C50" s="2454"/>
      <c r="D50" s="2454"/>
      <c r="E50" s="2457"/>
      <c r="F50" s="2457"/>
      <c r="G50" s="2458"/>
      <c r="H50" s="2459"/>
      <c r="I50" s="2458"/>
      <c r="J50" s="2459"/>
      <c r="K50" s="2457"/>
      <c r="L50" s="2457"/>
      <c r="M50" s="2460"/>
      <c r="N50" s="2460"/>
      <c r="O50" s="2461"/>
      <c r="P50" s="2461"/>
      <c r="Q50" s="2461"/>
      <c r="R50" s="2460"/>
      <c r="S50" s="2462"/>
      <c r="T50" s="2461"/>
      <c r="U50" s="2461"/>
      <c r="V50" s="2460"/>
      <c r="W50" s="2460"/>
      <c r="X50" s="2463"/>
      <c r="Y50" s="2463"/>
      <c r="Z50" s="2463"/>
      <c r="AA50" s="2463"/>
      <c r="AB50" s="2463"/>
      <c r="AC50" s="2463"/>
      <c r="AD50" s="2463"/>
      <c r="AE50" s="2463"/>
      <c r="AF50" s="2463"/>
      <c r="AG50" s="2463"/>
      <c r="AH50" s="2464">
        <f t="shared" si="0"/>
        <v>0</v>
      </c>
      <c r="AI50" s="1103"/>
      <c r="AJ50" s="2465"/>
      <c r="AK50" s="1103"/>
    </row>
    <row r="51" spans="2:37">
      <c r="B51" s="2454"/>
      <c r="C51" s="2454"/>
      <c r="D51" s="2454"/>
      <c r="E51" s="2457"/>
      <c r="F51" s="2457"/>
      <c r="G51" s="2458"/>
      <c r="H51" s="2459"/>
      <c r="I51" s="2458"/>
      <c r="J51" s="2459"/>
      <c r="K51" s="2457"/>
      <c r="L51" s="2457"/>
      <c r="M51" s="2460"/>
      <c r="N51" s="2460"/>
      <c r="O51" s="2461"/>
      <c r="P51" s="2461"/>
      <c r="Q51" s="2461"/>
      <c r="R51" s="2460"/>
      <c r="S51" s="2462"/>
      <c r="T51" s="2461"/>
      <c r="U51" s="2461"/>
      <c r="V51" s="2460"/>
      <c r="W51" s="2460"/>
      <c r="X51" s="2463"/>
      <c r="Y51" s="2463"/>
      <c r="Z51" s="2463"/>
      <c r="AA51" s="2463"/>
      <c r="AB51" s="2463"/>
      <c r="AC51" s="2463"/>
      <c r="AD51" s="2463"/>
      <c r="AE51" s="2463"/>
      <c r="AF51" s="2463"/>
      <c r="AG51" s="2463"/>
      <c r="AH51" s="2464">
        <f t="shared" si="0"/>
        <v>0</v>
      </c>
      <c r="AI51" s="1103"/>
      <c r="AJ51" s="2465"/>
      <c r="AK51" s="1103"/>
    </row>
    <row r="52" spans="2:37">
      <c r="B52" s="2454"/>
      <c r="C52" s="2454"/>
      <c r="D52" s="2454"/>
      <c r="E52" s="2457"/>
      <c r="F52" s="2457"/>
      <c r="G52" s="2458"/>
      <c r="H52" s="2459"/>
      <c r="I52" s="2458"/>
      <c r="J52" s="2459"/>
      <c r="K52" s="2457"/>
      <c r="L52" s="2457"/>
      <c r="M52" s="2460"/>
      <c r="N52" s="2460"/>
      <c r="O52" s="2461"/>
      <c r="P52" s="2461"/>
      <c r="Q52" s="2461"/>
      <c r="R52" s="2460"/>
      <c r="S52" s="2462"/>
      <c r="T52" s="2461"/>
      <c r="U52" s="2461"/>
      <c r="V52" s="2460"/>
      <c r="W52" s="2460"/>
      <c r="X52" s="2463"/>
      <c r="Y52" s="2463"/>
      <c r="Z52" s="2463"/>
      <c r="AA52" s="2463"/>
      <c r="AB52" s="2463"/>
      <c r="AC52" s="2463"/>
      <c r="AD52" s="2463"/>
      <c r="AE52" s="2463"/>
      <c r="AF52" s="2463"/>
      <c r="AG52" s="2463"/>
      <c r="AH52" s="2464">
        <f t="shared" si="0"/>
        <v>0</v>
      </c>
      <c r="AI52" s="1103"/>
      <c r="AJ52" s="2465"/>
      <c r="AK52" s="1103"/>
    </row>
    <row r="53" spans="2:37">
      <c r="B53" s="2454"/>
      <c r="C53" s="2454"/>
      <c r="D53" s="2454"/>
      <c r="E53" s="2457"/>
      <c r="F53" s="2457"/>
      <c r="G53" s="2458"/>
      <c r="H53" s="2459"/>
      <c r="I53" s="2458"/>
      <c r="J53" s="2459"/>
      <c r="K53" s="2457"/>
      <c r="L53" s="2457"/>
      <c r="M53" s="2460"/>
      <c r="N53" s="2460"/>
      <c r="O53" s="2461"/>
      <c r="P53" s="2461"/>
      <c r="Q53" s="2461"/>
      <c r="R53" s="2460"/>
      <c r="S53" s="2462"/>
      <c r="T53" s="2461"/>
      <c r="U53" s="2461"/>
      <c r="V53" s="2460"/>
      <c r="W53" s="2460"/>
      <c r="X53" s="2463"/>
      <c r="Y53" s="2463"/>
      <c r="Z53" s="2463"/>
      <c r="AA53" s="2463"/>
      <c r="AB53" s="2463"/>
      <c r="AC53" s="2463"/>
      <c r="AD53" s="2463"/>
      <c r="AE53" s="2463"/>
      <c r="AF53" s="2463"/>
      <c r="AG53" s="2463"/>
      <c r="AH53" s="2464">
        <f t="shared" si="0"/>
        <v>0</v>
      </c>
      <c r="AI53" s="1103"/>
      <c r="AJ53" s="2465"/>
      <c r="AK53" s="1103"/>
    </row>
    <row r="54" spans="2:37">
      <c r="B54" s="2454"/>
      <c r="C54" s="2454"/>
      <c r="D54" s="2454"/>
      <c r="E54" s="2457"/>
      <c r="F54" s="2457"/>
      <c r="G54" s="2458"/>
      <c r="H54" s="2459"/>
      <c r="I54" s="2458"/>
      <c r="J54" s="2459"/>
      <c r="K54" s="2457"/>
      <c r="L54" s="2457"/>
      <c r="M54" s="2460"/>
      <c r="N54" s="2460"/>
      <c r="O54" s="2461"/>
      <c r="P54" s="2461"/>
      <c r="Q54" s="2461"/>
      <c r="R54" s="2460"/>
      <c r="S54" s="2462"/>
      <c r="T54" s="2461"/>
      <c r="U54" s="2461"/>
      <c r="V54" s="2460"/>
      <c r="W54" s="2460"/>
      <c r="X54" s="2463"/>
      <c r="Y54" s="2463"/>
      <c r="Z54" s="2463"/>
      <c r="AA54" s="2463"/>
      <c r="AB54" s="2463"/>
      <c r="AC54" s="2463"/>
      <c r="AD54" s="2463"/>
      <c r="AE54" s="2463"/>
      <c r="AF54" s="2463"/>
      <c r="AG54" s="2463"/>
      <c r="AH54" s="2464">
        <f t="shared" si="0"/>
        <v>0</v>
      </c>
      <c r="AI54" s="1103"/>
      <c r="AJ54" s="2465"/>
      <c r="AK54" s="1103"/>
    </row>
    <row r="55" spans="2:37">
      <c r="B55" s="2454"/>
      <c r="C55" s="2454"/>
      <c r="D55" s="2454"/>
      <c r="E55" s="2457"/>
      <c r="F55" s="2457"/>
      <c r="G55" s="2458"/>
      <c r="H55" s="2459"/>
      <c r="I55" s="2458"/>
      <c r="J55" s="2459"/>
      <c r="K55" s="2457"/>
      <c r="L55" s="2457"/>
      <c r="M55" s="2460"/>
      <c r="N55" s="2460"/>
      <c r="O55" s="2461"/>
      <c r="P55" s="2461"/>
      <c r="Q55" s="2461"/>
      <c r="R55" s="2460"/>
      <c r="S55" s="2462"/>
      <c r="T55" s="2461"/>
      <c r="U55" s="2461"/>
      <c r="V55" s="2460"/>
      <c r="W55" s="2460"/>
      <c r="X55" s="2463"/>
      <c r="Y55" s="2463"/>
      <c r="Z55" s="2463"/>
      <c r="AA55" s="2463"/>
      <c r="AB55" s="2463"/>
      <c r="AC55" s="2463"/>
      <c r="AD55" s="2463"/>
      <c r="AE55" s="2463"/>
      <c r="AF55" s="2463"/>
      <c r="AG55" s="2463"/>
      <c r="AH55" s="2464">
        <f t="shared" si="0"/>
        <v>0</v>
      </c>
      <c r="AI55" s="1103"/>
      <c r="AJ55" s="2465"/>
      <c r="AK55" s="1103"/>
    </row>
    <row r="56" spans="2:37">
      <c r="B56" s="2454"/>
      <c r="C56" s="2454"/>
      <c r="D56" s="2454"/>
      <c r="E56" s="2457"/>
      <c r="F56" s="2457"/>
      <c r="G56" s="2458"/>
      <c r="H56" s="2459"/>
      <c r="I56" s="2458"/>
      <c r="J56" s="2459"/>
      <c r="K56" s="2457"/>
      <c r="L56" s="2457"/>
      <c r="M56" s="2460"/>
      <c r="N56" s="2460"/>
      <c r="O56" s="2461"/>
      <c r="P56" s="2461"/>
      <c r="Q56" s="2461"/>
      <c r="R56" s="2460"/>
      <c r="S56" s="2462"/>
      <c r="T56" s="2461"/>
      <c r="U56" s="2461"/>
      <c r="V56" s="2460"/>
      <c r="W56" s="2460"/>
      <c r="X56" s="2463"/>
      <c r="Y56" s="2463"/>
      <c r="Z56" s="2463"/>
      <c r="AA56" s="2463"/>
      <c r="AB56" s="2463"/>
      <c r="AC56" s="2463"/>
      <c r="AD56" s="2463"/>
      <c r="AE56" s="2463"/>
      <c r="AF56" s="2463"/>
      <c r="AG56" s="2463"/>
      <c r="AH56" s="2464">
        <f t="shared" si="0"/>
        <v>0</v>
      </c>
      <c r="AI56" s="1103"/>
      <c r="AJ56" s="2465"/>
      <c r="AK56" s="1103"/>
    </row>
    <row r="57" spans="2:37">
      <c r="B57" s="2454"/>
      <c r="C57" s="2454"/>
      <c r="D57" s="2454"/>
      <c r="E57" s="2457"/>
      <c r="F57" s="2457"/>
      <c r="G57" s="2458"/>
      <c r="H57" s="2459"/>
      <c r="I57" s="2458"/>
      <c r="J57" s="2459"/>
      <c r="K57" s="2457"/>
      <c r="L57" s="2457"/>
      <c r="M57" s="2460"/>
      <c r="N57" s="2460"/>
      <c r="O57" s="2461"/>
      <c r="P57" s="2461"/>
      <c r="Q57" s="2461"/>
      <c r="R57" s="2460"/>
      <c r="S57" s="2462"/>
      <c r="T57" s="2461"/>
      <c r="U57" s="2461"/>
      <c r="V57" s="2460"/>
      <c r="W57" s="2460"/>
      <c r="X57" s="2463"/>
      <c r="Y57" s="2463"/>
      <c r="Z57" s="2463"/>
      <c r="AA57" s="2463"/>
      <c r="AB57" s="2463"/>
      <c r="AC57" s="2463"/>
      <c r="AD57" s="2463"/>
      <c r="AE57" s="2463"/>
      <c r="AF57" s="2463"/>
      <c r="AG57" s="2463"/>
      <c r="AH57" s="2464">
        <f t="shared" si="0"/>
        <v>0</v>
      </c>
      <c r="AI57" s="1103"/>
      <c r="AJ57" s="2465"/>
      <c r="AK57" s="1103"/>
    </row>
    <row r="58" spans="2:37">
      <c r="B58" s="2454"/>
      <c r="C58" s="2454"/>
      <c r="D58" s="2454"/>
      <c r="E58" s="2457"/>
      <c r="F58" s="2457"/>
      <c r="G58" s="2458"/>
      <c r="H58" s="2459"/>
      <c r="I58" s="2458"/>
      <c r="J58" s="2459"/>
      <c r="K58" s="2457"/>
      <c r="L58" s="2457"/>
      <c r="M58" s="2460"/>
      <c r="N58" s="2460"/>
      <c r="O58" s="2461"/>
      <c r="P58" s="2461"/>
      <c r="Q58" s="2461"/>
      <c r="R58" s="2460"/>
      <c r="S58" s="2462"/>
      <c r="T58" s="2461"/>
      <c r="U58" s="2461"/>
      <c r="V58" s="2460"/>
      <c r="W58" s="2460"/>
      <c r="X58" s="2463"/>
      <c r="Y58" s="2463"/>
      <c r="Z58" s="2463"/>
      <c r="AA58" s="2463"/>
      <c r="AB58" s="2463"/>
      <c r="AC58" s="2463"/>
      <c r="AD58" s="2463"/>
      <c r="AE58" s="2463"/>
      <c r="AF58" s="2463"/>
      <c r="AG58" s="2463"/>
      <c r="AH58" s="2464">
        <f t="shared" si="0"/>
        <v>0</v>
      </c>
      <c r="AI58" s="1103"/>
      <c r="AJ58" s="2465"/>
      <c r="AK58" s="1103"/>
    </row>
    <row r="59" spans="2:37">
      <c r="B59" s="2454"/>
      <c r="C59" s="2454"/>
      <c r="D59" s="2454"/>
      <c r="E59" s="2457"/>
      <c r="F59" s="2457"/>
      <c r="G59" s="2458"/>
      <c r="H59" s="2459"/>
      <c r="I59" s="2458"/>
      <c r="J59" s="2459"/>
      <c r="K59" s="2457"/>
      <c r="L59" s="2457"/>
      <c r="M59" s="2460"/>
      <c r="N59" s="2460"/>
      <c r="O59" s="2461"/>
      <c r="P59" s="2461"/>
      <c r="Q59" s="2461"/>
      <c r="R59" s="2460"/>
      <c r="S59" s="2462"/>
      <c r="T59" s="2461"/>
      <c r="U59" s="2461"/>
      <c r="V59" s="2460"/>
      <c r="W59" s="2460"/>
      <c r="X59" s="2463"/>
      <c r="Y59" s="2463"/>
      <c r="Z59" s="2463"/>
      <c r="AA59" s="2463"/>
      <c r="AB59" s="2463"/>
      <c r="AC59" s="2463"/>
      <c r="AD59" s="2463"/>
      <c r="AE59" s="2463"/>
      <c r="AF59" s="2463"/>
      <c r="AG59" s="2463"/>
      <c r="AH59" s="2464">
        <f t="shared" si="0"/>
        <v>0</v>
      </c>
      <c r="AI59" s="1103"/>
      <c r="AJ59" s="2465"/>
      <c r="AK59" s="1103"/>
    </row>
    <row r="60" spans="2:37">
      <c r="B60" s="2454"/>
      <c r="C60" s="2454"/>
      <c r="D60" s="2454"/>
      <c r="E60" s="2457"/>
      <c r="F60" s="2457"/>
      <c r="G60" s="2458"/>
      <c r="H60" s="2459"/>
      <c r="I60" s="2458"/>
      <c r="J60" s="2459"/>
      <c r="K60" s="2457"/>
      <c r="L60" s="2457"/>
      <c r="M60" s="2460"/>
      <c r="N60" s="2460"/>
      <c r="O60" s="2461"/>
      <c r="P60" s="2461"/>
      <c r="Q60" s="2461"/>
      <c r="R60" s="2460"/>
      <c r="S60" s="2462"/>
      <c r="T60" s="2461"/>
      <c r="U60" s="2461"/>
      <c r="V60" s="2460"/>
      <c r="W60" s="2460"/>
      <c r="X60" s="2463"/>
      <c r="Y60" s="2463"/>
      <c r="Z60" s="2463"/>
      <c r="AA60" s="2463"/>
      <c r="AB60" s="2463"/>
      <c r="AC60" s="2463"/>
      <c r="AD60" s="2463"/>
      <c r="AE60" s="2463"/>
      <c r="AF60" s="2463"/>
      <c r="AG60" s="2463"/>
      <c r="AH60" s="2464">
        <f t="shared" si="0"/>
        <v>0</v>
      </c>
      <c r="AI60" s="1103"/>
      <c r="AJ60" s="2465"/>
      <c r="AK60" s="1103"/>
    </row>
    <row r="61" spans="2:37">
      <c r="B61" s="2454"/>
      <c r="C61" s="2454"/>
      <c r="D61" s="2454"/>
      <c r="E61" s="2457"/>
      <c r="F61" s="2457"/>
      <c r="G61" s="2458"/>
      <c r="H61" s="2459"/>
      <c r="I61" s="2458"/>
      <c r="J61" s="2459"/>
      <c r="K61" s="2457"/>
      <c r="L61" s="2457"/>
      <c r="M61" s="2460"/>
      <c r="N61" s="2460"/>
      <c r="O61" s="2461"/>
      <c r="P61" s="2461"/>
      <c r="Q61" s="2461"/>
      <c r="R61" s="2460"/>
      <c r="S61" s="2462"/>
      <c r="T61" s="2461"/>
      <c r="U61" s="2461"/>
      <c r="V61" s="2460"/>
      <c r="W61" s="2460"/>
      <c r="X61" s="2463"/>
      <c r="Y61" s="2463"/>
      <c r="Z61" s="2463"/>
      <c r="AA61" s="2463"/>
      <c r="AB61" s="2463"/>
      <c r="AC61" s="2463"/>
      <c r="AD61" s="2463"/>
      <c r="AE61" s="2463"/>
      <c r="AF61" s="2463"/>
      <c r="AG61" s="2463"/>
      <c r="AH61" s="2464">
        <f t="shared" si="0"/>
        <v>0</v>
      </c>
      <c r="AI61" s="1103"/>
      <c r="AJ61" s="2465"/>
      <c r="AK61" s="1103"/>
    </row>
    <row r="62" spans="2:37">
      <c r="B62" s="2454"/>
      <c r="C62" s="2454"/>
      <c r="D62" s="2454"/>
      <c r="E62" s="2457"/>
      <c r="F62" s="2457"/>
      <c r="G62" s="2458"/>
      <c r="H62" s="2459"/>
      <c r="I62" s="2458"/>
      <c r="J62" s="2459"/>
      <c r="K62" s="2457"/>
      <c r="L62" s="2457"/>
      <c r="M62" s="2460"/>
      <c r="N62" s="2460"/>
      <c r="O62" s="2461"/>
      <c r="P62" s="2461"/>
      <c r="Q62" s="2461"/>
      <c r="R62" s="2460"/>
      <c r="S62" s="2462"/>
      <c r="T62" s="2461"/>
      <c r="U62" s="2461"/>
      <c r="V62" s="2460"/>
      <c r="W62" s="2460"/>
      <c r="X62" s="2463"/>
      <c r="Y62" s="2463"/>
      <c r="Z62" s="2463"/>
      <c r="AA62" s="2463"/>
      <c r="AB62" s="2463"/>
      <c r="AC62" s="2463"/>
      <c r="AD62" s="2463"/>
      <c r="AE62" s="2463"/>
      <c r="AF62" s="2463"/>
      <c r="AG62" s="2463"/>
      <c r="AH62" s="2464">
        <f t="shared" si="0"/>
        <v>0</v>
      </c>
      <c r="AI62" s="1103"/>
      <c r="AJ62" s="2465"/>
      <c r="AK62" s="1103"/>
    </row>
    <row r="63" spans="2:37">
      <c r="B63" s="2454"/>
      <c r="C63" s="2454"/>
      <c r="D63" s="2454"/>
      <c r="E63" s="2457"/>
      <c r="F63" s="2457"/>
      <c r="G63" s="2458"/>
      <c r="H63" s="2459"/>
      <c r="I63" s="2458"/>
      <c r="J63" s="2459"/>
      <c r="K63" s="2457"/>
      <c r="L63" s="2457"/>
      <c r="M63" s="2460"/>
      <c r="N63" s="2460"/>
      <c r="O63" s="2461"/>
      <c r="P63" s="2461"/>
      <c r="Q63" s="2461"/>
      <c r="R63" s="2460"/>
      <c r="S63" s="2462"/>
      <c r="T63" s="2461"/>
      <c r="U63" s="2461"/>
      <c r="V63" s="2460"/>
      <c r="W63" s="2460"/>
      <c r="X63" s="2463"/>
      <c r="Y63" s="2463"/>
      <c r="Z63" s="2463"/>
      <c r="AA63" s="2463"/>
      <c r="AB63" s="2463"/>
      <c r="AC63" s="2463"/>
      <c r="AD63" s="2463"/>
      <c r="AE63" s="2463"/>
      <c r="AF63" s="2463"/>
      <c r="AG63" s="2463"/>
      <c r="AH63" s="2464">
        <f t="shared" si="0"/>
        <v>0</v>
      </c>
      <c r="AI63" s="1103"/>
      <c r="AJ63" s="2465"/>
      <c r="AK63" s="1103"/>
    </row>
    <row r="64" spans="2:37">
      <c r="B64" s="2454"/>
      <c r="C64" s="2454"/>
      <c r="D64" s="2454"/>
      <c r="E64" s="2457"/>
      <c r="F64" s="2457"/>
      <c r="G64" s="2458"/>
      <c r="H64" s="2459"/>
      <c r="I64" s="2458"/>
      <c r="J64" s="2459"/>
      <c r="K64" s="2457"/>
      <c r="L64" s="2457"/>
      <c r="M64" s="2460"/>
      <c r="N64" s="2460"/>
      <c r="O64" s="2461"/>
      <c r="P64" s="2461"/>
      <c r="Q64" s="2461"/>
      <c r="R64" s="2460"/>
      <c r="S64" s="2462"/>
      <c r="T64" s="2461"/>
      <c r="U64" s="2461"/>
      <c r="V64" s="2460"/>
      <c r="W64" s="2460"/>
      <c r="X64" s="2463"/>
      <c r="Y64" s="2463"/>
      <c r="Z64" s="2463"/>
      <c r="AA64" s="2463"/>
      <c r="AB64" s="2463"/>
      <c r="AC64" s="2463"/>
      <c r="AD64" s="2463"/>
      <c r="AE64" s="2463"/>
      <c r="AF64" s="2463"/>
      <c r="AG64" s="2463"/>
      <c r="AH64" s="2464">
        <f t="shared" si="0"/>
        <v>0</v>
      </c>
      <c r="AI64" s="1103"/>
      <c r="AJ64" s="2465"/>
      <c r="AK64" s="1103"/>
    </row>
    <row r="65" spans="2:37">
      <c r="B65" s="2454"/>
      <c r="C65" s="2454"/>
      <c r="D65" s="2454"/>
      <c r="E65" s="2457"/>
      <c r="F65" s="2457"/>
      <c r="G65" s="2458"/>
      <c r="H65" s="2459"/>
      <c r="I65" s="2458"/>
      <c r="J65" s="2459"/>
      <c r="K65" s="2457"/>
      <c r="L65" s="2457"/>
      <c r="M65" s="2460"/>
      <c r="N65" s="2460"/>
      <c r="O65" s="2461"/>
      <c r="P65" s="2461"/>
      <c r="Q65" s="2461"/>
      <c r="R65" s="2460"/>
      <c r="S65" s="2462"/>
      <c r="T65" s="2461"/>
      <c r="U65" s="2461"/>
      <c r="V65" s="2460"/>
      <c r="W65" s="2460"/>
      <c r="X65" s="2463"/>
      <c r="Y65" s="2463"/>
      <c r="Z65" s="2463"/>
      <c r="AA65" s="2463"/>
      <c r="AB65" s="2463"/>
      <c r="AC65" s="2463"/>
      <c r="AD65" s="2463"/>
      <c r="AE65" s="2463"/>
      <c r="AF65" s="2463"/>
      <c r="AG65" s="2463"/>
      <c r="AH65" s="2464">
        <f t="shared" si="0"/>
        <v>0</v>
      </c>
      <c r="AI65" s="1103"/>
      <c r="AJ65" s="2465"/>
      <c r="AK65" s="1103"/>
    </row>
    <row r="66" spans="2:37">
      <c r="B66" s="2454"/>
      <c r="C66" s="2454"/>
      <c r="D66" s="2454"/>
      <c r="E66" s="2457"/>
      <c r="F66" s="2457"/>
      <c r="G66" s="2458"/>
      <c r="H66" s="2459"/>
      <c r="I66" s="2458"/>
      <c r="J66" s="2459"/>
      <c r="K66" s="2457"/>
      <c r="L66" s="2457"/>
      <c r="M66" s="2460"/>
      <c r="N66" s="2460"/>
      <c r="O66" s="2461"/>
      <c r="P66" s="2461"/>
      <c r="Q66" s="2461"/>
      <c r="R66" s="2460"/>
      <c r="S66" s="2462"/>
      <c r="T66" s="2461"/>
      <c r="U66" s="2461"/>
      <c r="V66" s="2460"/>
      <c r="W66" s="2460"/>
      <c r="X66" s="2463"/>
      <c r="Y66" s="2463"/>
      <c r="Z66" s="2463"/>
      <c r="AA66" s="2463"/>
      <c r="AB66" s="2463"/>
      <c r="AC66" s="2463"/>
      <c r="AD66" s="2463"/>
      <c r="AE66" s="2463"/>
      <c r="AF66" s="2463"/>
      <c r="AG66" s="2463"/>
      <c r="AH66" s="2464">
        <f t="shared" si="0"/>
        <v>0</v>
      </c>
      <c r="AI66" s="1103"/>
      <c r="AJ66" s="2465"/>
      <c r="AK66" s="1103"/>
    </row>
    <row r="67" spans="2:37">
      <c r="B67" s="2454"/>
      <c r="C67" s="2454"/>
      <c r="D67" s="2454"/>
      <c r="E67" s="2457"/>
      <c r="F67" s="2457"/>
      <c r="G67" s="2458"/>
      <c r="H67" s="2459"/>
      <c r="I67" s="2458"/>
      <c r="J67" s="2459"/>
      <c r="K67" s="2457"/>
      <c r="L67" s="2457"/>
      <c r="M67" s="2460"/>
      <c r="N67" s="2460"/>
      <c r="O67" s="2461"/>
      <c r="P67" s="2461"/>
      <c r="Q67" s="2461"/>
      <c r="R67" s="2460"/>
      <c r="S67" s="2462"/>
      <c r="T67" s="2461"/>
      <c r="U67" s="2461"/>
      <c r="V67" s="2460"/>
      <c r="W67" s="2460"/>
      <c r="X67" s="2463"/>
      <c r="Y67" s="2463"/>
      <c r="Z67" s="2463"/>
      <c r="AA67" s="2463"/>
      <c r="AB67" s="2463"/>
      <c r="AC67" s="2463"/>
      <c r="AD67" s="2463"/>
      <c r="AE67" s="2463"/>
      <c r="AF67" s="2463"/>
      <c r="AG67" s="2463"/>
      <c r="AH67" s="2464">
        <f t="shared" si="0"/>
        <v>0</v>
      </c>
      <c r="AI67" s="1103"/>
      <c r="AJ67" s="2465"/>
      <c r="AK67" s="1103"/>
    </row>
    <row r="68" spans="2:37">
      <c r="B68" s="2454"/>
      <c r="C68" s="2454"/>
      <c r="D68" s="2454"/>
      <c r="E68" s="2457"/>
      <c r="F68" s="2457"/>
      <c r="G68" s="2458"/>
      <c r="H68" s="2459"/>
      <c r="I68" s="2458"/>
      <c r="J68" s="2459"/>
      <c r="K68" s="2457"/>
      <c r="L68" s="2457"/>
      <c r="M68" s="2460"/>
      <c r="N68" s="2460"/>
      <c r="O68" s="2461"/>
      <c r="P68" s="2461"/>
      <c r="Q68" s="2461"/>
      <c r="R68" s="2460"/>
      <c r="S68" s="2462"/>
      <c r="T68" s="2461"/>
      <c r="U68" s="2461"/>
      <c r="V68" s="2460"/>
      <c r="W68" s="2460"/>
      <c r="X68" s="2463"/>
      <c r="Y68" s="2463"/>
      <c r="Z68" s="2463"/>
      <c r="AA68" s="2463"/>
      <c r="AB68" s="2463"/>
      <c r="AC68" s="2463"/>
      <c r="AD68" s="2463"/>
      <c r="AE68" s="2463"/>
      <c r="AF68" s="2463"/>
      <c r="AG68" s="2463"/>
      <c r="AH68" s="2464">
        <f t="shared" si="0"/>
        <v>0</v>
      </c>
      <c r="AI68" s="1103"/>
      <c r="AJ68" s="2465"/>
      <c r="AK68" s="1103"/>
    </row>
    <row r="69" spans="2:37">
      <c r="B69" s="2454"/>
      <c r="C69" s="2454"/>
      <c r="D69" s="2454"/>
      <c r="E69" s="2457"/>
      <c r="F69" s="2457"/>
      <c r="G69" s="2458"/>
      <c r="H69" s="2459"/>
      <c r="I69" s="2458"/>
      <c r="J69" s="2459"/>
      <c r="K69" s="2457"/>
      <c r="L69" s="2457"/>
      <c r="M69" s="2460"/>
      <c r="N69" s="2460"/>
      <c r="O69" s="2461"/>
      <c r="P69" s="2461"/>
      <c r="Q69" s="2461"/>
      <c r="R69" s="2460"/>
      <c r="S69" s="2462"/>
      <c r="T69" s="2461"/>
      <c r="U69" s="2461"/>
      <c r="V69" s="2460"/>
      <c r="W69" s="2460"/>
      <c r="X69" s="2463"/>
      <c r="Y69" s="2463"/>
      <c r="Z69" s="2463"/>
      <c r="AA69" s="2463"/>
      <c r="AB69" s="2463"/>
      <c r="AC69" s="2463"/>
      <c r="AD69" s="2463"/>
      <c r="AE69" s="2463"/>
      <c r="AF69" s="2463"/>
      <c r="AG69" s="2463"/>
      <c r="AH69" s="2464">
        <f t="shared" si="0"/>
        <v>0</v>
      </c>
      <c r="AI69" s="1103"/>
      <c r="AJ69" s="2465"/>
      <c r="AK69" s="1103"/>
    </row>
    <row r="70" spans="2:37">
      <c r="B70" s="2454"/>
      <c r="C70" s="2454"/>
      <c r="D70" s="2454"/>
      <c r="E70" s="2457"/>
      <c r="F70" s="2457"/>
      <c r="G70" s="2458"/>
      <c r="H70" s="2459"/>
      <c r="I70" s="2458"/>
      <c r="J70" s="2459"/>
      <c r="K70" s="2457"/>
      <c r="L70" s="2457"/>
      <c r="M70" s="2460"/>
      <c r="N70" s="2460"/>
      <c r="O70" s="2461"/>
      <c r="P70" s="2461"/>
      <c r="Q70" s="2461"/>
      <c r="R70" s="2460"/>
      <c r="S70" s="2462"/>
      <c r="T70" s="2461"/>
      <c r="U70" s="2461"/>
      <c r="V70" s="2460"/>
      <c r="W70" s="2460"/>
      <c r="X70" s="2463"/>
      <c r="Y70" s="2463"/>
      <c r="Z70" s="2463"/>
      <c r="AA70" s="2463"/>
      <c r="AB70" s="2463"/>
      <c r="AC70" s="2463"/>
      <c r="AD70" s="2463"/>
      <c r="AE70" s="2463"/>
      <c r="AF70" s="2463"/>
      <c r="AG70" s="2463"/>
      <c r="AH70" s="2464">
        <f t="shared" si="0"/>
        <v>0</v>
      </c>
      <c r="AI70" s="1103"/>
      <c r="AJ70" s="2465"/>
      <c r="AK70" s="1103"/>
    </row>
    <row r="71" spans="2:37">
      <c r="B71" s="2454"/>
      <c r="C71" s="2454"/>
      <c r="D71" s="2454"/>
      <c r="E71" s="2457"/>
      <c r="F71" s="2457"/>
      <c r="G71" s="2458"/>
      <c r="H71" s="2459"/>
      <c r="I71" s="2458"/>
      <c r="J71" s="2459"/>
      <c r="K71" s="2457"/>
      <c r="L71" s="2457"/>
      <c r="M71" s="2460"/>
      <c r="N71" s="2460"/>
      <c r="O71" s="2461"/>
      <c r="P71" s="2461"/>
      <c r="Q71" s="2461"/>
      <c r="R71" s="2460"/>
      <c r="S71" s="2462"/>
      <c r="T71" s="2461"/>
      <c r="U71" s="2461"/>
      <c r="V71" s="2460"/>
      <c r="W71" s="2460"/>
      <c r="X71" s="2463"/>
      <c r="Y71" s="2463"/>
      <c r="Z71" s="2463"/>
      <c r="AA71" s="2463"/>
      <c r="AB71" s="2463"/>
      <c r="AC71" s="2463"/>
      <c r="AD71" s="2463"/>
      <c r="AE71" s="2463"/>
      <c r="AF71" s="2463"/>
      <c r="AG71" s="2463"/>
      <c r="AH71" s="2464">
        <f t="shared" si="0"/>
        <v>0</v>
      </c>
      <c r="AI71" s="1103"/>
      <c r="AJ71" s="2465"/>
      <c r="AK71" s="1103"/>
    </row>
    <row r="72" spans="2:37">
      <c r="B72" s="2454"/>
      <c r="C72" s="2454"/>
      <c r="D72" s="2454"/>
      <c r="E72" s="2457"/>
      <c r="F72" s="2457"/>
      <c r="G72" s="2458"/>
      <c r="H72" s="2459"/>
      <c r="I72" s="2458"/>
      <c r="J72" s="2459"/>
      <c r="K72" s="2457"/>
      <c r="L72" s="2457"/>
      <c r="M72" s="2460"/>
      <c r="N72" s="2460"/>
      <c r="O72" s="2461"/>
      <c r="P72" s="2461"/>
      <c r="Q72" s="2461"/>
      <c r="R72" s="2460"/>
      <c r="S72" s="2462"/>
      <c r="T72" s="2461"/>
      <c r="U72" s="2461"/>
      <c r="V72" s="2460"/>
      <c r="W72" s="2460"/>
      <c r="X72" s="2463"/>
      <c r="Y72" s="2463"/>
      <c r="Z72" s="2463"/>
      <c r="AA72" s="2463"/>
      <c r="AB72" s="2463"/>
      <c r="AC72" s="2463"/>
      <c r="AD72" s="2463"/>
      <c r="AE72" s="2463"/>
      <c r="AF72" s="2463"/>
      <c r="AG72" s="2463"/>
      <c r="AH72" s="2464">
        <f t="shared" si="0"/>
        <v>0</v>
      </c>
      <c r="AI72" s="1103"/>
      <c r="AJ72" s="2465"/>
      <c r="AK72" s="1103"/>
    </row>
    <row r="73" spans="2:37">
      <c r="B73" s="2454"/>
      <c r="C73" s="2454"/>
      <c r="D73" s="2454"/>
      <c r="E73" s="2457"/>
      <c r="F73" s="2457"/>
      <c r="G73" s="2458"/>
      <c r="H73" s="2459"/>
      <c r="I73" s="2458"/>
      <c r="J73" s="2459"/>
      <c r="K73" s="2457"/>
      <c r="L73" s="2457"/>
      <c r="M73" s="2460"/>
      <c r="N73" s="2460"/>
      <c r="O73" s="2461"/>
      <c r="P73" s="2461"/>
      <c r="Q73" s="2461"/>
      <c r="R73" s="2460"/>
      <c r="S73" s="2462"/>
      <c r="T73" s="2461"/>
      <c r="U73" s="2461"/>
      <c r="V73" s="2460"/>
      <c r="W73" s="2460"/>
      <c r="X73" s="2463"/>
      <c r="Y73" s="2463"/>
      <c r="Z73" s="2463"/>
      <c r="AA73" s="2463"/>
      <c r="AB73" s="2463"/>
      <c r="AC73" s="2463"/>
      <c r="AD73" s="2463"/>
      <c r="AE73" s="2463"/>
      <c r="AF73" s="2463"/>
      <c r="AG73" s="2463"/>
      <c r="AH73" s="2464">
        <f t="shared" si="0"/>
        <v>0</v>
      </c>
      <c r="AI73" s="1103"/>
      <c r="AJ73" s="2465"/>
      <c r="AK73" s="1103"/>
    </row>
    <row r="74" spans="2:37">
      <c r="B74" s="2454"/>
      <c r="C74" s="2454"/>
      <c r="D74" s="2454"/>
      <c r="E74" s="2457"/>
      <c r="F74" s="2457"/>
      <c r="G74" s="2458"/>
      <c r="H74" s="2459"/>
      <c r="I74" s="2458"/>
      <c r="J74" s="2459"/>
      <c r="K74" s="2457"/>
      <c r="L74" s="2457"/>
      <c r="M74" s="2460"/>
      <c r="N74" s="2460"/>
      <c r="O74" s="2461"/>
      <c r="P74" s="2461"/>
      <c r="Q74" s="2461"/>
      <c r="R74" s="2460"/>
      <c r="S74" s="2462"/>
      <c r="T74" s="2461"/>
      <c r="U74" s="2461"/>
      <c r="V74" s="2460"/>
      <c r="W74" s="2460"/>
      <c r="X74" s="2463"/>
      <c r="Y74" s="2463"/>
      <c r="Z74" s="2463"/>
      <c r="AA74" s="2463"/>
      <c r="AB74" s="2463"/>
      <c r="AC74" s="2463"/>
      <c r="AD74" s="2463"/>
      <c r="AE74" s="2463"/>
      <c r="AF74" s="2463"/>
      <c r="AG74" s="2463"/>
      <c r="AH74" s="2464">
        <f t="shared" si="0"/>
        <v>0</v>
      </c>
      <c r="AI74" s="1103"/>
      <c r="AJ74" s="2465"/>
      <c r="AK74" s="1103"/>
    </row>
    <row r="75" spans="2:37">
      <c r="B75" s="2454"/>
      <c r="C75" s="2454"/>
      <c r="D75" s="2454"/>
      <c r="E75" s="2457"/>
      <c r="F75" s="2457"/>
      <c r="G75" s="2458"/>
      <c r="H75" s="2459"/>
      <c r="I75" s="2458"/>
      <c r="J75" s="2459"/>
      <c r="K75" s="2457"/>
      <c r="L75" s="2457"/>
      <c r="M75" s="2460"/>
      <c r="N75" s="2460"/>
      <c r="O75" s="2461"/>
      <c r="P75" s="2461"/>
      <c r="Q75" s="2461"/>
      <c r="R75" s="2460"/>
      <c r="S75" s="2462"/>
      <c r="T75" s="2461"/>
      <c r="U75" s="2461"/>
      <c r="V75" s="2460"/>
      <c r="W75" s="2460"/>
      <c r="X75" s="2463"/>
      <c r="Y75" s="2463"/>
      <c r="Z75" s="2463"/>
      <c r="AA75" s="2463"/>
      <c r="AB75" s="2463"/>
      <c r="AC75" s="2463"/>
      <c r="AD75" s="2463"/>
      <c r="AE75" s="2463"/>
      <c r="AF75" s="2463"/>
      <c r="AG75" s="2463"/>
      <c r="AH75" s="2464">
        <f t="shared" si="0"/>
        <v>0</v>
      </c>
      <c r="AI75" s="1103"/>
      <c r="AJ75" s="2465"/>
      <c r="AK75" s="1103"/>
    </row>
    <row r="76" spans="2:37">
      <c r="B76" s="2454"/>
      <c r="C76" s="2454"/>
      <c r="D76" s="2454"/>
      <c r="E76" s="2457"/>
      <c r="F76" s="2457"/>
      <c r="G76" s="2458"/>
      <c r="H76" s="2459"/>
      <c r="I76" s="2458"/>
      <c r="J76" s="2459"/>
      <c r="K76" s="2457"/>
      <c r="L76" s="2457"/>
      <c r="M76" s="2460"/>
      <c r="N76" s="2460"/>
      <c r="O76" s="2461"/>
      <c r="P76" s="2461"/>
      <c r="Q76" s="2461"/>
      <c r="R76" s="2460"/>
      <c r="S76" s="2462"/>
      <c r="T76" s="2461"/>
      <c r="U76" s="2461"/>
      <c r="V76" s="2460"/>
      <c r="W76" s="2460"/>
      <c r="X76" s="2463"/>
      <c r="Y76" s="2463"/>
      <c r="Z76" s="2463"/>
      <c r="AA76" s="2463"/>
      <c r="AB76" s="2463"/>
      <c r="AC76" s="2463"/>
      <c r="AD76" s="2463"/>
      <c r="AE76" s="2463"/>
      <c r="AF76" s="2463"/>
      <c r="AG76" s="2463"/>
      <c r="AH76" s="2464">
        <f t="shared" si="0"/>
        <v>0</v>
      </c>
      <c r="AI76" s="1103"/>
      <c r="AJ76" s="2465"/>
      <c r="AK76" s="1103"/>
    </row>
    <row r="77" spans="2:37">
      <c r="B77" s="2454"/>
      <c r="C77" s="2454"/>
      <c r="D77" s="2454"/>
      <c r="E77" s="2457"/>
      <c r="F77" s="2457"/>
      <c r="G77" s="2458"/>
      <c r="H77" s="2459"/>
      <c r="I77" s="2458"/>
      <c r="J77" s="2459"/>
      <c r="K77" s="2457"/>
      <c r="L77" s="2457"/>
      <c r="M77" s="2460"/>
      <c r="N77" s="2460"/>
      <c r="O77" s="2461"/>
      <c r="P77" s="2461"/>
      <c r="Q77" s="2461"/>
      <c r="R77" s="2460"/>
      <c r="S77" s="2462"/>
      <c r="T77" s="2461"/>
      <c r="U77" s="2461"/>
      <c r="V77" s="2460"/>
      <c r="W77" s="2460"/>
      <c r="X77" s="2463"/>
      <c r="Y77" s="2463"/>
      <c r="Z77" s="2463"/>
      <c r="AA77" s="2463"/>
      <c r="AB77" s="2463"/>
      <c r="AC77" s="2463"/>
      <c r="AD77" s="2463"/>
      <c r="AE77" s="2463"/>
      <c r="AF77" s="2463"/>
      <c r="AG77" s="2463"/>
      <c r="AH77" s="2464">
        <f t="shared" si="0"/>
        <v>0</v>
      </c>
      <c r="AI77" s="1103"/>
      <c r="AJ77" s="2465"/>
      <c r="AK77" s="1103"/>
    </row>
    <row r="78" spans="2:37">
      <c r="B78" s="2454"/>
      <c r="C78" s="2454"/>
      <c r="D78" s="2454"/>
      <c r="E78" s="2457"/>
      <c r="F78" s="2457"/>
      <c r="G78" s="2458"/>
      <c r="H78" s="2459"/>
      <c r="I78" s="2458"/>
      <c r="J78" s="2459"/>
      <c r="K78" s="2457"/>
      <c r="L78" s="2457"/>
      <c r="M78" s="2460"/>
      <c r="N78" s="2460"/>
      <c r="O78" s="2461"/>
      <c r="P78" s="2461"/>
      <c r="Q78" s="2461"/>
      <c r="R78" s="2460"/>
      <c r="S78" s="2462"/>
      <c r="T78" s="2461"/>
      <c r="U78" s="2461"/>
      <c r="V78" s="2460"/>
      <c r="W78" s="2460"/>
      <c r="X78" s="2463"/>
      <c r="Y78" s="2463"/>
      <c r="Z78" s="2463"/>
      <c r="AA78" s="2463"/>
      <c r="AB78" s="2463"/>
      <c r="AC78" s="2463"/>
      <c r="AD78" s="2463"/>
      <c r="AE78" s="2463"/>
      <c r="AF78" s="2463"/>
      <c r="AG78" s="2463"/>
      <c r="AH78" s="2464">
        <f t="shared" si="0"/>
        <v>0</v>
      </c>
      <c r="AI78" s="1103"/>
      <c r="AJ78" s="2465"/>
      <c r="AK78" s="1103"/>
    </row>
    <row r="79" spans="2:37">
      <c r="B79" s="2454"/>
      <c r="C79" s="2454"/>
      <c r="D79" s="2454"/>
      <c r="E79" s="2457"/>
      <c r="F79" s="2457"/>
      <c r="G79" s="2458"/>
      <c r="H79" s="2459"/>
      <c r="I79" s="2458"/>
      <c r="J79" s="2459"/>
      <c r="K79" s="2457"/>
      <c r="L79" s="2457"/>
      <c r="M79" s="2460"/>
      <c r="N79" s="2460"/>
      <c r="O79" s="2461"/>
      <c r="P79" s="2461"/>
      <c r="Q79" s="2461"/>
      <c r="R79" s="2460"/>
      <c r="S79" s="2462"/>
      <c r="T79" s="2461"/>
      <c r="U79" s="2461"/>
      <c r="V79" s="2460"/>
      <c r="W79" s="2460"/>
      <c r="X79" s="2463"/>
      <c r="Y79" s="2463"/>
      <c r="Z79" s="2463"/>
      <c r="AA79" s="2463"/>
      <c r="AB79" s="2463"/>
      <c r="AC79" s="2463"/>
      <c r="AD79" s="2463"/>
      <c r="AE79" s="2463"/>
      <c r="AF79" s="2463"/>
      <c r="AG79" s="2463"/>
      <c r="AH79" s="2464">
        <f t="shared" si="0"/>
        <v>0</v>
      </c>
      <c r="AI79" s="1103"/>
      <c r="AJ79" s="2465"/>
      <c r="AK79" s="1103"/>
    </row>
    <row r="80" spans="2:37">
      <c r="B80" s="2454"/>
      <c r="C80" s="2454"/>
      <c r="D80" s="2454"/>
      <c r="E80" s="2457"/>
      <c r="F80" s="2457"/>
      <c r="G80" s="2458"/>
      <c r="H80" s="2459"/>
      <c r="I80" s="2458"/>
      <c r="J80" s="2459"/>
      <c r="K80" s="2457"/>
      <c r="L80" s="2457"/>
      <c r="M80" s="2460"/>
      <c r="N80" s="2460"/>
      <c r="O80" s="2461"/>
      <c r="P80" s="2461"/>
      <c r="Q80" s="2461"/>
      <c r="R80" s="2460"/>
      <c r="S80" s="2462"/>
      <c r="T80" s="2461"/>
      <c r="U80" s="2461"/>
      <c r="V80" s="2460"/>
      <c r="W80" s="2460"/>
      <c r="X80" s="2463"/>
      <c r="Y80" s="2463"/>
      <c r="Z80" s="2463"/>
      <c r="AA80" s="2463"/>
      <c r="AB80" s="2463"/>
      <c r="AC80" s="2463"/>
      <c r="AD80" s="2463"/>
      <c r="AE80" s="2463"/>
      <c r="AF80" s="2463"/>
      <c r="AG80" s="2463"/>
      <c r="AH80" s="2464">
        <f t="shared" si="0"/>
        <v>0</v>
      </c>
      <c r="AI80" s="1103"/>
      <c r="AJ80" s="2465"/>
      <c r="AK80" s="1103"/>
    </row>
    <row r="81" spans="2:37">
      <c r="B81" s="2454"/>
      <c r="C81" s="2454"/>
      <c r="D81" s="2454"/>
      <c r="E81" s="2457"/>
      <c r="F81" s="2457"/>
      <c r="G81" s="2458"/>
      <c r="H81" s="2459"/>
      <c r="I81" s="2458"/>
      <c r="J81" s="2459"/>
      <c r="K81" s="2457"/>
      <c r="L81" s="2457"/>
      <c r="M81" s="2460"/>
      <c r="N81" s="2460"/>
      <c r="O81" s="2461"/>
      <c r="P81" s="2461"/>
      <c r="Q81" s="2461"/>
      <c r="R81" s="2460"/>
      <c r="S81" s="2462"/>
      <c r="T81" s="2461"/>
      <c r="U81" s="2461"/>
      <c r="V81" s="2460"/>
      <c r="W81" s="2460"/>
      <c r="X81" s="2463"/>
      <c r="Y81" s="2463"/>
      <c r="Z81" s="2463"/>
      <c r="AA81" s="2463"/>
      <c r="AB81" s="2463"/>
      <c r="AC81" s="2463"/>
      <c r="AD81" s="2463"/>
      <c r="AE81" s="2463"/>
      <c r="AF81" s="2463"/>
      <c r="AG81" s="2463"/>
      <c r="AH81" s="2464">
        <f t="shared" si="0"/>
        <v>0</v>
      </c>
      <c r="AI81" s="1103"/>
      <c r="AJ81" s="2465"/>
      <c r="AK81" s="1103"/>
    </row>
    <row r="82" spans="2:37">
      <c r="B82" s="2454"/>
      <c r="C82" s="2454"/>
      <c r="D82" s="2454"/>
      <c r="E82" s="2457"/>
      <c r="F82" s="2457"/>
      <c r="G82" s="2458"/>
      <c r="H82" s="2459"/>
      <c r="I82" s="2458"/>
      <c r="J82" s="2459"/>
      <c r="K82" s="2457"/>
      <c r="L82" s="2457"/>
      <c r="M82" s="2460"/>
      <c r="N82" s="2460"/>
      <c r="O82" s="2461"/>
      <c r="P82" s="2461"/>
      <c r="Q82" s="2461"/>
      <c r="R82" s="2460"/>
      <c r="S82" s="2462"/>
      <c r="T82" s="2461"/>
      <c r="U82" s="2461"/>
      <c r="V82" s="2460"/>
      <c r="W82" s="2460"/>
      <c r="X82" s="2463"/>
      <c r="Y82" s="2463"/>
      <c r="Z82" s="2463"/>
      <c r="AA82" s="2463"/>
      <c r="AB82" s="2463"/>
      <c r="AC82" s="2463"/>
      <c r="AD82" s="2463"/>
      <c r="AE82" s="2463"/>
      <c r="AF82" s="2463"/>
      <c r="AG82" s="2463"/>
      <c r="AH82" s="2464">
        <f t="shared" si="0"/>
        <v>0</v>
      </c>
      <c r="AI82" s="1103"/>
      <c r="AJ82" s="2465"/>
      <c r="AK82" s="1103"/>
    </row>
    <row r="83" spans="2:37">
      <c r="B83" s="2454"/>
      <c r="C83" s="2454"/>
      <c r="D83" s="2454"/>
      <c r="E83" s="2457"/>
      <c r="F83" s="2457"/>
      <c r="G83" s="2458"/>
      <c r="H83" s="2459"/>
      <c r="I83" s="2458"/>
      <c r="J83" s="2459"/>
      <c r="K83" s="2457"/>
      <c r="L83" s="2457"/>
      <c r="M83" s="2460"/>
      <c r="N83" s="2460"/>
      <c r="O83" s="2461"/>
      <c r="P83" s="2461"/>
      <c r="Q83" s="2461"/>
      <c r="R83" s="2460"/>
      <c r="S83" s="2462"/>
      <c r="T83" s="2461"/>
      <c r="U83" s="2461"/>
      <c r="V83" s="2460"/>
      <c r="W83" s="2460"/>
      <c r="X83" s="2463"/>
      <c r="Y83" s="2463"/>
      <c r="Z83" s="2463"/>
      <c r="AA83" s="2463"/>
      <c r="AB83" s="2463"/>
      <c r="AC83" s="2463"/>
      <c r="AD83" s="2463"/>
      <c r="AE83" s="2463"/>
      <c r="AF83" s="2463"/>
      <c r="AG83" s="2463"/>
      <c r="AH83" s="2464">
        <f t="shared" si="0"/>
        <v>0</v>
      </c>
      <c r="AI83" s="1103"/>
      <c r="AJ83" s="2465"/>
      <c r="AK83" s="1103"/>
    </row>
    <row r="84" spans="2:37">
      <c r="B84" s="2454"/>
      <c r="C84" s="2454"/>
      <c r="D84" s="2454"/>
      <c r="E84" s="2457"/>
      <c r="F84" s="2457"/>
      <c r="G84" s="2458"/>
      <c r="H84" s="2459"/>
      <c r="I84" s="2458"/>
      <c r="J84" s="2459"/>
      <c r="K84" s="2457"/>
      <c r="L84" s="2457"/>
      <c r="M84" s="2460"/>
      <c r="N84" s="2460"/>
      <c r="O84" s="2461"/>
      <c r="P84" s="2461"/>
      <c r="Q84" s="2461"/>
      <c r="R84" s="2460"/>
      <c r="S84" s="2462"/>
      <c r="T84" s="2461"/>
      <c r="U84" s="2461"/>
      <c r="V84" s="2460"/>
      <c r="W84" s="2460"/>
      <c r="X84" s="2463"/>
      <c r="Y84" s="2463"/>
      <c r="Z84" s="2463"/>
      <c r="AA84" s="2463"/>
      <c r="AB84" s="2463"/>
      <c r="AC84" s="2463"/>
      <c r="AD84" s="2463"/>
      <c r="AE84" s="2463"/>
      <c r="AF84" s="2463"/>
      <c r="AG84" s="2463"/>
      <c r="AH84" s="2464">
        <f t="shared" si="0"/>
        <v>0</v>
      </c>
      <c r="AI84" s="1103"/>
      <c r="AJ84" s="2465"/>
      <c r="AK84" s="1103"/>
    </row>
    <row r="85" spans="2:37">
      <c r="B85" s="2454"/>
      <c r="C85" s="2454"/>
      <c r="D85" s="2454"/>
      <c r="E85" s="2457"/>
      <c r="F85" s="2457"/>
      <c r="G85" s="2458"/>
      <c r="H85" s="2459"/>
      <c r="I85" s="2458"/>
      <c r="J85" s="2459"/>
      <c r="K85" s="2457"/>
      <c r="L85" s="2457"/>
      <c r="M85" s="2460"/>
      <c r="N85" s="2460"/>
      <c r="O85" s="2461"/>
      <c r="P85" s="2461"/>
      <c r="Q85" s="2461"/>
      <c r="R85" s="2460"/>
      <c r="S85" s="2462"/>
      <c r="T85" s="2461"/>
      <c r="U85" s="2461"/>
      <c r="V85" s="2460"/>
      <c r="W85" s="2460"/>
      <c r="X85" s="2463"/>
      <c r="Y85" s="2463"/>
      <c r="Z85" s="2463"/>
      <c r="AA85" s="2463"/>
      <c r="AB85" s="2463"/>
      <c r="AC85" s="2463"/>
      <c r="AD85" s="2463"/>
      <c r="AE85" s="2463"/>
      <c r="AF85" s="2463"/>
      <c r="AG85" s="2463"/>
      <c r="AH85" s="2464">
        <f t="shared" si="0"/>
        <v>0</v>
      </c>
      <c r="AI85" s="1103"/>
      <c r="AJ85" s="2465"/>
      <c r="AK85" s="1103"/>
    </row>
    <row r="86" spans="2:37">
      <c r="B86" s="2454"/>
      <c r="C86" s="2454"/>
      <c r="D86" s="2454"/>
      <c r="E86" s="2457"/>
      <c r="F86" s="2457"/>
      <c r="G86" s="2458"/>
      <c r="H86" s="2459"/>
      <c r="I86" s="2458"/>
      <c r="J86" s="2459"/>
      <c r="K86" s="2457"/>
      <c r="L86" s="2457"/>
      <c r="M86" s="2460"/>
      <c r="N86" s="2460"/>
      <c r="O86" s="2461"/>
      <c r="P86" s="2461"/>
      <c r="Q86" s="2461"/>
      <c r="R86" s="2460"/>
      <c r="S86" s="2462"/>
      <c r="T86" s="2461"/>
      <c r="U86" s="2461"/>
      <c r="V86" s="2460"/>
      <c r="W86" s="2460"/>
      <c r="X86" s="2463"/>
      <c r="Y86" s="2463"/>
      <c r="Z86" s="2463"/>
      <c r="AA86" s="2463"/>
      <c r="AB86" s="2463"/>
      <c r="AC86" s="2463"/>
      <c r="AD86" s="2463"/>
      <c r="AE86" s="2463"/>
      <c r="AF86" s="2463"/>
      <c r="AG86" s="2463"/>
      <c r="AH86" s="2464">
        <f t="shared" si="0"/>
        <v>0</v>
      </c>
      <c r="AI86" s="1103"/>
      <c r="AJ86" s="2465"/>
      <c r="AK86" s="1103"/>
    </row>
    <row r="87" spans="2:37">
      <c r="B87" s="2454"/>
      <c r="C87" s="2454"/>
      <c r="D87" s="2454"/>
      <c r="E87" s="2457"/>
      <c r="F87" s="2457"/>
      <c r="G87" s="2458"/>
      <c r="H87" s="2459"/>
      <c r="I87" s="2458"/>
      <c r="J87" s="2459"/>
      <c r="K87" s="2457"/>
      <c r="L87" s="2457"/>
      <c r="M87" s="2460"/>
      <c r="N87" s="2460"/>
      <c r="O87" s="2461"/>
      <c r="P87" s="2461"/>
      <c r="Q87" s="2461"/>
      <c r="R87" s="2460"/>
      <c r="S87" s="2462"/>
      <c r="T87" s="2461"/>
      <c r="U87" s="2461"/>
      <c r="V87" s="2460"/>
      <c r="W87" s="2460"/>
      <c r="X87" s="2463"/>
      <c r="Y87" s="2463"/>
      <c r="Z87" s="2463"/>
      <c r="AA87" s="2463"/>
      <c r="AB87" s="2463"/>
      <c r="AC87" s="2463"/>
      <c r="AD87" s="2463"/>
      <c r="AE87" s="2463"/>
      <c r="AF87" s="2463"/>
      <c r="AG87" s="2463"/>
      <c r="AH87" s="2464">
        <f t="shared" si="0"/>
        <v>0</v>
      </c>
      <c r="AI87" s="1103"/>
      <c r="AJ87" s="2465"/>
      <c r="AK87" s="1103"/>
    </row>
    <row r="88" spans="2:37">
      <c r="B88" s="2454"/>
      <c r="C88" s="2454"/>
      <c r="D88" s="2454"/>
      <c r="E88" s="2457"/>
      <c r="F88" s="2457"/>
      <c r="G88" s="2458"/>
      <c r="H88" s="2459"/>
      <c r="I88" s="2458"/>
      <c r="J88" s="2459"/>
      <c r="K88" s="2457"/>
      <c r="L88" s="2457"/>
      <c r="M88" s="2460"/>
      <c r="N88" s="2460"/>
      <c r="O88" s="2461"/>
      <c r="P88" s="2461"/>
      <c r="Q88" s="2461"/>
      <c r="R88" s="2460"/>
      <c r="S88" s="2462"/>
      <c r="T88" s="2461"/>
      <c r="U88" s="2461"/>
      <c r="V88" s="2460"/>
      <c r="W88" s="2460"/>
      <c r="X88" s="2463"/>
      <c r="Y88" s="2463"/>
      <c r="Z88" s="2463"/>
      <c r="AA88" s="2463"/>
      <c r="AB88" s="2463"/>
      <c r="AC88" s="2463"/>
      <c r="AD88" s="2463"/>
      <c r="AE88" s="2463"/>
      <c r="AF88" s="2463"/>
      <c r="AG88" s="2463"/>
      <c r="AH88" s="2464">
        <f t="shared" si="0"/>
        <v>0</v>
      </c>
      <c r="AI88" s="1103"/>
      <c r="AJ88" s="2465"/>
      <c r="AK88" s="1103"/>
    </row>
    <row r="89" spans="2:37">
      <c r="B89" s="2454"/>
      <c r="C89" s="2454"/>
      <c r="D89" s="2454"/>
      <c r="E89" s="2457"/>
      <c r="F89" s="2457"/>
      <c r="G89" s="2458"/>
      <c r="H89" s="2459"/>
      <c r="I89" s="2458"/>
      <c r="J89" s="2459"/>
      <c r="K89" s="2457"/>
      <c r="L89" s="2457"/>
      <c r="M89" s="2460"/>
      <c r="N89" s="2460"/>
      <c r="O89" s="2461"/>
      <c r="P89" s="2461"/>
      <c r="Q89" s="2461"/>
      <c r="R89" s="2460"/>
      <c r="S89" s="2462"/>
      <c r="T89" s="2461"/>
      <c r="U89" s="2461"/>
      <c r="V89" s="2460"/>
      <c r="W89" s="2460"/>
      <c r="X89" s="2463"/>
      <c r="Y89" s="2463"/>
      <c r="Z89" s="2463"/>
      <c r="AA89" s="2463"/>
      <c r="AB89" s="2463"/>
      <c r="AC89" s="2463"/>
      <c r="AD89" s="2463"/>
      <c r="AE89" s="2463"/>
      <c r="AF89" s="2463"/>
      <c r="AG89" s="2463"/>
      <c r="AH89" s="2464">
        <f t="shared" si="0"/>
        <v>0</v>
      </c>
      <c r="AI89" s="1103"/>
      <c r="AJ89" s="2465"/>
      <c r="AK89" s="1103"/>
    </row>
    <row r="90" spans="2:37">
      <c r="B90" s="2454"/>
      <c r="C90" s="2454"/>
      <c r="D90" s="2454"/>
      <c r="E90" s="2457"/>
      <c r="F90" s="2457"/>
      <c r="G90" s="2458"/>
      <c r="H90" s="2459"/>
      <c r="I90" s="2458"/>
      <c r="J90" s="2459"/>
      <c r="K90" s="2457"/>
      <c r="L90" s="2457"/>
      <c r="M90" s="2460"/>
      <c r="N90" s="2460"/>
      <c r="O90" s="2461"/>
      <c r="P90" s="2461"/>
      <c r="Q90" s="2461"/>
      <c r="R90" s="2460"/>
      <c r="S90" s="2462"/>
      <c r="T90" s="2461"/>
      <c r="U90" s="2461"/>
      <c r="V90" s="2460"/>
      <c r="W90" s="2460"/>
      <c r="X90" s="2463"/>
      <c r="Y90" s="2463"/>
      <c r="Z90" s="2463"/>
      <c r="AA90" s="2463"/>
      <c r="AB90" s="2463"/>
      <c r="AC90" s="2463"/>
      <c r="AD90" s="2463"/>
      <c r="AE90" s="2463"/>
      <c r="AF90" s="2463"/>
      <c r="AG90" s="2463"/>
      <c r="AH90" s="2464">
        <f t="shared" si="0"/>
        <v>0</v>
      </c>
      <c r="AI90" s="1103"/>
      <c r="AJ90" s="2465"/>
      <c r="AK90" s="1103"/>
    </row>
    <row r="91" spans="2:37">
      <c r="B91" s="2454"/>
      <c r="C91" s="2454"/>
      <c r="D91" s="2454"/>
      <c r="E91" s="2457"/>
      <c r="F91" s="2457"/>
      <c r="G91" s="2458"/>
      <c r="H91" s="2459"/>
      <c r="I91" s="2458"/>
      <c r="J91" s="2459"/>
      <c r="K91" s="2457"/>
      <c r="L91" s="2457"/>
      <c r="M91" s="2460"/>
      <c r="N91" s="2460"/>
      <c r="O91" s="2461"/>
      <c r="P91" s="2461"/>
      <c r="Q91" s="2461"/>
      <c r="R91" s="2460"/>
      <c r="S91" s="2462"/>
      <c r="T91" s="2461"/>
      <c r="U91" s="2461"/>
      <c r="V91" s="2460"/>
      <c r="W91" s="2460"/>
      <c r="X91" s="2463"/>
      <c r="Y91" s="2463"/>
      <c r="Z91" s="2463"/>
      <c r="AA91" s="2463"/>
      <c r="AB91" s="2463"/>
      <c r="AC91" s="2463"/>
      <c r="AD91" s="2463"/>
      <c r="AE91" s="2463"/>
      <c r="AF91" s="2463"/>
      <c r="AG91" s="2463"/>
      <c r="AH91" s="2464">
        <f t="shared" si="0"/>
        <v>0</v>
      </c>
      <c r="AI91" s="1103"/>
      <c r="AJ91" s="2465"/>
      <c r="AK91" s="1103"/>
    </row>
    <row r="92" spans="2:37">
      <c r="B92" s="2454"/>
      <c r="C92" s="2454"/>
      <c r="D92" s="2454"/>
      <c r="E92" s="2457"/>
      <c r="F92" s="2457"/>
      <c r="G92" s="2458"/>
      <c r="H92" s="2459"/>
      <c r="I92" s="2458"/>
      <c r="J92" s="2459"/>
      <c r="K92" s="2457"/>
      <c r="L92" s="2457"/>
      <c r="M92" s="2460"/>
      <c r="N92" s="2460"/>
      <c r="O92" s="2461"/>
      <c r="P92" s="2461"/>
      <c r="Q92" s="2461"/>
      <c r="R92" s="2460"/>
      <c r="S92" s="2462"/>
      <c r="T92" s="2461"/>
      <c r="U92" s="2461"/>
      <c r="V92" s="2460"/>
      <c r="W92" s="2460"/>
      <c r="X92" s="2463"/>
      <c r="Y92" s="2463"/>
      <c r="Z92" s="2463"/>
      <c r="AA92" s="2463"/>
      <c r="AB92" s="2463"/>
      <c r="AC92" s="2463"/>
      <c r="AD92" s="2463"/>
      <c r="AE92" s="2463"/>
      <c r="AF92" s="2463"/>
      <c r="AG92" s="2463"/>
      <c r="AH92" s="2464">
        <f t="shared" si="0"/>
        <v>0</v>
      </c>
      <c r="AI92" s="1103"/>
      <c r="AJ92" s="2465"/>
      <c r="AK92" s="1103"/>
    </row>
    <row r="93" spans="2:37">
      <c r="B93" s="2454"/>
      <c r="C93" s="2454"/>
      <c r="D93" s="2454"/>
      <c r="E93" s="2457"/>
      <c r="F93" s="2457"/>
      <c r="G93" s="2458"/>
      <c r="H93" s="2459"/>
      <c r="I93" s="2458"/>
      <c r="J93" s="2459"/>
      <c r="K93" s="2457"/>
      <c r="L93" s="2457"/>
      <c r="M93" s="2460"/>
      <c r="N93" s="2460"/>
      <c r="O93" s="2461"/>
      <c r="P93" s="2461"/>
      <c r="Q93" s="2461"/>
      <c r="R93" s="2460"/>
      <c r="S93" s="2462"/>
      <c r="T93" s="2461"/>
      <c r="U93" s="2461"/>
      <c r="V93" s="2460"/>
      <c r="W93" s="2460"/>
      <c r="X93" s="2463"/>
      <c r="Y93" s="2463"/>
      <c r="Z93" s="2463"/>
      <c r="AA93" s="2463"/>
      <c r="AB93" s="2463"/>
      <c r="AC93" s="2463"/>
      <c r="AD93" s="2463"/>
      <c r="AE93" s="2463"/>
      <c r="AF93" s="2463"/>
      <c r="AG93" s="2463"/>
      <c r="AH93" s="2464">
        <f t="shared" si="0"/>
        <v>0</v>
      </c>
      <c r="AI93" s="1103"/>
      <c r="AJ93" s="2465"/>
      <c r="AK93" s="1103"/>
    </row>
    <row r="94" spans="2:37">
      <c r="B94" s="2454"/>
      <c r="C94" s="2454"/>
      <c r="D94" s="2454"/>
      <c r="E94" s="2457"/>
      <c r="F94" s="2457"/>
      <c r="G94" s="2458"/>
      <c r="H94" s="2459"/>
      <c r="I94" s="2458"/>
      <c r="J94" s="2459"/>
      <c r="K94" s="2457"/>
      <c r="L94" s="2457"/>
      <c r="M94" s="2460"/>
      <c r="N94" s="2460"/>
      <c r="O94" s="2461"/>
      <c r="P94" s="2461"/>
      <c r="Q94" s="2461"/>
      <c r="R94" s="2460"/>
      <c r="S94" s="2462"/>
      <c r="T94" s="2461"/>
      <c r="U94" s="2461"/>
      <c r="V94" s="2460"/>
      <c r="W94" s="2460"/>
      <c r="X94" s="2463"/>
      <c r="Y94" s="2463"/>
      <c r="Z94" s="2463"/>
      <c r="AA94" s="2463"/>
      <c r="AB94" s="2463"/>
      <c r="AC94" s="2463"/>
      <c r="AD94" s="2463"/>
      <c r="AE94" s="2463"/>
      <c r="AF94" s="2463"/>
      <c r="AG94" s="2463"/>
      <c r="AH94" s="2464">
        <f t="shared" si="0"/>
        <v>0</v>
      </c>
      <c r="AI94" s="1103"/>
      <c r="AJ94" s="2465"/>
      <c r="AK94" s="1103"/>
    </row>
    <row r="95" spans="2:37">
      <c r="B95" s="2454"/>
      <c r="C95" s="2454"/>
      <c r="D95" s="2454"/>
      <c r="E95" s="2457"/>
      <c r="F95" s="2457"/>
      <c r="G95" s="2458"/>
      <c r="H95" s="2459"/>
      <c r="I95" s="2458"/>
      <c r="J95" s="2459"/>
      <c r="K95" s="2457"/>
      <c r="L95" s="2457"/>
      <c r="M95" s="2460"/>
      <c r="N95" s="2460"/>
      <c r="O95" s="2461"/>
      <c r="P95" s="2461"/>
      <c r="Q95" s="2461"/>
      <c r="R95" s="2460"/>
      <c r="S95" s="2462"/>
      <c r="T95" s="2461"/>
      <c r="U95" s="2461"/>
      <c r="V95" s="2460"/>
      <c r="W95" s="2460"/>
      <c r="X95" s="2463"/>
      <c r="Y95" s="2463"/>
      <c r="Z95" s="2463"/>
      <c r="AA95" s="2463"/>
      <c r="AB95" s="2463"/>
      <c r="AC95" s="2463"/>
      <c r="AD95" s="2463"/>
      <c r="AE95" s="2463"/>
      <c r="AF95" s="2463"/>
      <c r="AG95" s="2463"/>
      <c r="AH95" s="2464">
        <f t="shared" si="0"/>
        <v>0</v>
      </c>
      <c r="AI95" s="1103"/>
      <c r="AJ95" s="2465"/>
      <c r="AK95" s="1103"/>
    </row>
    <row r="96" spans="2:37">
      <c r="B96" s="2454"/>
      <c r="C96" s="2454"/>
      <c r="D96" s="2454"/>
      <c r="E96" s="2457"/>
      <c r="F96" s="2457"/>
      <c r="G96" s="2458"/>
      <c r="H96" s="2459"/>
      <c r="I96" s="2458"/>
      <c r="J96" s="2459"/>
      <c r="K96" s="2457"/>
      <c r="L96" s="2457"/>
      <c r="M96" s="2460"/>
      <c r="N96" s="2460"/>
      <c r="O96" s="2461"/>
      <c r="P96" s="2461"/>
      <c r="Q96" s="2461"/>
      <c r="R96" s="2460"/>
      <c r="S96" s="2462"/>
      <c r="T96" s="2461"/>
      <c r="U96" s="2461"/>
      <c r="V96" s="2460"/>
      <c r="W96" s="2460"/>
      <c r="X96" s="2463"/>
      <c r="Y96" s="2463"/>
      <c r="Z96" s="2463"/>
      <c r="AA96" s="2463"/>
      <c r="AB96" s="2463"/>
      <c r="AC96" s="2463"/>
      <c r="AD96" s="2463"/>
      <c r="AE96" s="2463"/>
      <c r="AF96" s="2463"/>
      <c r="AG96" s="2463"/>
      <c r="AH96" s="2464">
        <f t="shared" si="0"/>
        <v>0</v>
      </c>
      <c r="AI96" s="1103"/>
      <c r="AJ96" s="2465"/>
      <c r="AK96" s="1103"/>
    </row>
    <row r="97" spans="2:37">
      <c r="B97" s="2454"/>
      <c r="C97" s="2454"/>
      <c r="D97" s="2454"/>
      <c r="E97" s="2457"/>
      <c r="F97" s="2457"/>
      <c r="G97" s="2458"/>
      <c r="H97" s="2459"/>
      <c r="I97" s="2458"/>
      <c r="J97" s="2459"/>
      <c r="K97" s="2457"/>
      <c r="L97" s="2457"/>
      <c r="M97" s="2460"/>
      <c r="N97" s="2460"/>
      <c r="O97" s="2461"/>
      <c r="P97" s="2461"/>
      <c r="Q97" s="2461"/>
      <c r="R97" s="2460"/>
      <c r="S97" s="2462"/>
      <c r="T97" s="2461"/>
      <c r="U97" s="2461"/>
      <c r="V97" s="2460"/>
      <c r="W97" s="2460"/>
      <c r="X97" s="2463"/>
      <c r="Y97" s="2463"/>
      <c r="Z97" s="2463"/>
      <c r="AA97" s="2463"/>
      <c r="AB97" s="2463"/>
      <c r="AC97" s="2463"/>
      <c r="AD97" s="2463"/>
      <c r="AE97" s="2463"/>
      <c r="AF97" s="2463"/>
      <c r="AG97" s="2463"/>
      <c r="AH97" s="2464">
        <f t="shared" si="0"/>
        <v>0</v>
      </c>
      <c r="AI97" s="1103"/>
      <c r="AJ97" s="2465"/>
      <c r="AK97" s="1103"/>
    </row>
    <row r="98" spans="2:37">
      <c r="B98" s="2454"/>
      <c r="C98" s="2454"/>
      <c r="D98" s="2454"/>
      <c r="E98" s="2457"/>
      <c r="F98" s="2457"/>
      <c r="G98" s="2458"/>
      <c r="H98" s="2459"/>
      <c r="I98" s="2458"/>
      <c r="J98" s="2459"/>
      <c r="K98" s="2457"/>
      <c r="L98" s="2457"/>
      <c r="M98" s="2460"/>
      <c r="N98" s="2460"/>
      <c r="O98" s="2461"/>
      <c r="P98" s="2461"/>
      <c r="Q98" s="2461"/>
      <c r="R98" s="2460"/>
      <c r="S98" s="2462"/>
      <c r="T98" s="2461"/>
      <c r="U98" s="2461"/>
      <c r="V98" s="2460"/>
      <c r="W98" s="2460"/>
      <c r="X98" s="2463"/>
      <c r="Y98" s="2463"/>
      <c r="Z98" s="2463"/>
      <c r="AA98" s="2463"/>
      <c r="AB98" s="2463"/>
      <c r="AC98" s="2463"/>
      <c r="AD98" s="2463"/>
      <c r="AE98" s="2463"/>
      <c r="AF98" s="2463"/>
      <c r="AG98" s="2463"/>
      <c r="AH98" s="2464">
        <f t="shared" si="0"/>
        <v>0</v>
      </c>
      <c r="AI98" s="1103"/>
      <c r="AJ98" s="2465"/>
      <c r="AK98" s="1103"/>
    </row>
    <row r="99" spans="2:37">
      <c r="B99" s="2454"/>
      <c r="C99" s="2454"/>
      <c r="D99" s="2454"/>
      <c r="E99" s="2457"/>
      <c r="F99" s="2457"/>
      <c r="G99" s="2458"/>
      <c r="H99" s="2459"/>
      <c r="I99" s="2458"/>
      <c r="J99" s="2459"/>
      <c r="K99" s="2457"/>
      <c r="L99" s="2457"/>
      <c r="M99" s="2460"/>
      <c r="N99" s="2460"/>
      <c r="O99" s="2461"/>
      <c r="P99" s="2461"/>
      <c r="Q99" s="2461"/>
      <c r="R99" s="2460"/>
      <c r="S99" s="2462"/>
      <c r="T99" s="2461"/>
      <c r="U99" s="2461"/>
      <c r="V99" s="2460"/>
      <c r="W99" s="2460"/>
      <c r="X99" s="2463"/>
      <c r="Y99" s="2463"/>
      <c r="Z99" s="2463"/>
      <c r="AA99" s="2463"/>
      <c r="AB99" s="2463"/>
      <c r="AC99" s="2463"/>
      <c r="AD99" s="2463"/>
      <c r="AE99" s="2463"/>
      <c r="AF99" s="2463"/>
      <c r="AG99" s="2463"/>
      <c r="AH99" s="2464">
        <f t="shared" si="0"/>
        <v>0</v>
      </c>
      <c r="AI99" s="1103"/>
      <c r="AJ99" s="2465"/>
      <c r="AK99" s="1103"/>
    </row>
    <row r="100" spans="2:37">
      <c r="B100" s="2454"/>
      <c r="C100" s="2454"/>
      <c r="D100" s="2454"/>
      <c r="E100" s="2457"/>
      <c r="F100" s="2457"/>
      <c r="G100" s="2458"/>
      <c r="H100" s="2459"/>
      <c r="I100" s="2458"/>
      <c r="J100" s="2459"/>
      <c r="K100" s="2457"/>
      <c r="L100" s="2457"/>
      <c r="M100" s="2460"/>
      <c r="N100" s="2460"/>
      <c r="O100" s="2461"/>
      <c r="P100" s="2461"/>
      <c r="Q100" s="2461"/>
      <c r="R100" s="2460"/>
      <c r="S100" s="2462"/>
      <c r="T100" s="2461"/>
      <c r="U100" s="2461"/>
      <c r="V100" s="2460"/>
      <c r="W100" s="2460"/>
      <c r="X100" s="2463"/>
      <c r="Y100" s="2463"/>
      <c r="Z100" s="2463"/>
      <c r="AA100" s="2463"/>
      <c r="AB100" s="2463"/>
      <c r="AC100" s="2463"/>
      <c r="AD100" s="2463"/>
      <c r="AE100" s="2463"/>
      <c r="AF100" s="2463"/>
      <c r="AG100" s="2463"/>
      <c r="AH100" s="2464">
        <f t="shared" si="0"/>
        <v>0</v>
      </c>
      <c r="AI100" s="1103"/>
      <c r="AJ100" s="2465"/>
      <c r="AK100" s="1103"/>
    </row>
    <row r="101" spans="2:37">
      <c r="B101" s="2454"/>
      <c r="C101" s="2454"/>
      <c r="D101" s="2454"/>
      <c r="E101" s="2457"/>
      <c r="F101" s="2457"/>
      <c r="G101" s="2458"/>
      <c r="H101" s="2459"/>
      <c r="I101" s="2458"/>
      <c r="J101" s="2459"/>
      <c r="K101" s="2457"/>
      <c r="L101" s="2457"/>
      <c r="M101" s="2460"/>
      <c r="N101" s="2460"/>
      <c r="O101" s="2461"/>
      <c r="P101" s="2461"/>
      <c r="Q101" s="2461"/>
      <c r="R101" s="2460"/>
      <c r="S101" s="2462"/>
      <c r="T101" s="2461"/>
      <c r="U101" s="2461"/>
      <c r="V101" s="2460"/>
      <c r="W101" s="2460"/>
      <c r="X101" s="2463"/>
      <c r="Y101" s="2463"/>
      <c r="Z101" s="2463"/>
      <c r="AA101" s="2463"/>
      <c r="AB101" s="2463"/>
      <c r="AC101" s="2463"/>
      <c r="AD101" s="2463"/>
      <c r="AE101" s="2463"/>
      <c r="AF101" s="2463"/>
      <c r="AG101" s="2463"/>
      <c r="AH101" s="2464">
        <f t="shared" si="0"/>
        <v>0</v>
      </c>
      <c r="AI101" s="1103"/>
      <c r="AJ101" s="2465"/>
      <c r="AK101" s="1103"/>
    </row>
    <row r="102" spans="2:37">
      <c r="B102" s="2454"/>
      <c r="C102" s="2454"/>
      <c r="D102" s="2454"/>
      <c r="E102" s="2457"/>
      <c r="F102" s="2457"/>
      <c r="G102" s="2458"/>
      <c r="H102" s="2459"/>
      <c r="I102" s="2458"/>
      <c r="J102" s="2459"/>
      <c r="K102" s="2457"/>
      <c r="L102" s="2457"/>
      <c r="M102" s="2460"/>
      <c r="N102" s="2460"/>
      <c r="O102" s="2461"/>
      <c r="P102" s="2461"/>
      <c r="Q102" s="2461"/>
      <c r="R102" s="2460"/>
      <c r="S102" s="2462"/>
      <c r="T102" s="2461"/>
      <c r="U102" s="2461"/>
      <c r="V102" s="2460"/>
      <c r="W102" s="2460"/>
      <c r="X102" s="2463"/>
      <c r="Y102" s="2463"/>
      <c r="Z102" s="2463"/>
      <c r="AA102" s="2463"/>
      <c r="AB102" s="2463"/>
      <c r="AC102" s="2463"/>
      <c r="AD102" s="2463"/>
      <c r="AE102" s="2463"/>
      <c r="AF102" s="2463"/>
      <c r="AG102" s="2463"/>
      <c r="AH102" s="2464">
        <f t="shared" si="0"/>
        <v>0</v>
      </c>
      <c r="AI102" s="1103"/>
      <c r="AJ102" s="2465"/>
      <c r="AK102" s="1103"/>
    </row>
    <row r="103" spans="2:37">
      <c r="B103" s="2454"/>
      <c r="C103" s="2454"/>
      <c r="D103" s="2454"/>
      <c r="E103" s="2457"/>
      <c r="F103" s="2457"/>
      <c r="G103" s="2458"/>
      <c r="H103" s="2459"/>
      <c r="I103" s="2458"/>
      <c r="J103" s="2459"/>
      <c r="K103" s="2457"/>
      <c r="L103" s="2457"/>
      <c r="M103" s="2460"/>
      <c r="N103" s="2460"/>
      <c r="O103" s="2461"/>
      <c r="P103" s="2461"/>
      <c r="Q103" s="2461"/>
      <c r="R103" s="2460"/>
      <c r="S103" s="2462"/>
      <c r="T103" s="2461"/>
      <c r="U103" s="2461"/>
      <c r="V103" s="2460"/>
      <c r="W103" s="2460"/>
      <c r="X103" s="2463"/>
      <c r="Y103" s="2463"/>
      <c r="Z103" s="2463"/>
      <c r="AA103" s="2463"/>
      <c r="AB103" s="2463"/>
      <c r="AC103" s="2463"/>
      <c r="AD103" s="2463"/>
      <c r="AE103" s="2463"/>
      <c r="AF103" s="2463"/>
      <c r="AG103" s="2463"/>
      <c r="AH103" s="2464">
        <f t="shared" si="0"/>
        <v>0</v>
      </c>
      <c r="AI103" s="1103"/>
      <c r="AJ103" s="2465"/>
      <c r="AK103" s="1103"/>
    </row>
    <row r="104" spans="2:37">
      <c r="B104" s="2454"/>
      <c r="C104" s="2454"/>
      <c r="D104" s="2454"/>
      <c r="E104" s="2457"/>
      <c r="F104" s="2457"/>
      <c r="G104" s="2458"/>
      <c r="H104" s="2459"/>
      <c r="I104" s="2458"/>
      <c r="J104" s="2459"/>
      <c r="K104" s="2457"/>
      <c r="L104" s="2457"/>
      <c r="M104" s="2460"/>
      <c r="N104" s="2460"/>
      <c r="O104" s="2461"/>
      <c r="P104" s="2461"/>
      <c r="Q104" s="2461"/>
      <c r="R104" s="2460"/>
      <c r="S104" s="2462"/>
      <c r="T104" s="2461"/>
      <c r="U104" s="2461"/>
      <c r="V104" s="2460"/>
      <c r="W104" s="2460"/>
      <c r="X104" s="2463"/>
      <c r="Y104" s="2463"/>
      <c r="Z104" s="2463"/>
      <c r="AA104" s="2463"/>
      <c r="AB104" s="2463"/>
      <c r="AC104" s="2463"/>
      <c r="AD104" s="2463"/>
      <c r="AE104" s="2463"/>
      <c r="AF104" s="2463"/>
      <c r="AG104" s="2463"/>
      <c r="AH104" s="2464">
        <f t="shared" si="0"/>
        <v>0</v>
      </c>
      <c r="AI104" s="1103"/>
      <c r="AJ104" s="2465"/>
      <c r="AK104" s="1103"/>
    </row>
    <row r="105" spans="2:37">
      <c r="B105" s="2454"/>
      <c r="C105" s="2454"/>
      <c r="D105" s="2454"/>
      <c r="E105" s="2457"/>
      <c r="F105" s="2457"/>
      <c r="G105" s="2458"/>
      <c r="H105" s="2459"/>
      <c r="I105" s="2458"/>
      <c r="J105" s="2459"/>
      <c r="K105" s="2457"/>
      <c r="L105" s="2457"/>
      <c r="M105" s="2460"/>
      <c r="N105" s="2460"/>
      <c r="O105" s="2461"/>
      <c r="P105" s="2461"/>
      <c r="Q105" s="2461"/>
      <c r="R105" s="2460"/>
      <c r="S105" s="2462"/>
      <c r="T105" s="2461"/>
      <c r="U105" s="2461"/>
      <c r="V105" s="2460"/>
      <c r="W105" s="2460"/>
      <c r="X105" s="2463"/>
      <c r="Y105" s="2463"/>
      <c r="Z105" s="2463"/>
      <c r="AA105" s="2463"/>
      <c r="AB105" s="2463"/>
      <c r="AC105" s="2463"/>
      <c r="AD105" s="2463"/>
      <c r="AE105" s="2463"/>
      <c r="AF105" s="2463"/>
      <c r="AG105" s="2463"/>
      <c r="AH105" s="2464">
        <f t="shared" si="0"/>
        <v>0</v>
      </c>
      <c r="AI105" s="1103"/>
      <c r="AJ105" s="2465"/>
      <c r="AK105" s="1103"/>
    </row>
    <row r="106" spans="2:37">
      <c r="B106" s="2454"/>
      <c r="C106" s="2454"/>
      <c r="D106" s="2454"/>
      <c r="E106" s="2457"/>
      <c r="F106" s="2457"/>
      <c r="G106" s="2458"/>
      <c r="H106" s="2459"/>
      <c r="I106" s="2458"/>
      <c r="J106" s="2459"/>
      <c r="K106" s="2457"/>
      <c r="L106" s="2457"/>
      <c r="M106" s="2460"/>
      <c r="N106" s="2460"/>
      <c r="O106" s="2461"/>
      <c r="P106" s="2461"/>
      <c r="Q106" s="2461"/>
      <c r="R106" s="2460"/>
      <c r="S106" s="2462"/>
      <c r="T106" s="2461"/>
      <c r="U106" s="2461"/>
      <c r="V106" s="2460"/>
      <c r="W106" s="2460"/>
      <c r="X106" s="2463"/>
      <c r="Y106" s="2463"/>
      <c r="Z106" s="2463"/>
      <c r="AA106" s="2463"/>
      <c r="AB106" s="2463"/>
      <c r="AC106" s="2463"/>
      <c r="AD106" s="2463"/>
      <c r="AE106" s="2463"/>
      <c r="AF106" s="2463"/>
      <c r="AG106" s="2463"/>
      <c r="AH106" s="2464">
        <f t="shared" si="0"/>
        <v>0</v>
      </c>
      <c r="AI106" s="1103"/>
      <c r="AJ106" s="2465"/>
      <c r="AK106" s="1103"/>
    </row>
    <row r="107" spans="2:37">
      <c r="B107" s="2454"/>
      <c r="C107" s="2454"/>
      <c r="D107" s="2454"/>
      <c r="E107" s="2457"/>
      <c r="F107" s="2457"/>
      <c r="G107" s="2458"/>
      <c r="H107" s="2459"/>
      <c r="I107" s="2458"/>
      <c r="J107" s="2459"/>
      <c r="K107" s="2457"/>
      <c r="L107" s="2457"/>
      <c r="M107" s="2460"/>
      <c r="N107" s="2460"/>
      <c r="O107" s="2461"/>
      <c r="P107" s="2461"/>
      <c r="Q107" s="2461"/>
      <c r="R107" s="2460"/>
      <c r="S107" s="2462"/>
      <c r="T107" s="2461"/>
      <c r="U107" s="2461"/>
      <c r="V107" s="2460"/>
      <c r="W107" s="2460"/>
      <c r="X107" s="2463"/>
      <c r="Y107" s="2463"/>
      <c r="Z107" s="2463"/>
      <c r="AA107" s="2463"/>
      <c r="AB107" s="2463"/>
      <c r="AC107" s="2463"/>
      <c r="AD107" s="2463"/>
      <c r="AE107" s="2463"/>
      <c r="AF107" s="2463"/>
      <c r="AG107" s="2463"/>
      <c r="AH107" s="2464">
        <f t="shared" si="0"/>
        <v>0</v>
      </c>
      <c r="AI107" s="1103"/>
      <c r="AJ107" s="2465"/>
      <c r="AK107" s="1103"/>
    </row>
    <row r="108" spans="2:37">
      <c r="B108" s="2454"/>
      <c r="C108" s="2454"/>
      <c r="D108" s="2454"/>
      <c r="E108" s="2457"/>
      <c r="F108" s="2457"/>
      <c r="G108" s="2458"/>
      <c r="H108" s="2459"/>
      <c r="I108" s="2458"/>
      <c r="J108" s="2459"/>
      <c r="K108" s="2457"/>
      <c r="L108" s="2457"/>
      <c r="M108" s="2460"/>
      <c r="N108" s="2460"/>
      <c r="O108" s="2461"/>
      <c r="P108" s="2461"/>
      <c r="Q108" s="2461"/>
      <c r="R108" s="2460"/>
      <c r="S108" s="2462"/>
      <c r="T108" s="2461"/>
      <c r="U108" s="2461"/>
      <c r="V108" s="2460"/>
      <c r="W108" s="2460"/>
      <c r="X108" s="2463"/>
      <c r="Y108" s="2463"/>
      <c r="Z108" s="2463"/>
      <c r="AA108" s="2463"/>
      <c r="AB108" s="2463"/>
      <c r="AC108" s="2463"/>
      <c r="AD108" s="2463"/>
      <c r="AE108" s="2463"/>
      <c r="AF108" s="2463"/>
      <c r="AG108" s="2463"/>
      <c r="AH108" s="2464">
        <f t="shared" si="0"/>
        <v>0</v>
      </c>
      <c r="AI108" s="1103"/>
      <c r="AJ108" s="2465"/>
      <c r="AK108" s="1103"/>
    </row>
    <row r="109" spans="2:37">
      <c r="B109" s="2454"/>
      <c r="C109" s="2454"/>
      <c r="D109" s="2454"/>
      <c r="E109" s="2457"/>
      <c r="F109" s="2457"/>
      <c r="G109" s="2458"/>
      <c r="H109" s="2459"/>
      <c r="I109" s="2458"/>
      <c r="J109" s="2459"/>
      <c r="K109" s="2457"/>
      <c r="L109" s="2457"/>
      <c r="M109" s="2460"/>
      <c r="N109" s="2460"/>
      <c r="O109" s="2461"/>
      <c r="P109" s="2461"/>
      <c r="Q109" s="2461"/>
      <c r="R109" s="2460"/>
      <c r="S109" s="2462"/>
      <c r="T109" s="2461"/>
      <c r="U109" s="2461"/>
      <c r="V109" s="2460"/>
      <c r="W109" s="2460"/>
      <c r="X109" s="2463"/>
      <c r="Y109" s="2463"/>
      <c r="Z109" s="2463"/>
      <c r="AA109" s="2463"/>
      <c r="AB109" s="2463"/>
      <c r="AC109" s="2463"/>
      <c r="AD109" s="2463"/>
      <c r="AE109" s="2463"/>
      <c r="AF109" s="2463"/>
      <c r="AG109" s="2463"/>
      <c r="AH109" s="2464">
        <f t="shared" si="0"/>
        <v>0</v>
      </c>
      <c r="AI109" s="1103"/>
      <c r="AJ109" s="2465"/>
      <c r="AK109" s="1103"/>
    </row>
    <row r="110" spans="2:37">
      <c r="B110" s="2454"/>
      <c r="C110" s="2454"/>
      <c r="D110" s="2454"/>
      <c r="E110" s="2457"/>
      <c r="F110" s="2457"/>
      <c r="G110" s="2458"/>
      <c r="H110" s="2459"/>
      <c r="I110" s="2458"/>
      <c r="J110" s="2459"/>
      <c r="K110" s="2457"/>
      <c r="L110" s="2457"/>
      <c r="M110" s="2460"/>
      <c r="N110" s="2460"/>
      <c r="O110" s="2461"/>
      <c r="P110" s="2461"/>
      <c r="Q110" s="2461"/>
      <c r="R110" s="2460"/>
      <c r="S110" s="2462"/>
      <c r="T110" s="2461"/>
      <c r="U110" s="2461"/>
      <c r="V110" s="2460"/>
      <c r="W110" s="2460"/>
      <c r="X110" s="2463"/>
      <c r="Y110" s="2463"/>
      <c r="Z110" s="2463"/>
      <c r="AA110" s="2463"/>
      <c r="AB110" s="2463"/>
      <c r="AC110" s="2463"/>
      <c r="AD110" s="2463"/>
      <c r="AE110" s="2463"/>
      <c r="AF110" s="2463"/>
      <c r="AG110" s="2463"/>
      <c r="AH110" s="2464">
        <f t="shared" si="0"/>
        <v>0</v>
      </c>
      <c r="AI110" s="1103"/>
      <c r="AJ110" s="2465"/>
      <c r="AK110" s="1103"/>
    </row>
    <row r="111" spans="2:37">
      <c r="B111" s="2454"/>
      <c r="C111" s="2454"/>
      <c r="D111" s="2454"/>
      <c r="E111" s="2457"/>
      <c r="F111" s="2457"/>
      <c r="G111" s="2458"/>
      <c r="H111" s="2459"/>
      <c r="I111" s="2458"/>
      <c r="J111" s="2459"/>
      <c r="K111" s="2457"/>
      <c r="L111" s="2457"/>
      <c r="M111" s="2460"/>
      <c r="N111" s="2460"/>
      <c r="O111" s="2461"/>
      <c r="P111" s="2461"/>
      <c r="Q111" s="2461"/>
      <c r="R111" s="2460"/>
      <c r="S111" s="2462"/>
      <c r="T111" s="2461"/>
      <c r="U111" s="2461"/>
      <c r="V111" s="2460"/>
      <c r="W111" s="2460"/>
      <c r="X111" s="2463"/>
      <c r="Y111" s="2463"/>
      <c r="Z111" s="2463"/>
      <c r="AA111" s="2463"/>
      <c r="AB111" s="2463"/>
      <c r="AC111" s="2463"/>
      <c r="AD111" s="2463"/>
      <c r="AE111" s="2463"/>
      <c r="AF111" s="2463"/>
      <c r="AG111" s="2463"/>
      <c r="AH111" s="2464">
        <f t="shared" si="0"/>
        <v>0</v>
      </c>
      <c r="AI111" s="1103"/>
      <c r="AJ111" s="2465"/>
      <c r="AK111" s="1103"/>
    </row>
    <row r="112" spans="2:37">
      <c r="B112" s="2454"/>
      <c r="C112" s="2454"/>
      <c r="D112" s="2454"/>
      <c r="E112" s="2457"/>
      <c r="F112" s="2457"/>
      <c r="G112" s="2458"/>
      <c r="H112" s="2459"/>
      <c r="I112" s="2458"/>
      <c r="J112" s="2459"/>
      <c r="K112" s="2457"/>
      <c r="L112" s="2457"/>
      <c r="M112" s="2460"/>
      <c r="N112" s="2460"/>
      <c r="O112" s="2461"/>
      <c r="P112" s="2461"/>
      <c r="Q112" s="2461"/>
      <c r="R112" s="2460"/>
      <c r="S112" s="2462"/>
      <c r="T112" s="2461"/>
      <c r="U112" s="2461"/>
      <c r="V112" s="2460"/>
      <c r="W112" s="2460"/>
      <c r="X112" s="2463"/>
      <c r="Y112" s="2463"/>
      <c r="Z112" s="2463"/>
      <c r="AA112" s="2463"/>
      <c r="AB112" s="2463"/>
      <c r="AC112" s="2463"/>
      <c r="AD112" s="2463"/>
      <c r="AE112" s="2463"/>
      <c r="AF112" s="2463"/>
      <c r="AG112" s="2463"/>
      <c r="AH112" s="2464">
        <f t="shared" si="0"/>
        <v>0</v>
      </c>
      <c r="AI112" s="1103"/>
      <c r="AJ112" s="2465"/>
      <c r="AK112" s="1103"/>
    </row>
    <row r="113" spans="2:37">
      <c r="B113" s="2454"/>
      <c r="C113" s="2454"/>
      <c r="D113" s="2454"/>
      <c r="E113" s="2457"/>
      <c r="F113" s="2457"/>
      <c r="G113" s="2458"/>
      <c r="H113" s="2459"/>
      <c r="I113" s="2458"/>
      <c r="J113" s="2459"/>
      <c r="K113" s="2457"/>
      <c r="L113" s="2457"/>
      <c r="M113" s="2460"/>
      <c r="N113" s="2460"/>
      <c r="O113" s="2461"/>
      <c r="P113" s="2461"/>
      <c r="Q113" s="2461"/>
      <c r="R113" s="2460"/>
      <c r="S113" s="2462"/>
      <c r="T113" s="2461"/>
      <c r="U113" s="2461"/>
      <c r="V113" s="2460"/>
      <c r="W113" s="2460"/>
      <c r="X113" s="2463"/>
      <c r="Y113" s="2463"/>
      <c r="Z113" s="2463"/>
      <c r="AA113" s="2463"/>
      <c r="AB113" s="2463"/>
      <c r="AC113" s="2463"/>
      <c r="AD113" s="2463"/>
      <c r="AE113" s="2463"/>
      <c r="AF113" s="2463"/>
      <c r="AG113" s="2463"/>
      <c r="AH113" s="2464">
        <f t="shared" si="0"/>
        <v>0</v>
      </c>
      <c r="AI113" s="1103"/>
      <c r="AJ113" s="2465"/>
      <c r="AK113" s="1103"/>
    </row>
    <row r="114" spans="2:37">
      <c r="B114" s="2454"/>
      <c r="C114" s="2454"/>
      <c r="D114" s="2454"/>
      <c r="E114" s="2457"/>
      <c r="F114" s="2457"/>
      <c r="G114" s="2458"/>
      <c r="H114" s="2459"/>
      <c r="I114" s="2458"/>
      <c r="J114" s="2459"/>
      <c r="K114" s="2457"/>
      <c r="L114" s="2457"/>
      <c r="M114" s="2460"/>
      <c r="N114" s="2460"/>
      <c r="O114" s="2461"/>
      <c r="P114" s="2461"/>
      <c r="Q114" s="2461"/>
      <c r="R114" s="2460"/>
      <c r="S114" s="2462"/>
      <c r="T114" s="2461"/>
      <c r="U114" s="2461"/>
      <c r="V114" s="2460"/>
      <c r="W114" s="2460"/>
      <c r="X114" s="2463"/>
      <c r="Y114" s="2463"/>
      <c r="Z114" s="2463"/>
      <c r="AA114" s="2463"/>
      <c r="AB114" s="2463"/>
      <c r="AC114" s="2463"/>
      <c r="AD114" s="2463"/>
      <c r="AE114" s="2463"/>
      <c r="AF114" s="2463"/>
      <c r="AG114" s="2463"/>
      <c r="AH114" s="2464">
        <f t="shared" si="0"/>
        <v>0</v>
      </c>
      <c r="AI114" s="1103"/>
      <c r="AJ114" s="2465"/>
      <c r="AK114" s="1103"/>
    </row>
    <row r="115" spans="2:37">
      <c r="B115" s="2454"/>
      <c r="C115" s="2454"/>
      <c r="D115" s="2454"/>
      <c r="E115" s="2457"/>
      <c r="F115" s="2457"/>
      <c r="G115" s="2458"/>
      <c r="H115" s="2459"/>
      <c r="I115" s="2458"/>
      <c r="J115" s="2459"/>
      <c r="K115" s="2457"/>
      <c r="L115" s="2457"/>
      <c r="M115" s="2460"/>
      <c r="N115" s="2460"/>
      <c r="O115" s="2461"/>
      <c r="P115" s="2461"/>
      <c r="Q115" s="2461"/>
      <c r="R115" s="2460"/>
      <c r="S115" s="2462"/>
      <c r="T115" s="2461"/>
      <c r="U115" s="2461"/>
      <c r="V115" s="2460"/>
      <c r="W115" s="2460"/>
      <c r="X115" s="2463"/>
      <c r="Y115" s="2463"/>
      <c r="Z115" s="2463"/>
      <c r="AA115" s="2463"/>
      <c r="AB115" s="2463"/>
      <c r="AC115" s="2463"/>
      <c r="AD115" s="2463"/>
      <c r="AE115" s="2463"/>
      <c r="AF115" s="2463"/>
      <c r="AG115" s="2463"/>
      <c r="AH115" s="2464">
        <f t="shared" si="0"/>
        <v>0</v>
      </c>
      <c r="AI115" s="1103"/>
      <c r="AJ115" s="2465"/>
      <c r="AK115" s="1103"/>
    </row>
    <row r="116" spans="2:37">
      <c r="B116" s="2454"/>
      <c r="C116" s="2454"/>
      <c r="D116" s="2454"/>
      <c r="E116" s="2457"/>
      <c r="F116" s="2457"/>
      <c r="G116" s="2458"/>
      <c r="H116" s="2459"/>
      <c r="I116" s="2458"/>
      <c r="J116" s="2459"/>
      <c r="K116" s="2457"/>
      <c r="L116" s="2457"/>
      <c r="M116" s="2460"/>
      <c r="N116" s="2460"/>
      <c r="O116" s="2461"/>
      <c r="P116" s="2461"/>
      <c r="Q116" s="2461"/>
      <c r="R116" s="2460"/>
      <c r="S116" s="2462"/>
      <c r="T116" s="2461"/>
      <c r="U116" s="2461"/>
      <c r="V116" s="2460"/>
      <c r="W116" s="2460"/>
      <c r="X116" s="2463"/>
      <c r="Y116" s="2463"/>
      <c r="Z116" s="2463"/>
      <c r="AA116" s="2463"/>
      <c r="AB116" s="2463"/>
      <c r="AC116" s="2463"/>
      <c r="AD116" s="2463"/>
      <c r="AE116" s="2463"/>
      <c r="AF116" s="2463"/>
      <c r="AG116" s="2463"/>
      <c r="AH116" s="2464">
        <f t="shared" si="0"/>
        <v>0</v>
      </c>
      <c r="AI116" s="1103"/>
      <c r="AJ116" s="2465"/>
      <c r="AK116" s="1103"/>
    </row>
    <row r="117" spans="2:37">
      <c r="B117" s="2454"/>
      <c r="C117" s="2454"/>
      <c r="D117" s="2454"/>
      <c r="E117" s="2457"/>
      <c r="F117" s="2457"/>
      <c r="G117" s="2458"/>
      <c r="H117" s="2459"/>
      <c r="I117" s="2458"/>
      <c r="J117" s="2459"/>
      <c r="K117" s="2457"/>
      <c r="L117" s="2457"/>
      <c r="M117" s="2460"/>
      <c r="N117" s="2460"/>
      <c r="O117" s="2461"/>
      <c r="P117" s="2461"/>
      <c r="Q117" s="2461"/>
      <c r="R117" s="2460"/>
      <c r="S117" s="2462"/>
      <c r="T117" s="2461"/>
      <c r="U117" s="2461"/>
      <c r="V117" s="2460"/>
      <c r="W117" s="2460"/>
      <c r="X117" s="2463"/>
      <c r="Y117" s="2463"/>
      <c r="Z117" s="2463"/>
      <c r="AA117" s="2463"/>
      <c r="AB117" s="2463"/>
      <c r="AC117" s="2463"/>
      <c r="AD117" s="2463"/>
      <c r="AE117" s="2463"/>
      <c r="AF117" s="2463"/>
      <c r="AG117" s="2463"/>
      <c r="AH117" s="2464">
        <f t="shared" si="0"/>
        <v>0</v>
      </c>
      <c r="AI117" s="1103"/>
      <c r="AJ117" s="2465"/>
      <c r="AK117" s="1103"/>
    </row>
    <row r="118" spans="2:37">
      <c r="B118" s="2454"/>
      <c r="C118" s="2454"/>
      <c r="D118" s="2454"/>
      <c r="E118" s="2457"/>
      <c r="F118" s="2457"/>
      <c r="G118" s="2458"/>
      <c r="H118" s="2459"/>
      <c r="I118" s="2458"/>
      <c r="J118" s="2459"/>
      <c r="K118" s="2457"/>
      <c r="L118" s="2457"/>
      <c r="M118" s="2460"/>
      <c r="N118" s="2460"/>
      <c r="O118" s="2461"/>
      <c r="P118" s="2461"/>
      <c r="Q118" s="2461"/>
      <c r="R118" s="2460"/>
      <c r="S118" s="2462"/>
      <c r="T118" s="2461"/>
      <c r="U118" s="2461"/>
      <c r="V118" s="2460"/>
      <c r="W118" s="2460"/>
      <c r="X118" s="2463"/>
      <c r="Y118" s="2463"/>
      <c r="Z118" s="2463"/>
      <c r="AA118" s="2463"/>
      <c r="AB118" s="2463"/>
      <c r="AC118" s="2463"/>
      <c r="AD118" s="2463"/>
      <c r="AE118" s="2463"/>
      <c r="AF118" s="2463"/>
      <c r="AG118" s="2463"/>
      <c r="AH118" s="2464">
        <f t="shared" si="0"/>
        <v>0</v>
      </c>
      <c r="AI118" s="1103"/>
      <c r="AJ118" s="2465"/>
      <c r="AK118" s="1103"/>
    </row>
    <row r="119" spans="2:37">
      <c r="B119" s="2454"/>
      <c r="C119" s="2454"/>
      <c r="D119" s="2454"/>
      <c r="E119" s="2457"/>
      <c r="F119" s="2457"/>
      <c r="G119" s="2458"/>
      <c r="H119" s="2459"/>
      <c r="I119" s="2458"/>
      <c r="J119" s="2459"/>
      <c r="K119" s="2457"/>
      <c r="L119" s="2457"/>
      <c r="M119" s="2460"/>
      <c r="N119" s="2460"/>
      <c r="O119" s="2461"/>
      <c r="P119" s="2461"/>
      <c r="Q119" s="2461"/>
      <c r="R119" s="2460"/>
      <c r="S119" s="2462"/>
      <c r="T119" s="2461"/>
      <c r="U119" s="2461"/>
      <c r="V119" s="2460"/>
      <c r="W119" s="2460"/>
      <c r="X119" s="2463"/>
      <c r="Y119" s="2463"/>
      <c r="Z119" s="2463"/>
      <c r="AA119" s="2463"/>
      <c r="AB119" s="2463"/>
      <c r="AC119" s="2463"/>
      <c r="AD119" s="2463"/>
      <c r="AE119" s="2463"/>
      <c r="AF119" s="2463"/>
      <c r="AG119" s="2463"/>
      <c r="AH119" s="2464">
        <f t="shared" si="0"/>
        <v>0</v>
      </c>
      <c r="AI119" s="1103"/>
      <c r="AJ119" s="2465"/>
      <c r="AK119" s="1103"/>
    </row>
    <row r="120" spans="2:37">
      <c r="B120" s="2454"/>
      <c r="C120" s="2454"/>
      <c r="D120" s="2454"/>
      <c r="E120" s="2457"/>
      <c r="F120" s="2457"/>
      <c r="G120" s="2458"/>
      <c r="H120" s="2459"/>
      <c r="I120" s="2458"/>
      <c r="J120" s="2459"/>
      <c r="K120" s="2457"/>
      <c r="L120" s="2457"/>
      <c r="M120" s="2460"/>
      <c r="N120" s="2460"/>
      <c r="O120" s="2461"/>
      <c r="P120" s="2461"/>
      <c r="Q120" s="2461"/>
      <c r="R120" s="2460"/>
      <c r="S120" s="2462"/>
      <c r="T120" s="2461"/>
      <c r="U120" s="2461"/>
      <c r="V120" s="2460"/>
      <c r="W120" s="2460"/>
      <c r="X120" s="2463"/>
      <c r="Y120" s="2463"/>
      <c r="Z120" s="2463"/>
      <c r="AA120" s="2463"/>
      <c r="AB120" s="2463"/>
      <c r="AC120" s="2463"/>
      <c r="AD120" s="2463"/>
      <c r="AE120" s="2463"/>
      <c r="AF120" s="2463"/>
      <c r="AG120" s="2463"/>
      <c r="AH120" s="2464">
        <f t="shared" si="0"/>
        <v>0</v>
      </c>
      <c r="AI120" s="1103"/>
      <c r="AJ120" s="2465"/>
      <c r="AK120" s="1103"/>
    </row>
    <row r="121" spans="2:37">
      <c r="B121" s="2454"/>
      <c r="C121" s="2454"/>
      <c r="D121" s="2454"/>
      <c r="E121" s="2457"/>
      <c r="F121" s="2457"/>
      <c r="G121" s="2458"/>
      <c r="H121" s="2459"/>
      <c r="I121" s="2458"/>
      <c r="J121" s="2459"/>
      <c r="K121" s="2457"/>
      <c r="L121" s="2457"/>
      <c r="M121" s="2460"/>
      <c r="N121" s="2460"/>
      <c r="O121" s="2461"/>
      <c r="P121" s="2461"/>
      <c r="Q121" s="2461"/>
      <c r="R121" s="2460"/>
      <c r="S121" s="2462"/>
      <c r="T121" s="2461"/>
      <c r="U121" s="2461"/>
      <c r="V121" s="2460"/>
      <c r="W121" s="2460"/>
      <c r="X121" s="2463"/>
      <c r="Y121" s="2463"/>
      <c r="Z121" s="2463"/>
      <c r="AA121" s="2463"/>
      <c r="AB121" s="2463"/>
      <c r="AC121" s="2463"/>
      <c r="AD121" s="2463"/>
      <c r="AE121" s="2463"/>
      <c r="AF121" s="2463"/>
      <c r="AG121" s="2463"/>
      <c r="AH121" s="2464">
        <f t="shared" si="0"/>
        <v>0</v>
      </c>
      <c r="AI121" s="1103"/>
      <c r="AJ121" s="2465"/>
      <c r="AK121" s="1103"/>
    </row>
    <row r="122" spans="2:37">
      <c r="B122" s="2454"/>
      <c r="C122" s="2454"/>
      <c r="D122" s="2454"/>
      <c r="E122" s="2457"/>
      <c r="F122" s="2457"/>
      <c r="G122" s="2458"/>
      <c r="H122" s="2459"/>
      <c r="I122" s="2458"/>
      <c r="J122" s="2459"/>
      <c r="K122" s="2457"/>
      <c r="L122" s="2457"/>
      <c r="M122" s="2460"/>
      <c r="N122" s="2460"/>
      <c r="O122" s="2461"/>
      <c r="P122" s="2461"/>
      <c r="Q122" s="2461"/>
      <c r="R122" s="2460"/>
      <c r="S122" s="2462"/>
      <c r="T122" s="2461"/>
      <c r="U122" s="2461"/>
      <c r="V122" s="2460"/>
      <c r="W122" s="2460"/>
      <c r="X122" s="2463"/>
      <c r="Y122" s="2463"/>
      <c r="Z122" s="2463"/>
      <c r="AA122" s="2463"/>
      <c r="AB122" s="2463"/>
      <c r="AC122" s="2463"/>
      <c r="AD122" s="2463"/>
      <c r="AE122" s="2463"/>
      <c r="AF122" s="2463"/>
      <c r="AG122" s="2463"/>
      <c r="AH122" s="2464">
        <f t="shared" si="0"/>
        <v>0</v>
      </c>
      <c r="AI122" s="1103"/>
      <c r="AJ122" s="2465"/>
      <c r="AK122" s="1103"/>
    </row>
    <row r="123" spans="2:37">
      <c r="B123" s="2454"/>
      <c r="C123" s="2454"/>
      <c r="D123" s="2454"/>
      <c r="E123" s="2457"/>
      <c r="F123" s="2457"/>
      <c r="G123" s="2458"/>
      <c r="H123" s="2459"/>
      <c r="I123" s="2458"/>
      <c r="J123" s="2459"/>
      <c r="K123" s="2457"/>
      <c r="L123" s="2457"/>
      <c r="M123" s="2460"/>
      <c r="N123" s="2460"/>
      <c r="O123" s="2461"/>
      <c r="P123" s="2461"/>
      <c r="Q123" s="2461"/>
      <c r="R123" s="2460"/>
      <c r="S123" s="2462"/>
      <c r="T123" s="2461"/>
      <c r="U123" s="2461"/>
      <c r="V123" s="2460"/>
      <c r="W123" s="2460"/>
      <c r="X123" s="2463"/>
      <c r="Y123" s="2463"/>
      <c r="Z123" s="2463"/>
      <c r="AA123" s="2463"/>
      <c r="AB123" s="2463"/>
      <c r="AC123" s="2463"/>
      <c r="AD123" s="2463"/>
      <c r="AE123" s="2463"/>
      <c r="AF123" s="2463"/>
      <c r="AG123" s="2463"/>
      <c r="AH123" s="2464">
        <f t="shared" si="0"/>
        <v>0</v>
      </c>
      <c r="AI123" s="1103"/>
      <c r="AJ123" s="2465"/>
      <c r="AK123" s="1103"/>
    </row>
    <row r="124" spans="2:37">
      <c r="B124" s="2454"/>
      <c r="C124" s="2454"/>
      <c r="D124" s="2454"/>
      <c r="E124" s="2457"/>
      <c r="F124" s="2457"/>
      <c r="G124" s="2458"/>
      <c r="H124" s="2459"/>
      <c r="I124" s="2458"/>
      <c r="J124" s="2459"/>
      <c r="K124" s="2457"/>
      <c r="L124" s="2457"/>
      <c r="M124" s="2460"/>
      <c r="N124" s="2460"/>
      <c r="O124" s="2461"/>
      <c r="P124" s="2461"/>
      <c r="Q124" s="2461"/>
      <c r="R124" s="2460"/>
      <c r="S124" s="2462"/>
      <c r="T124" s="2461"/>
      <c r="U124" s="2461"/>
      <c r="V124" s="2460"/>
      <c r="W124" s="2460"/>
      <c r="X124" s="2463"/>
      <c r="Y124" s="2463"/>
      <c r="Z124" s="2463"/>
      <c r="AA124" s="2463"/>
      <c r="AB124" s="2463"/>
      <c r="AC124" s="2463"/>
      <c r="AD124" s="2463"/>
      <c r="AE124" s="2463"/>
      <c r="AF124" s="2463"/>
      <c r="AG124" s="2463"/>
      <c r="AH124" s="2464">
        <f t="shared" si="0"/>
        <v>0</v>
      </c>
      <c r="AI124" s="1103"/>
      <c r="AJ124" s="2465"/>
      <c r="AK124" s="1103"/>
    </row>
    <row r="125" spans="2:37">
      <c r="B125" s="2454"/>
      <c r="C125" s="2454"/>
      <c r="D125" s="2454"/>
      <c r="E125" s="2457"/>
      <c r="F125" s="2457"/>
      <c r="G125" s="2458"/>
      <c r="H125" s="2459"/>
      <c r="I125" s="2458"/>
      <c r="J125" s="2459"/>
      <c r="K125" s="2457"/>
      <c r="L125" s="2457"/>
      <c r="M125" s="2460"/>
      <c r="N125" s="2460"/>
      <c r="O125" s="2461"/>
      <c r="P125" s="2461"/>
      <c r="Q125" s="2461"/>
      <c r="R125" s="2460"/>
      <c r="S125" s="2462"/>
      <c r="T125" s="2461"/>
      <c r="U125" s="2461"/>
      <c r="V125" s="2460"/>
      <c r="W125" s="2460"/>
      <c r="X125" s="2463"/>
      <c r="Y125" s="2463"/>
      <c r="Z125" s="2463"/>
      <c r="AA125" s="2463"/>
      <c r="AB125" s="2463"/>
      <c r="AC125" s="2463"/>
      <c r="AD125" s="2463"/>
      <c r="AE125" s="2463"/>
      <c r="AF125" s="2463"/>
      <c r="AG125" s="2463"/>
      <c r="AH125" s="2464">
        <f t="shared" si="0"/>
        <v>0</v>
      </c>
      <c r="AI125" s="1103"/>
      <c r="AJ125" s="2465"/>
      <c r="AK125" s="1103"/>
    </row>
    <row r="126" spans="2:37">
      <c r="B126" s="2454"/>
      <c r="C126" s="2454"/>
      <c r="D126" s="2454"/>
      <c r="E126" s="2457"/>
      <c r="F126" s="2457"/>
      <c r="G126" s="2458"/>
      <c r="H126" s="2459"/>
      <c r="I126" s="2458"/>
      <c r="J126" s="2459"/>
      <c r="K126" s="2457"/>
      <c r="L126" s="2457"/>
      <c r="M126" s="2460"/>
      <c r="N126" s="2460"/>
      <c r="O126" s="2461"/>
      <c r="P126" s="2461"/>
      <c r="Q126" s="2461"/>
      <c r="R126" s="2460"/>
      <c r="S126" s="2462"/>
      <c r="T126" s="2461"/>
      <c r="U126" s="2461"/>
      <c r="V126" s="2460"/>
      <c r="W126" s="2460"/>
      <c r="X126" s="2463"/>
      <c r="Y126" s="2463"/>
      <c r="Z126" s="2463"/>
      <c r="AA126" s="2463"/>
      <c r="AB126" s="2463"/>
      <c r="AC126" s="2463"/>
      <c r="AD126" s="2463"/>
      <c r="AE126" s="2463"/>
      <c r="AF126" s="2463"/>
      <c r="AG126" s="2463"/>
      <c r="AH126" s="2464">
        <f t="shared" si="0"/>
        <v>0</v>
      </c>
      <c r="AI126" s="1103"/>
      <c r="AJ126" s="2465"/>
      <c r="AK126" s="1103"/>
    </row>
    <row r="127" spans="2:37">
      <c r="B127" s="2454"/>
      <c r="C127" s="2454"/>
      <c r="D127" s="2454"/>
      <c r="E127" s="2457"/>
      <c r="F127" s="2457"/>
      <c r="G127" s="2458"/>
      <c r="H127" s="2459"/>
      <c r="I127" s="2458"/>
      <c r="J127" s="2459"/>
      <c r="K127" s="2457"/>
      <c r="L127" s="2457"/>
      <c r="M127" s="2460"/>
      <c r="N127" s="2460"/>
      <c r="O127" s="2461"/>
      <c r="P127" s="2461"/>
      <c r="Q127" s="2461"/>
      <c r="R127" s="2460"/>
      <c r="S127" s="2462"/>
      <c r="T127" s="2461"/>
      <c r="U127" s="2461"/>
      <c r="V127" s="2460"/>
      <c r="W127" s="2460"/>
      <c r="X127" s="2463"/>
      <c r="Y127" s="2463"/>
      <c r="Z127" s="2463"/>
      <c r="AA127" s="2463"/>
      <c r="AB127" s="2463"/>
      <c r="AC127" s="2463"/>
      <c r="AD127" s="2463"/>
      <c r="AE127" s="2463"/>
      <c r="AF127" s="2463"/>
      <c r="AG127" s="2463"/>
      <c r="AH127" s="2464">
        <f t="shared" si="0"/>
        <v>0</v>
      </c>
      <c r="AI127" s="1103"/>
      <c r="AJ127" s="2465"/>
      <c r="AK127" s="1103"/>
    </row>
    <row r="128" spans="2:37">
      <c r="B128" s="2454"/>
      <c r="C128" s="2454"/>
      <c r="D128" s="2454"/>
      <c r="E128" s="2457"/>
      <c r="F128" s="2457"/>
      <c r="G128" s="2458"/>
      <c r="H128" s="2459"/>
      <c r="I128" s="2458"/>
      <c r="J128" s="2459"/>
      <c r="K128" s="2457"/>
      <c r="L128" s="2457"/>
      <c r="M128" s="2460"/>
      <c r="N128" s="2460"/>
      <c r="O128" s="2461"/>
      <c r="P128" s="2461"/>
      <c r="Q128" s="2461"/>
      <c r="R128" s="2460"/>
      <c r="S128" s="2462"/>
      <c r="T128" s="2461"/>
      <c r="U128" s="2461"/>
      <c r="V128" s="2460"/>
      <c r="W128" s="2460"/>
      <c r="X128" s="2463"/>
      <c r="Y128" s="2463"/>
      <c r="Z128" s="2463"/>
      <c r="AA128" s="2463"/>
      <c r="AB128" s="2463"/>
      <c r="AC128" s="2463"/>
      <c r="AD128" s="2463"/>
      <c r="AE128" s="2463"/>
      <c r="AF128" s="2463"/>
      <c r="AG128" s="2463"/>
      <c r="AH128" s="2464">
        <f t="shared" si="0"/>
        <v>0</v>
      </c>
      <c r="AI128" s="1103"/>
      <c r="AJ128" s="2465"/>
      <c r="AK128" s="1103"/>
    </row>
    <row r="129" spans="2:37">
      <c r="B129" s="2454"/>
      <c r="C129" s="2454"/>
      <c r="D129" s="2454"/>
      <c r="E129" s="2457"/>
      <c r="F129" s="2457"/>
      <c r="G129" s="2458"/>
      <c r="H129" s="2459"/>
      <c r="I129" s="2458"/>
      <c r="J129" s="2459"/>
      <c r="K129" s="2457"/>
      <c r="L129" s="2457"/>
      <c r="M129" s="2460"/>
      <c r="N129" s="2460"/>
      <c r="O129" s="2461"/>
      <c r="P129" s="2461"/>
      <c r="Q129" s="2461"/>
      <c r="R129" s="2460"/>
      <c r="S129" s="2462"/>
      <c r="T129" s="2461"/>
      <c r="U129" s="2461"/>
      <c r="V129" s="2460"/>
      <c r="W129" s="2460"/>
      <c r="X129" s="2463"/>
      <c r="Y129" s="2463"/>
      <c r="Z129" s="2463"/>
      <c r="AA129" s="2463"/>
      <c r="AB129" s="2463"/>
      <c r="AC129" s="2463"/>
      <c r="AD129" s="2463"/>
      <c r="AE129" s="2463"/>
      <c r="AF129" s="2463"/>
      <c r="AG129" s="2463"/>
      <c r="AH129" s="2464">
        <f t="shared" si="0"/>
        <v>0</v>
      </c>
      <c r="AI129" s="1103"/>
      <c r="AJ129" s="2465"/>
      <c r="AK129" s="1103"/>
    </row>
    <row r="130" spans="2:37">
      <c r="B130" s="2454"/>
      <c r="C130" s="2454"/>
      <c r="D130" s="2454"/>
      <c r="E130" s="2457"/>
      <c r="F130" s="2457"/>
      <c r="G130" s="2458"/>
      <c r="H130" s="2459"/>
      <c r="I130" s="2458"/>
      <c r="J130" s="2459"/>
      <c r="K130" s="2457"/>
      <c r="L130" s="2457"/>
      <c r="M130" s="2460"/>
      <c r="N130" s="2460"/>
      <c r="O130" s="2461"/>
      <c r="P130" s="2461"/>
      <c r="Q130" s="2461"/>
      <c r="R130" s="2460"/>
      <c r="S130" s="2462"/>
      <c r="T130" s="2461"/>
      <c r="U130" s="2461"/>
      <c r="V130" s="2460"/>
      <c r="W130" s="2460"/>
      <c r="X130" s="2463"/>
      <c r="Y130" s="2463"/>
      <c r="Z130" s="2463"/>
      <c r="AA130" s="2463"/>
      <c r="AB130" s="2463"/>
      <c r="AC130" s="2463"/>
      <c r="AD130" s="2463"/>
      <c r="AE130" s="2463"/>
      <c r="AF130" s="2463"/>
      <c r="AG130" s="2463"/>
      <c r="AH130" s="2464">
        <f t="shared" si="0"/>
        <v>0</v>
      </c>
      <c r="AI130" s="1103"/>
      <c r="AJ130" s="2465"/>
      <c r="AK130" s="1103"/>
    </row>
    <row r="131" spans="2:37">
      <c r="B131" s="2454"/>
      <c r="C131" s="2454"/>
      <c r="D131" s="2454"/>
      <c r="E131" s="2457"/>
      <c r="F131" s="2457"/>
      <c r="G131" s="2458"/>
      <c r="H131" s="2459"/>
      <c r="I131" s="2458"/>
      <c r="J131" s="2459"/>
      <c r="K131" s="2457"/>
      <c r="L131" s="2457"/>
      <c r="M131" s="2460"/>
      <c r="N131" s="2460"/>
      <c r="O131" s="2461"/>
      <c r="P131" s="2461"/>
      <c r="Q131" s="2461"/>
      <c r="R131" s="2460"/>
      <c r="S131" s="2462"/>
      <c r="T131" s="2461"/>
      <c r="U131" s="2461"/>
      <c r="V131" s="2460"/>
      <c r="W131" s="2460"/>
      <c r="X131" s="2463"/>
      <c r="Y131" s="2463"/>
      <c r="Z131" s="2463"/>
      <c r="AA131" s="2463"/>
      <c r="AB131" s="2463"/>
      <c r="AC131" s="2463"/>
      <c r="AD131" s="2463"/>
      <c r="AE131" s="2463"/>
      <c r="AF131" s="2463"/>
      <c r="AG131" s="2463"/>
      <c r="AH131" s="2464">
        <f t="shared" si="0"/>
        <v>0</v>
      </c>
      <c r="AI131" s="1103"/>
      <c r="AJ131" s="2465"/>
      <c r="AK131" s="1103"/>
    </row>
    <row r="132" spans="2:37">
      <c r="B132" s="2454"/>
      <c r="C132" s="2454"/>
      <c r="D132" s="2454"/>
      <c r="E132" s="2457"/>
      <c r="F132" s="2457"/>
      <c r="G132" s="2458"/>
      <c r="H132" s="2459"/>
      <c r="I132" s="2458"/>
      <c r="J132" s="2459"/>
      <c r="K132" s="2457"/>
      <c r="L132" s="2457"/>
      <c r="M132" s="2460"/>
      <c r="N132" s="2460"/>
      <c r="O132" s="2461"/>
      <c r="P132" s="2461"/>
      <c r="Q132" s="2461"/>
      <c r="R132" s="2460"/>
      <c r="S132" s="2462"/>
      <c r="T132" s="2461"/>
      <c r="U132" s="2461"/>
      <c r="V132" s="2460"/>
      <c r="W132" s="2460"/>
      <c r="X132" s="2463"/>
      <c r="Y132" s="2463"/>
      <c r="Z132" s="2463"/>
      <c r="AA132" s="2463"/>
      <c r="AB132" s="2463"/>
      <c r="AC132" s="2463"/>
      <c r="AD132" s="2463"/>
      <c r="AE132" s="2463"/>
      <c r="AF132" s="2463"/>
      <c r="AG132" s="2463"/>
      <c r="AH132" s="2464">
        <f t="shared" si="0"/>
        <v>0</v>
      </c>
      <c r="AI132" s="1103"/>
      <c r="AJ132" s="2465"/>
      <c r="AK132" s="1103"/>
    </row>
    <row r="133" spans="2:37">
      <c r="B133" s="2454"/>
      <c r="C133" s="2454"/>
      <c r="D133" s="2454"/>
      <c r="E133" s="2457"/>
      <c r="F133" s="2457"/>
      <c r="G133" s="2458"/>
      <c r="H133" s="2459"/>
      <c r="I133" s="2458"/>
      <c r="J133" s="2459"/>
      <c r="K133" s="2457"/>
      <c r="L133" s="2457"/>
      <c r="M133" s="2460"/>
      <c r="N133" s="2460"/>
      <c r="O133" s="2461"/>
      <c r="P133" s="2461"/>
      <c r="Q133" s="2461"/>
      <c r="R133" s="2460"/>
      <c r="S133" s="2462"/>
      <c r="T133" s="2461"/>
      <c r="U133" s="2461"/>
      <c r="V133" s="2460"/>
      <c r="W133" s="2460"/>
      <c r="X133" s="2463"/>
      <c r="Y133" s="2463"/>
      <c r="Z133" s="2463"/>
      <c r="AA133" s="2463"/>
      <c r="AB133" s="2463"/>
      <c r="AC133" s="2463"/>
      <c r="AD133" s="2463"/>
      <c r="AE133" s="2463"/>
      <c r="AF133" s="2463"/>
      <c r="AG133" s="2463"/>
      <c r="AH133" s="2464">
        <f t="shared" si="0"/>
        <v>0</v>
      </c>
      <c r="AI133" s="1103"/>
      <c r="AJ133" s="2465"/>
      <c r="AK133" s="1103"/>
    </row>
    <row r="134" spans="2:37">
      <c r="B134" s="2454"/>
      <c r="C134" s="2454"/>
      <c r="D134" s="2454"/>
      <c r="E134" s="2457"/>
      <c r="F134" s="2457"/>
      <c r="G134" s="2458"/>
      <c r="H134" s="2459"/>
      <c r="I134" s="2458"/>
      <c r="J134" s="2459"/>
      <c r="K134" s="2457"/>
      <c r="L134" s="2457"/>
      <c r="M134" s="2460"/>
      <c r="N134" s="2460"/>
      <c r="O134" s="2461"/>
      <c r="P134" s="2461"/>
      <c r="Q134" s="2461"/>
      <c r="R134" s="2460"/>
      <c r="S134" s="2462"/>
      <c r="T134" s="2461"/>
      <c r="U134" s="2461"/>
      <c r="V134" s="2460"/>
      <c r="W134" s="2460"/>
      <c r="X134" s="2463"/>
      <c r="Y134" s="2463"/>
      <c r="Z134" s="2463"/>
      <c r="AA134" s="2463"/>
      <c r="AB134" s="2463"/>
      <c r="AC134" s="2463"/>
      <c r="AD134" s="2463"/>
      <c r="AE134" s="2463"/>
      <c r="AF134" s="2463"/>
      <c r="AG134" s="2463"/>
      <c r="AH134" s="2464">
        <f t="shared" si="0"/>
        <v>0</v>
      </c>
      <c r="AI134" s="1103"/>
      <c r="AJ134" s="2465"/>
      <c r="AK134" s="1103"/>
    </row>
    <row r="135" spans="2:37">
      <c r="B135" s="2454"/>
      <c r="C135" s="2454"/>
      <c r="D135" s="2454"/>
      <c r="E135" s="2457"/>
      <c r="F135" s="2457"/>
      <c r="G135" s="2458"/>
      <c r="H135" s="2459"/>
      <c r="I135" s="2458"/>
      <c r="J135" s="2459"/>
      <c r="K135" s="2457"/>
      <c r="L135" s="2457"/>
      <c r="M135" s="2460"/>
      <c r="N135" s="2460"/>
      <c r="O135" s="2461"/>
      <c r="P135" s="2461"/>
      <c r="Q135" s="2461"/>
      <c r="R135" s="2460"/>
      <c r="S135" s="2462"/>
      <c r="T135" s="2461"/>
      <c r="U135" s="2461"/>
      <c r="V135" s="2460"/>
      <c r="W135" s="2460"/>
      <c r="X135" s="2463"/>
      <c r="Y135" s="2463"/>
      <c r="Z135" s="2463"/>
      <c r="AA135" s="2463"/>
      <c r="AB135" s="2463"/>
      <c r="AC135" s="2463"/>
      <c r="AD135" s="2463"/>
      <c r="AE135" s="2463"/>
      <c r="AF135" s="2463"/>
      <c r="AG135" s="2463"/>
      <c r="AH135" s="2464">
        <f t="shared" si="0"/>
        <v>0</v>
      </c>
      <c r="AI135" s="1103"/>
      <c r="AJ135" s="2465"/>
      <c r="AK135" s="1103"/>
    </row>
    <row r="136" spans="2:37">
      <c r="B136" s="2454"/>
      <c r="C136" s="2454"/>
      <c r="D136" s="2454"/>
      <c r="E136" s="2457"/>
      <c r="F136" s="2457"/>
      <c r="G136" s="2458"/>
      <c r="H136" s="2459"/>
      <c r="I136" s="2458"/>
      <c r="J136" s="2459"/>
      <c r="K136" s="2457"/>
      <c r="L136" s="2457"/>
      <c r="M136" s="2460"/>
      <c r="N136" s="2460"/>
      <c r="O136" s="2461"/>
      <c r="P136" s="2461"/>
      <c r="Q136" s="2461"/>
      <c r="R136" s="2460"/>
      <c r="S136" s="2462"/>
      <c r="T136" s="2461"/>
      <c r="U136" s="2461"/>
      <c r="V136" s="2460"/>
      <c r="W136" s="2460"/>
      <c r="X136" s="2463"/>
      <c r="Y136" s="2463"/>
      <c r="Z136" s="2463"/>
      <c r="AA136" s="2463"/>
      <c r="AB136" s="2463"/>
      <c r="AC136" s="2463"/>
      <c r="AD136" s="2463"/>
      <c r="AE136" s="2463"/>
      <c r="AF136" s="2463"/>
      <c r="AG136" s="2463"/>
      <c r="AH136" s="2464">
        <f t="shared" si="0"/>
        <v>0</v>
      </c>
      <c r="AI136" s="1103"/>
      <c r="AJ136" s="2465"/>
      <c r="AK136" s="1103"/>
    </row>
    <row r="137" spans="2:37">
      <c r="B137" s="2454"/>
      <c r="C137" s="2454"/>
      <c r="D137" s="2454"/>
      <c r="E137" s="2457"/>
      <c r="F137" s="2457"/>
      <c r="G137" s="2458"/>
      <c r="H137" s="2459"/>
      <c r="I137" s="2458"/>
      <c r="J137" s="2459"/>
      <c r="K137" s="2457"/>
      <c r="L137" s="2457"/>
      <c r="M137" s="2460"/>
      <c r="N137" s="2460"/>
      <c r="O137" s="2461"/>
      <c r="P137" s="2461"/>
      <c r="Q137" s="2461"/>
      <c r="R137" s="2460"/>
      <c r="S137" s="2462"/>
      <c r="T137" s="2461"/>
      <c r="U137" s="2461"/>
      <c r="V137" s="2460"/>
      <c r="W137" s="2460"/>
      <c r="X137" s="2463"/>
      <c r="Y137" s="2463"/>
      <c r="Z137" s="2463"/>
      <c r="AA137" s="2463"/>
      <c r="AB137" s="2463"/>
      <c r="AC137" s="2463"/>
      <c r="AD137" s="2463"/>
      <c r="AE137" s="2463"/>
      <c r="AF137" s="2463"/>
      <c r="AG137" s="2463"/>
      <c r="AH137" s="2464">
        <f t="shared" si="0"/>
        <v>0</v>
      </c>
      <c r="AI137" s="1103"/>
      <c r="AJ137" s="2465"/>
      <c r="AK137" s="1103"/>
    </row>
    <row r="138" spans="2:37">
      <c r="B138" s="2454"/>
      <c r="C138" s="2454"/>
      <c r="D138" s="2454"/>
      <c r="E138" s="2457"/>
      <c r="F138" s="2457"/>
      <c r="G138" s="2458"/>
      <c r="H138" s="2459"/>
      <c r="I138" s="2458"/>
      <c r="J138" s="2459"/>
      <c r="K138" s="2457"/>
      <c r="L138" s="2457"/>
      <c r="M138" s="2460"/>
      <c r="N138" s="2460"/>
      <c r="O138" s="2461"/>
      <c r="P138" s="2461"/>
      <c r="Q138" s="2461"/>
      <c r="R138" s="2460"/>
      <c r="S138" s="2462"/>
      <c r="T138" s="2461"/>
      <c r="U138" s="2461"/>
      <c r="V138" s="2460"/>
      <c r="W138" s="2460"/>
      <c r="X138" s="2463"/>
      <c r="Y138" s="2463"/>
      <c r="Z138" s="2463"/>
      <c r="AA138" s="2463"/>
      <c r="AB138" s="2463"/>
      <c r="AC138" s="2463"/>
      <c r="AD138" s="2463"/>
      <c r="AE138" s="2463"/>
      <c r="AF138" s="2463"/>
      <c r="AG138" s="2463"/>
      <c r="AH138" s="2464">
        <f t="shared" si="0"/>
        <v>0</v>
      </c>
      <c r="AI138" s="1103"/>
      <c r="AJ138" s="2465"/>
      <c r="AK138" s="1103"/>
    </row>
    <row r="139" spans="2:37">
      <c r="B139" s="2454"/>
      <c r="C139" s="2454"/>
      <c r="D139" s="2454"/>
      <c r="E139" s="2457"/>
      <c r="F139" s="2457"/>
      <c r="G139" s="2458"/>
      <c r="H139" s="2459"/>
      <c r="I139" s="2458"/>
      <c r="J139" s="2459"/>
      <c r="K139" s="2457"/>
      <c r="L139" s="2457"/>
      <c r="M139" s="2460"/>
      <c r="N139" s="2460"/>
      <c r="O139" s="2461"/>
      <c r="P139" s="2461"/>
      <c r="Q139" s="2461"/>
      <c r="R139" s="2460"/>
      <c r="S139" s="2462"/>
      <c r="T139" s="2461"/>
      <c r="U139" s="2461"/>
      <c r="V139" s="2460"/>
      <c r="W139" s="2460"/>
      <c r="X139" s="2463"/>
      <c r="Y139" s="2463"/>
      <c r="Z139" s="2463"/>
      <c r="AA139" s="2463"/>
      <c r="AB139" s="2463"/>
      <c r="AC139" s="2463"/>
      <c r="AD139" s="2463"/>
      <c r="AE139" s="2463"/>
      <c r="AF139" s="2463"/>
      <c r="AG139" s="2463"/>
      <c r="AH139" s="2464">
        <f t="shared" si="0"/>
        <v>0</v>
      </c>
      <c r="AI139" s="1103"/>
      <c r="AJ139" s="2465"/>
      <c r="AK139" s="1103"/>
    </row>
    <row r="140" spans="2:37">
      <c r="B140" s="2454"/>
      <c r="C140" s="2454"/>
      <c r="D140" s="2454"/>
      <c r="E140" s="2457"/>
      <c r="F140" s="2457"/>
      <c r="G140" s="2458"/>
      <c r="H140" s="2459"/>
      <c r="I140" s="2458"/>
      <c r="J140" s="2459"/>
      <c r="K140" s="2457"/>
      <c r="L140" s="2457"/>
      <c r="M140" s="2460"/>
      <c r="N140" s="2460"/>
      <c r="O140" s="2461"/>
      <c r="P140" s="2461"/>
      <c r="Q140" s="2461"/>
      <c r="R140" s="2460"/>
      <c r="S140" s="2462"/>
      <c r="T140" s="2461"/>
      <c r="U140" s="2461"/>
      <c r="V140" s="2460"/>
      <c r="W140" s="2460"/>
      <c r="X140" s="2463"/>
      <c r="Y140" s="2463"/>
      <c r="Z140" s="2463"/>
      <c r="AA140" s="2463"/>
      <c r="AB140" s="2463"/>
      <c r="AC140" s="2463"/>
      <c r="AD140" s="2463"/>
      <c r="AE140" s="2463"/>
      <c r="AF140" s="2463"/>
      <c r="AG140" s="2463"/>
      <c r="AH140" s="2464">
        <f t="shared" si="0"/>
        <v>0</v>
      </c>
      <c r="AI140" s="1103"/>
      <c r="AJ140" s="2465"/>
      <c r="AK140" s="1103"/>
    </row>
    <row r="141" spans="2:37">
      <c r="B141" s="2454"/>
      <c r="C141" s="2454"/>
      <c r="D141" s="2454"/>
      <c r="E141" s="2457"/>
      <c r="F141" s="2457"/>
      <c r="G141" s="2458"/>
      <c r="H141" s="2459"/>
      <c r="I141" s="2458"/>
      <c r="J141" s="2459"/>
      <c r="K141" s="2457"/>
      <c r="L141" s="2457"/>
      <c r="M141" s="2460"/>
      <c r="N141" s="2460"/>
      <c r="O141" s="2461"/>
      <c r="P141" s="2461"/>
      <c r="Q141" s="2461"/>
      <c r="R141" s="2460"/>
      <c r="S141" s="2462"/>
      <c r="T141" s="2461"/>
      <c r="U141" s="2461"/>
      <c r="V141" s="2460"/>
      <c r="W141" s="2460"/>
      <c r="X141" s="2463"/>
      <c r="Y141" s="2463"/>
      <c r="Z141" s="2463"/>
      <c r="AA141" s="2463"/>
      <c r="AB141" s="2463"/>
      <c r="AC141" s="2463"/>
      <c r="AD141" s="2463"/>
      <c r="AE141" s="2463"/>
      <c r="AF141" s="2463"/>
      <c r="AG141" s="2463"/>
      <c r="AH141" s="2464">
        <f t="shared" si="0"/>
        <v>0</v>
      </c>
      <c r="AI141" s="1103"/>
      <c r="AJ141" s="2465"/>
      <c r="AK141" s="1103"/>
    </row>
    <row r="142" spans="2:37">
      <c r="B142" s="2454"/>
      <c r="C142" s="2454"/>
      <c r="D142" s="2454"/>
      <c r="E142" s="2457"/>
      <c r="F142" s="2457"/>
      <c r="G142" s="2458"/>
      <c r="H142" s="2459"/>
      <c r="I142" s="2458"/>
      <c r="J142" s="2459"/>
      <c r="K142" s="2457"/>
      <c r="L142" s="2457"/>
      <c r="M142" s="2460"/>
      <c r="N142" s="2460"/>
      <c r="O142" s="2461"/>
      <c r="P142" s="2461"/>
      <c r="Q142" s="2461"/>
      <c r="R142" s="2460"/>
      <c r="S142" s="2462"/>
      <c r="T142" s="2461"/>
      <c r="U142" s="2461"/>
      <c r="V142" s="2460"/>
      <c r="W142" s="2460"/>
      <c r="X142" s="2463"/>
      <c r="Y142" s="2463"/>
      <c r="Z142" s="2463"/>
      <c r="AA142" s="2463"/>
      <c r="AB142" s="2463"/>
      <c r="AC142" s="2463"/>
      <c r="AD142" s="2463"/>
      <c r="AE142" s="2463"/>
      <c r="AF142" s="2463"/>
      <c r="AG142" s="2463"/>
      <c r="AH142" s="2464">
        <f t="shared" si="0"/>
        <v>0</v>
      </c>
      <c r="AI142" s="1103"/>
      <c r="AJ142" s="2465"/>
      <c r="AK142" s="1103"/>
    </row>
    <row r="143" spans="2:37">
      <c r="B143" s="2454"/>
      <c r="C143" s="2454"/>
      <c r="D143" s="2454"/>
      <c r="E143" s="2457"/>
      <c r="F143" s="2457"/>
      <c r="G143" s="2458"/>
      <c r="H143" s="2459"/>
      <c r="I143" s="2458"/>
      <c r="J143" s="2459"/>
      <c r="K143" s="2457"/>
      <c r="L143" s="2457"/>
      <c r="M143" s="2460"/>
      <c r="N143" s="2460"/>
      <c r="O143" s="2461"/>
      <c r="P143" s="2461"/>
      <c r="Q143" s="2461"/>
      <c r="R143" s="2460"/>
      <c r="S143" s="2462"/>
      <c r="T143" s="2461"/>
      <c r="U143" s="2461"/>
      <c r="V143" s="2460"/>
      <c r="W143" s="2460"/>
      <c r="X143" s="2463"/>
      <c r="Y143" s="2463"/>
      <c r="Z143" s="2463"/>
      <c r="AA143" s="2463"/>
      <c r="AB143" s="2463"/>
      <c r="AC143" s="2463"/>
      <c r="AD143" s="2463"/>
      <c r="AE143" s="2463"/>
      <c r="AF143" s="2463"/>
      <c r="AG143" s="2463"/>
      <c r="AH143" s="2464">
        <f t="shared" si="0"/>
        <v>0</v>
      </c>
      <c r="AI143" s="1103"/>
      <c r="AJ143" s="2465"/>
      <c r="AK143" s="1103"/>
    </row>
    <row r="144" spans="2:37">
      <c r="B144" s="2454"/>
      <c r="C144" s="2454"/>
      <c r="D144" s="2454"/>
      <c r="E144" s="2457"/>
      <c r="F144" s="2457"/>
      <c r="G144" s="2458"/>
      <c r="H144" s="2459"/>
      <c r="I144" s="2458"/>
      <c r="J144" s="2459"/>
      <c r="K144" s="2457"/>
      <c r="L144" s="2457"/>
      <c r="M144" s="2460"/>
      <c r="N144" s="2460"/>
      <c r="O144" s="2461"/>
      <c r="P144" s="2461"/>
      <c r="Q144" s="2461"/>
      <c r="R144" s="2460"/>
      <c r="S144" s="2462"/>
      <c r="T144" s="2461"/>
      <c r="U144" s="2461"/>
      <c r="V144" s="2460"/>
      <c r="W144" s="2460"/>
      <c r="X144" s="2463"/>
      <c r="Y144" s="2463"/>
      <c r="Z144" s="2463"/>
      <c r="AA144" s="2463"/>
      <c r="AB144" s="2463"/>
      <c r="AC144" s="2463"/>
      <c r="AD144" s="2463"/>
      <c r="AE144" s="2463"/>
      <c r="AF144" s="2463"/>
      <c r="AG144" s="2463"/>
      <c r="AH144" s="2464">
        <f t="shared" si="0"/>
        <v>0</v>
      </c>
      <c r="AI144" s="1103"/>
      <c r="AJ144" s="2465"/>
      <c r="AK144" s="1103"/>
    </row>
    <row r="145" spans="2:37">
      <c r="B145" s="2454"/>
      <c r="C145" s="2454"/>
      <c r="D145" s="2454"/>
      <c r="E145" s="2457"/>
      <c r="F145" s="2457"/>
      <c r="G145" s="2458"/>
      <c r="H145" s="2459"/>
      <c r="I145" s="2458"/>
      <c r="J145" s="2459"/>
      <c r="K145" s="2457"/>
      <c r="L145" s="2457"/>
      <c r="M145" s="2460"/>
      <c r="N145" s="2460"/>
      <c r="O145" s="2461"/>
      <c r="P145" s="2461"/>
      <c r="Q145" s="2461"/>
      <c r="R145" s="2460"/>
      <c r="S145" s="2462"/>
      <c r="T145" s="2461"/>
      <c r="U145" s="2461"/>
      <c r="V145" s="2460"/>
      <c r="W145" s="2460"/>
      <c r="X145" s="2463"/>
      <c r="Y145" s="2463"/>
      <c r="Z145" s="2463"/>
      <c r="AA145" s="2463"/>
      <c r="AB145" s="2463"/>
      <c r="AC145" s="2463"/>
      <c r="AD145" s="2463"/>
      <c r="AE145" s="2463"/>
      <c r="AF145" s="2463"/>
      <c r="AG145" s="2463"/>
      <c r="AH145" s="2464">
        <f t="shared" si="0"/>
        <v>0</v>
      </c>
      <c r="AI145" s="1103"/>
      <c r="AJ145" s="2465"/>
      <c r="AK145" s="1103"/>
    </row>
    <row r="146" spans="2:37">
      <c r="B146" s="2454"/>
      <c r="C146" s="2454"/>
      <c r="D146" s="2454"/>
      <c r="E146" s="2457"/>
      <c r="F146" s="2457"/>
      <c r="G146" s="2458"/>
      <c r="H146" s="2459"/>
      <c r="I146" s="2458"/>
      <c r="J146" s="2459"/>
      <c r="K146" s="2457"/>
      <c r="L146" s="2457"/>
      <c r="M146" s="2460"/>
      <c r="N146" s="2460"/>
      <c r="O146" s="2461"/>
      <c r="P146" s="2461"/>
      <c r="Q146" s="2461"/>
      <c r="R146" s="2460"/>
      <c r="S146" s="2462"/>
      <c r="T146" s="2461"/>
      <c r="U146" s="2461"/>
      <c r="V146" s="2460"/>
      <c r="W146" s="2460"/>
      <c r="X146" s="2463"/>
      <c r="Y146" s="2463"/>
      <c r="Z146" s="2463"/>
      <c r="AA146" s="2463"/>
      <c r="AB146" s="2463"/>
      <c r="AC146" s="2463"/>
      <c r="AD146" s="2463"/>
      <c r="AE146" s="2463"/>
      <c r="AF146" s="2463"/>
      <c r="AG146" s="2463"/>
      <c r="AH146" s="2464">
        <f t="shared" si="0"/>
        <v>0</v>
      </c>
      <c r="AI146" s="1103"/>
      <c r="AJ146" s="2465"/>
      <c r="AK146" s="1103"/>
    </row>
    <row r="147" spans="2:37">
      <c r="B147" s="2454"/>
      <c r="C147" s="2454"/>
      <c r="D147" s="2454"/>
      <c r="E147" s="2457"/>
      <c r="F147" s="2457"/>
      <c r="G147" s="2458"/>
      <c r="H147" s="2459"/>
      <c r="I147" s="2458"/>
      <c r="J147" s="2459"/>
      <c r="K147" s="2457"/>
      <c r="L147" s="2457"/>
      <c r="M147" s="2460"/>
      <c r="N147" s="2460"/>
      <c r="O147" s="2461"/>
      <c r="P147" s="2461"/>
      <c r="Q147" s="2461"/>
      <c r="R147" s="2460"/>
      <c r="S147" s="2462"/>
      <c r="T147" s="2461"/>
      <c r="U147" s="2461"/>
      <c r="V147" s="2460"/>
      <c r="W147" s="2460"/>
      <c r="X147" s="2463"/>
      <c r="Y147" s="2463"/>
      <c r="Z147" s="2463"/>
      <c r="AA147" s="2463"/>
      <c r="AB147" s="2463"/>
      <c r="AC147" s="2463"/>
      <c r="AD147" s="2463"/>
      <c r="AE147" s="2463"/>
      <c r="AF147" s="2463"/>
      <c r="AG147" s="2463"/>
      <c r="AH147" s="2464">
        <f t="shared" si="0"/>
        <v>0</v>
      </c>
      <c r="AI147" s="1103"/>
      <c r="AJ147" s="2465"/>
      <c r="AK147" s="1103"/>
    </row>
    <row r="148" spans="2:37">
      <c r="B148" s="2454"/>
      <c r="C148" s="2454"/>
      <c r="D148" s="2454"/>
      <c r="E148" s="2457"/>
      <c r="F148" s="2457"/>
      <c r="G148" s="2458"/>
      <c r="H148" s="2459"/>
      <c r="I148" s="2458"/>
      <c r="J148" s="2459"/>
      <c r="K148" s="2457"/>
      <c r="L148" s="2457"/>
      <c r="M148" s="2460"/>
      <c r="N148" s="2460"/>
      <c r="O148" s="2461"/>
      <c r="P148" s="2461"/>
      <c r="Q148" s="2461"/>
      <c r="R148" s="2460"/>
      <c r="S148" s="2462"/>
      <c r="T148" s="2461"/>
      <c r="U148" s="2461"/>
      <c r="V148" s="2460"/>
      <c r="W148" s="2460"/>
      <c r="X148" s="2463"/>
      <c r="Y148" s="2463"/>
      <c r="Z148" s="2463"/>
      <c r="AA148" s="2463"/>
      <c r="AB148" s="2463"/>
      <c r="AC148" s="2463"/>
      <c r="AD148" s="2463"/>
      <c r="AE148" s="2463"/>
      <c r="AF148" s="2463"/>
      <c r="AG148" s="2463"/>
      <c r="AH148" s="2464">
        <f t="shared" si="0"/>
        <v>0</v>
      </c>
      <c r="AI148" s="1103"/>
      <c r="AJ148" s="2465"/>
      <c r="AK148" s="1103"/>
    </row>
    <row r="149" spans="2:37">
      <c r="B149" s="2454"/>
      <c r="C149" s="2454"/>
      <c r="D149" s="2454"/>
      <c r="E149" s="2457"/>
      <c r="F149" s="2457"/>
      <c r="G149" s="2458"/>
      <c r="H149" s="2459"/>
      <c r="I149" s="2458"/>
      <c r="J149" s="2459"/>
      <c r="K149" s="2457"/>
      <c r="L149" s="2457"/>
      <c r="M149" s="2460"/>
      <c r="N149" s="2460"/>
      <c r="O149" s="2461"/>
      <c r="P149" s="2461"/>
      <c r="Q149" s="2461"/>
      <c r="R149" s="2460"/>
      <c r="S149" s="2462"/>
      <c r="T149" s="2461"/>
      <c r="U149" s="2461"/>
      <c r="V149" s="2460"/>
      <c r="W149" s="2460"/>
      <c r="X149" s="2463"/>
      <c r="Y149" s="2463"/>
      <c r="Z149" s="2463"/>
      <c r="AA149" s="2463"/>
      <c r="AB149" s="2463"/>
      <c r="AC149" s="2463"/>
      <c r="AD149" s="2463"/>
      <c r="AE149" s="2463"/>
      <c r="AF149" s="2463"/>
      <c r="AG149" s="2463"/>
      <c r="AH149" s="2464">
        <f t="shared" si="0"/>
        <v>0</v>
      </c>
      <c r="AI149" s="1103"/>
      <c r="AJ149" s="2465"/>
      <c r="AK149" s="1103"/>
    </row>
    <row r="150" spans="2:37">
      <c r="B150" s="2454"/>
      <c r="C150" s="2454"/>
      <c r="D150" s="2454"/>
      <c r="E150" s="2457"/>
      <c r="F150" s="2457"/>
      <c r="G150" s="2458"/>
      <c r="H150" s="2459"/>
      <c r="I150" s="2458"/>
      <c r="J150" s="2459"/>
      <c r="K150" s="2457"/>
      <c r="L150" s="2457"/>
      <c r="M150" s="2460"/>
      <c r="N150" s="2460"/>
      <c r="O150" s="2461"/>
      <c r="P150" s="2461"/>
      <c r="Q150" s="2461"/>
      <c r="R150" s="2460"/>
      <c r="S150" s="2462"/>
      <c r="T150" s="2461"/>
      <c r="U150" s="2461"/>
      <c r="V150" s="2460"/>
      <c r="W150" s="2460"/>
      <c r="X150" s="2463"/>
      <c r="Y150" s="2463"/>
      <c r="Z150" s="2463"/>
      <c r="AA150" s="2463"/>
      <c r="AB150" s="2463"/>
      <c r="AC150" s="2463"/>
      <c r="AD150" s="2463"/>
      <c r="AE150" s="2463"/>
      <c r="AF150" s="2463"/>
      <c r="AG150" s="2463"/>
      <c r="AH150" s="2464">
        <f t="shared" si="0"/>
        <v>0</v>
      </c>
      <c r="AI150" s="1103"/>
      <c r="AJ150" s="2465"/>
      <c r="AK150" s="1103"/>
    </row>
    <row r="151" spans="2:37">
      <c r="B151" s="2454"/>
      <c r="C151" s="2454"/>
      <c r="D151" s="2454"/>
      <c r="E151" s="2457"/>
      <c r="F151" s="2457"/>
      <c r="G151" s="2458"/>
      <c r="H151" s="2459"/>
      <c r="I151" s="2458"/>
      <c r="J151" s="2459"/>
      <c r="K151" s="2457"/>
      <c r="L151" s="2457"/>
      <c r="M151" s="2460"/>
      <c r="N151" s="2460"/>
      <c r="O151" s="2461"/>
      <c r="P151" s="2461"/>
      <c r="Q151" s="2461"/>
      <c r="R151" s="2460"/>
      <c r="S151" s="2462"/>
      <c r="T151" s="2461"/>
      <c r="U151" s="2461"/>
      <c r="V151" s="2460"/>
      <c r="W151" s="2460"/>
      <c r="X151" s="2463"/>
      <c r="Y151" s="2463"/>
      <c r="Z151" s="2463"/>
      <c r="AA151" s="2463"/>
      <c r="AB151" s="2463"/>
      <c r="AC151" s="2463"/>
      <c r="AD151" s="2463"/>
      <c r="AE151" s="2463"/>
      <c r="AF151" s="2463"/>
      <c r="AG151" s="2463"/>
      <c r="AH151" s="2464">
        <f t="shared" si="0"/>
        <v>0</v>
      </c>
      <c r="AI151" s="1103"/>
      <c r="AJ151" s="2465"/>
      <c r="AK151" s="1103"/>
    </row>
    <row r="152" spans="2:37">
      <c r="B152" s="2454"/>
      <c r="C152" s="2454"/>
      <c r="D152" s="2454"/>
      <c r="E152" s="2457"/>
      <c r="F152" s="2457"/>
      <c r="G152" s="2458"/>
      <c r="H152" s="2459"/>
      <c r="I152" s="2458"/>
      <c r="J152" s="2459"/>
      <c r="K152" s="2457"/>
      <c r="L152" s="2457"/>
      <c r="M152" s="2460"/>
      <c r="N152" s="2460"/>
      <c r="O152" s="2461"/>
      <c r="P152" s="2461"/>
      <c r="Q152" s="2461"/>
      <c r="R152" s="2460"/>
      <c r="S152" s="2462"/>
      <c r="T152" s="2461"/>
      <c r="U152" s="2461"/>
      <c r="V152" s="2460"/>
      <c r="W152" s="2460"/>
      <c r="X152" s="2463"/>
      <c r="Y152" s="2463"/>
      <c r="Z152" s="2463"/>
      <c r="AA152" s="2463"/>
      <c r="AB152" s="2463"/>
      <c r="AC152" s="2463"/>
      <c r="AD152" s="2463"/>
      <c r="AE152" s="2463"/>
      <c r="AF152" s="2463"/>
      <c r="AG152" s="2463"/>
      <c r="AH152" s="2464">
        <f t="shared" si="0"/>
        <v>0</v>
      </c>
      <c r="AI152" s="1103"/>
      <c r="AJ152" s="2465"/>
      <c r="AK152" s="1103"/>
    </row>
    <row r="153" spans="2:37">
      <c r="B153" s="2454"/>
      <c r="C153" s="2454"/>
      <c r="D153" s="2454"/>
      <c r="E153" s="2457"/>
      <c r="F153" s="2457"/>
      <c r="G153" s="2458"/>
      <c r="H153" s="2459"/>
      <c r="I153" s="2458"/>
      <c r="J153" s="2459"/>
      <c r="K153" s="2457"/>
      <c r="L153" s="2457"/>
      <c r="M153" s="2460"/>
      <c r="N153" s="2460"/>
      <c r="O153" s="2461"/>
      <c r="P153" s="2461"/>
      <c r="Q153" s="2461"/>
      <c r="R153" s="2460"/>
      <c r="S153" s="2462"/>
      <c r="T153" s="2461"/>
      <c r="U153" s="2461"/>
      <c r="V153" s="2460"/>
      <c r="W153" s="2460"/>
      <c r="X153" s="2463"/>
      <c r="Y153" s="2463"/>
      <c r="Z153" s="2463"/>
      <c r="AA153" s="2463"/>
      <c r="AB153" s="2463"/>
      <c r="AC153" s="2463"/>
      <c r="AD153" s="2463"/>
      <c r="AE153" s="2463"/>
      <c r="AF153" s="2463"/>
      <c r="AG153" s="2463"/>
      <c r="AH153" s="2464">
        <f t="shared" si="0"/>
        <v>0</v>
      </c>
      <c r="AI153" s="1103"/>
      <c r="AJ153" s="2465"/>
      <c r="AK153" s="1103"/>
    </row>
    <row r="154" spans="2:37">
      <c r="B154" s="2454"/>
      <c r="C154" s="2454"/>
      <c r="D154" s="2454"/>
      <c r="E154" s="2457"/>
      <c r="F154" s="2457"/>
      <c r="G154" s="2458"/>
      <c r="H154" s="2459"/>
      <c r="I154" s="2458"/>
      <c r="J154" s="2459"/>
      <c r="K154" s="2457"/>
      <c r="L154" s="2457"/>
      <c r="M154" s="2460"/>
      <c r="N154" s="2460"/>
      <c r="O154" s="2461"/>
      <c r="P154" s="2461"/>
      <c r="Q154" s="2461"/>
      <c r="R154" s="2460"/>
      <c r="S154" s="2462"/>
      <c r="T154" s="2461"/>
      <c r="U154" s="2461"/>
      <c r="V154" s="2460"/>
      <c r="W154" s="2460"/>
      <c r="X154" s="2463"/>
      <c r="Y154" s="2463"/>
      <c r="Z154" s="2463"/>
      <c r="AA154" s="2463"/>
      <c r="AB154" s="2463"/>
      <c r="AC154" s="2463"/>
      <c r="AD154" s="2463"/>
      <c r="AE154" s="2463"/>
      <c r="AF154" s="2463"/>
      <c r="AG154" s="2463"/>
      <c r="AH154" s="2464">
        <f t="shared" si="0"/>
        <v>0</v>
      </c>
      <c r="AI154" s="1103"/>
      <c r="AJ154" s="2465"/>
      <c r="AK154" s="1103"/>
    </row>
    <row r="155" spans="2:37">
      <c r="B155" s="2454"/>
      <c r="C155" s="2454"/>
      <c r="D155" s="2454"/>
      <c r="E155" s="2457"/>
      <c r="F155" s="2457"/>
      <c r="G155" s="2458"/>
      <c r="H155" s="2459"/>
      <c r="I155" s="2458"/>
      <c r="J155" s="2459"/>
      <c r="K155" s="2457"/>
      <c r="L155" s="2457"/>
      <c r="M155" s="2460"/>
      <c r="N155" s="2460"/>
      <c r="O155" s="2461"/>
      <c r="P155" s="2461"/>
      <c r="Q155" s="2461"/>
      <c r="R155" s="2460"/>
      <c r="S155" s="2462"/>
      <c r="T155" s="2461"/>
      <c r="U155" s="2461"/>
      <c r="V155" s="2460"/>
      <c r="W155" s="2460"/>
      <c r="X155" s="2463"/>
      <c r="Y155" s="2463"/>
      <c r="Z155" s="2463"/>
      <c r="AA155" s="2463"/>
      <c r="AB155" s="2463"/>
      <c r="AC155" s="2463"/>
      <c r="AD155" s="2463"/>
      <c r="AE155" s="2463"/>
      <c r="AF155" s="2463"/>
      <c r="AG155" s="2463"/>
      <c r="AH155" s="2464">
        <f t="shared" si="0"/>
        <v>0</v>
      </c>
      <c r="AI155" s="1103"/>
      <c r="AJ155" s="2465"/>
      <c r="AK155" s="1103"/>
    </row>
    <row r="156" spans="2:37">
      <c r="B156" s="2454"/>
      <c r="C156" s="2454"/>
      <c r="D156" s="2454"/>
      <c r="E156" s="2457"/>
      <c r="F156" s="2457"/>
      <c r="G156" s="2458"/>
      <c r="H156" s="2459"/>
      <c r="I156" s="2458"/>
      <c r="J156" s="2459"/>
      <c r="K156" s="2457"/>
      <c r="L156" s="2457"/>
      <c r="M156" s="2460"/>
      <c r="N156" s="2460"/>
      <c r="O156" s="2461"/>
      <c r="P156" s="2461"/>
      <c r="Q156" s="2461"/>
      <c r="R156" s="2460"/>
      <c r="S156" s="2462"/>
      <c r="T156" s="2461"/>
      <c r="U156" s="2461"/>
      <c r="V156" s="2460"/>
      <c r="W156" s="2460"/>
      <c r="X156" s="2463"/>
      <c r="Y156" s="2463"/>
      <c r="Z156" s="2463"/>
      <c r="AA156" s="2463"/>
      <c r="AB156" s="2463"/>
      <c r="AC156" s="2463"/>
      <c r="AD156" s="2463"/>
      <c r="AE156" s="2463"/>
      <c r="AF156" s="2463"/>
      <c r="AG156" s="2463"/>
      <c r="AH156" s="2464">
        <f t="shared" si="0"/>
        <v>0</v>
      </c>
      <c r="AI156" s="1103"/>
      <c r="AJ156" s="2465"/>
      <c r="AK156" s="1103"/>
    </row>
    <row r="157" spans="2:37">
      <c r="B157" s="2454"/>
      <c r="C157" s="2454"/>
      <c r="D157" s="2454"/>
      <c r="E157" s="2457"/>
      <c r="F157" s="2457"/>
      <c r="G157" s="2458"/>
      <c r="H157" s="2459"/>
      <c r="I157" s="2458"/>
      <c r="J157" s="2459"/>
      <c r="K157" s="2457"/>
      <c r="L157" s="2457"/>
      <c r="M157" s="2460"/>
      <c r="N157" s="2460"/>
      <c r="O157" s="2461"/>
      <c r="P157" s="2461"/>
      <c r="Q157" s="2461"/>
      <c r="R157" s="2460"/>
      <c r="S157" s="2462"/>
      <c r="T157" s="2461"/>
      <c r="U157" s="2461"/>
      <c r="V157" s="2460"/>
      <c r="W157" s="2460"/>
      <c r="X157" s="2463"/>
      <c r="Y157" s="2463"/>
      <c r="Z157" s="2463"/>
      <c r="AA157" s="2463"/>
      <c r="AB157" s="2463"/>
      <c r="AC157" s="2463"/>
      <c r="AD157" s="2463"/>
      <c r="AE157" s="2463"/>
      <c r="AF157" s="2463"/>
      <c r="AG157" s="2463"/>
      <c r="AH157" s="2464">
        <f t="shared" si="0"/>
        <v>0</v>
      </c>
      <c r="AI157" s="1103"/>
      <c r="AJ157" s="2465"/>
      <c r="AK157" s="1103"/>
    </row>
    <row r="158" spans="2:37">
      <c r="B158" s="2454"/>
      <c r="C158" s="2454"/>
      <c r="D158" s="2454"/>
      <c r="E158" s="2457"/>
      <c r="F158" s="2457"/>
      <c r="G158" s="2458"/>
      <c r="H158" s="2459"/>
      <c r="I158" s="2458"/>
      <c r="J158" s="2459"/>
      <c r="K158" s="2457"/>
      <c r="L158" s="2457"/>
      <c r="M158" s="2460"/>
      <c r="N158" s="2460"/>
      <c r="O158" s="2461"/>
      <c r="P158" s="2461"/>
      <c r="Q158" s="2461"/>
      <c r="R158" s="2460"/>
      <c r="S158" s="2462"/>
      <c r="T158" s="2461"/>
      <c r="U158" s="2461"/>
      <c r="V158" s="2460"/>
      <c r="W158" s="2460"/>
      <c r="X158" s="2463"/>
      <c r="Y158" s="2463"/>
      <c r="Z158" s="2463"/>
      <c r="AA158" s="2463"/>
      <c r="AB158" s="2463"/>
      <c r="AC158" s="2463"/>
      <c r="AD158" s="2463"/>
      <c r="AE158" s="2463"/>
      <c r="AF158" s="2463"/>
      <c r="AG158" s="2463"/>
      <c r="AH158" s="2464">
        <f t="shared" si="0"/>
        <v>0</v>
      </c>
      <c r="AI158" s="1103"/>
      <c r="AJ158" s="2465"/>
      <c r="AK158" s="1103"/>
    </row>
    <row r="159" spans="2:37">
      <c r="B159" s="2454"/>
      <c r="C159" s="2454"/>
      <c r="D159" s="2454"/>
      <c r="E159" s="2457"/>
      <c r="F159" s="2457"/>
      <c r="G159" s="2458"/>
      <c r="H159" s="2459"/>
      <c r="I159" s="2458"/>
      <c r="J159" s="2459"/>
      <c r="K159" s="2457"/>
      <c r="L159" s="2457"/>
      <c r="M159" s="2460"/>
      <c r="N159" s="2460"/>
      <c r="O159" s="2461"/>
      <c r="P159" s="2461"/>
      <c r="Q159" s="2461"/>
      <c r="R159" s="2460"/>
      <c r="S159" s="2462"/>
      <c r="T159" s="2461"/>
      <c r="U159" s="2461"/>
      <c r="V159" s="2460"/>
      <c r="W159" s="2460"/>
      <c r="X159" s="2463"/>
      <c r="Y159" s="2463"/>
      <c r="Z159" s="2463"/>
      <c r="AA159" s="2463"/>
      <c r="AB159" s="2463"/>
      <c r="AC159" s="2463"/>
      <c r="AD159" s="2463"/>
      <c r="AE159" s="2463"/>
      <c r="AF159" s="2463"/>
      <c r="AG159" s="2463"/>
      <c r="AH159" s="2464">
        <f t="shared" si="0"/>
        <v>0</v>
      </c>
      <c r="AI159" s="1103"/>
      <c r="AJ159" s="2465"/>
      <c r="AK159" s="1103"/>
    </row>
    <row r="160" spans="2:37">
      <c r="B160" s="2454"/>
      <c r="C160" s="2454"/>
      <c r="D160" s="2454"/>
      <c r="E160" s="2457"/>
      <c r="F160" s="2457"/>
      <c r="G160" s="2458"/>
      <c r="H160" s="2459"/>
      <c r="I160" s="2458"/>
      <c r="J160" s="2459"/>
      <c r="K160" s="2457"/>
      <c r="L160" s="2457"/>
      <c r="M160" s="2460"/>
      <c r="N160" s="2460"/>
      <c r="O160" s="2461"/>
      <c r="P160" s="2461"/>
      <c r="Q160" s="2461"/>
      <c r="R160" s="2460"/>
      <c r="S160" s="2462"/>
      <c r="T160" s="2461"/>
      <c r="U160" s="2461"/>
      <c r="V160" s="2460"/>
      <c r="W160" s="2460"/>
      <c r="X160" s="2463"/>
      <c r="Y160" s="2463"/>
      <c r="Z160" s="2463"/>
      <c r="AA160" s="2463"/>
      <c r="AB160" s="2463"/>
      <c r="AC160" s="2463"/>
      <c r="AD160" s="2463"/>
      <c r="AE160" s="2463"/>
      <c r="AF160" s="2463"/>
      <c r="AG160" s="2463"/>
      <c r="AH160" s="2464">
        <f t="shared" si="0"/>
        <v>0</v>
      </c>
      <c r="AI160" s="1103"/>
      <c r="AJ160" s="2465"/>
      <c r="AK160" s="1103"/>
    </row>
    <row r="161" spans="2:37">
      <c r="B161" s="2454"/>
      <c r="C161" s="2454"/>
      <c r="D161" s="2454"/>
      <c r="E161" s="2457"/>
      <c r="F161" s="2457"/>
      <c r="G161" s="2458"/>
      <c r="H161" s="2459"/>
      <c r="I161" s="2458"/>
      <c r="J161" s="2459"/>
      <c r="K161" s="2457"/>
      <c r="L161" s="2457"/>
      <c r="M161" s="2460"/>
      <c r="N161" s="2460"/>
      <c r="O161" s="2461"/>
      <c r="P161" s="2461"/>
      <c r="Q161" s="2461"/>
      <c r="R161" s="2460"/>
      <c r="S161" s="2462"/>
      <c r="T161" s="2461"/>
      <c r="U161" s="2461"/>
      <c r="V161" s="2460"/>
      <c r="W161" s="2460"/>
      <c r="X161" s="2463"/>
      <c r="Y161" s="2463"/>
      <c r="Z161" s="2463"/>
      <c r="AA161" s="2463"/>
      <c r="AB161" s="2463"/>
      <c r="AC161" s="2463"/>
      <c r="AD161" s="2463"/>
      <c r="AE161" s="2463"/>
      <c r="AF161" s="2463"/>
      <c r="AG161" s="2463"/>
      <c r="AH161" s="2464">
        <f t="shared" si="0"/>
        <v>0</v>
      </c>
      <c r="AI161" s="1103"/>
      <c r="AJ161" s="2465"/>
      <c r="AK161" s="1103"/>
    </row>
    <row r="162" spans="2:37">
      <c r="B162" s="2454"/>
      <c r="C162" s="2454"/>
      <c r="D162" s="2454"/>
      <c r="E162" s="2457"/>
      <c r="F162" s="2457"/>
      <c r="G162" s="2458"/>
      <c r="H162" s="2459"/>
      <c r="I162" s="2458"/>
      <c r="J162" s="2459"/>
      <c r="K162" s="2457"/>
      <c r="L162" s="2457"/>
      <c r="M162" s="2460"/>
      <c r="N162" s="2460"/>
      <c r="O162" s="2461"/>
      <c r="P162" s="2461"/>
      <c r="Q162" s="2461"/>
      <c r="R162" s="2460"/>
      <c r="S162" s="2462"/>
      <c r="T162" s="2461"/>
      <c r="U162" s="2461"/>
      <c r="V162" s="2460"/>
      <c r="W162" s="2460"/>
      <c r="X162" s="2463"/>
      <c r="Y162" s="2463"/>
      <c r="Z162" s="2463"/>
      <c r="AA162" s="2463"/>
      <c r="AB162" s="2463"/>
      <c r="AC162" s="2463"/>
      <c r="AD162" s="2463"/>
      <c r="AE162" s="2463"/>
      <c r="AF162" s="2463"/>
      <c r="AG162" s="2463"/>
      <c r="AH162" s="2464">
        <f t="shared" si="0"/>
        <v>0</v>
      </c>
      <c r="AI162" s="1103"/>
      <c r="AJ162" s="2465"/>
      <c r="AK162" s="1103"/>
    </row>
    <row r="163" spans="2:37">
      <c r="B163" s="2454"/>
      <c r="C163" s="2454"/>
      <c r="D163" s="2454"/>
      <c r="E163" s="2457"/>
      <c r="F163" s="2457"/>
      <c r="G163" s="2458"/>
      <c r="H163" s="2459"/>
      <c r="I163" s="2458"/>
      <c r="J163" s="2459"/>
      <c r="K163" s="2457"/>
      <c r="L163" s="2457"/>
      <c r="M163" s="2460"/>
      <c r="N163" s="2460"/>
      <c r="O163" s="2461"/>
      <c r="P163" s="2461"/>
      <c r="Q163" s="2461"/>
      <c r="R163" s="2460"/>
      <c r="S163" s="2462"/>
      <c r="T163" s="2461"/>
      <c r="U163" s="2461"/>
      <c r="V163" s="2460"/>
      <c r="W163" s="2460"/>
      <c r="X163" s="2463"/>
      <c r="Y163" s="2463"/>
      <c r="Z163" s="2463"/>
      <c r="AA163" s="2463"/>
      <c r="AB163" s="2463"/>
      <c r="AC163" s="2463"/>
      <c r="AD163" s="2463"/>
      <c r="AE163" s="2463"/>
      <c r="AF163" s="2463"/>
      <c r="AG163" s="2463"/>
      <c r="AH163" s="2464">
        <f t="shared" si="0"/>
        <v>0</v>
      </c>
      <c r="AI163" s="1103"/>
      <c r="AJ163" s="2465"/>
      <c r="AK163" s="1103"/>
    </row>
    <row r="164" spans="2:37">
      <c r="B164" s="2454"/>
      <c r="C164" s="2454"/>
      <c r="D164" s="2454"/>
      <c r="E164" s="2457"/>
      <c r="F164" s="2457"/>
      <c r="G164" s="2458"/>
      <c r="H164" s="2459"/>
      <c r="I164" s="2458"/>
      <c r="J164" s="2459"/>
      <c r="K164" s="2457"/>
      <c r="L164" s="2457"/>
      <c r="M164" s="2460"/>
      <c r="N164" s="2460"/>
      <c r="O164" s="2461"/>
      <c r="P164" s="2461"/>
      <c r="Q164" s="2461"/>
      <c r="R164" s="2460"/>
      <c r="S164" s="2462"/>
      <c r="T164" s="2461"/>
      <c r="U164" s="2461"/>
      <c r="V164" s="2460"/>
      <c r="W164" s="2460"/>
      <c r="X164" s="2463"/>
      <c r="Y164" s="2463"/>
      <c r="Z164" s="2463"/>
      <c r="AA164" s="2463"/>
      <c r="AB164" s="2463"/>
      <c r="AC164" s="2463"/>
      <c r="AD164" s="2463"/>
      <c r="AE164" s="2463"/>
      <c r="AF164" s="2463"/>
      <c r="AG164" s="2463"/>
      <c r="AH164" s="2464">
        <f t="shared" si="0"/>
        <v>0</v>
      </c>
      <c r="AI164" s="1103"/>
      <c r="AJ164" s="2465"/>
      <c r="AK164" s="1103"/>
    </row>
    <row r="165" spans="2:37">
      <c r="B165" s="2454"/>
      <c r="C165" s="2454"/>
      <c r="D165" s="2454"/>
      <c r="E165" s="2457"/>
      <c r="F165" s="2457"/>
      <c r="G165" s="2458"/>
      <c r="H165" s="2459"/>
      <c r="I165" s="2458"/>
      <c r="J165" s="2459"/>
      <c r="K165" s="2457"/>
      <c r="L165" s="2457"/>
      <c r="M165" s="2460"/>
      <c r="N165" s="2460"/>
      <c r="O165" s="2461"/>
      <c r="P165" s="2461"/>
      <c r="Q165" s="2461"/>
      <c r="R165" s="2460"/>
      <c r="S165" s="2462"/>
      <c r="T165" s="2461"/>
      <c r="U165" s="2461"/>
      <c r="V165" s="2460"/>
      <c r="W165" s="2460"/>
      <c r="X165" s="2463"/>
      <c r="Y165" s="2463"/>
      <c r="Z165" s="2463"/>
      <c r="AA165" s="2463"/>
      <c r="AB165" s="2463"/>
      <c r="AC165" s="2463"/>
      <c r="AD165" s="2463"/>
      <c r="AE165" s="2463"/>
      <c r="AF165" s="2463"/>
      <c r="AG165" s="2463"/>
      <c r="AH165" s="2464">
        <f t="shared" si="0"/>
        <v>0</v>
      </c>
      <c r="AI165" s="1103"/>
      <c r="AJ165" s="2465"/>
      <c r="AK165" s="1103"/>
    </row>
    <row r="166" spans="2:37">
      <c r="B166" s="2454"/>
      <c r="C166" s="2454"/>
      <c r="D166" s="2454"/>
      <c r="E166" s="2457"/>
      <c r="F166" s="2457"/>
      <c r="G166" s="2458"/>
      <c r="H166" s="2459"/>
      <c r="I166" s="2458"/>
      <c r="J166" s="2459"/>
      <c r="K166" s="2457"/>
      <c r="L166" s="2457"/>
      <c r="M166" s="2460"/>
      <c r="N166" s="2460"/>
      <c r="O166" s="2461"/>
      <c r="P166" s="2461"/>
      <c r="Q166" s="2461"/>
      <c r="R166" s="2460"/>
      <c r="S166" s="2462"/>
      <c r="T166" s="2461"/>
      <c r="U166" s="2461"/>
      <c r="V166" s="2460"/>
      <c r="W166" s="2460"/>
      <c r="X166" s="2463"/>
      <c r="Y166" s="2463"/>
      <c r="Z166" s="2463"/>
      <c r="AA166" s="2463"/>
      <c r="AB166" s="2463"/>
      <c r="AC166" s="2463"/>
      <c r="AD166" s="2463"/>
      <c r="AE166" s="2463"/>
      <c r="AF166" s="2463"/>
      <c r="AG166" s="2463"/>
      <c r="AH166" s="2464">
        <f t="shared" si="0"/>
        <v>0</v>
      </c>
      <c r="AI166" s="1103"/>
      <c r="AJ166" s="2465"/>
      <c r="AK166" s="1103"/>
    </row>
    <row r="167" spans="2:37">
      <c r="B167" s="2454"/>
      <c r="C167" s="2454"/>
      <c r="D167" s="2454"/>
      <c r="E167" s="2457"/>
      <c r="F167" s="2457"/>
      <c r="G167" s="2458"/>
      <c r="H167" s="2459"/>
      <c r="I167" s="2458"/>
      <c r="J167" s="2459"/>
      <c r="K167" s="2457"/>
      <c r="L167" s="2457"/>
      <c r="M167" s="2460"/>
      <c r="N167" s="2460"/>
      <c r="O167" s="2461"/>
      <c r="P167" s="2461"/>
      <c r="Q167" s="2461"/>
      <c r="R167" s="2460"/>
      <c r="S167" s="2462"/>
      <c r="T167" s="2461"/>
      <c r="U167" s="2461"/>
      <c r="V167" s="2460"/>
      <c r="W167" s="2460"/>
      <c r="X167" s="2463"/>
      <c r="Y167" s="2463"/>
      <c r="Z167" s="2463"/>
      <c r="AA167" s="2463"/>
      <c r="AB167" s="2463"/>
      <c r="AC167" s="2463"/>
      <c r="AD167" s="2463"/>
      <c r="AE167" s="2463"/>
      <c r="AF167" s="2463"/>
      <c r="AG167" s="2463"/>
      <c r="AH167" s="2464">
        <f t="shared" si="0"/>
        <v>0</v>
      </c>
      <c r="AI167" s="1103"/>
      <c r="AJ167" s="2465"/>
      <c r="AK167" s="1103"/>
    </row>
    <row r="168" spans="2:37">
      <c r="B168" s="2454"/>
      <c r="C168" s="2454"/>
      <c r="D168" s="2454"/>
      <c r="E168" s="2457"/>
      <c r="F168" s="2457"/>
      <c r="G168" s="2458"/>
      <c r="H168" s="2459"/>
      <c r="I168" s="2458"/>
      <c r="J168" s="2459"/>
      <c r="K168" s="2457"/>
      <c r="L168" s="2457"/>
      <c r="M168" s="2460"/>
      <c r="N168" s="2460"/>
      <c r="O168" s="2461"/>
      <c r="P168" s="2461"/>
      <c r="Q168" s="2461"/>
      <c r="R168" s="2460"/>
      <c r="S168" s="2462"/>
      <c r="T168" s="2461"/>
      <c r="U168" s="2461"/>
      <c r="V168" s="2460"/>
      <c r="W168" s="2460"/>
      <c r="X168" s="2463"/>
      <c r="Y168" s="2463"/>
      <c r="Z168" s="2463"/>
      <c r="AA168" s="2463"/>
      <c r="AB168" s="2463"/>
      <c r="AC168" s="2463"/>
      <c r="AD168" s="2463"/>
      <c r="AE168" s="2463"/>
      <c r="AF168" s="2463"/>
      <c r="AG168" s="2463"/>
      <c r="AH168" s="2464">
        <f t="shared" si="0"/>
        <v>0</v>
      </c>
      <c r="AI168" s="1103"/>
      <c r="AJ168" s="2465"/>
      <c r="AK168" s="1103"/>
    </row>
    <row r="169" spans="2:37">
      <c r="B169" s="2454"/>
      <c r="C169" s="2454"/>
      <c r="D169" s="2454"/>
      <c r="E169" s="2457"/>
      <c r="F169" s="2457"/>
      <c r="G169" s="2458"/>
      <c r="H169" s="2459"/>
      <c r="I169" s="2458"/>
      <c r="J169" s="2459"/>
      <c r="K169" s="2457"/>
      <c r="L169" s="2457"/>
      <c r="M169" s="2460"/>
      <c r="N169" s="2460"/>
      <c r="O169" s="2461"/>
      <c r="P169" s="2461"/>
      <c r="Q169" s="2461"/>
      <c r="R169" s="2460"/>
      <c r="S169" s="2462"/>
      <c r="T169" s="2461"/>
      <c r="U169" s="2461"/>
      <c r="V169" s="2460"/>
      <c r="W169" s="2460"/>
      <c r="X169" s="2463"/>
      <c r="Y169" s="2463"/>
      <c r="Z169" s="2463"/>
      <c r="AA169" s="2463"/>
      <c r="AB169" s="2463"/>
      <c r="AC169" s="2463"/>
      <c r="AD169" s="2463"/>
      <c r="AE169" s="2463"/>
      <c r="AF169" s="2463"/>
      <c r="AG169" s="2463"/>
      <c r="AH169" s="2464">
        <f t="shared" si="0"/>
        <v>0</v>
      </c>
      <c r="AI169" s="1103"/>
      <c r="AJ169" s="2465"/>
      <c r="AK169" s="1103"/>
    </row>
    <row r="170" spans="2:37">
      <c r="B170" s="2454"/>
      <c r="C170" s="2454"/>
      <c r="D170" s="2454"/>
      <c r="E170" s="2457"/>
      <c r="F170" s="2457"/>
      <c r="G170" s="2458"/>
      <c r="H170" s="2459"/>
      <c r="I170" s="2458"/>
      <c r="J170" s="2459"/>
      <c r="K170" s="2457"/>
      <c r="L170" s="2457"/>
      <c r="M170" s="2460"/>
      <c r="N170" s="2460"/>
      <c r="O170" s="2461"/>
      <c r="P170" s="2461"/>
      <c r="Q170" s="2461"/>
      <c r="R170" s="2460"/>
      <c r="S170" s="2462"/>
      <c r="T170" s="2461"/>
      <c r="U170" s="2461"/>
      <c r="V170" s="2460"/>
      <c r="W170" s="2460"/>
      <c r="X170" s="2463"/>
      <c r="Y170" s="2463"/>
      <c r="Z170" s="2463"/>
      <c r="AA170" s="2463"/>
      <c r="AB170" s="2463"/>
      <c r="AC170" s="2463"/>
      <c r="AD170" s="2463"/>
      <c r="AE170" s="2463"/>
      <c r="AF170" s="2463"/>
      <c r="AG170" s="2463"/>
      <c r="AH170" s="2464">
        <f t="shared" si="0"/>
        <v>0</v>
      </c>
      <c r="AI170" s="1103"/>
      <c r="AJ170" s="2465"/>
      <c r="AK170" s="1103"/>
    </row>
    <row r="171" spans="2:37">
      <c r="B171" s="2454"/>
      <c r="C171" s="2454"/>
      <c r="D171" s="2454"/>
      <c r="E171" s="2457"/>
      <c r="F171" s="2457"/>
      <c r="G171" s="2458"/>
      <c r="H171" s="2459"/>
      <c r="I171" s="2458"/>
      <c r="J171" s="2459"/>
      <c r="K171" s="2457"/>
      <c r="L171" s="2457"/>
      <c r="M171" s="2460"/>
      <c r="N171" s="2460"/>
      <c r="O171" s="2461"/>
      <c r="P171" s="2461"/>
      <c r="Q171" s="2461"/>
      <c r="R171" s="2460"/>
      <c r="S171" s="2462"/>
      <c r="T171" s="2461"/>
      <c r="U171" s="2461"/>
      <c r="V171" s="2460"/>
      <c r="W171" s="2460"/>
      <c r="X171" s="2463"/>
      <c r="Y171" s="2463"/>
      <c r="Z171" s="2463"/>
      <c r="AA171" s="2463"/>
      <c r="AB171" s="2463"/>
      <c r="AC171" s="2463"/>
      <c r="AD171" s="2463"/>
      <c r="AE171" s="2463"/>
      <c r="AF171" s="2463"/>
      <c r="AG171" s="2463"/>
      <c r="AH171" s="2464">
        <f t="shared" si="0"/>
        <v>0</v>
      </c>
      <c r="AI171" s="1103"/>
      <c r="AJ171" s="2465"/>
      <c r="AK171" s="1103"/>
    </row>
    <row r="172" spans="2:37">
      <c r="B172" s="2454"/>
      <c r="C172" s="2454"/>
      <c r="D172" s="2454"/>
      <c r="E172" s="2457"/>
      <c r="F172" s="2457"/>
      <c r="G172" s="2458"/>
      <c r="H172" s="2459"/>
      <c r="I172" s="2458"/>
      <c r="J172" s="2459"/>
      <c r="K172" s="2457"/>
      <c r="L172" s="2457"/>
      <c r="M172" s="2460"/>
      <c r="N172" s="2460"/>
      <c r="O172" s="2461"/>
      <c r="P172" s="2461"/>
      <c r="Q172" s="2461"/>
      <c r="R172" s="2460"/>
      <c r="S172" s="2462"/>
      <c r="T172" s="2461"/>
      <c r="U172" s="2461"/>
      <c r="V172" s="2460"/>
      <c r="W172" s="2460"/>
      <c r="X172" s="2463"/>
      <c r="Y172" s="2463"/>
      <c r="Z172" s="2463"/>
      <c r="AA172" s="2463"/>
      <c r="AB172" s="2463"/>
      <c r="AC172" s="2463"/>
      <c r="AD172" s="2463"/>
      <c r="AE172" s="2463"/>
      <c r="AF172" s="2463"/>
      <c r="AG172" s="2463"/>
      <c r="AH172" s="2464">
        <f t="shared" si="0"/>
        <v>0</v>
      </c>
      <c r="AI172" s="1103"/>
      <c r="AJ172" s="2465"/>
      <c r="AK172" s="1103"/>
    </row>
    <row r="173" spans="2:37">
      <c r="B173" s="2454"/>
      <c r="C173" s="2454"/>
      <c r="D173" s="2454"/>
      <c r="E173" s="2457"/>
      <c r="F173" s="2457"/>
      <c r="G173" s="2458"/>
      <c r="H173" s="2459"/>
      <c r="I173" s="2458"/>
      <c r="J173" s="2459"/>
      <c r="K173" s="2457"/>
      <c r="L173" s="2457"/>
      <c r="M173" s="2460"/>
      <c r="N173" s="2460"/>
      <c r="O173" s="2461"/>
      <c r="P173" s="2461"/>
      <c r="Q173" s="2461"/>
      <c r="R173" s="2460"/>
      <c r="S173" s="2462"/>
      <c r="T173" s="2461"/>
      <c r="U173" s="2461"/>
      <c r="V173" s="2460"/>
      <c r="W173" s="2460"/>
      <c r="X173" s="2463"/>
      <c r="Y173" s="2463"/>
      <c r="Z173" s="2463"/>
      <c r="AA173" s="2463"/>
      <c r="AB173" s="2463"/>
      <c r="AC173" s="2463"/>
      <c r="AD173" s="2463"/>
      <c r="AE173" s="2463"/>
      <c r="AF173" s="2463"/>
      <c r="AG173" s="2463"/>
      <c r="AH173" s="2464">
        <f t="shared" si="0"/>
        <v>0</v>
      </c>
      <c r="AI173" s="1103"/>
      <c r="AJ173" s="2465"/>
      <c r="AK173" s="1103"/>
    </row>
    <row r="174" spans="2:37">
      <c r="B174" s="2454"/>
      <c r="C174" s="2454"/>
      <c r="D174" s="2454"/>
      <c r="E174" s="2457"/>
      <c r="F174" s="2457"/>
      <c r="G174" s="2458"/>
      <c r="H174" s="2459"/>
      <c r="I174" s="2458"/>
      <c r="J174" s="2459"/>
      <c r="K174" s="2457"/>
      <c r="L174" s="2457"/>
      <c r="M174" s="2460"/>
      <c r="N174" s="2460"/>
      <c r="O174" s="2461"/>
      <c r="P174" s="2461"/>
      <c r="Q174" s="2461"/>
      <c r="R174" s="2460"/>
      <c r="S174" s="2462"/>
      <c r="T174" s="2461"/>
      <c r="U174" s="2461"/>
      <c r="V174" s="2460"/>
      <c r="W174" s="2460"/>
      <c r="X174" s="2463"/>
      <c r="Y174" s="2463"/>
      <c r="Z174" s="2463"/>
      <c r="AA174" s="2463"/>
      <c r="AB174" s="2463"/>
      <c r="AC174" s="2463"/>
      <c r="AD174" s="2463"/>
      <c r="AE174" s="2463"/>
      <c r="AF174" s="2463"/>
      <c r="AG174" s="2463"/>
      <c r="AH174" s="2464">
        <f t="shared" si="0"/>
        <v>0</v>
      </c>
      <c r="AI174" s="1103"/>
      <c r="AJ174" s="2465"/>
      <c r="AK174" s="1103"/>
    </row>
    <row r="175" spans="2:37">
      <c r="B175" s="2454"/>
      <c r="C175" s="2454"/>
      <c r="D175" s="2454"/>
      <c r="E175" s="2457"/>
      <c r="F175" s="2457"/>
      <c r="G175" s="2458"/>
      <c r="H175" s="2459"/>
      <c r="I175" s="2458"/>
      <c r="J175" s="2459"/>
      <c r="K175" s="2457"/>
      <c r="L175" s="2457"/>
      <c r="M175" s="2460"/>
      <c r="N175" s="2460"/>
      <c r="O175" s="2461"/>
      <c r="P175" s="2461"/>
      <c r="Q175" s="2461"/>
      <c r="R175" s="2460"/>
      <c r="S175" s="2462"/>
      <c r="T175" s="2461"/>
      <c r="U175" s="2461"/>
      <c r="V175" s="2460"/>
      <c r="W175" s="2460"/>
      <c r="X175" s="2463"/>
      <c r="Y175" s="2463"/>
      <c r="Z175" s="2463"/>
      <c r="AA175" s="2463"/>
      <c r="AB175" s="2463"/>
      <c r="AC175" s="2463"/>
      <c r="AD175" s="2463"/>
      <c r="AE175" s="2463"/>
      <c r="AF175" s="2463"/>
      <c r="AG175" s="2463"/>
      <c r="AH175" s="2464">
        <f t="shared" si="0"/>
        <v>0</v>
      </c>
      <c r="AI175" s="1103"/>
      <c r="AJ175" s="2465"/>
      <c r="AK175" s="1103"/>
    </row>
    <row r="176" spans="2:37">
      <c r="B176" s="2454"/>
      <c r="C176" s="2454"/>
      <c r="D176" s="2454"/>
      <c r="E176" s="2457"/>
      <c r="F176" s="2457"/>
      <c r="G176" s="2458"/>
      <c r="H176" s="2459"/>
      <c r="I176" s="2458"/>
      <c r="J176" s="2459"/>
      <c r="K176" s="2457"/>
      <c r="L176" s="2457"/>
      <c r="M176" s="2460"/>
      <c r="N176" s="2460"/>
      <c r="O176" s="2461"/>
      <c r="P176" s="2461"/>
      <c r="Q176" s="2461"/>
      <c r="R176" s="2460"/>
      <c r="S176" s="2462"/>
      <c r="T176" s="2461"/>
      <c r="U176" s="2461"/>
      <c r="V176" s="2460"/>
      <c r="W176" s="2460"/>
      <c r="X176" s="2463"/>
      <c r="Y176" s="2463"/>
      <c r="Z176" s="2463"/>
      <c r="AA176" s="2463"/>
      <c r="AB176" s="2463"/>
      <c r="AC176" s="2463"/>
      <c r="AD176" s="2463"/>
      <c r="AE176" s="2463"/>
      <c r="AF176" s="2463"/>
      <c r="AG176" s="2463"/>
      <c r="AH176" s="2464">
        <f t="shared" si="0"/>
        <v>0</v>
      </c>
      <c r="AI176" s="1103"/>
      <c r="AJ176" s="2465"/>
      <c r="AK176" s="1103"/>
    </row>
    <row r="177" spans="2:37">
      <c r="B177" s="2454"/>
      <c r="C177" s="2454"/>
      <c r="D177" s="2454"/>
      <c r="E177" s="2457"/>
      <c r="F177" s="2457"/>
      <c r="G177" s="2458"/>
      <c r="H177" s="2459"/>
      <c r="I177" s="2458"/>
      <c r="J177" s="2459"/>
      <c r="K177" s="2457"/>
      <c r="L177" s="2457"/>
      <c r="M177" s="2460"/>
      <c r="N177" s="2460"/>
      <c r="O177" s="2461"/>
      <c r="P177" s="2461"/>
      <c r="Q177" s="2461"/>
      <c r="R177" s="2460"/>
      <c r="S177" s="2462"/>
      <c r="T177" s="2461"/>
      <c r="U177" s="2461"/>
      <c r="V177" s="2460"/>
      <c r="W177" s="2460"/>
      <c r="X177" s="2463"/>
      <c r="Y177" s="2463"/>
      <c r="Z177" s="2463"/>
      <c r="AA177" s="2463"/>
      <c r="AB177" s="2463"/>
      <c r="AC177" s="2463"/>
      <c r="AD177" s="2463"/>
      <c r="AE177" s="2463"/>
      <c r="AF177" s="2463"/>
      <c r="AG177" s="2463"/>
      <c r="AH177" s="2464">
        <f t="shared" si="0"/>
        <v>0</v>
      </c>
      <c r="AI177" s="1103"/>
      <c r="AJ177" s="2465"/>
      <c r="AK177" s="1103"/>
    </row>
    <row r="178" spans="2:37">
      <c r="B178" s="2454"/>
      <c r="C178" s="2454"/>
      <c r="D178" s="2454"/>
      <c r="E178" s="2457"/>
      <c r="F178" s="2457"/>
      <c r="G178" s="2458"/>
      <c r="H178" s="2459"/>
      <c r="I178" s="2458"/>
      <c r="J178" s="2459"/>
      <c r="K178" s="2457"/>
      <c r="L178" s="2457"/>
      <c r="M178" s="2460"/>
      <c r="N178" s="2460"/>
      <c r="O178" s="2461"/>
      <c r="P178" s="2461"/>
      <c r="Q178" s="2461"/>
      <c r="R178" s="2460"/>
      <c r="S178" s="2462"/>
      <c r="T178" s="2461"/>
      <c r="U178" s="2461"/>
      <c r="V178" s="2460"/>
      <c r="W178" s="2460"/>
      <c r="X178" s="2463"/>
      <c r="Y178" s="2463"/>
      <c r="Z178" s="2463"/>
      <c r="AA178" s="2463"/>
      <c r="AB178" s="2463"/>
      <c r="AC178" s="2463"/>
      <c r="AD178" s="2463"/>
      <c r="AE178" s="2463"/>
      <c r="AF178" s="2463"/>
      <c r="AG178" s="2463"/>
      <c r="AH178" s="2464">
        <f t="shared" si="0"/>
        <v>0</v>
      </c>
      <c r="AI178" s="1103"/>
      <c r="AJ178" s="2465"/>
      <c r="AK178" s="1103"/>
    </row>
    <row r="179" spans="2:37">
      <c r="B179" s="2454"/>
      <c r="C179" s="2454"/>
      <c r="D179" s="2454"/>
      <c r="E179" s="2457"/>
      <c r="F179" s="2457"/>
      <c r="G179" s="2458"/>
      <c r="H179" s="2459"/>
      <c r="I179" s="2458"/>
      <c r="J179" s="2459"/>
      <c r="K179" s="2457"/>
      <c r="L179" s="2457"/>
      <c r="M179" s="2460"/>
      <c r="N179" s="2460"/>
      <c r="O179" s="2461"/>
      <c r="P179" s="2461"/>
      <c r="Q179" s="2461"/>
      <c r="R179" s="2460"/>
      <c r="S179" s="2462"/>
      <c r="T179" s="2461"/>
      <c r="U179" s="2461"/>
      <c r="V179" s="2460"/>
      <c r="W179" s="2460"/>
      <c r="X179" s="2463"/>
      <c r="Y179" s="2463"/>
      <c r="Z179" s="2463"/>
      <c r="AA179" s="2463"/>
      <c r="AB179" s="2463"/>
      <c r="AC179" s="2463"/>
      <c r="AD179" s="2463"/>
      <c r="AE179" s="2463"/>
      <c r="AF179" s="2463"/>
      <c r="AG179" s="2463"/>
      <c r="AH179" s="2464">
        <f t="shared" si="0"/>
        <v>0</v>
      </c>
      <c r="AI179" s="1103"/>
      <c r="AJ179" s="2465"/>
      <c r="AK179" s="1103"/>
    </row>
    <row r="180" spans="2:37">
      <c r="B180" s="2454"/>
      <c r="C180" s="2454"/>
      <c r="D180" s="2454"/>
      <c r="E180" s="2457"/>
      <c r="F180" s="2457"/>
      <c r="G180" s="2458"/>
      <c r="H180" s="2459"/>
      <c r="I180" s="2458"/>
      <c r="J180" s="2459"/>
      <c r="K180" s="2457"/>
      <c r="L180" s="2457"/>
      <c r="M180" s="2460"/>
      <c r="N180" s="2460"/>
      <c r="O180" s="2461"/>
      <c r="P180" s="2461"/>
      <c r="Q180" s="2461"/>
      <c r="R180" s="2460"/>
      <c r="S180" s="2462"/>
      <c r="T180" s="2461"/>
      <c r="U180" s="2461"/>
      <c r="V180" s="2460"/>
      <c r="W180" s="2460"/>
      <c r="X180" s="2463"/>
      <c r="Y180" s="2463"/>
      <c r="Z180" s="2463"/>
      <c r="AA180" s="2463"/>
      <c r="AB180" s="2463"/>
      <c r="AC180" s="2463"/>
      <c r="AD180" s="2463"/>
      <c r="AE180" s="2463"/>
      <c r="AF180" s="2463"/>
      <c r="AG180" s="2463"/>
      <c r="AH180" s="2464">
        <f t="shared" si="0"/>
        <v>0</v>
      </c>
      <c r="AI180" s="1103"/>
      <c r="AJ180" s="2465"/>
      <c r="AK180" s="1103"/>
    </row>
    <row r="181" spans="2:37">
      <c r="B181" s="2454"/>
      <c r="C181" s="2454"/>
      <c r="D181" s="2454"/>
      <c r="E181" s="2457"/>
      <c r="F181" s="2457"/>
      <c r="G181" s="2458"/>
      <c r="H181" s="2459"/>
      <c r="I181" s="2458"/>
      <c r="J181" s="2459"/>
      <c r="K181" s="2457"/>
      <c r="L181" s="2457"/>
      <c r="M181" s="2460"/>
      <c r="N181" s="2460"/>
      <c r="O181" s="2461"/>
      <c r="P181" s="2461"/>
      <c r="Q181" s="2461"/>
      <c r="R181" s="2460"/>
      <c r="S181" s="2462"/>
      <c r="T181" s="2461"/>
      <c r="U181" s="2461"/>
      <c r="V181" s="2460"/>
      <c r="W181" s="2460"/>
      <c r="X181" s="2463"/>
      <c r="Y181" s="2463"/>
      <c r="Z181" s="2463"/>
      <c r="AA181" s="2463"/>
      <c r="AB181" s="2463"/>
      <c r="AC181" s="2463"/>
      <c r="AD181" s="2463"/>
      <c r="AE181" s="2463"/>
      <c r="AF181" s="2463"/>
      <c r="AG181" s="2463"/>
      <c r="AH181" s="2464">
        <f t="shared" si="0"/>
        <v>0</v>
      </c>
      <c r="AI181" s="1103"/>
      <c r="AJ181" s="2465"/>
      <c r="AK181" s="1103"/>
    </row>
    <row r="182" spans="2:37">
      <c r="B182" s="2454"/>
      <c r="C182" s="2454"/>
      <c r="D182" s="2454"/>
      <c r="E182" s="2457"/>
      <c r="F182" s="2457"/>
      <c r="G182" s="2458"/>
      <c r="H182" s="2459"/>
      <c r="I182" s="2458"/>
      <c r="J182" s="2459"/>
      <c r="K182" s="2457"/>
      <c r="L182" s="2457"/>
      <c r="M182" s="2460"/>
      <c r="N182" s="2460"/>
      <c r="O182" s="2461"/>
      <c r="P182" s="2461"/>
      <c r="Q182" s="2461"/>
      <c r="R182" s="2460"/>
      <c r="S182" s="2462"/>
      <c r="T182" s="2461"/>
      <c r="U182" s="2461"/>
      <c r="V182" s="2460"/>
      <c r="W182" s="2460"/>
      <c r="X182" s="2463"/>
      <c r="Y182" s="2463"/>
      <c r="Z182" s="2463"/>
      <c r="AA182" s="2463"/>
      <c r="AB182" s="2463"/>
      <c r="AC182" s="2463"/>
      <c r="AD182" s="2463"/>
      <c r="AE182" s="2463"/>
      <c r="AF182" s="2463"/>
      <c r="AG182" s="2463"/>
      <c r="AH182" s="2464">
        <f t="shared" si="0"/>
        <v>0</v>
      </c>
      <c r="AI182" s="1103"/>
      <c r="AJ182" s="2465"/>
      <c r="AK182" s="1103"/>
    </row>
    <row r="183" spans="2:37">
      <c r="B183" s="2454"/>
      <c r="C183" s="2454"/>
      <c r="D183" s="2454"/>
      <c r="E183" s="2457"/>
      <c r="F183" s="2457"/>
      <c r="G183" s="2458"/>
      <c r="H183" s="2459"/>
      <c r="I183" s="2458"/>
      <c r="J183" s="2459"/>
      <c r="K183" s="2457"/>
      <c r="L183" s="2457"/>
      <c r="M183" s="2460"/>
      <c r="N183" s="2460"/>
      <c r="O183" s="2461"/>
      <c r="P183" s="2461"/>
      <c r="Q183" s="2461"/>
      <c r="R183" s="2460"/>
      <c r="S183" s="2462"/>
      <c r="T183" s="2461"/>
      <c r="U183" s="2461"/>
      <c r="V183" s="2460"/>
      <c r="W183" s="2460"/>
      <c r="X183" s="2463"/>
      <c r="Y183" s="2463"/>
      <c r="Z183" s="2463"/>
      <c r="AA183" s="2463"/>
      <c r="AB183" s="2463"/>
      <c r="AC183" s="2463"/>
      <c r="AD183" s="2463"/>
      <c r="AE183" s="2463"/>
      <c r="AF183" s="2463"/>
      <c r="AG183" s="2463"/>
      <c r="AH183" s="2464">
        <f t="shared" si="0"/>
        <v>0</v>
      </c>
      <c r="AI183" s="1103"/>
      <c r="AJ183" s="2465"/>
      <c r="AK183" s="1103"/>
    </row>
    <row r="184" spans="2:37">
      <c r="B184" s="2454"/>
      <c r="C184" s="2454"/>
      <c r="D184" s="2454"/>
      <c r="E184" s="2457"/>
      <c r="F184" s="2457"/>
      <c r="G184" s="2458"/>
      <c r="H184" s="2459"/>
      <c r="I184" s="2458"/>
      <c r="J184" s="2459"/>
      <c r="K184" s="2457"/>
      <c r="L184" s="2457"/>
      <c r="M184" s="2460"/>
      <c r="N184" s="2460"/>
      <c r="O184" s="2461"/>
      <c r="P184" s="2461"/>
      <c r="Q184" s="2461"/>
      <c r="R184" s="2460"/>
      <c r="S184" s="2462"/>
      <c r="T184" s="2461"/>
      <c r="U184" s="2461"/>
      <c r="V184" s="2460"/>
      <c r="W184" s="2460"/>
      <c r="X184" s="2463"/>
      <c r="Y184" s="2463"/>
      <c r="Z184" s="2463"/>
      <c r="AA184" s="2463"/>
      <c r="AB184" s="2463"/>
      <c r="AC184" s="2463"/>
      <c r="AD184" s="2463"/>
      <c r="AE184" s="2463"/>
      <c r="AF184" s="2463"/>
      <c r="AG184" s="2463"/>
      <c r="AH184" s="2464">
        <f t="shared" si="0"/>
        <v>0</v>
      </c>
      <c r="AI184" s="1103"/>
      <c r="AJ184" s="2465"/>
      <c r="AK184" s="1103"/>
    </row>
    <row r="185" spans="2:37">
      <c r="B185" s="2454"/>
      <c r="C185" s="2454"/>
      <c r="D185" s="2454"/>
      <c r="E185" s="2457"/>
      <c r="F185" s="2457"/>
      <c r="G185" s="2458"/>
      <c r="H185" s="2459"/>
      <c r="I185" s="2458"/>
      <c r="J185" s="2459"/>
      <c r="K185" s="2457"/>
      <c r="L185" s="2457"/>
      <c r="M185" s="2460"/>
      <c r="N185" s="2460"/>
      <c r="O185" s="2461"/>
      <c r="P185" s="2461"/>
      <c r="Q185" s="2461"/>
      <c r="R185" s="2460"/>
      <c r="S185" s="2462"/>
      <c r="T185" s="2461"/>
      <c r="U185" s="2461"/>
      <c r="V185" s="2460"/>
      <c r="W185" s="2460"/>
      <c r="X185" s="2463"/>
      <c r="Y185" s="2463"/>
      <c r="Z185" s="2463"/>
      <c r="AA185" s="2463"/>
      <c r="AB185" s="2463"/>
      <c r="AC185" s="2463"/>
      <c r="AD185" s="2463"/>
      <c r="AE185" s="2463"/>
      <c r="AF185" s="2463"/>
      <c r="AG185" s="2463"/>
      <c r="AH185" s="2464">
        <f t="shared" si="0"/>
        <v>0</v>
      </c>
      <c r="AI185" s="1103"/>
      <c r="AJ185" s="2465"/>
      <c r="AK185" s="1103"/>
    </row>
    <row r="186" spans="2:37">
      <c r="B186" s="2454"/>
      <c r="C186" s="2454"/>
      <c r="D186" s="2454"/>
      <c r="E186" s="2457"/>
      <c r="F186" s="2457"/>
      <c r="G186" s="2458"/>
      <c r="H186" s="2459"/>
      <c r="I186" s="2458"/>
      <c r="J186" s="2459"/>
      <c r="K186" s="2457"/>
      <c r="L186" s="2457"/>
      <c r="M186" s="2460"/>
      <c r="N186" s="2460"/>
      <c r="O186" s="2461"/>
      <c r="P186" s="2461"/>
      <c r="Q186" s="2461"/>
      <c r="R186" s="2460"/>
      <c r="S186" s="2462"/>
      <c r="T186" s="2461"/>
      <c r="U186" s="2461"/>
      <c r="V186" s="2460"/>
      <c r="W186" s="2460"/>
      <c r="X186" s="2463"/>
      <c r="Y186" s="2463"/>
      <c r="Z186" s="2463"/>
      <c r="AA186" s="2463"/>
      <c r="AB186" s="2463"/>
      <c r="AC186" s="2463"/>
      <c r="AD186" s="2463"/>
      <c r="AE186" s="2463"/>
      <c r="AF186" s="2463"/>
      <c r="AG186" s="2463"/>
      <c r="AH186" s="2464">
        <f t="shared" si="0"/>
        <v>0</v>
      </c>
      <c r="AI186" s="1103"/>
      <c r="AJ186" s="2465"/>
      <c r="AK186" s="1103"/>
    </row>
    <row r="187" spans="2:37">
      <c r="B187" s="2454"/>
      <c r="C187" s="2454"/>
      <c r="D187" s="2454"/>
      <c r="E187" s="2457"/>
      <c r="F187" s="2457"/>
      <c r="G187" s="2458"/>
      <c r="H187" s="2459"/>
      <c r="I187" s="2458"/>
      <c r="J187" s="2459"/>
      <c r="K187" s="2457"/>
      <c r="L187" s="2457"/>
      <c r="M187" s="2460"/>
      <c r="N187" s="2460"/>
      <c r="O187" s="2461"/>
      <c r="P187" s="2461"/>
      <c r="Q187" s="2461"/>
      <c r="R187" s="2460"/>
      <c r="S187" s="2462"/>
      <c r="T187" s="2461"/>
      <c r="U187" s="2461"/>
      <c r="V187" s="2460"/>
      <c r="W187" s="2460"/>
      <c r="X187" s="2463"/>
      <c r="Y187" s="2463"/>
      <c r="Z187" s="2463"/>
      <c r="AA187" s="2463"/>
      <c r="AB187" s="2463"/>
      <c r="AC187" s="2463"/>
      <c r="AD187" s="2463"/>
      <c r="AE187" s="2463"/>
      <c r="AF187" s="2463"/>
      <c r="AG187" s="2463"/>
      <c r="AH187" s="2464">
        <f t="shared" si="0"/>
        <v>0</v>
      </c>
      <c r="AI187" s="1103"/>
      <c r="AJ187" s="2465"/>
      <c r="AK187" s="1103"/>
    </row>
    <row r="188" spans="2:37">
      <c r="B188" s="2454"/>
      <c r="C188" s="2454"/>
      <c r="D188" s="2454"/>
      <c r="E188" s="2457"/>
      <c r="F188" s="2457"/>
      <c r="G188" s="2458"/>
      <c r="H188" s="2459"/>
      <c r="I188" s="2458"/>
      <c r="J188" s="2459"/>
      <c r="K188" s="2457"/>
      <c r="L188" s="2457"/>
      <c r="M188" s="2460"/>
      <c r="N188" s="2460"/>
      <c r="O188" s="2461"/>
      <c r="P188" s="2461"/>
      <c r="Q188" s="2461"/>
      <c r="R188" s="2460"/>
      <c r="S188" s="2462"/>
      <c r="T188" s="2461"/>
      <c r="U188" s="2461"/>
      <c r="V188" s="2460"/>
      <c r="W188" s="2460"/>
      <c r="X188" s="2463"/>
      <c r="Y188" s="2463"/>
      <c r="Z188" s="2463"/>
      <c r="AA188" s="2463"/>
      <c r="AB188" s="2463"/>
      <c r="AC188" s="2463"/>
      <c r="AD188" s="2463"/>
      <c r="AE188" s="2463"/>
      <c r="AF188" s="2463"/>
      <c r="AG188" s="2463"/>
      <c r="AH188" s="2464">
        <f t="shared" si="0"/>
        <v>0</v>
      </c>
      <c r="AI188" s="1103"/>
      <c r="AJ188" s="2465"/>
      <c r="AK188" s="1103"/>
    </row>
    <row r="189" spans="2:37">
      <c r="B189" s="2454"/>
      <c r="C189" s="2454"/>
      <c r="D189" s="2454"/>
      <c r="E189" s="2457"/>
      <c r="F189" s="2457"/>
      <c r="G189" s="2458"/>
      <c r="H189" s="2459"/>
      <c r="I189" s="2458"/>
      <c r="J189" s="2459"/>
      <c r="K189" s="2457"/>
      <c r="L189" s="2457"/>
      <c r="M189" s="2460"/>
      <c r="N189" s="2460"/>
      <c r="O189" s="2461"/>
      <c r="P189" s="2461"/>
      <c r="Q189" s="2461"/>
      <c r="R189" s="2460"/>
      <c r="S189" s="2462"/>
      <c r="T189" s="2461"/>
      <c r="U189" s="2461"/>
      <c r="V189" s="2460"/>
      <c r="W189" s="2460"/>
      <c r="X189" s="2463"/>
      <c r="Y189" s="2463"/>
      <c r="Z189" s="2463"/>
      <c r="AA189" s="2463"/>
      <c r="AB189" s="2463"/>
      <c r="AC189" s="2463"/>
      <c r="AD189" s="2463"/>
      <c r="AE189" s="2463"/>
      <c r="AF189" s="2463"/>
      <c r="AG189" s="2463"/>
      <c r="AH189" s="2464">
        <f t="shared" si="0"/>
        <v>0</v>
      </c>
      <c r="AI189" s="1103"/>
      <c r="AJ189" s="2465"/>
      <c r="AK189" s="1103"/>
    </row>
    <row r="190" spans="2:37">
      <c r="B190" s="2454"/>
      <c r="C190" s="2454"/>
      <c r="D190" s="2454"/>
      <c r="E190" s="2457"/>
      <c r="F190" s="2457"/>
      <c r="G190" s="2458"/>
      <c r="H190" s="2459"/>
      <c r="I190" s="2458"/>
      <c r="J190" s="2459"/>
      <c r="K190" s="2457"/>
      <c r="L190" s="2457"/>
      <c r="M190" s="2460"/>
      <c r="N190" s="2460"/>
      <c r="O190" s="2461"/>
      <c r="P190" s="2461"/>
      <c r="Q190" s="2461"/>
      <c r="R190" s="2460"/>
      <c r="S190" s="2462"/>
      <c r="T190" s="2461"/>
      <c r="U190" s="2461"/>
      <c r="V190" s="2460"/>
      <c r="W190" s="2460"/>
      <c r="X190" s="2463"/>
      <c r="Y190" s="2463"/>
      <c r="Z190" s="2463"/>
      <c r="AA190" s="2463"/>
      <c r="AB190" s="2463"/>
      <c r="AC190" s="2463"/>
      <c r="AD190" s="2463"/>
      <c r="AE190" s="2463"/>
      <c r="AF190" s="2463"/>
      <c r="AG190" s="2463"/>
      <c r="AH190" s="2464">
        <f t="shared" si="0"/>
        <v>0</v>
      </c>
      <c r="AI190" s="1103"/>
      <c r="AJ190" s="2465"/>
      <c r="AK190" s="1103"/>
    </row>
    <row r="191" spans="2:37">
      <c r="B191" s="2454"/>
      <c r="C191" s="2454"/>
      <c r="D191" s="2454"/>
      <c r="E191" s="2457"/>
      <c r="F191" s="2457"/>
      <c r="G191" s="2458"/>
      <c r="H191" s="2459"/>
      <c r="I191" s="2458"/>
      <c r="J191" s="2459"/>
      <c r="K191" s="2457"/>
      <c r="L191" s="2457"/>
      <c r="M191" s="2460"/>
      <c r="N191" s="2460"/>
      <c r="O191" s="2461"/>
      <c r="P191" s="2461"/>
      <c r="Q191" s="2461"/>
      <c r="R191" s="2460"/>
      <c r="S191" s="2462"/>
      <c r="T191" s="2461"/>
      <c r="U191" s="2461"/>
      <c r="V191" s="2460"/>
      <c r="W191" s="2460"/>
      <c r="X191" s="2463"/>
      <c r="Y191" s="2463"/>
      <c r="Z191" s="2463"/>
      <c r="AA191" s="2463"/>
      <c r="AB191" s="2463"/>
      <c r="AC191" s="2463"/>
      <c r="AD191" s="2463"/>
      <c r="AE191" s="2463"/>
      <c r="AF191" s="2463"/>
      <c r="AG191" s="2463"/>
      <c r="AH191" s="2464">
        <f t="shared" si="0"/>
        <v>0</v>
      </c>
      <c r="AI191" s="1103"/>
      <c r="AJ191" s="2465"/>
      <c r="AK191" s="1103"/>
    </row>
    <row r="192" spans="2:37">
      <c r="B192" s="2454"/>
      <c r="C192" s="2454"/>
      <c r="D192" s="2454"/>
      <c r="E192" s="2457"/>
      <c r="F192" s="2457"/>
      <c r="G192" s="2458"/>
      <c r="H192" s="2459"/>
      <c r="I192" s="2458"/>
      <c r="J192" s="2459"/>
      <c r="K192" s="2457"/>
      <c r="L192" s="2457"/>
      <c r="M192" s="2460"/>
      <c r="N192" s="2460"/>
      <c r="O192" s="2461"/>
      <c r="P192" s="2461"/>
      <c r="Q192" s="2461"/>
      <c r="R192" s="2460"/>
      <c r="S192" s="2462"/>
      <c r="T192" s="2461"/>
      <c r="U192" s="2461"/>
      <c r="V192" s="2460"/>
      <c r="W192" s="2460"/>
      <c r="X192" s="2463"/>
      <c r="Y192" s="2463"/>
      <c r="Z192" s="2463"/>
      <c r="AA192" s="2463"/>
      <c r="AB192" s="2463"/>
      <c r="AC192" s="2463"/>
      <c r="AD192" s="2463"/>
      <c r="AE192" s="2463"/>
      <c r="AF192" s="2463"/>
      <c r="AG192" s="2463"/>
      <c r="AH192" s="2464">
        <f t="shared" si="0"/>
        <v>0</v>
      </c>
      <c r="AI192" s="1103"/>
      <c r="AJ192" s="2465"/>
      <c r="AK192" s="1103"/>
    </row>
    <row r="193" spans="2:37">
      <c r="B193" s="2454"/>
      <c r="C193" s="2454"/>
      <c r="D193" s="2454"/>
      <c r="E193" s="2457"/>
      <c r="F193" s="2457"/>
      <c r="G193" s="2458"/>
      <c r="H193" s="2459"/>
      <c r="I193" s="2458"/>
      <c r="J193" s="2459"/>
      <c r="K193" s="2457"/>
      <c r="L193" s="2457"/>
      <c r="M193" s="2460"/>
      <c r="N193" s="2460"/>
      <c r="O193" s="2461"/>
      <c r="P193" s="2461"/>
      <c r="Q193" s="2461"/>
      <c r="R193" s="2460"/>
      <c r="S193" s="2462"/>
      <c r="T193" s="2461"/>
      <c r="U193" s="2461"/>
      <c r="V193" s="2460"/>
      <c r="W193" s="2460"/>
      <c r="X193" s="2463"/>
      <c r="Y193" s="2463"/>
      <c r="Z193" s="2463"/>
      <c r="AA193" s="2463"/>
      <c r="AB193" s="2463"/>
      <c r="AC193" s="2463"/>
      <c r="AD193" s="2463"/>
      <c r="AE193" s="2463"/>
      <c r="AF193" s="2463"/>
      <c r="AG193" s="2463"/>
      <c r="AH193" s="2464">
        <f t="shared" si="0"/>
        <v>0</v>
      </c>
      <c r="AI193" s="1103"/>
      <c r="AJ193" s="2465"/>
      <c r="AK193" s="1103"/>
    </row>
    <row r="194" spans="2:37">
      <c r="B194" s="2454"/>
      <c r="C194" s="2454"/>
      <c r="D194" s="2454"/>
      <c r="E194" s="2457"/>
      <c r="F194" s="2457"/>
      <c r="G194" s="2458"/>
      <c r="H194" s="2459"/>
      <c r="I194" s="2458"/>
      <c r="J194" s="2459"/>
      <c r="K194" s="2457"/>
      <c r="L194" s="2457"/>
      <c r="M194" s="2460"/>
      <c r="N194" s="2460"/>
      <c r="O194" s="2461"/>
      <c r="P194" s="2461"/>
      <c r="Q194" s="2461"/>
      <c r="R194" s="2460"/>
      <c r="S194" s="2462"/>
      <c r="T194" s="2461"/>
      <c r="U194" s="2461"/>
      <c r="V194" s="2460"/>
      <c r="W194" s="2460"/>
      <c r="X194" s="2463"/>
      <c r="Y194" s="2463"/>
      <c r="Z194" s="2463"/>
      <c r="AA194" s="2463"/>
      <c r="AB194" s="2463"/>
      <c r="AC194" s="2463"/>
      <c r="AD194" s="2463"/>
      <c r="AE194" s="2463"/>
      <c r="AF194" s="2463"/>
      <c r="AG194" s="2463"/>
      <c r="AH194" s="2464">
        <f t="shared" si="0"/>
        <v>0</v>
      </c>
      <c r="AI194" s="1103"/>
      <c r="AJ194" s="2465"/>
      <c r="AK194" s="1103"/>
    </row>
    <row r="195" spans="2:37">
      <c r="B195" s="2454"/>
      <c r="C195" s="2454"/>
      <c r="D195" s="2454"/>
      <c r="E195" s="2457"/>
      <c r="F195" s="2457"/>
      <c r="G195" s="2458"/>
      <c r="H195" s="2459"/>
      <c r="I195" s="2458"/>
      <c r="J195" s="2459"/>
      <c r="K195" s="2457"/>
      <c r="L195" s="2457"/>
      <c r="M195" s="2460"/>
      <c r="N195" s="2460"/>
      <c r="O195" s="2461"/>
      <c r="P195" s="2461"/>
      <c r="Q195" s="2461"/>
      <c r="R195" s="2460"/>
      <c r="S195" s="2462"/>
      <c r="T195" s="2461"/>
      <c r="U195" s="2461"/>
      <c r="V195" s="2460"/>
      <c r="W195" s="2460"/>
      <c r="X195" s="2463"/>
      <c r="Y195" s="2463"/>
      <c r="Z195" s="2463"/>
      <c r="AA195" s="2463"/>
      <c r="AB195" s="2463"/>
      <c r="AC195" s="2463"/>
      <c r="AD195" s="2463"/>
      <c r="AE195" s="2463"/>
      <c r="AF195" s="2463"/>
      <c r="AG195" s="2463"/>
      <c r="AH195" s="2464">
        <f t="shared" si="0"/>
        <v>0</v>
      </c>
      <c r="AI195" s="1103"/>
      <c r="AJ195" s="2465"/>
      <c r="AK195" s="1103"/>
    </row>
    <row r="196" spans="2:37">
      <c r="B196" s="2454"/>
      <c r="C196" s="2454"/>
      <c r="D196" s="2454"/>
      <c r="E196" s="2457"/>
      <c r="F196" s="2457"/>
      <c r="G196" s="2458"/>
      <c r="H196" s="2459"/>
      <c r="I196" s="2458"/>
      <c r="J196" s="2459"/>
      <c r="K196" s="2457"/>
      <c r="L196" s="2457"/>
      <c r="M196" s="2460"/>
      <c r="N196" s="2460"/>
      <c r="O196" s="2461"/>
      <c r="P196" s="2461"/>
      <c r="Q196" s="2461"/>
      <c r="R196" s="2460"/>
      <c r="S196" s="2462"/>
      <c r="T196" s="2461"/>
      <c r="U196" s="2461"/>
      <c r="V196" s="2460"/>
      <c r="W196" s="2460"/>
      <c r="X196" s="2463"/>
      <c r="Y196" s="2463"/>
      <c r="Z196" s="2463"/>
      <c r="AA196" s="2463"/>
      <c r="AB196" s="2463"/>
      <c r="AC196" s="2463"/>
      <c r="AD196" s="2463"/>
      <c r="AE196" s="2463"/>
      <c r="AF196" s="2463"/>
      <c r="AG196" s="2463"/>
      <c r="AH196" s="2464">
        <f t="shared" si="0"/>
        <v>0</v>
      </c>
      <c r="AI196" s="1103"/>
      <c r="AJ196" s="2465"/>
      <c r="AK196" s="1103"/>
    </row>
    <row r="197" spans="2:37">
      <c r="B197" s="2454"/>
      <c r="C197" s="2454"/>
      <c r="D197" s="2454"/>
      <c r="E197" s="2457"/>
      <c r="F197" s="2457"/>
      <c r="G197" s="2458"/>
      <c r="H197" s="2459"/>
      <c r="I197" s="2458"/>
      <c r="J197" s="2459"/>
      <c r="K197" s="2457"/>
      <c r="L197" s="2457"/>
      <c r="M197" s="2460"/>
      <c r="N197" s="2460"/>
      <c r="O197" s="2461"/>
      <c r="P197" s="2461"/>
      <c r="Q197" s="2461"/>
      <c r="R197" s="2460"/>
      <c r="S197" s="2462"/>
      <c r="T197" s="2461"/>
      <c r="U197" s="2461"/>
      <c r="V197" s="2460"/>
      <c r="W197" s="2460"/>
      <c r="X197" s="2463"/>
      <c r="Y197" s="2463"/>
      <c r="Z197" s="2463"/>
      <c r="AA197" s="2463"/>
      <c r="AB197" s="2463"/>
      <c r="AC197" s="2463"/>
      <c r="AD197" s="2463"/>
      <c r="AE197" s="2463"/>
      <c r="AF197" s="2463"/>
      <c r="AG197" s="2463"/>
      <c r="AH197" s="2464">
        <f t="shared" si="0"/>
        <v>0</v>
      </c>
      <c r="AI197" s="1103"/>
      <c r="AJ197" s="2465"/>
      <c r="AK197" s="1103"/>
    </row>
    <row r="198" spans="2:37">
      <c r="B198" s="2454"/>
      <c r="C198" s="2454"/>
      <c r="D198" s="2454"/>
      <c r="E198" s="2457"/>
      <c r="F198" s="2457"/>
      <c r="G198" s="2458"/>
      <c r="H198" s="2459"/>
      <c r="I198" s="2458"/>
      <c r="J198" s="2459"/>
      <c r="K198" s="2457"/>
      <c r="L198" s="2457"/>
      <c r="M198" s="2460"/>
      <c r="N198" s="2460"/>
      <c r="O198" s="2461"/>
      <c r="P198" s="2461"/>
      <c r="Q198" s="2461"/>
      <c r="R198" s="2460"/>
      <c r="S198" s="2462"/>
      <c r="T198" s="2461"/>
      <c r="U198" s="2461"/>
      <c r="V198" s="2460"/>
      <c r="W198" s="2460"/>
      <c r="X198" s="2463"/>
      <c r="Y198" s="2463"/>
      <c r="Z198" s="2463"/>
      <c r="AA198" s="2463"/>
      <c r="AB198" s="2463"/>
      <c r="AC198" s="2463"/>
      <c r="AD198" s="2463"/>
      <c r="AE198" s="2463"/>
      <c r="AF198" s="2463"/>
      <c r="AG198" s="2463"/>
      <c r="AH198" s="2464">
        <f t="shared" si="0"/>
        <v>0</v>
      </c>
      <c r="AI198" s="1103"/>
      <c r="AJ198" s="2465"/>
      <c r="AK198" s="1103"/>
    </row>
    <row r="199" spans="2:37">
      <c r="B199" s="2454"/>
      <c r="C199" s="2454"/>
      <c r="D199" s="2454"/>
      <c r="E199" s="2457"/>
      <c r="F199" s="2457"/>
      <c r="G199" s="2458"/>
      <c r="H199" s="2459"/>
      <c r="I199" s="2458"/>
      <c r="J199" s="2459"/>
      <c r="K199" s="2457"/>
      <c r="L199" s="2457"/>
      <c r="M199" s="2460"/>
      <c r="N199" s="2460"/>
      <c r="O199" s="2461"/>
      <c r="P199" s="2461"/>
      <c r="Q199" s="2461"/>
      <c r="R199" s="2460"/>
      <c r="S199" s="2462"/>
      <c r="T199" s="2461"/>
      <c r="U199" s="2461"/>
      <c r="V199" s="2460"/>
      <c r="W199" s="2460"/>
      <c r="X199" s="2463"/>
      <c r="Y199" s="2463"/>
      <c r="Z199" s="2463"/>
      <c r="AA199" s="2463"/>
      <c r="AB199" s="2463"/>
      <c r="AC199" s="2463"/>
      <c r="AD199" s="2463"/>
      <c r="AE199" s="2463"/>
      <c r="AF199" s="2463"/>
      <c r="AG199" s="2463"/>
      <c r="AH199" s="2464">
        <f t="shared" si="0"/>
        <v>0</v>
      </c>
      <c r="AI199" s="1103"/>
      <c r="AJ199" s="2465"/>
      <c r="AK199" s="1103"/>
    </row>
    <row r="200" spans="2:37">
      <c r="B200" s="2454"/>
      <c r="C200" s="2454"/>
      <c r="D200" s="2454"/>
      <c r="E200" s="2457"/>
      <c r="F200" s="2457"/>
      <c r="G200" s="2458"/>
      <c r="H200" s="2459"/>
      <c r="I200" s="2458"/>
      <c r="J200" s="2459"/>
      <c r="K200" s="2457"/>
      <c r="L200" s="2457"/>
      <c r="M200" s="2460"/>
      <c r="N200" s="2460"/>
      <c r="O200" s="2461"/>
      <c r="P200" s="2461"/>
      <c r="Q200" s="2461"/>
      <c r="R200" s="2460"/>
      <c r="S200" s="2462"/>
      <c r="T200" s="2461"/>
      <c r="U200" s="2461"/>
      <c r="V200" s="2460"/>
      <c r="W200" s="2460"/>
      <c r="X200" s="2463"/>
      <c r="Y200" s="2463"/>
      <c r="Z200" s="2463"/>
      <c r="AA200" s="2463"/>
      <c r="AB200" s="2463"/>
      <c r="AC200" s="2463"/>
      <c r="AD200" s="2463"/>
      <c r="AE200" s="2463"/>
      <c r="AF200" s="2463"/>
      <c r="AG200" s="2463"/>
      <c r="AH200" s="2464">
        <f t="shared" si="0"/>
        <v>0</v>
      </c>
      <c r="AI200" s="1103"/>
      <c r="AJ200" s="2465"/>
      <c r="AK200" s="1103"/>
    </row>
    <row r="201" spans="2:37">
      <c r="B201" s="2454"/>
      <c r="C201" s="2454"/>
      <c r="D201" s="2454"/>
      <c r="E201" s="2457"/>
      <c r="F201" s="2457"/>
      <c r="G201" s="2458"/>
      <c r="H201" s="2459"/>
      <c r="I201" s="2458"/>
      <c r="J201" s="2459"/>
      <c r="K201" s="2457"/>
      <c r="L201" s="2457"/>
      <c r="M201" s="2460"/>
      <c r="N201" s="2460"/>
      <c r="O201" s="2461"/>
      <c r="P201" s="2461"/>
      <c r="Q201" s="2461"/>
      <c r="R201" s="2460"/>
      <c r="S201" s="2462"/>
      <c r="T201" s="2461"/>
      <c r="U201" s="2461"/>
      <c r="V201" s="2460"/>
      <c r="W201" s="2460"/>
      <c r="X201" s="2463"/>
      <c r="Y201" s="2463"/>
      <c r="Z201" s="2463"/>
      <c r="AA201" s="2463"/>
      <c r="AB201" s="2463"/>
      <c r="AC201" s="2463"/>
      <c r="AD201" s="2463"/>
      <c r="AE201" s="2463"/>
      <c r="AF201" s="2463"/>
      <c r="AG201" s="2463"/>
      <c r="AH201" s="2464">
        <f t="shared" si="0"/>
        <v>0</v>
      </c>
      <c r="AI201" s="1103"/>
      <c r="AJ201" s="2465"/>
      <c r="AK201" s="1103"/>
    </row>
    <row r="202" spans="2:37">
      <c r="B202" s="2454"/>
      <c r="C202" s="2454"/>
      <c r="D202" s="2454"/>
      <c r="E202" s="2457"/>
      <c r="F202" s="2457"/>
      <c r="G202" s="2458"/>
      <c r="H202" s="2459"/>
      <c r="I202" s="2458"/>
      <c r="J202" s="2459"/>
      <c r="K202" s="2457"/>
      <c r="L202" s="2457"/>
      <c r="M202" s="2460"/>
      <c r="N202" s="2460"/>
      <c r="O202" s="2461"/>
      <c r="P202" s="2461"/>
      <c r="Q202" s="2461"/>
      <c r="R202" s="2460"/>
      <c r="S202" s="2462"/>
      <c r="T202" s="2461"/>
      <c r="U202" s="2461"/>
      <c r="V202" s="2460"/>
      <c r="W202" s="2460"/>
      <c r="X202" s="2463"/>
      <c r="Y202" s="2463"/>
      <c r="Z202" s="2463"/>
      <c r="AA202" s="2463"/>
      <c r="AB202" s="2463"/>
      <c r="AC202" s="2463"/>
      <c r="AD202" s="2463"/>
      <c r="AE202" s="2463"/>
      <c r="AF202" s="2463"/>
      <c r="AG202" s="2463"/>
      <c r="AH202" s="2464">
        <f t="shared" si="0"/>
        <v>0</v>
      </c>
      <c r="AI202" s="1103"/>
      <c r="AJ202" s="2465"/>
      <c r="AK202" s="1103"/>
    </row>
    <row r="203" spans="2:37">
      <c r="B203" s="2454"/>
      <c r="C203" s="2454"/>
      <c r="D203" s="2454"/>
      <c r="E203" s="2457"/>
      <c r="F203" s="2457"/>
      <c r="G203" s="2458"/>
      <c r="H203" s="2459"/>
      <c r="I203" s="2458"/>
      <c r="J203" s="2459"/>
      <c r="K203" s="2457"/>
      <c r="L203" s="2457"/>
      <c r="M203" s="2460"/>
      <c r="N203" s="2460"/>
      <c r="O203" s="2461"/>
      <c r="P203" s="2461"/>
      <c r="Q203" s="2461"/>
      <c r="R203" s="2460"/>
      <c r="S203" s="2462"/>
      <c r="T203" s="2461"/>
      <c r="U203" s="2461"/>
      <c r="V203" s="2460"/>
      <c r="W203" s="2460"/>
      <c r="X203" s="2463"/>
      <c r="Y203" s="2463"/>
      <c r="Z203" s="2463"/>
      <c r="AA203" s="2463"/>
      <c r="AB203" s="2463"/>
      <c r="AC203" s="2463"/>
      <c r="AD203" s="2463"/>
      <c r="AE203" s="2463"/>
      <c r="AF203" s="2463"/>
      <c r="AG203" s="2463"/>
      <c r="AH203" s="2464">
        <f t="shared" si="0"/>
        <v>0</v>
      </c>
      <c r="AI203" s="1103"/>
      <c r="AJ203" s="2465"/>
      <c r="AK203" s="1103"/>
    </row>
    <row r="204" spans="2:37">
      <c r="B204" s="2454"/>
      <c r="C204" s="2454"/>
      <c r="D204" s="2454"/>
      <c r="E204" s="2457"/>
      <c r="F204" s="2457"/>
      <c r="G204" s="2458"/>
      <c r="H204" s="2459"/>
      <c r="I204" s="2458"/>
      <c r="J204" s="2459"/>
      <c r="K204" s="2457"/>
      <c r="L204" s="2457"/>
      <c r="M204" s="2460"/>
      <c r="N204" s="2460"/>
      <c r="O204" s="2461"/>
      <c r="P204" s="2461"/>
      <c r="Q204" s="2461"/>
      <c r="R204" s="2460"/>
      <c r="S204" s="2462"/>
      <c r="T204" s="2461"/>
      <c r="U204" s="2461"/>
      <c r="V204" s="2460"/>
      <c r="W204" s="2460"/>
      <c r="X204" s="2463"/>
      <c r="Y204" s="2463"/>
      <c r="Z204" s="2463"/>
      <c r="AA204" s="2463"/>
      <c r="AB204" s="2463"/>
      <c r="AC204" s="2463"/>
      <c r="AD204" s="2463"/>
      <c r="AE204" s="2463"/>
      <c r="AF204" s="2463"/>
      <c r="AG204" s="2463"/>
      <c r="AH204" s="2464">
        <f t="shared" si="0"/>
        <v>0</v>
      </c>
      <c r="AI204" s="1103"/>
      <c r="AJ204" s="2465"/>
      <c r="AK204" s="1103"/>
    </row>
    <row r="205" spans="2:37">
      <c r="B205" s="2454"/>
      <c r="C205" s="2454"/>
      <c r="D205" s="2454"/>
      <c r="E205" s="2457"/>
      <c r="F205" s="2457"/>
      <c r="G205" s="2458"/>
      <c r="H205" s="2459"/>
      <c r="I205" s="2458"/>
      <c r="J205" s="2459"/>
      <c r="K205" s="2457"/>
      <c r="L205" s="2457"/>
      <c r="M205" s="2460"/>
      <c r="N205" s="2460"/>
      <c r="O205" s="2461"/>
      <c r="P205" s="2461"/>
      <c r="Q205" s="2461"/>
      <c r="R205" s="2460"/>
      <c r="S205" s="2462"/>
      <c r="T205" s="2461"/>
      <c r="U205" s="2461"/>
      <c r="V205" s="2460"/>
      <c r="W205" s="2460"/>
      <c r="X205" s="2463"/>
      <c r="Y205" s="2463"/>
      <c r="Z205" s="2463"/>
      <c r="AA205" s="2463"/>
      <c r="AB205" s="2463"/>
      <c r="AC205" s="2463"/>
      <c r="AD205" s="2463"/>
      <c r="AE205" s="2463"/>
      <c r="AF205" s="2463"/>
      <c r="AG205" s="2463"/>
      <c r="AH205" s="2464">
        <f t="shared" si="0"/>
        <v>0</v>
      </c>
      <c r="AI205" s="1103"/>
      <c r="AJ205" s="2465"/>
      <c r="AK205" s="1103"/>
    </row>
    <row r="206" spans="2:37">
      <c r="B206" s="2454"/>
      <c r="C206" s="2454"/>
      <c r="D206" s="2454"/>
      <c r="E206" s="2457"/>
      <c r="F206" s="2457"/>
      <c r="G206" s="2458"/>
      <c r="H206" s="2459"/>
      <c r="I206" s="2458"/>
      <c r="J206" s="2459"/>
      <c r="K206" s="2457"/>
      <c r="L206" s="2457"/>
      <c r="M206" s="2460"/>
      <c r="N206" s="2460"/>
      <c r="O206" s="2461"/>
      <c r="P206" s="2461"/>
      <c r="Q206" s="2461"/>
      <c r="R206" s="2460"/>
      <c r="S206" s="2462"/>
      <c r="T206" s="2461"/>
      <c r="U206" s="2461"/>
      <c r="V206" s="2460"/>
      <c r="W206" s="2460"/>
      <c r="X206" s="2463"/>
      <c r="Y206" s="2463"/>
      <c r="Z206" s="2463"/>
      <c r="AA206" s="2463"/>
      <c r="AB206" s="2463"/>
      <c r="AC206" s="2463"/>
      <c r="AD206" s="2463"/>
      <c r="AE206" s="2463"/>
      <c r="AF206" s="2463"/>
      <c r="AG206" s="2463"/>
      <c r="AH206" s="2464">
        <f t="shared" si="0"/>
        <v>0</v>
      </c>
      <c r="AI206" s="1103"/>
      <c r="AJ206" s="2465"/>
      <c r="AK206" s="1103"/>
    </row>
    <row r="207" spans="2:37">
      <c r="B207" s="2454"/>
      <c r="C207" s="2454"/>
      <c r="D207" s="2454"/>
      <c r="E207" s="2457"/>
      <c r="F207" s="2457"/>
      <c r="G207" s="2458"/>
      <c r="H207" s="2459"/>
      <c r="I207" s="2458"/>
      <c r="J207" s="2459"/>
      <c r="K207" s="2457"/>
      <c r="L207" s="2457"/>
      <c r="M207" s="2460"/>
      <c r="N207" s="2460"/>
      <c r="O207" s="2461"/>
      <c r="P207" s="2461"/>
      <c r="Q207" s="2461"/>
      <c r="R207" s="2460"/>
      <c r="S207" s="2462"/>
      <c r="T207" s="2461"/>
      <c r="U207" s="2461"/>
      <c r="V207" s="2460"/>
      <c r="W207" s="2460"/>
      <c r="X207" s="2463"/>
      <c r="Y207" s="2463"/>
      <c r="Z207" s="2463"/>
      <c r="AA207" s="2463"/>
      <c r="AB207" s="2463"/>
      <c r="AC207" s="2463"/>
      <c r="AD207" s="2463"/>
      <c r="AE207" s="2463"/>
      <c r="AF207" s="2463"/>
      <c r="AG207" s="2463"/>
      <c r="AH207" s="2464">
        <f t="shared" si="0"/>
        <v>0</v>
      </c>
      <c r="AI207" s="1103"/>
      <c r="AJ207" s="2465"/>
      <c r="AK207" s="1103"/>
    </row>
    <row r="208" spans="2:37">
      <c r="B208" s="2454"/>
      <c r="C208" s="2454"/>
      <c r="D208" s="2454"/>
      <c r="E208" s="2457"/>
      <c r="F208" s="2457"/>
      <c r="G208" s="2458"/>
      <c r="H208" s="2459"/>
      <c r="I208" s="2458"/>
      <c r="J208" s="2459"/>
      <c r="K208" s="2457"/>
      <c r="L208" s="2457"/>
      <c r="M208" s="2460"/>
      <c r="N208" s="2460"/>
      <c r="O208" s="2461"/>
      <c r="P208" s="2461"/>
      <c r="Q208" s="2461"/>
      <c r="R208" s="2460"/>
      <c r="S208" s="2462"/>
      <c r="T208" s="2461"/>
      <c r="U208" s="2461"/>
      <c r="V208" s="2460"/>
      <c r="W208" s="2460"/>
      <c r="X208" s="2463"/>
      <c r="Y208" s="2463"/>
      <c r="Z208" s="2463"/>
      <c r="AA208" s="2463"/>
      <c r="AB208" s="2463"/>
      <c r="AC208" s="2463"/>
      <c r="AD208" s="2463"/>
      <c r="AE208" s="2463"/>
      <c r="AF208" s="2463"/>
      <c r="AG208" s="2463"/>
      <c r="AH208" s="2464">
        <f t="shared" si="0"/>
        <v>0</v>
      </c>
      <c r="AI208" s="1103"/>
      <c r="AJ208" s="2465"/>
      <c r="AK208" s="1103"/>
    </row>
    <row r="209" spans="2:37">
      <c r="B209" s="2454"/>
      <c r="C209" s="2454"/>
      <c r="D209" s="2454"/>
      <c r="E209" s="2457"/>
      <c r="F209" s="2457"/>
      <c r="G209" s="2458"/>
      <c r="H209" s="2459"/>
      <c r="I209" s="2458"/>
      <c r="J209" s="2459"/>
      <c r="K209" s="2457"/>
      <c r="L209" s="2457"/>
      <c r="M209" s="2460"/>
      <c r="N209" s="2460"/>
      <c r="O209" s="2461"/>
      <c r="P209" s="2461"/>
      <c r="Q209" s="2461"/>
      <c r="R209" s="2460"/>
      <c r="S209" s="2462"/>
      <c r="T209" s="2461"/>
      <c r="U209" s="2461"/>
      <c r="V209" s="2460"/>
      <c r="W209" s="2460"/>
      <c r="X209" s="2463"/>
      <c r="Y209" s="2463"/>
      <c r="Z209" s="2463"/>
      <c r="AA209" s="2463"/>
      <c r="AB209" s="2463"/>
      <c r="AC209" s="2463"/>
      <c r="AD209" s="2463"/>
      <c r="AE209" s="2463"/>
      <c r="AF209" s="2463"/>
      <c r="AG209" s="2463"/>
      <c r="AH209" s="2464">
        <f t="shared" si="0"/>
        <v>0</v>
      </c>
      <c r="AI209" s="1103"/>
      <c r="AJ209" s="2465"/>
      <c r="AK209" s="1103"/>
    </row>
    <row r="210" spans="2:37">
      <c r="B210" s="2454"/>
      <c r="C210" s="2454"/>
      <c r="D210" s="2454"/>
      <c r="E210" s="2457"/>
      <c r="F210" s="2457"/>
      <c r="G210" s="2458"/>
      <c r="H210" s="2459"/>
      <c r="I210" s="2458"/>
      <c r="J210" s="2459"/>
      <c r="K210" s="2457"/>
      <c r="L210" s="2457"/>
      <c r="M210" s="2460"/>
      <c r="N210" s="2460"/>
      <c r="O210" s="2461"/>
      <c r="P210" s="2461"/>
      <c r="Q210" s="2461"/>
      <c r="R210" s="2460"/>
      <c r="S210" s="2462"/>
      <c r="T210" s="2461"/>
      <c r="U210" s="2461"/>
      <c r="V210" s="2460"/>
      <c r="W210" s="2460"/>
      <c r="X210" s="2463"/>
      <c r="Y210" s="2463"/>
      <c r="Z210" s="2463"/>
      <c r="AA210" s="2463"/>
      <c r="AB210" s="2463"/>
      <c r="AC210" s="2463"/>
      <c r="AD210" s="2463"/>
      <c r="AE210" s="2463"/>
      <c r="AF210" s="2463"/>
      <c r="AG210" s="2463"/>
      <c r="AH210" s="2464">
        <f t="shared" si="0"/>
        <v>0</v>
      </c>
      <c r="AI210" s="1103"/>
      <c r="AJ210" s="2465"/>
      <c r="AK210" s="1103"/>
    </row>
    <row r="211" spans="2:37">
      <c r="B211" s="2454"/>
      <c r="C211" s="2454"/>
      <c r="D211" s="2454"/>
      <c r="E211" s="2457"/>
      <c r="F211" s="2457"/>
      <c r="G211" s="2458"/>
      <c r="H211" s="2459"/>
      <c r="I211" s="2458"/>
      <c r="J211" s="2459"/>
      <c r="K211" s="2457"/>
      <c r="L211" s="2457"/>
      <c r="M211" s="2460"/>
      <c r="N211" s="2460"/>
      <c r="O211" s="2461"/>
      <c r="P211" s="2461"/>
      <c r="Q211" s="2461"/>
      <c r="R211" s="2460"/>
      <c r="S211" s="2462"/>
      <c r="T211" s="2461"/>
      <c r="U211" s="2461"/>
      <c r="V211" s="2460"/>
      <c r="W211" s="2460"/>
      <c r="X211" s="2463"/>
      <c r="Y211" s="2463"/>
      <c r="Z211" s="2463"/>
      <c r="AA211" s="2463"/>
      <c r="AB211" s="2463"/>
      <c r="AC211" s="2463"/>
      <c r="AD211" s="2463"/>
      <c r="AE211" s="2463"/>
      <c r="AF211" s="2463"/>
      <c r="AG211" s="2463"/>
      <c r="AH211" s="2464">
        <f t="shared" si="0"/>
        <v>0</v>
      </c>
      <c r="AI211" s="1103"/>
      <c r="AJ211" s="2465"/>
      <c r="AK211" s="1103"/>
    </row>
    <row r="212" spans="2:37">
      <c r="B212" s="2454"/>
      <c r="C212" s="2454"/>
      <c r="D212" s="2454"/>
      <c r="E212" s="2457"/>
      <c r="F212" s="2457"/>
      <c r="G212" s="2458"/>
      <c r="H212" s="2459"/>
      <c r="I212" s="2458"/>
      <c r="J212" s="2459"/>
      <c r="K212" s="2457"/>
      <c r="L212" s="2457"/>
      <c r="M212" s="2460"/>
      <c r="N212" s="2460"/>
      <c r="O212" s="2461"/>
      <c r="P212" s="2461"/>
      <c r="Q212" s="2461"/>
      <c r="R212" s="2460"/>
      <c r="S212" s="2462"/>
      <c r="T212" s="2461"/>
      <c r="U212" s="2461"/>
      <c r="V212" s="2460"/>
      <c r="W212" s="2460"/>
      <c r="X212" s="2463"/>
      <c r="Y212" s="2463"/>
      <c r="Z212" s="2463"/>
      <c r="AA212" s="2463"/>
      <c r="AB212" s="2463"/>
      <c r="AC212" s="2463"/>
      <c r="AD212" s="2463"/>
      <c r="AE212" s="2463"/>
      <c r="AF212" s="2463"/>
      <c r="AG212" s="2463"/>
      <c r="AH212" s="2464">
        <f t="shared" si="0"/>
        <v>0</v>
      </c>
      <c r="AI212" s="1103"/>
      <c r="AJ212" s="2465"/>
      <c r="AK212" s="1103"/>
    </row>
    <row r="213" spans="2:37">
      <c r="B213" s="2454"/>
      <c r="C213" s="2454"/>
      <c r="D213" s="2454"/>
      <c r="E213" s="2457"/>
      <c r="F213" s="2457"/>
      <c r="G213" s="2458"/>
      <c r="H213" s="2459"/>
      <c r="I213" s="2458"/>
      <c r="J213" s="2459"/>
      <c r="K213" s="2457"/>
      <c r="L213" s="2457"/>
      <c r="M213" s="2460"/>
      <c r="N213" s="2460"/>
      <c r="O213" s="2461"/>
      <c r="P213" s="2461"/>
      <c r="Q213" s="2461"/>
      <c r="R213" s="2460"/>
      <c r="S213" s="2462"/>
      <c r="T213" s="2461"/>
      <c r="U213" s="2461"/>
      <c r="V213" s="2460"/>
      <c r="W213" s="2460"/>
      <c r="X213" s="2463"/>
      <c r="Y213" s="2463"/>
      <c r="Z213" s="2463"/>
      <c r="AA213" s="2463"/>
      <c r="AB213" s="2463"/>
      <c r="AC213" s="2463"/>
      <c r="AD213" s="2463"/>
      <c r="AE213" s="2463"/>
      <c r="AF213" s="2463"/>
      <c r="AG213" s="2463"/>
      <c r="AH213" s="2464">
        <f t="shared" si="0"/>
        <v>0</v>
      </c>
      <c r="AI213" s="1103"/>
      <c r="AJ213" s="2465"/>
      <c r="AK213" s="1103"/>
    </row>
    <row r="214" spans="2:37">
      <c r="B214" s="2454"/>
      <c r="C214" s="2454"/>
      <c r="D214" s="2454"/>
      <c r="E214" s="2457"/>
      <c r="F214" s="2457"/>
      <c r="G214" s="2458"/>
      <c r="H214" s="2459"/>
      <c r="I214" s="2458"/>
      <c r="J214" s="2459"/>
      <c r="K214" s="2457"/>
      <c r="L214" s="2457"/>
      <c r="M214" s="2460"/>
      <c r="N214" s="2460"/>
      <c r="O214" s="2461"/>
      <c r="P214" s="2461"/>
      <c r="Q214" s="2461"/>
      <c r="R214" s="2460"/>
      <c r="S214" s="2462"/>
      <c r="T214" s="2461"/>
      <c r="U214" s="2461"/>
      <c r="V214" s="2460"/>
      <c r="W214" s="2460"/>
      <c r="X214" s="2463"/>
      <c r="Y214" s="2463"/>
      <c r="Z214" s="2463"/>
      <c r="AA214" s="2463"/>
      <c r="AB214" s="2463"/>
      <c r="AC214" s="2463"/>
      <c r="AD214" s="2463"/>
      <c r="AE214" s="2463"/>
      <c r="AF214" s="2463"/>
      <c r="AG214" s="2463"/>
      <c r="AH214" s="2464">
        <f t="shared" si="0"/>
        <v>0</v>
      </c>
      <c r="AI214" s="1103"/>
      <c r="AJ214" s="2465"/>
      <c r="AK214" s="1103"/>
    </row>
    <row r="215" spans="2:37">
      <c r="B215" s="2454"/>
      <c r="C215" s="2454"/>
      <c r="D215" s="2454"/>
      <c r="E215" s="2457"/>
      <c r="F215" s="2457"/>
      <c r="G215" s="2458"/>
      <c r="H215" s="2459"/>
      <c r="I215" s="2458"/>
      <c r="J215" s="2459"/>
      <c r="K215" s="2457"/>
      <c r="L215" s="2457"/>
      <c r="M215" s="2460"/>
      <c r="N215" s="2460"/>
      <c r="O215" s="2461"/>
      <c r="P215" s="2461"/>
      <c r="Q215" s="2461"/>
      <c r="R215" s="2460"/>
      <c r="S215" s="2462"/>
      <c r="T215" s="2461"/>
      <c r="U215" s="2461"/>
      <c r="V215" s="2460"/>
      <c r="W215" s="2460"/>
      <c r="X215" s="2463"/>
      <c r="Y215" s="2463"/>
      <c r="Z215" s="2463"/>
      <c r="AA215" s="2463"/>
      <c r="AB215" s="2463"/>
      <c r="AC215" s="2463"/>
      <c r="AD215" s="2463"/>
      <c r="AE215" s="2463"/>
      <c r="AF215" s="2463"/>
      <c r="AG215" s="2463"/>
      <c r="AH215" s="2464">
        <f t="shared" si="0"/>
        <v>0</v>
      </c>
      <c r="AI215" s="1103"/>
      <c r="AJ215" s="2465"/>
      <c r="AK215" s="1103"/>
    </row>
    <row r="216" spans="2:37">
      <c r="B216" s="2454"/>
      <c r="C216" s="2454"/>
      <c r="D216" s="2454"/>
      <c r="E216" s="2457"/>
      <c r="F216" s="2457"/>
      <c r="G216" s="2458"/>
      <c r="H216" s="2459"/>
      <c r="I216" s="2458"/>
      <c r="J216" s="2459"/>
      <c r="K216" s="2457"/>
      <c r="L216" s="2457"/>
      <c r="M216" s="2460"/>
      <c r="N216" s="2460"/>
      <c r="O216" s="2461"/>
      <c r="P216" s="2461"/>
      <c r="Q216" s="2461"/>
      <c r="R216" s="2460"/>
      <c r="S216" s="2462"/>
      <c r="T216" s="2461"/>
      <c r="U216" s="2461"/>
      <c r="V216" s="2460"/>
      <c r="W216" s="2460"/>
      <c r="X216" s="2463"/>
      <c r="Y216" s="2463"/>
      <c r="Z216" s="2463"/>
      <c r="AA216" s="2463"/>
      <c r="AB216" s="2463"/>
      <c r="AC216" s="2463"/>
      <c r="AD216" s="2463"/>
      <c r="AE216" s="2463"/>
      <c r="AF216" s="2463"/>
      <c r="AG216" s="2463"/>
      <c r="AH216" s="2464">
        <f t="shared" si="0"/>
        <v>0</v>
      </c>
      <c r="AI216" s="1103"/>
      <c r="AJ216" s="2465"/>
      <c r="AK216" s="1103"/>
    </row>
    <row r="217" spans="2:37">
      <c r="B217" s="2454"/>
      <c r="C217" s="2454"/>
      <c r="D217" s="2454"/>
      <c r="E217" s="2457"/>
      <c r="F217" s="2457"/>
      <c r="G217" s="2458"/>
      <c r="H217" s="2459"/>
      <c r="I217" s="2458"/>
      <c r="J217" s="2459"/>
      <c r="K217" s="2457"/>
      <c r="L217" s="2457"/>
      <c r="M217" s="2460"/>
      <c r="N217" s="2460"/>
      <c r="O217" s="2461"/>
      <c r="P217" s="2461"/>
      <c r="Q217" s="2461"/>
      <c r="R217" s="2460"/>
      <c r="S217" s="2462"/>
      <c r="T217" s="2461"/>
      <c r="U217" s="2461"/>
      <c r="V217" s="2460"/>
      <c r="W217" s="2460"/>
      <c r="X217" s="2463"/>
      <c r="Y217" s="2463"/>
      <c r="Z217" s="2463"/>
      <c r="AA217" s="2463"/>
      <c r="AB217" s="2463"/>
      <c r="AC217" s="2463"/>
      <c r="AD217" s="2463"/>
      <c r="AE217" s="2463"/>
      <c r="AF217" s="2463"/>
      <c r="AG217" s="2463"/>
      <c r="AH217" s="2464">
        <f t="shared" si="0"/>
        <v>0</v>
      </c>
      <c r="AI217" s="1103"/>
      <c r="AJ217" s="2465"/>
      <c r="AK217" s="1103"/>
    </row>
    <row r="218" spans="2:37">
      <c r="B218" s="2454"/>
      <c r="C218" s="2454"/>
      <c r="D218" s="2454"/>
      <c r="E218" s="2457"/>
      <c r="F218" s="2457"/>
      <c r="G218" s="2458"/>
      <c r="H218" s="2459"/>
      <c r="I218" s="2458"/>
      <c r="J218" s="2459"/>
      <c r="K218" s="2457"/>
      <c r="L218" s="2457"/>
      <c r="M218" s="2460"/>
      <c r="N218" s="2460"/>
      <c r="O218" s="2461"/>
      <c r="P218" s="2461"/>
      <c r="Q218" s="2461"/>
      <c r="R218" s="2460"/>
      <c r="S218" s="2462"/>
      <c r="T218" s="2461"/>
      <c r="U218" s="2461"/>
      <c r="V218" s="2460"/>
      <c r="W218" s="2460"/>
      <c r="X218" s="2463"/>
      <c r="Y218" s="2463"/>
      <c r="Z218" s="2463"/>
      <c r="AA218" s="2463"/>
      <c r="AB218" s="2463"/>
      <c r="AC218" s="2463"/>
      <c r="AD218" s="2463"/>
      <c r="AE218" s="2463"/>
      <c r="AF218" s="2463"/>
      <c r="AG218" s="2463"/>
      <c r="AH218" s="2464">
        <f t="shared" si="0"/>
        <v>0</v>
      </c>
      <c r="AI218" s="1103"/>
      <c r="AJ218" s="2465"/>
      <c r="AK218" s="1103"/>
    </row>
    <row r="219" spans="2:37">
      <c r="B219" s="2454"/>
      <c r="C219" s="2454"/>
      <c r="D219" s="2454"/>
      <c r="E219" s="2457"/>
      <c r="F219" s="2457"/>
      <c r="G219" s="2458"/>
      <c r="H219" s="2459"/>
      <c r="I219" s="2458"/>
      <c r="J219" s="2459"/>
      <c r="K219" s="2457"/>
      <c r="L219" s="2457"/>
      <c r="M219" s="2460"/>
      <c r="N219" s="2460"/>
      <c r="O219" s="2461"/>
      <c r="P219" s="2461"/>
      <c r="Q219" s="2461"/>
      <c r="R219" s="2460"/>
      <c r="S219" s="2462"/>
      <c r="T219" s="2461"/>
      <c r="U219" s="2461"/>
      <c r="V219" s="2460"/>
      <c r="W219" s="2460"/>
      <c r="X219" s="2463"/>
      <c r="Y219" s="2463"/>
      <c r="Z219" s="2463"/>
      <c r="AA219" s="2463"/>
      <c r="AB219" s="2463"/>
      <c r="AC219" s="2463"/>
      <c r="AD219" s="2463"/>
      <c r="AE219" s="2463"/>
      <c r="AF219" s="2463"/>
      <c r="AG219" s="2463"/>
      <c r="AH219" s="2464">
        <f t="shared" si="0"/>
        <v>0</v>
      </c>
      <c r="AI219" s="1103"/>
      <c r="AJ219" s="2465"/>
      <c r="AK219" s="1103"/>
    </row>
    <row r="220" spans="2:37">
      <c r="B220" s="2454"/>
      <c r="C220" s="2454"/>
      <c r="D220" s="2454"/>
      <c r="E220" s="2457"/>
      <c r="F220" s="2457"/>
      <c r="G220" s="2458"/>
      <c r="H220" s="2459"/>
      <c r="I220" s="2458"/>
      <c r="J220" s="2459"/>
      <c r="K220" s="2457"/>
      <c r="L220" s="2457"/>
      <c r="M220" s="2460"/>
      <c r="N220" s="2460"/>
      <c r="O220" s="2461"/>
      <c r="P220" s="2461"/>
      <c r="Q220" s="2461"/>
      <c r="R220" s="2460"/>
      <c r="S220" s="2462"/>
      <c r="T220" s="2461"/>
      <c r="U220" s="2461"/>
      <c r="V220" s="2460"/>
      <c r="W220" s="2460"/>
      <c r="X220" s="2463"/>
      <c r="Y220" s="2463"/>
      <c r="Z220" s="2463"/>
      <c r="AA220" s="2463"/>
      <c r="AB220" s="2463"/>
      <c r="AC220" s="2463"/>
      <c r="AD220" s="2463"/>
      <c r="AE220" s="2463"/>
      <c r="AF220" s="2463"/>
      <c r="AG220" s="2463"/>
      <c r="AH220" s="2464">
        <f t="shared" si="0"/>
        <v>0</v>
      </c>
      <c r="AI220" s="1103"/>
      <c r="AJ220" s="2465"/>
      <c r="AK220" s="1103"/>
    </row>
    <row r="221" spans="2:37">
      <c r="B221" s="2454"/>
      <c r="C221" s="2454"/>
      <c r="D221" s="2454"/>
      <c r="E221" s="2457"/>
      <c r="F221" s="2457"/>
      <c r="G221" s="2458"/>
      <c r="H221" s="2459"/>
      <c r="I221" s="2458"/>
      <c r="J221" s="2459"/>
      <c r="K221" s="2457"/>
      <c r="L221" s="2457"/>
      <c r="M221" s="2460"/>
      <c r="N221" s="2460"/>
      <c r="O221" s="2461"/>
      <c r="P221" s="2461"/>
      <c r="Q221" s="2461"/>
      <c r="R221" s="2460"/>
      <c r="S221" s="2462"/>
      <c r="T221" s="2461"/>
      <c r="U221" s="2461"/>
      <c r="V221" s="2460"/>
      <c r="W221" s="2460"/>
      <c r="X221" s="2463"/>
      <c r="Y221" s="2463"/>
      <c r="Z221" s="2463"/>
      <c r="AA221" s="2463"/>
      <c r="AB221" s="2463"/>
      <c r="AC221" s="2463"/>
      <c r="AD221" s="2463"/>
      <c r="AE221" s="2463"/>
      <c r="AF221" s="2463"/>
      <c r="AG221" s="2463"/>
      <c r="AH221" s="2464">
        <f t="shared" si="0"/>
        <v>0</v>
      </c>
      <c r="AI221" s="1103"/>
      <c r="AJ221" s="2465"/>
      <c r="AK221" s="1103"/>
    </row>
    <row r="222" spans="2:37">
      <c r="B222" s="2454"/>
      <c r="C222" s="2454"/>
      <c r="D222" s="2454"/>
      <c r="E222" s="2457"/>
      <c r="F222" s="2457"/>
      <c r="G222" s="2458"/>
      <c r="H222" s="2459"/>
      <c r="I222" s="2458"/>
      <c r="J222" s="2459"/>
      <c r="K222" s="2457"/>
      <c r="L222" s="2457"/>
      <c r="M222" s="2460"/>
      <c r="N222" s="2460"/>
      <c r="O222" s="2461"/>
      <c r="P222" s="2461"/>
      <c r="Q222" s="2461"/>
      <c r="R222" s="2460"/>
      <c r="S222" s="2462"/>
      <c r="T222" s="2461"/>
      <c r="U222" s="2461"/>
      <c r="V222" s="2460"/>
      <c r="W222" s="2460"/>
      <c r="X222" s="2463"/>
      <c r="Y222" s="2463"/>
      <c r="Z222" s="2463"/>
      <c r="AA222" s="2463"/>
      <c r="AB222" s="2463"/>
      <c r="AC222" s="2463"/>
      <c r="AD222" s="2463"/>
      <c r="AE222" s="2463"/>
      <c r="AF222" s="2463"/>
      <c r="AG222" s="2463"/>
      <c r="AH222" s="2464">
        <f t="shared" si="0"/>
        <v>0</v>
      </c>
      <c r="AI222" s="1103"/>
      <c r="AJ222" s="2465"/>
      <c r="AK222" s="1103"/>
    </row>
    <row r="223" spans="2:37">
      <c r="B223" s="2454"/>
      <c r="C223" s="2454"/>
      <c r="D223" s="2454"/>
      <c r="E223" s="2457"/>
      <c r="F223" s="2457"/>
      <c r="G223" s="2458"/>
      <c r="H223" s="2459"/>
      <c r="I223" s="2458"/>
      <c r="J223" s="2459"/>
      <c r="K223" s="2457"/>
      <c r="L223" s="2457"/>
      <c r="M223" s="2460"/>
      <c r="N223" s="2460"/>
      <c r="O223" s="2461"/>
      <c r="P223" s="2461"/>
      <c r="Q223" s="2461"/>
      <c r="R223" s="2460"/>
      <c r="S223" s="2462"/>
      <c r="T223" s="2461"/>
      <c r="U223" s="2461"/>
      <c r="V223" s="2460"/>
      <c r="W223" s="2460"/>
      <c r="X223" s="2463"/>
      <c r="Y223" s="2463"/>
      <c r="Z223" s="2463"/>
      <c r="AA223" s="2463"/>
      <c r="AB223" s="2463"/>
      <c r="AC223" s="2463"/>
      <c r="AD223" s="2463"/>
      <c r="AE223" s="2463"/>
      <c r="AF223" s="2463"/>
      <c r="AG223" s="2463"/>
      <c r="AH223" s="2464">
        <f t="shared" si="0"/>
        <v>0</v>
      </c>
      <c r="AI223" s="1103"/>
      <c r="AJ223" s="2465"/>
      <c r="AK223" s="1103"/>
    </row>
    <row r="224" spans="2:37">
      <c r="B224" s="2454"/>
      <c r="C224" s="2454"/>
      <c r="D224" s="2454"/>
      <c r="E224" s="2457"/>
      <c r="F224" s="2457"/>
      <c r="G224" s="2458"/>
      <c r="H224" s="2459"/>
      <c r="I224" s="2458"/>
      <c r="J224" s="2459"/>
      <c r="K224" s="2457"/>
      <c r="L224" s="2457"/>
      <c r="M224" s="2460"/>
      <c r="N224" s="2460"/>
      <c r="O224" s="2461"/>
      <c r="P224" s="2461"/>
      <c r="Q224" s="2461"/>
      <c r="R224" s="2460"/>
      <c r="S224" s="2462"/>
      <c r="T224" s="2461"/>
      <c r="U224" s="2461"/>
      <c r="V224" s="2460"/>
      <c r="W224" s="2460"/>
      <c r="X224" s="2463"/>
      <c r="Y224" s="2463"/>
      <c r="Z224" s="2463"/>
      <c r="AA224" s="2463"/>
      <c r="AB224" s="2463"/>
      <c r="AC224" s="2463"/>
      <c r="AD224" s="2463"/>
      <c r="AE224" s="2463"/>
      <c r="AF224" s="2463"/>
      <c r="AG224" s="2463"/>
      <c r="AH224" s="2464">
        <f t="shared" si="0"/>
        <v>0</v>
      </c>
      <c r="AI224" s="1103"/>
      <c r="AJ224" s="2465"/>
      <c r="AK224" s="1103"/>
    </row>
    <row r="225" spans="2:37">
      <c r="B225" s="2454"/>
      <c r="C225" s="2454"/>
      <c r="D225" s="2454"/>
      <c r="E225" s="2457"/>
      <c r="F225" s="2457"/>
      <c r="G225" s="2458"/>
      <c r="H225" s="2459"/>
      <c r="I225" s="2458"/>
      <c r="J225" s="2459"/>
      <c r="K225" s="2457"/>
      <c r="L225" s="2457"/>
      <c r="M225" s="2460"/>
      <c r="N225" s="2460"/>
      <c r="O225" s="2461"/>
      <c r="P225" s="2461"/>
      <c r="Q225" s="2461"/>
      <c r="R225" s="2460"/>
      <c r="S225" s="2462"/>
      <c r="T225" s="2461"/>
      <c r="U225" s="2461"/>
      <c r="V225" s="2460"/>
      <c r="W225" s="2460"/>
      <c r="X225" s="2463"/>
      <c r="Y225" s="2463"/>
      <c r="Z225" s="2463"/>
      <c r="AA225" s="2463"/>
      <c r="AB225" s="2463"/>
      <c r="AC225" s="2463"/>
      <c r="AD225" s="2463"/>
      <c r="AE225" s="2463"/>
      <c r="AF225" s="2463"/>
      <c r="AG225" s="2463"/>
      <c r="AH225" s="2464">
        <f t="shared" si="0"/>
        <v>0</v>
      </c>
      <c r="AI225" s="1103"/>
      <c r="AJ225" s="2465"/>
      <c r="AK225" s="1103"/>
    </row>
    <row r="226" spans="2:37">
      <c r="B226" s="2454"/>
      <c r="C226" s="2454"/>
      <c r="D226" s="2454"/>
      <c r="E226" s="2457"/>
      <c r="F226" s="2457"/>
      <c r="G226" s="2458"/>
      <c r="H226" s="2459"/>
      <c r="I226" s="2458"/>
      <c r="J226" s="2459"/>
      <c r="K226" s="2457"/>
      <c r="L226" s="2457"/>
      <c r="M226" s="2460"/>
      <c r="N226" s="2460"/>
      <c r="O226" s="2461"/>
      <c r="P226" s="2461"/>
      <c r="Q226" s="2461"/>
      <c r="R226" s="2460"/>
      <c r="S226" s="2462"/>
      <c r="T226" s="2461"/>
      <c r="U226" s="2461"/>
      <c r="V226" s="2460"/>
      <c r="W226" s="2460"/>
      <c r="X226" s="2463"/>
      <c r="Y226" s="2463"/>
      <c r="Z226" s="2463"/>
      <c r="AA226" s="2463"/>
      <c r="AB226" s="2463"/>
      <c r="AC226" s="2463"/>
      <c r="AD226" s="2463"/>
      <c r="AE226" s="2463"/>
      <c r="AF226" s="2463"/>
      <c r="AG226" s="2463"/>
      <c r="AH226" s="2464">
        <f t="shared" si="0"/>
        <v>0</v>
      </c>
      <c r="AI226" s="1103"/>
      <c r="AJ226" s="2465"/>
      <c r="AK226" s="1103"/>
    </row>
    <row r="227" spans="2:37">
      <c r="B227" s="2454"/>
      <c r="C227" s="2454"/>
      <c r="D227" s="2454"/>
      <c r="E227" s="2457"/>
      <c r="F227" s="2457"/>
      <c r="G227" s="2458"/>
      <c r="H227" s="2459"/>
      <c r="I227" s="2458"/>
      <c r="J227" s="2459"/>
      <c r="K227" s="2457"/>
      <c r="L227" s="2457"/>
      <c r="M227" s="2460"/>
      <c r="N227" s="2460"/>
      <c r="O227" s="2461"/>
      <c r="P227" s="2461"/>
      <c r="Q227" s="2461"/>
      <c r="R227" s="2460"/>
      <c r="S227" s="2462"/>
      <c r="T227" s="2461"/>
      <c r="U227" s="2461"/>
      <c r="V227" s="2460"/>
      <c r="W227" s="2460"/>
      <c r="X227" s="2463"/>
      <c r="Y227" s="2463"/>
      <c r="Z227" s="2463"/>
      <c r="AA227" s="2463"/>
      <c r="AB227" s="2463"/>
      <c r="AC227" s="2463"/>
      <c r="AD227" s="2463"/>
      <c r="AE227" s="2463"/>
      <c r="AF227" s="2463"/>
      <c r="AG227" s="2463"/>
      <c r="AH227" s="2464">
        <f t="shared" si="0"/>
        <v>0</v>
      </c>
      <c r="AI227" s="1103"/>
      <c r="AJ227" s="2465"/>
      <c r="AK227" s="1103"/>
    </row>
    <row r="228" spans="2:37">
      <c r="B228" s="2454"/>
      <c r="C228" s="2454"/>
      <c r="D228" s="2454"/>
      <c r="E228" s="2457"/>
      <c r="F228" s="2457"/>
      <c r="G228" s="2458"/>
      <c r="H228" s="2459"/>
      <c r="I228" s="2458"/>
      <c r="J228" s="2459"/>
      <c r="K228" s="2457"/>
      <c r="L228" s="2457"/>
      <c r="M228" s="2460"/>
      <c r="N228" s="2460"/>
      <c r="O228" s="2461"/>
      <c r="P228" s="2461"/>
      <c r="Q228" s="2461"/>
      <c r="R228" s="2460"/>
      <c r="S228" s="2462"/>
      <c r="T228" s="2461"/>
      <c r="U228" s="2461"/>
      <c r="V228" s="2460"/>
      <c r="W228" s="2460"/>
      <c r="X228" s="2463"/>
      <c r="Y228" s="2463"/>
      <c r="Z228" s="2463"/>
      <c r="AA228" s="2463"/>
      <c r="AB228" s="2463"/>
      <c r="AC228" s="2463"/>
      <c r="AD228" s="2463"/>
      <c r="AE228" s="2463"/>
      <c r="AF228" s="2463"/>
      <c r="AG228" s="2463"/>
      <c r="AH228" s="2464">
        <f t="shared" si="0"/>
        <v>0</v>
      </c>
      <c r="AI228" s="1103"/>
      <c r="AJ228" s="2465"/>
      <c r="AK228" s="1103"/>
    </row>
    <row r="229" spans="2:37">
      <c r="B229" s="2454"/>
      <c r="C229" s="2454"/>
      <c r="D229" s="2454"/>
      <c r="E229" s="2457"/>
      <c r="F229" s="2457"/>
      <c r="G229" s="2458"/>
      <c r="H229" s="2459"/>
      <c r="I229" s="2458"/>
      <c r="J229" s="2459"/>
      <c r="K229" s="2457"/>
      <c r="L229" s="2457"/>
      <c r="M229" s="2460"/>
      <c r="N229" s="2460"/>
      <c r="O229" s="2461"/>
      <c r="P229" s="2461"/>
      <c r="Q229" s="2461"/>
      <c r="R229" s="2460"/>
      <c r="S229" s="2462"/>
      <c r="T229" s="2461"/>
      <c r="U229" s="2461"/>
      <c r="V229" s="2460"/>
      <c r="W229" s="2460"/>
      <c r="X229" s="2463"/>
      <c r="Y229" s="2463"/>
      <c r="Z229" s="2463"/>
      <c r="AA229" s="2463"/>
      <c r="AB229" s="2463"/>
      <c r="AC229" s="2463"/>
      <c r="AD229" s="2463"/>
      <c r="AE229" s="2463"/>
      <c r="AF229" s="2463"/>
      <c r="AG229" s="2463"/>
      <c r="AH229" s="2464">
        <f t="shared" si="0"/>
        <v>0</v>
      </c>
      <c r="AI229" s="1103"/>
      <c r="AJ229" s="2465"/>
      <c r="AK229" s="1103"/>
    </row>
    <row r="230" spans="2:37">
      <c r="B230" s="2454"/>
      <c r="C230" s="2454"/>
      <c r="D230" s="2454"/>
      <c r="E230" s="2457"/>
      <c r="F230" s="2457"/>
      <c r="G230" s="2458"/>
      <c r="H230" s="2459"/>
      <c r="I230" s="2458"/>
      <c r="J230" s="2459"/>
      <c r="K230" s="2457"/>
      <c r="L230" s="2457"/>
      <c r="M230" s="2460"/>
      <c r="N230" s="2460"/>
      <c r="O230" s="2461"/>
      <c r="P230" s="2461"/>
      <c r="Q230" s="2461"/>
      <c r="R230" s="2460"/>
      <c r="S230" s="2462"/>
      <c r="T230" s="2461"/>
      <c r="U230" s="2461"/>
      <c r="V230" s="2460"/>
      <c r="W230" s="2460"/>
      <c r="X230" s="2463"/>
      <c r="Y230" s="2463"/>
      <c r="Z230" s="2463"/>
      <c r="AA230" s="2463"/>
      <c r="AB230" s="2463"/>
      <c r="AC230" s="2463"/>
      <c r="AD230" s="2463"/>
      <c r="AE230" s="2463"/>
      <c r="AF230" s="2463"/>
      <c r="AG230" s="2463"/>
      <c r="AH230" s="2464">
        <f t="shared" si="0"/>
        <v>0</v>
      </c>
      <c r="AI230" s="1103"/>
      <c r="AJ230" s="2465"/>
      <c r="AK230" s="1103"/>
    </row>
    <row r="231" spans="2:37">
      <c r="B231" s="2454"/>
      <c r="C231" s="2454"/>
      <c r="D231" s="2454"/>
      <c r="E231" s="2457"/>
      <c r="F231" s="2457"/>
      <c r="G231" s="2458"/>
      <c r="H231" s="2459"/>
      <c r="I231" s="2458"/>
      <c r="J231" s="2459"/>
      <c r="K231" s="2457"/>
      <c r="L231" s="2457"/>
      <c r="M231" s="2460"/>
      <c r="N231" s="2460"/>
      <c r="O231" s="2461"/>
      <c r="P231" s="2461"/>
      <c r="Q231" s="2461"/>
      <c r="R231" s="2460"/>
      <c r="S231" s="2462"/>
      <c r="T231" s="2461"/>
      <c r="U231" s="2461"/>
      <c r="V231" s="2460"/>
      <c r="W231" s="2460"/>
      <c r="X231" s="2463"/>
      <c r="Y231" s="2463"/>
      <c r="Z231" s="2463"/>
      <c r="AA231" s="2463"/>
      <c r="AB231" s="2463"/>
      <c r="AC231" s="2463"/>
      <c r="AD231" s="2463"/>
      <c r="AE231" s="2463"/>
      <c r="AF231" s="2463"/>
      <c r="AG231" s="2463"/>
      <c r="AH231" s="2464">
        <f t="shared" si="0"/>
        <v>0</v>
      </c>
      <c r="AI231" s="1103"/>
      <c r="AJ231" s="2465"/>
      <c r="AK231" s="1103"/>
    </row>
    <row r="232" spans="2:37">
      <c r="B232" s="2454"/>
      <c r="C232" s="2454"/>
      <c r="D232" s="2454"/>
      <c r="E232" s="2457"/>
      <c r="F232" s="2457"/>
      <c r="G232" s="2458"/>
      <c r="H232" s="2459"/>
      <c r="I232" s="2458"/>
      <c r="J232" s="2459"/>
      <c r="K232" s="2457"/>
      <c r="L232" s="2457"/>
      <c r="M232" s="2460"/>
      <c r="N232" s="2460"/>
      <c r="O232" s="2461"/>
      <c r="P232" s="2461"/>
      <c r="Q232" s="2461"/>
      <c r="R232" s="2460"/>
      <c r="S232" s="2462"/>
      <c r="T232" s="2461"/>
      <c r="U232" s="2461"/>
      <c r="V232" s="2460"/>
      <c r="W232" s="2460"/>
      <c r="X232" s="2463"/>
      <c r="Y232" s="2463"/>
      <c r="Z232" s="2463"/>
      <c r="AA232" s="2463"/>
      <c r="AB232" s="2463"/>
      <c r="AC232" s="2463"/>
      <c r="AD232" s="2463"/>
      <c r="AE232" s="2463"/>
      <c r="AF232" s="2463"/>
      <c r="AG232" s="2463"/>
      <c r="AH232" s="2464">
        <f t="shared" si="0"/>
        <v>0</v>
      </c>
      <c r="AI232" s="1103"/>
      <c r="AJ232" s="2465"/>
      <c r="AK232" s="1103"/>
    </row>
    <row r="233" spans="2:37">
      <c r="B233" s="2454"/>
      <c r="C233" s="2454"/>
      <c r="D233" s="2454"/>
      <c r="E233" s="2457"/>
      <c r="F233" s="2457"/>
      <c r="G233" s="2458"/>
      <c r="H233" s="2459"/>
      <c r="I233" s="2458"/>
      <c r="J233" s="2459"/>
      <c r="K233" s="2457"/>
      <c r="L233" s="2457"/>
      <c r="M233" s="2460"/>
      <c r="N233" s="2460"/>
      <c r="O233" s="2461"/>
      <c r="P233" s="2461"/>
      <c r="Q233" s="2461"/>
      <c r="R233" s="2460"/>
      <c r="S233" s="2462"/>
      <c r="T233" s="2461"/>
      <c r="U233" s="2461"/>
      <c r="V233" s="2460"/>
      <c r="W233" s="2460"/>
      <c r="X233" s="2463"/>
      <c r="Y233" s="2463"/>
      <c r="Z233" s="2463"/>
      <c r="AA233" s="2463"/>
      <c r="AB233" s="2463"/>
      <c r="AC233" s="2463"/>
      <c r="AD233" s="2463"/>
      <c r="AE233" s="2463"/>
      <c r="AF233" s="2463"/>
      <c r="AG233" s="2463"/>
      <c r="AH233" s="2464">
        <f t="shared" si="0"/>
        <v>0</v>
      </c>
      <c r="AI233" s="1103"/>
      <c r="AJ233" s="2465"/>
      <c r="AK233" s="1103"/>
    </row>
    <row r="234" spans="2:37">
      <c r="B234" s="2454"/>
      <c r="C234" s="2454"/>
      <c r="D234" s="2454"/>
      <c r="E234" s="2457"/>
      <c r="F234" s="2457"/>
      <c r="G234" s="2458"/>
      <c r="H234" s="2459"/>
      <c r="I234" s="2458"/>
      <c r="J234" s="2459"/>
      <c r="K234" s="2457"/>
      <c r="L234" s="2457"/>
      <c r="M234" s="2460"/>
      <c r="N234" s="2460"/>
      <c r="O234" s="2461"/>
      <c r="P234" s="2461"/>
      <c r="Q234" s="2461"/>
      <c r="R234" s="2460"/>
      <c r="S234" s="2462"/>
      <c r="T234" s="2461"/>
      <c r="U234" s="2461"/>
      <c r="V234" s="2460"/>
      <c r="W234" s="2460"/>
      <c r="X234" s="2463"/>
      <c r="Y234" s="2463"/>
      <c r="Z234" s="2463"/>
      <c r="AA234" s="2463"/>
      <c r="AB234" s="2463"/>
      <c r="AC234" s="2463"/>
      <c r="AD234" s="2463"/>
      <c r="AE234" s="2463"/>
      <c r="AF234" s="2463"/>
      <c r="AG234" s="2463"/>
      <c r="AH234" s="2464">
        <f t="shared" si="0"/>
        <v>0</v>
      </c>
      <c r="AI234" s="1103"/>
      <c r="AJ234" s="2465"/>
      <c r="AK234" s="1103"/>
    </row>
    <row r="235" spans="2:37">
      <c r="B235" s="2454"/>
      <c r="C235" s="2454"/>
      <c r="D235" s="2454"/>
      <c r="E235" s="2457"/>
      <c r="F235" s="2457"/>
      <c r="G235" s="2458"/>
      <c r="H235" s="2459"/>
      <c r="I235" s="2458"/>
      <c r="J235" s="2459"/>
      <c r="K235" s="2457"/>
      <c r="L235" s="2457"/>
      <c r="M235" s="2460"/>
      <c r="N235" s="2460"/>
      <c r="O235" s="2461"/>
      <c r="P235" s="2461"/>
      <c r="Q235" s="2461"/>
      <c r="R235" s="2460"/>
      <c r="S235" s="2462"/>
      <c r="T235" s="2461"/>
      <c r="U235" s="2461"/>
      <c r="V235" s="2460"/>
      <c r="W235" s="2460"/>
      <c r="X235" s="2463"/>
      <c r="Y235" s="2463"/>
      <c r="Z235" s="2463"/>
      <c r="AA235" s="2463"/>
      <c r="AB235" s="2463"/>
      <c r="AC235" s="2463"/>
      <c r="AD235" s="2463"/>
      <c r="AE235" s="2463"/>
      <c r="AF235" s="2463"/>
      <c r="AG235" s="2463"/>
      <c r="AH235" s="2464">
        <f t="shared" si="0"/>
        <v>0</v>
      </c>
      <c r="AI235" s="1103"/>
      <c r="AJ235" s="2465"/>
      <c r="AK235" s="1103"/>
    </row>
    <row r="236" spans="2:37">
      <c r="B236" s="2454"/>
      <c r="C236" s="2454"/>
      <c r="D236" s="2454"/>
      <c r="E236" s="2457"/>
      <c r="F236" s="2457"/>
      <c r="G236" s="2458"/>
      <c r="H236" s="2459"/>
      <c r="I236" s="2458"/>
      <c r="J236" s="2459"/>
      <c r="K236" s="2457"/>
      <c r="L236" s="2457"/>
      <c r="M236" s="2460"/>
      <c r="N236" s="2460"/>
      <c r="O236" s="2461"/>
      <c r="P236" s="2461"/>
      <c r="Q236" s="2461"/>
      <c r="R236" s="2460"/>
      <c r="S236" s="2462"/>
      <c r="T236" s="2461"/>
      <c r="U236" s="2461"/>
      <c r="V236" s="2460"/>
      <c r="W236" s="2460"/>
      <c r="X236" s="2463"/>
      <c r="Y236" s="2463"/>
      <c r="Z236" s="2463"/>
      <c r="AA236" s="2463"/>
      <c r="AB236" s="2463"/>
      <c r="AC236" s="2463"/>
      <c r="AD236" s="2463"/>
      <c r="AE236" s="2463"/>
      <c r="AF236" s="2463"/>
      <c r="AG236" s="2463"/>
      <c r="AH236" s="2464">
        <f t="shared" si="0"/>
        <v>0</v>
      </c>
      <c r="AI236" s="1103"/>
      <c r="AJ236" s="2465"/>
      <c r="AK236" s="1103"/>
    </row>
    <row r="237" spans="2:37">
      <c r="B237" s="2454"/>
      <c r="C237" s="2454"/>
      <c r="D237" s="2454"/>
      <c r="E237" s="2457"/>
      <c r="F237" s="2457"/>
      <c r="G237" s="2458"/>
      <c r="H237" s="2459"/>
      <c r="I237" s="2458"/>
      <c r="J237" s="2459"/>
      <c r="K237" s="2457"/>
      <c r="L237" s="2457"/>
      <c r="M237" s="2460"/>
      <c r="N237" s="2460"/>
      <c r="O237" s="2461"/>
      <c r="P237" s="2461"/>
      <c r="Q237" s="2461"/>
      <c r="R237" s="2460"/>
      <c r="S237" s="2462"/>
      <c r="T237" s="2461"/>
      <c r="U237" s="2461"/>
      <c r="V237" s="2460"/>
      <c r="W237" s="2460"/>
      <c r="X237" s="2463"/>
      <c r="Y237" s="2463"/>
      <c r="Z237" s="2463"/>
      <c r="AA237" s="2463"/>
      <c r="AB237" s="2463"/>
      <c r="AC237" s="2463"/>
      <c r="AD237" s="2463"/>
      <c r="AE237" s="2463"/>
      <c r="AF237" s="2463"/>
      <c r="AG237" s="2463"/>
      <c r="AH237" s="2464">
        <f t="shared" si="0"/>
        <v>0</v>
      </c>
      <c r="AI237" s="1103"/>
      <c r="AJ237" s="2465"/>
      <c r="AK237" s="1103"/>
    </row>
    <row r="238" spans="2:37">
      <c r="B238" s="2454"/>
      <c r="C238" s="2454"/>
      <c r="D238" s="2454"/>
      <c r="E238" s="2457"/>
      <c r="F238" s="2457"/>
      <c r="G238" s="2458"/>
      <c r="H238" s="2459"/>
      <c r="I238" s="2458"/>
      <c r="J238" s="2459"/>
      <c r="K238" s="2457"/>
      <c r="L238" s="2457"/>
      <c r="M238" s="2460"/>
      <c r="N238" s="2460"/>
      <c r="O238" s="2461"/>
      <c r="P238" s="2461"/>
      <c r="Q238" s="2461"/>
      <c r="R238" s="2460"/>
      <c r="S238" s="2462"/>
      <c r="T238" s="2461"/>
      <c r="U238" s="2461"/>
      <c r="V238" s="2460"/>
      <c r="W238" s="2460"/>
      <c r="X238" s="2463"/>
      <c r="Y238" s="2463"/>
      <c r="Z238" s="2463"/>
      <c r="AA238" s="2463"/>
      <c r="AB238" s="2463"/>
      <c r="AC238" s="2463"/>
      <c r="AD238" s="2463"/>
      <c r="AE238" s="2463"/>
      <c r="AF238" s="2463"/>
      <c r="AG238" s="2463"/>
      <c r="AH238" s="2464">
        <f t="shared" si="0"/>
        <v>0</v>
      </c>
      <c r="AI238" s="1103"/>
      <c r="AJ238" s="2465"/>
      <c r="AK238" s="1103"/>
    </row>
    <row r="239" spans="2:37">
      <c r="B239" s="2454"/>
      <c r="C239" s="2454"/>
      <c r="D239" s="2454"/>
      <c r="E239" s="2457"/>
      <c r="F239" s="2457"/>
      <c r="G239" s="2458"/>
      <c r="H239" s="2459"/>
      <c r="I239" s="2458"/>
      <c r="J239" s="2459"/>
      <c r="K239" s="2457"/>
      <c r="L239" s="2457"/>
      <c r="M239" s="2460"/>
      <c r="N239" s="2460"/>
      <c r="O239" s="2461"/>
      <c r="P239" s="2461"/>
      <c r="Q239" s="2461"/>
      <c r="R239" s="2460"/>
      <c r="S239" s="2462"/>
      <c r="T239" s="2461"/>
      <c r="U239" s="2461"/>
      <c r="V239" s="2460"/>
      <c r="W239" s="2460"/>
      <c r="X239" s="2463"/>
      <c r="Y239" s="2463"/>
      <c r="Z239" s="2463"/>
      <c r="AA239" s="2463"/>
      <c r="AB239" s="2463"/>
      <c r="AC239" s="2463"/>
      <c r="AD239" s="2463"/>
      <c r="AE239" s="2463"/>
      <c r="AF239" s="2463"/>
      <c r="AG239" s="2463"/>
      <c r="AH239" s="2464">
        <f t="shared" si="0"/>
        <v>0</v>
      </c>
      <c r="AI239" s="1103"/>
      <c r="AJ239" s="2465"/>
      <c r="AK239" s="1103"/>
    </row>
    <row r="240" spans="2:37">
      <c r="B240" s="2454"/>
      <c r="C240" s="2454"/>
      <c r="D240" s="2454"/>
      <c r="E240" s="2457"/>
      <c r="F240" s="2457"/>
      <c r="G240" s="2458"/>
      <c r="H240" s="2459"/>
      <c r="I240" s="2458"/>
      <c r="J240" s="2459"/>
      <c r="K240" s="2457"/>
      <c r="L240" s="2457"/>
      <c r="M240" s="2460"/>
      <c r="N240" s="2460"/>
      <c r="O240" s="2461"/>
      <c r="P240" s="2461"/>
      <c r="Q240" s="2461"/>
      <c r="R240" s="2460"/>
      <c r="S240" s="2462"/>
      <c r="T240" s="2461"/>
      <c r="U240" s="2461"/>
      <c r="V240" s="2460"/>
      <c r="W240" s="2460"/>
      <c r="X240" s="2463"/>
      <c r="Y240" s="2463"/>
      <c r="Z240" s="2463"/>
      <c r="AA240" s="2463"/>
      <c r="AB240" s="2463"/>
      <c r="AC240" s="2463"/>
      <c r="AD240" s="2463"/>
      <c r="AE240" s="2463"/>
      <c r="AF240" s="2463"/>
      <c r="AG240" s="2463"/>
      <c r="AH240" s="2464">
        <f t="shared" si="0"/>
        <v>0</v>
      </c>
      <c r="AI240" s="1103"/>
      <c r="AJ240" s="2465"/>
      <c r="AK240" s="1103"/>
    </row>
    <row r="241" spans="2:37">
      <c r="B241" s="2454"/>
      <c r="C241" s="2454"/>
      <c r="D241" s="2454"/>
      <c r="E241" s="2457"/>
      <c r="F241" s="2457"/>
      <c r="G241" s="2458"/>
      <c r="H241" s="2459"/>
      <c r="I241" s="2458"/>
      <c r="J241" s="2459"/>
      <c r="K241" s="2457"/>
      <c r="L241" s="2457"/>
      <c r="M241" s="2460"/>
      <c r="N241" s="2460"/>
      <c r="O241" s="2461"/>
      <c r="P241" s="2461"/>
      <c r="Q241" s="2461"/>
      <c r="R241" s="2460"/>
      <c r="S241" s="2462"/>
      <c r="T241" s="2461"/>
      <c r="U241" s="2461"/>
      <c r="V241" s="2460"/>
      <c r="W241" s="2460"/>
      <c r="X241" s="2463"/>
      <c r="Y241" s="2463"/>
      <c r="Z241" s="2463"/>
      <c r="AA241" s="2463"/>
      <c r="AB241" s="2463"/>
      <c r="AC241" s="2463"/>
      <c r="AD241" s="2463"/>
      <c r="AE241" s="2463"/>
      <c r="AF241" s="2463"/>
      <c r="AG241" s="2463"/>
      <c r="AH241" s="2464">
        <f t="shared" si="0"/>
        <v>0</v>
      </c>
      <c r="AI241" s="1103"/>
      <c r="AJ241" s="2465"/>
      <c r="AK241" s="1103"/>
    </row>
    <row r="242" spans="2:37">
      <c r="B242" s="2454"/>
      <c r="C242" s="2454"/>
      <c r="D242" s="2454"/>
      <c r="E242" s="2457"/>
      <c r="F242" s="2457"/>
      <c r="G242" s="2458"/>
      <c r="H242" s="2459"/>
      <c r="I242" s="2458"/>
      <c r="J242" s="2459"/>
      <c r="K242" s="2457"/>
      <c r="L242" s="2457"/>
      <c r="M242" s="2460"/>
      <c r="N242" s="2460"/>
      <c r="O242" s="2461"/>
      <c r="P242" s="2461"/>
      <c r="Q242" s="2461"/>
      <c r="R242" s="2460"/>
      <c r="S242" s="2462"/>
      <c r="T242" s="2461"/>
      <c r="U242" s="2461"/>
      <c r="V242" s="2460"/>
      <c r="W242" s="2460"/>
      <c r="X242" s="2463"/>
      <c r="Y242" s="2463"/>
      <c r="Z242" s="2463"/>
      <c r="AA242" s="2463"/>
      <c r="AB242" s="2463"/>
      <c r="AC242" s="2463"/>
      <c r="AD242" s="2463"/>
      <c r="AE242" s="2463"/>
      <c r="AF242" s="2463"/>
      <c r="AG242" s="2463"/>
      <c r="AH242" s="2464">
        <f t="shared" si="0"/>
        <v>0</v>
      </c>
      <c r="AI242" s="1103"/>
      <c r="AJ242" s="2465"/>
      <c r="AK242" s="1103"/>
    </row>
    <row r="243" spans="2:37">
      <c r="B243" s="2454"/>
      <c r="C243" s="2454"/>
      <c r="D243" s="2454"/>
      <c r="E243" s="2457"/>
      <c r="F243" s="2457"/>
      <c r="G243" s="2458"/>
      <c r="H243" s="2459"/>
      <c r="I243" s="2458"/>
      <c r="J243" s="2459"/>
      <c r="K243" s="2457"/>
      <c r="L243" s="2457"/>
      <c r="M243" s="2460"/>
      <c r="N243" s="2460"/>
      <c r="O243" s="2461"/>
      <c r="P243" s="2461"/>
      <c r="Q243" s="2461"/>
      <c r="R243" s="2460"/>
      <c r="S243" s="2462"/>
      <c r="T243" s="2461"/>
      <c r="U243" s="2461"/>
      <c r="V243" s="2460"/>
      <c r="W243" s="2460"/>
      <c r="X243" s="2463"/>
      <c r="Y243" s="2463"/>
      <c r="Z243" s="2463"/>
      <c r="AA243" s="2463"/>
      <c r="AB243" s="2463"/>
      <c r="AC243" s="2463"/>
      <c r="AD243" s="2463"/>
      <c r="AE243" s="2463"/>
      <c r="AF243" s="2463"/>
      <c r="AG243" s="2463"/>
      <c r="AH243" s="2464">
        <f t="shared" si="0"/>
        <v>0</v>
      </c>
      <c r="AI243" s="1103"/>
      <c r="AJ243" s="2465"/>
      <c r="AK243" s="1103"/>
    </row>
    <row r="244" spans="2:37">
      <c r="B244" s="2454"/>
      <c r="C244" s="2454"/>
      <c r="D244" s="2454"/>
      <c r="E244" s="2457"/>
      <c r="F244" s="2457"/>
      <c r="G244" s="2458"/>
      <c r="H244" s="2459"/>
      <c r="I244" s="2458"/>
      <c r="J244" s="2459"/>
      <c r="K244" s="2457"/>
      <c r="L244" s="2457"/>
      <c r="M244" s="2460"/>
      <c r="N244" s="2460"/>
      <c r="O244" s="2461"/>
      <c r="P244" s="2461"/>
      <c r="Q244" s="2461"/>
      <c r="R244" s="2460"/>
      <c r="S244" s="2462"/>
      <c r="T244" s="2461"/>
      <c r="U244" s="2461"/>
      <c r="V244" s="2460"/>
      <c r="W244" s="2460"/>
      <c r="X244" s="2463"/>
      <c r="Y244" s="2463"/>
      <c r="Z244" s="2463"/>
      <c r="AA244" s="2463"/>
      <c r="AB244" s="2463"/>
      <c r="AC244" s="2463"/>
      <c r="AD244" s="2463"/>
      <c r="AE244" s="2463"/>
      <c r="AF244" s="2463"/>
      <c r="AG244" s="2463"/>
      <c r="AH244" s="2464">
        <f t="shared" si="0"/>
        <v>0</v>
      </c>
      <c r="AI244" s="1103"/>
      <c r="AJ244" s="2465"/>
      <c r="AK244" s="1103"/>
    </row>
    <row r="245" spans="2:37">
      <c r="B245" s="2454"/>
      <c r="C245" s="2454"/>
      <c r="D245" s="2454"/>
      <c r="E245" s="2457"/>
      <c r="F245" s="2457"/>
      <c r="G245" s="2458"/>
      <c r="H245" s="2459"/>
      <c r="I245" s="2458"/>
      <c r="J245" s="2459"/>
      <c r="K245" s="2457"/>
      <c r="L245" s="2457"/>
      <c r="M245" s="2460"/>
      <c r="N245" s="2460"/>
      <c r="O245" s="2461"/>
      <c r="P245" s="2461"/>
      <c r="Q245" s="2461"/>
      <c r="R245" s="2460"/>
      <c r="S245" s="2462"/>
      <c r="T245" s="2461"/>
      <c r="U245" s="2461"/>
      <c r="V245" s="2460"/>
      <c r="W245" s="2460"/>
      <c r="X245" s="2463"/>
      <c r="Y245" s="2463"/>
      <c r="Z245" s="2463"/>
      <c r="AA245" s="2463"/>
      <c r="AB245" s="2463"/>
      <c r="AC245" s="2463"/>
      <c r="AD245" s="2463"/>
      <c r="AE245" s="2463"/>
      <c r="AF245" s="2463"/>
      <c r="AG245" s="2463"/>
      <c r="AH245" s="2464">
        <f t="shared" si="0"/>
        <v>0</v>
      </c>
      <c r="AI245" s="1103"/>
      <c r="AJ245" s="2465"/>
      <c r="AK245" s="1103"/>
    </row>
    <row r="246" spans="2:37">
      <c r="B246" s="2454"/>
      <c r="C246" s="2454"/>
      <c r="D246" s="2454"/>
      <c r="E246" s="2457"/>
      <c r="F246" s="2457"/>
      <c r="G246" s="2458"/>
      <c r="H246" s="2459"/>
      <c r="I246" s="2458"/>
      <c r="J246" s="2459"/>
      <c r="K246" s="2457"/>
      <c r="L246" s="2457"/>
      <c r="M246" s="2460"/>
      <c r="N246" s="2460"/>
      <c r="O246" s="2461"/>
      <c r="P246" s="2461"/>
      <c r="Q246" s="2461"/>
      <c r="R246" s="2460"/>
      <c r="S246" s="2462"/>
      <c r="T246" s="2461"/>
      <c r="U246" s="2461"/>
      <c r="V246" s="2460"/>
      <c r="W246" s="2460"/>
      <c r="X246" s="2463"/>
      <c r="Y246" s="2463"/>
      <c r="Z246" s="2463"/>
      <c r="AA246" s="2463"/>
      <c r="AB246" s="2463"/>
      <c r="AC246" s="2463"/>
      <c r="AD246" s="2463"/>
      <c r="AE246" s="2463"/>
      <c r="AF246" s="2463"/>
      <c r="AG246" s="2463"/>
      <c r="AH246" s="2464">
        <f t="shared" si="0"/>
        <v>0</v>
      </c>
      <c r="AI246" s="1103"/>
      <c r="AJ246" s="2465"/>
      <c r="AK246" s="1103"/>
    </row>
    <row r="247" spans="2:37">
      <c r="B247" s="2454"/>
      <c r="C247" s="2454"/>
      <c r="D247" s="2454"/>
      <c r="E247" s="2457"/>
      <c r="F247" s="2457"/>
      <c r="G247" s="2458"/>
      <c r="H247" s="2459"/>
      <c r="I247" s="2458"/>
      <c r="J247" s="2459"/>
      <c r="K247" s="2457"/>
      <c r="L247" s="2457"/>
      <c r="M247" s="2460"/>
      <c r="N247" s="2460"/>
      <c r="O247" s="2461"/>
      <c r="P247" s="2461"/>
      <c r="Q247" s="2461"/>
      <c r="R247" s="2460"/>
      <c r="S247" s="2462"/>
      <c r="T247" s="2461"/>
      <c r="U247" s="2461"/>
      <c r="V247" s="2460"/>
      <c r="W247" s="2460"/>
      <c r="X247" s="2463"/>
      <c r="Y247" s="2463"/>
      <c r="Z247" s="2463"/>
      <c r="AA247" s="2463"/>
      <c r="AB247" s="2463"/>
      <c r="AC247" s="2463"/>
      <c r="AD247" s="2463"/>
      <c r="AE247" s="2463"/>
      <c r="AF247" s="2463"/>
      <c r="AG247" s="2463"/>
      <c r="AH247" s="2464">
        <f t="shared" si="0"/>
        <v>0</v>
      </c>
      <c r="AI247" s="1103"/>
      <c r="AJ247" s="2465"/>
      <c r="AK247" s="1103"/>
    </row>
    <row r="248" spans="2:37">
      <c r="B248" s="2454"/>
      <c r="C248" s="2454"/>
      <c r="D248" s="2454"/>
      <c r="E248" s="2457"/>
      <c r="F248" s="2457"/>
      <c r="G248" s="2458"/>
      <c r="H248" s="2459"/>
      <c r="I248" s="2458"/>
      <c r="J248" s="2459"/>
      <c r="K248" s="2457"/>
      <c r="L248" s="2457"/>
      <c r="M248" s="2460"/>
      <c r="N248" s="2460"/>
      <c r="O248" s="2461"/>
      <c r="P248" s="2461"/>
      <c r="Q248" s="2461"/>
      <c r="R248" s="2460"/>
      <c r="S248" s="2462"/>
      <c r="T248" s="2461"/>
      <c r="U248" s="2461"/>
      <c r="V248" s="2460"/>
      <c r="W248" s="2460"/>
      <c r="X248" s="2463"/>
      <c r="Y248" s="2463"/>
      <c r="Z248" s="2463"/>
      <c r="AA248" s="2463"/>
      <c r="AB248" s="2463"/>
      <c r="AC248" s="2463"/>
      <c r="AD248" s="2463"/>
      <c r="AE248" s="2463"/>
      <c r="AF248" s="2463"/>
      <c r="AG248" s="2463"/>
      <c r="AH248" s="2464">
        <f t="shared" si="0"/>
        <v>0</v>
      </c>
      <c r="AI248" s="1103"/>
      <c r="AJ248" s="2465"/>
      <c r="AK248" s="1103"/>
    </row>
    <row r="249" spans="2:37">
      <c r="B249" s="2454"/>
      <c r="C249" s="2454"/>
      <c r="D249" s="2454"/>
      <c r="E249" s="2457"/>
      <c r="F249" s="2457"/>
      <c r="G249" s="2458"/>
      <c r="H249" s="2459"/>
      <c r="I249" s="2458"/>
      <c r="J249" s="2459"/>
      <c r="K249" s="2457"/>
      <c r="L249" s="2457"/>
      <c r="M249" s="2460"/>
      <c r="N249" s="2460"/>
      <c r="O249" s="2461"/>
      <c r="P249" s="2461"/>
      <c r="Q249" s="2461"/>
      <c r="R249" s="2460"/>
      <c r="S249" s="2462"/>
      <c r="T249" s="2461"/>
      <c r="U249" s="2461"/>
      <c r="V249" s="2460"/>
      <c r="W249" s="2460"/>
      <c r="X249" s="2463"/>
      <c r="Y249" s="2463"/>
      <c r="Z249" s="2463"/>
      <c r="AA249" s="2463"/>
      <c r="AB249" s="2463"/>
      <c r="AC249" s="2463"/>
      <c r="AD249" s="2463"/>
      <c r="AE249" s="2463"/>
      <c r="AF249" s="2463"/>
      <c r="AG249" s="2463"/>
      <c r="AH249" s="2464">
        <f t="shared" si="0"/>
        <v>0</v>
      </c>
      <c r="AI249" s="1103"/>
      <c r="AJ249" s="2465"/>
      <c r="AK249" s="1103"/>
    </row>
    <row r="250" spans="2:37">
      <c r="B250" s="2454"/>
      <c r="C250" s="2454"/>
      <c r="D250" s="2454"/>
      <c r="E250" s="2457"/>
      <c r="F250" s="2457"/>
      <c r="G250" s="2458"/>
      <c r="H250" s="2459"/>
      <c r="I250" s="2458"/>
      <c r="J250" s="2459"/>
      <c r="K250" s="2457"/>
      <c r="L250" s="2457"/>
      <c r="M250" s="2460"/>
      <c r="N250" s="2460"/>
      <c r="O250" s="2461"/>
      <c r="P250" s="2461"/>
      <c r="Q250" s="2461"/>
      <c r="R250" s="2460"/>
      <c r="S250" s="2462"/>
      <c r="T250" s="2461"/>
      <c r="U250" s="2461"/>
      <c r="V250" s="2460"/>
      <c r="W250" s="2460"/>
      <c r="X250" s="2463"/>
      <c r="Y250" s="2463"/>
      <c r="Z250" s="2463"/>
      <c r="AA250" s="2463"/>
      <c r="AB250" s="2463"/>
      <c r="AC250" s="2463"/>
      <c r="AD250" s="2463"/>
      <c r="AE250" s="2463"/>
      <c r="AF250" s="2463"/>
      <c r="AG250" s="2463"/>
      <c r="AH250" s="2464">
        <f t="shared" si="0"/>
        <v>0</v>
      </c>
      <c r="AI250" s="1103"/>
      <c r="AJ250" s="2465"/>
      <c r="AK250" s="1103"/>
    </row>
    <row r="251" spans="2:37">
      <c r="B251" s="2454"/>
      <c r="C251" s="2454"/>
      <c r="D251" s="2454"/>
      <c r="E251" s="2457"/>
      <c r="F251" s="2457"/>
      <c r="G251" s="2458"/>
      <c r="H251" s="2459"/>
      <c r="I251" s="2458"/>
      <c r="J251" s="2459"/>
      <c r="K251" s="2457"/>
      <c r="L251" s="2457"/>
      <c r="M251" s="2460"/>
      <c r="N251" s="2460"/>
      <c r="O251" s="2461"/>
      <c r="P251" s="2461"/>
      <c r="Q251" s="2461"/>
      <c r="R251" s="2460"/>
      <c r="S251" s="2462"/>
      <c r="T251" s="2461"/>
      <c r="U251" s="2461"/>
      <c r="V251" s="2460"/>
      <c r="W251" s="2460"/>
      <c r="X251" s="2463"/>
      <c r="Y251" s="2463"/>
      <c r="Z251" s="2463"/>
      <c r="AA251" s="2463"/>
      <c r="AB251" s="2463"/>
      <c r="AC251" s="2463"/>
      <c r="AD251" s="2463"/>
      <c r="AE251" s="2463"/>
      <c r="AF251" s="2463"/>
      <c r="AG251" s="2463"/>
      <c r="AH251" s="2464">
        <f t="shared" si="0"/>
        <v>0</v>
      </c>
      <c r="AI251" s="1103"/>
      <c r="AJ251" s="2465"/>
      <c r="AK251" s="1103"/>
    </row>
    <row r="252" spans="2:37">
      <c r="B252" s="2454"/>
      <c r="C252" s="2454"/>
      <c r="D252" s="2454"/>
      <c r="E252" s="2457"/>
      <c r="F252" s="2457"/>
      <c r="G252" s="2458"/>
      <c r="H252" s="2459"/>
      <c r="I252" s="2458"/>
      <c r="J252" s="2459"/>
      <c r="K252" s="2457"/>
      <c r="L252" s="2457"/>
      <c r="M252" s="2460"/>
      <c r="N252" s="2460"/>
      <c r="O252" s="2461"/>
      <c r="P252" s="2461"/>
      <c r="Q252" s="2461"/>
      <c r="R252" s="2460"/>
      <c r="S252" s="2462"/>
      <c r="T252" s="2461"/>
      <c r="U252" s="2461"/>
      <c r="V252" s="2460"/>
      <c r="W252" s="2460"/>
      <c r="X252" s="2463"/>
      <c r="Y252" s="2463"/>
      <c r="Z252" s="2463"/>
      <c r="AA252" s="2463"/>
      <c r="AB252" s="2463"/>
      <c r="AC252" s="2463"/>
      <c r="AD252" s="2463"/>
      <c r="AE252" s="2463"/>
      <c r="AF252" s="2463"/>
      <c r="AG252" s="2463"/>
      <c r="AH252" s="2464">
        <f t="shared" si="0"/>
        <v>0</v>
      </c>
      <c r="AI252" s="1103"/>
      <c r="AJ252" s="2465"/>
      <c r="AK252" s="1103"/>
    </row>
    <row r="253" spans="2:37">
      <c r="B253" s="2454"/>
      <c r="C253" s="2454"/>
      <c r="D253" s="2454"/>
      <c r="E253" s="2457"/>
      <c r="F253" s="2457"/>
      <c r="G253" s="2458"/>
      <c r="H253" s="2459"/>
      <c r="I253" s="2458"/>
      <c r="J253" s="2459"/>
      <c r="K253" s="2457"/>
      <c r="L253" s="2457"/>
      <c r="M253" s="2460"/>
      <c r="N253" s="2460"/>
      <c r="O253" s="2461"/>
      <c r="P253" s="2461"/>
      <c r="Q253" s="2461"/>
      <c r="R253" s="2460"/>
      <c r="S253" s="2462"/>
      <c r="T253" s="2461"/>
      <c r="U253" s="2461"/>
      <c r="V253" s="2460"/>
      <c r="W253" s="2460"/>
      <c r="X253" s="2463"/>
      <c r="Y253" s="2463"/>
      <c r="Z253" s="2463"/>
      <c r="AA253" s="2463"/>
      <c r="AB253" s="2463"/>
      <c r="AC253" s="2463"/>
      <c r="AD253" s="2463"/>
      <c r="AE253" s="2463"/>
      <c r="AF253" s="2463"/>
      <c r="AG253" s="2463"/>
      <c r="AH253" s="2464">
        <f t="shared" si="0"/>
        <v>0</v>
      </c>
      <c r="AI253" s="1103"/>
      <c r="AJ253" s="2465"/>
      <c r="AK253" s="1103"/>
    </row>
    <row r="254" spans="2:37">
      <c r="B254" s="2454"/>
      <c r="C254" s="2454"/>
      <c r="D254" s="2454"/>
      <c r="E254" s="2457"/>
      <c r="F254" s="2457"/>
      <c r="G254" s="2458"/>
      <c r="H254" s="2459"/>
      <c r="I254" s="2458"/>
      <c r="J254" s="2459"/>
      <c r="K254" s="2457"/>
      <c r="L254" s="2457"/>
      <c r="M254" s="2460"/>
      <c r="N254" s="2460"/>
      <c r="O254" s="2461"/>
      <c r="P254" s="2461"/>
      <c r="Q254" s="2461"/>
      <c r="R254" s="2460"/>
      <c r="S254" s="2462"/>
      <c r="T254" s="2461"/>
      <c r="U254" s="2461"/>
      <c r="V254" s="2460"/>
      <c r="W254" s="2460"/>
      <c r="X254" s="2463"/>
      <c r="Y254" s="2463"/>
      <c r="Z254" s="2463"/>
      <c r="AA254" s="2463"/>
      <c r="AB254" s="2463"/>
      <c r="AC254" s="2463"/>
      <c r="AD254" s="2463"/>
      <c r="AE254" s="2463"/>
      <c r="AF254" s="2463"/>
      <c r="AG254" s="2463"/>
      <c r="AH254" s="2464">
        <f t="shared" si="0"/>
        <v>0</v>
      </c>
      <c r="AI254" s="1103"/>
      <c r="AJ254" s="2465"/>
      <c r="AK254" s="1103"/>
    </row>
    <row r="255" spans="2:37">
      <c r="B255" s="2454"/>
      <c r="C255" s="2454"/>
      <c r="D255" s="2454"/>
      <c r="E255" s="2457"/>
      <c r="F255" s="2457"/>
      <c r="G255" s="2458"/>
      <c r="H255" s="2459"/>
      <c r="I255" s="2458"/>
      <c r="J255" s="2459"/>
      <c r="K255" s="2457"/>
      <c r="L255" s="2457"/>
      <c r="M255" s="2460"/>
      <c r="N255" s="2460"/>
      <c r="O255" s="2461"/>
      <c r="P255" s="2461"/>
      <c r="Q255" s="2461"/>
      <c r="R255" s="2460"/>
      <c r="S255" s="2462"/>
      <c r="T255" s="2461"/>
      <c r="U255" s="2461"/>
      <c r="V255" s="2460"/>
      <c r="W255" s="2460"/>
      <c r="X255" s="2463"/>
      <c r="Y255" s="2463"/>
      <c r="Z255" s="2463"/>
      <c r="AA255" s="2463"/>
      <c r="AB255" s="2463"/>
      <c r="AC255" s="2463"/>
      <c r="AD255" s="2463"/>
      <c r="AE255" s="2463"/>
      <c r="AF255" s="2463"/>
      <c r="AG255" s="2463"/>
      <c r="AH255" s="2464">
        <f t="shared" si="0"/>
        <v>0</v>
      </c>
      <c r="AI255" s="1103"/>
      <c r="AJ255" s="2465"/>
      <c r="AK255" s="1103"/>
    </row>
    <row r="256" spans="2:37">
      <c r="B256" s="2454"/>
      <c r="C256" s="2454"/>
      <c r="D256" s="2454"/>
      <c r="E256" s="2457"/>
      <c r="F256" s="2457"/>
      <c r="G256" s="2458"/>
      <c r="H256" s="2459"/>
      <c r="I256" s="2458"/>
      <c r="J256" s="2459"/>
      <c r="K256" s="2457"/>
      <c r="L256" s="2457"/>
      <c r="M256" s="2460"/>
      <c r="N256" s="2460"/>
      <c r="O256" s="2461"/>
      <c r="P256" s="2461"/>
      <c r="Q256" s="2461"/>
      <c r="R256" s="2460"/>
      <c r="S256" s="2462"/>
      <c r="T256" s="2461"/>
      <c r="U256" s="2461"/>
      <c r="V256" s="2460"/>
      <c r="W256" s="2460"/>
      <c r="X256" s="2463"/>
      <c r="Y256" s="2463"/>
      <c r="Z256" s="2463"/>
      <c r="AA256" s="2463"/>
      <c r="AB256" s="2463"/>
      <c r="AC256" s="2463"/>
      <c r="AD256" s="2463"/>
      <c r="AE256" s="2463"/>
      <c r="AF256" s="2463"/>
      <c r="AG256" s="2463"/>
      <c r="AH256" s="2464">
        <f t="shared" si="0"/>
        <v>0</v>
      </c>
      <c r="AI256" s="1103"/>
      <c r="AJ256" s="2465"/>
      <c r="AK256" s="1103"/>
    </row>
    <row r="257" spans="2:37">
      <c r="B257" s="2454"/>
      <c r="C257" s="2454"/>
      <c r="D257" s="2454"/>
      <c r="E257" s="2457"/>
      <c r="F257" s="2457"/>
      <c r="G257" s="2458"/>
      <c r="H257" s="2459"/>
      <c r="I257" s="2458"/>
      <c r="J257" s="2459"/>
      <c r="K257" s="2457"/>
      <c r="L257" s="2457"/>
      <c r="M257" s="2460"/>
      <c r="N257" s="2460"/>
      <c r="O257" s="2461"/>
      <c r="P257" s="2461"/>
      <c r="Q257" s="2461"/>
      <c r="R257" s="2460"/>
      <c r="S257" s="2462"/>
      <c r="T257" s="2461"/>
      <c r="U257" s="2461"/>
      <c r="V257" s="2460"/>
      <c r="W257" s="2460"/>
      <c r="X257" s="2463"/>
      <c r="Y257" s="2463"/>
      <c r="Z257" s="2463"/>
      <c r="AA257" s="2463"/>
      <c r="AB257" s="2463"/>
      <c r="AC257" s="2463"/>
      <c r="AD257" s="2463"/>
      <c r="AE257" s="2463"/>
      <c r="AF257" s="2463"/>
      <c r="AG257" s="2463"/>
      <c r="AH257" s="2464">
        <f t="shared" si="0"/>
        <v>0</v>
      </c>
      <c r="AI257" s="1103"/>
      <c r="AJ257" s="2465"/>
      <c r="AK257" s="1103"/>
    </row>
    <row r="258" spans="2:37">
      <c r="B258" s="2454"/>
      <c r="C258" s="2454"/>
      <c r="D258" s="2454"/>
      <c r="E258" s="2457"/>
      <c r="F258" s="2457"/>
      <c r="G258" s="2458"/>
      <c r="H258" s="2459"/>
      <c r="I258" s="2458"/>
      <c r="J258" s="2459"/>
      <c r="K258" s="2457"/>
      <c r="L258" s="2457"/>
      <c r="M258" s="2460"/>
      <c r="N258" s="2460"/>
      <c r="O258" s="2461"/>
      <c r="P258" s="2461"/>
      <c r="Q258" s="2461"/>
      <c r="R258" s="2460"/>
      <c r="S258" s="2462"/>
      <c r="T258" s="2461"/>
      <c r="U258" s="2461"/>
      <c r="V258" s="2460"/>
      <c r="W258" s="2460"/>
      <c r="X258" s="2463"/>
      <c r="Y258" s="2463"/>
      <c r="Z258" s="2463"/>
      <c r="AA258" s="2463"/>
      <c r="AB258" s="2463"/>
      <c r="AC258" s="2463"/>
      <c r="AD258" s="2463"/>
      <c r="AE258" s="2463"/>
      <c r="AF258" s="2463"/>
      <c r="AG258" s="2463"/>
      <c r="AH258" s="2464">
        <f t="shared" si="0"/>
        <v>0</v>
      </c>
      <c r="AI258" s="1103"/>
      <c r="AJ258" s="2465"/>
      <c r="AK258" s="1103"/>
    </row>
    <row r="259" spans="2:37">
      <c r="B259" s="2454"/>
      <c r="C259" s="2454"/>
      <c r="D259" s="2454"/>
      <c r="E259" s="2457"/>
      <c r="F259" s="2457"/>
      <c r="G259" s="2458"/>
      <c r="H259" s="2459"/>
      <c r="I259" s="2458"/>
      <c r="J259" s="2459"/>
      <c r="K259" s="2457"/>
      <c r="L259" s="2457"/>
      <c r="M259" s="2460"/>
      <c r="N259" s="2460"/>
      <c r="O259" s="2461"/>
      <c r="P259" s="2461"/>
      <c r="Q259" s="2461"/>
      <c r="R259" s="2460"/>
      <c r="S259" s="2462"/>
      <c r="T259" s="2461"/>
      <c r="U259" s="2461"/>
      <c r="V259" s="2460"/>
      <c r="W259" s="2460"/>
      <c r="X259" s="2463"/>
      <c r="Y259" s="2463"/>
      <c r="Z259" s="2463"/>
      <c r="AA259" s="2463"/>
      <c r="AB259" s="2463"/>
      <c r="AC259" s="2463"/>
      <c r="AD259" s="2463"/>
      <c r="AE259" s="2463"/>
      <c r="AF259" s="2463"/>
      <c r="AG259" s="2463"/>
      <c r="AH259" s="2464">
        <f t="shared" si="0"/>
        <v>0</v>
      </c>
      <c r="AI259" s="1103"/>
      <c r="AJ259" s="2465"/>
      <c r="AK259" s="1103"/>
    </row>
    <row r="260" spans="2:37">
      <c r="B260" s="2454"/>
      <c r="C260" s="2454"/>
      <c r="D260" s="2454"/>
      <c r="E260" s="2457"/>
      <c r="F260" s="2457"/>
      <c r="G260" s="2458"/>
      <c r="H260" s="2459"/>
      <c r="I260" s="2458"/>
      <c r="J260" s="2459"/>
      <c r="K260" s="2457"/>
      <c r="L260" s="2457"/>
      <c r="M260" s="2460"/>
      <c r="N260" s="2460"/>
      <c r="O260" s="2461"/>
      <c r="P260" s="2461"/>
      <c r="Q260" s="2461"/>
      <c r="R260" s="2460"/>
      <c r="S260" s="2462"/>
      <c r="T260" s="2461"/>
      <c r="U260" s="2461"/>
      <c r="V260" s="2460"/>
      <c r="W260" s="2460"/>
      <c r="X260" s="2463"/>
      <c r="Y260" s="2463"/>
      <c r="Z260" s="2463"/>
      <c r="AA260" s="2463"/>
      <c r="AB260" s="2463"/>
      <c r="AC260" s="2463"/>
      <c r="AD260" s="2463"/>
      <c r="AE260" s="2463"/>
      <c r="AF260" s="2463"/>
      <c r="AG260" s="2463"/>
      <c r="AH260" s="2464">
        <f t="shared" si="0"/>
        <v>0</v>
      </c>
      <c r="AI260" s="1103"/>
      <c r="AJ260" s="2465"/>
      <c r="AK260" s="1103"/>
    </row>
    <row r="261" spans="2:37">
      <c r="B261" s="2454"/>
      <c r="C261" s="2454"/>
      <c r="D261" s="2454"/>
      <c r="E261" s="2457"/>
      <c r="F261" s="2457"/>
      <c r="G261" s="2458"/>
      <c r="H261" s="2459"/>
      <c r="I261" s="2458"/>
      <c r="J261" s="2459"/>
      <c r="K261" s="2457"/>
      <c r="L261" s="2457"/>
      <c r="M261" s="2460"/>
      <c r="N261" s="2460"/>
      <c r="O261" s="2461"/>
      <c r="P261" s="2461"/>
      <c r="Q261" s="2461"/>
      <c r="R261" s="2460"/>
      <c r="S261" s="2462"/>
      <c r="T261" s="2461"/>
      <c r="U261" s="2461"/>
      <c r="V261" s="2460"/>
      <c r="W261" s="2460"/>
      <c r="X261" s="2463"/>
      <c r="Y261" s="2463"/>
      <c r="Z261" s="2463"/>
      <c r="AA261" s="2463"/>
      <c r="AB261" s="2463"/>
      <c r="AC261" s="2463"/>
      <c r="AD261" s="2463"/>
      <c r="AE261" s="2463"/>
      <c r="AF261" s="2463"/>
      <c r="AG261" s="2463"/>
      <c r="AH261" s="2464">
        <f t="shared" si="0"/>
        <v>0</v>
      </c>
      <c r="AI261" s="1103"/>
      <c r="AJ261" s="2465"/>
      <c r="AK261" s="1103"/>
    </row>
    <row r="262" spans="2:37">
      <c r="B262" s="2454"/>
      <c r="C262" s="2454"/>
      <c r="D262" s="2454"/>
      <c r="E262" s="2457"/>
      <c r="F262" s="2457"/>
      <c r="G262" s="2458"/>
      <c r="H262" s="2459"/>
      <c r="I262" s="2458"/>
      <c r="J262" s="2459"/>
      <c r="K262" s="2457"/>
      <c r="L262" s="2457"/>
      <c r="M262" s="2460"/>
      <c r="N262" s="2460"/>
      <c r="O262" s="2461"/>
      <c r="P262" s="2461"/>
      <c r="Q262" s="2461"/>
      <c r="R262" s="2460"/>
      <c r="S262" s="2462"/>
      <c r="T262" s="2461"/>
      <c r="U262" s="2461"/>
      <c r="V262" s="2460"/>
      <c r="W262" s="2460"/>
      <c r="X262" s="2463"/>
      <c r="Y262" s="2463"/>
      <c r="Z262" s="2463"/>
      <c r="AA262" s="2463"/>
      <c r="AB262" s="2463"/>
      <c r="AC262" s="2463"/>
      <c r="AD262" s="2463"/>
      <c r="AE262" s="2463"/>
      <c r="AF262" s="2463"/>
      <c r="AG262" s="2463"/>
      <c r="AH262" s="2464">
        <f t="shared" si="0"/>
        <v>0</v>
      </c>
      <c r="AI262" s="1103"/>
      <c r="AJ262" s="2465"/>
      <c r="AK262" s="1103"/>
    </row>
    <row r="263" spans="2:37">
      <c r="B263" s="2454"/>
      <c r="C263" s="2454"/>
      <c r="D263" s="2454"/>
      <c r="E263" s="2457"/>
      <c r="F263" s="2457"/>
      <c r="G263" s="2458"/>
      <c r="H263" s="2459"/>
      <c r="I263" s="2458"/>
      <c r="J263" s="2459"/>
      <c r="K263" s="2457"/>
      <c r="L263" s="2457"/>
      <c r="M263" s="2460"/>
      <c r="N263" s="2460"/>
      <c r="O263" s="2461"/>
      <c r="P263" s="2461"/>
      <c r="Q263" s="2461"/>
      <c r="R263" s="2460"/>
      <c r="S263" s="2462"/>
      <c r="T263" s="2461"/>
      <c r="U263" s="2461"/>
      <c r="V263" s="2460"/>
      <c r="W263" s="2460"/>
      <c r="X263" s="2463"/>
      <c r="Y263" s="2463"/>
      <c r="Z263" s="2463"/>
      <c r="AA263" s="2463"/>
      <c r="AB263" s="2463"/>
      <c r="AC263" s="2463"/>
      <c r="AD263" s="2463"/>
      <c r="AE263" s="2463"/>
      <c r="AF263" s="2463"/>
      <c r="AG263" s="2463"/>
      <c r="AH263" s="2464">
        <f t="shared" si="0"/>
        <v>0</v>
      </c>
      <c r="AI263" s="1103"/>
      <c r="AJ263" s="2465"/>
      <c r="AK263" s="1103"/>
    </row>
    <row r="264" spans="2:37">
      <c r="B264" s="2454"/>
      <c r="C264" s="2454"/>
      <c r="D264" s="2454"/>
      <c r="E264" s="2457"/>
      <c r="F264" s="2457"/>
      <c r="G264" s="2458"/>
      <c r="H264" s="2459"/>
      <c r="I264" s="2458"/>
      <c r="J264" s="2459"/>
      <c r="K264" s="2457"/>
      <c r="L264" s="2457"/>
      <c r="M264" s="2460"/>
      <c r="N264" s="2460"/>
      <c r="O264" s="2461"/>
      <c r="P264" s="2461"/>
      <c r="Q264" s="2461"/>
      <c r="R264" s="2460"/>
      <c r="S264" s="2462"/>
      <c r="T264" s="2461"/>
      <c r="U264" s="2461"/>
      <c r="V264" s="2460"/>
      <c r="W264" s="2460"/>
      <c r="X264" s="2463"/>
      <c r="Y264" s="2463"/>
      <c r="Z264" s="2463"/>
      <c r="AA264" s="2463"/>
      <c r="AB264" s="2463"/>
      <c r="AC264" s="2463"/>
      <c r="AD264" s="2463"/>
      <c r="AE264" s="2463"/>
      <c r="AF264" s="2463"/>
      <c r="AG264" s="2463"/>
      <c r="AH264" s="2464">
        <f t="shared" si="0"/>
        <v>0</v>
      </c>
      <c r="AI264" s="1103"/>
      <c r="AJ264" s="2465"/>
      <c r="AK264" s="1103"/>
    </row>
    <row r="265" spans="2:37">
      <c r="B265" s="2454"/>
      <c r="C265" s="2454"/>
      <c r="D265" s="2454"/>
      <c r="E265" s="2457"/>
      <c r="F265" s="2457"/>
      <c r="G265" s="2458"/>
      <c r="H265" s="2459"/>
      <c r="I265" s="2458"/>
      <c r="J265" s="2459"/>
      <c r="K265" s="2457"/>
      <c r="L265" s="2457"/>
      <c r="M265" s="2460"/>
      <c r="N265" s="2460"/>
      <c r="O265" s="2461"/>
      <c r="P265" s="2461"/>
      <c r="Q265" s="2461"/>
      <c r="R265" s="2460"/>
      <c r="S265" s="2462"/>
      <c r="T265" s="2461"/>
      <c r="U265" s="2461"/>
      <c r="V265" s="2460"/>
      <c r="W265" s="2460"/>
      <c r="X265" s="2463"/>
      <c r="Y265" s="2463"/>
      <c r="Z265" s="2463"/>
      <c r="AA265" s="2463"/>
      <c r="AB265" s="2463"/>
      <c r="AC265" s="2463"/>
      <c r="AD265" s="2463"/>
      <c r="AE265" s="2463"/>
      <c r="AF265" s="2463"/>
      <c r="AG265" s="2463"/>
      <c r="AH265" s="2464">
        <f t="shared" si="0"/>
        <v>0</v>
      </c>
      <c r="AI265" s="1103"/>
      <c r="AJ265" s="2465"/>
      <c r="AK265" s="1103"/>
    </row>
    <row r="266" spans="2:37">
      <c r="B266" s="2454"/>
      <c r="C266" s="2454"/>
      <c r="D266" s="2454"/>
      <c r="E266" s="2457"/>
      <c r="F266" s="2457"/>
      <c r="G266" s="2458"/>
      <c r="H266" s="2459"/>
      <c r="I266" s="2458"/>
      <c r="J266" s="2459"/>
      <c r="K266" s="2457"/>
      <c r="L266" s="2457"/>
      <c r="M266" s="2460"/>
      <c r="N266" s="2460"/>
      <c r="O266" s="2461"/>
      <c r="P266" s="2461"/>
      <c r="Q266" s="2461"/>
      <c r="R266" s="2460"/>
      <c r="S266" s="2462"/>
      <c r="T266" s="2461"/>
      <c r="U266" s="2461"/>
      <c r="V266" s="2460"/>
      <c r="W266" s="2460"/>
      <c r="X266" s="2463"/>
      <c r="Y266" s="2463"/>
      <c r="Z266" s="2463"/>
      <c r="AA266" s="2463"/>
      <c r="AB266" s="2463"/>
      <c r="AC266" s="2463"/>
      <c r="AD266" s="2463"/>
      <c r="AE266" s="2463"/>
      <c r="AF266" s="2463"/>
      <c r="AG266" s="2463"/>
      <c r="AH266" s="2464">
        <f t="shared" si="0"/>
        <v>0</v>
      </c>
      <c r="AI266" s="1103"/>
      <c r="AJ266" s="2465"/>
      <c r="AK266" s="1103"/>
    </row>
    <row r="267" spans="2:37">
      <c r="B267" s="2454"/>
      <c r="C267" s="2454"/>
      <c r="D267" s="2454"/>
      <c r="E267" s="2457"/>
      <c r="F267" s="2457"/>
      <c r="G267" s="2458"/>
      <c r="H267" s="2459"/>
      <c r="I267" s="2458"/>
      <c r="J267" s="2459"/>
      <c r="K267" s="2457"/>
      <c r="L267" s="2457"/>
      <c r="M267" s="2460"/>
      <c r="N267" s="2460"/>
      <c r="O267" s="2461"/>
      <c r="P267" s="2461"/>
      <c r="Q267" s="2461"/>
      <c r="R267" s="2460"/>
      <c r="S267" s="2462"/>
      <c r="T267" s="2461"/>
      <c r="U267" s="2461"/>
      <c r="V267" s="2460"/>
      <c r="W267" s="2460"/>
      <c r="X267" s="2463"/>
      <c r="Y267" s="2463"/>
      <c r="Z267" s="2463"/>
      <c r="AA267" s="2463"/>
      <c r="AB267" s="2463"/>
      <c r="AC267" s="2463"/>
      <c r="AD267" s="2463"/>
      <c r="AE267" s="2463"/>
      <c r="AF267" s="2463"/>
      <c r="AG267" s="2463"/>
      <c r="AH267" s="2464">
        <f t="shared" ref="AH267:AH282" si="1">SUM(X267:AG267)</f>
        <v>0</v>
      </c>
      <c r="AI267" s="1103"/>
      <c r="AJ267" s="2465"/>
      <c r="AK267" s="1103"/>
    </row>
    <row r="268" spans="2:37">
      <c r="B268" s="2454"/>
      <c r="C268" s="2454"/>
      <c r="D268" s="2454"/>
      <c r="E268" s="2457"/>
      <c r="F268" s="2457"/>
      <c r="G268" s="2458"/>
      <c r="H268" s="2459"/>
      <c r="I268" s="2458"/>
      <c r="J268" s="2459"/>
      <c r="K268" s="2457"/>
      <c r="L268" s="2457"/>
      <c r="M268" s="2460"/>
      <c r="N268" s="2460"/>
      <c r="O268" s="2461"/>
      <c r="P268" s="2461"/>
      <c r="Q268" s="2461"/>
      <c r="R268" s="2460"/>
      <c r="S268" s="2462"/>
      <c r="T268" s="2461"/>
      <c r="U268" s="2461"/>
      <c r="V268" s="2460"/>
      <c r="W268" s="2460"/>
      <c r="X268" s="2463"/>
      <c r="Y268" s="2463"/>
      <c r="Z268" s="2463"/>
      <c r="AA268" s="2463"/>
      <c r="AB268" s="2463"/>
      <c r="AC268" s="2463"/>
      <c r="AD268" s="2463"/>
      <c r="AE268" s="2463"/>
      <c r="AF268" s="2463"/>
      <c r="AG268" s="2463"/>
      <c r="AH268" s="2464">
        <f t="shared" si="1"/>
        <v>0</v>
      </c>
      <c r="AI268" s="1103"/>
      <c r="AJ268" s="2465"/>
      <c r="AK268" s="1103"/>
    </row>
    <row r="269" spans="2:37">
      <c r="B269" s="2454"/>
      <c r="C269" s="2454"/>
      <c r="D269" s="2454"/>
      <c r="E269" s="2457"/>
      <c r="F269" s="2457"/>
      <c r="G269" s="2458"/>
      <c r="H269" s="2459"/>
      <c r="I269" s="2458"/>
      <c r="J269" s="2459"/>
      <c r="K269" s="2457"/>
      <c r="L269" s="2457"/>
      <c r="M269" s="2460"/>
      <c r="N269" s="2460"/>
      <c r="O269" s="2461"/>
      <c r="P269" s="2461"/>
      <c r="Q269" s="2461"/>
      <c r="R269" s="2460"/>
      <c r="S269" s="2462"/>
      <c r="T269" s="2461"/>
      <c r="U269" s="2461"/>
      <c r="V269" s="2460"/>
      <c r="W269" s="2460"/>
      <c r="X269" s="2463"/>
      <c r="Y269" s="2463"/>
      <c r="Z269" s="2463"/>
      <c r="AA269" s="2463"/>
      <c r="AB269" s="2463"/>
      <c r="AC269" s="2463"/>
      <c r="AD269" s="2463"/>
      <c r="AE269" s="2463"/>
      <c r="AF269" s="2463"/>
      <c r="AG269" s="2463"/>
      <c r="AH269" s="2464">
        <f t="shared" si="1"/>
        <v>0</v>
      </c>
      <c r="AI269" s="1103"/>
      <c r="AJ269" s="2465"/>
      <c r="AK269" s="1103"/>
    </row>
    <row r="270" spans="2:37">
      <c r="B270" s="2454"/>
      <c r="C270" s="2454"/>
      <c r="D270" s="2454"/>
      <c r="E270" s="2457"/>
      <c r="F270" s="2457"/>
      <c r="G270" s="2458"/>
      <c r="H270" s="2459"/>
      <c r="I270" s="2458"/>
      <c r="J270" s="2459"/>
      <c r="K270" s="2457"/>
      <c r="L270" s="2457"/>
      <c r="M270" s="2460"/>
      <c r="N270" s="2460"/>
      <c r="O270" s="2461"/>
      <c r="P270" s="2461"/>
      <c r="Q270" s="2461"/>
      <c r="R270" s="2460"/>
      <c r="S270" s="2462"/>
      <c r="T270" s="2461"/>
      <c r="U270" s="2461"/>
      <c r="V270" s="2460"/>
      <c r="W270" s="2460"/>
      <c r="X270" s="2463"/>
      <c r="Y270" s="2463"/>
      <c r="Z270" s="2463"/>
      <c r="AA270" s="2463"/>
      <c r="AB270" s="2463"/>
      <c r="AC270" s="2463"/>
      <c r="AD270" s="2463"/>
      <c r="AE270" s="2463"/>
      <c r="AF270" s="2463"/>
      <c r="AG270" s="2463"/>
      <c r="AH270" s="2464">
        <f t="shared" si="1"/>
        <v>0</v>
      </c>
      <c r="AI270" s="1103"/>
      <c r="AJ270" s="2465"/>
      <c r="AK270" s="1103"/>
    </row>
    <row r="271" spans="2:37">
      <c r="B271" s="2454"/>
      <c r="C271" s="2454"/>
      <c r="D271" s="2454"/>
      <c r="E271" s="2457"/>
      <c r="F271" s="2457"/>
      <c r="G271" s="2458"/>
      <c r="H271" s="2459"/>
      <c r="I271" s="2458"/>
      <c r="J271" s="2459"/>
      <c r="K271" s="2457"/>
      <c r="L271" s="2457"/>
      <c r="M271" s="2460"/>
      <c r="N271" s="2460"/>
      <c r="O271" s="2461"/>
      <c r="P271" s="2461"/>
      <c r="Q271" s="2461"/>
      <c r="R271" s="2460"/>
      <c r="S271" s="2462"/>
      <c r="T271" s="2461"/>
      <c r="U271" s="2461"/>
      <c r="V271" s="2460"/>
      <c r="W271" s="2460"/>
      <c r="X271" s="2463"/>
      <c r="Y271" s="2463"/>
      <c r="Z271" s="2463"/>
      <c r="AA271" s="2463"/>
      <c r="AB271" s="2463"/>
      <c r="AC271" s="2463"/>
      <c r="AD271" s="2463"/>
      <c r="AE271" s="2463"/>
      <c r="AF271" s="2463"/>
      <c r="AG271" s="2463"/>
      <c r="AH271" s="2464">
        <f t="shared" si="1"/>
        <v>0</v>
      </c>
      <c r="AI271" s="1103"/>
      <c r="AJ271" s="2465"/>
      <c r="AK271" s="1103"/>
    </row>
    <row r="272" spans="2:37">
      <c r="B272" s="2454"/>
      <c r="C272" s="2454"/>
      <c r="D272" s="2454"/>
      <c r="E272" s="2457"/>
      <c r="F272" s="2457"/>
      <c r="G272" s="2458"/>
      <c r="H272" s="2459"/>
      <c r="I272" s="2458"/>
      <c r="J272" s="2459"/>
      <c r="K272" s="2457"/>
      <c r="L272" s="2457"/>
      <c r="M272" s="2460"/>
      <c r="N272" s="2460"/>
      <c r="O272" s="2461"/>
      <c r="P272" s="2461"/>
      <c r="Q272" s="2461"/>
      <c r="R272" s="2460"/>
      <c r="S272" s="2462"/>
      <c r="T272" s="2461"/>
      <c r="U272" s="2461"/>
      <c r="V272" s="2460"/>
      <c r="W272" s="2460"/>
      <c r="X272" s="2463"/>
      <c r="Y272" s="2463"/>
      <c r="Z272" s="2463"/>
      <c r="AA272" s="2463"/>
      <c r="AB272" s="2463"/>
      <c r="AC272" s="2463"/>
      <c r="AD272" s="2463"/>
      <c r="AE272" s="2463"/>
      <c r="AF272" s="2463"/>
      <c r="AG272" s="2463"/>
      <c r="AH272" s="2464">
        <f t="shared" si="1"/>
        <v>0</v>
      </c>
      <c r="AI272" s="1103"/>
      <c r="AJ272" s="2465"/>
      <c r="AK272" s="1103"/>
    </row>
    <row r="273" spans="1:37">
      <c r="B273" s="2454"/>
      <c r="C273" s="2454"/>
      <c r="D273" s="2454"/>
      <c r="E273" s="2457"/>
      <c r="F273" s="2457"/>
      <c r="G273" s="2458"/>
      <c r="H273" s="2459"/>
      <c r="I273" s="2458"/>
      <c r="J273" s="2459"/>
      <c r="K273" s="2457"/>
      <c r="L273" s="2457"/>
      <c r="M273" s="2460"/>
      <c r="N273" s="2460"/>
      <c r="O273" s="2461"/>
      <c r="P273" s="2461"/>
      <c r="Q273" s="2461"/>
      <c r="R273" s="2460"/>
      <c r="S273" s="2462"/>
      <c r="T273" s="2461"/>
      <c r="U273" s="2461"/>
      <c r="V273" s="2460"/>
      <c r="W273" s="2460"/>
      <c r="X273" s="2463"/>
      <c r="Y273" s="2463"/>
      <c r="Z273" s="2463"/>
      <c r="AA273" s="2463"/>
      <c r="AB273" s="2463"/>
      <c r="AC273" s="2463"/>
      <c r="AD273" s="2463"/>
      <c r="AE273" s="2463"/>
      <c r="AF273" s="2463"/>
      <c r="AG273" s="2463"/>
      <c r="AH273" s="2464">
        <f t="shared" si="1"/>
        <v>0</v>
      </c>
      <c r="AI273" s="1103"/>
      <c r="AJ273" s="2465"/>
      <c r="AK273" s="1103"/>
    </row>
    <row r="274" spans="1:37">
      <c r="B274" s="2454"/>
      <c r="C274" s="2454"/>
      <c r="D274" s="2454"/>
      <c r="E274" s="2457"/>
      <c r="F274" s="2457"/>
      <c r="G274" s="2458"/>
      <c r="H274" s="2459"/>
      <c r="I274" s="2458"/>
      <c r="J274" s="2459"/>
      <c r="K274" s="2457"/>
      <c r="L274" s="2457"/>
      <c r="M274" s="2460"/>
      <c r="N274" s="2460"/>
      <c r="O274" s="2461"/>
      <c r="P274" s="2461"/>
      <c r="Q274" s="2461"/>
      <c r="R274" s="2460"/>
      <c r="S274" s="2462"/>
      <c r="T274" s="2461"/>
      <c r="U274" s="2461"/>
      <c r="V274" s="2460"/>
      <c r="W274" s="2460"/>
      <c r="X274" s="2463"/>
      <c r="Y274" s="2463"/>
      <c r="Z274" s="2463"/>
      <c r="AA274" s="2463"/>
      <c r="AB274" s="2463"/>
      <c r="AC274" s="2463"/>
      <c r="AD274" s="2463"/>
      <c r="AE274" s="2463"/>
      <c r="AF274" s="2463"/>
      <c r="AG274" s="2463"/>
      <c r="AH274" s="2464">
        <f t="shared" si="1"/>
        <v>0</v>
      </c>
      <c r="AI274" s="1103"/>
      <c r="AJ274" s="2465"/>
      <c r="AK274" s="1103"/>
    </row>
    <row r="275" spans="1:37">
      <c r="B275" s="2454"/>
      <c r="C275" s="2454"/>
      <c r="D275" s="2454"/>
      <c r="E275" s="2457"/>
      <c r="F275" s="2457"/>
      <c r="G275" s="2458"/>
      <c r="H275" s="2459"/>
      <c r="I275" s="2458"/>
      <c r="J275" s="2459"/>
      <c r="K275" s="2457"/>
      <c r="L275" s="2457"/>
      <c r="M275" s="2460"/>
      <c r="N275" s="2460"/>
      <c r="O275" s="2461"/>
      <c r="P275" s="2461"/>
      <c r="Q275" s="2461"/>
      <c r="R275" s="2460"/>
      <c r="S275" s="2462"/>
      <c r="T275" s="2461"/>
      <c r="U275" s="2461"/>
      <c r="V275" s="2460"/>
      <c r="W275" s="2460"/>
      <c r="X275" s="2463"/>
      <c r="Y275" s="2463"/>
      <c r="Z275" s="2463"/>
      <c r="AA275" s="2463"/>
      <c r="AB275" s="2463"/>
      <c r="AC275" s="2463"/>
      <c r="AD275" s="2463"/>
      <c r="AE275" s="2463"/>
      <c r="AF275" s="2463"/>
      <c r="AG275" s="2463"/>
      <c r="AH275" s="2464">
        <f t="shared" si="1"/>
        <v>0</v>
      </c>
      <c r="AI275" s="1103"/>
      <c r="AJ275" s="2465"/>
      <c r="AK275" s="1103"/>
    </row>
    <row r="276" spans="1:37">
      <c r="B276" s="2454"/>
      <c r="C276" s="2454"/>
      <c r="D276" s="2454"/>
      <c r="E276" s="2457"/>
      <c r="F276" s="2457"/>
      <c r="G276" s="2458"/>
      <c r="H276" s="2459"/>
      <c r="I276" s="2458"/>
      <c r="J276" s="2459"/>
      <c r="K276" s="2457"/>
      <c r="L276" s="2457"/>
      <c r="M276" s="2460"/>
      <c r="N276" s="2460"/>
      <c r="O276" s="2461"/>
      <c r="P276" s="2461"/>
      <c r="Q276" s="2461"/>
      <c r="R276" s="2460"/>
      <c r="S276" s="2462"/>
      <c r="T276" s="2461"/>
      <c r="U276" s="2461"/>
      <c r="V276" s="2460"/>
      <c r="W276" s="2460"/>
      <c r="X276" s="2463"/>
      <c r="Y276" s="2463"/>
      <c r="Z276" s="2463"/>
      <c r="AA276" s="2463"/>
      <c r="AB276" s="2463"/>
      <c r="AC276" s="2463"/>
      <c r="AD276" s="2463"/>
      <c r="AE276" s="2463"/>
      <c r="AF276" s="2463"/>
      <c r="AG276" s="2463"/>
      <c r="AH276" s="2464">
        <f t="shared" si="1"/>
        <v>0</v>
      </c>
      <c r="AI276" s="1103"/>
      <c r="AJ276" s="2465"/>
      <c r="AK276" s="1103"/>
    </row>
    <row r="277" spans="1:37">
      <c r="B277" s="2454"/>
      <c r="C277" s="2454"/>
      <c r="D277" s="2454"/>
      <c r="E277" s="2457"/>
      <c r="F277" s="2457"/>
      <c r="G277" s="2458"/>
      <c r="H277" s="2459"/>
      <c r="I277" s="2458"/>
      <c r="J277" s="2459"/>
      <c r="K277" s="2457"/>
      <c r="L277" s="2457"/>
      <c r="M277" s="2460"/>
      <c r="N277" s="2460"/>
      <c r="O277" s="2461"/>
      <c r="P277" s="2461"/>
      <c r="Q277" s="2461"/>
      <c r="R277" s="2460"/>
      <c r="S277" s="2462"/>
      <c r="T277" s="2461"/>
      <c r="U277" s="2461"/>
      <c r="V277" s="2460"/>
      <c r="W277" s="2460"/>
      <c r="X277" s="2463"/>
      <c r="Y277" s="2463"/>
      <c r="Z277" s="2463"/>
      <c r="AA277" s="2463"/>
      <c r="AB277" s="2463"/>
      <c r="AC277" s="2463"/>
      <c r="AD277" s="2463"/>
      <c r="AE277" s="2463"/>
      <c r="AF277" s="2463"/>
      <c r="AG277" s="2463"/>
      <c r="AH277" s="2464">
        <f t="shared" si="1"/>
        <v>0</v>
      </c>
      <c r="AI277" s="1103"/>
      <c r="AJ277" s="2465"/>
      <c r="AK277" s="1103"/>
    </row>
    <row r="278" spans="1:37">
      <c r="B278" s="2454"/>
      <c r="C278" s="2454"/>
      <c r="D278" s="2454"/>
      <c r="E278" s="2457"/>
      <c r="F278" s="2457"/>
      <c r="G278" s="2458"/>
      <c r="H278" s="2459"/>
      <c r="I278" s="2458"/>
      <c r="J278" s="2459"/>
      <c r="K278" s="2457"/>
      <c r="L278" s="2457"/>
      <c r="M278" s="2460"/>
      <c r="N278" s="2460"/>
      <c r="O278" s="2461"/>
      <c r="P278" s="2461"/>
      <c r="Q278" s="2461"/>
      <c r="R278" s="2460"/>
      <c r="S278" s="2462"/>
      <c r="T278" s="2461"/>
      <c r="U278" s="2461"/>
      <c r="V278" s="2460"/>
      <c r="W278" s="2460"/>
      <c r="X278" s="2463"/>
      <c r="Y278" s="2463"/>
      <c r="Z278" s="2463"/>
      <c r="AA278" s="2463"/>
      <c r="AB278" s="2463"/>
      <c r="AC278" s="2463"/>
      <c r="AD278" s="2463"/>
      <c r="AE278" s="2463"/>
      <c r="AF278" s="2463"/>
      <c r="AG278" s="2463"/>
      <c r="AH278" s="2464">
        <f t="shared" si="1"/>
        <v>0</v>
      </c>
      <c r="AI278" s="1103"/>
      <c r="AJ278" s="2465"/>
      <c r="AK278" s="1103"/>
    </row>
    <row r="279" spans="1:37">
      <c r="B279" s="2454"/>
      <c r="C279" s="2454"/>
      <c r="D279" s="2454"/>
      <c r="E279" s="2457"/>
      <c r="F279" s="2457"/>
      <c r="G279" s="2458"/>
      <c r="H279" s="2459"/>
      <c r="I279" s="2458"/>
      <c r="J279" s="2459"/>
      <c r="K279" s="2457"/>
      <c r="L279" s="2457"/>
      <c r="M279" s="2460"/>
      <c r="N279" s="2460"/>
      <c r="O279" s="2461"/>
      <c r="P279" s="2461"/>
      <c r="Q279" s="2461"/>
      <c r="R279" s="2460"/>
      <c r="S279" s="2462"/>
      <c r="T279" s="2461"/>
      <c r="U279" s="2461"/>
      <c r="V279" s="2460"/>
      <c r="W279" s="2460"/>
      <c r="X279" s="2463"/>
      <c r="Y279" s="2463"/>
      <c r="Z279" s="2463"/>
      <c r="AA279" s="2463"/>
      <c r="AB279" s="2463"/>
      <c r="AC279" s="2463"/>
      <c r="AD279" s="2463"/>
      <c r="AE279" s="2463"/>
      <c r="AF279" s="2463"/>
      <c r="AG279" s="2463"/>
      <c r="AH279" s="2464">
        <f t="shared" si="1"/>
        <v>0</v>
      </c>
      <c r="AI279" s="1103"/>
      <c r="AJ279" s="2465"/>
      <c r="AK279" s="1103"/>
    </row>
    <row r="280" spans="1:37">
      <c r="B280" s="2454"/>
      <c r="C280" s="2454"/>
      <c r="D280" s="2454"/>
      <c r="E280" s="2457"/>
      <c r="F280" s="2457"/>
      <c r="G280" s="2458"/>
      <c r="H280" s="2459"/>
      <c r="I280" s="2458"/>
      <c r="J280" s="2459"/>
      <c r="K280" s="2457"/>
      <c r="L280" s="2457"/>
      <c r="M280" s="2460"/>
      <c r="N280" s="2460"/>
      <c r="O280" s="2461"/>
      <c r="P280" s="2461"/>
      <c r="Q280" s="2461"/>
      <c r="R280" s="2460"/>
      <c r="S280" s="2462"/>
      <c r="T280" s="2461"/>
      <c r="U280" s="2461"/>
      <c r="V280" s="2460"/>
      <c r="W280" s="2460"/>
      <c r="X280" s="2463"/>
      <c r="Y280" s="2463"/>
      <c r="Z280" s="2463"/>
      <c r="AA280" s="2463"/>
      <c r="AB280" s="2463"/>
      <c r="AC280" s="2463"/>
      <c r="AD280" s="2463"/>
      <c r="AE280" s="2463"/>
      <c r="AF280" s="2463"/>
      <c r="AG280" s="2463"/>
      <c r="AH280" s="2464">
        <f t="shared" si="1"/>
        <v>0</v>
      </c>
      <c r="AI280" s="1103"/>
      <c r="AJ280" s="2465"/>
      <c r="AK280" s="1103"/>
    </row>
    <row r="281" spans="1:37">
      <c r="B281" s="2454"/>
      <c r="C281" s="2454"/>
      <c r="D281" s="2454"/>
      <c r="E281" s="2457"/>
      <c r="F281" s="2457"/>
      <c r="G281" s="2458"/>
      <c r="H281" s="2459"/>
      <c r="I281" s="2459"/>
      <c r="J281" s="2459"/>
      <c r="K281" s="2457"/>
      <c r="L281" s="2457"/>
      <c r="M281" s="2460"/>
      <c r="N281" s="2460"/>
      <c r="O281" s="2461"/>
      <c r="P281" s="2461"/>
      <c r="Q281" s="2461"/>
      <c r="R281" s="2460"/>
      <c r="S281" s="2462"/>
      <c r="T281" s="2461"/>
      <c r="U281" s="2461"/>
      <c r="V281" s="2460"/>
      <c r="W281" s="2460"/>
      <c r="X281" s="2463"/>
      <c r="Y281" s="2463"/>
      <c r="Z281" s="2463"/>
      <c r="AA281" s="2463"/>
      <c r="AB281" s="2463"/>
      <c r="AC281" s="2463"/>
      <c r="AD281" s="2463"/>
      <c r="AE281" s="2463"/>
      <c r="AF281" s="2463"/>
      <c r="AG281" s="2463"/>
      <c r="AH281" s="2464">
        <f t="shared" si="1"/>
        <v>0</v>
      </c>
      <c r="AI281" s="1103"/>
      <c r="AJ281" s="2465"/>
      <c r="AK281" s="1103"/>
    </row>
    <row r="282" spans="1:37">
      <c r="B282" s="2454"/>
      <c r="C282" s="2454"/>
      <c r="D282" s="2454"/>
      <c r="E282" s="2466"/>
      <c r="F282" s="2467" t="s">
        <v>8</v>
      </c>
      <c r="G282" s="2467"/>
      <c r="H282" s="2468">
        <f>SUM(H12:H281)</f>
        <v>0</v>
      </c>
      <c r="I282" s="2469"/>
      <c r="J282" s="2469"/>
      <c r="K282" s="2467"/>
      <c r="L282" s="2467"/>
      <c r="M282" s="2469"/>
      <c r="N282" s="2469"/>
      <c r="O282" s="2469"/>
      <c r="P282" s="2469"/>
      <c r="Q282" s="2469"/>
      <c r="R282" s="2469"/>
      <c r="S282" s="2469"/>
      <c r="T282" s="2469"/>
      <c r="U282" s="2469"/>
      <c r="V282" s="2469"/>
      <c r="W282" s="2469"/>
      <c r="X282" s="2464">
        <f t="shared" ref="X282:AG282" si="2">SUM(X12:X281)</f>
        <v>0</v>
      </c>
      <c r="Y282" s="2464">
        <f t="shared" si="2"/>
        <v>0</v>
      </c>
      <c r="Z282" s="2464">
        <f t="shared" si="2"/>
        <v>0</v>
      </c>
      <c r="AA282" s="2464">
        <f t="shared" si="2"/>
        <v>0</v>
      </c>
      <c r="AB282" s="2464">
        <f t="shared" si="2"/>
        <v>0</v>
      </c>
      <c r="AC282" s="2464">
        <f t="shared" si="2"/>
        <v>0</v>
      </c>
      <c r="AD282" s="2464">
        <f t="shared" si="2"/>
        <v>0</v>
      </c>
      <c r="AE282" s="2464">
        <f t="shared" si="2"/>
        <v>0</v>
      </c>
      <c r="AF282" s="2464">
        <f t="shared" si="2"/>
        <v>0</v>
      </c>
      <c r="AG282" s="2464">
        <f t="shared" si="2"/>
        <v>0</v>
      </c>
      <c r="AH282" s="2464">
        <f t="shared" si="1"/>
        <v>0</v>
      </c>
    </row>
    <row r="283" spans="1:37">
      <c r="A283" s="2470"/>
      <c r="B283" s="2454"/>
      <c r="C283" s="2454"/>
      <c r="D283" s="2454"/>
      <c r="E283" s="2454"/>
      <c r="X283" s="2465"/>
      <c r="Y283" s="2465"/>
      <c r="Z283" s="2465"/>
      <c r="AA283" s="2465"/>
      <c r="AB283" s="2465"/>
      <c r="AC283" s="2465"/>
      <c r="AG283" s="1103"/>
    </row>
    <row r="284" spans="1:37" ht="76.5">
      <c r="B284" s="2454"/>
      <c r="C284" s="2454"/>
      <c r="D284" s="2454"/>
      <c r="E284" s="2471" t="s">
        <v>2901</v>
      </c>
      <c r="F284" s="2472" t="s">
        <v>2865</v>
      </c>
      <c r="G284" s="2472" t="s">
        <v>2866</v>
      </c>
      <c r="H284" s="2617" t="s">
        <v>2867</v>
      </c>
      <c r="I284" s="2617"/>
      <c r="J284" s="2617"/>
      <c r="K284" s="2617" t="s">
        <v>2868</v>
      </c>
      <c r="L284" s="2617"/>
      <c r="M284" s="2472" t="s">
        <v>2902</v>
      </c>
      <c r="N284" s="2473" t="s">
        <v>2870</v>
      </c>
      <c r="O284" s="2473" t="s">
        <v>2871</v>
      </c>
      <c r="P284" s="2474" t="s">
        <v>2903</v>
      </c>
      <c r="Q284" s="2475" t="s">
        <v>2873</v>
      </c>
      <c r="R284" s="2473" t="s">
        <v>2874</v>
      </c>
      <c r="S284" s="2475" t="s">
        <v>2875</v>
      </c>
      <c r="T284" s="2455"/>
      <c r="U284" s="2476"/>
    </row>
    <row r="285" spans="1:37" ht="102">
      <c r="A285" s="2470"/>
      <c r="B285" s="2454"/>
      <c r="C285" s="2454"/>
      <c r="D285" s="2454"/>
      <c r="E285" s="2477"/>
      <c r="F285" s="2478" t="s">
        <v>2883</v>
      </c>
      <c r="G285" s="2478" t="s">
        <v>2884</v>
      </c>
      <c r="H285" s="2472" t="s">
        <v>2885</v>
      </c>
      <c r="I285" s="2472" t="s">
        <v>2886</v>
      </c>
      <c r="J285" s="2472" t="s">
        <v>2887</v>
      </c>
      <c r="K285" s="2472" t="s">
        <v>2888</v>
      </c>
      <c r="L285" s="2472" t="s">
        <v>2889</v>
      </c>
      <c r="M285" s="2478" t="s">
        <v>2890</v>
      </c>
      <c r="N285" s="2479" t="s">
        <v>2904</v>
      </c>
      <c r="O285" s="2479" t="s">
        <v>2904</v>
      </c>
      <c r="P285" s="2479" t="s">
        <v>2904</v>
      </c>
      <c r="Q285" s="2479" t="s">
        <v>2904</v>
      </c>
      <c r="R285" s="2479" t="s">
        <v>2892</v>
      </c>
      <c r="S285" s="2480" t="s">
        <v>2905</v>
      </c>
      <c r="T285" s="2481"/>
      <c r="U285" s="2482"/>
    </row>
    <row r="286" spans="1:37">
      <c r="B286" s="2454"/>
      <c r="C286" s="2454"/>
      <c r="D286" s="2454"/>
      <c r="E286" s="2466"/>
      <c r="F286" s="2457"/>
      <c r="G286" s="2457"/>
      <c r="H286" s="1103"/>
      <c r="I286" s="2457"/>
      <c r="J286" s="1103"/>
      <c r="K286" s="2457"/>
      <c r="L286" s="2457"/>
      <c r="M286" s="2460"/>
      <c r="N286" s="2460"/>
      <c r="O286" s="2460"/>
      <c r="P286" s="2460"/>
      <c r="Q286" s="2460"/>
      <c r="R286" s="2460"/>
      <c r="S286" s="2462"/>
      <c r="T286" s="2481"/>
      <c r="U286" s="2482"/>
      <c r="AI286" s="1103"/>
      <c r="AJ286" s="2465"/>
      <c r="AK286" s="1103"/>
    </row>
    <row r="287" spans="1:37">
      <c r="B287" s="2454"/>
      <c r="C287" s="2454"/>
      <c r="D287" s="2454"/>
      <c r="E287" s="2466"/>
      <c r="F287" s="2457"/>
      <c r="G287" s="2457"/>
      <c r="H287" s="1103"/>
      <c r="I287" s="2457"/>
      <c r="J287" s="1103"/>
      <c r="K287" s="2457"/>
      <c r="L287" s="2457"/>
      <c r="M287" s="2460"/>
      <c r="N287" s="2460"/>
      <c r="O287" s="2460"/>
      <c r="P287" s="2460"/>
      <c r="Q287" s="2460"/>
      <c r="R287" s="2460"/>
      <c r="S287" s="2462"/>
      <c r="T287" s="2483"/>
      <c r="U287" s="2484"/>
      <c r="AI287" s="1103"/>
      <c r="AJ287" s="2465"/>
      <c r="AK287" s="1103"/>
    </row>
    <row r="288" spans="1:37">
      <c r="B288" s="2454"/>
      <c r="C288" s="2454"/>
      <c r="D288" s="2454"/>
      <c r="E288" s="2466"/>
      <c r="F288" s="2457"/>
      <c r="G288" s="2457"/>
      <c r="H288" s="1103"/>
      <c r="I288" s="2457"/>
      <c r="J288" s="1103"/>
      <c r="K288" s="2457"/>
      <c r="L288" s="2457"/>
      <c r="M288" s="2460"/>
      <c r="N288" s="2460"/>
      <c r="O288" s="2460"/>
      <c r="P288" s="2460"/>
      <c r="Q288" s="2460"/>
      <c r="R288" s="2460"/>
      <c r="S288" s="2462"/>
      <c r="AI288" s="1103"/>
      <c r="AJ288" s="2465"/>
      <c r="AK288" s="1103"/>
    </row>
    <row r="289" spans="1:37">
      <c r="B289" s="2454"/>
      <c r="C289" s="2454"/>
      <c r="D289" s="2454"/>
      <c r="E289" s="2466"/>
      <c r="F289" s="2457"/>
      <c r="G289" s="2457"/>
      <c r="H289" s="1103"/>
      <c r="I289" s="2457"/>
      <c r="J289" s="1103"/>
      <c r="K289" s="2457"/>
      <c r="L289" s="2457"/>
      <c r="M289" s="2460"/>
      <c r="N289" s="2460"/>
      <c r="O289" s="2460"/>
      <c r="P289" s="2460"/>
      <c r="Q289" s="2460"/>
      <c r="R289" s="2460"/>
      <c r="S289" s="2462"/>
      <c r="AI289" s="1103"/>
      <c r="AJ289" s="2465"/>
      <c r="AK289" s="1103"/>
    </row>
    <row r="290" spans="1:37">
      <c r="B290" s="2454"/>
      <c r="C290" s="2454"/>
      <c r="D290" s="2454"/>
      <c r="E290" s="2466"/>
      <c r="F290" s="2457"/>
      <c r="G290" s="2457"/>
      <c r="H290" s="1103"/>
      <c r="I290" s="2457"/>
      <c r="J290" s="1103"/>
      <c r="K290" s="2457"/>
      <c r="L290" s="2457"/>
      <c r="M290" s="2460"/>
      <c r="N290" s="2460"/>
      <c r="O290" s="2460"/>
      <c r="P290" s="2460"/>
      <c r="Q290" s="2460"/>
      <c r="R290" s="2460"/>
      <c r="S290" s="2462"/>
      <c r="AI290" s="1103"/>
      <c r="AJ290" s="2465" t="s">
        <v>2906</v>
      </c>
      <c r="AK290" s="1103"/>
    </row>
    <row r="291" spans="1:37">
      <c r="B291" s="2454"/>
      <c r="C291" s="2454"/>
      <c r="D291" s="2454"/>
      <c r="E291" s="2466"/>
      <c r="F291" s="2457"/>
      <c r="G291" s="2457"/>
      <c r="H291" s="1103"/>
      <c r="I291" s="2457"/>
      <c r="J291" s="1103"/>
      <c r="K291" s="2457"/>
      <c r="L291" s="2457"/>
      <c r="M291" s="2460"/>
      <c r="N291" s="2460"/>
      <c r="O291" s="2460"/>
      <c r="P291" s="2460"/>
      <c r="Q291" s="2460"/>
      <c r="R291" s="2460"/>
      <c r="S291" s="2462"/>
      <c r="AI291" s="1103"/>
      <c r="AJ291" s="2465"/>
      <c r="AK291" s="1103"/>
    </row>
    <row r="292" spans="1:37">
      <c r="A292" s="2470"/>
      <c r="B292" s="2454"/>
      <c r="C292" s="2454"/>
      <c r="D292" s="2454"/>
      <c r="E292" s="2477"/>
      <c r="F292" s="2485"/>
      <c r="G292" s="2485"/>
      <c r="H292" s="1103"/>
      <c r="I292" s="2457"/>
      <c r="J292" s="1103"/>
      <c r="K292" s="2485"/>
      <c r="L292" s="2457"/>
      <c r="M292" s="2485"/>
      <c r="N292" s="2486"/>
      <c r="O292" s="2486"/>
      <c r="P292" s="2486"/>
      <c r="Q292" s="2486"/>
      <c r="R292" s="2486"/>
      <c r="S292" s="2487"/>
    </row>
    <row r="293" spans="1:37">
      <c r="A293" s="2470"/>
      <c r="B293" s="2454"/>
      <c r="C293" s="2454"/>
      <c r="D293" s="2454"/>
      <c r="E293" s="2477"/>
      <c r="F293" s="2467" t="s">
        <v>8</v>
      </c>
      <c r="G293" s="2467"/>
      <c r="H293" s="2468">
        <f>SUM(H286:H292)</f>
        <v>0</v>
      </c>
      <c r="I293" s="2469"/>
      <c r="J293" s="2469"/>
      <c r="K293" s="2467"/>
      <c r="L293" s="2467"/>
      <c r="M293" s="2469"/>
      <c r="N293" s="2469"/>
      <c r="O293" s="2469"/>
      <c r="P293" s="2469"/>
      <c r="Q293" s="2469"/>
      <c r="R293" s="2469"/>
      <c r="S293" s="2469"/>
    </row>
  </sheetData>
  <mergeCells count="4">
    <mergeCell ref="H10:J10"/>
    <mergeCell ref="K10:L10"/>
    <mergeCell ref="H284:J284"/>
    <mergeCell ref="K284:L284"/>
  </mergeCells>
  <dataValidations count="2">
    <dataValidation type="list" allowBlank="1" showInputMessage="1" showErrorMessage="1" sqref="G290:G291 K290:L291 S290:S291 K16:L281 G16:G281 S16:S281">
      <formula1>#REF!</formula1>
    </dataValidation>
    <dataValidation type="list" allowBlank="1" showInputMessage="1" showErrorMessage="1" sqref="A1">
      <formula1>$A$999849:$A$999854</formula1>
    </dataValidation>
  </dataValidations>
  <pageMargins left="0.31496062992125984" right="0.11811023622047245" top="0.59055118110236227" bottom="0.35433070866141736" header="0.31496062992125984" footer="0.11811023622047245"/>
  <pageSetup paperSize="8" scale="41" fitToHeight="4" orientation="landscape" r:id="rId1"/>
  <headerFooter>
    <oddHeader>&amp;R&amp;"Verdana,Bold"&amp;14&amp;A</oddHeader>
    <oddFooter>&amp;L&amp;D &amp;T&amp;C&amp;Z&amp;F&amp;R&amp;A</oddFooter>
  </headerFooter>
</worksheet>
</file>

<file path=xl/worksheets/sheet6.xml><?xml version="1.0" encoding="utf-8"?>
<worksheet xmlns="http://schemas.openxmlformats.org/spreadsheetml/2006/main" xmlns:r="http://schemas.openxmlformats.org/officeDocument/2006/relationships">
  <sheetPr codeName="Sheet6">
    <tabColor theme="5" tint="0.59999389629810485"/>
    <pageSetUpPr fitToPage="1"/>
  </sheetPr>
  <dimension ref="A1:Q208"/>
  <sheetViews>
    <sheetView workbookViewId="0">
      <selection activeCell="A6" sqref="A6"/>
    </sheetView>
  </sheetViews>
  <sheetFormatPr defaultRowHeight="12.75"/>
  <cols>
    <col min="1" max="1" width="54.125" style="142" customWidth="1"/>
    <col min="2" max="2" width="2" style="142" customWidth="1"/>
    <col min="3" max="6" width="2" style="142" hidden="1" customWidth="1"/>
    <col min="7" max="7" width="4.25" style="142" customWidth="1"/>
    <col min="8" max="8" width="9.375" style="142" customWidth="1"/>
    <col min="9" max="16384" width="9" style="142"/>
  </cols>
  <sheetData>
    <row r="1" spans="1:17" s="163" customFormat="1" ht="24.75">
      <c r="A1" s="48" t="str">
        <f>'1.5 Net Debt 1'!A1</f>
        <v>Finance</v>
      </c>
    </row>
    <row r="2" spans="1:17" s="163" customFormat="1" ht="24.75">
      <c r="A2" s="108" t="str">
        <f>'1.5 Net Debt 1'!A2</f>
        <v xml:space="preserve">National Grid Gas Transmission </v>
      </c>
    </row>
    <row r="3" spans="1:17" s="162" customFormat="1" ht="25.5" thickBot="1">
      <c r="A3" s="43" t="str">
        <f>'1.5 Net Debt 1'!A3</f>
        <v>2012/13</v>
      </c>
    </row>
    <row r="4" spans="1:17" s="150" customFormat="1" ht="20.25">
      <c r="A4" s="2423" t="s">
        <v>2802</v>
      </c>
    </row>
    <row r="5" spans="1:17" s="150" customFormat="1">
      <c r="I5" s="101"/>
    </row>
    <row r="6" spans="1:17" s="150" customFormat="1"/>
    <row r="7" spans="1:17" s="160" customFormat="1" ht="15.75">
      <c r="A7" s="132" t="s">
        <v>8</v>
      </c>
      <c r="H7" s="103" t="s">
        <v>152</v>
      </c>
      <c r="I7" s="104"/>
      <c r="J7" s="103" t="s">
        <v>151</v>
      </c>
      <c r="K7" s="102"/>
      <c r="L7" s="102"/>
      <c r="M7" s="102"/>
      <c r="N7" s="102"/>
      <c r="O7" s="102"/>
      <c r="P7" s="102"/>
      <c r="Q7" s="102"/>
    </row>
    <row r="8" spans="1:17" s="160" customFormat="1">
      <c r="A8" s="161" t="s">
        <v>146</v>
      </c>
      <c r="H8" s="99">
        <v>2012</v>
      </c>
      <c r="I8" s="99">
        <f t="shared" ref="I8:Q8" si="0">SUM(H8+1)</f>
        <v>2013</v>
      </c>
      <c r="J8" s="99">
        <f t="shared" si="0"/>
        <v>2014</v>
      </c>
      <c r="K8" s="99">
        <f t="shared" si="0"/>
        <v>2015</v>
      </c>
      <c r="L8" s="99">
        <f t="shared" si="0"/>
        <v>2016</v>
      </c>
      <c r="M8" s="99">
        <f t="shared" si="0"/>
        <v>2017</v>
      </c>
      <c r="N8" s="99">
        <f t="shared" si="0"/>
        <v>2018</v>
      </c>
      <c r="O8" s="99">
        <f t="shared" si="0"/>
        <v>2019</v>
      </c>
      <c r="P8" s="99">
        <f t="shared" si="0"/>
        <v>2020</v>
      </c>
      <c r="Q8" s="99">
        <f t="shared" si="0"/>
        <v>2021</v>
      </c>
    </row>
    <row r="9" spans="1:17">
      <c r="A9" s="159"/>
    </row>
    <row r="10" spans="1:17">
      <c r="A10" s="155" t="s">
        <v>234</v>
      </c>
      <c r="B10" s="144"/>
      <c r="C10" s="144"/>
      <c r="D10" s="144"/>
      <c r="E10" s="144"/>
      <c r="F10" s="144"/>
      <c r="G10" s="144"/>
      <c r="H10" s="145"/>
      <c r="I10" s="145"/>
      <c r="J10" s="145"/>
      <c r="K10" s="145"/>
      <c r="L10" s="145"/>
      <c r="M10" s="145"/>
      <c r="N10" s="145"/>
      <c r="O10" s="145"/>
      <c r="P10" s="145"/>
      <c r="Q10" s="145"/>
    </row>
    <row r="11" spans="1:17">
      <c r="A11" s="148"/>
      <c r="B11" s="144"/>
      <c r="C11" s="144"/>
      <c r="D11" s="144"/>
      <c r="E11" s="144"/>
      <c r="F11" s="144"/>
      <c r="G11" s="144"/>
      <c r="H11" s="147"/>
      <c r="I11" s="147"/>
      <c r="J11" s="147"/>
      <c r="K11" s="147"/>
      <c r="L11" s="147"/>
      <c r="M11" s="147"/>
      <c r="N11" s="147"/>
      <c r="O11" s="147"/>
      <c r="P11" s="147"/>
      <c r="Q11" s="147"/>
    </row>
    <row r="12" spans="1:17">
      <c r="A12" s="151" t="s">
        <v>233</v>
      </c>
      <c r="B12" s="144"/>
      <c r="C12" s="144"/>
      <c r="D12" s="144"/>
      <c r="E12" s="144"/>
      <c r="F12" s="144"/>
      <c r="G12" s="150"/>
      <c r="H12" s="149"/>
      <c r="I12" s="149"/>
      <c r="J12" s="149"/>
      <c r="K12" s="149"/>
      <c r="L12" s="149"/>
      <c r="M12" s="149"/>
      <c r="N12" s="149"/>
      <c r="O12" s="149"/>
      <c r="P12" s="149"/>
      <c r="Q12" s="149"/>
    </row>
    <row r="13" spans="1:17">
      <c r="A13" s="71" t="s">
        <v>232</v>
      </c>
      <c r="B13" s="144"/>
      <c r="C13" s="144"/>
      <c r="D13" s="144"/>
      <c r="E13" s="144"/>
      <c r="F13" s="144"/>
      <c r="G13" s="144"/>
      <c r="H13" s="145"/>
      <c r="I13" s="145"/>
      <c r="J13" s="145"/>
      <c r="K13" s="145"/>
      <c r="L13" s="145"/>
      <c r="M13" s="145"/>
      <c r="N13" s="145"/>
      <c r="O13" s="145"/>
      <c r="P13" s="145"/>
      <c r="Q13" s="145"/>
    </row>
    <row r="14" spans="1:17">
      <c r="A14" s="71" t="s">
        <v>231</v>
      </c>
      <c r="B14" s="144"/>
      <c r="C14" s="144"/>
      <c r="D14" s="144"/>
      <c r="E14" s="144"/>
      <c r="F14" s="144"/>
      <c r="G14" s="144"/>
      <c r="H14" s="145"/>
      <c r="I14" s="145"/>
      <c r="J14" s="145"/>
      <c r="K14" s="145"/>
      <c r="L14" s="145"/>
      <c r="M14" s="145"/>
      <c r="N14" s="145"/>
      <c r="O14" s="145"/>
      <c r="P14" s="145"/>
      <c r="Q14" s="145"/>
    </row>
    <row r="15" spans="1:17">
      <c r="A15" s="71" t="s">
        <v>230</v>
      </c>
      <c r="B15" s="144"/>
      <c r="C15" s="144"/>
      <c r="D15" s="144"/>
      <c r="E15" s="144"/>
      <c r="F15" s="144"/>
      <c r="G15" s="144"/>
      <c r="H15" s="145"/>
      <c r="I15" s="145"/>
      <c r="J15" s="145"/>
      <c r="K15" s="145"/>
      <c r="L15" s="145"/>
      <c r="M15" s="145"/>
      <c r="N15" s="145"/>
      <c r="O15" s="145"/>
      <c r="P15" s="145"/>
      <c r="Q15" s="145"/>
    </row>
    <row r="16" spans="1:17">
      <c r="A16" s="71" t="s">
        <v>229</v>
      </c>
      <c r="B16" s="144"/>
      <c r="C16" s="144"/>
      <c r="D16" s="144"/>
      <c r="E16" s="144"/>
      <c r="F16" s="144"/>
      <c r="G16" s="144"/>
      <c r="H16" s="145"/>
      <c r="I16" s="145"/>
      <c r="J16" s="145"/>
      <c r="K16" s="145"/>
      <c r="L16" s="145"/>
      <c r="M16" s="145"/>
      <c r="N16" s="145"/>
      <c r="O16" s="145"/>
      <c r="P16" s="145"/>
      <c r="Q16" s="145"/>
    </row>
    <row r="17" spans="1:17">
      <c r="A17" s="71" t="s">
        <v>228</v>
      </c>
      <c r="B17" s="144"/>
      <c r="C17" s="144"/>
      <c r="D17" s="144"/>
      <c r="E17" s="144"/>
      <c r="F17" s="144"/>
      <c r="G17" s="144"/>
      <c r="H17" s="145"/>
      <c r="I17" s="145"/>
      <c r="J17" s="145"/>
      <c r="K17" s="145"/>
      <c r="L17" s="145"/>
      <c r="M17" s="145"/>
      <c r="N17" s="145"/>
      <c r="O17" s="145"/>
      <c r="P17" s="145"/>
      <c r="Q17" s="145"/>
    </row>
    <row r="18" spans="1:17">
      <c r="A18" s="76" t="s">
        <v>227</v>
      </c>
      <c r="B18" s="144"/>
      <c r="C18" s="144"/>
      <c r="D18" s="144"/>
      <c r="E18" s="144"/>
      <c r="F18" s="144"/>
      <c r="G18" s="144"/>
      <c r="H18" s="143">
        <f t="shared" ref="H18:Q18" si="1">SUM(H13:H17)</f>
        <v>0</v>
      </c>
      <c r="I18" s="143">
        <f t="shared" si="1"/>
        <v>0</v>
      </c>
      <c r="J18" s="143">
        <f t="shared" si="1"/>
        <v>0</v>
      </c>
      <c r="K18" s="143">
        <f t="shared" si="1"/>
        <v>0</v>
      </c>
      <c r="L18" s="143">
        <f t="shared" si="1"/>
        <v>0</v>
      </c>
      <c r="M18" s="143">
        <f t="shared" si="1"/>
        <v>0</v>
      </c>
      <c r="N18" s="143">
        <f t="shared" si="1"/>
        <v>0</v>
      </c>
      <c r="O18" s="143">
        <f t="shared" si="1"/>
        <v>0</v>
      </c>
      <c r="P18" s="143">
        <f t="shared" si="1"/>
        <v>0</v>
      </c>
      <c r="Q18" s="143">
        <f t="shared" si="1"/>
        <v>0</v>
      </c>
    </row>
    <row r="19" spans="1:17">
      <c r="A19" s="148"/>
      <c r="B19" s="144"/>
      <c r="C19" s="144"/>
      <c r="D19" s="144"/>
      <c r="E19" s="144"/>
      <c r="F19" s="144"/>
      <c r="G19" s="144"/>
      <c r="H19" s="147"/>
      <c r="I19" s="147"/>
      <c r="J19" s="147"/>
      <c r="K19" s="147"/>
      <c r="L19" s="147"/>
      <c r="M19" s="147"/>
      <c r="N19" s="147"/>
      <c r="O19" s="147"/>
      <c r="P19" s="147"/>
      <c r="Q19" s="147"/>
    </row>
    <row r="20" spans="1:17">
      <c r="A20" s="155" t="s">
        <v>226</v>
      </c>
      <c r="B20" s="144"/>
      <c r="C20" s="144"/>
      <c r="D20" s="144"/>
      <c r="E20" s="144"/>
      <c r="F20" s="144"/>
      <c r="G20" s="144"/>
      <c r="H20" s="145"/>
      <c r="I20" s="145"/>
      <c r="J20" s="145"/>
      <c r="K20" s="145"/>
      <c r="L20" s="145"/>
      <c r="M20" s="145"/>
      <c r="N20" s="145"/>
      <c r="O20" s="145"/>
      <c r="P20" s="145"/>
      <c r="Q20" s="145"/>
    </row>
    <row r="21" spans="1:17">
      <c r="A21" s="148"/>
      <c r="B21" s="144"/>
      <c r="C21" s="144"/>
      <c r="D21" s="144"/>
      <c r="E21" s="144"/>
      <c r="F21" s="144"/>
      <c r="G21" s="144"/>
      <c r="H21" s="147"/>
      <c r="I21" s="147"/>
      <c r="J21" s="147"/>
      <c r="K21" s="147"/>
      <c r="L21" s="147"/>
      <c r="M21" s="147"/>
      <c r="N21" s="147"/>
      <c r="O21" s="147"/>
      <c r="P21" s="147"/>
      <c r="Q21" s="147"/>
    </row>
    <row r="22" spans="1:17">
      <c r="A22" s="158" t="s">
        <v>225</v>
      </c>
      <c r="B22" s="144"/>
      <c r="C22" s="144"/>
      <c r="D22" s="144"/>
      <c r="E22" s="144"/>
      <c r="F22" s="144"/>
      <c r="G22" s="144"/>
      <c r="H22" s="147"/>
      <c r="I22" s="147"/>
      <c r="J22" s="147"/>
      <c r="K22" s="147"/>
      <c r="L22" s="147"/>
      <c r="M22" s="147"/>
      <c r="N22" s="147"/>
      <c r="O22" s="147"/>
      <c r="P22" s="147"/>
      <c r="Q22" s="147"/>
    </row>
    <row r="23" spans="1:17">
      <c r="A23" s="71" t="s">
        <v>224</v>
      </c>
      <c r="B23" s="144"/>
      <c r="C23" s="144"/>
      <c r="D23" s="144"/>
      <c r="E23" s="144"/>
      <c r="F23" s="144"/>
      <c r="G23" s="144"/>
      <c r="H23" s="145"/>
      <c r="I23" s="145"/>
      <c r="J23" s="145"/>
      <c r="K23" s="145"/>
      <c r="L23" s="145"/>
      <c r="M23" s="145"/>
      <c r="N23" s="145"/>
      <c r="O23" s="145"/>
      <c r="P23" s="145"/>
      <c r="Q23" s="145"/>
    </row>
    <row r="24" spans="1:17">
      <c r="A24" s="71" t="s">
        <v>223</v>
      </c>
      <c r="B24" s="144"/>
      <c r="C24" s="144"/>
      <c r="D24" s="144"/>
      <c r="E24" s="144"/>
      <c r="F24" s="144"/>
      <c r="G24" s="144"/>
      <c r="H24" s="145"/>
      <c r="I24" s="145"/>
      <c r="J24" s="145"/>
      <c r="K24" s="145"/>
      <c r="L24" s="145"/>
      <c r="M24" s="145"/>
      <c r="N24" s="145"/>
      <c r="O24" s="145"/>
      <c r="P24" s="145"/>
      <c r="Q24" s="145"/>
    </row>
    <row r="25" spans="1:17">
      <c r="A25" s="71" t="s">
        <v>222</v>
      </c>
      <c r="B25" s="144"/>
      <c r="C25" s="144"/>
      <c r="D25" s="144"/>
      <c r="E25" s="144"/>
      <c r="F25" s="144"/>
      <c r="G25" s="144"/>
      <c r="H25" s="145"/>
      <c r="I25" s="145"/>
      <c r="J25" s="145"/>
      <c r="K25" s="145"/>
      <c r="L25" s="145"/>
      <c r="M25" s="145"/>
      <c r="N25" s="145"/>
      <c r="O25" s="145"/>
      <c r="P25" s="145"/>
      <c r="Q25" s="145"/>
    </row>
    <row r="26" spans="1:17">
      <c r="A26" s="71" t="s">
        <v>221</v>
      </c>
      <c r="B26" s="144"/>
      <c r="C26" s="144"/>
      <c r="D26" s="144"/>
      <c r="E26" s="144"/>
      <c r="F26" s="144"/>
      <c r="G26" s="144"/>
      <c r="H26" s="145"/>
      <c r="I26" s="145"/>
      <c r="J26" s="145"/>
      <c r="K26" s="145"/>
      <c r="L26" s="145"/>
      <c r="M26" s="145"/>
      <c r="N26" s="145"/>
      <c r="O26" s="145"/>
      <c r="P26" s="145"/>
      <c r="Q26" s="145"/>
    </row>
    <row r="27" spans="1:17">
      <c r="A27" s="157" t="s">
        <v>220</v>
      </c>
      <c r="B27" s="144"/>
      <c r="C27" s="144"/>
      <c r="D27" s="144"/>
      <c r="E27" s="144"/>
      <c r="F27" s="144"/>
      <c r="G27" s="144"/>
      <c r="H27" s="145"/>
      <c r="I27" s="145"/>
      <c r="J27" s="145"/>
      <c r="K27" s="145"/>
      <c r="L27" s="145"/>
      <c r="M27" s="145"/>
      <c r="N27" s="145"/>
      <c r="O27" s="145"/>
      <c r="P27" s="145"/>
      <c r="Q27" s="145"/>
    </row>
    <row r="28" spans="1:17">
      <c r="A28" s="155" t="s">
        <v>219</v>
      </c>
      <c r="B28" s="144"/>
      <c r="C28" s="144"/>
      <c r="D28" s="144"/>
      <c r="E28" s="144"/>
      <c r="F28" s="144"/>
      <c r="G28" s="144"/>
      <c r="H28" s="143">
        <f t="shared" ref="H28:Q28" si="2">SUM(H23:H27)</f>
        <v>0</v>
      </c>
      <c r="I28" s="143">
        <f t="shared" si="2"/>
        <v>0</v>
      </c>
      <c r="J28" s="143">
        <f t="shared" si="2"/>
        <v>0</v>
      </c>
      <c r="K28" s="143">
        <f t="shared" si="2"/>
        <v>0</v>
      </c>
      <c r="L28" s="143">
        <f t="shared" si="2"/>
        <v>0</v>
      </c>
      <c r="M28" s="143">
        <f t="shared" si="2"/>
        <v>0</v>
      </c>
      <c r="N28" s="143">
        <f t="shared" si="2"/>
        <v>0</v>
      </c>
      <c r="O28" s="143">
        <f t="shared" si="2"/>
        <v>0</v>
      </c>
      <c r="P28" s="143">
        <f t="shared" si="2"/>
        <v>0</v>
      </c>
      <c r="Q28" s="143">
        <f t="shared" si="2"/>
        <v>0</v>
      </c>
    </row>
    <row r="29" spans="1:17">
      <c r="A29" s="148"/>
      <c r="B29" s="144"/>
      <c r="C29" s="144"/>
      <c r="D29" s="144"/>
      <c r="E29" s="144"/>
      <c r="F29" s="144"/>
      <c r="G29" s="144"/>
      <c r="H29" s="147"/>
      <c r="I29" s="147"/>
      <c r="J29" s="147"/>
      <c r="K29" s="147"/>
      <c r="L29" s="147"/>
      <c r="M29" s="147"/>
      <c r="N29" s="147"/>
      <c r="O29" s="147"/>
      <c r="P29" s="147"/>
      <c r="Q29" s="147"/>
    </row>
    <row r="30" spans="1:17">
      <c r="A30" s="155" t="s">
        <v>218</v>
      </c>
      <c r="B30" s="144"/>
      <c r="C30" s="144"/>
      <c r="D30" s="144"/>
      <c r="E30" s="144"/>
      <c r="F30" s="144"/>
      <c r="G30" s="144"/>
      <c r="H30" s="145"/>
      <c r="I30" s="145"/>
      <c r="J30" s="145"/>
      <c r="K30" s="145"/>
      <c r="L30" s="145"/>
      <c r="M30" s="145"/>
      <c r="N30" s="145"/>
      <c r="O30" s="145"/>
      <c r="P30" s="145"/>
      <c r="Q30" s="145"/>
    </row>
    <row r="31" spans="1:17">
      <c r="A31" s="148"/>
      <c r="B31" s="144"/>
      <c r="C31" s="144"/>
      <c r="D31" s="144"/>
      <c r="E31" s="144"/>
      <c r="F31" s="144"/>
      <c r="G31" s="144"/>
      <c r="H31" s="147"/>
      <c r="I31" s="147"/>
      <c r="J31" s="147"/>
      <c r="K31" s="147"/>
      <c r="L31" s="147"/>
      <c r="M31" s="147"/>
      <c r="N31" s="147"/>
      <c r="O31" s="147"/>
      <c r="P31" s="147"/>
      <c r="Q31" s="147"/>
    </row>
    <row r="32" spans="1:17">
      <c r="A32" s="151" t="s">
        <v>217</v>
      </c>
      <c r="B32" s="144"/>
      <c r="C32" s="144"/>
      <c r="D32" s="144"/>
      <c r="E32" s="144"/>
      <c r="F32" s="144"/>
      <c r="G32" s="144"/>
      <c r="H32" s="147"/>
      <c r="I32" s="147"/>
      <c r="J32" s="147"/>
      <c r="K32" s="147"/>
      <c r="L32" s="147"/>
      <c r="M32" s="147"/>
      <c r="N32" s="147"/>
      <c r="O32" s="147"/>
      <c r="P32" s="147"/>
      <c r="Q32" s="147"/>
    </row>
    <row r="33" spans="1:17">
      <c r="A33" s="71" t="s">
        <v>216</v>
      </c>
      <c r="B33" s="144"/>
      <c r="C33" s="144"/>
      <c r="D33" s="144"/>
      <c r="E33" s="144"/>
      <c r="F33" s="144"/>
      <c r="G33" s="144"/>
      <c r="H33" s="145"/>
      <c r="I33" s="145"/>
      <c r="J33" s="145"/>
      <c r="K33" s="145"/>
      <c r="L33" s="145"/>
      <c r="M33" s="145"/>
      <c r="N33" s="145"/>
      <c r="O33" s="145"/>
      <c r="P33" s="145"/>
      <c r="Q33" s="145"/>
    </row>
    <row r="34" spans="1:17">
      <c r="A34" s="156" t="s">
        <v>215</v>
      </c>
      <c r="B34" s="144"/>
      <c r="C34" s="144"/>
      <c r="D34" s="144"/>
      <c r="E34" s="144"/>
      <c r="F34" s="144"/>
      <c r="G34" s="144"/>
      <c r="H34" s="145"/>
      <c r="I34" s="145"/>
      <c r="J34" s="145"/>
      <c r="K34" s="145"/>
      <c r="L34" s="145"/>
      <c r="M34" s="145"/>
      <c r="N34" s="145"/>
      <c r="O34" s="145"/>
      <c r="P34" s="145"/>
      <c r="Q34" s="145"/>
    </row>
    <row r="35" spans="1:17">
      <c r="A35" s="71" t="s">
        <v>214</v>
      </c>
      <c r="B35" s="144"/>
      <c r="C35" s="144"/>
      <c r="D35" s="144"/>
      <c r="E35" s="144"/>
      <c r="F35" s="144"/>
      <c r="G35" s="144"/>
      <c r="H35" s="145"/>
      <c r="I35" s="145"/>
      <c r="J35" s="145"/>
      <c r="K35" s="145"/>
      <c r="L35" s="145"/>
      <c r="M35" s="145"/>
      <c r="N35" s="145"/>
      <c r="O35" s="145"/>
      <c r="P35" s="145"/>
      <c r="Q35" s="145"/>
    </row>
    <row r="36" spans="1:17">
      <c r="A36" s="71" t="s">
        <v>213</v>
      </c>
      <c r="B36" s="144"/>
      <c r="C36" s="144"/>
      <c r="D36" s="144"/>
      <c r="E36" s="144"/>
      <c r="F36" s="144"/>
      <c r="G36" s="144"/>
      <c r="H36" s="145"/>
      <c r="I36" s="145"/>
      <c r="J36" s="145"/>
      <c r="K36" s="145"/>
      <c r="L36" s="145"/>
      <c r="M36" s="145"/>
      <c r="N36" s="145"/>
      <c r="O36" s="145"/>
      <c r="P36" s="145"/>
      <c r="Q36" s="145"/>
    </row>
    <row r="37" spans="1:17">
      <c r="A37" s="71" t="s">
        <v>212</v>
      </c>
      <c r="B37" s="144"/>
      <c r="C37" s="144"/>
      <c r="D37" s="144"/>
      <c r="E37" s="144"/>
      <c r="F37" s="144"/>
      <c r="G37" s="144"/>
      <c r="H37" s="145"/>
      <c r="I37" s="145"/>
      <c r="J37" s="145"/>
      <c r="K37" s="145"/>
      <c r="L37" s="145"/>
      <c r="M37" s="145"/>
      <c r="N37" s="145"/>
      <c r="O37" s="145"/>
      <c r="P37" s="145"/>
      <c r="Q37" s="145"/>
    </row>
    <row r="38" spans="1:17">
      <c r="A38" s="71" t="s">
        <v>211</v>
      </c>
      <c r="B38" s="144"/>
      <c r="C38" s="144"/>
      <c r="D38" s="144"/>
      <c r="E38" s="144"/>
      <c r="F38" s="144"/>
      <c r="G38" s="144"/>
      <c r="H38" s="145"/>
      <c r="I38" s="145"/>
      <c r="J38" s="145"/>
      <c r="K38" s="145"/>
      <c r="L38" s="145"/>
      <c r="M38" s="145"/>
      <c r="N38" s="145"/>
      <c r="O38" s="145"/>
      <c r="P38" s="145"/>
      <c r="Q38" s="145"/>
    </row>
    <row r="39" spans="1:17">
      <c r="A39" s="71" t="s">
        <v>210</v>
      </c>
      <c r="B39" s="144"/>
      <c r="C39" s="144"/>
      <c r="D39" s="144"/>
      <c r="E39" s="144"/>
      <c r="F39" s="144"/>
      <c r="G39" s="144"/>
      <c r="H39" s="145"/>
      <c r="I39" s="145"/>
      <c r="J39" s="145"/>
      <c r="K39" s="145"/>
      <c r="L39" s="145"/>
      <c r="M39" s="145"/>
      <c r="N39" s="145"/>
      <c r="O39" s="145"/>
      <c r="P39" s="145"/>
      <c r="Q39" s="145"/>
    </row>
    <row r="40" spans="1:17">
      <c r="A40" s="155" t="s">
        <v>209</v>
      </c>
      <c r="B40" s="144"/>
      <c r="C40" s="144"/>
      <c r="D40" s="144"/>
      <c r="E40" s="144"/>
      <c r="F40" s="144"/>
      <c r="G40" s="144"/>
      <c r="H40" s="143">
        <f t="shared" ref="H40:Q40" si="3">SUM(H33:H39)</f>
        <v>0</v>
      </c>
      <c r="I40" s="143">
        <f t="shared" si="3"/>
        <v>0</v>
      </c>
      <c r="J40" s="143">
        <f t="shared" si="3"/>
        <v>0</v>
      </c>
      <c r="K40" s="143">
        <f t="shared" si="3"/>
        <v>0</v>
      </c>
      <c r="L40" s="143">
        <f t="shared" si="3"/>
        <v>0</v>
      </c>
      <c r="M40" s="143">
        <f t="shared" si="3"/>
        <v>0</v>
      </c>
      <c r="N40" s="143">
        <f t="shared" si="3"/>
        <v>0</v>
      </c>
      <c r="O40" s="143">
        <f t="shared" si="3"/>
        <v>0</v>
      </c>
      <c r="P40" s="143">
        <f t="shared" si="3"/>
        <v>0</v>
      </c>
      <c r="Q40" s="143">
        <f t="shared" si="3"/>
        <v>0</v>
      </c>
    </row>
    <row r="41" spans="1:17">
      <c r="A41" s="148"/>
      <c r="B41" s="144"/>
      <c r="C41" s="144"/>
      <c r="D41" s="144"/>
      <c r="E41" s="144"/>
      <c r="F41" s="144"/>
      <c r="G41" s="144"/>
      <c r="H41" s="147"/>
      <c r="I41" s="147"/>
      <c r="J41" s="147"/>
      <c r="K41" s="147"/>
      <c r="L41" s="147"/>
      <c r="M41" s="147"/>
      <c r="N41" s="147"/>
      <c r="O41" s="147"/>
      <c r="P41" s="147"/>
      <c r="Q41" s="147"/>
    </row>
    <row r="42" spans="1:17" ht="15">
      <c r="A42" s="155" t="s">
        <v>208</v>
      </c>
      <c r="B42" s="144"/>
      <c r="C42" s="144"/>
      <c r="D42" s="144"/>
      <c r="E42" s="144"/>
      <c r="F42" s="144"/>
      <c r="G42" s="144"/>
      <c r="H42" s="143">
        <f t="shared" ref="H42:Q42" si="4">H10+H18+H20+H28+H30+H40</f>
        <v>0</v>
      </c>
      <c r="I42" s="143">
        <f t="shared" si="4"/>
        <v>0</v>
      </c>
      <c r="J42" s="143">
        <f t="shared" si="4"/>
        <v>0</v>
      </c>
      <c r="K42" s="143">
        <f t="shared" si="4"/>
        <v>0</v>
      </c>
      <c r="L42" s="143">
        <f t="shared" si="4"/>
        <v>0</v>
      </c>
      <c r="M42" s="143">
        <f t="shared" si="4"/>
        <v>0</v>
      </c>
      <c r="N42" s="143">
        <f t="shared" si="4"/>
        <v>0</v>
      </c>
      <c r="O42" s="143">
        <f t="shared" si="4"/>
        <v>0</v>
      </c>
      <c r="P42" s="143">
        <f t="shared" si="4"/>
        <v>0</v>
      </c>
      <c r="Q42" s="143">
        <f t="shared" si="4"/>
        <v>0</v>
      </c>
    </row>
    <row r="43" spans="1:17">
      <c r="A43" s="154" t="s">
        <v>207</v>
      </c>
      <c r="B43" s="144"/>
      <c r="C43" s="144"/>
      <c r="D43" s="144"/>
      <c r="E43" s="144"/>
      <c r="F43" s="144"/>
      <c r="G43" s="144"/>
      <c r="H43" s="145"/>
      <c r="I43" s="145"/>
      <c r="J43" s="145"/>
      <c r="K43" s="145"/>
      <c r="L43" s="145"/>
      <c r="M43" s="145"/>
      <c r="N43" s="145"/>
      <c r="O43" s="145"/>
      <c r="P43" s="145"/>
      <c r="Q43" s="145"/>
    </row>
    <row r="44" spans="1:17" ht="15">
      <c r="A44" s="153" t="s">
        <v>206</v>
      </c>
      <c r="B44" s="144"/>
      <c r="C44" s="144"/>
      <c r="D44" s="144"/>
      <c r="E44" s="144"/>
      <c r="F44" s="144"/>
      <c r="G44" s="144"/>
      <c r="H44" s="143">
        <f t="shared" ref="H44:Q44" si="5">SUM(H42+H43)</f>
        <v>0</v>
      </c>
      <c r="I44" s="143">
        <f t="shared" si="5"/>
        <v>0</v>
      </c>
      <c r="J44" s="143">
        <f t="shared" si="5"/>
        <v>0</v>
      </c>
      <c r="K44" s="143">
        <f t="shared" si="5"/>
        <v>0</v>
      </c>
      <c r="L44" s="143">
        <f t="shared" si="5"/>
        <v>0</v>
      </c>
      <c r="M44" s="143">
        <f t="shared" si="5"/>
        <v>0</v>
      </c>
      <c r="N44" s="143">
        <f t="shared" si="5"/>
        <v>0</v>
      </c>
      <c r="O44" s="143">
        <f t="shared" si="5"/>
        <v>0</v>
      </c>
      <c r="P44" s="143">
        <f t="shared" si="5"/>
        <v>0</v>
      </c>
      <c r="Q44" s="143">
        <f t="shared" si="5"/>
        <v>0</v>
      </c>
    </row>
    <row r="45" spans="1:17">
      <c r="A45" s="152"/>
      <c r="B45" s="144"/>
      <c r="C45" s="144"/>
      <c r="D45" s="144"/>
      <c r="E45" s="144"/>
      <c r="F45" s="144"/>
      <c r="G45" s="144"/>
      <c r="H45" s="147"/>
      <c r="I45" s="147"/>
      <c r="J45" s="147"/>
      <c r="K45" s="147"/>
      <c r="L45" s="147"/>
      <c r="M45" s="147"/>
      <c r="N45" s="147"/>
      <c r="O45" s="147"/>
      <c r="P45" s="147"/>
      <c r="Q45" s="147"/>
    </row>
    <row r="46" spans="1:17">
      <c r="A46" s="151" t="s">
        <v>205</v>
      </c>
      <c r="B46" s="150"/>
      <c r="C46" s="150"/>
      <c r="D46" s="150"/>
      <c r="E46" s="150"/>
      <c r="F46" s="150"/>
      <c r="G46" s="150"/>
      <c r="H46" s="149"/>
      <c r="I46" s="149"/>
      <c r="J46" s="149"/>
      <c r="K46" s="149"/>
      <c r="L46" s="149"/>
      <c r="M46" s="149"/>
      <c r="N46" s="149"/>
      <c r="O46" s="149"/>
      <c r="P46" s="149"/>
      <c r="Q46" s="149"/>
    </row>
    <row r="47" spans="1:17">
      <c r="A47" s="148"/>
      <c r="B47" s="144"/>
      <c r="C47" s="144"/>
      <c r="D47" s="144"/>
      <c r="E47" s="144"/>
      <c r="F47" s="144"/>
      <c r="G47" s="144"/>
      <c r="H47" s="147"/>
      <c r="I47" s="147"/>
      <c r="J47" s="147"/>
      <c r="K47" s="147"/>
      <c r="L47" s="147"/>
      <c r="M47" s="147"/>
      <c r="N47" s="147"/>
      <c r="O47" s="147"/>
      <c r="P47" s="147"/>
      <c r="Q47" s="147"/>
    </row>
    <row r="48" spans="1:17">
      <c r="A48" s="71" t="s">
        <v>204</v>
      </c>
      <c r="B48" s="144"/>
      <c r="C48" s="144"/>
      <c r="D48" s="144"/>
      <c r="E48" s="144"/>
      <c r="F48" s="144"/>
      <c r="G48" s="144"/>
      <c r="H48" s="146"/>
      <c r="I48" s="146"/>
      <c r="J48" s="146"/>
      <c r="K48" s="146"/>
      <c r="L48" s="146"/>
      <c r="M48" s="146"/>
      <c r="N48" s="146"/>
      <c r="O48" s="146"/>
      <c r="P48" s="146"/>
      <c r="Q48" s="146"/>
    </row>
    <row r="49" spans="1:17">
      <c r="A49" s="71" t="s">
        <v>203</v>
      </c>
      <c r="B49" s="144"/>
      <c r="C49" s="144"/>
      <c r="D49" s="144"/>
      <c r="E49" s="144"/>
      <c r="F49" s="144"/>
      <c r="G49" s="144"/>
      <c r="H49" s="143">
        <f t="shared" ref="H49:Q49" si="6">H44</f>
        <v>0</v>
      </c>
      <c r="I49" s="143">
        <f t="shared" si="6"/>
        <v>0</v>
      </c>
      <c r="J49" s="143">
        <f t="shared" si="6"/>
        <v>0</v>
      </c>
      <c r="K49" s="143">
        <f t="shared" si="6"/>
        <v>0</v>
      </c>
      <c r="L49" s="143">
        <f t="shared" si="6"/>
        <v>0</v>
      </c>
      <c r="M49" s="143">
        <f t="shared" si="6"/>
        <v>0</v>
      </c>
      <c r="N49" s="143">
        <f t="shared" si="6"/>
        <v>0</v>
      </c>
      <c r="O49" s="143">
        <f t="shared" si="6"/>
        <v>0</v>
      </c>
      <c r="P49" s="143">
        <f t="shared" si="6"/>
        <v>0</v>
      </c>
      <c r="Q49" s="143">
        <f t="shared" si="6"/>
        <v>0</v>
      </c>
    </row>
    <row r="50" spans="1:17">
      <c r="A50" s="71" t="s">
        <v>202</v>
      </c>
      <c r="B50" s="144"/>
      <c r="C50" s="144"/>
      <c r="D50" s="144"/>
      <c r="E50" s="144"/>
      <c r="F50" s="144"/>
      <c r="G50" s="144"/>
      <c r="H50" s="145"/>
      <c r="I50" s="145">
        <v>0</v>
      </c>
      <c r="J50" s="145">
        <v>0</v>
      </c>
      <c r="K50" s="145">
        <v>0</v>
      </c>
      <c r="L50" s="145">
        <v>0</v>
      </c>
      <c r="M50" s="145">
        <v>0</v>
      </c>
      <c r="N50" s="145">
        <v>0</v>
      </c>
      <c r="O50" s="145">
        <v>0</v>
      </c>
      <c r="P50" s="145">
        <v>0</v>
      </c>
      <c r="Q50" s="145">
        <v>0</v>
      </c>
    </row>
    <row r="51" spans="1:17">
      <c r="A51" s="71" t="s">
        <v>201</v>
      </c>
      <c r="B51" s="144"/>
      <c r="C51" s="144"/>
      <c r="D51" s="144"/>
      <c r="E51" s="144"/>
      <c r="F51" s="144"/>
      <c r="G51" s="144"/>
      <c r="H51" s="145"/>
      <c r="I51" s="145">
        <v>0</v>
      </c>
      <c r="J51" s="145">
        <v>0</v>
      </c>
      <c r="K51" s="145">
        <v>0</v>
      </c>
      <c r="L51" s="145">
        <v>0</v>
      </c>
      <c r="M51" s="145">
        <v>0</v>
      </c>
      <c r="N51" s="145">
        <v>0</v>
      </c>
      <c r="O51" s="145">
        <v>0</v>
      </c>
      <c r="P51" s="145">
        <v>0</v>
      </c>
      <c r="Q51" s="145">
        <v>0</v>
      </c>
    </row>
    <row r="52" spans="1:17">
      <c r="A52" s="71" t="s">
        <v>200</v>
      </c>
      <c r="B52" s="144"/>
      <c r="C52" s="144"/>
      <c r="D52" s="144"/>
      <c r="E52" s="144"/>
      <c r="F52" s="144"/>
      <c r="G52" s="144"/>
      <c r="H52" s="145"/>
      <c r="I52" s="145"/>
      <c r="J52" s="145"/>
      <c r="K52" s="145"/>
      <c r="L52" s="145"/>
      <c r="M52" s="145"/>
      <c r="N52" s="145"/>
      <c r="O52" s="145"/>
      <c r="P52" s="145"/>
      <c r="Q52" s="145"/>
    </row>
    <row r="53" spans="1:17">
      <c r="A53" s="71" t="s">
        <v>199</v>
      </c>
      <c r="B53" s="144"/>
      <c r="C53" s="144"/>
      <c r="D53" s="144"/>
      <c r="E53" s="144"/>
      <c r="F53" s="144"/>
      <c r="G53" s="144"/>
      <c r="H53" s="145"/>
      <c r="I53" s="145"/>
      <c r="J53" s="145"/>
      <c r="K53" s="145"/>
      <c r="L53" s="145"/>
      <c r="M53" s="145"/>
      <c r="N53" s="145"/>
      <c r="O53" s="145"/>
      <c r="P53" s="145"/>
      <c r="Q53" s="145"/>
    </row>
    <row r="54" spans="1:17">
      <c r="A54" s="71" t="s">
        <v>198</v>
      </c>
      <c r="B54" s="144"/>
      <c r="C54" s="144"/>
      <c r="D54" s="144"/>
      <c r="E54" s="144"/>
      <c r="F54" s="144"/>
      <c r="G54" s="144"/>
      <c r="H54" s="145"/>
      <c r="I54" s="145"/>
      <c r="J54" s="145"/>
      <c r="K54" s="145"/>
      <c r="L54" s="145"/>
      <c r="M54" s="145"/>
      <c r="N54" s="145"/>
      <c r="O54" s="145"/>
      <c r="P54" s="145"/>
      <c r="Q54" s="145"/>
    </row>
    <row r="55" spans="1:17">
      <c r="A55" s="71" t="s">
        <v>197</v>
      </c>
      <c r="B55" s="144"/>
      <c r="C55" s="144"/>
      <c r="D55" s="144"/>
      <c r="E55" s="144"/>
      <c r="F55" s="144"/>
      <c r="G55" s="144"/>
      <c r="H55" s="143">
        <f t="shared" ref="H55:Q55" si="7">SUM(H48:H54)</f>
        <v>0</v>
      </c>
      <c r="I55" s="143">
        <f t="shared" si="7"/>
        <v>0</v>
      </c>
      <c r="J55" s="143">
        <f t="shared" si="7"/>
        <v>0</v>
      </c>
      <c r="K55" s="143">
        <f t="shared" si="7"/>
        <v>0</v>
      </c>
      <c r="L55" s="143">
        <f t="shared" si="7"/>
        <v>0</v>
      </c>
      <c r="M55" s="143">
        <f t="shared" si="7"/>
        <v>0</v>
      </c>
      <c r="N55" s="143">
        <f t="shared" si="7"/>
        <v>0</v>
      </c>
      <c r="O55" s="143">
        <f t="shared" si="7"/>
        <v>0</v>
      </c>
      <c r="P55" s="143">
        <f t="shared" si="7"/>
        <v>0</v>
      </c>
      <c r="Q55" s="143">
        <f t="shared" si="7"/>
        <v>0</v>
      </c>
    </row>
    <row r="58" spans="1:17" s="160" customFormat="1" ht="15">
      <c r="A58" s="132" t="s">
        <v>148</v>
      </c>
      <c r="H58" s="95" t="str">
        <f t="shared" ref="H58:Q58" si="8">$A$58</f>
        <v>ETO</v>
      </c>
      <c r="I58" s="95" t="str">
        <f t="shared" si="8"/>
        <v>ETO</v>
      </c>
      <c r="J58" s="95" t="str">
        <f t="shared" si="8"/>
        <v>ETO</v>
      </c>
      <c r="K58" s="95" t="str">
        <f t="shared" si="8"/>
        <v>ETO</v>
      </c>
      <c r="L58" s="95" t="str">
        <f t="shared" si="8"/>
        <v>ETO</v>
      </c>
      <c r="M58" s="95" t="str">
        <f t="shared" si="8"/>
        <v>ETO</v>
      </c>
      <c r="N58" s="95" t="str">
        <f t="shared" si="8"/>
        <v>ETO</v>
      </c>
      <c r="O58" s="95" t="str">
        <f t="shared" si="8"/>
        <v>ETO</v>
      </c>
      <c r="P58" s="95" t="str">
        <f t="shared" si="8"/>
        <v>ETO</v>
      </c>
      <c r="Q58" s="95" t="str">
        <f t="shared" si="8"/>
        <v>ETO</v>
      </c>
    </row>
    <row r="59" spans="1:17" s="160" customFormat="1">
      <c r="A59" s="161" t="s">
        <v>146</v>
      </c>
      <c r="H59" s="99">
        <v>2012</v>
      </c>
      <c r="I59" s="99">
        <f t="shared" ref="I59:Q59" si="9">SUM(H59+1)</f>
        <v>2013</v>
      </c>
      <c r="J59" s="99">
        <f t="shared" si="9"/>
        <v>2014</v>
      </c>
      <c r="K59" s="99">
        <f t="shared" si="9"/>
        <v>2015</v>
      </c>
      <c r="L59" s="99">
        <f t="shared" si="9"/>
        <v>2016</v>
      </c>
      <c r="M59" s="99">
        <f t="shared" si="9"/>
        <v>2017</v>
      </c>
      <c r="N59" s="99">
        <f t="shared" si="9"/>
        <v>2018</v>
      </c>
      <c r="O59" s="99">
        <f t="shared" si="9"/>
        <v>2019</v>
      </c>
      <c r="P59" s="99">
        <f t="shared" si="9"/>
        <v>2020</v>
      </c>
      <c r="Q59" s="99">
        <f t="shared" si="9"/>
        <v>2021</v>
      </c>
    </row>
    <row r="60" spans="1:17">
      <c r="A60" s="159"/>
    </row>
    <row r="61" spans="1:17">
      <c r="A61" s="155" t="s">
        <v>234</v>
      </c>
      <c r="B61" s="144"/>
      <c r="C61" s="144"/>
      <c r="D61" s="144"/>
      <c r="E61" s="144"/>
      <c r="F61" s="144"/>
      <c r="G61" s="144"/>
      <c r="H61" s="145"/>
      <c r="I61" s="145"/>
      <c r="J61" s="145"/>
      <c r="K61" s="145"/>
      <c r="L61" s="145"/>
      <c r="M61" s="145"/>
      <c r="N61" s="145"/>
      <c r="O61" s="145"/>
      <c r="P61" s="145"/>
      <c r="Q61" s="145"/>
    </row>
    <row r="62" spans="1:17">
      <c r="A62" s="148"/>
      <c r="B62" s="144"/>
      <c r="C62" s="144"/>
      <c r="D62" s="144"/>
      <c r="E62" s="144"/>
      <c r="F62" s="144"/>
      <c r="G62" s="144"/>
      <c r="H62" s="147"/>
      <c r="I62" s="147"/>
      <c r="J62" s="147"/>
      <c r="K62" s="147"/>
      <c r="L62" s="147"/>
      <c r="M62" s="147"/>
      <c r="N62" s="147"/>
      <c r="O62" s="147"/>
      <c r="P62" s="147"/>
      <c r="Q62" s="147"/>
    </row>
    <row r="63" spans="1:17">
      <c r="A63" s="151" t="s">
        <v>233</v>
      </c>
      <c r="B63" s="144"/>
      <c r="C63" s="144"/>
      <c r="D63" s="144"/>
      <c r="E63" s="144"/>
      <c r="F63" s="144"/>
      <c r="G63" s="150"/>
      <c r="H63" s="149"/>
      <c r="I63" s="149"/>
      <c r="J63" s="149"/>
      <c r="K63" s="149"/>
      <c r="L63" s="149"/>
      <c r="M63" s="149"/>
      <c r="N63" s="149"/>
      <c r="O63" s="149"/>
      <c r="P63" s="149"/>
      <c r="Q63" s="149"/>
    </row>
    <row r="64" spans="1:17">
      <c r="A64" s="71" t="s">
        <v>232</v>
      </c>
      <c r="B64" s="144"/>
      <c r="C64" s="144"/>
      <c r="D64" s="144"/>
      <c r="E64" s="144"/>
      <c r="F64" s="144"/>
      <c r="G64" s="144"/>
      <c r="H64" s="145"/>
      <c r="I64" s="145"/>
      <c r="J64" s="145"/>
      <c r="K64" s="145"/>
      <c r="L64" s="145"/>
      <c r="M64" s="145"/>
      <c r="N64" s="145"/>
      <c r="O64" s="145"/>
      <c r="P64" s="145"/>
      <c r="Q64" s="145"/>
    </row>
    <row r="65" spans="1:17">
      <c r="A65" s="71" t="s">
        <v>231</v>
      </c>
      <c r="B65" s="144"/>
      <c r="C65" s="144"/>
      <c r="D65" s="144"/>
      <c r="E65" s="144"/>
      <c r="F65" s="144"/>
      <c r="G65" s="144"/>
      <c r="H65" s="145"/>
      <c r="I65" s="145"/>
      <c r="J65" s="145"/>
      <c r="K65" s="145"/>
      <c r="L65" s="145"/>
      <c r="M65" s="145"/>
      <c r="N65" s="145"/>
      <c r="O65" s="145"/>
      <c r="P65" s="145"/>
      <c r="Q65" s="145"/>
    </row>
    <row r="66" spans="1:17">
      <c r="A66" s="71" t="s">
        <v>230</v>
      </c>
      <c r="B66" s="144"/>
      <c r="C66" s="144"/>
      <c r="D66" s="144"/>
      <c r="E66" s="144"/>
      <c r="F66" s="144"/>
      <c r="G66" s="144"/>
      <c r="H66" s="145"/>
      <c r="I66" s="145"/>
      <c r="J66" s="145"/>
      <c r="K66" s="145"/>
      <c r="L66" s="145"/>
      <c r="M66" s="145"/>
      <c r="N66" s="145"/>
      <c r="O66" s="145"/>
      <c r="P66" s="145"/>
      <c r="Q66" s="145"/>
    </row>
    <row r="67" spans="1:17">
      <c r="A67" s="71" t="s">
        <v>229</v>
      </c>
      <c r="B67" s="144"/>
      <c r="C67" s="144"/>
      <c r="D67" s="144"/>
      <c r="E67" s="144"/>
      <c r="F67" s="144"/>
      <c r="G67" s="144"/>
      <c r="H67" s="145"/>
      <c r="I67" s="145"/>
      <c r="J67" s="145"/>
      <c r="K67" s="145"/>
      <c r="L67" s="145"/>
      <c r="M67" s="145"/>
      <c r="N67" s="145"/>
      <c r="O67" s="145"/>
      <c r="P67" s="145"/>
      <c r="Q67" s="145"/>
    </row>
    <row r="68" spans="1:17">
      <c r="A68" s="71" t="s">
        <v>228</v>
      </c>
      <c r="B68" s="144"/>
      <c r="C68" s="144"/>
      <c r="D68" s="144"/>
      <c r="E68" s="144"/>
      <c r="F68" s="144"/>
      <c r="G68" s="144"/>
      <c r="H68" s="145"/>
      <c r="I68" s="145"/>
      <c r="J68" s="145"/>
      <c r="K68" s="145"/>
      <c r="L68" s="145"/>
      <c r="M68" s="145"/>
      <c r="N68" s="145"/>
      <c r="O68" s="145"/>
      <c r="P68" s="145"/>
      <c r="Q68" s="145"/>
    </row>
    <row r="69" spans="1:17">
      <c r="A69" s="76" t="s">
        <v>227</v>
      </c>
      <c r="B69" s="144"/>
      <c r="C69" s="144"/>
      <c r="D69" s="144"/>
      <c r="E69" s="144"/>
      <c r="F69" s="144"/>
      <c r="G69" s="144"/>
      <c r="H69" s="143">
        <f t="shared" ref="H69:Q69" si="10">SUM(H64:H68)</f>
        <v>0</v>
      </c>
      <c r="I69" s="143">
        <f t="shared" si="10"/>
        <v>0</v>
      </c>
      <c r="J69" s="143">
        <f t="shared" si="10"/>
        <v>0</v>
      </c>
      <c r="K69" s="143">
        <f t="shared" si="10"/>
        <v>0</v>
      </c>
      <c r="L69" s="143">
        <f t="shared" si="10"/>
        <v>0</v>
      </c>
      <c r="M69" s="143">
        <f t="shared" si="10"/>
        <v>0</v>
      </c>
      <c r="N69" s="143">
        <f t="shared" si="10"/>
        <v>0</v>
      </c>
      <c r="O69" s="143">
        <f t="shared" si="10"/>
        <v>0</v>
      </c>
      <c r="P69" s="143">
        <f t="shared" si="10"/>
        <v>0</v>
      </c>
      <c r="Q69" s="143">
        <f t="shared" si="10"/>
        <v>0</v>
      </c>
    </row>
    <row r="70" spans="1:17">
      <c r="A70" s="148"/>
      <c r="B70" s="144"/>
      <c r="C70" s="144"/>
      <c r="D70" s="144"/>
      <c r="E70" s="144"/>
      <c r="F70" s="144"/>
      <c r="G70" s="144"/>
      <c r="H70" s="147"/>
      <c r="I70" s="147"/>
      <c r="J70" s="147"/>
      <c r="K70" s="147"/>
      <c r="L70" s="147"/>
      <c r="M70" s="147"/>
      <c r="N70" s="147"/>
      <c r="O70" s="147"/>
      <c r="P70" s="147"/>
      <c r="Q70" s="147"/>
    </row>
    <row r="71" spans="1:17">
      <c r="A71" s="155" t="s">
        <v>226</v>
      </c>
      <c r="B71" s="144"/>
      <c r="C71" s="144"/>
      <c r="D71" s="144"/>
      <c r="E71" s="144"/>
      <c r="F71" s="144"/>
      <c r="G71" s="144"/>
      <c r="H71" s="145"/>
      <c r="I71" s="145"/>
      <c r="J71" s="145"/>
      <c r="K71" s="145"/>
      <c r="L71" s="145"/>
      <c r="M71" s="145"/>
      <c r="N71" s="145"/>
      <c r="O71" s="145"/>
      <c r="P71" s="145"/>
      <c r="Q71" s="145"/>
    </row>
    <row r="72" spans="1:17">
      <c r="A72" s="148"/>
      <c r="B72" s="144"/>
      <c r="C72" s="144"/>
      <c r="D72" s="144"/>
      <c r="E72" s="144"/>
      <c r="F72" s="144"/>
      <c r="G72" s="144"/>
      <c r="H72" s="147"/>
      <c r="I72" s="147"/>
      <c r="J72" s="147"/>
      <c r="K72" s="147"/>
      <c r="L72" s="147"/>
      <c r="M72" s="147"/>
      <c r="N72" s="147"/>
      <c r="O72" s="147"/>
      <c r="P72" s="147"/>
      <c r="Q72" s="147"/>
    </row>
    <row r="73" spans="1:17">
      <c r="A73" s="158" t="s">
        <v>225</v>
      </c>
      <c r="B73" s="144"/>
      <c r="C73" s="144"/>
      <c r="D73" s="144"/>
      <c r="E73" s="144"/>
      <c r="F73" s="144"/>
      <c r="G73" s="144"/>
      <c r="H73" s="147"/>
      <c r="I73" s="147"/>
      <c r="J73" s="147"/>
      <c r="K73" s="147"/>
      <c r="L73" s="147"/>
      <c r="M73" s="147"/>
      <c r="N73" s="147"/>
      <c r="O73" s="147"/>
      <c r="P73" s="147"/>
      <c r="Q73" s="147"/>
    </row>
    <row r="74" spans="1:17">
      <c r="A74" s="71" t="s">
        <v>224</v>
      </c>
      <c r="B74" s="144"/>
      <c r="C74" s="144"/>
      <c r="D74" s="144"/>
      <c r="E74" s="144"/>
      <c r="F74" s="144"/>
      <c r="G74" s="144"/>
      <c r="H74" s="145"/>
      <c r="I74" s="145"/>
      <c r="J74" s="145"/>
      <c r="K74" s="145"/>
      <c r="L74" s="145"/>
      <c r="M74" s="145"/>
      <c r="N74" s="145"/>
      <c r="O74" s="145"/>
      <c r="P74" s="145"/>
      <c r="Q74" s="145"/>
    </row>
    <row r="75" spans="1:17">
      <c r="A75" s="71" t="s">
        <v>223</v>
      </c>
      <c r="B75" s="144"/>
      <c r="C75" s="144"/>
      <c r="D75" s="144"/>
      <c r="E75" s="144"/>
      <c r="F75" s="144"/>
      <c r="G75" s="144"/>
      <c r="H75" s="145"/>
      <c r="I75" s="145"/>
      <c r="J75" s="145"/>
      <c r="K75" s="145"/>
      <c r="L75" s="145"/>
      <c r="M75" s="145"/>
      <c r="N75" s="145"/>
      <c r="O75" s="145"/>
      <c r="P75" s="145"/>
      <c r="Q75" s="145"/>
    </row>
    <row r="76" spans="1:17">
      <c r="A76" s="71" t="s">
        <v>222</v>
      </c>
      <c r="B76" s="144"/>
      <c r="C76" s="144"/>
      <c r="D76" s="144"/>
      <c r="E76" s="144"/>
      <c r="F76" s="144"/>
      <c r="G76" s="144"/>
      <c r="H76" s="145"/>
      <c r="I76" s="145"/>
      <c r="J76" s="145"/>
      <c r="K76" s="145"/>
      <c r="L76" s="145"/>
      <c r="M76" s="145"/>
      <c r="N76" s="145"/>
      <c r="O76" s="145"/>
      <c r="P76" s="145"/>
      <c r="Q76" s="145"/>
    </row>
    <row r="77" spans="1:17">
      <c r="A77" s="71" t="s">
        <v>221</v>
      </c>
      <c r="B77" s="144"/>
      <c r="C77" s="144"/>
      <c r="D77" s="144"/>
      <c r="E77" s="144"/>
      <c r="F77" s="144"/>
      <c r="G77" s="144"/>
      <c r="H77" s="145"/>
      <c r="I77" s="145"/>
      <c r="J77" s="145"/>
      <c r="K77" s="145"/>
      <c r="L77" s="145"/>
      <c r="M77" s="145"/>
      <c r="N77" s="145"/>
      <c r="O77" s="145"/>
      <c r="P77" s="145"/>
      <c r="Q77" s="145"/>
    </row>
    <row r="78" spans="1:17">
      <c r="A78" s="157" t="s">
        <v>220</v>
      </c>
      <c r="B78" s="144"/>
      <c r="C78" s="144"/>
      <c r="D78" s="144"/>
      <c r="E78" s="144"/>
      <c r="F78" s="144"/>
      <c r="G78" s="144"/>
      <c r="H78" s="145"/>
      <c r="I78" s="145"/>
      <c r="J78" s="145"/>
      <c r="K78" s="145"/>
      <c r="L78" s="145"/>
      <c r="M78" s="145"/>
      <c r="N78" s="145"/>
      <c r="O78" s="145"/>
      <c r="P78" s="145"/>
      <c r="Q78" s="145"/>
    </row>
    <row r="79" spans="1:17">
      <c r="A79" s="155" t="s">
        <v>219</v>
      </c>
      <c r="B79" s="144"/>
      <c r="C79" s="144"/>
      <c r="D79" s="144"/>
      <c r="E79" s="144"/>
      <c r="F79" s="144"/>
      <c r="G79" s="144"/>
      <c r="H79" s="143">
        <f t="shared" ref="H79:Q79" si="11">SUM(H74:H78)</f>
        <v>0</v>
      </c>
      <c r="I79" s="143">
        <f t="shared" si="11"/>
        <v>0</v>
      </c>
      <c r="J79" s="143">
        <f t="shared" si="11"/>
        <v>0</v>
      </c>
      <c r="K79" s="143">
        <f t="shared" si="11"/>
        <v>0</v>
      </c>
      <c r="L79" s="143">
        <f t="shared" si="11"/>
        <v>0</v>
      </c>
      <c r="M79" s="143">
        <f t="shared" si="11"/>
        <v>0</v>
      </c>
      <c r="N79" s="143">
        <f t="shared" si="11"/>
        <v>0</v>
      </c>
      <c r="O79" s="143">
        <f t="shared" si="11"/>
        <v>0</v>
      </c>
      <c r="P79" s="143">
        <f t="shared" si="11"/>
        <v>0</v>
      </c>
      <c r="Q79" s="143">
        <f t="shared" si="11"/>
        <v>0</v>
      </c>
    </row>
    <row r="80" spans="1:17">
      <c r="A80" s="148"/>
      <c r="B80" s="144"/>
      <c r="C80" s="144"/>
      <c r="D80" s="144"/>
      <c r="E80" s="144"/>
      <c r="F80" s="144"/>
      <c r="G80" s="144"/>
      <c r="H80" s="147"/>
      <c r="I80" s="147"/>
      <c r="J80" s="147"/>
      <c r="K80" s="147"/>
      <c r="L80" s="147"/>
      <c r="M80" s="147"/>
      <c r="N80" s="147"/>
      <c r="O80" s="147"/>
      <c r="P80" s="147"/>
      <c r="Q80" s="147"/>
    </row>
    <row r="81" spans="1:17">
      <c r="A81" s="155" t="s">
        <v>218</v>
      </c>
      <c r="B81" s="144"/>
      <c r="C81" s="144"/>
      <c r="D81" s="144"/>
      <c r="E81" s="144"/>
      <c r="F81" s="144"/>
      <c r="G81" s="144"/>
      <c r="H81" s="145"/>
      <c r="I81" s="145"/>
      <c r="J81" s="145"/>
      <c r="K81" s="145"/>
      <c r="L81" s="145"/>
      <c r="M81" s="145"/>
      <c r="N81" s="145"/>
      <c r="O81" s="145"/>
      <c r="P81" s="145"/>
      <c r="Q81" s="145"/>
    </row>
    <row r="82" spans="1:17">
      <c r="A82" s="148"/>
      <c r="B82" s="144"/>
      <c r="C82" s="144"/>
      <c r="D82" s="144"/>
      <c r="E82" s="144"/>
      <c r="F82" s="144"/>
      <c r="G82" s="144"/>
      <c r="H82" s="147"/>
      <c r="I82" s="147"/>
      <c r="J82" s="147"/>
      <c r="K82" s="147"/>
      <c r="L82" s="147"/>
      <c r="M82" s="147"/>
      <c r="N82" s="147"/>
      <c r="O82" s="147"/>
      <c r="P82" s="147"/>
      <c r="Q82" s="147"/>
    </row>
    <row r="83" spans="1:17">
      <c r="A83" s="151" t="s">
        <v>217</v>
      </c>
      <c r="B83" s="144"/>
      <c r="C83" s="144"/>
      <c r="D83" s="144"/>
      <c r="E83" s="144"/>
      <c r="F83" s="144"/>
      <c r="G83" s="144"/>
      <c r="H83" s="147"/>
      <c r="I83" s="147"/>
      <c r="J83" s="147"/>
      <c r="K83" s="147"/>
      <c r="L83" s="147"/>
      <c r="M83" s="147"/>
      <c r="N83" s="147"/>
      <c r="O83" s="147"/>
      <c r="P83" s="147"/>
      <c r="Q83" s="147"/>
    </row>
    <row r="84" spans="1:17">
      <c r="A84" s="71" t="s">
        <v>216</v>
      </c>
      <c r="B84" s="144"/>
      <c r="C84" s="144"/>
      <c r="D84" s="144"/>
      <c r="E84" s="144"/>
      <c r="F84" s="144"/>
      <c r="G84" s="144"/>
      <c r="H84" s="145"/>
      <c r="I84" s="145"/>
      <c r="J84" s="145"/>
      <c r="K84" s="145"/>
      <c r="L84" s="145"/>
      <c r="M84" s="145"/>
      <c r="N84" s="145"/>
      <c r="O84" s="145"/>
      <c r="P84" s="145"/>
      <c r="Q84" s="145"/>
    </row>
    <row r="85" spans="1:17">
      <c r="A85" s="156" t="s">
        <v>215</v>
      </c>
      <c r="B85" s="144"/>
      <c r="C85" s="144"/>
      <c r="D85" s="144"/>
      <c r="E85" s="144"/>
      <c r="F85" s="144"/>
      <c r="G85" s="144"/>
      <c r="H85" s="145"/>
      <c r="I85" s="145"/>
      <c r="J85" s="145"/>
      <c r="K85" s="145"/>
      <c r="L85" s="145"/>
      <c r="M85" s="145"/>
      <c r="N85" s="145"/>
      <c r="O85" s="145"/>
      <c r="P85" s="145"/>
      <c r="Q85" s="145"/>
    </row>
    <row r="86" spans="1:17">
      <c r="A86" s="71" t="s">
        <v>214</v>
      </c>
      <c r="B86" s="144"/>
      <c r="C86" s="144"/>
      <c r="D86" s="144"/>
      <c r="E86" s="144"/>
      <c r="F86" s="144"/>
      <c r="G86" s="144"/>
      <c r="H86" s="145"/>
      <c r="I86" s="145"/>
      <c r="J86" s="145"/>
      <c r="K86" s="145"/>
      <c r="L86" s="145"/>
      <c r="M86" s="145"/>
      <c r="N86" s="145"/>
      <c r="O86" s="145"/>
      <c r="P86" s="145"/>
      <c r="Q86" s="145"/>
    </row>
    <row r="87" spans="1:17">
      <c r="A87" s="71" t="s">
        <v>213</v>
      </c>
      <c r="B87" s="144"/>
      <c r="C87" s="144"/>
      <c r="D87" s="144"/>
      <c r="E87" s="144"/>
      <c r="F87" s="144"/>
      <c r="G87" s="144"/>
      <c r="H87" s="145"/>
      <c r="I87" s="145"/>
      <c r="J87" s="145"/>
      <c r="K87" s="145"/>
      <c r="L87" s="145"/>
      <c r="M87" s="145"/>
      <c r="N87" s="145"/>
      <c r="O87" s="145"/>
      <c r="P87" s="145"/>
      <c r="Q87" s="145"/>
    </row>
    <row r="88" spans="1:17">
      <c r="A88" s="71" t="s">
        <v>212</v>
      </c>
      <c r="B88" s="144"/>
      <c r="C88" s="144"/>
      <c r="D88" s="144"/>
      <c r="E88" s="144"/>
      <c r="F88" s="144"/>
      <c r="G88" s="144"/>
      <c r="H88" s="145"/>
      <c r="I88" s="145"/>
      <c r="J88" s="145"/>
      <c r="K88" s="145"/>
      <c r="L88" s="145"/>
      <c r="M88" s="145"/>
      <c r="N88" s="145"/>
      <c r="O88" s="145"/>
      <c r="P88" s="145"/>
      <c r="Q88" s="145"/>
    </row>
    <row r="89" spans="1:17">
      <c r="A89" s="71" t="s">
        <v>211</v>
      </c>
      <c r="B89" s="144"/>
      <c r="C89" s="144"/>
      <c r="D89" s="144"/>
      <c r="E89" s="144"/>
      <c r="F89" s="144"/>
      <c r="G89" s="144"/>
      <c r="H89" s="145"/>
      <c r="I89" s="145"/>
      <c r="J89" s="145"/>
      <c r="K89" s="145"/>
      <c r="L89" s="145"/>
      <c r="M89" s="145"/>
      <c r="N89" s="145"/>
      <c r="O89" s="145"/>
      <c r="P89" s="145"/>
      <c r="Q89" s="145"/>
    </row>
    <row r="90" spans="1:17">
      <c r="A90" s="71" t="s">
        <v>210</v>
      </c>
      <c r="B90" s="144"/>
      <c r="C90" s="144"/>
      <c r="D90" s="144"/>
      <c r="E90" s="144"/>
      <c r="F90" s="144"/>
      <c r="G90" s="144"/>
      <c r="H90" s="145"/>
      <c r="I90" s="145"/>
      <c r="J90" s="145"/>
      <c r="K90" s="145"/>
      <c r="L90" s="145"/>
      <c r="M90" s="145"/>
      <c r="N90" s="145"/>
      <c r="O90" s="145"/>
      <c r="P90" s="145"/>
      <c r="Q90" s="145"/>
    </row>
    <row r="91" spans="1:17">
      <c r="A91" s="155" t="s">
        <v>209</v>
      </c>
      <c r="B91" s="144"/>
      <c r="C91" s="144"/>
      <c r="D91" s="144"/>
      <c r="E91" s="144"/>
      <c r="F91" s="144"/>
      <c r="G91" s="144"/>
      <c r="H91" s="143">
        <f t="shared" ref="H91:Q91" si="12">SUM(H84:H90)</f>
        <v>0</v>
      </c>
      <c r="I91" s="143">
        <f t="shared" si="12"/>
        <v>0</v>
      </c>
      <c r="J91" s="143">
        <f t="shared" si="12"/>
        <v>0</v>
      </c>
      <c r="K91" s="143">
        <f t="shared" si="12"/>
        <v>0</v>
      </c>
      <c r="L91" s="143">
        <f t="shared" si="12"/>
        <v>0</v>
      </c>
      <c r="M91" s="143">
        <f t="shared" si="12"/>
        <v>0</v>
      </c>
      <c r="N91" s="143">
        <f t="shared" si="12"/>
        <v>0</v>
      </c>
      <c r="O91" s="143">
        <f t="shared" si="12"/>
        <v>0</v>
      </c>
      <c r="P91" s="143">
        <f t="shared" si="12"/>
        <v>0</v>
      </c>
      <c r="Q91" s="143">
        <f t="shared" si="12"/>
        <v>0</v>
      </c>
    </row>
    <row r="92" spans="1:17">
      <c r="A92" s="148"/>
      <c r="B92" s="144"/>
      <c r="C92" s="144"/>
      <c r="D92" s="144"/>
      <c r="E92" s="144"/>
      <c r="F92" s="144"/>
      <c r="G92" s="144"/>
      <c r="H92" s="147"/>
      <c r="I92" s="147"/>
      <c r="J92" s="147"/>
      <c r="K92" s="147"/>
      <c r="L92" s="147"/>
      <c r="M92" s="147"/>
      <c r="N92" s="147"/>
      <c r="O92" s="147"/>
      <c r="P92" s="147"/>
      <c r="Q92" s="147"/>
    </row>
    <row r="93" spans="1:17" ht="15">
      <c r="A93" s="155" t="s">
        <v>208</v>
      </c>
      <c r="B93" s="144"/>
      <c r="C93" s="144"/>
      <c r="D93" s="144"/>
      <c r="E93" s="144"/>
      <c r="F93" s="144"/>
      <c r="G93" s="144"/>
      <c r="H93" s="143">
        <f t="shared" ref="H93:Q93" si="13">H61+H69+H71+H79+H81+H91</f>
        <v>0</v>
      </c>
      <c r="I93" s="143">
        <f t="shared" si="13"/>
        <v>0</v>
      </c>
      <c r="J93" s="143">
        <f t="shared" si="13"/>
        <v>0</v>
      </c>
      <c r="K93" s="143">
        <f t="shared" si="13"/>
        <v>0</v>
      </c>
      <c r="L93" s="143">
        <f t="shared" si="13"/>
        <v>0</v>
      </c>
      <c r="M93" s="143">
        <f t="shared" si="13"/>
        <v>0</v>
      </c>
      <c r="N93" s="143">
        <f t="shared" si="13"/>
        <v>0</v>
      </c>
      <c r="O93" s="143">
        <f t="shared" si="13"/>
        <v>0</v>
      </c>
      <c r="P93" s="143">
        <f t="shared" si="13"/>
        <v>0</v>
      </c>
      <c r="Q93" s="143">
        <f t="shared" si="13"/>
        <v>0</v>
      </c>
    </row>
    <row r="94" spans="1:17">
      <c r="A94" s="154" t="s">
        <v>207</v>
      </c>
      <c r="B94" s="144"/>
      <c r="C94" s="144"/>
      <c r="D94" s="144"/>
      <c r="E94" s="144"/>
      <c r="F94" s="144"/>
      <c r="G94" s="144"/>
      <c r="H94" s="145"/>
      <c r="I94" s="145"/>
      <c r="J94" s="145"/>
      <c r="K94" s="145"/>
      <c r="L94" s="145"/>
      <c r="M94" s="145"/>
      <c r="N94" s="145"/>
      <c r="O94" s="145"/>
      <c r="P94" s="145"/>
      <c r="Q94" s="145"/>
    </row>
    <row r="95" spans="1:17" ht="15">
      <c r="A95" s="153" t="s">
        <v>206</v>
      </c>
      <c r="B95" s="144"/>
      <c r="C95" s="144"/>
      <c r="D95" s="144"/>
      <c r="E95" s="144"/>
      <c r="F95" s="144"/>
      <c r="G95" s="144"/>
      <c r="H95" s="143">
        <f t="shared" ref="H95:Q95" si="14">SUM(H93+H94)</f>
        <v>0</v>
      </c>
      <c r="I95" s="143">
        <f t="shared" si="14"/>
        <v>0</v>
      </c>
      <c r="J95" s="143">
        <f t="shared" si="14"/>
        <v>0</v>
      </c>
      <c r="K95" s="143">
        <f t="shared" si="14"/>
        <v>0</v>
      </c>
      <c r="L95" s="143">
        <f t="shared" si="14"/>
        <v>0</v>
      </c>
      <c r="M95" s="143">
        <f t="shared" si="14"/>
        <v>0</v>
      </c>
      <c r="N95" s="143">
        <f t="shared" si="14"/>
        <v>0</v>
      </c>
      <c r="O95" s="143">
        <f t="shared" si="14"/>
        <v>0</v>
      </c>
      <c r="P95" s="143">
        <f t="shared" si="14"/>
        <v>0</v>
      </c>
      <c r="Q95" s="143">
        <f t="shared" si="14"/>
        <v>0</v>
      </c>
    </row>
    <row r="96" spans="1:17">
      <c r="A96" s="152"/>
      <c r="B96" s="144"/>
      <c r="C96" s="144"/>
      <c r="D96" s="144"/>
      <c r="E96" s="144"/>
      <c r="F96" s="144"/>
      <c r="G96" s="144"/>
      <c r="H96" s="147"/>
      <c r="I96" s="147"/>
      <c r="J96" s="147"/>
      <c r="K96" s="147"/>
      <c r="L96" s="147"/>
      <c r="M96" s="147"/>
      <c r="N96" s="147"/>
      <c r="O96" s="147"/>
      <c r="P96" s="147"/>
      <c r="Q96" s="147"/>
    </row>
    <row r="97" spans="1:17">
      <c r="A97" s="151" t="s">
        <v>205</v>
      </c>
      <c r="B97" s="150"/>
      <c r="C97" s="150"/>
      <c r="D97" s="150"/>
      <c r="E97" s="150"/>
      <c r="F97" s="150"/>
      <c r="G97" s="150"/>
      <c r="H97" s="149"/>
      <c r="I97" s="149"/>
      <c r="J97" s="149"/>
      <c r="K97" s="149"/>
      <c r="L97" s="149"/>
      <c r="M97" s="149"/>
      <c r="N97" s="149"/>
      <c r="O97" s="149"/>
      <c r="P97" s="149"/>
      <c r="Q97" s="149"/>
    </row>
    <row r="98" spans="1:17">
      <c r="A98" s="148"/>
      <c r="B98" s="144"/>
      <c r="C98" s="144"/>
      <c r="D98" s="144"/>
      <c r="E98" s="144"/>
      <c r="F98" s="144"/>
      <c r="G98" s="144"/>
      <c r="H98" s="147"/>
      <c r="I98" s="147"/>
      <c r="J98" s="147"/>
      <c r="K98" s="147"/>
      <c r="L98" s="147"/>
      <c r="M98" s="147"/>
      <c r="N98" s="147"/>
      <c r="O98" s="147"/>
      <c r="P98" s="147"/>
      <c r="Q98" s="147"/>
    </row>
    <row r="99" spans="1:17">
      <c r="A99" s="71" t="s">
        <v>204</v>
      </c>
      <c r="B99" s="144"/>
      <c r="C99" s="144"/>
      <c r="D99" s="144"/>
      <c r="E99" s="144"/>
      <c r="F99" s="144"/>
      <c r="G99" s="144"/>
      <c r="H99" s="146"/>
      <c r="I99" s="146"/>
      <c r="J99" s="146"/>
      <c r="K99" s="146"/>
      <c r="L99" s="146"/>
      <c r="M99" s="146"/>
      <c r="N99" s="146"/>
      <c r="O99" s="146"/>
      <c r="P99" s="146"/>
      <c r="Q99" s="146"/>
    </row>
    <row r="100" spans="1:17">
      <c r="A100" s="71" t="s">
        <v>203</v>
      </c>
      <c r="B100" s="144"/>
      <c r="C100" s="144"/>
      <c r="D100" s="144"/>
      <c r="E100" s="144"/>
      <c r="F100" s="144"/>
      <c r="G100" s="144"/>
      <c r="H100" s="143">
        <f t="shared" ref="H100:Q100" si="15">H95</f>
        <v>0</v>
      </c>
      <c r="I100" s="143">
        <f t="shared" si="15"/>
        <v>0</v>
      </c>
      <c r="J100" s="143">
        <f t="shared" si="15"/>
        <v>0</v>
      </c>
      <c r="K100" s="143">
        <f t="shared" si="15"/>
        <v>0</v>
      </c>
      <c r="L100" s="143">
        <f t="shared" si="15"/>
        <v>0</v>
      </c>
      <c r="M100" s="143">
        <f t="shared" si="15"/>
        <v>0</v>
      </c>
      <c r="N100" s="143">
        <f t="shared" si="15"/>
        <v>0</v>
      </c>
      <c r="O100" s="143">
        <f t="shared" si="15"/>
        <v>0</v>
      </c>
      <c r="P100" s="143">
        <f t="shared" si="15"/>
        <v>0</v>
      </c>
      <c r="Q100" s="143">
        <f t="shared" si="15"/>
        <v>0</v>
      </c>
    </row>
    <row r="101" spans="1:17">
      <c r="A101" s="71" t="s">
        <v>202</v>
      </c>
      <c r="B101" s="144"/>
      <c r="C101" s="144"/>
      <c r="D101" s="144"/>
      <c r="E101" s="144"/>
      <c r="F101" s="144"/>
      <c r="G101" s="144"/>
      <c r="H101" s="145"/>
      <c r="I101" s="145">
        <v>0</v>
      </c>
      <c r="J101" s="145">
        <v>0</v>
      </c>
      <c r="K101" s="145">
        <v>0</v>
      </c>
      <c r="L101" s="145">
        <v>0</v>
      </c>
      <c r="M101" s="145">
        <v>0</v>
      </c>
      <c r="N101" s="145">
        <v>0</v>
      </c>
      <c r="O101" s="145">
        <v>0</v>
      </c>
      <c r="P101" s="145">
        <v>0</v>
      </c>
      <c r="Q101" s="145">
        <v>0</v>
      </c>
    </row>
    <row r="102" spans="1:17">
      <c r="A102" s="71" t="s">
        <v>201</v>
      </c>
      <c r="B102" s="144"/>
      <c r="C102" s="144"/>
      <c r="D102" s="144"/>
      <c r="E102" s="144"/>
      <c r="F102" s="144"/>
      <c r="G102" s="144"/>
      <c r="H102" s="145"/>
      <c r="I102" s="145">
        <v>0</v>
      </c>
      <c r="J102" s="145">
        <v>0</v>
      </c>
      <c r="K102" s="145">
        <v>0</v>
      </c>
      <c r="L102" s="145">
        <v>0</v>
      </c>
      <c r="M102" s="145">
        <v>0</v>
      </c>
      <c r="N102" s="145">
        <v>0</v>
      </c>
      <c r="O102" s="145">
        <v>0</v>
      </c>
      <c r="P102" s="145">
        <v>0</v>
      </c>
      <c r="Q102" s="145">
        <v>0</v>
      </c>
    </row>
    <row r="103" spans="1:17">
      <c r="A103" s="71" t="s">
        <v>200</v>
      </c>
      <c r="B103" s="144"/>
      <c r="C103" s="144"/>
      <c r="D103" s="144"/>
      <c r="E103" s="144"/>
      <c r="F103" s="144"/>
      <c r="G103" s="144"/>
      <c r="H103" s="145"/>
      <c r="I103" s="145"/>
      <c r="J103" s="145"/>
      <c r="K103" s="145"/>
      <c r="L103" s="145"/>
      <c r="M103" s="145"/>
      <c r="N103" s="145"/>
      <c r="O103" s="145"/>
      <c r="P103" s="145"/>
      <c r="Q103" s="145"/>
    </row>
    <row r="104" spans="1:17">
      <c r="A104" s="71" t="s">
        <v>199</v>
      </c>
      <c r="B104" s="144"/>
      <c r="C104" s="144"/>
      <c r="D104" s="144"/>
      <c r="E104" s="144"/>
      <c r="F104" s="144"/>
      <c r="G104" s="144"/>
      <c r="H104" s="145"/>
      <c r="I104" s="145"/>
      <c r="J104" s="145"/>
      <c r="K104" s="145"/>
      <c r="L104" s="145"/>
      <c r="M104" s="145"/>
      <c r="N104" s="145"/>
      <c r="O104" s="145"/>
      <c r="P104" s="145"/>
      <c r="Q104" s="145"/>
    </row>
    <row r="105" spans="1:17">
      <c r="A105" s="71" t="s">
        <v>198</v>
      </c>
      <c r="B105" s="144"/>
      <c r="C105" s="144"/>
      <c r="D105" s="144"/>
      <c r="E105" s="144"/>
      <c r="F105" s="144"/>
      <c r="G105" s="144"/>
      <c r="H105" s="145"/>
      <c r="I105" s="145"/>
      <c r="J105" s="145"/>
      <c r="K105" s="145"/>
      <c r="L105" s="145"/>
      <c r="M105" s="145"/>
      <c r="N105" s="145"/>
      <c r="O105" s="145"/>
      <c r="P105" s="145"/>
      <c r="Q105" s="145"/>
    </row>
    <row r="106" spans="1:17">
      <c r="A106" s="71" t="s">
        <v>197</v>
      </c>
      <c r="B106" s="144"/>
      <c r="C106" s="144"/>
      <c r="D106" s="144"/>
      <c r="E106" s="144"/>
      <c r="F106" s="144"/>
      <c r="G106" s="144"/>
      <c r="H106" s="143">
        <f t="shared" ref="H106:Q106" si="16">SUM(H99:H105)</f>
        <v>0</v>
      </c>
      <c r="I106" s="143">
        <f t="shared" si="16"/>
        <v>0</v>
      </c>
      <c r="J106" s="143">
        <f t="shared" si="16"/>
        <v>0</v>
      </c>
      <c r="K106" s="143">
        <f t="shared" si="16"/>
        <v>0</v>
      </c>
      <c r="L106" s="143">
        <f t="shared" si="16"/>
        <v>0</v>
      </c>
      <c r="M106" s="143">
        <f t="shared" si="16"/>
        <v>0</v>
      </c>
      <c r="N106" s="143">
        <f t="shared" si="16"/>
        <v>0</v>
      </c>
      <c r="O106" s="143">
        <f t="shared" si="16"/>
        <v>0</v>
      </c>
      <c r="P106" s="143">
        <f t="shared" si="16"/>
        <v>0</v>
      </c>
      <c r="Q106" s="143">
        <f t="shared" si="16"/>
        <v>0</v>
      </c>
    </row>
    <row r="109" spans="1:17" s="160" customFormat="1" ht="15">
      <c r="A109" s="132" t="s">
        <v>147</v>
      </c>
      <c r="H109" s="95" t="str">
        <f t="shared" ref="H109:Q109" si="17">$A109</f>
        <v>ESO</v>
      </c>
      <c r="I109" s="95" t="str">
        <f t="shared" si="17"/>
        <v>ESO</v>
      </c>
      <c r="J109" s="95" t="str">
        <f t="shared" si="17"/>
        <v>ESO</v>
      </c>
      <c r="K109" s="95" t="str">
        <f t="shared" si="17"/>
        <v>ESO</v>
      </c>
      <c r="L109" s="95" t="str">
        <f t="shared" si="17"/>
        <v>ESO</v>
      </c>
      <c r="M109" s="95" t="str">
        <f t="shared" si="17"/>
        <v>ESO</v>
      </c>
      <c r="N109" s="95" t="str">
        <f t="shared" si="17"/>
        <v>ESO</v>
      </c>
      <c r="O109" s="95" t="str">
        <f t="shared" si="17"/>
        <v>ESO</v>
      </c>
      <c r="P109" s="95" t="str">
        <f t="shared" si="17"/>
        <v>ESO</v>
      </c>
      <c r="Q109" s="95" t="str">
        <f t="shared" si="17"/>
        <v>ESO</v>
      </c>
    </row>
    <row r="110" spans="1:17" s="160" customFormat="1">
      <c r="A110" s="161" t="s">
        <v>146</v>
      </c>
      <c r="H110" s="99">
        <v>2012</v>
      </c>
      <c r="I110" s="99">
        <f t="shared" ref="I110:Q110" si="18">SUM(H110+1)</f>
        <v>2013</v>
      </c>
      <c r="J110" s="99">
        <f t="shared" si="18"/>
        <v>2014</v>
      </c>
      <c r="K110" s="99">
        <f t="shared" si="18"/>
        <v>2015</v>
      </c>
      <c r="L110" s="99">
        <f t="shared" si="18"/>
        <v>2016</v>
      </c>
      <c r="M110" s="99">
        <f t="shared" si="18"/>
        <v>2017</v>
      </c>
      <c r="N110" s="99">
        <f t="shared" si="18"/>
        <v>2018</v>
      </c>
      <c r="O110" s="99">
        <f t="shared" si="18"/>
        <v>2019</v>
      </c>
      <c r="P110" s="99">
        <f t="shared" si="18"/>
        <v>2020</v>
      </c>
      <c r="Q110" s="99">
        <f t="shared" si="18"/>
        <v>2021</v>
      </c>
    </row>
    <row r="111" spans="1:17">
      <c r="A111" s="159"/>
    </row>
    <row r="112" spans="1:17">
      <c r="A112" s="155" t="s">
        <v>234</v>
      </c>
      <c r="B112" s="144"/>
      <c r="C112" s="144"/>
      <c r="D112" s="144"/>
      <c r="E112" s="144"/>
      <c r="F112" s="144"/>
      <c r="G112" s="144"/>
      <c r="H112" s="145"/>
      <c r="I112" s="145"/>
      <c r="J112" s="145"/>
      <c r="K112" s="145"/>
      <c r="L112" s="145"/>
      <c r="M112" s="145"/>
      <c r="N112" s="145"/>
      <c r="O112" s="145"/>
      <c r="P112" s="145"/>
      <c r="Q112" s="145"/>
    </row>
    <row r="113" spans="1:17">
      <c r="A113" s="148"/>
      <c r="B113" s="144"/>
      <c r="C113" s="144"/>
      <c r="D113" s="144"/>
      <c r="E113" s="144"/>
      <c r="F113" s="144"/>
      <c r="G113" s="144"/>
      <c r="H113" s="147"/>
      <c r="I113" s="147"/>
      <c r="J113" s="147"/>
      <c r="K113" s="147"/>
      <c r="L113" s="147"/>
      <c r="M113" s="147"/>
      <c r="N113" s="147"/>
      <c r="O113" s="147"/>
      <c r="P113" s="147"/>
      <c r="Q113" s="147"/>
    </row>
    <row r="114" spans="1:17">
      <c r="A114" s="151" t="s">
        <v>233</v>
      </c>
      <c r="B114" s="144"/>
      <c r="C114" s="144"/>
      <c r="D114" s="144"/>
      <c r="E114" s="144"/>
      <c r="F114" s="144"/>
      <c r="G114" s="150"/>
      <c r="H114" s="149"/>
      <c r="I114" s="149"/>
      <c r="J114" s="149"/>
      <c r="K114" s="149"/>
      <c r="L114" s="149"/>
      <c r="M114" s="149"/>
      <c r="N114" s="149"/>
      <c r="O114" s="149"/>
      <c r="P114" s="149"/>
      <c r="Q114" s="149"/>
    </row>
    <row r="115" spans="1:17">
      <c r="A115" s="71" t="s">
        <v>232</v>
      </c>
      <c r="B115" s="144"/>
      <c r="C115" s="144"/>
      <c r="D115" s="144"/>
      <c r="E115" s="144"/>
      <c r="F115" s="144"/>
      <c r="G115" s="144"/>
      <c r="H115" s="145"/>
      <c r="I115" s="145"/>
      <c r="J115" s="145"/>
      <c r="K115" s="145"/>
      <c r="L115" s="145"/>
      <c r="M115" s="145"/>
      <c r="N115" s="145"/>
      <c r="O115" s="145"/>
      <c r="P115" s="145"/>
      <c r="Q115" s="145"/>
    </row>
    <row r="116" spans="1:17">
      <c r="A116" s="71" t="s">
        <v>231</v>
      </c>
      <c r="B116" s="144"/>
      <c r="C116" s="144"/>
      <c r="D116" s="144"/>
      <c r="E116" s="144"/>
      <c r="F116" s="144"/>
      <c r="G116" s="144"/>
      <c r="H116" s="145"/>
      <c r="I116" s="145"/>
      <c r="J116" s="145"/>
      <c r="K116" s="145"/>
      <c r="L116" s="145"/>
      <c r="M116" s="145"/>
      <c r="N116" s="145"/>
      <c r="O116" s="145"/>
      <c r="P116" s="145"/>
      <c r="Q116" s="145"/>
    </row>
    <row r="117" spans="1:17">
      <c r="A117" s="71" t="s">
        <v>230</v>
      </c>
      <c r="B117" s="144"/>
      <c r="C117" s="144"/>
      <c r="D117" s="144"/>
      <c r="E117" s="144"/>
      <c r="F117" s="144"/>
      <c r="G117" s="144"/>
      <c r="H117" s="145"/>
      <c r="I117" s="145"/>
      <c r="J117" s="145"/>
      <c r="K117" s="145"/>
      <c r="L117" s="145"/>
      <c r="M117" s="145"/>
      <c r="N117" s="145"/>
      <c r="O117" s="145"/>
      <c r="P117" s="145"/>
      <c r="Q117" s="145"/>
    </row>
    <row r="118" spans="1:17">
      <c r="A118" s="71" t="s">
        <v>229</v>
      </c>
      <c r="B118" s="144"/>
      <c r="C118" s="144"/>
      <c r="D118" s="144"/>
      <c r="E118" s="144"/>
      <c r="F118" s="144"/>
      <c r="G118" s="144"/>
      <c r="H118" s="145"/>
      <c r="I118" s="145"/>
      <c r="J118" s="145"/>
      <c r="K118" s="145"/>
      <c r="L118" s="145"/>
      <c r="M118" s="145"/>
      <c r="N118" s="145"/>
      <c r="O118" s="145"/>
      <c r="P118" s="145"/>
      <c r="Q118" s="145"/>
    </row>
    <row r="119" spans="1:17">
      <c r="A119" s="71" t="s">
        <v>228</v>
      </c>
      <c r="B119" s="144"/>
      <c r="C119" s="144"/>
      <c r="D119" s="144"/>
      <c r="E119" s="144"/>
      <c r="F119" s="144"/>
      <c r="G119" s="144"/>
      <c r="H119" s="145"/>
      <c r="I119" s="145"/>
      <c r="J119" s="145"/>
      <c r="K119" s="145"/>
      <c r="L119" s="145"/>
      <c r="M119" s="145"/>
      <c r="N119" s="145"/>
      <c r="O119" s="145"/>
      <c r="P119" s="145"/>
      <c r="Q119" s="145"/>
    </row>
    <row r="120" spans="1:17">
      <c r="A120" s="76" t="s">
        <v>227</v>
      </c>
      <c r="B120" s="144"/>
      <c r="C120" s="144"/>
      <c r="D120" s="144"/>
      <c r="E120" s="144"/>
      <c r="F120" s="144"/>
      <c r="G120" s="144"/>
      <c r="H120" s="143">
        <f t="shared" ref="H120:Q120" si="19">SUM(H115:H119)</f>
        <v>0</v>
      </c>
      <c r="I120" s="143">
        <f t="shared" si="19"/>
        <v>0</v>
      </c>
      <c r="J120" s="143">
        <f t="shared" si="19"/>
        <v>0</v>
      </c>
      <c r="K120" s="143">
        <f t="shared" si="19"/>
        <v>0</v>
      </c>
      <c r="L120" s="143">
        <f t="shared" si="19"/>
        <v>0</v>
      </c>
      <c r="M120" s="143">
        <f t="shared" si="19"/>
        <v>0</v>
      </c>
      <c r="N120" s="143">
        <f t="shared" si="19"/>
        <v>0</v>
      </c>
      <c r="O120" s="143">
        <f t="shared" si="19"/>
        <v>0</v>
      </c>
      <c r="P120" s="143">
        <f t="shared" si="19"/>
        <v>0</v>
      </c>
      <c r="Q120" s="143">
        <f t="shared" si="19"/>
        <v>0</v>
      </c>
    </row>
    <row r="121" spans="1:17">
      <c r="A121" s="148"/>
      <c r="B121" s="144"/>
      <c r="C121" s="144"/>
      <c r="D121" s="144"/>
      <c r="E121" s="144"/>
      <c r="F121" s="144"/>
      <c r="G121" s="144"/>
      <c r="H121" s="147"/>
      <c r="I121" s="147"/>
      <c r="J121" s="147"/>
      <c r="K121" s="147"/>
      <c r="L121" s="147"/>
      <c r="M121" s="147"/>
      <c r="N121" s="147"/>
      <c r="O121" s="147"/>
      <c r="P121" s="147"/>
      <c r="Q121" s="147"/>
    </row>
    <row r="122" spans="1:17">
      <c r="A122" s="155" t="s">
        <v>226</v>
      </c>
      <c r="B122" s="144"/>
      <c r="C122" s="144"/>
      <c r="D122" s="144"/>
      <c r="E122" s="144"/>
      <c r="F122" s="144"/>
      <c r="G122" s="144"/>
      <c r="H122" s="145"/>
      <c r="I122" s="145"/>
      <c r="J122" s="145"/>
      <c r="K122" s="145"/>
      <c r="L122" s="145"/>
      <c r="M122" s="145"/>
      <c r="N122" s="145"/>
      <c r="O122" s="145"/>
      <c r="P122" s="145"/>
      <c r="Q122" s="145"/>
    </row>
    <row r="123" spans="1:17">
      <c r="A123" s="148"/>
      <c r="B123" s="144"/>
      <c r="C123" s="144"/>
      <c r="D123" s="144"/>
      <c r="E123" s="144"/>
      <c r="F123" s="144"/>
      <c r="G123" s="144"/>
      <c r="H123" s="147"/>
      <c r="I123" s="147"/>
      <c r="J123" s="147"/>
      <c r="K123" s="147"/>
      <c r="L123" s="147"/>
      <c r="M123" s="147"/>
      <c r="N123" s="147"/>
      <c r="O123" s="147"/>
      <c r="P123" s="147"/>
      <c r="Q123" s="147"/>
    </row>
    <row r="124" spans="1:17">
      <c r="A124" s="158" t="s">
        <v>225</v>
      </c>
      <c r="B124" s="144"/>
      <c r="C124" s="144"/>
      <c r="D124" s="144"/>
      <c r="E124" s="144"/>
      <c r="F124" s="144"/>
      <c r="G124" s="144"/>
      <c r="H124" s="147"/>
      <c r="I124" s="147"/>
      <c r="J124" s="147"/>
      <c r="K124" s="147"/>
      <c r="L124" s="147"/>
      <c r="M124" s="147"/>
      <c r="N124" s="147"/>
      <c r="O124" s="147"/>
      <c r="P124" s="147"/>
      <c r="Q124" s="147"/>
    </row>
    <row r="125" spans="1:17">
      <c r="A125" s="71" t="s">
        <v>224</v>
      </c>
      <c r="B125" s="144"/>
      <c r="C125" s="144"/>
      <c r="D125" s="144"/>
      <c r="E125" s="144"/>
      <c r="F125" s="144"/>
      <c r="G125" s="144"/>
      <c r="H125" s="145"/>
      <c r="I125" s="145"/>
      <c r="J125" s="145"/>
      <c r="K125" s="145"/>
      <c r="L125" s="145"/>
      <c r="M125" s="145"/>
      <c r="N125" s="145"/>
      <c r="O125" s="145"/>
      <c r="P125" s="145"/>
      <c r="Q125" s="145"/>
    </row>
    <row r="126" spans="1:17">
      <c r="A126" s="71" t="s">
        <v>223</v>
      </c>
      <c r="B126" s="144"/>
      <c r="C126" s="144"/>
      <c r="D126" s="144"/>
      <c r="E126" s="144"/>
      <c r="F126" s="144"/>
      <c r="G126" s="144"/>
      <c r="H126" s="145"/>
      <c r="I126" s="145"/>
      <c r="J126" s="145"/>
      <c r="K126" s="145"/>
      <c r="L126" s="145"/>
      <c r="M126" s="145"/>
      <c r="N126" s="145"/>
      <c r="O126" s="145"/>
      <c r="P126" s="145"/>
      <c r="Q126" s="145"/>
    </row>
    <row r="127" spans="1:17">
      <c r="A127" s="71" t="s">
        <v>222</v>
      </c>
      <c r="B127" s="144"/>
      <c r="C127" s="144"/>
      <c r="D127" s="144"/>
      <c r="E127" s="144"/>
      <c r="F127" s="144"/>
      <c r="G127" s="144"/>
      <c r="H127" s="145"/>
      <c r="I127" s="145"/>
      <c r="J127" s="145"/>
      <c r="K127" s="145"/>
      <c r="L127" s="145"/>
      <c r="M127" s="145"/>
      <c r="N127" s="145"/>
      <c r="O127" s="145"/>
      <c r="P127" s="145"/>
      <c r="Q127" s="145"/>
    </row>
    <row r="128" spans="1:17">
      <c r="A128" s="71" t="s">
        <v>221</v>
      </c>
      <c r="B128" s="144"/>
      <c r="C128" s="144"/>
      <c r="D128" s="144"/>
      <c r="E128" s="144"/>
      <c r="F128" s="144"/>
      <c r="G128" s="144"/>
      <c r="H128" s="145"/>
      <c r="I128" s="145"/>
      <c r="J128" s="145"/>
      <c r="K128" s="145"/>
      <c r="L128" s="145"/>
      <c r="M128" s="145"/>
      <c r="N128" s="145"/>
      <c r="O128" s="145"/>
      <c r="P128" s="145"/>
      <c r="Q128" s="145"/>
    </row>
    <row r="129" spans="1:17">
      <c r="A129" s="157" t="s">
        <v>220</v>
      </c>
      <c r="B129" s="144"/>
      <c r="C129" s="144"/>
      <c r="D129" s="144"/>
      <c r="E129" s="144"/>
      <c r="F129" s="144"/>
      <c r="G129" s="144"/>
      <c r="H129" s="145"/>
      <c r="I129" s="145"/>
      <c r="J129" s="145"/>
      <c r="K129" s="145"/>
      <c r="L129" s="145"/>
      <c r="M129" s="145"/>
      <c r="N129" s="145"/>
      <c r="O129" s="145"/>
      <c r="P129" s="145"/>
      <c r="Q129" s="145"/>
    </row>
    <row r="130" spans="1:17">
      <c r="A130" s="155" t="s">
        <v>219</v>
      </c>
      <c r="B130" s="144"/>
      <c r="C130" s="144"/>
      <c r="D130" s="144"/>
      <c r="E130" s="144"/>
      <c r="F130" s="144"/>
      <c r="G130" s="144"/>
      <c r="H130" s="143">
        <f t="shared" ref="H130:Q130" si="20">SUM(H125:H129)</f>
        <v>0</v>
      </c>
      <c r="I130" s="143">
        <f t="shared" si="20"/>
        <v>0</v>
      </c>
      <c r="J130" s="143">
        <f t="shared" si="20"/>
        <v>0</v>
      </c>
      <c r="K130" s="143">
        <f t="shared" si="20"/>
        <v>0</v>
      </c>
      <c r="L130" s="143">
        <f t="shared" si="20"/>
        <v>0</v>
      </c>
      <c r="M130" s="143">
        <f t="shared" si="20"/>
        <v>0</v>
      </c>
      <c r="N130" s="143">
        <f t="shared" si="20"/>
        <v>0</v>
      </c>
      <c r="O130" s="143">
        <f t="shared" si="20"/>
        <v>0</v>
      </c>
      <c r="P130" s="143">
        <f t="shared" si="20"/>
        <v>0</v>
      </c>
      <c r="Q130" s="143">
        <f t="shared" si="20"/>
        <v>0</v>
      </c>
    </row>
    <row r="131" spans="1:17">
      <c r="A131" s="148"/>
      <c r="B131" s="144"/>
      <c r="C131" s="144"/>
      <c r="D131" s="144"/>
      <c r="E131" s="144"/>
      <c r="F131" s="144"/>
      <c r="G131" s="144"/>
      <c r="H131" s="147"/>
      <c r="I131" s="147"/>
      <c r="J131" s="147"/>
      <c r="K131" s="147"/>
      <c r="L131" s="147"/>
      <c r="M131" s="147"/>
      <c r="N131" s="147"/>
      <c r="O131" s="147"/>
      <c r="P131" s="147"/>
      <c r="Q131" s="147"/>
    </row>
    <row r="132" spans="1:17">
      <c r="A132" s="155" t="s">
        <v>218</v>
      </c>
      <c r="B132" s="144"/>
      <c r="C132" s="144"/>
      <c r="D132" s="144"/>
      <c r="E132" s="144"/>
      <c r="F132" s="144"/>
      <c r="G132" s="144"/>
      <c r="H132" s="145"/>
      <c r="I132" s="145"/>
      <c r="J132" s="145"/>
      <c r="K132" s="145"/>
      <c r="L132" s="145"/>
      <c r="M132" s="145"/>
      <c r="N132" s="145"/>
      <c r="O132" s="145"/>
      <c r="P132" s="145"/>
      <c r="Q132" s="145"/>
    </row>
    <row r="133" spans="1:17">
      <c r="A133" s="148"/>
      <c r="B133" s="144"/>
      <c r="C133" s="144"/>
      <c r="D133" s="144"/>
      <c r="E133" s="144"/>
      <c r="F133" s="144"/>
      <c r="G133" s="144"/>
      <c r="H133" s="147"/>
      <c r="I133" s="147"/>
      <c r="J133" s="147"/>
      <c r="K133" s="147"/>
      <c r="L133" s="147"/>
      <c r="M133" s="147"/>
      <c r="N133" s="147"/>
      <c r="O133" s="147"/>
      <c r="P133" s="147"/>
      <c r="Q133" s="147"/>
    </row>
    <row r="134" spans="1:17">
      <c r="A134" s="151" t="s">
        <v>217</v>
      </c>
      <c r="B134" s="144"/>
      <c r="C134" s="144"/>
      <c r="D134" s="144"/>
      <c r="E134" s="144"/>
      <c r="F134" s="144"/>
      <c r="G134" s="144"/>
      <c r="H134" s="147"/>
      <c r="I134" s="147"/>
      <c r="J134" s="147"/>
      <c r="K134" s="147"/>
      <c r="L134" s="147"/>
      <c r="M134" s="147"/>
      <c r="N134" s="147"/>
      <c r="O134" s="147"/>
      <c r="P134" s="147"/>
      <c r="Q134" s="147"/>
    </row>
    <row r="135" spans="1:17">
      <c r="A135" s="71" t="s">
        <v>216</v>
      </c>
      <c r="B135" s="144"/>
      <c r="C135" s="144"/>
      <c r="D135" s="144"/>
      <c r="E135" s="144"/>
      <c r="F135" s="144"/>
      <c r="G135" s="144"/>
      <c r="H135" s="145"/>
      <c r="I135" s="145"/>
      <c r="J135" s="145"/>
      <c r="K135" s="145"/>
      <c r="L135" s="145"/>
      <c r="M135" s="145"/>
      <c r="N135" s="145"/>
      <c r="O135" s="145"/>
      <c r="P135" s="145"/>
      <c r="Q135" s="145"/>
    </row>
    <row r="136" spans="1:17">
      <c r="A136" s="156" t="s">
        <v>215</v>
      </c>
      <c r="B136" s="144"/>
      <c r="C136" s="144"/>
      <c r="D136" s="144"/>
      <c r="E136" s="144"/>
      <c r="F136" s="144"/>
      <c r="G136" s="144"/>
      <c r="H136" s="145"/>
      <c r="I136" s="145"/>
      <c r="J136" s="145"/>
      <c r="K136" s="145"/>
      <c r="L136" s="145"/>
      <c r="M136" s="145"/>
      <c r="N136" s="145"/>
      <c r="O136" s="145"/>
      <c r="P136" s="145"/>
      <c r="Q136" s="145"/>
    </row>
    <row r="137" spans="1:17">
      <c r="A137" s="71" t="s">
        <v>214</v>
      </c>
      <c r="B137" s="144"/>
      <c r="C137" s="144"/>
      <c r="D137" s="144"/>
      <c r="E137" s="144"/>
      <c r="F137" s="144"/>
      <c r="G137" s="144"/>
      <c r="H137" s="145"/>
      <c r="I137" s="145"/>
      <c r="J137" s="145"/>
      <c r="K137" s="145"/>
      <c r="L137" s="145"/>
      <c r="M137" s="145"/>
      <c r="N137" s="145"/>
      <c r="O137" s="145"/>
      <c r="P137" s="145"/>
      <c r="Q137" s="145"/>
    </row>
    <row r="138" spans="1:17">
      <c r="A138" s="71" t="s">
        <v>213</v>
      </c>
      <c r="B138" s="144"/>
      <c r="C138" s="144"/>
      <c r="D138" s="144"/>
      <c r="E138" s="144"/>
      <c r="F138" s="144"/>
      <c r="G138" s="144"/>
      <c r="H138" s="145"/>
      <c r="I138" s="145"/>
      <c r="J138" s="145"/>
      <c r="K138" s="145"/>
      <c r="L138" s="145"/>
      <c r="M138" s="145"/>
      <c r="N138" s="145"/>
      <c r="O138" s="145"/>
      <c r="P138" s="145"/>
      <c r="Q138" s="145"/>
    </row>
    <row r="139" spans="1:17">
      <c r="A139" s="71" t="s">
        <v>212</v>
      </c>
      <c r="B139" s="144"/>
      <c r="C139" s="144"/>
      <c r="D139" s="144"/>
      <c r="E139" s="144"/>
      <c r="F139" s="144"/>
      <c r="G139" s="144"/>
      <c r="H139" s="145"/>
      <c r="I139" s="145"/>
      <c r="J139" s="145"/>
      <c r="K139" s="145"/>
      <c r="L139" s="145"/>
      <c r="M139" s="145"/>
      <c r="N139" s="145"/>
      <c r="O139" s="145"/>
      <c r="P139" s="145"/>
      <c r="Q139" s="145"/>
    </row>
    <row r="140" spans="1:17">
      <c r="A140" s="71" t="s">
        <v>211</v>
      </c>
      <c r="B140" s="144"/>
      <c r="C140" s="144"/>
      <c r="D140" s="144"/>
      <c r="E140" s="144"/>
      <c r="F140" s="144"/>
      <c r="G140" s="144"/>
      <c r="H140" s="145"/>
      <c r="I140" s="145"/>
      <c r="J140" s="145"/>
      <c r="K140" s="145"/>
      <c r="L140" s="145"/>
      <c r="M140" s="145"/>
      <c r="N140" s="145"/>
      <c r="O140" s="145"/>
      <c r="P140" s="145"/>
      <c r="Q140" s="145"/>
    </row>
    <row r="141" spans="1:17">
      <c r="A141" s="71" t="s">
        <v>210</v>
      </c>
      <c r="B141" s="144"/>
      <c r="C141" s="144"/>
      <c r="D141" s="144"/>
      <c r="E141" s="144"/>
      <c r="F141" s="144"/>
      <c r="G141" s="144"/>
      <c r="H141" s="145"/>
      <c r="I141" s="145"/>
      <c r="J141" s="145"/>
      <c r="K141" s="145"/>
      <c r="L141" s="145"/>
      <c r="M141" s="145"/>
      <c r="N141" s="145"/>
      <c r="O141" s="145"/>
      <c r="P141" s="145"/>
      <c r="Q141" s="145"/>
    </row>
    <row r="142" spans="1:17">
      <c r="A142" s="155" t="s">
        <v>209</v>
      </c>
      <c r="B142" s="144"/>
      <c r="C142" s="144"/>
      <c r="D142" s="144"/>
      <c r="E142" s="144"/>
      <c r="F142" s="144"/>
      <c r="G142" s="144"/>
      <c r="H142" s="143">
        <f t="shared" ref="H142:Q142" si="21">SUM(H135:H141)</f>
        <v>0</v>
      </c>
      <c r="I142" s="143">
        <f t="shared" si="21"/>
        <v>0</v>
      </c>
      <c r="J142" s="143">
        <f t="shared" si="21"/>
        <v>0</v>
      </c>
      <c r="K142" s="143">
        <f t="shared" si="21"/>
        <v>0</v>
      </c>
      <c r="L142" s="143">
        <f t="shared" si="21"/>
        <v>0</v>
      </c>
      <c r="M142" s="143">
        <f t="shared" si="21"/>
        <v>0</v>
      </c>
      <c r="N142" s="143">
        <f t="shared" si="21"/>
        <v>0</v>
      </c>
      <c r="O142" s="143">
        <f t="shared" si="21"/>
        <v>0</v>
      </c>
      <c r="P142" s="143">
        <f t="shared" si="21"/>
        <v>0</v>
      </c>
      <c r="Q142" s="143">
        <f t="shared" si="21"/>
        <v>0</v>
      </c>
    </row>
    <row r="143" spans="1:17">
      <c r="A143" s="148"/>
      <c r="B143" s="144"/>
      <c r="C143" s="144"/>
      <c r="D143" s="144"/>
      <c r="E143" s="144"/>
      <c r="F143" s="144"/>
      <c r="G143" s="144"/>
      <c r="H143" s="147"/>
      <c r="I143" s="147"/>
      <c r="J143" s="147"/>
      <c r="K143" s="147"/>
      <c r="L143" s="147"/>
      <c r="M143" s="147"/>
      <c r="N143" s="147"/>
      <c r="O143" s="147"/>
      <c r="P143" s="147"/>
      <c r="Q143" s="147"/>
    </row>
    <row r="144" spans="1:17" ht="15">
      <c r="A144" s="155" t="s">
        <v>208</v>
      </c>
      <c r="B144" s="144"/>
      <c r="C144" s="144"/>
      <c r="D144" s="144"/>
      <c r="E144" s="144"/>
      <c r="F144" s="144"/>
      <c r="G144" s="144"/>
      <c r="H144" s="143">
        <f t="shared" ref="H144:Q144" si="22">H112+H120+H122+H130+H132+H142</f>
        <v>0</v>
      </c>
      <c r="I144" s="143">
        <f t="shared" si="22"/>
        <v>0</v>
      </c>
      <c r="J144" s="143">
        <f t="shared" si="22"/>
        <v>0</v>
      </c>
      <c r="K144" s="143">
        <f t="shared" si="22"/>
        <v>0</v>
      </c>
      <c r="L144" s="143">
        <f t="shared" si="22"/>
        <v>0</v>
      </c>
      <c r="M144" s="143">
        <f t="shared" si="22"/>
        <v>0</v>
      </c>
      <c r="N144" s="143">
        <f t="shared" si="22"/>
        <v>0</v>
      </c>
      <c r="O144" s="143">
        <f t="shared" si="22"/>
        <v>0</v>
      </c>
      <c r="P144" s="143">
        <f t="shared" si="22"/>
        <v>0</v>
      </c>
      <c r="Q144" s="143">
        <f t="shared" si="22"/>
        <v>0</v>
      </c>
    </row>
    <row r="145" spans="1:17">
      <c r="A145" s="154" t="s">
        <v>207</v>
      </c>
      <c r="B145" s="144"/>
      <c r="C145" s="144"/>
      <c r="D145" s="144"/>
      <c r="E145" s="144"/>
      <c r="F145" s="144"/>
      <c r="G145" s="144"/>
      <c r="H145" s="145"/>
      <c r="I145" s="145"/>
      <c r="J145" s="145"/>
      <c r="K145" s="145"/>
      <c r="L145" s="145"/>
      <c r="M145" s="145"/>
      <c r="N145" s="145"/>
      <c r="O145" s="145"/>
      <c r="P145" s="145"/>
      <c r="Q145" s="145"/>
    </row>
    <row r="146" spans="1:17" ht="15">
      <c r="A146" s="153" t="s">
        <v>206</v>
      </c>
      <c r="B146" s="144"/>
      <c r="C146" s="144"/>
      <c r="D146" s="144"/>
      <c r="E146" s="144"/>
      <c r="F146" s="144"/>
      <c r="G146" s="144"/>
      <c r="H146" s="143">
        <f t="shared" ref="H146:Q146" si="23">SUM(H144+H145)</f>
        <v>0</v>
      </c>
      <c r="I146" s="143">
        <f t="shared" si="23"/>
        <v>0</v>
      </c>
      <c r="J146" s="143">
        <f t="shared" si="23"/>
        <v>0</v>
      </c>
      <c r="K146" s="143">
        <f t="shared" si="23"/>
        <v>0</v>
      </c>
      <c r="L146" s="143">
        <f t="shared" si="23"/>
        <v>0</v>
      </c>
      <c r="M146" s="143">
        <f t="shared" si="23"/>
        <v>0</v>
      </c>
      <c r="N146" s="143">
        <f t="shared" si="23"/>
        <v>0</v>
      </c>
      <c r="O146" s="143">
        <f t="shared" si="23"/>
        <v>0</v>
      </c>
      <c r="P146" s="143">
        <f t="shared" si="23"/>
        <v>0</v>
      </c>
      <c r="Q146" s="143">
        <f t="shared" si="23"/>
        <v>0</v>
      </c>
    </row>
    <row r="147" spans="1:17">
      <c r="A147" s="152"/>
      <c r="B147" s="144"/>
      <c r="C147" s="144"/>
      <c r="D147" s="144"/>
      <c r="E147" s="144"/>
      <c r="F147" s="144"/>
      <c r="G147" s="144"/>
      <c r="H147" s="147"/>
      <c r="I147" s="147"/>
      <c r="J147" s="147"/>
      <c r="K147" s="147"/>
      <c r="L147" s="147"/>
      <c r="M147" s="147"/>
      <c r="N147" s="147"/>
      <c r="O147" s="147"/>
      <c r="P147" s="147"/>
      <c r="Q147" s="147"/>
    </row>
    <row r="148" spans="1:17">
      <c r="A148" s="151" t="s">
        <v>205</v>
      </c>
      <c r="B148" s="150"/>
      <c r="C148" s="150"/>
      <c r="D148" s="150"/>
      <c r="E148" s="150"/>
      <c r="F148" s="150"/>
      <c r="G148" s="150"/>
      <c r="H148" s="149"/>
      <c r="I148" s="149"/>
      <c r="J148" s="149"/>
      <c r="K148" s="149"/>
      <c r="L148" s="149"/>
      <c r="M148" s="149"/>
      <c r="N148" s="149"/>
      <c r="O148" s="149"/>
      <c r="P148" s="149"/>
      <c r="Q148" s="149"/>
    </row>
    <row r="149" spans="1:17">
      <c r="A149" s="148"/>
      <c r="B149" s="144"/>
      <c r="C149" s="144"/>
      <c r="D149" s="144"/>
      <c r="E149" s="144"/>
      <c r="F149" s="144"/>
      <c r="G149" s="144"/>
      <c r="H149" s="147"/>
      <c r="I149" s="147"/>
      <c r="J149" s="147"/>
      <c r="K149" s="147"/>
      <c r="L149" s="147"/>
      <c r="M149" s="147"/>
      <c r="N149" s="147"/>
      <c r="O149" s="147"/>
      <c r="P149" s="147"/>
      <c r="Q149" s="147"/>
    </row>
    <row r="150" spans="1:17">
      <c r="A150" s="71" t="s">
        <v>204</v>
      </c>
      <c r="B150" s="144"/>
      <c r="C150" s="144"/>
      <c r="D150" s="144"/>
      <c r="E150" s="144"/>
      <c r="F150" s="144"/>
      <c r="G150" s="144"/>
      <c r="H150" s="146"/>
      <c r="I150" s="146"/>
      <c r="J150" s="146"/>
      <c r="K150" s="146"/>
      <c r="L150" s="146"/>
      <c r="M150" s="146"/>
      <c r="N150" s="146"/>
      <c r="O150" s="146"/>
      <c r="P150" s="146"/>
      <c r="Q150" s="146"/>
    </row>
    <row r="151" spans="1:17">
      <c r="A151" s="71" t="s">
        <v>203</v>
      </c>
      <c r="B151" s="144"/>
      <c r="C151" s="144"/>
      <c r="D151" s="144"/>
      <c r="E151" s="144"/>
      <c r="F151" s="144"/>
      <c r="G151" s="144"/>
      <c r="H151" s="143">
        <f t="shared" ref="H151:Q151" si="24">H146</f>
        <v>0</v>
      </c>
      <c r="I151" s="143">
        <f t="shared" si="24"/>
        <v>0</v>
      </c>
      <c r="J151" s="143">
        <f t="shared" si="24"/>
        <v>0</v>
      </c>
      <c r="K151" s="143">
        <f t="shared" si="24"/>
        <v>0</v>
      </c>
      <c r="L151" s="143">
        <f t="shared" si="24"/>
        <v>0</v>
      </c>
      <c r="M151" s="143">
        <f t="shared" si="24"/>
        <v>0</v>
      </c>
      <c r="N151" s="143">
        <f t="shared" si="24"/>
        <v>0</v>
      </c>
      <c r="O151" s="143">
        <f t="shared" si="24"/>
        <v>0</v>
      </c>
      <c r="P151" s="143">
        <f t="shared" si="24"/>
        <v>0</v>
      </c>
      <c r="Q151" s="143">
        <f t="shared" si="24"/>
        <v>0</v>
      </c>
    </row>
    <row r="152" spans="1:17">
      <c r="A152" s="71" t="s">
        <v>202</v>
      </c>
      <c r="B152" s="144"/>
      <c r="C152" s="144"/>
      <c r="D152" s="144"/>
      <c r="E152" s="144"/>
      <c r="F152" s="144"/>
      <c r="G152" s="144"/>
      <c r="H152" s="145"/>
      <c r="I152" s="145">
        <v>0</v>
      </c>
      <c r="J152" s="145">
        <v>0</v>
      </c>
      <c r="K152" s="145">
        <v>0</v>
      </c>
      <c r="L152" s="145">
        <v>0</v>
      </c>
      <c r="M152" s="145">
        <v>0</v>
      </c>
      <c r="N152" s="145">
        <v>0</v>
      </c>
      <c r="O152" s="145">
        <v>0</v>
      </c>
      <c r="P152" s="145">
        <v>0</v>
      </c>
      <c r="Q152" s="145">
        <v>0</v>
      </c>
    </row>
    <row r="153" spans="1:17">
      <c r="A153" s="71" t="s">
        <v>201</v>
      </c>
      <c r="B153" s="144"/>
      <c r="C153" s="144"/>
      <c r="D153" s="144"/>
      <c r="E153" s="144"/>
      <c r="F153" s="144"/>
      <c r="G153" s="144"/>
      <c r="H153" s="145"/>
      <c r="I153" s="145">
        <v>0</v>
      </c>
      <c r="J153" s="145">
        <v>0</v>
      </c>
      <c r="K153" s="145">
        <v>0</v>
      </c>
      <c r="L153" s="145">
        <v>0</v>
      </c>
      <c r="M153" s="145">
        <v>0</v>
      </c>
      <c r="N153" s="145">
        <v>0</v>
      </c>
      <c r="O153" s="145">
        <v>0</v>
      </c>
      <c r="P153" s="145">
        <v>0</v>
      </c>
      <c r="Q153" s="145">
        <v>0</v>
      </c>
    </row>
    <row r="154" spans="1:17">
      <c r="A154" s="71" t="s">
        <v>200</v>
      </c>
      <c r="B154" s="144"/>
      <c r="C154" s="144"/>
      <c r="D154" s="144"/>
      <c r="E154" s="144"/>
      <c r="F154" s="144"/>
      <c r="G154" s="144"/>
      <c r="H154" s="145"/>
      <c r="I154" s="145"/>
      <c r="J154" s="145"/>
      <c r="K154" s="145"/>
      <c r="L154" s="145"/>
      <c r="M154" s="145"/>
      <c r="N154" s="145"/>
      <c r="O154" s="145"/>
      <c r="P154" s="145"/>
      <c r="Q154" s="145"/>
    </row>
    <row r="155" spans="1:17">
      <c r="A155" s="71" t="s">
        <v>199</v>
      </c>
      <c r="B155" s="144"/>
      <c r="C155" s="144"/>
      <c r="D155" s="144"/>
      <c r="E155" s="144"/>
      <c r="F155" s="144"/>
      <c r="G155" s="144"/>
      <c r="H155" s="145"/>
      <c r="I155" s="145"/>
      <c r="J155" s="145"/>
      <c r="K155" s="145"/>
      <c r="L155" s="145"/>
      <c r="M155" s="145"/>
      <c r="N155" s="145"/>
      <c r="O155" s="145"/>
      <c r="P155" s="145"/>
      <c r="Q155" s="145"/>
    </row>
    <row r="156" spans="1:17">
      <c r="A156" s="71" t="s">
        <v>198</v>
      </c>
      <c r="B156" s="144"/>
      <c r="C156" s="144"/>
      <c r="D156" s="144"/>
      <c r="E156" s="144"/>
      <c r="F156" s="144"/>
      <c r="G156" s="144"/>
      <c r="H156" s="145"/>
      <c r="I156" s="145"/>
      <c r="J156" s="145"/>
      <c r="K156" s="145"/>
      <c r="L156" s="145"/>
      <c r="M156" s="145"/>
      <c r="N156" s="145"/>
      <c r="O156" s="145"/>
      <c r="P156" s="145"/>
      <c r="Q156" s="145"/>
    </row>
    <row r="157" spans="1:17">
      <c r="A157" s="71" t="s">
        <v>197</v>
      </c>
      <c r="B157" s="144"/>
      <c r="C157" s="144"/>
      <c r="D157" s="144"/>
      <c r="E157" s="144"/>
      <c r="F157" s="144"/>
      <c r="G157" s="144"/>
      <c r="H157" s="143">
        <f t="shared" ref="H157:Q157" si="25">SUM(H150:H156)</f>
        <v>0</v>
      </c>
      <c r="I157" s="143">
        <f t="shared" si="25"/>
        <v>0</v>
      </c>
      <c r="J157" s="143">
        <f t="shared" si="25"/>
        <v>0</v>
      </c>
      <c r="K157" s="143">
        <f t="shared" si="25"/>
        <v>0</v>
      </c>
      <c r="L157" s="143">
        <f t="shared" si="25"/>
        <v>0</v>
      </c>
      <c r="M157" s="143">
        <f t="shared" si="25"/>
        <v>0</v>
      </c>
      <c r="N157" s="143">
        <f t="shared" si="25"/>
        <v>0</v>
      </c>
      <c r="O157" s="143">
        <f t="shared" si="25"/>
        <v>0</v>
      </c>
      <c r="P157" s="143">
        <f t="shared" si="25"/>
        <v>0</v>
      </c>
      <c r="Q157" s="143">
        <f t="shared" si="25"/>
        <v>0</v>
      </c>
    </row>
    <row r="160" spans="1:17" s="160" customFormat="1" ht="25.5">
      <c r="A160" s="132" t="s">
        <v>195</v>
      </c>
      <c r="H160" s="95" t="str">
        <f t="shared" ref="H160:Q160" si="26">$A160</f>
        <v>NGET Other</v>
      </c>
      <c r="I160" s="95" t="str">
        <f t="shared" si="26"/>
        <v>NGET Other</v>
      </c>
      <c r="J160" s="95" t="str">
        <f t="shared" si="26"/>
        <v>NGET Other</v>
      </c>
      <c r="K160" s="95" t="str">
        <f t="shared" si="26"/>
        <v>NGET Other</v>
      </c>
      <c r="L160" s="95" t="str">
        <f t="shared" si="26"/>
        <v>NGET Other</v>
      </c>
      <c r="M160" s="95" t="str">
        <f t="shared" si="26"/>
        <v>NGET Other</v>
      </c>
      <c r="N160" s="95" t="str">
        <f t="shared" si="26"/>
        <v>NGET Other</v>
      </c>
      <c r="O160" s="95" t="str">
        <f t="shared" si="26"/>
        <v>NGET Other</v>
      </c>
      <c r="P160" s="95" t="str">
        <f t="shared" si="26"/>
        <v>NGET Other</v>
      </c>
      <c r="Q160" s="95" t="str">
        <f t="shared" si="26"/>
        <v>NGET Other</v>
      </c>
    </row>
    <row r="161" spans="1:17" s="160" customFormat="1">
      <c r="A161" s="161" t="s">
        <v>146</v>
      </c>
      <c r="H161" s="99">
        <v>2012</v>
      </c>
      <c r="I161" s="99">
        <f t="shared" ref="I161:Q161" si="27">SUM(H161+1)</f>
        <v>2013</v>
      </c>
      <c r="J161" s="99">
        <f t="shared" si="27"/>
        <v>2014</v>
      </c>
      <c r="K161" s="99">
        <f t="shared" si="27"/>
        <v>2015</v>
      </c>
      <c r="L161" s="99">
        <f t="shared" si="27"/>
        <v>2016</v>
      </c>
      <c r="M161" s="99">
        <f t="shared" si="27"/>
        <v>2017</v>
      </c>
      <c r="N161" s="99">
        <f t="shared" si="27"/>
        <v>2018</v>
      </c>
      <c r="O161" s="99">
        <f t="shared" si="27"/>
        <v>2019</v>
      </c>
      <c r="P161" s="99">
        <f t="shared" si="27"/>
        <v>2020</v>
      </c>
      <c r="Q161" s="99">
        <f t="shared" si="27"/>
        <v>2021</v>
      </c>
    </row>
    <row r="162" spans="1:17">
      <c r="A162" s="159"/>
    </row>
    <row r="163" spans="1:17">
      <c r="A163" s="155" t="s">
        <v>234</v>
      </c>
      <c r="B163" s="144"/>
      <c r="C163" s="144"/>
      <c r="D163" s="144"/>
      <c r="E163" s="144"/>
      <c r="F163" s="144"/>
      <c r="G163" s="144"/>
      <c r="H163" s="145"/>
      <c r="I163" s="145"/>
      <c r="J163" s="145"/>
      <c r="K163" s="145"/>
      <c r="L163" s="145"/>
      <c r="M163" s="145"/>
      <c r="N163" s="145"/>
      <c r="O163" s="145"/>
      <c r="P163" s="145"/>
      <c r="Q163" s="145"/>
    </row>
    <row r="164" spans="1:17">
      <c r="A164" s="148"/>
      <c r="B164" s="144"/>
      <c r="C164" s="144"/>
      <c r="D164" s="144"/>
      <c r="E164" s="144"/>
      <c r="F164" s="144"/>
      <c r="G164" s="144"/>
      <c r="H164" s="147"/>
      <c r="I164" s="147"/>
      <c r="J164" s="147"/>
      <c r="K164" s="147"/>
      <c r="L164" s="147"/>
      <c r="M164" s="147"/>
      <c r="N164" s="147"/>
      <c r="O164" s="147"/>
      <c r="P164" s="147"/>
      <c r="Q164" s="147"/>
    </row>
    <row r="165" spans="1:17">
      <c r="A165" s="151" t="s">
        <v>233</v>
      </c>
      <c r="B165" s="144"/>
      <c r="C165" s="144"/>
      <c r="D165" s="144"/>
      <c r="E165" s="144"/>
      <c r="F165" s="144"/>
      <c r="G165" s="150"/>
      <c r="H165" s="149"/>
      <c r="I165" s="149"/>
      <c r="J165" s="149"/>
      <c r="K165" s="149"/>
      <c r="L165" s="149"/>
      <c r="M165" s="149"/>
      <c r="N165" s="149"/>
      <c r="O165" s="149"/>
      <c r="P165" s="149"/>
      <c r="Q165" s="149"/>
    </row>
    <row r="166" spans="1:17">
      <c r="A166" s="71" t="s">
        <v>232</v>
      </c>
      <c r="B166" s="144"/>
      <c r="C166" s="144"/>
      <c r="D166" s="144"/>
      <c r="E166" s="144"/>
      <c r="F166" s="144"/>
      <c r="G166" s="144"/>
      <c r="H166" s="145"/>
      <c r="I166" s="145"/>
      <c r="J166" s="145"/>
      <c r="K166" s="145"/>
      <c r="L166" s="145"/>
      <c r="M166" s="145"/>
      <c r="N166" s="145"/>
      <c r="O166" s="145"/>
      <c r="P166" s="145"/>
      <c r="Q166" s="145"/>
    </row>
    <row r="167" spans="1:17">
      <c r="A167" s="71" t="s">
        <v>231</v>
      </c>
      <c r="B167" s="144"/>
      <c r="C167" s="144"/>
      <c r="D167" s="144"/>
      <c r="E167" s="144"/>
      <c r="F167" s="144"/>
      <c r="G167" s="144"/>
      <c r="H167" s="145"/>
      <c r="I167" s="145"/>
      <c r="J167" s="145"/>
      <c r="K167" s="145"/>
      <c r="L167" s="145"/>
      <c r="M167" s="145"/>
      <c r="N167" s="145"/>
      <c r="O167" s="145"/>
      <c r="P167" s="145"/>
      <c r="Q167" s="145"/>
    </row>
    <row r="168" spans="1:17">
      <c r="A168" s="71" t="s">
        <v>230</v>
      </c>
      <c r="B168" s="144"/>
      <c r="C168" s="144"/>
      <c r="D168" s="144"/>
      <c r="E168" s="144"/>
      <c r="F168" s="144"/>
      <c r="G168" s="144"/>
      <c r="H168" s="145"/>
      <c r="I168" s="145"/>
      <c r="J168" s="145"/>
      <c r="K168" s="145"/>
      <c r="L168" s="145"/>
      <c r="M168" s="145"/>
      <c r="N168" s="145"/>
      <c r="O168" s="145"/>
      <c r="P168" s="145"/>
      <c r="Q168" s="145"/>
    </row>
    <row r="169" spans="1:17">
      <c r="A169" s="71" t="s">
        <v>229</v>
      </c>
      <c r="B169" s="144"/>
      <c r="C169" s="144"/>
      <c r="D169" s="144"/>
      <c r="E169" s="144"/>
      <c r="F169" s="144"/>
      <c r="G169" s="144"/>
      <c r="H169" s="145"/>
      <c r="I169" s="145"/>
      <c r="J169" s="145"/>
      <c r="K169" s="145"/>
      <c r="L169" s="145"/>
      <c r="M169" s="145"/>
      <c r="N169" s="145"/>
      <c r="O169" s="145"/>
      <c r="P169" s="145"/>
      <c r="Q169" s="145"/>
    </row>
    <row r="170" spans="1:17">
      <c r="A170" s="71" t="s">
        <v>228</v>
      </c>
      <c r="B170" s="144"/>
      <c r="C170" s="144"/>
      <c r="D170" s="144"/>
      <c r="E170" s="144"/>
      <c r="F170" s="144"/>
      <c r="G170" s="144"/>
      <c r="H170" s="145"/>
      <c r="I170" s="145"/>
      <c r="J170" s="145"/>
      <c r="K170" s="145"/>
      <c r="L170" s="145"/>
      <c r="M170" s="145"/>
      <c r="N170" s="145"/>
      <c r="O170" s="145"/>
      <c r="P170" s="145"/>
      <c r="Q170" s="145"/>
    </row>
    <row r="171" spans="1:17">
      <c r="A171" s="76" t="s">
        <v>227</v>
      </c>
      <c r="B171" s="144"/>
      <c r="C171" s="144"/>
      <c r="D171" s="144"/>
      <c r="E171" s="144"/>
      <c r="F171" s="144"/>
      <c r="G171" s="144"/>
      <c r="H171" s="143">
        <f t="shared" ref="H171:Q171" si="28">SUM(H166:H170)</f>
        <v>0</v>
      </c>
      <c r="I171" s="143">
        <f t="shared" si="28"/>
        <v>0</v>
      </c>
      <c r="J171" s="143">
        <f t="shared" si="28"/>
        <v>0</v>
      </c>
      <c r="K171" s="143">
        <f t="shared" si="28"/>
        <v>0</v>
      </c>
      <c r="L171" s="143">
        <f t="shared" si="28"/>
        <v>0</v>
      </c>
      <c r="M171" s="143">
        <f t="shared" si="28"/>
        <v>0</v>
      </c>
      <c r="N171" s="143">
        <f t="shared" si="28"/>
        <v>0</v>
      </c>
      <c r="O171" s="143">
        <f t="shared" si="28"/>
        <v>0</v>
      </c>
      <c r="P171" s="143">
        <f t="shared" si="28"/>
        <v>0</v>
      </c>
      <c r="Q171" s="143">
        <f t="shared" si="28"/>
        <v>0</v>
      </c>
    </row>
    <row r="172" spans="1:17">
      <c r="A172" s="148"/>
      <c r="B172" s="144"/>
      <c r="C172" s="144"/>
      <c r="D172" s="144"/>
      <c r="E172" s="144"/>
      <c r="F172" s="144"/>
      <c r="G172" s="144"/>
      <c r="H172" s="147"/>
      <c r="I172" s="147"/>
      <c r="J172" s="147"/>
      <c r="K172" s="147"/>
      <c r="L172" s="147"/>
      <c r="M172" s="147"/>
      <c r="N172" s="147"/>
      <c r="O172" s="147"/>
      <c r="P172" s="147"/>
      <c r="Q172" s="147"/>
    </row>
    <row r="173" spans="1:17">
      <c r="A173" s="155" t="s">
        <v>226</v>
      </c>
      <c r="B173" s="144"/>
      <c r="C173" s="144"/>
      <c r="D173" s="144"/>
      <c r="E173" s="144"/>
      <c r="F173" s="144"/>
      <c r="G173" s="144"/>
      <c r="H173" s="145"/>
      <c r="I173" s="145"/>
      <c r="J173" s="145"/>
      <c r="K173" s="145"/>
      <c r="L173" s="145"/>
      <c r="M173" s="145"/>
      <c r="N173" s="145"/>
      <c r="O173" s="145"/>
      <c r="P173" s="145"/>
      <c r="Q173" s="145"/>
    </row>
    <row r="174" spans="1:17">
      <c r="A174" s="148"/>
      <c r="B174" s="144"/>
      <c r="C174" s="144"/>
      <c r="D174" s="144"/>
      <c r="E174" s="144"/>
      <c r="F174" s="144"/>
      <c r="G174" s="144"/>
      <c r="H174" s="147"/>
      <c r="I174" s="147"/>
      <c r="J174" s="147"/>
      <c r="K174" s="147"/>
      <c r="L174" s="147"/>
      <c r="M174" s="147"/>
      <c r="N174" s="147"/>
      <c r="O174" s="147"/>
      <c r="P174" s="147"/>
      <c r="Q174" s="147"/>
    </row>
    <row r="175" spans="1:17">
      <c r="A175" s="158" t="s">
        <v>225</v>
      </c>
      <c r="B175" s="144"/>
      <c r="C175" s="144"/>
      <c r="D175" s="144"/>
      <c r="E175" s="144"/>
      <c r="F175" s="144"/>
      <c r="G175" s="144"/>
      <c r="H175" s="147"/>
      <c r="I175" s="147"/>
      <c r="J175" s="147"/>
      <c r="K175" s="147"/>
      <c r="L175" s="147"/>
      <c r="M175" s="147"/>
      <c r="N175" s="147"/>
      <c r="O175" s="147"/>
      <c r="P175" s="147"/>
      <c r="Q175" s="147"/>
    </row>
    <row r="176" spans="1:17">
      <c r="A176" s="71" t="s">
        <v>224</v>
      </c>
      <c r="B176" s="144"/>
      <c r="C176" s="144"/>
      <c r="D176" s="144"/>
      <c r="E176" s="144"/>
      <c r="F176" s="144"/>
      <c r="G176" s="144"/>
      <c r="H176" s="145"/>
      <c r="I176" s="145"/>
      <c r="J176" s="145"/>
      <c r="K176" s="145"/>
      <c r="L176" s="145"/>
      <c r="M176" s="145"/>
      <c r="N176" s="145"/>
      <c r="O176" s="145"/>
      <c r="P176" s="145"/>
      <c r="Q176" s="145"/>
    </row>
    <row r="177" spans="1:17">
      <c r="A177" s="71" t="s">
        <v>223</v>
      </c>
      <c r="B177" s="144"/>
      <c r="C177" s="144"/>
      <c r="D177" s="144"/>
      <c r="E177" s="144"/>
      <c r="F177" s="144"/>
      <c r="G177" s="144"/>
      <c r="H177" s="145"/>
      <c r="I177" s="145"/>
      <c r="J177" s="145"/>
      <c r="K177" s="145"/>
      <c r="L177" s="145"/>
      <c r="M177" s="145"/>
      <c r="N177" s="145"/>
      <c r="O177" s="145"/>
      <c r="P177" s="145"/>
      <c r="Q177" s="145"/>
    </row>
    <row r="178" spans="1:17">
      <c r="A178" s="71" t="s">
        <v>222</v>
      </c>
      <c r="B178" s="144"/>
      <c r="C178" s="144"/>
      <c r="D178" s="144"/>
      <c r="E178" s="144"/>
      <c r="F178" s="144"/>
      <c r="G178" s="144"/>
      <c r="H178" s="145"/>
      <c r="I178" s="145"/>
      <c r="J178" s="145"/>
      <c r="K178" s="145"/>
      <c r="L178" s="145"/>
      <c r="M178" s="145"/>
      <c r="N178" s="145"/>
      <c r="O178" s="145"/>
      <c r="P178" s="145"/>
      <c r="Q178" s="145"/>
    </row>
    <row r="179" spans="1:17">
      <c r="A179" s="71" t="s">
        <v>221</v>
      </c>
      <c r="B179" s="144"/>
      <c r="C179" s="144"/>
      <c r="D179" s="144"/>
      <c r="E179" s="144"/>
      <c r="F179" s="144"/>
      <c r="G179" s="144"/>
      <c r="H179" s="145"/>
      <c r="I179" s="145"/>
      <c r="J179" s="145"/>
      <c r="K179" s="145"/>
      <c r="L179" s="145"/>
      <c r="M179" s="145"/>
      <c r="N179" s="145"/>
      <c r="O179" s="145"/>
      <c r="P179" s="145"/>
      <c r="Q179" s="145"/>
    </row>
    <row r="180" spans="1:17">
      <c r="A180" s="157" t="s">
        <v>220</v>
      </c>
      <c r="B180" s="144"/>
      <c r="C180" s="144"/>
      <c r="D180" s="144"/>
      <c r="E180" s="144"/>
      <c r="F180" s="144"/>
      <c r="G180" s="144"/>
      <c r="H180" s="145"/>
      <c r="I180" s="145"/>
      <c r="J180" s="145"/>
      <c r="K180" s="145"/>
      <c r="L180" s="145"/>
      <c r="M180" s="145"/>
      <c r="N180" s="145"/>
      <c r="O180" s="145"/>
      <c r="P180" s="145"/>
      <c r="Q180" s="145"/>
    </row>
    <row r="181" spans="1:17">
      <c r="A181" s="155" t="s">
        <v>219</v>
      </c>
      <c r="B181" s="144"/>
      <c r="C181" s="144"/>
      <c r="D181" s="144"/>
      <c r="E181" s="144"/>
      <c r="F181" s="144"/>
      <c r="G181" s="144"/>
      <c r="H181" s="143">
        <f t="shared" ref="H181:Q181" si="29">SUM(H176:H180)</f>
        <v>0</v>
      </c>
      <c r="I181" s="143">
        <f t="shared" si="29"/>
        <v>0</v>
      </c>
      <c r="J181" s="143">
        <f t="shared" si="29"/>
        <v>0</v>
      </c>
      <c r="K181" s="143">
        <f t="shared" si="29"/>
        <v>0</v>
      </c>
      <c r="L181" s="143">
        <f t="shared" si="29"/>
        <v>0</v>
      </c>
      <c r="M181" s="143">
        <f t="shared" si="29"/>
        <v>0</v>
      </c>
      <c r="N181" s="143">
        <f t="shared" si="29"/>
        <v>0</v>
      </c>
      <c r="O181" s="143">
        <f t="shared" si="29"/>
        <v>0</v>
      </c>
      <c r="P181" s="143">
        <f t="shared" si="29"/>
        <v>0</v>
      </c>
      <c r="Q181" s="143">
        <f t="shared" si="29"/>
        <v>0</v>
      </c>
    </row>
    <row r="182" spans="1:17">
      <c r="A182" s="148"/>
      <c r="B182" s="144"/>
      <c r="C182" s="144"/>
      <c r="D182" s="144"/>
      <c r="E182" s="144"/>
      <c r="F182" s="144"/>
      <c r="G182" s="144"/>
      <c r="H182" s="147"/>
      <c r="I182" s="147"/>
      <c r="J182" s="147"/>
      <c r="K182" s="147"/>
      <c r="L182" s="147"/>
      <c r="M182" s="147"/>
      <c r="N182" s="147"/>
      <c r="O182" s="147"/>
      <c r="P182" s="147"/>
      <c r="Q182" s="147"/>
    </row>
    <row r="183" spans="1:17">
      <c r="A183" s="155" t="s">
        <v>218</v>
      </c>
      <c r="B183" s="144"/>
      <c r="C183" s="144"/>
      <c r="D183" s="144"/>
      <c r="E183" s="144"/>
      <c r="F183" s="144"/>
      <c r="G183" s="144"/>
      <c r="H183" s="145"/>
      <c r="I183" s="145"/>
      <c r="J183" s="145"/>
      <c r="K183" s="145"/>
      <c r="L183" s="145"/>
      <c r="M183" s="145"/>
      <c r="N183" s="145"/>
      <c r="O183" s="145"/>
      <c r="P183" s="145"/>
      <c r="Q183" s="145"/>
    </row>
    <row r="184" spans="1:17">
      <c r="A184" s="148"/>
      <c r="B184" s="144"/>
      <c r="C184" s="144"/>
      <c r="D184" s="144"/>
      <c r="E184" s="144"/>
      <c r="F184" s="144"/>
      <c r="G184" s="144"/>
      <c r="H184" s="147"/>
      <c r="I184" s="147"/>
      <c r="J184" s="147"/>
      <c r="K184" s="147"/>
      <c r="L184" s="147"/>
      <c r="M184" s="147"/>
      <c r="N184" s="147"/>
      <c r="O184" s="147"/>
      <c r="P184" s="147"/>
      <c r="Q184" s="147"/>
    </row>
    <row r="185" spans="1:17">
      <c r="A185" s="151" t="s">
        <v>217</v>
      </c>
      <c r="B185" s="144"/>
      <c r="C185" s="144"/>
      <c r="D185" s="144"/>
      <c r="E185" s="144"/>
      <c r="F185" s="144"/>
      <c r="G185" s="144"/>
      <c r="H185" s="147"/>
      <c r="I185" s="147"/>
      <c r="J185" s="147"/>
      <c r="K185" s="147"/>
      <c r="L185" s="147"/>
      <c r="M185" s="147"/>
      <c r="N185" s="147"/>
      <c r="O185" s="147"/>
      <c r="P185" s="147"/>
      <c r="Q185" s="147"/>
    </row>
    <row r="186" spans="1:17">
      <c r="A186" s="71" t="s">
        <v>216</v>
      </c>
      <c r="B186" s="144"/>
      <c r="C186" s="144"/>
      <c r="D186" s="144"/>
      <c r="E186" s="144"/>
      <c r="F186" s="144"/>
      <c r="G186" s="144"/>
      <c r="H186" s="145"/>
      <c r="I186" s="145"/>
      <c r="J186" s="145"/>
      <c r="K186" s="145"/>
      <c r="L186" s="145"/>
      <c r="M186" s="145"/>
      <c r="N186" s="145"/>
      <c r="O186" s="145"/>
      <c r="P186" s="145"/>
      <c r="Q186" s="145"/>
    </row>
    <row r="187" spans="1:17">
      <c r="A187" s="156" t="s">
        <v>215</v>
      </c>
      <c r="B187" s="144"/>
      <c r="C187" s="144"/>
      <c r="D187" s="144"/>
      <c r="E187" s="144"/>
      <c r="F187" s="144"/>
      <c r="G187" s="144"/>
      <c r="H187" s="145"/>
      <c r="I187" s="145"/>
      <c r="J187" s="145"/>
      <c r="K187" s="145"/>
      <c r="L187" s="145"/>
      <c r="M187" s="145"/>
      <c r="N187" s="145"/>
      <c r="O187" s="145"/>
      <c r="P187" s="145"/>
      <c r="Q187" s="145"/>
    </row>
    <row r="188" spans="1:17">
      <c r="A188" s="71" t="s">
        <v>214</v>
      </c>
      <c r="B188" s="144"/>
      <c r="C188" s="144"/>
      <c r="D188" s="144"/>
      <c r="E188" s="144"/>
      <c r="F188" s="144"/>
      <c r="G188" s="144"/>
      <c r="H188" s="145"/>
      <c r="I188" s="145"/>
      <c r="J188" s="145"/>
      <c r="K188" s="145"/>
      <c r="L188" s="145"/>
      <c r="M188" s="145"/>
      <c r="N188" s="145"/>
      <c r="O188" s="145"/>
      <c r="P188" s="145"/>
      <c r="Q188" s="145"/>
    </row>
    <row r="189" spans="1:17">
      <c r="A189" s="71" t="s">
        <v>213</v>
      </c>
      <c r="B189" s="144"/>
      <c r="C189" s="144"/>
      <c r="D189" s="144"/>
      <c r="E189" s="144"/>
      <c r="F189" s="144"/>
      <c r="G189" s="144"/>
      <c r="H189" s="145"/>
      <c r="I189" s="145"/>
      <c r="J189" s="145"/>
      <c r="K189" s="145"/>
      <c r="L189" s="145"/>
      <c r="M189" s="145"/>
      <c r="N189" s="145"/>
      <c r="O189" s="145"/>
      <c r="P189" s="145"/>
      <c r="Q189" s="145"/>
    </row>
    <row r="190" spans="1:17">
      <c r="A190" s="71" t="s">
        <v>212</v>
      </c>
      <c r="B190" s="144"/>
      <c r="C190" s="144"/>
      <c r="D190" s="144"/>
      <c r="E190" s="144"/>
      <c r="F190" s="144"/>
      <c r="G190" s="144"/>
      <c r="H190" s="145"/>
      <c r="I190" s="145"/>
      <c r="J190" s="145"/>
      <c r="K190" s="145"/>
      <c r="L190" s="145"/>
      <c r="M190" s="145"/>
      <c r="N190" s="145"/>
      <c r="O190" s="145"/>
      <c r="P190" s="145"/>
      <c r="Q190" s="145"/>
    </row>
    <row r="191" spans="1:17">
      <c r="A191" s="71" t="s">
        <v>211</v>
      </c>
      <c r="B191" s="144"/>
      <c r="C191" s="144"/>
      <c r="D191" s="144"/>
      <c r="E191" s="144"/>
      <c r="F191" s="144"/>
      <c r="G191" s="144"/>
      <c r="H191" s="145"/>
      <c r="I191" s="145"/>
      <c r="J191" s="145"/>
      <c r="K191" s="145"/>
      <c r="L191" s="145"/>
      <c r="M191" s="145"/>
      <c r="N191" s="145"/>
      <c r="O191" s="145"/>
      <c r="P191" s="145"/>
      <c r="Q191" s="145"/>
    </row>
    <row r="192" spans="1:17">
      <c r="A192" s="71" t="s">
        <v>210</v>
      </c>
      <c r="B192" s="144"/>
      <c r="C192" s="144"/>
      <c r="D192" s="144"/>
      <c r="E192" s="144"/>
      <c r="F192" s="144"/>
      <c r="G192" s="144"/>
      <c r="H192" s="145"/>
      <c r="I192" s="145"/>
      <c r="J192" s="145"/>
      <c r="K192" s="145"/>
      <c r="L192" s="145"/>
      <c r="M192" s="145"/>
      <c r="N192" s="145"/>
      <c r="O192" s="145"/>
      <c r="P192" s="145"/>
      <c r="Q192" s="145"/>
    </row>
    <row r="193" spans="1:17">
      <c r="A193" s="155" t="s">
        <v>209</v>
      </c>
      <c r="B193" s="144"/>
      <c r="C193" s="144"/>
      <c r="D193" s="144"/>
      <c r="E193" s="144"/>
      <c r="F193" s="144"/>
      <c r="G193" s="144"/>
      <c r="H193" s="143">
        <f t="shared" ref="H193:Q193" si="30">SUM(H186:H192)</f>
        <v>0</v>
      </c>
      <c r="I193" s="143">
        <f t="shared" si="30"/>
        <v>0</v>
      </c>
      <c r="J193" s="143">
        <f t="shared" si="30"/>
        <v>0</v>
      </c>
      <c r="K193" s="143">
        <f t="shared" si="30"/>
        <v>0</v>
      </c>
      <c r="L193" s="143">
        <f t="shared" si="30"/>
        <v>0</v>
      </c>
      <c r="M193" s="143">
        <f t="shared" si="30"/>
        <v>0</v>
      </c>
      <c r="N193" s="143">
        <f t="shared" si="30"/>
        <v>0</v>
      </c>
      <c r="O193" s="143">
        <f t="shared" si="30"/>
        <v>0</v>
      </c>
      <c r="P193" s="143">
        <f t="shared" si="30"/>
        <v>0</v>
      </c>
      <c r="Q193" s="143">
        <f t="shared" si="30"/>
        <v>0</v>
      </c>
    </row>
    <row r="194" spans="1:17">
      <c r="A194" s="148"/>
      <c r="B194" s="144"/>
      <c r="C194" s="144"/>
      <c r="D194" s="144"/>
      <c r="E194" s="144"/>
      <c r="F194" s="144"/>
      <c r="G194" s="144"/>
      <c r="H194" s="147"/>
      <c r="I194" s="147"/>
      <c r="J194" s="147"/>
      <c r="K194" s="147"/>
      <c r="L194" s="147"/>
      <c r="M194" s="147"/>
      <c r="N194" s="147"/>
      <c r="O194" s="147"/>
      <c r="P194" s="147"/>
      <c r="Q194" s="147"/>
    </row>
    <row r="195" spans="1:17" ht="15">
      <c r="A195" s="155" t="s">
        <v>208</v>
      </c>
      <c r="B195" s="144"/>
      <c r="C195" s="144"/>
      <c r="D195" s="144"/>
      <c r="E195" s="144"/>
      <c r="F195" s="144"/>
      <c r="G195" s="144"/>
      <c r="H195" s="143">
        <f t="shared" ref="H195:Q195" si="31">H163+H171+H173+H181+H183+H193</f>
        <v>0</v>
      </c>
      <c r="I195" s="143">
        <f t="shared" si="31"/>
        <v>0</v>
      </c>
      <c r="J195" s="143">
        <f t="shared" si="31"/>
        <v>0</v>
      </c>
      <c r="K195" s="143">
        <f t="shared" si="31"/>
        <v>0</v>
      </c>
      <c r="L195" s="143">
        <f t="shared" si="31"/>
        <v>0</v>
      </c>
      <c r="M195" s="143">
        <f t="shared" si="31"/>
        <v>0</v>
      </c>
      <c r="N195" s="143">
        <f t="shared" si="31"/>
        <v>0</v>
      </c>
      <c r="O195" s="143">
        <f t="shared" si="31"/>
        <v>0</v>
      </c>
      <c r="P195" s="143">
        <f t="shared" si="31"/>
        <v>0</v>
      </c>
      <c r="Q195" s="143">
        <f t="shared" si="31"/>
        <v>0</v>
      </c>
    </row>
    <row r="196" spans="1:17">
      <c r="A196" s="154" t="s">
        <v>207</v>
      </c>
      <c r="B196" s="144"/>
      <c r="C196" s="144"/>
      <c r="D196" s="144"/>
      <c r="E196" s="144"/>
      <c r="F196" s="144"/>
      <c r="G196" s="144"/>
      <c r="H196" s="145"/>
      <c r="I196" s="145"/>
      <c r="J196" s="145"/>
      <c r="K196" s="145"/>
      <c r="L196" s="145"/>
      <c r="M196" s="145"/>
      <c r="N196" s="145"/>
      <c r="O196" s="145"/>
      <c r="P196" s="145"/>
      <c r="Q196" s="145"/>
    </row>
    <row r="197" spans="1:17" ht="15">
      <c r="A197" s="153" t="s">
        <v>206</v>
      </c>
      <c r="B197" s="144"/>
      <c r="C197" s="144"/>
      <c r="D197" s="144"/>
      <c r="E197" s="144"/>
      <c r="F197" s="144"/>
      <c r="G197" s="144"/>
      <c r="H197" s="143">
        <f t="shared" ref="H197:Q197" si="32">SUM(H195+H196)</f>
        <v>0</v>
      </c>
      <c r="I197" s="143">
        <f t="shared" si="32"/>
        <v>0</v>
      </c>
      <c r="J197" s="143">
        <f t="shared" si="32"/>
        <v>0</v>
      </c>
      <c r="K197" s="143">
        <f t="shared" si="32"/>
        <v>0</v>
      </c>
      <c r="L197" s="143">
        <f t="shared" si="32"/>
        <v>0</v>
      </c>
      <c r="M197" s="143">
        <f t="shared" si="32"/>
        <v>0</v>
      </c>
      <c r="N197" s="143">
        <f t="shared" si="32"/>
        <v>0</v>
      </c>
      <c r="O197" s="143">
        <f t="shared" si="32"/>
        <v>0</v>
      </c>
      <c r="P197" s="143">
        <f t="shared" si="32"/>
        <v>0</v>
      </c>
      <c r="Q197" s="143">
        <f t="shared" si="32"/>
        <v>0</v>
      </c>
    </row>
    <row r="198" spans="1:17">
      <c r="A198" s="152"/>
      <c r="B198" s="144"/>
      <c r="C198" s="144"/>
      <c r="D198" s="144"/>
      <c r="E198" s="144"/>
      <c r="F198" s="144"/>
      <c r="G198" s="144"/>
      <c r="H198" s="147"/>
      <c r="I198" s="147"/>
      <c r="J198" s="147"/>
      <c r="K198" s="147"/>
      <c r="L198" s="147"/>
      <c r="M198" s="147"/>
      <c r="N198" s="147"/>
      <c r="O198" s="147"/>
      <c r="P198" s="147"/>
      <c r="Q198" s="147"/>
    </row>
    <row r="199" spans="1:17">
      <c r="A199" s="151" t="s">
        <v>205</v>
      </c>
      <c r="B199" s="150"/>
      <c r="C199" s="150"/>
      <c r="D199" s="150"/>
      <c r="E199" s="150"/>
      <c r="F199" s="150"/>
      <c r="G199" s="150"/>
      <c r="H199" s="149"/>
      <c r="I199" s="149"/>
      <c r="J199" s="149"/>
      <c r="K199" s="149"/>
      <c r="L199" s="149"/>
      <c r="M199" s="149"/>
      <c r="N199" s="149"/>
      <c r="O199" s="149"/>
      <c r="P199" s="149"/>
      <c r="Q199" s="149"/>
    </row>
    <row r="200" spans="1:17">
      <c r="A200" s="148"/>
      <c r="B200" s="144"/>
      <c r="C200" s="144"/>
      <c r="D200" s="144"/>
      <c r="E200" s="144"/>
      <c r="F200" s="144"/>
      <c r="G200" s="144"/>
      <c r="H200" s="147"/>
      <c r="I200" s="147"/>
      <c r="J200" s="147"/>
      <c r="K200" s="147"/>
      <c r="L200" s="147"/>
      <c r="M200" s="147"/>
      <c r="N200" s="147"/>
      <c r="O200" s="147"/>
      <c r="P200" s="147"/>
      <c r="Q200" s="147"/>
    </row>
    <row r="201" spans="1:17">
      <c r="A201" s="71" t="s">
        <v>204</v>
      </c>
      <c r="B201" s="144"/>
      <c r="C201" s="144"/>
      <c r="D201" s="144"/>
      <c r="E201" s="144"/>
      <c r="F201" s="144"/>
      <c r="G201" s="144"/>
      <c r="H201" s="146"/>
      <c r="I201" s="146"/>
      <c r="J201" s="146"/>
      <c r="K201" s="146"/>
      <c r="L201" s="146"/>
      <c r="M201" s="146"/>
      <c r="N201" s="146"/>
      <c r="O201" s="146"/>
      <c r="P201" s="146"/>
      <c r="Q201" s="146"/>
    </row>
    <row r="202" spans="1:17">
      <c r="A202" s="71" t="s">
        <v>203</v>
      </c>
      <c r="B202" s="144"/>
      <c r="C202" s="144"/>
      <c r="D202" s="144"/>
      <c r="E202" s="144"/>
      <c r="F202" s="144"/>
      <c r="G202" s="144"/>
      <c r="H202" s="143">
        <f t="shared" ref="H202:Q202" si="33">H197</f>
        <v>0</v>
      </c>
      <c r="I202" s="143">
        <f t="shared" si="33"/>
        <v>0</v>
      </c>
      <c r="J202" s="143">
        <f t="shared" si="33"/>
        <v>0</v>
      </c>
      <c r="K202" s="143">
        <f t="shared" si="33"/>
        <v>0</v>
      </c>
      <c r="L202" s="143">
        <f t="shared" si="33"/>
        <v>0</v>
      </c>
      <c r="M202" s="143">
        <f t="shared" si="33"/>
        <v>0</v>
      </c>
      <c r="N202" s="143">
        <f t="shared" si="33"/>
        <v>0</v>
      </c>
      <c r="O202" s="143">
        <f t="shared" si="33"/>
        <v>0</v>
      </c>
      <c r="P202" s="143">
        <f t="shared" si="33"/>
        <v>0</v>
      </c>
      <c r="Q202" s="143">
        <f t="shared" si="33"/>
        <v>0</v>
      </c>
    </row>
    <row r="203" spans="1:17">
      <c r="A203" s="71" t="s">
        <v>202</v>
      </c>
      <c r="B203" s="144"/>
      <c r="C203" s="144"/>
      <c r="D203" s="144"/>
      <c r="E203" s="144"/>
      <c r="F203" s="144"/>
      <c r="G203" s="144"/>
      <c r="H203" s="145"/>
      <c r="I203" s="145">
        <v>0</v>
      </c>
      <c r="J203" s="145">
        <v>0</v>
      </c>
      <c r="K203" s="145">
        <v>0</v>
      </c>
      <c r="L203" s="145">
        <v>0</v>
      </c>
      <c r="M203" s="145">
        <v>0</v>
      </c>
      <c r="N203" s="145">
        <v>0</v>
      </c>
      <c r="O203" s="145">
        <v>0</v>
      </c>
      <c r="P203" s="145">
        <v>0</v>
      </c>
      <c r="Q203" s="145">
        <v>0</v>
      </c>
    </row>
    <row r="204" spans="1:17">
      <c r="A204" s="71" t="s">
        <v>201</v>
      </c>
      <c r="B204" s="144"/>
      <c r="C204" s="144"/>
      <c r="D204" s="144"/>
      <c r="E204" s="144"/>
      <c r="F204" s="144"/>
      <c r="G204" s="144"/>
      <c r="H204" s="145"/>
      <c r="I204" s="145">
        <v>0</v>
      </c>
      <c r="J204" s="145">
        <v>0</v>
      </c>
      <c r="K204" s="145">
        <v>0</v>
      </c>
      <c r="L204" s="145">
        <v>0</v>
      </c>
      <c r="M204" s="145">
        <v>0</v>
      </c>
      <c r="N204" s="145">
        <v>0</v>
      </c>
      <c r="O204" s="145">
        <v>0</v>
      </c>
      <c r="P204" s="145">
        <v>0</v>
      </c>
      <c r="Q204" s="145">
        <v>0</v>
      </c>
    </row>
    <row r="205" spans="1:17">
      <c r="A205" s="71" t="s">
        <v>200</v>
      </c>
      <c r="B205" s="144"/>
      <c r="C205" s="144"/>
      <c r="D205" s="144"/>
      <c r="E205" s="144"/>
      <c r="F205" s="144"/>
      <c r="G205" s="144"/>
      <c r="H205" s="145"/>
      <c r="I205" s="145"/>
      <c r="J205" s="145"/>
      <c r="K205" s="145"/>
      <c r="L205" s="145"/>
      <c r="M205" s="145"/>
      <c r="N205" s="145"/>
      <c r="O205" s="145"/>
      <c r="P205" s="145"/>
      <c r="Q205" s="145"/>
    </row>
    <row r="206" spans="1:17">
      <c r="A206" s="71" t="s">
        <v>199</v>
      </c>
      <c r="B206" s="144"/>
      <c r="C206" s="144"/>
      <c r="D206" s="144"/>
      <c r="E206" s="144"/>
      <c r="F206" s="144"/>
      <c r="G206" s="144"/>
      <c r="H206" s="145"/>
      <c r="I206" s="145"/>
      <c r="J206" s="145"/>
      <c r="K206" s="145"/>
      <c r="L206" s="145"/>
      <c r="M206" s="145"/>
      <c r="N206" s="145"/>
      <c r="O206" s="145"/>
      <c r="P206" s="145"/>
      <c r="Q206" s="145"/>
    </row>
    <row r="207" spans="1:17">
      <c r="A207" s="71" t="s">
        <v>198</v>
      </c>
      <c r="B207" s="144"/>
      <c r="C207" s="144"/>
      <c r="D207" s="144"/>
      <c r="E207" s="144"/>
      <c r="F207" s="144"/>
      <c r="G207" s="144"/>
      <c r="H207" s="145"/>
      <c r="I207" s="145"/>
      <c r="J207" s="145"/>
      <c r="K207" s="145"/>
      <c r="L207" s="145"/>
      <c r="M207" s="145"/>
      <c r="N207" s="145"/>
      <c r="O207" s="145"/>
      <c r="P207" s="145"/>
      <c r="Q207" s="145"/>
    </row>
    <row r="208" spans="1:17">
      <c r="A208" s="71" t="s">
        <v>197</v>
      </c>
      <c r="B208" s="144"/>
      <c r="C208" s="144"/>
      <c r="D208" s="144"/>
      <c r="E208" s="144"/>
      <c r="F208" s="144"/>
      <c r="G208" s="144"/>
      <c r="H208" s="143">
        <f t="shared" ref="H208:Q208" si="34">SUM(H201:H207)</f>
        <v>0</v>
      </c>
      <c r="I208" s="143">
        <f t="shared" si="34"/>
        <v>0</v>
      </c>
      <c r="J208" s="143">
        <f t="shared" si="34"/>
        <v>0</v>
      </c>
      <c r="K208" s="143">
        <f t="shared" si="34"/>
        <v>0</v>
      </c>
      <c r="L208" s="143">
        <f t="shared" si="34"/>
        <v>0</v>
      </c>
      <c r="M208" s="143">
        <f t="shared" si="34"/>
        <v>0</v>
      </c>
      <c r="N208" s="143">
        <f t="shared" si="34"/>
        <v>0</v>
      </c>
      <c r="O208" s="143">
        <f t="shared" si="34"/>
        <v>0</v>
      </c>
      <c r="P208" s="143">
        <f t="shared" si="34"/>
        <v>0</v>
      </c>
      <c r="Q208" s="143">
        <f t="shared" si="34"/>
        <v>0</v>
      </c>
    </row>
  </sheetData>
  <pageMargins left="0.19685039370078741" right="0.16" top="0.51181102362204722" bottom="0.62992125984251968" header="0.15748031496062992" footer="0.31496062992125984"/>
  <pageSetup paperSize="9" scale="27" orientation="portrait" r:id="rId1"/>
  <headerFooter>
    <oddFooter>&amp;L&amp;D&amp;C&amp;F&amp;R&amp;A</oddFooter>
  </headerFooter>
  <legacyDrawing r:id="rId2"/>
</worksheet>
</file>

<file path=xl/worksheets/sheet60.xml><?xml version="1.0" encoding="utf-8"?>
<worksheet xmlns="http://schemas.openxmlformats.org/spreadsheetml/2006/main" xmlns:r="http://schemas.openxmlformats.org/officeDocument/2006/relationships">
  <sheetPr>
    <tabColor theme="8" tint="0.59999389629810485"/>
  </sheetPr>
  <dimension ref="A1:Z51"/>
  <sheetViews>
    <sheetView zoomScale="80" zoomScaleNormal="80" workbookViewId="0">
      <selection activeCell="B5" sqref="B5"/>
    </sheetView>
  </sheetViews>
  <sheetFormatPr defaultRowHeight="12.75"/>
  <cols>
    <col min="1" max="1" width="2.25" customWidth="1"/>
    <col min="2" max="2" width="45.75" bestFit="1" customWidth="1"/>
    <col min="3" max="3" width="47.875" customWidth="1"/>
    <col min="4" max="4" width="21.25" bestFit="1" customWidth="1"/>
    <col min="6" max="6" width="7.5" bestFit="1" customWidth="1"/>
  </cols>
  <sheetData>
    <row r="1" spans="1:26" ht="24.75">
      <c r="A1" s="1720" t="s">
        <v>236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2805</v>
      </c>
    </row>
    <row r="7" spans="1:26" ht="15">
      <c r="B7" s="2618" t="s">
        <v>2808</v>
      </c>
      <c r="C7" s="2618"/>
    </row>
    <row r="8" spans="1:26" ht="15">
      <c r="B8" s="2429" t="s">
        <v>2241</v>
      </c>
      <c r="C8" s="2429"/>
    </row>
    <row r="9" spans="1:26" ht="15">
      <c r="B9" s="2429" t="s">
        <v>2247</v>
      </c>
      <c r="C9" s="2429"/>
    </row>
    <row r="10" spans="1:26" ht="15">
      <c r="B10" s="2429" t="s">
        <v>2809</v>
      </c>
      <c r="C10" s="2429"/>
    </row>
    <row r="11" spans="1:26" ht="15">
      <c r="B11" s="2429" t="s">
        <v>2810</v>
      </c>
      <c r="C11" s="2429"/>
    </row>
    <row r="12" spans="1:26" ht="15">
      <c r="B12" s="2429" t="s">
        <v>2811</v>
      </c>
      <c r="C12" s="2429"/>
    </row>
    <row r="13" spans="1:26" ht="15">
      <c r="B13" s="2429" t="s">
        <v>2812</v>
      </c>
      <c r="C13" s="2429"/>
    </row>
    <row r="14" spans="1:26" ht="15">
      <c r="B14" s="2429" t="s">
        <v>2813</v>
      </c>
      <c r="C14" s="2429"/>
    </row>
    <row r="15" spans="1:26" ht="15">
      <c r="B15" s="2429" t="s">
        <v>2814</v>
      </c>
      <c r="C15" s="2429"/>
    </row>
    <row r="16" spans="1:26" ht="15">
      <c r="B16" s="2429" t="s">
        <v>2815</v>
      </c>
      <c r="C16" s="2429"/>
    </row>
    <row r="17" spans="1:3" ht="15">
      <c r="B17" s="2429" t="s">
        <v>2816</v>
      </c>
      <c r="C17" s="2429"/>
    </row>
    <row r="18" spans="1:3" ht="15">
      <c r="B18" s="2429" t="s">
        <v>2817</v>
      </c>
      <c r="C18" s="2429"/>
    </row>
    <row r="19" spans="1:3" ht="15">
      <c r="B19" s="2429" t="s">
        <v>2818</v>
      </c>
      <c r="C19" s="2429"/>
    </row>
    <row r="20" spans="1:3" ht="15">
      <c r="B20" s="2429" t="s">
        <v>2819</v>
      </c>
      <c r="C20" s="2429"/>
    </row>
    <row r="21" spans="1:3" ht="15">
      <c r="B21" s="2429" t="s">
        <v>2820</v>
      </c>
      <c r="C21" s="2429"/>
    </row>
    <row r="22" spans="1:3" ht="30">
      <c r="B22" s="2429" t="s">
        <v>2821</v>
      </c>
      <c r="C22" s="2429"/>
    </row>
    <row r="23" spans="1:3" ht="15">
      <c r="B23" s="2429" t="s">
        <v>2822</v>
      </c>
      <c r="C23" s="2429"/>
    </row>
    <row r="24" spans="1:3" ht="15">
      <c r="B24" s="2429" t="s">
        <v>2823</v>
      </c>
      <c r="C24" s="2430" t="s">
        <v>2824</v>
      </c>
    </row>
    <row r="25" spans="1:3" ht="15">
      <c r="B25" s="2429" t="s">
        <v>2825</v>
      </c>
      <c r="C25" s="2430" t="s">
        <v>2826</v>
      </c>
    </row>
    <row r="26" spans="1:3" ht="15">
      <c r="B26" s="2429" t="s">
        <v>2827</v>
      </c>
      <c r="C26" s="2429"/>
    </row>
    <row r="27" spans="1:3" ht="15">
      <c r="B27" s="2429" t="s">
        <v>2828</v>
      </c>
      <c r="C27" s="2429"/>
    </row>
    <row r="29" spans="1:3" ht="19.5">
      <c r="A29" s="1741" t="s">
        <v>2840</v>
      </c>
    </row>
    <row r="31" spans="1:3" ht="15">
      <c r="B31" s="2618" t="s">
        <v>2829</v>
      </c>
      <c r="C31" s="2618"/>
    </row>
    <row r="32" spans="1:3" ht="15">
      <c r="B32" s="2429" t="s">
        <v>2830</v>
      </c>
      <c r="C32" s="2429"/>
    </row>
    <row r="33" spans="2:3" ht="15">
      <c r="B33" s="2429" t="s">
        <v>2831</v>
      </c>
      <c r="C33" s="2429"/>
    </row>
    <row r="34" spans="2:3" ht="15">
      <c r="B34" s="2429" t="s">
        <v>2832</v>
      </c>
      <c r="C34" s="2429"/>
    </row>
    <row r="35" spans="2:3" ht="15">
      <c r="B35" s="2429" t="s">
        <v>2833</v>
      </c>
      <c r="C35" s="2429"/>
    </row>
    <row r="36" spans="2:3" ht="15">
      <c r="B36" s="2429" t="s">
        <v>2834</v>
      </c>
      <c r="C36" s="2429"/>
    </row>
    <row r="37" spans="2:3" ht="15">
      <c r="B37" s="2429" t="s">
        <v>2809</v>
      </c>
      <c r="C37" s="2429"/>
    </row>
    <row r="38" spans="2:3" ht="15">
      <c r="B38" s="2429" t="s">
        <v>2810</v>
      </c>
      <c r="C38" s="2429"/>
    </row>
    <row r="39" spans="2:3" ht="15">
      <c r="B39" s="2429" t="s">
        <v>2812</v>
      </c>
      <c r="C39" s="2429"/>
    </row>
    <row r="40" spans="2:3" ht="15">
      <c r="B40" s="2429" t="s">
        <v>2813</v>
      </c>
      <c r="C40" s="2429"/>
    </row>
    <row r="41" spans="2:3" ht="15">
      <c r="B41" s="2429" t="s">
        <v>2814</v>
      </c>
      <c r="C41" s="2429"/>
    </row>
    <row r="42" spans="2:3" ht="15">
      <c r="B42" s="2429" t="s">
        <v>2835</v>
      </c>
      <c r="C42" s="2429"/>
    </row>
    <row r="43" spans="2:3" ht="15">
      <c r="B43" s="2429" t="s">
        <v>2836</v>
      </c>
      <c r="C43" s="2429"/>
    </row>
    <row r="44" spans="2:3" ht="15">
      <c r="B44" s="2429" t="s">
        <v>2837</v>
      </c>
      <c r="C44" s="2429"/>
    </row>
    <row r="45" spans="2:3" ht="15">
      <c r="B45" s="2429" t="s">
        <v>2838</v>
      </c>
      <c r="C45" s="2429"/>
    </row>
    <row r="46" spans="2:3" ht="15">
      <c r="B46" s="2429" t="s">
        <v>2815</v>
      </c>
      <c r="C46" s="2429"/>
    </row>
    <row r="47" spans="2:3" ht="15">
      <c r="B47" s="2429" t="s">
        <v>2816</v>
      </c>
      <c r="C47" s="2429"/>
    </row>
    <row r="48" spans="2:3" ht="15">
      <c r="B48" s="2429" t="s">
        <v>2819</v>
      </c>
      <c r="C48" s="2429"/>
    </row>
    <row r="49" spans="2:3" ht="15">
      <c r="B49" s="2429" t="s">
        <v>2820</v>
      </c>
      <c r="C49" s="2429"/>
    </row>
    <row r="50" spans="2:3" ht="30">
      <c r="B50" s="2429" t="s">
        <v>2839</v>
      </c>
      <c r="C50" s="2429"/>
    </row>
    <row r="51" spans="2:3" ht="15">
      <c r="B51" s="2429" t="s">
        <v>2822</v>
      </c>
      <c r="C51" s="2429"/>
    </row>
  </sheetData>
  <mergeCells count="2">
    <mergeCell ref="B7:C7"/>
    <mergeCell ref="B31:C31"/>
  </mergeCells>
  <dataValidations count="1">
    <dataValidation type="list" allowBlank="1" showInputMessage="1" showErrorMessage="1" sqref="A1">
      <formula1>$A$999908:$A$999913</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sheetPr>
    <tabColor theme="8" tint="0.59999389629810485"/>
  </sheetPr>
  <dimension ref="A1:Z23"/>
  <sheetViews>
    <sheetView zoomScale="80" zoomScaleNormal="80" workbookViewId="0">
      <selection sqref="A1:A3"/>
    </sheetView>
  </sheetViews>
  <sheetFormatPr defaultRowHeight="12.75"/>
  <cols>
    <col min="1" max="1" width="2.25" customWidth="1"/>
    <col min="2" max="2" width="45.75" bestFit="1" customWidth="1"/>
    <col min="3" max="4" width="13.625" bestFit="1" customWidth="1"/>
    <col min="5" max="5" width="14.875" customWidth="1"/>
    <col min="6" max="6" width="7.5" bestFit="1" customWidth="1"/>
  </cols>
  <sheetData>
    <row r="1" spans="1:26" ht="24.75">
      <c r="A1" s="1720" t="s">
        <v>236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2807</v>
      </c>
    </row>
    <row r="6" spans="1:26" ht="13.5" thickBot="1"/>
    <row r="7" spans="1:26" ht="15.75" thickBot="1">
      <c r="B7" s="2431"/>
      <c r="C7" s="2432" t="s">
        <v>2841</v>
      </c>
      <c r="D7" s="2432" t="s">
        <v>2842</v>
      </c>
      <c r="E7" s="2432" t="s">
        <v>2843</v>
      </c>
    </row>
    <row r="8" spans="1:26" ht="15.75" thickBot="1">
      <c r="B8" s="2426" t="s">
        <v>2844</v>
      </c>
      <c r="C8" s="2427"/>
      <c r="D8" s="2427"/>
      <c r="E8" s="2427"/>
    </row>
    <row r="9" spans="1:26" ht="15.75" thickBot="1">
      <c r="B9" s="2426" t="s">
        <v>2845</v>
      </c>
      <c r="C9" s="2427"/>
      <c r="D9" s="2427"/>
      <c r="E9" s="2427"/>
    </row>
    <row r="10" spans="1:26" ht="15.75" thickBot="1">
      <c r="B10" s="2426" t="s">
        <v>2846</v>
      </c>
      <c r="C10" s="2427"/>
      <c r="D10" s="2427"/>
      <c r="E10" s="2427"/>
    </row>
    <row r="11" spans="1:26" ht="15.75" thickBot="1">
      <c r="B11" s="2426" t="s">
        <v>2847</v>
      </c>
      <c r="C11" s="2427"/>
      <c r="D11" s="2427"/>
      <c r="E11" s="2427"/>
    </row>
    <row r="12" spans="1:26" ht="19.5" customHeight="1" thickBot="1">
      <c r="B12" s="2426" t="s">
        <v>2848</v>
      </c>
      <c r="C12" s="2428" t="s">
        <v>2849</v>
      </c>
      <c r="D12" s="2428" t="s">
        <v>2849</v>
      </c>
      <c r="E12" s="2428" t="s">
        <v>2849</v>
      </c>
    </row>
    <row r="13" spans="1:26" ht="15.75" thickBot="1">
      <c r="B13" s="2426" t="s">
        <v>2850</v>
      </c>
      <c r="C13" s="2427"/>
      <c r="D13" s="2427"/>
      <c r="E13" s="2427"/>
    </row>
    <row r="14" spans="1:26" ht="15.75" thickBot="1">
      <c r="B14" s="2426" t="s">
        <v>2851</v>
      </c>
      <c r="C14" s="2427"/>
      <c r="D14" s="2427"/>
      <c r="E14" s="2427"/>
    </row>
    <row r="15" spans="1:26" ht="15.75" thickBot="1">
      <c r="B15" s="2426" t="s">
        <v>2852</v>
      </c>
      <c r="C15" s="2427"/>
      <c r="D15" s="2427"/>
      <c r="E15" s="2427"/>
    </row>
    <row r="16" spans="1:26" ht="15.75" thickBot="1">
      <c r="B16" s="2426" t="s">
        <v>2853</v>
      </c>
      <c r="C16" s="2427"/>
      <c r="D16" s="2427"/>
      <c r="E16" s="2427"/>
    </row>
    <row r="17" spans="2:5" ht="15.75" thickBot="1">
      <c r="B17" s="2426" t="s">
        <v>2854</v>
      </c>
      <c r="C17" s="2427"/>
      <c r="D17" s="2427"/>
      <c r="E17" s="2427"/>
    </row>
    <row r="18" spans="2:5" ht="15.75" thickBot="1">
      <c r="B18" s="2426" t="s">
        <v>2855</v>
      </c>
      <c r="C18" s="2427"/>
      <c r="D18" s="2427"/>
      <c r="E18" s="2427"/>
    </row>
    <row r="19" spans="2:5" ht="15.75" thickBot="1">
      <c r="B19" s="2426" t="s">
        <v>2856</v>
      </c>
      <c r="C19" s="2427"/>
      <c r="D19" s="2427"/>
      <c r="E19" s="2427"/>
    </row>
    <row r="20" spans="2:5" ht="15.75" thickBot="1">
      <c r="B20" s="2426" t="s">
        <v>2857</v>
      </c>
      <c r="C20" s="2427"/>
      <c r="D20" s="2427"/>
      <c r="E20" s="2427"/>
    </row>
    <row r="21" spans="2:5" ht="15.75" thickBot="1">
      <c r="B21" s="2426" t="s">
        <v>2858</v>
      </c>
      <c r="C21" s="2427"/>
      <c r="D21" s="2427"/>
      <c r="E21" s="2427"/>
    </row>
    <row r="22" spans="2:5" ht="15.75" thickBot="1">
      <c r="B22" s="2426" t="s">
        <v>2859</v>
      </c>
      <c r="C22" s="2427"/>
      <c r="D22" s="2427"/>
      <c r="E22" s="2427"/>
    </row>
    <row r="23" spans="2:5" ht="15.75" thickBot="1">
      <c r="B23" s="2426" t="s">
        <v>2860</v>
      </c>
      <c r="C23" s="2427"/>
      <c r="D23" s="2427"/>
      <c r="E23" s="2427"/>
    </row>
  </sheetData>
  <dataValidations count="1">
    <dataValidation type="list" allowBlank="1" showInputMessage="1" showErrorMessage="1" sqref="A1">
      <formula1>$A$999849:$A$999854</formula1>
    </dataValidation>
  </dataValidation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theme="9" tint="0.59999389629810485"/>
  </sheetPr>
  <dimension ref="A1:Z144"/>
  <sheetViews>
    <sheetView zoomScale="80" zoomScaleNormal="80" workbookViewId="0">
      <pane ySplit="8" topLeftCell="A9" activePane="bottomLeft" state="frozen"/>
      <selection activeCell="B145" sqref="B145"/>
      <selection pane="bottomLeft" activeCell="C17" sqref="C17"/>
    </sheetView>
  </sheetViews>
  <sheetFormatPr defaultRowHeight="12.75"/>
  <cols>
    <col min="1" max="1" width="1.25" customWidth="1"/>
    <col min="2" max="2" width="25.125" customWidth="1"/>
    <col min="3" max="3" width="23.875" customWidth="1"/>
    <col min="4" max="4" width="33.5" customWidth="1"/>
    <col min="5" max="5" width="9.375" customWidth="1"/>
    <col min="6" max="6" width="5.125" bestFit="1" customWidth="1"/>
    <col min="7" max="7" width="7.25" customWidth="1"/>
  </cols>
  <sheetData>
    <row r="1" spans="1:26" ht="24.75">
      <c r="A1" s="1720" t="s">
        <v>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1885</v>
      </c>
    </row>
    <row r="7" spans="1:26" ht="15">
      <c r="H7" s="1781" t="s">
        <v>152</v>
      </c>
      <c r="I7" s="1782"/>
      <c r="J7" s="1781" t="s">
        <v>151</v>
      </c>
      <c r="K7" s="1783"/>
      <c r="L7" s="1783"/>
      <c r="M7" s="1783"/>
      <c r="N7" s="1783"/>
      <c r="O7" s="1783"/>
      <c r="P7" s="1783"/>
      <c r="Q7" s="1783"/>
    </row>
    <row r="8" spans="1:26" ht="30">
      <c r="B8" s="1784" t="s">
        <v>1886</v>
      </c>
      <c r="C8" s="1784" t="s">
        <v>1887</v>
      </c>
      <c r="D8" s="1784" t="s">
        <v>1851</v>
      </c>
      <c r="E8" s="1784" t="s">
        <v>241</v>
      </c>
      <c r="F8" s="1784" t="s">
        <v>240</v>
      </c>
      <c r="G8" s="1785" t="s">
        <v>239</v>
      </c>
      <c r="H8" s="1786">
        <v>2012</v>
      </c>
      <c r="I8" s="1786">
        <v>2013</v>
      </c>
      <c r="J8" s="1786">
        <v>2014</v>
      </c>
      <c r="K8" s="1786">
        <v>2015</v>
      </c>
      <c r="L8" s="1786">
        <v>2016</v>
      </c>
      <c r="M8" s="1786">
        <v>2017</v>
      </c>
      <c r="N8" s="1786">
        <v>2018</v>
      </c>
      <c r="O8" s="1786">
        <v>2019</v>
      </c>
      <c r="P8" s="1786">
        <v>2020</v>
      </c>
      <c r="Q8" s="1786">
        <v>2021</v>
      </c>
    </row>
    <row r="9" spans="1:26">
      <c r="B9" s="1787" t="s">
        <v>1888</v>
      </c>
      <c r="C9" s="1787" t="s">
        <v>1889</v>
      </c>
      <c r="D9" s="1788" t="s">
        <v>1890</v>
      </c>
      <c r="E9" s="1787"/>
      <c r="F9" s="1789" t="s">
        <v>1708</v>
      </c>
      <c r="G9" s="1790"/>
      <c r="H9" s="1791"/>
      <c r="I9" s="1791"/>
      <c r="J9" s="1791"/>
      <c r="K9" s="1791"/>
      <c r="L9" s="1791"/>
      <c r="M9" s="1791"/>
      <c r="N9" s="1791"/>
      <c r="O9" s="1791"/>
      <c r="P9" s="1791"/>
      <c r="Q9" s="1791"/>
    </row>
    <row r="10" spans="1:26">
      <c r="B10" s="1792" t="s">
        <v>1888</v>
      </c>
      <c r="C10" s="1792" t="s">
        <v>1889</v>
      </c>
      <c r="D10" s="1788" t="s">
        <v>1891</v>
      </c>
      <c r="E10" s="1787"/>
      <c r="F10" s="1789" t="s">
        <v>1708</v>
      </c>
      <c r="G10" s="1790"/>
      <c r="H10" s="1791"/>
      <c r="I10" s="1791"/>
      <c r="J10" s="1791"/>
      <c r="K10" s="1791"/>
      <c r="L10" s="1791"/>
      <c r="M10" s="1791"/>
      <c r="N10" s="1791"/>
      <c r="O10" s="1791"/>
      <c r="P10" s="1791"/>
      <c r="Q10" s="1791"/>
    </row>
    <row r="11" spans="1:26">
      <c r="B11" s="1792" t="s">
        <v>1888</v>
      </c>
      <c r="C11" s="1792" t="s">
        <v>1889</v>
      </c>
      <c r="D11" s="1788" t="s">
        <v>1892</v>
      </c>
      <c r="E11" s="1787"/>
      <c r="F11" s="1789" t="s">
        <v>1708</v>
      </c>
      <c r="G11" s="1790"/>
      <c r="H11" s="1791"/>
      <c r="I11" s="1791"/>
      <c r="J11" s="1791"/>
      <c r="K11" s="1791"/>
      <c r="L11" s="1791"/>
      <c r="M11" s="1791"/>
      <c r="N11" s="1791"/>
      <c r="O11" s="1791"/>
      <c r="P11" s="1791"/>
      <c r="Q11" s="1791"/>
    </row>
    <row r="12" spans="1:26">
      <c r="B12" s="1792" t="s">
        <v>1888</v>
      </c>
      <c r="C12" s="1792" t="s">
        <v>1889</v>
      </c>
      <c r="D12" s="1788" t="s">
        <v>1893</v>
      </c>
      <c r="E12" s="1787"/>
      <c r="F12" s="1789" t="s">
        <v>1708</v>
      </c>
      <c r="G12" s="1790"/>
      <c r="H12" s="1791"/>
      <c r="I12" s="1791"/>
      <c r="J12" s="1791"/>
      <c r="K12" s="1791"/>
      <c r="L12" s="1791"/>
      <c r="M12" s="1791"/>
      <c r="N12" s="1791"/>
      <c r="O12" s="1791"/>
      <c r="P12" s="1791"/>
      <c r="Q12" s="1791"/>
    </row>
    <row r="13" spans="1:26">
      <c r="B13" s="1792" t="s">
        <v>1888</v>
      </c>
      <c r="C13" s="1792" t="s">
        <v>1889</v>
      </c>
      <c r="D13" s="1788" t="s">
        <v>1894</v>
      </c>
      <c r="E13" s="1787"/>
      <c r="F13" s="1789" t="s">
        <v>1708</v>
      </c>
      <c r="G13" s="1790"/>
      <c r="H13" s="1791"/>
      <c r="I13" s="1791"/>
      <c r="J13" s="1791"/>
      <c r="K13" s="1791"/>
      <c r="L13" s="1791"/>
      <c r="M13" s="1791"/>
      <c r="N13" s="1791"/>
      <c r="O13" s="1791"/>
      <c r="P13" s="1791"/>
      <c r="Q13" s="1791"/>
    </row>
    <row r="14" spans="1:26">
      <c r="B14" s="1792" t="s">
        <v>1888</v>
      </c>
      <c r="C14" s="1792" t="s">
        <v>1889</v>
      </c>
      <c r="D14" s="1788" t="s">
        <v>1895</v>
      </c>
      <c r="E14" s="1787"/>
      <c r="F14" s="1789" t="s">
        <v>1708</v>
      </c>
      <c r="G14" s="1790"/>
      <c r="H14" s="1791"/>
      <c r="I14" s="1791"/>
      <c r="J14" s="1791"/>
      <c r="K14" s="1791"/>
      <c r="L14" s="1791"/>
      <c r="M14" s="1791"/>
      <c r="N14" s="1791"/>
      <c r="O14" s="1791"/>
      <c r="P14" s="1791"/>
      <c r="Q14" s="1791"/>
    </row>
    <row r="15" spans="1:26">
      <c r="B15" s="1792" t="s">
        <v>1888</v>
      </c>
      <c r="C15" s="1792" t="s">
        <v>1889</v>
      </c>
      <c r="D15" s="1788" t="s">
        <v>1896</v>
      </c>
      <c r="E15" s="1787"/>
      <c r="F15" s="1789" t="s">
        <v>1708</v>
      </c>
      <c r="G15" s="1790"/>
      <c r="H15" s="1791"/>
      <c r="I15" s="1791"/>
      <c r="J15" s="1791"/>
      <c r="K15" s="1791"/>
      <c r="L15" s="1791"/>
      <c r="M15" s="1791"/>
      <c r="N15" s="1791"/>
      <c r="O15" s="1791"/>
      <c r="P15" s="1791"/>
      <c r="Q15" s="1791"/>
    </row>
    <row r="16" spans="1:26">
      <c r="B16" s="1792" t="s">
        <v>1888</v>
      </c>
      <c r="C16" s="1792" t="s">
        <v>1889</v>
      </c>
      <c r="D16" s="1793" t="s">
        <v>1897</v>
      </c>
      <c r="E16" s="1794"/>
      <c r="F16" s="1795" t="s">
        <v>1708</v>
      </c>
      <c r="G16" s="1790"/>
      <c r="H16" s="1796">
        <f>SUM(H9:H15)</f>
        <v>0</v>
      </c>
      <c r="I16" s="1796">
        <f t="shared" ref="I16:Q16" si="0">SUM(I9:I15)</f>
        <v>0</v>
      </c>
      <c r="J16" s="1796">
        <f t="shared" si="0"/>
        <v>0</v>
      </c>
      <c r="K16" s="1796">
        <f t="shared" si="0"/>
        <v>0</v>
      </c>
      <c r="L16" s="1796">
        <f t="shared" si="0"/>
        <v>0</v>
      </c>
      <c r="M16" s="1796">
        <f t="shared" si="0"/>
        <v>0</v>
      </c>
      <c r="N16" s="1796">
        <f t="shared" si="0"/>
        <v>0</v>
      </c>
      <c r="O16" s="1796">
        <f t="shared" si="0"/>
        <v>0</v>
      </c>
      <c r="P16" s="1796">
        <f t="shared" si="0"/>
        <v>0</v>
      </c>
      <c r="Q16" s="1796">
        <f t="shared" si="0"/>
        <v>0</v>
      </c>
    </row>
    <row r="17" spans="2:17">
      <c r="B17" s="1792" t="s">
        <v>1888</v>
      </c>
      <c r="C17" s="1787" t="s">
        <v>1898</v>
      </c>
      <c r="D17" s="1787"/>
      <c r="E17" s="1787"/>
      <c r="F17" s="1789" t="s">
        <v>1715</v>
      </c>
      <c r="G17" s="1790"/>
      <c r="H17" s="1797"/>
      <c r="I17" s="1797"/>
      <c r="J17" s="1797"/>
      <c r="K17" s="1797"/>
      <c r="L17" s="1797"/>
      <c r="M17" s="1797"/>
      <c r="N17" s="1797"/>
      <c r="O17" s="1797"/>
      <c r="P17" s="1797"/>
      <c r="Q17" s="1797"/>
    </row>
    <row r="18" spans="2:17">
      <c r="B18" s="1792" t="s">
        <v>1888</v>
      </c>
      <c r="C18" s="1787" t="s">
        <v>1899</v>
      </c>
      <c r="D18" s="1794"/>
      <c r="E18" s="1787"/>
      <c r="F18" s="1789" t="s">
        <v>1715</v>
      </c>
      <c r="G18" s="1790"/>
      <c r="H18" s="1797"/>
      <c r="I18" s="1797"/>
      <c r="J18" s="1797"/>
      <c r="K18" s="1797"/>
      <c r="L18" s="1797"/>
      <c r="M18" s="1797"/>
      <c r="N18" s="1797"/>
      <c r="O18" s="1797"/>
      <c r="P18" s="1797"/>
      <c r="Q18" s="1797"/>
    </row>
    <row r="19" spans="2:17">
      <c r="B19" s="1792" t="s">
        <v>1888</v>
      </c>
      <c r="C19" s="1787" t="s">
        <v>1867</v>
      </c>
      <c r="D19" s="1787" t="s">
        <v>1900</v>
      </c>
      <c r="E19" s="1787"/>
      <c r="F19" s="1789" t="s">
        <v>1715</v>
      </c>
      <c r="G19" s="1790"/>
      <c r="H19" s="1797"/>
      <c r="I19" s="1797"/>
      <c r="J19" s="1797"/>
      <c r="K19" s="1797"/>
      <c r="L19" s="1797"/>
      <c r="M19" s="1797"/>
      <c r="N19" s="1797"/>
      <c r="O19" s="1797"/>
      <c r="P19" s="1797"/>
      <c r="Q19" s="1797"/>
    </row>
    <row r="20" spans="2:17">
      <c r="B20" s="1792" t="s">
        <v>1888</v>
      </c>
      <c r="C20" s="1792" t="s">
        <v>1867</v>
      </c>
      <c r="D20" s="1787" t="s">
        <v>1901</v>
      </c>
      <c r="E20" s="1787"/>
      <c r="F20" s="1789" t="s">
        <v>1715</v>
      </c>
      <c r="G20" s="1790"/>
      <c r="H20" s="1797"/>
      <c r="I20" s="1797"/>
      <c r="J20" s="1797"/>
      <c r="K20" s="1797"/>
      <c r="L20" s="1797"/>
      <c r="M20" s="1797"/>
      <c r="N20" s="1797"/>
      <c r="O20" s="1797"/>
      <c r="P20" s="1797"/>
      <c r="Q20" s="1797"/>
    </row>
    <row r="21" spans="2:17">
      <c r="B21" s="1792" t="s">
        <v>1888</v>
      </c>
      <c r="C21" s="1792" t="s">
        <v>1867</v>
      </c>
      <c r="D21" s="1787" t="s">
        <v>1902</v>
      </c>
      <c r="E21" s="1787"/>
      <c r="F21" s="1789" t="s">
        <v>1705</v>
      </c>
      <c r="G21" s="1790"/>
      <c r="H21" s="1791"/>
      <c r="I21" s="1791"/>
      <c r="J21" s="1791"/>
      <c r="K21" s="1791"/>
      <c r="L21" s="1791"/>
      <c r="M21" s="1791"/>
      <c r="N21" s="1791"/>
      <c r="O21" s="1791"/>
      <c r="P21" s="1791"/>
      <c r="Q21" s="1791"/>
    </row>
    <row r="22" spans="2:17">
      <c r="B22" s="1792" t="s">
        <v>1888</v>
      </c>
      <c r="C22" s="1792" t="s">
        <v>1867</v>
      </c>
      <c r="D22" s="1787" t="s">
        <v>1903</v>
      </c>
      <c r="E22" s="1787"/>
      <c r="F22" s="1789" t="s">
        <v>1705</v>
      </c>
      <c r="G22" s="1790"/>
      <c r="H22" s="1791"/>
      <c r="I22" s="1791"/>
      <c r="J22" s="1791"/>
      <c r="K22" s="1791"/>
      <c r="L22" s="1791"/>
      <c r="M22" s="1791"/>
      <c r="N22" s="1791"/>
      <c r="O22" s="1791"/>
      <c r="P22" s="1791"/>
      <c r="Q22" s="1791"/>
    </row>
    <row r="23" spans="2:17">
      <c r="B23" s="1792" t="s">
        <v>1888</v>
      </c>
      <c r="C23" s="1787" t="s">
        <v>1904</v>
      </c>
      <c r="D23" s="1794"/>
      <c r="E23" s="1787"/>
      <c r="F23" s="1789" t="s">
        <v>1715</v>
      </c>
      <c r="G23" s="1790"/>
      <c r="H23" s="1797"/>
      <c r="I23" s="1797"/>
      <c r="J23" s="1797"/>
      <c r="K23" s="1797"/>
      <c r="L23" s="1797"/>
      <c r="M23" s="1797"/>
      <c r="N23" s="1797"/>
      <c r="O23" s="1797"/>
      <c r="P23" s="1797"/>
      <c r="Q23" s="1797"/>
    </row>
    <row r="24" spans="2:17">
      <c r="B24" s="1792" t="s">
        <v>1888</v>
      </c>
      <c r="C24" s="1787" t="s">
        <v>1905</v>
      </c>
      <c r="D24" s="1794"/>
      <c r="E24" s="1787"/>
      <c r="F24" s="1789" t="s">
        <v>1715</v>
      </c>
      <c r="G24" s="1790"/>
      <c r="H24" s="1797"/>
      <c r="I24" s="1797"/>
      <c r="J24" s="1797"/>
      <c r="K24" s="1797"/>
      <c r="L24" s="1797"/>
      <c r="M24" s="1797"/>
      <c r="N24" s="1797"/>
      <c r="O24" s="1797"/>
      <c r="P24" s="1797"/>
      <c r="Q24" s="1797"/>
    </row>
    <row r="25" spans="2:17">
      <c r="B25" s="1792" t="s">
        <v>1888</v>
      </c>
      <c r="C25" s="1787" t="s">
        <v>1881</v>
      </c>
      <c r="D25" s="1787"/>
      <c r="E25" s="1787"/>
      <c r="F25" s="1789" t="s">
        <v>1715</v>
      </c>
      <c r="G25" s="1790"/>
      <c r="H25" s="1797"/>
      <c r="I25" s="1797"/>
      <c r="J25" s="1797"/>
      <c r="K25" s="1797"/>
      <c r="L25" s="1797"/>
      <c r="M25" s="1797"/>
      <c r="N25" s="1797"/>
      <c r="O25" s="1797"/>
      <c r="P25" s="1797"/>
      <c r="Q25" s="1797"/>
    </row>
    <row r="26" spans="2:17">
      <c r="B26" s="1787" t="s">
        <v>1906</v>
      </c>
      <c r="C26" s="1787" t="s">
        <v>1889</v>
      </c>
      <c r="D26" s="1788" t="s">
        <v>1890</v>
      </c>
      <c r="E26" s="1787"/>
      <c r="F26" s="1789" t="s">
        <v>1708</v>
      </c>
      <c r="G26" s="1790"/>
      <c r="H26" s="1791"/>
      <c r="I26" s="1791"/>
      <c r="J26" s="1791"/>
      <c r="K26" s="1791"/>
      <c r="L26" s="1791"/>
      <c r="M26" s="1791"/>
      <c r="N26" s="1791"/>
      <c r="O26" s="1791"/>
      <c r="P26" s="1791"/>
      <c r="Q26" s="1791"/>
    </row>
    <row r="27" spans="2:17">
      <c r="B27" s="1792" t="s">
        <v>1906</v>
      </c>
      <c r="C27" s="1792" t="s">
        <v>1889</v>
      </c>
      <c r="D27" s="1788" t="s">
        <v>1891</v>
      </c>
      <c r="E27" s="1787"/>
      <c r="F27" s="1789" t="s">
        <v>1708</v>
      </c>
      <c r="G27" s="1790"/>
      <c r="H27" s="1791"/>
      <c r="I27" s="1791"/>
      <c r="J27" s="1791"/>
      <c r="K27" s="1791"/>
      <c r="L27" s="1791"/>
      <c r="M27" s="1791"/>
      <c r="N27" s="1791"/>
      <c r="O27" s="1791"/>
      <c r="P27" s="1791"/>
      <c r="Q27" s="1791"/>
    </row>
    <row r="28" spans="2:17">
      <c r="B28" s="1792" t="s">
        <v>1906</v>
      </c>
      <c r="C28" s="1792" t="s">
        <v>1889</v>
      </c>
      <c r="D28" s="1788" t="s">
        <v>1892</v>
      </c>
      <c r="E28" s="1787"/>
      <c r="F28" s="1789" t="s">
        <v>1708</v>
      </c>
      <c r="G28" s="1790"/>
      <c r="H28" s="1791"/>
      <c r="I28" s="1791"/>
      <c r="J28" s="1791"/>
      <c r="K28" s="1791"/>
      <c r="L28" s="1791"/>
      <c r="M28" s="1791"/>
      <c r="N28" s="1791"/>
      <c r="O28" s="1791"/>
      <c r="P28" s="1791"/>
      <c r="Q28" s="1791"/>
    </row>
    <row r="29" spans="2:17">
      <c r="B29" s="1792" t="s">
        <v>1906</v>
      </c>
      <c r="C29" s="1792" t="s">
        <v>1889</v>
      </c>
      <c r="D29" s="1788" t="s">
        <v>1893</v>
      </c>
      <c r="E29" s="1787"/>
      <c r="F29" s="1789" t="s">
        <v>1708</v>
      </c>
      <c r="G29" s="1790"/>
      <c r="H29" s="1791"/>
      <c r="I29" s="1791"/>
      <c r="J29" s="1791"/>
      <c r="K29" s="1791"/>
      <c r="L29" s="1791"/>
      <c r="M29" s="1791"/>
      <c r="N29" s="1791"/>
      <c r="O29" s="1791"/>
      <c r="P29" s="1791"/>
      <c r="Q29" s="1791"/>
    </row>
    <row r="30" spans="2:17">
      <c r="B30" s="1792" t="s">
        <v>1906</v>
      </c>
      <c r="C30" s="1792" t="s">
        <v>1889</v>
      </c>
      <c r="D30" s="1788" t="s">
        <v>1894</v>
      </c>
      <c r="E30" s="1787"/>
      <c r="F30" s="1789" t="s">
        <v>1708</v>
      </c>
      <c r="G30" s="1790"/>
      <c r="H30" s="1791"/>
      <c r="I30" s="1791"/>
      <c r="J30" s="1791"/>
      <c r="K30" s="1791"/>
      <c r="L30" s="1791"/>
      <c r="M30" s="1791"/>
      <c r="N30" s="1791"/>
      <c r="O30" s="1791"/>
      <c r="P30" s="1791"/>
      <c r="Q30" s="1791"/>
    </row>
    <row r="31" spans="2:17">
      <c r="B31" s="1792" t="s">
        <v>1906</v>
      </c>
      <c r="C31" s="1792" t="s">
        <v>1889</v>
      </c>
      <c r="D31" s="1788" t="s">
        <v>1895</v>
      </c>
      <c r="E31" s="1787"/>
      <c r="F31" s="1789" t="s">
        <v>1708</v>
      </c>
      <c r="G31" s="1790"/>
      <c r="H31" s="1791"/>
      <c r="I31" s="1791"/>
      <c r="J31" s="1791"/>
      <c r="K31" s="1791"/>
      <c r="L31" s="1791"/>
      <c r="M31" s="1791"/>
      <c r="N31" s="1791"/>
      <c r="O31" s="1791"/>
      <c r="P31" s="1791"/>
      <c r="Q31" s="1791"/>
    </row>
    <row r="32" spans="2:17">
      <c r="B32" s="1792" t="s">
        <v>1906</v>
      </c>
      <c r="C32" s="1792" t="s">
        <v>1889</v>
      </c>
      <c r="D32" s="1788" t="s">
        <v>1896</v>
      </c>
      <c r="E32" s="1787"/>
      <c r="F32" s="1789" t="s">
        <v>1708</v>
      </c>
      <c r="G32" s="1790"/>
      <c r="H32" s="1791"/>
      <c r="I32" s="1791"/>
      <c r="J32" s="1791"/>
      <c r="K32" s="1791"/>
      <c r="L32" s="1791"/>
      <c r="M32" s="1791"/>
      <c r="N32" s="1791"/>
      <c r="O32" s="1791"/>
      <c r="P32" s="1791"/>
      <c r="Q32" s="1791"/>
    </row>
    <row r="33" spans="2:17">
      <c r="B33" s="1792" t="s">
        <v>1906</v>
      </c>
      <c r="C33" s="1792" t="s">
        <v>1889</v>
      </c>
      <c r="D33" s="1793" t="s">
        <v>1897</v>
      </c>
      <c r="E33" s="1794"/>
      <c r="F33" s="1795" t="s">
        <v>1708</v>
      </c>
      <c r="G33" s="1790"/>
      <c r="H33" s="1796">
        <f>SUM(H26:H32)</f>
        <v>0</v>
      </c>
      <c r="I33" s="1796">
        <f t="shared" ref="I33:Q33" si="1">SUM(I26:I32)</f>
        <v>0</v>
      </c>
      <c r="J33" s="1796">
        <f t="shared" si="1"/>
        <v>0</v>
      </c>
      <c r="K33" s="1796">
        <f t="shared" si="1"/>
        <v>0</v>
      </c>
      <c r="L33" s="1796">
        <f t="shared" si="1"/>
        <v>0</v>
      </c>
      <c r="M33" s="1796">
        <f t="shared" si="1"/>
        <v>0</v>
      </c>
      <c r="N33" s="1796">
        <f t="shared" si="1"/>
        <v>0</v>
      </c>
      <c r="O33" s="1796">
        <f t="shared" si="1"/>
        <v>0</v>
      </c>
      <c r="P33" s="1796">
        <f t="shared" si="1"/>
        <v>0</v>
      </c>
      <c r="Q33" s="1796">
        <f t="shared" si="1"/>
        <v>0</v>
      </c>
    </row>
    <row r="34" spans="2:17">
      <c r="B34" s="1792" t="s">
        <v>1906</v>
      </c>
      <c r="C34" s="1787" t="s">
        <v>1898</v>
      </c>
      <c r="D34" s="1787"/>
      <c r="E34" s="1787"/>
      <c r="F34" s="1789" t="s">
        <v>1715</v>
      </c>
      <c r="G34" s="1790"/>
      <c r="H34" s="1797"/>
      <c r="I34" s="1797"/>
      <c r="J34" s="1797"/>
      <c r="K34" s="1797"/>
      <c r="L34" s="1797"/>
      <c r="M34" s="1797"/>
      <c r="N34" s="1797"/>
      <c r="O34" s="1797"/>
      <c r="P34" s="1797"/>
      <c r="Q34" s="1797"/>
    </row>
    <row r="35" spans="2:17">
      <c r="B35" s="1792" t="s">
        <v>1906</v>
      </c>
      <c r="C35" s="1787" t="s">
        <v>1899</v>
      </c>
      <c r="D35" s="1794"/>
      <c r="E35" s="1787"/>
      <c r="F35" s="1789" t="s">
        <v>1715</v>
      </c>
      <c r="G35" s="1790"/>
      <c r="H35" s="1797"/>
      <c r="I35" s="1797"/>
      <c r="J35" s="1797"/>
      <c r="K35" s="1797"/>
      <c r="L35" s="1797"/>
      <c r="M35" s="1797"/>
      <c r="N35" s="1797"/>
      <c r="O35" s="1797"/>
      <c r="P35" s="1797"/>
      <c r="Q35" s="1797"/>
    </row>
    <row r="36" spans="2:17">
      <c r="B36" s="1792" t="s">
        <v>1906</v>
      </c>
      <c r="C36" s="1787" t="s">
        <v>1867</v>
      </c>
      <c r="D36" s="1787" t="s">
        <v>1900</v>
      </c>
      <c r="E36" s="1787"/>
      <c r="F36" s="1789" t="s">
        <v>1715</v>
      </c>
      <c r="G36" s="1790"/>
      <c r="H36" s="1797"/>
      <c r="I36" s="1797"/>
      <c r="J36" s="1797"/>
      <c r="K36" s="1797"/>
      <c r="L36" s="1797"/>
      <c r="M36" s="1797"/>
      <c r="N36" s="1797"/>
      <c r="O36" s="1797"/>
      <c r="P36" s="1797"/>
      <c r="Q36" s="1797"/>
    </row>
    <row r="37" spans="2:17">
      <c r="B37" s="1792" t="s">
        <v>1906</v>
      </c>
      <c r="C37" s="1792" t="s">
        <v>1867</v>
      </c>
      <c r="D37" s="1787" t="s">
        <v>1901</v>
      </c>
      <c r="E37" s="1787"/>
      <c r="F37" s="1789" t="s">
        <v>1715</v>
      </c>
      <c r="G37" s="1790"/>
      <c r="H37" s="1797"/>
      <c r="I37" s="1797"/>
      <c r="J37" s="1797"/>
      <c r="K37" s="1797"/>
      <c r="L37" s="1797"/>
      <c r="M37" s="1797"/>
      <c r="N37" s="1797"/>
      <c r="O37" s="1797"/>
      <c r="P37" s="1797"/>
      <c r="Q37" s="1797"/>
    </row>
    <row r="38" spans="2:17">
      <c r="B38" s="1792" t="s">
        <v>1906</v>
      </c>
      <c r="C38" s="1792" t="s">
        <v>1867</v>
      </c>
      <c r="D38" s="1787" t="s">
        <v>1902</v>
      </c>
      <c r="E38" s="1787"/>
      <c r="F38" s="1789" t="s">
        <v>1705</v>
      </c>
      <c r="G38" s="1790"/>
      <c r="H38" s="1791"/>
      <c r="I38" s="1791"/>
      <c r="J38" s="1791"/>
      <c r="K38" s="1791"/>
      <c r="L38" s="1791"/>
      <c r="M38" s="1791"/>
      <c r="N38" s="1791"/>
      <c r="O38" s="1791"/>
      <c r="P38" s="1791"/>
      <c r="Q38" s="1791"/>
    </row>
    <row r="39" spans="2:17">
      <c r="B39" s="1792" t="s">
        <v>1906</v>
      </c>
      <c r="C39" s="1792" t="s">
        <v>1867</v>
      </c>
      <c r="D39" s="1787" t="s">
        <v>1903</v>
      </c>
      <c r="E39" s="1787"/>
      <c r="F39" s="1789" t="s">
        <v>1705</v>
      </c>
      <c r="G39" s="1790"/>
      <c r="H39" s="1791"/>
      <c r="I39" s="1791"/>
      <c r="J39" s="1791"/>
      <c r="K39" s="1791"/>
      <c r="L39" s="1791"/>
      <c r="M39" s="1791"/>
      <c r="N39" s="1791"/>
      <c r="O39" s="1791"/>
      <c r="P39" s="1791"/>
      <c r="Q39" s="1791"/>
    </row>
    <row r="40" spans="2:17">
      <c r="B40" s="1792" t="s">
        <v>1906</v>
      </c>
      <c r="C40" s="1787" t="s">
        <v>1904</v>
      </c>
      <c r="D40" s="1794"/>
      <c r="E40" s="1787"/>
      <c r="F40" s="1789" t="s">
        <v>1715</v>
      </c>
      <c r="G40" s="1790"/>
      <c r="H40" s="1797"/>
      <c r="I40" s="1797"/>
      <c r="J40" s="1797"/>
      <c r="K40" s="1797"/>
      <c r="L40" s="1797"/>
      <c r="M40" s="1797"/>
      <c r="N40" s="1797"/>
      <c r="O40" s="1797"/>
      <c r="P40" s="1797"/>
      <c r="Q40" s="1797"/>
    </row>
    <row r="41" spans="2:17">
      <c r="B41" s="1792" t="s">
        <v>1906</v>
      </c>
      <c r="C41" s="1787" t="s">
        <v>1905</v>
      </c>
      <c r="D41" s="1794"/>
      <c r="E41" s="1787"/>
      <c r="F41" s="1789" t="s">
        <v>1715</v>
      </c>
      <c r="G41" s="1790"/>
      <c r="H41" s="1797"/>
      <c r="I41" s="1797"/>
      <c r="J41" s="1797"/>
      <c r="K41" s="1797"/>
      <c r="L41" s="1797"/>
      <c r="M41" s="1797"/>
      <c r="N41" s="1797"/>
      <c r="O41" s="1797"/>
      <c r="P41" s="1797"/>
      <c r="Q41" s="1797"/>
    </row>
    <row r="42" spans="2:17">
      <c r="B42" s="1792" t="s">
        <v>1906</v>
      </c>
      <c r="C42" s="1787" t="s">
        <v>1881</v>
      </c>
      <c r="D42" s="1787"/>
      <c r="E42" s="1787"/>
      <c r="F42" s="1789" t="s">
        <v>1715</v>
      </c>
      <c r="G42" s="1790"/>
      <c r="H42" s="1797"/>
      <c r="I42" s="1797"/>
      <c r="J42" s="1797"/>
      <c r="K42" s="1797"/>
      <c r="L42" s="1797"/>
      <c r="M42" s="1797"/>
      <c r="N42" s="1797"/>
      <c r="O42" s="1797"/>
      <c r="P42" s="1797"/>
      <c r="Q42" s="1797"/>
    </row>
    <row r="43" spans="2:17">
      <c r="B43" s="1787" t="s">
        <v>1907</v>
      </c>
      <c r="C43" s="1787" t="s">
        <v>1889</v>
      </c>
      <c r="D43" s="1788" t="s">
        <v>1890</v>
      </c>
      <c r="E43" s="1787"/>
      <c r="F43" s="1789" t="s">
        <v>1708</v>
      </c>
      <c r="G43" s="1790"/>
      <c r="H43" s="1791"/>
      <c r="I43" s="1791"/>
      <c r="J43" s="1791"/>
      <c r="K43" s="1791"/>
      <c r="L43" s="1791"/>
      <c r="M43" s="1791"/>
      <c r="N43" s="1791"/>
      <c r="O43" s="1791"/>
      <c r="P43" s="1791"/>
      <c r="Q43" s="1791"/>
    </row>
    <row r="44" spans="2:17">
      <c r="B44" s="1792" t="s">
        <v>1907</v>
      </c>
      <c r="C44" s="1792" t="s">
        <v>1889</v>
      </c>
      <c r="D44" s="1788" t="s">
        <v>1891</v>
      </c>
      <c r="E44" s="1787"/>
      <c r="F44" s="1789" t="s">
        <v>1708</v>
      </c>
      <c r="G44" s="1790"/>
      <c r="H44" s="1791"/>
      <c r="I44" s="1791"/>
      <c r="J44" s="1791"/>
      <c r="K44" s="1791"/>
      <c r="L44" s="1791"/>
      <c r="M44" s="1791"/>
      <c r="N44" s="1791"/>
      <c r="O44" s="1791"/>
      <c r="P44" s="1791"/>
      <c r="Q44" s="1791"/>
    </row>
    <row r="45" spans="2:17">
      <c r="B45" s="1792" t="s">
        <v>1907</v>
      </c>
      <c r="C45" s="1792" t="s">
        <v>1889</v>
      </c>
      <c r="D45" s="1788" t="s">
        <v>1892</v>
      </c>
      <c r="E45" s="1787"/>
      <c r="F45" s="1789" t="s">
        <v>1708</v>
      </c>
      <c r="G45" s="1790"/>
      <c r="H45" s="1791"/>
      <c r="I45" s="1791"/>
      <c r="J45" s="1791"/>
      <c r="K45" s="1791"/>
      <c r="L45" s="1791"/>
      <c r="M45" s="1791"/>
      <c r="N45" s="1791"/>
      <c r="O45" s="1791"/>
      <c r="P45" s="1791"/>
      <c r="Q45" s="1791"/>
    </row>
    <row r="46" spans="2:17">
      <c r="B46" s="1792" t="s">
        <v>1907</v>
      </c>
      <c r="C46" s="1792" t="s">
        <v>1889</v>
      </c>
      <c r="D46" s="1788" t="s">
        <v>1893</v>
      </c>
      <c r="E46" s="1787"/>
      <c r="F46" s="1789" t="s">
        <v>1708</v>
      </c>
      <c r="G46" s="1790"/>
      <c r="H46" s="1791"/>
      <c r="I46" s="1791"/>
      <c r="J46" s="1791"/>
      <c r="K46" s="1791"/>
      <c r="L46" s="1791"/>
      <c r="M46" s="1791"/>
      <c r="N46" s="1791"/>
      <c r="O46" s="1791"/>
      <c r="P46" s="1791"/>
      <c r="Q46" s="1791"/>
    </row>
    <row r="47" spans="2:17">
      <c r="B47" s="1792" t="s">
        <v>1907</v>
      </c>
      <c r="C47" s="1792" t="s">
        <v>1889</v>
      </c>
      <c r="D47" s="1788" t="s">
        <v>1894</v>
      </c>
      <c r="E47" s="1787"/>
      <c r="F47" s="1789" t="s">
        <v>1708</v>
      </c>
      <c r="G47" s="1790"/>
      <c r="H47" s="1791"/>
      <c r="I47" s="1791"/>
      <c r="J47" s="1791"/>
      <c r="K47" s="1791"/>
      <c r="L47" s="1791"/>
      <c r="M47" s="1791"/>
      <c r="N47" s="1791"/>
      <c r="O47" s="1791"/>
      <c r="P47" s="1791"/>
      <c r="Q47" s="1791"/>
    </row>
    <row r="48" spans="2:17">
      <c r="B48" s="1792" t="s">
        <v>1907</v>
      </c>
      <c r="C48" s="1792" t="s">
        <v>1889</v>
      </c>
      <c r="D48" s="1788" t="s">
        <v>1895</v>
      </c>
      <c r="E48" s="1787"/>
      <c r="F48" s="1789" t="s">
        <v>1708</v>
      </c>
      <c r="G48" s="1790"/>
      <c r="H48" s="1791"/>
      <c r="I48" s="1791"/>
      <c r="J48" s="1791"/>
      <c r="K48" s="1791"/>
      <c r="L48" s="1791"/>
      <c r="M48" s="1791"/>
      <c r="N48" s="1791"/>
      <c r="O48" s="1791"/>
      <c r="P48" s="1791"/>
      <c r="Q48" s="1791"/>
    </row>
    <row r="49" spans="2:17">
      <c r="B49" s="1792" t="s">
        <v>1907</v>
      </c>
      <c r="C49" s="1792" t="s">
        <v>1889</v>
      </c>
      <c r="D49" s="1788" t="s">
        <v>1896</v>
      </c>
      <c r="E49" s="1787"/>
      <c r="F49" s="1789" t="s">
        <v>1708</v>
      </c>
      <c r="G49" s="1790"/>
      <c r="H49" s="1791"/>
      <c r="I49" s="1791"/>
      <c r="J49" s="1791"/>
      <c r="K49" s="1791"/>
      <c r="L49" s="1791"/>
      <c r="M49" s="1791"/>
      <c r="N49" s="1791"/>
      <c r="O49" s="1791"/>
      <c r="P49" s="1791"/>
      <c r="Q49" s="1791"/>
    </row>
    <row r="50" spans="2:17">
      <c r="B50" s="1792" t="s">
        <v>1907</v>
      </c>
      <c r="C50" s="1792" t="s">
        <v>1889</v>
      </c>
      <c r="D50" s="1793" t="s">
        <v>1897</v>
      </c>
      <c r="E50" s="1794"/>
      <c r="F50" s="1795" t="s">
        <v>1708</v>
      </c>
      <c r="G50" s="1790"/>
      <c r="H50" s="1796">
        <f>SUM(H43:H49)</f>
        <v>0</v>
      </c>
      <c r="I50" s="1796">
        <f t="shared" ref="I50:Q50" si="2">SUM(I43:I49)</f>
        <v>0</v>
      </c>
      <c r="J50" s="1796">
        <f t="shared" si="2"/>
        <v>0</v>
      </c>
      <c r="K50" s="1796">
        <f t="shared" si="2"/>
        <v>0</v>
      </c>
      <c r="L50" s="1796">
        <f t="shared" si="2"/>
        <v>0</v>
      </c>
      <c r="M50" s="1796">
        <f t="shared" si="2"/>
        <v>0</v>
      </c>
      <c r="N50" s="1796">
        <f t="shared" si="2"/>
        <v>0</v>
      </c>
      <c r="O50" s="1796">
        <f t="shared" si="2"/>
        <v>0</v>
      </c>
      <c r="P50" s="1796">
        <f t="shared" si="2"/>
        <v>0</v>
      </c>
      <c r="Q50" s="1796">
        <f t="shared" si="2"/>
        <v>0</v>
      </c>
    </row>
    <row r="51" spans="2:17">
      <c r="B51" s="1792" t="s">
        <v>1907</v>
      </c>
      <c r="C51" s="1787" t="s">
        <v>1898</v>
      </c>
      <c r="D51" s="1787"/>
      <c r="E51" s="1787"/>
      <c r="F51" s="1789" t="s">
        <v>1715</v>
      </c>
      <c r="G51" s="1790"/>
      <c r="H51" s="1797"/>
      <c r="I51" s="1797"/>
      <c r="J51" s="1797"/>
      <c r="K51" s="1797"/>
      <c r="L51" s="1797"/>
      <c r="M51" s="1797"/>
      <c r="N51" s="1797"/>
      <c r="O51" s="1797"/>
      <c r="P51" s="1797"/>
      <c r="Q51" s="1797"/>
    </row>
    <row r="52" spans="2:17">
      <c r="B52" s="1792" t="s">
        <v>1907</v>
      </c>
      <c r="C52" s="1787" t="s">
        <v>1899</v>
      </c>
      <c r="D52" s="1794"/>
      <c r="E52" s="1787"/>
      <c r="F52" s="1789" t="s">
        <v>1715</v>
      </c>
      <c r="G52" s="1790"/>
      <c r="H52" s="1797"/>
      <c r="I52" s="1797"/>
      <c r="J52" s="1797"/>
      <c r="K52" s="1797"/>
      <c r="L52" s="1797"/>
      <c r="M52" s="1797"/>
      <c r="N52" s="1797"/>
      <c r="O52" s="1797"/>
      <c r="P52" s="1797"/>
      <c r="Q52" s="1797"/>
    </row>
    <row r="53" spans="2:17">
      <c r="B53" s="1792" t="s">
        <v>1907</v>
      </c>
      <c r="C53" s="1787" t="s">
        <v>1867</v>
      </c>
      <c r="D53" s="1787" t="s">
        <v>1900</v>
      </c>
      <c r="E53" s="1787"/>
      <c r="F53" s="1789" t="s">
        <v>1715</v>
      </c>
      <c r="G53" s="1790"/>
      <c r="H53" s="1797"/>
      <c r="I53" s="1797"/>
      <c r="J53" s="1797"/>
      <c r="K53" s="1797"/>
      <c r="L53" s="1797"/>
      <c r="M53" s="1797"/>
      <c r="N53" s="1797"/>
      <c r="O53" s="1797"/>
      <c r="P53" s="1797"/>
      <c r="Q53" s="1797"/>
    </row>
    <row r="54" spans="2:17">
      <c r="B54" s="1792" t="s">
        <v>1907</v>
      </c>
      <c r="C54" s="1792" t="s">
        <v>1867</v>
      </c>
      <c r="D54" s="1787" t="s">
        <v>1901</v>
      </c>
      <c r="E54" s="1787"/>
      <c r="F54" s="1789" t="s">
        <v>1715</v>
      </c>
      <c r="G54" s="1790"/>
      <c r="H54" s="1797"/>
      <c r="I54" s="1797"/>
      <c r="J54" s="1797"/>
      <c r="K54" s="1797"/>
      <c r="L54" s="1797"/>
      <c r="M54" s="1797"/>
      <c r="N54" s="1797"/>
      <c r="O54" s="1797"/>
      <c r="P54" s="1797"/>
      <c r="Q54" s="1797"/>
    </row>
    <row r="55" spans="2:17">
      <c r="B55" s="1792" t="s">
        <v>1907</v>
      </c>
      <c r="C55" s="1792" t="s">
        <v>1867</v>
      </c>
      <c r="D55" s="1787" t="s">
        <v>1902</v>
      </c>
      <c r="E55" s="1787"/>
      <c r="F55" s="1789" t="s">
        <v>1705</v>
      </c>
      <c r="G55" s="1790"/>
      <c r="H55" s="1791"/>
      <c r="I55" s="1791"/>
      <c r="J55" s="1791"/>
      <c r="K55" s="1791"/>
      <c r="L55" s="1791"/>
      <c r="M55" s="1791"/>
      <c r="N55" s="1791"/>
      <c r="O55" s="1791"/>
      <c r="P55" s="1791"/>
      <c r="Q55" s="1791"/>
    </row>
    <row r="56" spans="2:17">
      <c r="B56" s="1792" t="s">
        <v>1907</v>
      </c>
      <c r="C56" s="1792" t="s">
        <v>1867</v>
      </c>
      <c r="D56" s="1787" t="s">
        <v>1903</v>
      </c>
      <c r="E56" s="1787"/>
      <c r="F56" s="1789" t="s">
        <v>1705</v>
      </c>
      <c r="G56" s="1790"/>
      <c r="H56" s="1791"/>
      <c r="I56" s="1791"/>
      <c r="J56" s="1791"/>
      <c r="K56" s="1791"/>
      <c r="L56" s="1791"/>
      <c r="M56" s="1791"/>
      <c r="N56" s="1791"/>
      <c r="O56" s="1791"/>
      <c r="P56" s="1791"/>
      <c r="Q56" s="1791"/>
    </row>
    <row r="57" spans="2:17">
      <c r="B57" s="1792" t="s">
        <v>1907</v>
      </c>
      <c r="C57" s="1787" t="s">
        <v>1904</v>
      </c>
      <c r="D57" s="1794"/>
      <c r="E57" s="1787"/>
      <c r="F57" s="1789" t="s">
        <v>1715</v>
      </c>
      <c r="G57" s="1790"/>
      <c r="H57" s="1797"/>
      <c r="I57" s="1797"/>
      <c r="J57" s="1797"/>
      <c r="K57" s="1797"/>
      <c r="L57" s="1797"/>
      <c r="M57" s="1797"/>
      <c r="N57" s="1797"/>
      <c r="O57" s="1797"/>
      <c r="P57" s="1797"/>
      <c r="Q57" s="1797"/>
    </row>
    <row r="58" spans="2:17">
      <c r="B58" s="1792" t="s">
        <v>1907</v>
      </c>
      <c r="C58" s="1787" t="s">
        <v>1905</v>
      </c>
      <c r="D58" s="1794"/>
      <c r="E58" s="1787"/>
      <c r="F58" s="1789" t="s">
        <v>1715</v>
      </c>
      <c r="G58" s="1790"/>
      <c r="H58" s="1797"/>
      <c r="I58" s="1797"/>
      <c r="J58" s="1797"/>
      <c r="K58" s="1797"/>
      <c r="L58" s="1797"/>
      <c r="M58" s="1797"/>
      <c r="N58" s="1797"/>
      <c r="O58" s="1797"/>
      <c r="P58" s="1797"/>
      <c r="Q58" s="1797"/>
    </row>
    <row r="59" spans="2:17">
      <c r="B59" s="1792" t="s">
        <v>1907</v>
      </c>
      <c r="C59" s="1787" t="s">
        <v>1881</v>
      </c>
      <c r="D59" s="1787"/>
      <c r="E59" s="1787"/>
      <c r="F59" s="1789" t="s">
        <v>1715</v>
      </c>
      <c r="G59" s="1790"/>
      <c r="H59" s="1797"/>
      <c r="I59" s="1797"/>
      <c r="J59" s="1797"/>
      <c r="K59" s="1797"/>
      <c r="L59" s="1797"/>
      <c r="M59" s="1797"/>
      <c r="N59" s="1797"/>
      <c r="O59" s="1797"/>
      <c r="P59" s="1797"/>
      <c r="Q59" s="1797"/>
    </row>
    <row r="60" spans="2:17">
      <c r="B60" s="1787" t="s">
        <v>1908</v>
      </c>
      <c r="C60" s="1787" t="s">
        <v>1889</v>
      </c>
      <c r="D60" s="1788" t="s">
        <v>1890</v>
      </c>
      <c r="E60" s="1787"/>
      <c r="F60" s="1789" t="s">
        <v>1708</v>
      </c>
      <c r="G60" s="1790"/>
      <c r="H60" s="1791"/>
      <c r="I60" s="1791"/>
      <c r="J60" s="1791"/>
      <c r="K60" s="1791"/>
      <c r="L60" s="1791"/>
      <c r="M60" s="1791"/>
      <c r="N60" s="1791"/>
      <c r="O60" s="1791"/>
      <c r="P60" s="1791"/>
      <c r="Q60" s="1791"/>
    </row>
    <row r="61" spans="2:17">
      <c r="B61" s="1792" t="s">
        <v>1908</v>
      </c>
      <c r="C61" s="1792" t="s">
        <v>1889</v>
      </c>
      <c r="D61" s="1788" t="s">
        <v>1891</v>
      </c>
      <c r="E61" s="1787"/>
      <c r="F61" s="1789" t="s">
        <v>1708</v>
      </c>
      <c r="G61" s="1790"/>
      <c r="H61" s="1791"/>
      <c r="I61" s="1791"/>
      <c r="J61" s="1791"/>
      <c r="K61" s="1791"/>
      <c r="L61" s="1791"/>
      <c r="M61" s="1791"/>
      <c r="N61" s="1791"/>
      <c r="O61" s="1791"/>
      <c r="P61" s="1791"/>
      <c r="Q61" s="1791"/>
    </row>
    <row r="62" spans="2:17">
      <c r="B62" s="1792" t="s">
        <v>1908</v>
      </c>
      <c r="C62" s="1792" t="s">
        <v>1889</v>
      </c>
      <c r="D62" s="1788" t="s">
        <v>1892</v>
      </c>
      <c r="E62" s="1787"/>
      <c r="F62" s="1789" t="s">
        <v>1708</v>
      </c>
      <c r="G62" s="1790"/>
      <c r="H62" s="1791"/>
      <c r="I62" s="1791"/>
      <c r="J62" s="1791"/>
      <c r="K62" s="1791"/>
      <c r="L62" s="1791"/>
      <c r="M62" s="1791"/>
      <c r="N62" s="1791"/>
      <c r="O62" s="1791"/>
      <c r="P62" s="1791"/>
      <c r="Q62" s="1791"/>
    </row>
    <row r="63" spans="2:17">
      <c r="B63" s="1792" t="s">
        <v>1908</v>
      </c>
      <c r="C63" s="1792" t="s">
        <v>1889</v>
      </c>
      <c r="D63" s="1788" t="s">
        <v>1893</v>
      </c>
      <c r="E63" s="1787"/>
      <c r="F63" s="1789" t="s">
        <v>1708</v>
      </c>
      <c r="G63" s="1790"/>
      <c r="H63" s="1791"/>
      <c r="I63" s="1791"/>
      <c r="J63" s="1791"/>
      <c r="K63" s="1791"/>
      <c r="L63" s="1791"/>
      <c r="M63" s="1791"/>
      <c r="N63" s="1791"/>
      <c r="O63" s="1791"/>
      <c r="P63" s="1791"/>
      <c r="Q63" s="1791"/>
    </row>
    <row r="64" spans="2:17">
      <c r="B64" s="1792" t="s">
        <v>1908</v>
      </c>
      <c r="C64" s="1792" t="s">
        <v>1889</v>
      </c>
      <c r="D64" s="1788" t="s">
        <v>1894</v>
      </c>
      <c r="E64" s="1787"/>
      <c r="F64" s="1789" t="s">
        <v>1708</v>
      </c>
      <c r="G64" s="1790"/>
      <c r="H64" s="1791"/>
      <c r="I64" s="1791"/>
      <c r="J64" s="1791"/>
      <c r="K64" s="1791"/>
      <c r="L64" s="1791"/>
      <c r="M64" s="1791"/>
      <c r="N64" s="1791"/>
      <c r="O64" s="1791"/>
      <c r="P64" s="1791"/>
      <c r="Q64" s="1791"/>
    </row>
    <row r="65" spans="2:17">
      <c r="B65" s="1792" t="s">
        <v>1908</v>
      </c>
      <c r="C65" s="1792" t="s">
        <v>1889</v>
      </c>
      <c r="D65" s="1788" t="s">
        <v>1895</v>
      </c>
      <c r="E65" s="1787"/>
      <c r="F65" s="1789" t="s">
        <v>1708</v>
      </c>
      <c r="G65" s="1790"/>
      <c r="H65" s="1791"/>
      <c r="I65" s="1791"/>
      <c r="J65" s="1791"/>
      <c r="K65" s="1791"/>
      <c r="L65" s="1791"/>
      <c r="M65" s="1791"/>
      <c r="N65" s="1791"/>
      <c r="O65" s="1791"/>
      <c r="P65" s="1791"/>
      <c r="Q65" s="1791"/>
    </row>
    <row r="66" spans="2:17">
      <c r="B66" s="1792" t="s">
        <v>1908</v>
      </c>
      <c r="C66" s="1792" t="s">
        <v>1889</v>
      </c>
      <c r="D66" s="1788" t="s">
        <v>1896</v>
      </c>
      <c r="E66" s="1787"/>
      <c r="F66" s="1789" t="s">
        <v>1708</v>
      </c>
      <c r="G66" s="1790"/>
      <c r="H66" s="1791"/>
      <c r="I66" s="1791"/>
      <c r="J66" s="1791"/>
      <c r="K66" s="1791"/>
      <c r="L66" s="1791"/>
      <c r="M66" s="1791"/>
      <c r="N66" s="1791"/>
      <c r="O66" s="1791"/>
      <c r="P66" s="1791"/>
      <c r="Q66" s="1791"/>
    </row>
    <row r="67" spans="2:17">
      <c r="B67" s="1792" t="s">
        <v>1908</v>
      </c>
      <c r="C67" s="1792" t="s">
        <v>1889</v>
      </c>
      <c r="D67" s="1793" t="s">
        <v>1897</v>
      </c>
      <c r="E67" s="1794"/>
      <c r="F67" s="1795" t="s">
        <v>1708</v>
      </c>
      <c r="G67" s="1790"/>
      <c r="H67" s="1796">
        <f>SUM(H60:H66)</f>
        <v>0</v>
      </c>
      <c r="I67" s="1796">
        <f t="shared" ref="I67:Q67" si="3">SUM(I60:I66)</f>
        <v>0</v>
      </c>
      <c r="J67" s="1796">
        <f t="shared" si="3"/>
        <v>0</v>
      </c>
      <c r="K67" s="1796">
        <f t="shared" si="3"/>
        <v>0</v>
      </c>
      <c r="L67" s="1796">
        <f t="shared" si="3"/>
        <v>0</v>
      </c>
      <c r="M67" s="1796">
        <f t="shared" si="3"/>
        <v>0</v>
      </c>
      <c r="N67" s="1796">
        <f t="shared" si="3"/>
        <v>0</v>
      </c>
      <c r="O67" s="1796">
        <f t="shared" si="3"/>
        <v>0</v>
      </c>
      <c r="P67" s="1796">
        <f t="shared" si="3"/>
        <v>0</v>
      </c>
      <c r="Q67" s="1796">
        <f t="shared" si="3"/>
        <v>0</v>
      </c>
    </row>
    <row r="68" spans="2:17">
      <c r="B68" s="1792" t="s">
        <v>1908</v>
      </c>
      <c r="C68" s="1787" t="s">
        <v>1898</v>
      </c>
      <c r="D68" s="1787"/>
      <c r="E68" s="1787"/>
      <c r="F68" s="1789" t="s">
        <v>1715</v>
      </c>
      <c r="G68" s="1790"/>
      <c r="H68" s="1797"/>
      <c r="I68" s="1797"/>
      <c r="J68" s="1797"/>
      <c r="K68" s="1797"/>
      <c r="L68" s="1797"/>
      <c r="M68" s="1797"/>
      <c r="N68" s="1797"/>
      <c r="O68" s="1797"/>
      <c r="P68" s="1797"/>
      <c r="Q68" s="1797"/>
    </row>
    <row r="69" spans="2:17">
      <c r="B69" s="1792" t="s">
        <v>1908</v>
      </c>
      <c r="C69" s="1787" t="s">
        <v>1899</v>
      </c>
      <c r="D69" s="1794"/>
      <c r="E69" s="1787"/>
      <c r="F69" s="1789" t="s">
        <v>1715</v>
      </c>
      <c r="G69" s="1790"/>
      <c r="H69" s="1797"/>
      <c r="I69" s="1797"/>
      <c r="J69" s="1797"/>
      <c r="K69" s="1797"/>
      <c r="L69" s="1797"/>
      <c r="M69" s="1797"/>
      <c r="N69" s="1797"/>
      <c r="O69" s="1797"/>
      <c r="P69" s="1797"/>
      <c r="Q69" s="1797"/>
    </row>
    <row r="70" spans="2:17">
      <c r="B70" s="1792" t="s">
        <v>1908</v>
      </c>
      <c r="C70" s="1787" t="s">
        <v>1867</v>
      </c>
      <c r="D70" s="1787" t="s">
        <v>1900</v>
      </c>
      <c r="E70" s="1787"/>
      <c r="F70" s="1789" t="s">
        <v>1715</v>
      </c>
      <c r="G70" s="1790"/>
      <c r="H70" s="1797"/>
      <c r="I70" s="1797"/>
      <c r="J70" s="1797"/>
      <c r="K70" s="1797"/>
      <c r="L70" s="1797"/>
      <c r="M70" s="1797"/>
      <c r="N70" s="1797"/>
      <c r="O70" s="1797"/>
      <c r="P70" s="1797"/>
      <c r="Q70" s="1797"/>
    </row>
    <row r="71" spans="2:17">
      <c r="B71" s="1792" t="s">
        <v>1908</v>
      </c>
      <c r="C71" s="1792" t="s">
        <v>1867</v>
      </c>
      <c r="D71" s="1787" t="s">
        <v>1901</v>
      </c>
      <c r="E71" s="1787"/>
      <c r="F71" s="1789" t="s">
        <v>1715</v>
      </c>
      <c r="G71" s="1790"/>
      <c r="H71" s="1797"/>
      <c r="I71" s="1797"/>
      <c r="J71" s="1797"/>
      <c r="K71" s="1797"/>
      <c r="L71" s="1797"/>
      <c r="M71" s="1797"/>
      <c r="N71" s="1797"/>
      <c r="O71" s="1797"/>
      <c r="P71" s="1797"/>
      <c r="Q71" s="1797"/>
    </row>
    <row r="72" spans="2:17">
      <c r="B72" s="1792" t="s">
        <v>1908</v>
      </c>
      <c r="C72" s="1792" t="s">
        <v>1867</v>
      </c>
      <c r="D72" s="1787" t="s">
        <v>1902</v>
      </c>
      <c r="E72" s="1787"/>
      <c r="F72" s="1789" t="s">
        <v>1705</v>
      </c>
      <c r="G72" s="1790"/>
      <c r="H72" s="1791"/>
      <c r="I72" s="1791"/>
      <c r="J72" s="1791"/>
      <c r="K72" s="1791"/>
      <c r="L72" s="1791"/>
      <c r="M72" s="1791"/>
      <c r="N72" s="1791"/>
      <c r="O72" s="1791"/>
      <c r="P72" s="1791"/>
      <c r="Q72" s="1791"/>
    </row>
    <row r="73" spans="2:17">
      <c r="B73" s="1792" t="s">
        <v>1908</v>
      </c>
      <c r="C73" s="1792" t="s">
        <v>1867</v>
      </c>
      <c r="D73" s="1787" t="s">
        <v>1903</v>
      </c>
      <c r="E73" s="1787"/>
      <c r="F73" s="1789" t="s">
        <v>1705</v>
      </c>
      <c r="G73" s="1790"/>
      <c r="H73" s="1791"/>
      <c r="I73" s="1791"/>
      <c r="J73" s="1791"/>
      <c r="K73" s="1791"/>
      <c r="L73" s="1791"/>
      <c r="M73" s="1791"/>
      <c r="N73" s="1791"/>
      <c r="O73" s="1791"/>
      <c r="P73" s="1791"/>
      <c r="Q73" s="1791"/>
    </row>
    <row r="74" spans="2:17">
      <c r="B74" s="1792" t="s">
        <v>1908</v>
      </c>
      <c r="C74" s="1787" t="s">
        <v>1904</v>
      </c>
      <c r="D74" s="1794"/>
      <c r="E74" s="1787"/>
      <c r="F74" s="1789" t="s">
        <v>1715</v>
      </c>
      <c r="G74" s="1790"/>
      <c r="H74" s="1797"/>
      <c r="I74" s="1797"/>
      <c r="J74" s="1797"/>
      <c r="K74" s="1797"/>
      <c r="L74" s="1797"/>
      <c r="M74" s="1797"/>
      <c r="N74" s="1797"/>
      <c r="O74" s="1797"/>
      <c r="P74" s="1797"/>
      <c r="Q74" s="1797"/>
    </row>
    <row r="75" spans="2:17">
      <c r="B75" s="1792" t="s">
        <v>1908</v>
      </c>
      <c r="C75" s="1787" t="s">
        <v>1905</v>
      </c>
      <c r="D75" s="1794"/>
      <c r="E75" s="1787"/>
      <c r="F75" s="1789" t="s">
        <v>1715</v>
      </c>
      <c r="G75" s="1790"/>
      <c r="H75" s="1797"/>
      <c r="I75" s="1797"/>
      <c r="J75" s="1797"/>
      <c r="K75" s="1797"/>
      <c r="L75" s="1797"/>
      <c r="M75" s="1797"/>
      <c r="N75" s="1797"/>
      <c r="O75" s="1797"/>
      <c r="P75" s="1797"/>
      <c r="Q75" s="1797"/>
    </row>
    <row r="76" spans="2:17">
      <c r="B76" s="1792" t="s">
        <v>1908</v>
      </c>
      <c r="C76" s="1787" t="s">
        <v>1881</v>
      </c>
      <c r="D76" s="1787"/>
      <c r="E76" s="1787"/>
      <c r="F76" s="1789" t="s">
        <v>1715</v>
      </c>
      <c r="G76" s="1790"/>
      <c r="H76" s="1797"/>
      <c r="I76" s="1797"/>
      <c r="J76" s="1797"/>
      <c r="K76" s="1797"/>
      <c r="L76" s="1797"/>
      <c r="M76" s="1797"/>
      <c r="N76" s="1797"/>
      <c r="O76" s="1797"/>
      <c r="P76" s="1797"/>
      <c r="Q76" s="1797"/>
    </row>
    <row r="77" spans="2:17">
      <c r="B77" s="1787" t="s">
        <v>1909</v>
      </c>
      <c r="C77" s="1787" t="s">
        <v>1889</v>
      </c>
      <c r="D77" s="1788" t="s">
        <v>1890</v>
      </c>
      <c r="E77" s="1787"/>
      <c r="F77" s="1789" t="s">
        <v>1708</v>
      </c>
      <c r="G77" s="1790"/>
      <c r="H77" s="1791"/>
      <c r="I77" s="1791"/>
      <c r="J77" s="1791"/>
      <c r="K77" s="1791"/>
      <c r="L77" s="1791"/>
      <c r="M77" s="1791"/>
      <c r="N77" s="1791"/>
      <c r="O77" s="1791"/>
      <c r="P77" s="1791"/>
      <c r="Q77" s="1791"/>
    </row>
    <row r="78" spans="2:17">
      <c r="B78" s="1792" t="s">
        <v>1909</v>
      </c>
      <c r="C78" s="1792" t="s">
        <v>1889</v>
      </c>
      <c r="D78" s="1788" t="s">
        <v>1891</v>
      </c>
      <c r="E78" s="1787"/>
      <c r="F78" s="1789" t="s">
        <v>1708</v>
      </c>
      <c r="G78" s="1790"/>
      <c r="H78" s="1791"/>
      <c r="I78" s="1791"/>
      <c r="J78" s="1791"/>
      <c r="K78" s="1791"/>
      <c r="L78" s="1791"/>
      <c r="M78" s="1791"/>
      <c r="N78" s="1791"/>
      <c r="O78" s="1791"/>
      <c r="P78" s="1791"/>
      <c r="Q78" s="1791"/>
    </row>
    <row r="79" spans="2:17">
      <c r="B79" s="1792" t="s">
        <v>1909</v>
      </c>
      <c r="C79" s="1792" t="s">
        <v>1889</v>
      </c>
      <c r="D79" s="1788" t="s">
        <v>1892</v>
      </c>
      <c r="E79" s="1787"/>
      <c r="F79" s="1789" t="s">
        <v>1708</v>
      </c>
      <c r="G79" s="1790"/>
      <c r="H79" s="1791"/>
      <c r="I79" s="1791"/>
      <c r="J79" s="1791"/>
      <c r="K79" s="1791"/>
      <c r="L79" s="1791"/>
      <c r="M79" s="1791"/>
      <c r="N79" s="1791"/>
      <c r="O79" s="1791"/>
      <c r="P79" s="1791"/>
      <c r="Q79" s="1791"/>
    </row>
    <row r="80" spans="2:17">
      <c r="B80" s="1792" t="s">
        <v>1909</v>
      </c>
      <c r="C80" s="1792" t="s">
        <v>1889</v>
      </c>
      <c r="D80" s="1788" t="s">
        <v>1893</v>
      </c>
      <c r="E80" s="1787"/>
      <c r="F80" s="1789" t="s">
        <v>1708</v>
      </c>
      <c r="G80" s="1790"/>
      <c r="H80" s="1791"/>
      <c r="I80" s="1791"/>
      <c r="J80" s="1791"/>
      <c r="K80" s="1791"/>
      <c r="L80" s="1791"/>
      <c r="M80" s="1791"/>
      <c r="N80" s="1791"/>
      <c r="O80" s="1791"/>
      <c r="P80" s="1791"/>
      <c r="Q80" s="1791"/>
    </row>
    <row r="81" spans="2:17">
      <c r="B81" s="1792" t="s">
        <v>1909</v>
      </c>
      <c r="C81" s="1792" t="s">
        <v>1889</v>
      </c>
      <c r="D81" s="1788" t="s">
        <v>1894</v>
      </c>
      <c r="E81" s="1787"/>
      <c r="F81" s="1789" t="s">
        <v>1708</v>
      </c>
      <c r="G81" s="1790"/>
      <c r="H81" s="1791"/>
      <c r="I81" s="1791"/>
      <c r="J81" s="1791"/>
      <c r="K81" s="1791"/>
      <c r="L81" s="1791"/>
      <c r="M81" s="1791"/>
      <c r="N81" s="1791"/>
      <c r="O81" s="1791"/>
      <c r="P81" s="1791"/>
      <c r="Q81" s="1791"/>
    </row>
    <row r="82" spans="2:17">
      <c r="B82" s="1792" t="s">
        <v>1909</v>
      </c>
      <c r="C82" s="1792" t="s">
        <v>1889</v>
      </c>
      <c r="D82" s="1788" t="s">
        <v>1895</v>
      </c>
      <c r="E82" s="1787"/>
      <c r="F82" s="1789" t="s">
        <v>1708</v>
      </c>
      <c r="G82" s="1790"/>
      <c r="H82" s="1791"/>
      <c r="I82" s="1791"/>
      <c r="J82" s="1791"/>
      <c r="K82" s="1791"/>
      <c r="L82" s="1791"/>
      <c r="M82" s="1791"/>
      <c r="N82" s="1791"/>
      <c r="O82" s="1791"/>
      <c r="P82" s="1791"/>
      <c r="Q82" s="1791"/>
    </row>
    <row r="83" spans="2:17">
      <c r="B83" s="1792" t="s">
        <v>1909</v>
      </c>
      <c r="C83" s="1792" t="s">
        <v>1889</v>
      </c>
      <c r="D83" s="1788" t="s">
        <v>1896</v>
      </c>
      <c r="E83" s="1787"/>
      <c r="F83" s="1789" t="s">
        <v>1708</v>
      </c>
      <c r="G83" s="1790"/>
      <c r="H83" s="1791"/>
      <c r="I83" s="1791"/>
      <c r="J83" s="1791"/>
      <c r="K83" s="1791"/>
      <c r="L83" s="1791"/>
      <c r="M83" s="1791"/>
      <c r="N83" s="1791"/>
      <c r="O83" s="1791"/>
      <c r="P83" s="1791"/>
      <c r="Q83" s="1791"/>
    </row>
    <row r="84" spans="2:17">
      <c r="B84" s="1792" t="s">
        <v>1909</v>
      </c>
      <c r="C84" s="1792" t="s">
        <v>1889</v>
      </c>
      <c r="D84" s="1793" t="s">
        <v>1897</v>
      </c>
      <c r="E84" s="1794"/>
      <c r="F84" s="1795" t="s">
        <v>1708</v>
      </c>
      <c r="G84" s="1790"/>
      <c r="H84" s="1796">
        <f>SUM(H77:H83)</f>
        <v>0</v>
      </c>
      <c r="I84" s="1796">
        <f t="shared" ref="I84:Q84" si="4">SUM(I77:I83)</f>
        <v>0</v>
      </c>
      <c r="J84" s="1796">
        <f t="shared" si="4"/>
        <v>0</v>
      </c>
      <c r="K84" s="1796">
        <f t="shared" si="4"/>
        <v>0</v>
      </c>
      <c r="L84" s="1796">
        <f t="shared" si="4"/>
        <v>0</v>
      </c>
      <c r="M84" s="1796">
        <f t="shared" si="4"/>
        <v>0</v>
      </c>
      <c r="N84" s="1796">
        <f t="shared" si="4"/>
        <v>0</v>
      </c>
      <c r="O84" s="1796">
        <f t="shared" si="4"/>
        <v>0</v>
      </c>
      <c r="P84" s="1796">
        <f t="shared" si="4"/>
        <v>0</v>
      </c>
      <c r="Q84" s="1796">
        <f t="shared" si="4"/>
        <v>0</v>
      </c>
    </row>
    <row r="85" spans="2:17">
      <c r="B85" s="1792" t="s">
        <v>1909</v>
      </c>
      <c r="C85" s="1787" t="s">
        <v>1898</v>
      </c>
      <c r="D85" s="1787"/>
      <c r="E85" s="1787"/>
      <c r="F85" s="1789" t="s">
        <v>1715</v>
      </c>
      <c r="G85" s="1790"/>
      <c r="H85" s="1797"/>
      <c r="I85" s="1797"/>
      <c r="J85" s="1797"/>
      <c r="K85" s="1797"/>
      <c r="L85" s="1797"/>
      <c r="M85" s="1797"/>
      <c r="N85" s="1797"/>
      <c r="O85" s="1797"/>
      <c r="P85" s="1797"/>
      <c r="Q85" s="1797"/>
    </row>
    <row r="86" spans="2:17">
      <c r="B86" s="1792" t="s">
        <v>1909</v>
      </c>
      <c r="C86" s="1787" t="s">
        <v>1899</v>
      </c>
      <c r="D86" s="1794"/>
      <c r="E86" s="1787"/>
      <c r="F86" s="1789" t="s">
        <v>1715</v>
      </c>
      <c r="G86" s="1790"/>
      <c r="H86" s="1797"/>
      <c r="I86" s="1797"/>
      <c r="J86" s="1797"/>
      <c r="K86" s="1797"/>
      <c r="L86" s="1797"/>
      <c r="M86" s="1797"/>
      <c r="N86" s="1797"/>
      <c r="O86" s="1797"/>
      <c r="P86" s="1797"/>
      <c r="Q86" s="1797"/>
    </row>
    <row r="87" spans="2:17">
      <c r="B87" s="1792" t="s">
        <v>1909</v>
      </c>
      <c r="C87" s="1787" t="s">
        <v>1867</v>
      </c>
      <c r="D87" s="1787" t="s">
        <v>1900</v>
      </c>
      <c r="E87" s="1787"/>
      <c r="F87" s="1789" t="s">
        <v>1715</v>
      </c>
      <c r="G87" s="1790"/>
      <c r="H87" s="1797"/>
      <c r="I87" s="1797"/>
      <c r="J87" s="1797"/>
      <c r="K87" s="1797"/>
      <c r="L87" s="1797"/>
      <c r="M87" s="1797"/>
      <c r="N87" s="1797"/>
      <c r="O87" s="1797"/>
      <c r="P87" s="1797"/>
      <c r="Q87" s="1797"/>
    </row>
    <row r="88" spans="2:17">
      <c r="B88" s="1792" t="s">
        <v>1909</v>
      </c>
      <c r="C88" s="1792" t="s">
        <v>1867</v>
      </c>
      <c r="D88" s="1787" t="s">
        <v>1901</v>
      </c>
      <c r="E88" s="1787"/>
      <c r="F88" s="1789" t="s">
        <v>1715</v>
      </c>
      <c r="G88" s="1790"/>
      <c r="H88" s="1797"/>
      <c r="I88" s="1797"/>
      <c r="J88" s="1797"/>
      <c r="K88" s="1797"/>
      <c r="L88" s="1797"/>
      <c r="M88" s="1797"/>
      <c r="N88" s="1797"/>
      <c r="O88" s="1797"/>
      <c r="P88" s="1797"/>
      <c r="Q88" s="1797"/>
    </row>
    <row r="89" spans="2:17">
      <c r="B89" s="1792" t="s">
        <v>1909</v>
      </c>
      <c r="C89" s="1792" t="s">
        <v>1867</v>
      </c>
      <c r="D89" s="1787" t="s">
        <v>1902</v>
      </c>
      <c r="E89" s="1787"/>
      <c r="F89" s="1789" t="s">
        <v>1705</v>
      </c>
      <c r="G89" s="1790"/>
      <c r="H89" s="1791"/>
      <c r="I89" s="1791"/>
      <c r="J89" s="1791"/>
      <c r="K89" s="1791"/>
      <c r="L89" s="1791"/>
      <c r="M89" s="1791"/>
      <c r="N89" s="1791"/>
      <c r="O89" s="1791"/>
      <c r="P89" s="1791"/>
      <c r="Q89" s="1791"/>
    </row>
    <row r="90" spans="2:17">
      <c r="B90" s="1792" t="s">
        <v>1909</v>
      </c>
      <c r="C90" s="1792" t="s">
        <v>1867</v>
      </c>
      <c r="D90" s="1787" t="s">
        <v>1903</v>
      </c>
      <c r="E90" s="1787"/>
      <c r="F90" s="1789" t="s">
        <v>1705</v>
      </c>
      <c r="G90" s="1790"/>
      <c r="H90" s="1791"/>
      <c r="I90" s="1791"/>
      <c r="J90" s="1791"/>
      <c r="K90" s="1791"/>
      <c r="L90" s="1791"/>
      <c r="M90" s="1791"/>
      <c r="N90" s="1791"/>
      <c r="O90" s="1791"/>
      <c r="P90" s="1791"/>
      <c r="Q90" s="1791"/>
    </row>
    <row r="91" spans="2:17">
      <c r="B91" s="1792" t="s">
        <v>1909</v>
      </c>
      <c r="C91" s="1787" t="s">
        <v>1904</v>
      </c>
      <c r="D91" s="1794"/>
      <c r="E91" s="1787"/>
      <c r="F91" s="1789" t="s">
        <v>1715</v>
      </c>
      <c r="G91" s="1790"/>
      <c r="H91" s="1797"/>
      <c r="I91" s="1797"/>
      <c r="J91" s="1797"/>
      <c r="K91" s="1797"/>
      <c r="L91" s="1797"/>
      <c r="M91" s="1797"/>
      <c r="N91" s="1797"/>
      <c r="O91" s="1797"/>
      <c r="P91" s="1797"/>
      <c r="Q91" s="1797"/>
    </row>
    <row r="92" spans="2:17">
      <c r="B92" s="1792" t="s">
        <v>1909</v>
      </c>
      <c r="C92" s="1787" t="s">
        <v>1905</v>
      </c>
      <c r="D92" s="1794"/>
      <c r="E92" s="1787"/>
      <c r="F92" s="1789" t="s">
        <v>1715</v>
      </c>
      <c r="G92" s="1790"/>
      <c r="H92" s="1797"/>
      <c r="I92" s="1797"/>
      <c r="J92" s="1797"/>
      <c r="K92" s="1797"/>
      <c r="L92" s="1797"/>
      <c r="M92" s="1797"/>
      <c r="N92" s="1797"/>
      <c r="O92" s="1797"/>
      <c r="P92" s="1797"/>
      <c r="Q92" s="1797"/>
    </row>
    <row r="93" spans="2:17">
      <c r="B93" s="1792" t="s">
        <v>1909</v>
      </c>
      <c r="C93" s="1787" t="s">
        <v>1881</v>
      </c>
      <c r="D93" s="1787"/>
      <c r="E93" s="1787"/>
      <c r="F93" s="1789" t="s">
        <v>1715</v>
      </c>
      <c r="G93" s="1790"/>
      <c r="H93" s="1797"/>
      <c r="I93" s="1797"/>
      <c r="J93" s="1797"/>
      <c r="K93" s="1797"/>
      <c r="L93" s="1797"/>
      <c r="M93" s="1797"/>
      <c r="N93" s="1797"/>
      <c r="O93" s="1797"/>
      <c r="P93" s="1797"/>
      <c r="Q93" s="1797"/>
    </row>
    <row r="94" spans="2:17">
      <c r="B94" s="1787" t="s">
        <v>1910</v>
      </c>
      <c r="C94" s="1787" t="s">
        <v>1889</v>
      </c>
      <c r="D94" s="1788" t="s">
        <v>1890</v>
      </c>
      <c r="E94" s="1787"/>
      <c r="F94" s="1789" t="s">
        <v>1708</v>
      </c>
      <c r="G94" s="1790"/>
      <c r="H94" s="1791"/>
      <c r="I94" s="1791"/>
      <c r="J94" s="1791"/>
      <c r="K94" s="1791"/>
      <c r="L94" s="1791"/>
      <c r="M94" s="1791"/>
      <c r="N94" s="1791"/>
      <c r="O94" s="1791"/>
      <c r="P94" s="1791"/>
      <c r="Q94" s="1791"/>
    </row>
    <row r="95" spans="2:17">
      <c r="B95" s="1792" t="s">
        <v>1910</v>
      </c>
      <c r="C95" s="1792" t="s">
        <v>1889</v>
      </c>
      <c r="D95" s="1788" t="s">
        <v>1891</v>
      </c>
      <c r="E95" s="1787"/>
      <c r="F95" s="1789" t="s">
        <v>1708</v>
      </c>
      <c r="G95" s="1790"/>
      <c r="H95" s="1791"/>
      <c r="I95" s="1791"/>
      <c r="J95" s="1791"/>
      <c r="K95" s="1791"/>
      <c r="L95" s="1791"/>
      <c r="M95" s="1791"/>
      <c r="N95" s="1791"/>
      <c r="O95" s="1791"/>
      <c r="P95" s="1791"/>
      <c r="Q95" s="1791"/>
    </row>
    <row r="96" spans="2:17">
      <c r="B96" s="1792" t="s">
        <v>1910</v>
      </c>
      <c r="C96" s="1792" t="s">
        <v>1889</v>
      </c>
      <c r="D96" s="1788" t="s">
        <v>1892</v>
      </c>
      <c r="E96" s="1787"/>
      <c r="F96" s="1789" t="s">
        <v>1708</v>
      </c>
      <c r="G96" s="1790"/>
      <c r="H96" s="1791"/>
      <c r="I96" s="1791"/>
      <c r="J96" s="1791"/>
      <c r="K96" s="1791"/>
      <c r="L96" s="1791"/>
      <c r="M96" s="1791"/>
      <c r="N96" s="1791"/>
      <c r="O96" s="1791"/>
      <c r="P96" s="1791"/>
      <c r="Q96" s="1791"/>
    </row>
    <row r="97" spans="2:17">
      <c r="B97" s="1792" t="s">
        <v>1910</v>
      </c>
      <c r="C97" s="1792" t="s">
        <v>1889</v>
      </c>
      <c r="D97" s="1788" t="s">
        <v>1893</v>
      </c>
      <c r="E97" s="1787"/>
      <c r="F97" s="1789" t="s">
        <v>1708</v>
      </c>
      <c r="G97" s="1790"/>
      <c r="H97" s="1791"/>
      <c r="I97" s="1791"/>
      <c r="J97" s="1791"/>
      <c r="K97" s="1791"/>
      <c r="L97" s="1791"/>
      <c r="M97" s="1791"/>
      <c r="N97" s="1791"/>
      <c r="O97" s="1791"/>
      <c r="P97" s="1791"/>
      <c r="Q97" s="1791"/>
    </row>
    <row r="98" spans="2:17">
      <c r="B98" s="1792" t="s">
        <v>1910</v>
      </c>
      <c r="C98" s="1792" t="s">
        <v>1889</v>
      </c>
      <c r="D98" s="1788" t="s">
        <v>1894</v>
      </c>
      <c r="E98" s="1787"/>
      <c r="F98" s="1789" t="s">
        <v>1708</v>
      </c>
      <c r="G98" s="1790"/>
      <c r="H98" s="1791"/>
      <c r="I98" s="1791"/>
      <c r="J98" s="1791"/>
      <c r="K98" s="1791"/>
      <c r="L98" s="1791"/>
      <c r="M98" s="1791"/>
      <c r="N98" s="1791"/>
      <c r="O98" s="1791"/>
      <c r="P98" s="1791"/>
      <c r="Q98" s="1791"/>
    </row>
    <row r="99" spans="2:17">
      <c r="B99" s="1792" t="s">
        <v>1910</v>
      </c>
      <c r="C99" s="1792" t="s">
        <v>1889</v>
      </c>
      <c r="D99" s="1788" t="s">
        <v>1895</v>
      </c>
      <c r="E99" s="1787"/>
      <c r="F99" s="1789" t="s">
        <v>1708</v>
      </c>
      <c r="G99" s="1790"/>
      <c r="H99" s="1791"/>
      <c r="I99" s="1791"/>
      <c r="J99" s="1791"/>
      <c r="K99" s="1791"/>
      <c r="L99" s="1791"/>
      <c r="M99" s="1791"/>
      <c r="N99" s="1791"/>
      <c r="O99" s="1791"/>
      <c r="P99" s="1791"/>
      <c r="Q99" s="1791"/>
    </row>
    <row r="100" spans="2:17">
      <c r="B100" s="1792" t="s">
        <v>1910</v>
      </c>
      <c r="C100" s="1792" t="s">
        <v>1889</v>
      </c>
      <c r="D100" s="1788" t="s">
        <v>1896</v>
      </c>
      <c r="E100" s="1787"/>
      <c r="F100" s="1789" t="s">
        <v>1708</v>
      </c>
      <c r="G100" s="1790"/>
      <c r="H100" s="1791"/>
      <c r="I100" s="1791"/>
      <c r="J100" s="1791"/>
      <c r="K100" s="1791"/>
      <c r="L100" s="1791"/>
      <c r="M100" s="1791"/>
      <c r="N100" s="1791"/>
      <c r="O100" s="1791"/>
      <c r="P100" s="1791"/>
      <c r="Q100" s="1791"/>
    </row>
    <row r="101" spans="2:17">
      <c r="B101" s="1792" t="s">
        <v>1910</v>
      </c>
      <c r="C101" s="1792" t="s">
        <v>1889</v>
      </c>
      <c r="D101" s="1793" t="s">
        <v>1897</v>
      </c>
      <c r="E101" s="1794"/>
      <c r="F101" s="1795" t="s">
        <v>1708</v>
      </c>
      <c r="G101" s="1790"/>
      <c r="H101" s="1796">
        <f>SUM(H94:H100)</f>
        <v>0</v>
      </c>
      <c r="I101" s="1796">
        <f t="shared" ref="I101:Q101" si="5">SUM(I94:I100)</f>
        <v>0</v>
      </c>
      <c r="J101" s="1796">
        <f t="shared" si="5"/>
        <v>0</v>
      </c>
      <c r="K101" s="1796">
        <f t="shared" si="5"/>
        <v>0</v>
      </c>
      <c r="L101" s="1796">
        <f t="shared" si="5"/>
        <v>0</v>
      </c>
      <c r="M101" s="1796">
        <f t="shared" si="5"/>
        <v>0</v>
      </c>
      <c r="N101" s="1796">
        <f t="shared" si="5"/>
        <v>0</v>
      </c>
      <c r="O101" s="1796">
        <f t="shared" si="5"/>
        <v>0</v>
      </c>
      <c r="P101" s="1796">
        <f t="shared" si="5"/>
        <v>0</v>
      </c>
      <c r="Q101" s="1796">
        <f t="shared" si="5"/>
        <v>0</v>
      </c>
    </row>
    <row r="102" spans="2:17">
      <c r="B102" s="1792" t="s">
        <v>1910</v>
      </c>
      <c r="C102" s="1787" t="s">
        <v>1898</v>
      </c>
      <c r="D102" s="1787"/>
      <c r="E102" s="1787"/>
      <c r="F102" s="1789" t="s">
        <v>1715</v>
      </c>
      <c r="G102" s="1790"/>
      <c r="H102" s="1797"/>
      <c r="I102" s="1797"/>
      <c r="J102" s="1797"/>
      <c r="K102" s="1797"/>
      <c r="L102" s="1797"/>
      <c r="M102" s="1797"/>
      <c r="N102" s="1797"/>
      <c r="O102" s="1797"/>
      <c r="P102" s="1797"/>
      <c r="Q102" s="1797"/>
    </row>
    <row r="103" spans="2:17">
      <c r="B103" s="1792" t="s">
        <v>1910</v>
      </c>
      <c r="C103" s="1787" t="s">
        <v>1899</v>
      </c>
      <c r="D103" s="1794"/>
      <c r="E103" s="1787"/>
      <c r="F103" s="1789" t="s">
        <v>1715</v>
      </c>
      <c r="G103" s="1790"/>
      <c r="H103" s="1797"/>
      <c r="I103" s="1797"/>
      <c r="J103" s="1797"/>
      <c r="K103" s="1797"/>
      <c r="L103" s="1797"/>
      <c r="M103" s="1797"/>
      <c r="N103" s="1797"/>
      <c r="O103" s="1797"/>
      <c r="P103" s="1797"/>
      <c r="Q103" s="1797"/>
    </row>
    <row r="104" spans="2:17">
      <c r="B104" s="1792" t="s">
        <v>1910</v>
      </c>
      <c r="C104" s="1787" t="s">
        <v>1867</v>
      </c>
      <c r="D104" s="1787" t="s">
        <v>1900</v>
      </c>
      <c r="E104" s="1787"/>
      <c r="F104" s="1789" t="s">
        <v>1715</v>
      </c>
      <c r="G104" s="1790"/>
      <c r="H104" s="1797"/>
      <c r="I104" s="1797"/>
      <c r="J104" s="1797"/>
      <c r="K104" s="1797"/>
      <c r="L104" s="1797"/>
      <c r="M104" s="1797"/>
      <c r="N104" s="1797"/>
      <c r="O104" s="1797"/>
      <c r="P104" s="1797"/>
      <c r="Q104" s="1797"/>
    </row>
    <row r="105" spans="2:17">
      <c r="B105" s="1792" t="s">
        <v>1910</v>
      </c>
      <c r="C105" s="1792" t="s">
        <v>1867</v>
      </c>
      <c r="D105" s="1787" t="s">
        <v>1901</v>
      </c>
      <c r="E105" s="1787"/>
      <c r="F105" s="1789" t="s">
        <v>1715</v>
      </c>
      <c r="G105" s="1790"/>
      <c r="H105" s="1797"/>
      <c r="I105" s="1797"/>
      <c r="J105" s="1797"/>
      <c r="K105" s="1797"/>
      <c r="L105" s="1797"/>
      <c r="M105" s="1797"/>
      <c r="N105" s="1797"/>
      <c r="O105" s="1797"/>
      <c r="P105" s="1797"/>
      <c r="Q105" s="1797"/>
    </row>
    <row r="106" spans="2:17">
      <c r="B106" s="1792" t="s">
        <v>1910</v>
      </c>
      <c r="C106" s="1792" t="s">
        <v>1867</v>
      </c>
      <c r="D106" s="1787" t="s">
        <v>1902</v>
      </c>
      <c r="E106" s="1787"/>
      <c r="F106" s="1789" t="s">
        <v>1705</v>
      </c>
      <c r="G106" s="1790"/>
      <c r="H106" s="1791"/>
      <c r="I106" s="1791"/>
      <c r="J106" s="1791"/>
      <c r="K106" s="1791"/>
      <c r="L106" s="1791"/>
      <c r="M106" s="1791"/>
      <c r="N106" s="1791"/>
      <c r="O106" s="1791"/>
      <c r="P106" s="1791"/>
      <c r="Q106" s="1791"/>
    </row>
    <row r="107" spans="2:17">
      <c r="B107" s="1792" t="s">
        <v>1910</v>
      </c>
      <c r="C107" s="1792" t="s">
        <v>1867</v>
      </c>
      <c r="D107" s="1787" t="s">
        <v>1903</v>
      </c>
      <c r="E107" s="1787"/>
      <c r="F107" s="1789" t="s">
        <v>1705</v>
      </c>
      <c r="G107" s="1790"/>
      <c r="H107" s="1791"/>
      <c r="I107" s="1791"/>
      <c r="J107" s="1791"/>
      <c r="K107" s="1791"/>
      <c r="L107" s="1791"/>
      <c r="M107" s="1791"/>
      <c r="N107" s="1791"/>
      <c r="O107" s="1791"/>
      <c r="P107" s="1791"/>
      <c r="Q107" s="1791"/>
    </row>
    <row r="108" spans="2:17">
      <c r="B108" s="1792" t="s">
        <v>1910</v>
      </c>
      <c r="C108" s="1787" t="s">
        <v>1904</v>
      </c>
      <c r="D108" s="1794"/>
      <c r="E108" s="1787"/>
      <c r="F108" s="1789" t="s">
        <v>1715</v>
      </c>
      <c r="G108" s="1790"/>
      <c r="H108" s="1797"/>
      <c r="I108" s="1797"/>
      <c r="J108" s="1797"/>
      <c r="K108" s="1797"/>
      <c r="L108" s="1797"/>
      <c r="M108" s="1797"/>
      <c r="N108" s="1797"/>
      <c r="O108" s="1797"/>
      <c r="P108" s="1797"/>
      <c r="Q108" s="1797"/>
    </row>
    <row r="109" spans="2:17">
      <c r="B109" s="1792" t="s">
        <v>1910</v>
      </c>
      <c r="C109" s="1787" t="s">
        <v>1905</v>
      </c>
      <c r="D109" s="1794"/>
      <c r="E109" s="1787"/>
      <c r="F109" s="1789" t="s">
        <v>1715</v>
      </c>
      <c r="G109" s="1790"/>
      <c r="H109" s="1797"/>
      <c r="I109" s="1797"/>
      <c r="J109" s="1797"/>
      <c r="K109" s="1797"/>
      <c r="L109" s="1797"/>
      <c r="M109" s="1797"/>
      <c r="N109" s="1797"/>
      <c r="O109" s="1797"/>
      <c r="P109" s="1797"/>
      <c r="Q109" s="1797"/>
    </row>
    <row r="110" spans="2:17">
      <c r="B110" s="1792" t="s">
        <v>1910</v>
      </c>
      <c r="C110" s="1787" t="s">
        <v>1881</v>
      </c>
      <c r="D110" s="1787"/>
      <c r="E110" s="1787"/>
      <c r="F110" s="1789" t="s">
        <v>1715</v>
      </c>
      <c r="G110" s="1790"/>
      <c r="H110" s="1797"/>
      <c r="I110" s="1797"/>
      <c r="J110" s="1797"/>
      <c r="K110" s="1797"/>
      <c r="L110" s="1797"/>
      <c r="M110" s="1797"/>
      <c r="N110" s="1797"/>
      <c r="O110" s="1797"/>
      <c r="P110" s="1797"/>
      <c r="Q110" s="1797"/>
    </row>
    <row r="111" spans="2:17">
      <c r="B111" s="1787" t="s">
        <v>1911</v>
      </c>
      <c r="C111" s="1787" t="s">
        <v>1889</v>
      </c>
      <c r="D111" s="1788" t="s">
        <v>1890</v>
      </c>
      <c r="E111" s="1787"/>
      <c r="F111" s="1789" t="s">
        <v>1708</v>
      </c>
      <c r="G111" s="1790"/>
      <c r="H111" s="1791"/>
      <c r="I111" s="1791"/>
      <c r="J111" s="1791"/>
      <c r="K111" s="1791"/>
      <c r="L111" s="1791"/>
      <c r="M111" s="1791"/>
      <c r="N111" s="1791"/>
      <c r="O111" s="1791"/>
      <c r="P111" s="1791"/>
      <c r="Q111" s="1791"/>
    </row>
    <row r="112" spans="2:17">
      <c r="B112" s="1792" t="s">
        <v>1911</v>
      </c>
      <c r="C112" s="1792" t="s">
        <v>1889</v>
      </c>
      <c r="D112" s="1788" t="s">
        <v>1891</v>
      </c>
      <c r="E112" s="1787"/>
      <c r="F112" s="1789" t="s">
        <v>1708</v>
      </c>
      <c r="G112" s="1790"/>
      <c r="H112" s="1791"/>
      <c r="I112" s="1791"/>
      <c r="J112" s="1791"/>
      <c r="K112" s="1791"/>
      <c r="L112" s="1791"/>
      <c r="M112" s="1791"/>
      <c r="N112" s="1791"/>
      <c r="O112" s="1791"/>
      <c r="P112" s="1791"/>
      <c r="Q112" s="1791"/>
    </row>
    <row r="113" spans="2:17">
      <c r="B113" s="1792" t="s">
        <v>1911</v>
      </c>
      <c r="C113" s="1792" t="s">
        <v>1889</v>
      </c>
      <c r="D113" s="1788" t="s">
        <v>1892</v>
      </c>
      <c r="E113" s="1787"/>
      <c r="F113" s="1789" t="s">
        <v>1708</v>
      </c>
      <c r="G113" s="1790"/>
      <c r="H113" s="1791"/>
      <c r="I113" s="1791"/>
      <c r="J113" s="1791"/>
      <c r="K113" s="1791"/>
      <c r="L113" s="1791"/>
      <c r="M113" s="1791"/>
      <c r="N113" s="1791"/>
      <c r="O113" s="1791"/>
      <c r="P113" s="1791"/>
      <c r="Q113" s="1791"/>
    </row>
    <row r="114" spans="2:17">
      <c r="B114" s="1792" t="s">
        <v>1911</v>
      </c>
      <c r="C114" s="1792" t="s">
        <v>1889</v>
      </c>
      <c r="D114" s="1788" t="s">
        <v>1893</v>
      </c>
      <c r="E114" s="1787"/>
      <c r="F114" s="1789" t="s">
        <v>1708</v>
      </c>
      <c r="G114" s="1790"/>
      <c r="H114" s="1791"/>
      <c r="I114" s="1791"/>
      <c r="J114" s="1791"/>
      <c r="K114" s="1791"/>
      <c r="L114" s="1791"/>
      <c r="M114" s="1791"/>
      <c r="N114" s="1791"/>
      <c r="O114" s="1791"/>
      <c r="P114" s="1791"/>
      <c r="Q114" s="1791"/>
    </row>
    <row r="115" spans="2:17">
      <c r="B115" s="1792" t="s">
        <v>1911</v>
      </c>
      <c r="C115" s="1792" t="s">
        <v>1889</v>
      </c>
      <c r="D115" s="1788" t="s">
        <v>1894</v>
      </c>
      <c r="E115" s="1787"/>
      <c r="F115" s="1789" t="s">
        <v>1708</v>
      </c>
      <c r="G115" s="1790"/>
      <c r="H115" s="1791"/>
      <c r="I115" s="1791"/>
      <c r="J115" s="1791"/>
      <c r="K115" s="1791"/>
      <c r="L115" s="1791"/>
      <c r="M115" s="1791"/>
      <c r="N115" s="1791"/>
      <c r="O115" s="1791"/>
      <c r="P115" s="1791"/>
      <c r="Q115" s="1791"/>
    </row>
    <row r="116" spans="2:17">
      <c r="B116" s="1792" t="s">
        <v>1911</v>
      </c>
      <c r="C116" s="1792" t="s">
        <v>1889</v>
      </c>
      <c r="D116" s="1788" t="s">
        <v>1895</v>
      </c>
      <c r="E116" s="1787"/>
      <c r="F116" s="1789" t="s">
        <v>1708</v>
      </c>
      <c r="G116" s="1790"/>
      <c r="H116" s="1791"/>
      <c r="I116" s="1791"/>
      <c r="J116" s="1791"/>
      <c r="K116" s="1791"/>
      <c r="L116" s="1791"/>
      <c r="M116" s="1791"/>
      <c r="N116" s="1791"/>
      <c r="O116" s="1791"/>
      <c r="P116" s="1791"/>
      <c r="Q116" s="1791"/>
    </row>
    <row r="117" spans="2:17">
      <c r="B117" s="1792" t="s">
        <v>1911</v>
      </c>
      <c r="C117" s="1792" t="s">
        <v>1889</v>
      </c>
      <c r="D117" s="1788" t="s">
        <v>1896</v>
      </c>
      <c r="E117" s="1787"/>
      <c r="F117" s="1789" t="s">
        <v>1708</v>
      </c>
      <c r="G117" s="1790"/>
      <c r="H117" s="1791"/>
      <c r="I117" s="1791"/>
      <c r="J117" s="1791"/>
      <c r="K117" s="1791"/>
      <c r="L117" s="1791"/>
      <c r="M117" s="1791"/>
      <c r="N117" s="1791"/>
      <c r="O117" s="1791"/>
      <c r="P117" s="1791"/>
      <c r="Q117" s="1791"/>
    </row>
    <row r="118" spans="2:17">
      <c r="B118" s="1792" t="s">
        <v>1911</v>
      </c>
      <c r="C118" s="1792" t="s">
        <v>1889</v>
      </c>
      <c r="D118" s="1793" t="s">
        <v>1897</v>
      </c>
      <c r="E118" s="1794"/>
      <c r="F118" s="1795" t="s">
        <v>1708</v>
      </c>
      <c r="G118" s="1790"/>
      <c r="H118" s="1796">
        <f>SUM(H111:H117)</f>
        <v>0</v>
      </c>
      <c r="I118" s="1796">
        <f t="shared" ref="I118:Q118" si="6">SUM(I111:I117)</f>
        <v>0</v>
      </c>
      <c r="J118" s="1796">
        <f t="shared" si="6"/>
        <v>0</v>
      </c>
      <c r="K118" s="1796">
        <f t="shared" si="6"/>
        <v>0</v>
      </c>
      <c r="L118" s="1796">
        <f t="shared" si="6"/>
        <v>0</v>
      </c>
      <c r="M118" s="1796">
        <f t="shared" si="6"/>
        <v>0</v>
      </c>
      <c r="N118" s="1796">
        <f t="shared" si="6"/>
        <v>0</v>
      </c>
      <c r="O118" s="1796">
        <f t="shared" si="6"/>
        <v>0</v>
      </c>
      <c r="P118" s="1796">
        <f t="shared" si="6"/>
        <v>0</v>
      </c>
      <c r="Q118" s="1796">
        <f t="shared" si="6"/>
        <v>0</v>
      </c>
    </row>
    <row r="119" spans="2:17">
      <c r="B119" s="1792" t="s">
        <v>1911</v>
      </c>
      <c r="C119" s="1787" t="s">
        <v>1898</v>
      </c>
      <c r="D119" s="1787"/>
      <c r="E119" s="1787"/>
      <c r="F119" s="1789" t="s">
        <v>1715</v>
      </c>
      <c r="G119" s="1790"/>
      <c r="H119" s="1797"/>
      <c r="I119" s="1797"/>
      <c r="J119" s="1797"/>
      <c r="K119" s="1797"/>
      <c r="L119" s="1797"/>
      <c r="M119" s="1797"/>
      <c r="N119" s="1797"/>
      <c r="O119" s="1797"/>
      <c r="P119" s="1797"/>
      <c r="Q119" s="1797"/>
    </row>
    <row r="120" spans="2:17">
      <c r="B120" s="1792" t="s">
        <v>1911</v>
      </c>
      <c r="C120" s="1787" t="s">
        <v>1899</v>
      </c>
      <c r="D120" s="1794"/>
      <c r="E120" s="1787"/>
      <c r="F120" s="1789" t="s">
        <v>1715</v>
      </c>
      <c r="G120" s="1790"/>
      <c r="H120" s="1797"/>
      <c r="I120" s="1797"/>
      <c r="J120" s="1797"/>
      <c r="K120" s="1797"/>
      <c r="L120" s="1797"/>
      <c r="M120" s="1797"/>
      <c r="N120" s="1797"/>
      <c r="O120" s="1797"/>
      <c r="P120" s="1797"/>
      <c r="Q120" s="1797"/>
    </row>
    <row r="121" spans="2:17">
      <c r="B121" s="1792" t="s">
        <v>1911</v>
      </c>
      <c r="C121" s="1787" t="s">
        <v>1867</v>
      </c>
      <c r="D121" s="1787" t="s">
        <v>1900</v>
      </c>
      <c r="E121" s="1787"/>
      <c r="F121" s="1789" t="s">
        <v>1715</v>
      </c>
      <c r="G121" s="1790"/>
      <c r="H121" s="1797"/>
      <c r="I121" s="1797"/>
      <c r="J121" s="1797"/>
      <c r="K121" s="1797"/>
      <c r="L121" s="1797"/>
      <c r="M121" s="1797"/>
      <c r="N121" s="1797"/>
      <c r="O121" s="1797"/>
      <c r="P121" s="1797"/>
      <c r="Q121" s="1797"/>
    </row>
    <row r="122" spans="2:17">
      <c r="B122" s="1792" t="s">
        <v>1911</v>
      </c>
      <c r="C122" s="1792" t="s">
        <v>1867</v>
      </c>
      <c r="D122" s="1787" t="s">
        <v>1901</v>
      </c>
      <c r="E122" s="1787"/>
      <c r="F122" s="1789" t="s">
        <v>1715</v>
      </c>
      <c r="G122" s="1790"/>
      <c r="H122" s="1797"/>
      <c r="I122" s="1797"/>
      <c r="J122" s="1797"/>
      <c r="K122" s="1797"/>
      <c r="L122" s="1797"/>
      <c r="M122" s="1797"/>
      <c r="N122" s="1797"/>
      <c r="O122" s="1797"/>
      <c r="P122" s="1797"/>
      <c r="Q122" s="1797"/>
    </row>
    <row r="123" spans="2:17">
      <c r="B123" s="1792" t="s">
        <v>1911</v>
      </c>
      <c r="C123" s="1792" t="s">
        <v>1867</v>
      </c>
      <c r="D123" s="1787" t="s">
        <v>1902</v>
      </c>
      <c r="E123" s="1787"/>
      <c r="F123" s="1789" t="s">
        <v>1705</v>
      </c>
      <c r="G123" s="1790"/>
      <c r="H123" s="1791"/>
      <c r="I123" s="1791"/>
      <c r="J123" s="1791"/>
      <c r="K123" s="1791"/>
      <c r="L123" s="1791"/>
      <c r="M123" s="1791"/>
      <c r="N123" s="1791"/>
      <c r="O123" s="1791"/>
      <c r="P123" s="1791"/>
      <c r="Q123" s="1791"/>
    </row>
    <row r="124" spans="2:17">
      <c r="B124" s="1792" t="s">
        <v>1911</v>
      </c>
      <c r="C124" s="1792" t="s">
        <v>1867</v>
      </c>
      <c r="D124" s="1787" t="s">
        <v>1903</v>
      </c>
      <c r="E124" s="1787"/>
      <c r="F124" s="1789" t="s">
        <v>1705</v>
      </c>
      <c r="G124" s="1790"/>
      <c r="H124" s="1791"/>
      <c r="I124" s="1791"/>
      <c r="J124" s="1791"/>
      <c r="K124" s="1791"/>
      <c r="L124" s="1791"/>
      <c r="M124" s="1791"/>
      <c r="N124" s="1791"/>
      <c r="O124" s="1791"/>
      <c r="P124" s="1791"/>
      <c r="Q124" s="1791"/>
    </row>
    <row r="125" spans="2:17">
      <c r="B125" s="1792" t="s">
        <v>1911</v>
      </c>
      <c r="C125" s="1787" t="s">
        <v>1904</v>
      </c>
      <c r="D125" s="1794"/>
      <c r="E125" s="1787"/>
      <c r="F125" s="1789" t="s">
        <v>1715</v>
      </c>
      <c r="G125" s="1790"/>
      <c r="H125" s="1797"/>
      <c r="I125" s="1797"/>
      <c r="J125" s="1797"/>
      <c r="K125" s="1797"/>
      <c r="L125" s="1797"/>
      <c r="M125" s="1797"/>
      <c r="N125" s="1797"/>
      <c r="O125" s="1797"/>
      <c r="P125" s="1797"/>
      <c r="Q125" s="1797"/>
    </row>
    <row r="126" spans="2:17">
      <c r="B126" s="1792" t="s">
        <v>1911</v>
      </c>
      <c r="C126" s="1787" t="s">
        <v>1905</v>
      </c>
      <c r="D126" s="1794"/>
      <c r="E126" s="1787"/>
      <c r="F126" s="1789" t="s">
        <v>1715</v>
      </c>
      <c r="G126" s="1790"/>
      <c r="H126" s="1797"/>
      <c r="I126" s="1797"/>
      <c r="J126" s="1797"/>
      <c r="K126" s="1797"/>
      <c r="L126" s="1797"/>
      <c r="M126" s="1797"/>
      <c r="N126" s="1797"/>
      <c r="O126" s="1797"/>
      <c r="P126" s="1797"/>
      <c r="Q126" s="1797"/>
    </row>
    <row r="127" spans="2:17">
      <c r="B127" s="1792" t="s">
        <v>1911</v>
      </c>
      <c r="C127" s="1787" t="s">
        <v>1881</v>
      </c>
      <c r="D127" s="1787"/>
      <c r="E127" s="1787"/>
      <c r="F127" s="1789" t="s">
        <v>1715</v>
      </c>
      <c r="G127" s="1790"/>
      <c r="H127" s="1797"/>
      <c r="I127" s="1797"/>
      <c r="J127" s="1797"/>
      <c r="K127" s="1797"/>
      <c r="L127" s="1797"/>
      <c r="M127" s="1797"/>
      <c r="N127" s="1797"/>
      <c r="O127" s="1797"/>
      <c r="P127" s="1797"/>
      <c r="Q127" s="1797"/>
    </row>
    <row r="128" spans="2:17">
      <c r="B128" s="1794" t="s">
        <v>8</v>
      </c>
      <c r="C128" s="1794" t="s">
        <v>1889</v>
      </c>
      <c r="D128" s="1793" t="s">
        <v>1890</v>
      </c>
      <c r="E128" s="1794"/>
      <c r="F128" s="1795" t="s">
        <v>1708</v>
      </c>
      <c r="G128" s="1790"/>
      <c r="H128" s="1796">
        <f>SUM(H9,H26,H43,H60,H77,H94,H111)</f>
        <v>0</v>
      </c>
      <c r="I128" s="1796">
        <f t="shared" ref="I128:Q128" si="7">SUM(I9,I26,I43,I60,I77,I94,I111)</f>
        <v>0</v>
      </c>
      <c r="J128" s="1796">
        <f t="shared" si="7"/>
        <v>0</v>
      </c>
      <c r="K128" s="1796">
        <f t="shared" si="7"/>
        <v>0</v>
      </c>
      <c r="L128" s="1796">
        <f t="shared" si="7"/>
        <v>0</v>
      </c>
      <c r="M128" s="1796">
        <f t="shared" si="7"/>
        <v>0</v>
      </c>
      <c r="N128" s="1796">
        <f t="shared" si="7"/>
        <v>0</v>
      </c>
      <c r="O128" s="1796">
        <f t="shared" si="7"/>
        <v>0</v>
      </c>
      <c r="P128" s="1796">
        <f t="shared" si="7"/>
        <v>0</v>
      </c>
      <c r="Q128" s="1796">
        <f t="shared" si="7"/>
        <v>0</v>
      </c>
    </row>
    <row r="129" spans="2:17">
      <c r="B129" s="1798" t="s">
        <v>8</v>
      </c>
      <c r="C129" s="1798" t="s">
        <v>1889</v>
      </c>
      <c r="D129" s="1793" t="s">
        <v>1891</v>
      </c>
      <c r="E129" s="1794"/>
      <c r="F129" s="1795" t="s">
        <v>1708</v>
      </c>
      <c r="G129" s="1790"/>
      <c r="H129" s="1796">
        <f t="shared" ref="H129:Q144" si="8">SUM(H10,H27,H44,H61,H78,H95,H112)</f>
        <v>0</v>
      </c>
      <c r="I129" s="1796">
        <f t="shared" si="8"/>
        <v>0</v>
      </c>
      <c r="J129" s="1796">
        <f t="shared" si="8"/>
        <v>0</v>
      </c>
      <c r="K129" s="1796">
        <f t="shared" si="8"/>
        <v>0</v>
      </c>
      <c r="L129" s="1796">
        <f t="shared" si="8"/>
        <v>0</v>
      </c>
      <c r="M129" s="1796">
        <f t="shared" si="8"/>
        <v>0</v>
      </c>
      <c r="N129" s="1796">
        <f t="shared" si="8"/>
        <v>0</v>
      </c>
      <c r="O129" s="1796">
        <f t="shared" si="8"/>
        <v>0</v>
      </c>
      <c r="P129" s="1796">
        <f t="shared" si="8"/>
        <v>0</v>
      </c>
      <c r="Q129" s="1796">
        <f t="shared" si="8"/>
        <v>0</v>
      </c>
    </row>
    <row r="130" spans="2:17">
      <c r="B130" s="1798" t="s">
        <v>8</v>
      </c>
      <c r="C130" s="1798" t="s">
        <v>1889</v>
      </c>
      <c r="D130" s="1793" t="s">
        <v>1892</v>
      </c>
      <c r="E130" s="1794"/>
      <c r="F130" s="1795" t="s">
        <v>1708</v>
      </c>
      <c r="G130" s="1790"/>
      <c r="H130" s="1796">
        <f t="shared" si="8"/>
        <v>0</v>
      </c>
      <c r="I130" s="1796">
        <f t="shared" si="8"/>
        <v>0</v>
      </c>
      <c r="J130" s="1796">
        <f t="shared" si="8"/>
        <v>0</v>
      </c>
      <c r="K130" s="1796">
        <f t="shared" si="8"/>
        <v>0</v>
      </c>
      <c r="L130" s="1796">
        <f t="shared" si="8"/>
        <v>0</v>
      </c>
      <c r="M130" s="1796">
        <f t="shared" si="8"/>
        <v>0</v>
      </c>
      <c r="N130" s="1796">
        <f t="shared" si="8"/>
        <v>0</v>
      </c>
      <c r="O130" s="1796">
        <f t="shared" si="8"/>
        <v>0</v>
      </c>
      <c r="P130" s="1796">
        <f t="shared" si="8"/>
        <v>0</v>
      </c>
      <c r="Q130" s="1796">
        <f t="shared" si="8"/>
        <v>0</v>
      </c>
    </row>
    <row r="131" spans="2:17">
      <c r="B131" s="1798" t="s">
        <v>8</v>
      </c>
      <c r="C131" s="1798" t="s">
        <v>1889</v>
      </c>
      <c r="D131" s="1793" t="s">
        <v>1893</v>
      </c>
      <c r="E131" s="1794"/>
      <c r="F131" s="1795" t="s">
        <v>1708</v>
      </c>
      <c r="G131" s="1790"/>
      <c r="H131" s="1796">
        <f t="shared" si="8"/>
        <v>0</v>
      </c>
      <c r="I131" s="1796">
        <f t="shared" si="8"/>
        <v>0</v>
      </c>
      <c r="J131" s="1796">
        <f t="shared" si="8"/>
        <v>0</v>
      </c>
      <c r="K131" s="1796">
        <f t="shared" si="8"/>
        <v>0</v>
      </c>
      <c r="L131" s="1796">
        <f t="shared" si="8"/>
        <v>0</v>
      </c>
      <c r="M131" s="1796">
        <f t="shared" si="8"/>
        <v>0</v>
      </c>
      <c r="N131" s="1796">
        <f t="shared" si="8"/>
        <v>0</v>
      </c>
      <c r="O131" s="1796">
        <f t="shared" si="8"/>
        <v>0</v>
      </c>
      <c r="P131" s="1796">
        <f t="shared" si="8"/>
        <v>0</v>
      </c>
      <c r="Q131" s="1796">
        <f t="shared" si="8"/>
        <v>0</v>
      </c>
    </row>
    <row r="132" spans="2:17">
      <c r="B132" s="1798" t="s">
        <v>8</v>
      </c>
      <c r="C132" s="1798" t="s">
        <v>1889</v>
      </c>
      <c r="D132" s="1793" t="s">
        <v>1894</v>
      </c>
      <c r="E132" s="1794"/>
      <c r="F132" s="1795" t="s">
        <v>1708</v>
      </c>
      <c r="G132" s="1790"/>
      <c r="H132" s="1796">
        <f t="shared" si="8"/>
        <v>0</v>
      </c>
      <c r="I132" s="1796">
        <f t="shared" si="8"/>
        <v>0</v>
      </c>
      <c r="J132" s="1796">
        <f t="shared" si="8"/>
        <v>0</v>
      </c>
      <c r="K132" s="1796">
        <f t="shared" si="8"/>
        <v>0</v>
      </c>
      <c r="L132" s="1796">
        <f t="shared" si="8"/>
        <v>0</v>
      </c>
      <c r="M132" s="1796">
        <f t="shared" si="8"/>
        <v>0</v>
      </c>
      <c r="N132" s="1796">
        <f t="shared" si="8"/>
        <v>0</v>
      </c>
      <c r="O132" s="1796">
        <f t="shared" si="8"/>
        <v>0</v>
      </c>
      <c r="P132" s="1796">
        <f t="shared" si="8"/>
        <v>0</v>
      </c>
      <c r="Q132" s="1796">
        <f t="shared" si="8"/>
        <v>0</v>
      </c>
    </row>
    <row r="133" spans="2:17">
      <c r="B133" s="1798" t="s">
        <v>8</v>
      </c>
      <c r="C133" s="1798" t="s">
        <v>1889</v>
      </c>
      <c r="D133" s="1793" t="s">
        <v>1895</v>
      </c>
      <c r="E133" s="1794"/>
      <c r="F133" s="1795" t="s">
        <v>1708</v>
      </c>
      <c r="G133" s="1790"/>
      <c r="H133" s="1796">
        <f t="shared" si="8"/>
        <v>0</v>
      </c>
      <c r="I133" s="1796">
        <f t="shared" si="8"/>
        <v>0</v>
      </c>
      <c r="J133" s="1796">
        <f t="shared" si="8"/>
        <v>0</v>
      </c>
      <c r="K133" s="1796">
        <f t="shared" si="8"/>
        <v>0</v>
      </c>
      <c r="L133" s="1796">
        <f t="shared" si="8"/>
        <v>0</v>
      </c>
      <c r="M133" s="1796">
        <f t="shared" si="8"/>
        <v>0</v>
      </c>
      <c r="N133" s="1796">
        <f t="shared" si="8"/>
        <v>0</v>
      </c>
      <c r="O133" s="1796">
        <f t="shared" si="8"/>
        <v>0</v>
      </c>
      <c r="P133" s="1796">
        <f t="shared" si="8"/>
        <v>0</v>
      </c>
      <c r="Q133" s="1796">
        <f t="shared" si="8"/>
        <v>0</v>
      </c>
    </row>
    <row r="134" spans="2:17">
      <c r="B134" s="1798" t="s">
        <v>8</v>
      </c>
      <c r="C134" s="1798" t="s">
        <v>1889</v>
      </c>
      <c r="D134" s="1793" t="s">
        <v>1896</v>
      </c>
      <c r="E134" s="1794"/>
      <c r="F134" s="1795" t="s">
        <v>1708</v>
      </c>
      <c r="G134" s="1790"/>
      <c r="H134" s="1796">
        <f t="shared" si="8"/>
        <v>0</v>
      </c>
      <c r="I134" s="1796">
        <f t="shared" si="8"/>
        <v>0</v>
      </c>
      <c r="J134" s="1796">
        <f t="shared" si="8"/>
        <v>0</v>
      </c>
      <c r="K134" s="1796">
        <f t="shared" si="8"/>
        <v>0</v>
      </c>
      <c r="L134" s="1796">
        <f t="shared" si="8"/>
        <v>0</v>
      </c>
      <c r="M134" s="1796">
        <f t="shared" si="8"/>
        <v>0</v>
      </c>
      <c r="N134" s="1796">
        <f t="shared" si="8"/>
        <v>0</v>
      </c>
      <c r="O134" s="1796">
        <f t="shared" si="8"/>
        <v>0</v>
      </c>
      <c r="P134" s="1796">
        <f t="shared" si="8"/>
        <v>0</v>
      </c>
      <c r="Q134" s="1796">
        <f t="shared" si="8"/>
        <v>0</v>
      </c>
    </row>
    <row r="135" spans="2:17">
      <c r="B135" s="1798" t="s">
        <v>8</v>
      </c>
      <c r="C135" s="1798" t="s">
        <v>1889</v>
      </c>
      <c r="D135" s="1793" t="s">
        <v>1897</v>
      </c>
      <c r="E135" s="1794"/>
      <c r="F135" s="1795" t="s">
        <v>1708</v>
      </c>
      <c r="G135" s="1790"/>
      <c r="H135" s="1796">
        <f t="shared" si="8"/>
        <v>0</v>
      </c>
      <c r="I135" s="1796">
        <f t="shared" si="8"/>
        <v>0</v>
      </c>
      <c r="J135" s="1796">
        <f t="shared" si="8"/>
        <v>0</v>
      </c>
      <c r="K135" s="1796">
        <f t="shared" si="8"/>
        <v>0</v>
      </c>
      <c r="L135" s="1796">
        <f t="shared" si="8"/>
        <v>0</v>
      </c>
      <c r="M135" s="1796">
        <f t="shared" si="8"/>
        <v>0</v>
      </c>
      <c r="N135" s="1796">
        <f t="shared" si="8"/>
        <v>0</v>
      </c>
      <c r="O135" s="1796">
        <f t="shared" si="8"/>
        <v>0</v>
      </c>
      <c r="P135" s="1796">
        <f t="shared" si="8"/>
        <v>0</v>
      </c>
      <c r="Q135" s="1796">
        <f t="shared" si="8"/>
        <v>0</v>
      </c>
    </row>
    <row r="136" spans="2:17">
      <c r="B136" s="1798" t="s">
        <v>8</v>
      </c>
      <c r="C136" s="1794" t="s">
        <v>1898</v>
      </c>
      <c r="D136" s="1794"/>
      <c r="E136" s="1794"/>
      <c r="F136" s="1795" t="s">
        <v>1715</v>
      </c>
      <c r="G136" s="1790"/>
      <c r="H136" s="1799">
        <f t="shared" si="8"/>
        <v>0</v>
      </c>
      <c r="I136" s="1799">
        <f t="shared" si="8"/>
        <v>0</v>
      </c>
      <c r="J136" s="1799">
        <f t="shared" si="8"/>
        <v>0</v>
      </c>
      <c r="K136" s="1799">
        <f t="shared" si="8"/>
        <v>0</v>
      </c>
      <c r="L136" s="1799">
        <f t="shared" si="8"/>
        <v>0</v>
      </c>
      <c r="M136" s="1799">
        <f t="shared" si="8"/>
        <v>0</v>
      </c>
      <c r="N136" s="1799">
        <f t="shared" si="8"/>
        <v>0</v>
      </c>
      <c r="O136" s="1799">
        <f t="shared" si="8"/>
        <v>0</v>
      </c>
      <c r="P136" s="1799">
        <f t="shared" si="8"/>
        <v>0</v>
      </c>
      <c r="Q136" s="1799">
        <f t="shared" si="8"/>
        <v>0</v>
      </c>
    </row>
    <row r="137" spans="2:17">
      <c r="B137" s="1798" t="s">
        <v>8</v>
      </c>
      <c r="C137" s="1794" t="s">
        <v>1899</v>
      </c>
      <c r="D137" s="1794"/>
      <c r="E137" s="1794"/>
      <c r="F137" s="1795" t="s">
        <v>1715</v>
      </c>
      <c r="G137" s="1790"/>
      <c r="H137" s="1799">
        <f t="shared" si="8"/>
        <v>0</v>
      </c>
      <c r="I137" s="1799">
        <f t="shared" si="8"/>
        <v>0</v>
      </c>
      <c r="J137" s="1799">
        <f t="shared" si="8"/>
        <v>0</v>
      </c>
      <c r="K137" s="1799">
        <f t="shared" si="8"/>
        <v>0</v>
      </c>
      <c r="L137" s="1799">
        <f t="shared" si="8"/>
        <v>0</v>
      </c>
      <c r="M137" s="1799">
        <f t="shared" si="8"/>
        <v>0</v>
      </c>
      <c r="N137" s="1799">
        <f t="shared" si="8"/>
        <v>0</v>
      </c>
      <c r="O137" s="1799">
        <f t="shared" si="8"/>
        <v>0</v>
      </c>
      <c r="P137" s="1799">
        <f t="shared" si="8"/>
        <v>0</v>
      </c>
      <c r="Q137" s="1799">
        <f t="shared" si="8"/>
        <v>0</v>
      </c>
    </row>
    <row r="138" spans="2:17">
      <c r="B138" s="1798" t="s">
        <v>8</v>
      </c>
      <c r="C138" s="1794" t="s">
        <v>1867</v>
      </c>
      <c r="D138" s="1794" t="s">
        <v>1900</v>
      </c>
      <c r="E138" s="1794"/>
      <c r="F138" s="1795" t="s">
        <v>1715</v>
      </c>
      <c r="G138" s="1790"/>
      <c r="H138" s="1799">
        <f t="shared" si="8"/>
        <v>0</v>
      </c>
      <c r="I138" s="1799">
        <f t="shared" si="8"/>
        <v>0</v>
      </c>
      <c r="J138" s="1799">
        <f t="shared" si="8"/>
        <v>0</v>
      </c>
      <c r="K138" s="1799">
        <f t="shared" si="8"/>
        <v>0</v>
      </c>
      <c r="L138" s="1799">
        <f t="shared" si="8"/>
        <v>0</v>
      </c>
      <c r="M138" s="1799">
        <f t="shared" si="8"/>
        <v>0</v>
      </c>
      <c r="N138" s="1799">
        <f t="shared" si="8"/>
        <v>0</v>
      </c>
      <c r="O138" s="1799">
        <f t="shared" si="8"/>
        <v>0</v>
      </c>
      <c r="P138" s="1799">
        <f t="shared" si="8"/>
        <v>0</v>
      </c>
      <c r="Q138" s="1799">
        <f t="shared" si="8"/>
        <v>0</v>
      </c>
    </row>
    <row r="139" spans="2:17">
      <c r="B139" s="1798" t="s">
        <v>8</v>
      </c>
      <c r="C139" s="1798" t="s">
        <v>1867</v>
      </c>
      <c r="D139" s="1794" t="s">
        <v>1901</v>
      </c>
      <c r="E139" s="1794"/>
      <c r="F139" s="1795" t="s">
        <v>1715</v>
      </c>
      <c r="G139" s="1790"/>
      <c r="H139" s="1799">
        <f t="shared" si="8"/>
        <v>0</v>
      </c>
      <c r="I139" s="1799">
        <f t="shared" si="8"/>
        <v>0</v>
      </c>
      <c r="J139" s="1799">
        <f t="shared" si="8"/>
        <v>0</v>
      </c>
      <c r="K139" s="1799">
        <f t="shared" si="8"/>
        <v>0</v>
      </c>
      <c r="L139" s="1799">
        <f t="shared" si="8"/>
        <v>0</v>
      </c>
      <c r="M139" s="1799">
        <f t="shared" si="8"/>
        <v>0</v>
      </c>
      <c r="N139" s="1799">
        <f t="shared" si="8"/>
        <v>0</v>
      </c>
      <c r="O139" s="1799">
        <f t="shared" si="8"/>
        <v>0</v>
      </c>
      <c r="P139" s="1799">
        <f t="shared" si="8"/>
        <v>0</v>
      </c>
      <c r="Q139" s="1799">
        <f t="shared" si="8"/>
        <v>0</v>
      </c>
    </row>
    <row r="140" spans="2:17">
      <c r="B140" s="1798" t="s">
        <v>8</v>
      </c>
      <c r="C140" s="1798" t="s">
        <v>1867</v>
      </c>
      <c r="D140" s="1794" t="s">
        <v>1902</v>
      </c>
      <c r="E140" s="1794"/>
      <c r="F140" s="1795" t="s">
        <v>1705</v>
      </c>
      <c r="G140" s="1790"/>
      <c r="H140" s="1796">
        <f t="shared" si="8"/>
        <v>0</v>
      </c>
      <c r="I140" s="1796">
        <f t="shared" si="8"/>
        <v>0</v>
      </c>
      <c r="J140" s="1796">
        <f t="shared" si="8"/>
        <v>0</v>
      </c>
      <c r="K140" s="1796">
        <f t="shared" si="8"/>
        <v>0</v>
      </c>
      <c r="L140" s="1796">
        <f t="shared" si="8"/>
        <v>0</v>
      </c>
      <c r="M140" s="1796">
        <f t="shared" si="8"/>
        <v>0</v>
      </c>
      <c r="N140" s="1796">
        <f t="shared" si="8"/>
        <v>0</v>
      </c>
      <c r="O140" s="1796">
        <f t="shared" si="8"/>
        <v>0</v>
      </c>
      <c r="P140" s="1796">
        <f t="shared" si="8"/>
        <v>0</v>
      </c>
      <c r="Q140" s="1796">
        <f t="shared" si="8"/>
        <v>0</v>
      </c>
    </row>
    <row r="141" spans="2:17">
      <c r="B141" s="1798" t="s">
        <v>8</v>
      </c>
      <c r="C141" s="1798" t="s">
        <v>1867</v>
      </c>
      <c r="D141" s="1794" t="s">
        <v>1903</v>
      </c>
      <c r="E141" s="1794"/>
      <c r="F141" s="1795" t="s">
        <v>1705</v>
      </c>
      <c r="G141" s="1790"/>
      <c r="H141" s="1796">
        <f t="shared" si="8"/>
        <v>0</v>
      </c>
      <c r="I141" s="1796">
        <f t="shared" si="8"/>
        <v>0</v>
      </c>
      <c r="J141" s="1796">
        <f t="shared" si="8"/>
        <v>0</v>
      </c>
      <c r="K141" s="1796">
        <f t="shared" si="8"/>
        <v>0</v>
      </c>
      <c r="L141" s="1796">
        <f t="shared" si="8"/>
        <v>0</v>
      </c>
      <c r="M141" s="1796">
        <f t="shared" si="8"/>
        <v>0</v>
      </c>
      <c r="N141" s="1796">
        <f t="shared" si="8"/>
        <v>0</v>
      </c>
      <c r="O141" s="1796">
        <f t="shared" si="8"/>
        <v>0</v>
      </c>
      <c r="P141" s="1796">
        <f t="shared" si="8"/>
        <v>0</v>
      </c>
      <c r="Q141" s="1796">
        <f t="shared" si="8"/>
        <v>0</v>
      </c>
    </row>
    <row r="142" spans="2:17">
      <c r="B142" s="1798" t="s">
        <v>8</v>
      </c>
      <c r="C142" s="1794" t="s">
        <v>1904</v>
      </c>
      <c r="D142" s="1794"/>
      <c r="E142" s="1794"/>
      <c r="F142" s="1795" t="s">
        <v>1715</v>
      </c>
      <c r="G142" s="1790"/>
      <c r="H142" s="1799">
        <f t="shared" si="8"/>
        <v>0</v>
      </c>
      <c r="I142" s="1799">
        <f t="shared" si="8"/>
        <v>0</v>
      </c>
      <c r="J142" s="1799">
        <f t="shared" si="8"/>
        <v>0</v>
      </c>
      <c r="K142" s="1799">
        <f t="shared" si="8"/>
        <v>0</v>
      </c>
      <c r="L142" s="1799">
        <f t="shared" si="8"/>
        <v>0</v>
      </c>
      <c r="M142" s="1799">
        <f t="shared" si="8"/>
        <v>0</v>
      </c>
      <c r="N142" s="1799">
        <f t="shared" si="8"/>
        <v>0</v>
      </c>
      <c r="O142" s="1799">
        <f t="shared" si="8"/>
        <v>0</v>
      </c>
      <c r="P142" s="1799">
        <f t="shared" si="8"/>
        <v>0</v>
      </c>
      <c r="Q142" s="1799">
        <f t="shared" si="8"/>
        <v>0</v>
      </c>
    </row>
    <row r="143" spans="2:17">
      <c r="B143" s="1798" t="s">
        <v>8</v>
      </c>
      <c r="C143" s="1794" t="s">
        <v>1905</v>
      </c>
      <c r="D143" s="1794"/>
      <c r="E143" s="1794"/>
      <c r="F143" s="1795" t="s">
        <v>1715</v>
      </c>
      <c r="G143" s="1790"/>
      <c r="H143" s="1799">
        <f t="shared" si="8"/>
        <v>0</v>
      </c>
      <c r="I143" s="1799">
        <f t="shared" si="8"/>
        <v>0</v>
      </c>
      <c r="J143" s="1799">
        <f t="shared" si="8"/>
        <v>0</v>
      </c>
      <c r="K143" s="1799">
        <f t="shared" si="8"/>
        <v>0</v>
      </c>
      <c r="L143" s="1799">
        <f t="shared" si="8"/>
        <v>0</v>
      </c>
      <c r="M143" s="1799">
        <f t="shared" si="8"/>
        <v>0</v>
      </c>
      <c r="N143" s="1799">
        <f t="shared" si="8"/>
        <v>0</v>
      </c>
      <c r="O143" s="1799">
        <f t="shared" si="8"/>
        <v>0</v>
      </c>
      <c r="P143" s="1799">
        <f t="shared" si="8"/>
        <v>0</v>
      </c>
      <c r="Q143" s="1799">
        <f t="shared" si="8"/>
        <v>0</v>
      </c>
    </row>
    <row r="144" spans="2:17">
      <c r="B144" s="1798" t="s">
        <v>8</v>
      </c>
      <c r="C144" s="1794" t="s">
        <v>1881</v>
      </c>
      <c r="D144" s="1794"/>
      <c r="E144" s="1794"/>
      <c r="F144" s="1795" t="s">
        <v>1715</v>
      </c>
      <c r="G144" s="1790"/>
      <c r="H144" s="1799">
        <f t="shared" si="8"/>
        <v>0</v>
      </c>
      <c r="I144" s="1799">
        <f t="shared" si="8"/>
        <v>0</v>
      </c>
      <c r="J144" s="1799">
        <f t="shared" si="8"/>
        <v>0</v>
      </c>
      <c r="K144" s="1799">
        <f t="shared" si="8"/>
        <v>0</v>
      </c>
      <c r="L144" s="1799">
        <f t="shared" si="8"/>
        <v>0</v>
      </c>
      <c r="M144" s="1799">
        <f t="shared" si="8"/>
        <v>0</v>
      </c>
      <c r="N144" s="1799">
        <f t="shared" si="8"/>
        <v>0</v>
      </c>
      <c r="O144" s="1799">
        <f t="shared" si="8"/>
        <v>0</v>
      </c>
      <c r="P144" s="1799">
        <f t="shared" si="8"/>
        <v>0</v>
      </c>
      <c r="Q144" s="1799">
        <f t="shared" si="8"/>
        <v>0</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theme="9" tint="0.59999389629810485"/>
  </sheetPr>
  <dimension ref="A1:Q71"/>
  <sheetViews>
    <sheetView zoomScale="80" zoomScaleNormal="80" workbookViewId="0">
      <pane ySplit="8" topLeftCell="A9" activePane="bottomLeft" state="frozen"/>
      <selection activeCell="B145" sqref="B145"/>
      <selection pane="bottomLeft" activeCell="B145" sqref="B145"/>
    </sheetView>
  </sheetViews>
  <sheetFormatPr defaultRowHeight="12.75"/>
  <cols>
    <col min="1" max="1" width="1.75" customWidth="1"/>
    <col min="2" max="2" width="45.125" bestFit="1" customWidth="1"/>
    <col min="3" max="3" width="39.5" bestFit="1" customWidth="1"/>
    <col min="4" max="5" width="3" customWidth="1"/>
  </cols>
  <sheetData>
    <row r="1" spans="1:17" ht="24.75">
      <c r="A1" s="1720" t="s">
        <v>4</v>
      </c>
      <c r="B1" s="1743"/>
      <c r="C1" s="1743"/>
      <c r="D1" s="1743"/>
      <c r="E1" s="1743"/>
      <c r="F1" s="1743"/>
      <c r="G1" s="1743"/>
      <c r="H1" s="1743"/>
      <c r="I1" s="1743"/>
      <c r="J1" s="1743"/>
      <c r="K1" s="1743"/>
      <c r="L1" s="1743"/>
      <c r="M1" s="1743"/>
      <c r="N1" s="1743"/>
      <c r="O1" s="1743"/>
      <c r="P1" s="1743"/>
      <c r="Q1" s="1743"/>
    </row>
    <row r="2" spans="1:17" ht="24.75">
      <c r="A2" s="1721" t="s">
        <v>1793</v>
      </c>
      <c r="B2" s="1743"/>
      <c r="C2" s="1743"/>
      <c r="D2" s="1743"/>
      <c r="E2" s="1743"/>
      <c r="F2" s="1743"/>
      <c r="G2" s="1743"/>
      <c r="H2" s="1743"/>
      <c r="I2" s="1743"/>
      <c r="J2" s="1743"/>
      <c r="K2" s="1743"/>
      <c r="L2" s="1743"/>
      <c r="M2" s="1743"/>
      <c r="N2" s="1743"/>
      <c r="O2" s="1743"/>
      <c r="P2" s="1743"/>
      <c r="Q2" s="1743"/>
    </row>
    <row r="3" spans="1:17" ht="24.75">
      <c r="A3" s="1722" t="s">
        <v>246</v>
      </c>
      <c r="B3" s="1742"/>
      <c r="C3" s="1742"/>
      <c r="D3" s="1742"/>
      <c r="E3" s="1742"/>
      <c r="F3" s="1742"/>
      <c r="G3" s="1742"/>
      <c r="H3" s="1742"/>
      <c r="I3" s="1742"/>
      <c r="J3" s="1742"/>
      <c r="K3" s="1742"/>
      <c r="L3" s="1742"/>
      <c r="M3" s="1742"/>
      <c r="N3" s="1742"/>
      <c r="O3" s="1742"/>
      <c r="P3" s="1742"/>
      <c r="Q3" s="1742"/>
    </row>
    <row r="4" spans="1:17">
      <c r="A4" s="1737"/>
      <c r="B4" s="1737"/>
      <c r="C4" s="1737"/>
      <c r="D4" s="1737"/>
      <c r="E4" s="1737"/>
      <c r="F4" s="1737"/>
      <c r="G4" s="1737"/>
      <c r="H4" s="1737"/>
      <c r="I4" s="1737"/>
      <c r="J4" s="1737"/>
      <c r="K4" s="1737"/>
      <c r="L4" s="1737"/>
      <c r="M4" s="1737"/>
      <c r="N4" s="1737"/>
      <c r="O4" s="1737"/>
      <c r="P4" s="1737"/>
      <c r="Q4" s="1737"/>
    </row>
    <row r="5" spans="1:17" ht="19.5">
      <c r="A5" s="1741" t="s">
        <v>1697</v>
      </c>
    </row>
    <row r="7" spans="1:17" ht="15">
      <c r="H7" s="1781" t="s">
        <v>152</v>
      </c>
      <c r="I7" s="1782"/>
      <c r="J7" s="1781" t="s">
        <v>151</v>
      </c>
      <c r="K7" s="1783"/>
      <c r="L7" s="1783"/>
      <c r="M7" s="1783"/>
      <c r="N7" s="1783"/>
      <c r="O7" s="1783"/>
      <c r="P7" s="1783"/>
      <c r="Q7" s="1783"/>
    </row>
    <row r="8" spans="1:17" ht="30">
      <c r="B8" s="1784" t="s">
        <v>244</v>
      </c>
      <c r="C8" s="1784" t="s">
        <v>243</v>
      </c>
      <c r="D8" s="1784" t="s">
        <v>242</v>
      </c>
      <c r="E8" s="1784" t="s">
        <v>241</v>
      </c>
      <c r="F8" s="1784" t="s">
        <v>240</v>
      </c>
      <c r="G8" s="1785" t="s">
        <v>239</v>
      </c>
      <c r="H8" s="1786">
        <v>2012</v>
      </c>
      <c r="I8" s="1786">
        <v>2013</v>
      </c>
      <c r="J8" s="1786">
        <v>2014</v>
      </c>
      <c r="K8" s="1786">
        <v>2015</v>
      </c>
      <c r="L8" s="1786">
        <v>2016</v>
      </c>
      <c r="M8" s="1786">
        <v>2017</v>
      </c>
      <c r="N8" s="1786">
        <v>2018</v>
      </c>
      <c r="O8" s="1786">
        <v>2019</v>
      </c>
      <c r="P8" s="1786">
        <v>2020</v>
      </c>
      <c r="Q8" s="1786">
        <v>2021</v>
      </c>
    </row>
    <row r="9" spans="1:17">
      <c r="B9" s="1794" t="s">
        <v>1912</v>
      </c>
      <c r="C9" s="1787" t="s">
        <v>1913</v>
      </c>
      <c r="D9" s="1789"/>
      <c r="E9" s="1792"/>
      <c r="F9" s="1789" t="s">
        <v>1914</v>
      </c>
      <c r="G9" s="1800">
        <f>SUM(J9:Q9)</f>
        <v>0</v>
      </c>
      <c r="H9" s="1801"/>
      <c r="I9" s="1801"/>
      <c r="J9" s="1802"/>
      <c r="K9" s="1802"/>
      <c r="L9" s="1802"/>
      <c r="M9" s="1802"/>
      <c r="N9" s="1802"/>
      <c r="O9" s="1802"/>
      <c r="P9" s="1802"/>
      <c r="Q9" s="1802"/>
    </row>
    <row r="10" spans="1:17">
      <c r="B10" s="1792" t="s">
        <v>1912</v>
      </c>
      <c r="C10" s="1787" t="s">
        <v>1915</v>
      </c>
      <c r="D10" s="1789"/>
      <c r="E10" s="1789"/>
      <c r="F10" s="1789" t="s">
        <v>1914</v>
      </c>
      <c r="G10" s="1800">
        <f t="shared" ref="G10:G37" si="0">SUM(J10:Q10)</f>
        <v>0</v>
      </c>
      <c r="H10" s="1801"/>
      <c r="I10" s="1801"/>
      <c r="J10" s="1802"/>
      <c r="K10" s="1802"/>
      <c r="L10" s="1802"/>
      <c r="M10" s="1802"/>
      <c r="N10" s="1802"/>
      <c r="O10" s="1802"/>
      <c r="P10" s="1802"/>
      <c r="Q10" s="1802"/>
    </row>
    <row r="11" spans="1:17">
      <c r="B11" s="1792" t="s">
        <v>1912</v>
      </c>
      <c r="C11" s="1787" t="s">
        <v>1916</v>
      </c>
      <c r="D11" s="1789"/>
      <c r="E11" s="1789"/>
      <c r="F11" s="1789" t="s">
        <v>1914</v>
      </c>
      <c r="G11" s="1800">
        <f t="shared" si="0"/>
        <v>0</v>
      </c>
      <c r="H11" s="1801"/>
      <c r="I11" s="1801"/>
      <c r="J11" s="1802"/>
      <c r="K11" s="1802"/>
      <c r="L11" s="1802"/>
      <c r="M11" s="1802"/>
      <c r="N11" s="1802"/>
      <c r="O11" s="1802"/>
      <c r="P11" s="1802"/>
      <c r="Q11" s="1802"/>
    </row>
    <row r="12" spans="1:17">
      <c r="B12" s="1792" t="s">
        <v>1912</v>
      </c>
      <c r="C12" s="1787" t="s">
        <v>1917</v>
      </c>
      <c r="D12" s="1789"/>
      <c r="E12" s="1789"/>
      <c r="F12" s="1789" t="s">
        <v>1914</v>
      </c>
      <c r="G12" s="1800">
        <f t="shared" si="0"/>
        <v>0</v>
      </c>
      <c r="H12" s="1801"/>
      <c r="I12" s="1801"/>
      <c r="J12" s="1802"/>
      <c r="K12" s="1802"/>
      <c r="L12" s="1802"/>
      <c r="M12" s="1802"/>
      <c r="N12" s="1802"/>
      <c r="O12" s="1802"/>
      <c r="P12" s="1802"/>
      <c r="Q12" s="1802"/>
    </row>
    <row r="13" spans="1:17">
      <c r="B13" s="1792" t="s">
        <v>1912</v>
      </c>
      <c r="C13" s="1787" t="s">
        <v>1918</v>
      </c>
      <c r="D13" s="1795"/>
      <c r="E13" s="1789"/>
      <c r="F13" s="1789" t="s">
        <v>1914</v>
      </c>
      <c r="G13" s="1800">
        <f t="shared" si="0"/>
        <v>0</v>
      </c>
      <c r="H13" s="1801"/>
      <c r="I13" s="1801"/>
      <c r="J13" s="1802"/>
      <c r="K13" s="1802"/>
      <c r="L13" s="1802"/>
      <c r="M13" s="1802"/>
      <c r="N13" s="1802"/>
      <c r="O13" s="1802"/>
      <c r="P13" s="1802"/>
      <c r="Q13" s="1802"/>
    </row>
    <row r="14" spans="1:17">
      <c r="B14" s="1792" t="s">
        <v>1912</v>
      </c>
      <c r="C14" s="1787" t="s">
        <v>1919</v>
      </c>
      <c r="D14" s="1789"/>
      <c r="E14" s="1789"/>
      <c r="F14" s="1789" t="s">
        <v>1914</v>
      </c>
      <c r="G14" s="1800">
        <f t="shared" si="0"/>
        <v>0</v>
      </c>
      <c r="H14" s="1801"/>
      <c r="I14" s="1801"/>
      <c r="J14" s="1802"/>
      <c r="K14" s="1802"/>
      <c r="L14" s="1802"/>
      <c r="M14" s="1802"/>
      <c r="N14" s="1802"/>
      <c r="O14" s="1802"/>
      <c r="P14" s="1802"/>
      <c r="Q14" s="1802"/>
    </row>
    <row r="15" spans="1:17">
      <c r="B15" s="1792" t="s">
        <v>1912</v>
      </c>
      <c r="C15" s="1787" t="s">
        <v>1920</v>
      </c>
      <c r="D15" s="1789"/>
      <c r="E15" s="1789"/>
      <c r="F15" s="1789" t="s">
        <v>1914</v>
      </c>
      <c r="G15" s="1800">
        <f t="shared" si="0"/>
        <v>0</v>
      </c>
      <c r="H15" s="1801"/>
      <c r="I15" s="1801"/>
      <c r="J15" s="1802"/>
      <c r="K15" s="1802"/>
      <c r="L15" s="1802"/>
      <c r="M15" s="1802"/>
      <c r="N15" s="1802"/>
      <c r="O15" s="1802"/>
      <c r="P15" s="1802"/>
      <c r="Q15" s="1802"/>
    </row>
    <row r="16" spans="1:17">
      <c r="B16" s="1792" t="s">
        <v>1912</v>
      </c>
      <c r="C16" s="1787" t="s">
        <v>1921</v>
      </c>
      <c r="D16" s="1789"/>
      <c r="E16" s="1789"/>
      <c r="F16" s="1789" t="s">
        <v>1914</v>
      </c>
      <c r="G16" s="1800">
        <f t="shared" si="0"/>
        <v>0</v>
      </c>
      <c r="H16" s="1801"/>
      <c r="I16" s="1801"/>
      <c r="J16" s="1802"/>
      <c r="K16" s="1802"/>
      <c r="L16" s="1802"/>
      <c r="M16" s="1802"/>
      <c r="N16" s="1802"/>
      <c r="O16" s="1802"/>
      <c r="P16" s="1802"/>
      <c r="Q16" s="1802"/>
    </row>
    <row r="17" spans="2:17">
      <c r="B17" s="1792" t="s">
        <v>1912</v>
      </c>
      <c r="C17" s="1787" t="s">
        <v>1922</v>
      </c>
      <c r="D17" s="1795"/>
      <c r="E17" s="1789"/>
      <c r="F17" s="1789" t="s">
        <v>1914</v>
      </c>
      <c r="G17" s="1800">
        <f t="shared" si="0"/>
        <v>0</v>
      </c>
      <c r="H17" s="1801"/>
      <c r="I17" s="1801"/>
      <c r="J17" s="1802"/>
      <c r="K17" s="1802"/>
      <c r="L17" s="1802"/>
      <c r="M17" s="1802"/>
      <c r="N17" s="1802"/>
      <c r="O17" s="1802"/>
      <c r="P17" s="1802"/>
      <c r="Q17" s="1802"/>
    </row>
    <row r="18" spans="2:17">
      <c r="B18" s="1792" t="s">
        <v>1912</v>
      </c>
      <c r="C18" s="1787" t="s">
        <v>1923</v>
      </c>
      <c r="D18" s="1789"/>
      <c r="E18" s="1789"/>
      <c r="F18" s="1789" t="s">
        <v>1914</v>
      </c>
      <c r="G18" s="1800">
        <f t="shared" si="0"/>
        <v>0</v>
      </c>
      <c r="H18" s="1801"/>
      <c r="I18" s="1801"/>
      <c r="J18" s="1802"/>
      <c r="K18" s="1802"/>
      <c r="L18" s="1802"/>
      <c r="M18" s="1802"/>
      <c r="N18" s="1802"/>
      <c r="O18" s="1802"/>
      <c r="P18" s="1802"/>
      <c r="Q18" s="1802"/>
    </row>
    <row r="19" spans="2:17">
      <c r="B19" s="1792" t="s">
        <v>1912</v>
      </c>
      <c r="C19" s="1787" t="s">
        <v>1924</v>
      </c>
      <c r="D19" s="1789"/>
      <c r="E19" s="1789"/>
      <c r="F19" s="1789" t="s">
        <v>1914</v>
      </c>
      <c r="G19" s="1800">
        <f t="shared" si="0"/>
        <v>0</v>
      </c>
      <c r="H19" s="1801"/>
      <c r="I19" s="1801"/>
      <c r="J19" s="1802"/>
      <c r="K19" s="1802"/>
      <c r="L19" s="1802"/>
      <c r="M19" s="1802"/>
      <c r="N19" s="1802"/>
      <c r="O19" s="1802"/>
      <c r="P19" s="1802"/>
      <c r="Q19" s="1802"/>
    </row>
    <row r="20" spans="2:17">
      <c r="B20" s="1792" t="s">
        <v>1912</v>
      </c>
      <c r="C20" s="1787" t="s">
        <v>1925</v>
      </c>
      <c r="D20" s="1789"/>
      <c r="E20" s="1789"/>
      <c r="F20" s="1789" t="s">
        <v>1914</v>
      </c>
      <c r="G20" s="1800">
        <f t="shared" si="0"/>
        <v>0</v>
      </c>
      <c r="H20" s="1801"/>
      <c r="I20" s="1801"/>
      <c r="J20" s="1802"/>
      <c r="K20" s="1802"/>
      <c r="L20" s="1802"/>
      <c r="M20" s="1802"/>
      <c r="N20" s="1802"/>
      <c r="O20" s="1802"/>
      <c r="P20" s="1802"/>
      <c r="Q20" s="1802"/>
    </row>
    <row r="21" spans="2:17">
      <c r="B21" s="1792" t="s">
        <v>1912</v>
      </c>
      <c r="C21" s="1787" t="s">
        <v>1926</v>
      </c>
      <c r="D21" s="1789"/>
      <c r="E21" s="1789"/>
      <c r="F21" s="1789" t="s">
        <v>1914</v>
      </c>
      <c r="G21" s="1800">
        <f t="shared" si="0"/>
        <v>0</v>
      </c>
      <c r="H21" s="1801"/>
      <c r="I21" s="1801"/>
      <c r="J21" s="1802"/>
      <c r="K21" s="1802"/>
      <c r="L21" s="1802"/>
      <c r="M21" s="1802"/>
      <c r="N21" s="1802"/>
      <c r="O21" s="1802"/>
      <c r="P21" s="1802"/>
      <c r="Q21" s="1802"/>
    </row>
    <row r="22" spans="2:17">
      <c r="B22" s="1792" t="s">
        <v>1912</v>
      </c>
      <c r="C22" s="1787" t="s">
        <v>1927</v>
      </c>
      <c r="D22" s="1795"/>
      <c r="E22" s="1789"/>
      <c r="F22" s="1789" t="s">
        <v>1914</v>
      </c>
      <c r="G22" s="1800">
        <f t="shared" si="0"/>
        <v>0</v>
      </c>
      <c r="H22" s="1801"/>
      <c r="I22" s="1801"/>
      <c r="J22" s="1802"/>
      <c r="K22" s="1802"/>
      <c r="L22" s="1802"/>
      <c r="M22" s="1802"/>
      <c r="N22" s="1802"/>
      <c r="O22" s="1802"/>
      <c r="P22" s="1802"/>
      <c r="Q22" s="1802"/>
    </row>
    <row r="23" spans="2:17">
      <c r="B23" s="1792" t="s">
        <v>1912</v>
      </c>
      <c r="C23" s="1787" t="s">
        <v>1928</v>
      </c>
      <c r="D23" s="1795"/>
      <c r="E23" s="1789"/>
      <c r="F23" s="1789" t="s">
        <v>1914</v>
      </c>
      <c r="G23" s="1800">
        <f t="shared" si="0"/>
        <v>0</v>
      </c>
      <c r="H23" s="1801"/>
      <c r="I23" s="1801"/>
      <c r="J23" s="1802"/>
      <c r="K23" s="1802"/>
      <c r="L23" s="1802"/>
      <c r="M23" s="1802"/>
      <c r="N23" s="1802"/>
      <c r="O23" s="1802"/>
      <c r="P23" s="1802"/>
      <c r="Q23" s="1802"/>
    </row>
    <row r="24" spans="2:17">
      <c r="B24" s="1792" t="s">
        <v>1912</v>
      </c>
      <c r="C24" s="1787" t="s">
        <v>1929</v>
      </c>
      <c r="D24" s="1789"/>
      <c r="E24" s="1789"/>
      <c r="F24" s="1789" t="s">
        <v>1914</v>
      </c>
      <c r="G24" s="1800">
        <f t="shared" si="0"/>
        <v>0</v>
      </c>
      <c r="H24" s="1801"/>
      <c r="I24" s="1801"/>
      <c r="J24" s="1802"/>
      <c r="K24" s="1802"/>
      <c r="L24" s="1802"/>
      <c r="M24" s="1802"/>
      <c r="N24" s="1802"/>
      <c r="O24" s="1802"/>
      <c r="P24" s="1802"/>
      <c r="Q24" s="1802"/>
    </row>
    <row r="25" spans="2:17">
      <c r="B25" s="1792" t="s">
        <v>1912</v>
      </c>
      <c r="C25" s="1787" t="s">
        <v>1930</v>
      </c>
      <c r="D25" s="1789"/>
      <c r="E25" s="1789"/>
      <c r="F25" s="1789" t="s">
        <v>1914</v>
      </c>
      <c r="G25" s="1800">
        <f t="shared" si="0"/>
        <v>0</v>
      </c>
      <c r="H25" s="1801"/>
      <c r="I25" s="1801"/>
      <c r="J25" s="1802"/>
      <c r="K25" s="1802"/>
      <c r="L25" s="1802"/>
      <c r="M25" s="1802"/>
      <c r="N25" s="1802"/>
      <c r="O25" s="1802"/>
      <c r="P25" s="1802"/>
      <c r="Q25" s="1802"/>
    </row>
    <row r="26" spans="2:17">
      <c r="B26" s="1792" t="s">
        <v>1912</v>
      </c>
      <c r="C26" s="1787" t="s">
        <v>1931</v>
      </c>
      <c r="D26" s="1789"/>
      <c r="E26" s="1789"/>
      <c r="F26" s="1789" t="s">
        <v>1914</v>
      </c>
      <c r="G26" s="1800">
        <f t="shared" si="0"/>
        <v>0</v>
      </c>
      <c r="H26" s="1801"/>
      <c r="I26" s="1801"/>
      <c r="J26" s="1802"/>
      <c r="K26" s="1802"/>
      <c r="L26" s="1802"/>
      <c r="M26" s="1802"/>
      <c r="N26" s="1802"/>
      <c r="O26" s="1802"/>
      <c r="P26" s="1802"/>
      <c r="Q26" s="1802"/>
    </row>
    <row r="27" spans="2:17">
      <c r="B27" s="1792" t="s">
        <v>1912</v>
      </c>
      <c r="C27" s="1787" t="s">
        <v>1932</v>
      </c>
      <c r="D27" s="1789"/>
      <c r="E27" s="1789"/>
      <c r="F27" s="1789" t="s">
        <v>1914</v>
      </c>
      <c r="G27" s="1800">
        <f t="shared" si="0"/>
        <v>0</v>
      </c>
      <c r="H27" s="1801"/>
      <c r="I27" s="1801"/>
      <c r="J27" s="1802"/>
      <c r="K27" s="1802"/>
      <c r="L27" s="1802"/>
      <c r="M27" s="1802"/>
      <c r="N27" s="1802"/>
      <c r="O27" s="1802"/>
      <c r="P27" s="1802"/>
      <c r="Q27" s="1802"/>
    </row>
    <row r="28" spans="2:17">
      <c r="B28" s="1792" t="s">
        <v>1912</v>
      </c>
      <c r="C28" s="1787" t="s">
        <v>1933</v>
      </c>
      <c r="D28" s="1792"/>
      <c r="E28" s="1789"/>
      <c r="F28" s="1789" t="s">
        <v>1914</v>
      </c>
      <c r="G28" s="1800">
        <f t="shared" si="0"/>
        <v>0</v>
      </c>
      <c r="H28" s="1801"/>
      <c r="I28" s="1801"/>
      <c r="J28" s="1802"/>
      <c r="K28" s="1802"/>
      <c r="L28" s="1802"/>
      <c r="M28" s="1802"/>
      <c r="N28" s="1802"/>
      <c r="O28" s="1802"/>
      <c r="P28" s="1802"/>
      <c r="Q28" s="1802"/>
    </row>
    <row r="29" spans="2:17">
      <c r="B29" s="1792" t="s">
        <v>1912</v>
      </c>
      <c r="C29" s="1787" t="s">
        <v>1934</v>
      </c>
      <c r="D29" s="1792"/>
      <c r="E29" s="1789"/>
      <c r="F29" s="1789" t="s">
        <v>1914</v>
      </c>
      <c r="G29" s="1800">
        <f t="shared" si="0"/>
        <v>0</v>
      </c>
      <c r="H29" s="1801"/>
      <c r="I29" s="1801"/>
      <c r="J29" s="1802"/>
      <c r="K29" s="1802"/>
      <c r="L29" s="1802"/>
      <c r="M29" s="1802"/>
      <c r="N29" s="1802"/>
      <c r="O29" s="1802"/>
      <c r="P29" s="1802"/>
      <c r="Q29" s="1802"/>
    </row>
    <row r="30" spans="2:17">
      <c r="B30" s="1792" t="s">
        <v>1912</v>
      </c>
      <c r="C30" s="1787" t="s">
        <v>1935</v>
      </c>
      <c r="D30" s="1792"/>
      <c r="E30" s="1789"/>
      <c r="F30" s="1789" t="s">
        <v>1914</v>
      </c>
      <c r="G30" s="1800">
        <f t="shared" si="0"/>
        <v>0</v>
      </c>
      <c r="H30" s="1801"/>
      <c r="I30" s="1801"/>
      <c r="J30" s="1802"/>
      <c r="K30" s="1802"/>
      <c r="L30" s="1802"/>
      <c r="M30" s="1802"/>
      <c r="N30" s="1802"/>
      <c r="O30" s="1802"/>
      <c r="P30" s="1802"/>
      <c r="Q30" s="1802"/>
    </row>
    <row r="31" spans="2:17">
      <c r="B31" s="1792" t="s">
        <v>1912</v>
      </c>
      <c r="C31" s="1787" t="s">
        <v>1936</v>
      </c>
      <c r="D31" s="1789"/>
      <c r="E31" s="1789"/>
      <c r="F31" s="1789" t="s">
        <v>1914</v>
      </c>
      <c r="G31" s="1800">
        <f t="shared" si="0"/>
        <v>0</v>
      </c>
      <c r="H31" s="1801"/>
      <c r="I31" s="1801"/>
      <c r="J31" s="1802"/>
      <c r="K31" s="1802"/>
      <c r="L31" s="1802"/>
      <c r="M31" s="1802"/>
      <c r="N31" s="1802"/>
      <c r="O31" s="1802"/>
      <c r="P31" s="1802"/>
      <c r="Q31" s="1802"/>
    </row>
    <row r="32" spans="2:17">
      <c r="B32" s="1792" t="s">
        <v>1912</v>
      </c>
      <c r="C32" s="1787" t="s">
        <v>1937</v>
      </c>
      <c r="D32" s="1789"/>
      <c r="E32" s="1789"/>
      <c r="F32" s="1789" t="s">
        <v>1914</v>
      </c>
      <c r="G32" s="1800">
        <f t="shared" si="0"/>
        <v>0</v>
      </c>
      <c r="H32" s="1801"/>
      <c r="I32" s="1801"/>
      <c r="J32" s="1802"/>
      <c r="K32" s="1802"/>
      <c r="L32" s="1802"/>
      <c r="M32" s="1802"/>
      <c r="N32" s="1802"/>
      <c r="O32" s="1802"/>
      <c r="P32" s="1802"/>
      <c r="Q32" s="1802"/>
    </row>
    <row r="33" spans="2:17">
      <c r="B33" s="1792" t="s">
        <v>1912</v>
      </c>
      <c r="C33" s="1787" t="s">
        <v>1938</v>
      </c>
      <c r="D33" s="1795"/>
      <c r="E33" s="1789"/>
      <c r="F33" s="1789" t="s">
        <v>1914</v>
      </c>
      <c r="G33" s="1800">
        <f t="shared" si="0"/>
        <v>0</v>
      </c>
      <c r="H33" s="1801"/>
      <c r="I33" s="1801"/>
      <c r="J33" s="1802"/>
      <c r="K33" s="1802"/>
      <c r="L33" s="1802"/>
      <c r="M33" s="1802"/>
      <c r="N33" s="1802"/>
      <c r="O33" s="1802"/>
      <c r="P33" s="1802"/>
      <c r="Q33" s="1802"/>
    </row>
    <row r="34" spans="2:17">
      <c r="B34" s="1792" t="s">
        <v>1912</v>
      </c>
      <c r="C34" s="1787" t="s">
        <v>1939</v>
      </c>
      <c r="D34" s="1789"/>
      <c r="E34" s="1789"/>
      <c r="F34" s="1789" t="s">
        <v>1914</v>
      </c>
      <c r="G34" s="1800">
        <f t="shared" si="0"/>
        <v>0</v>
      </c>
      <c r="H34" s="1801"/>
      <c r="I34" s="1801"/>
      <c r="J34" s="1802"/>
      <c r="K34" s="1802"/>
      <c r="L34" s="1802"/>
      <c r="M34" s="1802"/>
      <c r="N34" s="1802"/>
      <c r="O34" s="1802"/>
      <c r="P34" s="1802"/>
      <c r="Q34" s="1802"/>
    </row>
    <row r="35" spans="2:17">
      <c r="B35" s="1792" t="s">
        <v>1912</v>
      </c>
      <c r="C35" s="1787" t="s">
        <v>1940</v>
      </c>
      <c r="D35" s="1789"/>
      <c r="E35" s="1789"/>
      <c r="F35" s="1789" t="s">
        <v>1914</v>
      </c>
      <c r="G35" s="1800">
        <f t="shared" si="0"/>
        <v>0</v>
      </c>
      <c r="H35" s="1801"/>
      <c r="I35" s="1801"/>
      <c r="J35" s="1802"/>
      <c r="K35" s="1802"/>
      <c r="L35" s="1802"/>
      <c r="M35" s="1802"/>
      <c r="N35" s="1802"/>
      <c r="O35" s="1802"/>
      <c r="P35" s="1802"/>
      <c r="Q35" s="1802"/>
    </row>
    <row r="36" spans="2:17">
      <c r="B36" s="1792" t="s">
        <v>1912</v>
      </c>
      <c r="C36" s="1787" t="s">
        <v>1941</v>
      </c>
      <c r="D36" s="1795"/>
      <c r="E36" s="1789"/>
      <c r="F36" s="1789" t="s">
        <v>1914</v>
      </c>
      <c r="G36" s="1800">
        <f t="shared" si="0"/>
        <v>0</v>
      </c>
      <c r="H36" s="1801"/>
      <c r="I36" s="1801"/>
      <c r="J36" s="1802"/>
      <c r="K36" s="1802"/>
      <c r="L36" s="1802"/>
      <c r="M36" s="1802"/>
      <c r="N36" s="1802"/>
      <c r="O36" s="1802"/>
      <c r="P36" s="1802"/>
      <c r="Q36" s="1802"/>
    </row>
    <row r="37" spans="2:17">
      <c r="B37" s="1792" t="s">
        <v>1912</v>
      </c>
      <c r="C37" s="1794" t="s">
        <v>1942</v>
      </c>
      <c r="D37" s="1795"/>
      <c r="E37" s="1795"/>
      <c r="F37" s="1795" t="s">
        <v>1914</v>
      </c>
      <c r="G37" s="1800">
        <f t="shared" si="0"/>
        <v>0</v>
      </c>
      <c r="H37" s="1800">
        <f>SUM(H9:H36)</f>
        <v>0</v>
      </c>
      <c r="I37" s="1800">
        <f t="shared" ref="I37:Q37" si="1">SUM(I9:I36)</f>
        <v>0</v>
      </c>
      <c r="J37" s="1800">
        <f t="shared" si="1"/>
        <v>0</v>
      </c>
      <c r="K37" s="1800">
        <f t="shared" si="1"/>
        <v>0</v>
      </c>
      <c r="L37" s="1800">
        <f t="shared" si="1"/>
        <v>0</v>
      </c>
      <c r="M37" s="1800">
        <f t="shared" si="1"/>
        <v>0</v>
      </c>
      <c r="N37" s="1800">
        <f t="shared" si="1"/>
        <v>0</v>
      </c>
      <c r="O37" s="1800">
        <f t="shared" si="1"/>
        <v>0</v>
      </c>
      <c r="P37" s="1800">
        <f t="shared" si="1"/>
        <v>0</v>
      </c>
      <c r="Q37" s="1800">
        <f t="shared" si="1"/>
        <v>0</v>
      </c>
    </row>
    <row r="38" spans="2:17">
      <c r="B38" s="1794" t="s">
        <v>1943</v>
      </c>
      <c r="C38" s="1787" t="s">
        <v>1944</v>
      </c>
      <c r="D38" s="1795"/>
      <c r="E38" s="1789"/>
      <c r="F38" s="1789" t="s">
        <v>1914</v>
      </c>
      <c r="G38" s="1800">
        <f>SUM(J37:Q37)</f>
        <v>0</v>
      </c>
      <c r="H38" s="1801"/>
      <c r="I38" s="1801"/>
      <c r="J38" s="1802"/>
      <c r="K38" s="1802"/>
      <c r="L38" s="1802"/>
      <c r="M38" s="1802"/>
      <c r="N38" s="1802"/>
      <c r="O38" s="1802"/>
      <c r="P38" s="1802"/>
      <c r="Q38" s="1802"/>
    </row>
    <row r="39" spans="2:17">
      <c r="B39" s="1792" t="s">
        <v>1943</v>
      </c>
      <c r="C39" s="1787" t="s">
        <v>1945</v>
      </c>
      <c r="D39" s="1789"/>
      <c r="E39" s="1789"/>
      <c r="F39" s="1789" t="s">
        <v>1914</v>
      </c>
      <c r="G39" s="1800">
        <f t="shared" ref="G39:G71" si="2">SUM(J38:Q38)</f>
        <v>0</v>
      </c>
      <c r="H39" s="1801"/>
      <c r="I39" s="1801"/>
      <c r="J39" s="1802"/>
      <c r="K39" s="1802"/>
      <c r="L39" s="1802"/>
      <c r="M39" s="1802"/>
      <c r="N39" s="1802"/>
      <c r="O39" s="1802"/>
      <c r="P39" s="1802"/>
      <c r="Q39" s="1802"/>
    </row>
    <row r="40" spans="2:17">
      <c r="B40" s="1792" t="s">
        <v>1943</v>
      </c>
      <c r="C40" s="1787" t="s">
        <v>1946</v>
      </c>
      <c r="D40" s="1789"/>
      <c r="E40" s="1789"/>
      <c r="F40" s="1789" t="s">
        <v>1914</v>
      </c>
      <c r="G40" s="1800">
        <f t="shared" si="2"/>
        <v>0</v>
      </c>
      <c r="H40" s="1801"/>
      <c r="I40" s="1801"/>
      <c r="J40" s="1802"/>
      <c r="K40" s="1802"/>
      <c r="L40" s="1802"/>
      <c r="M40" s="1802"/>
      <c r="N40" s="1802"/>
      <c r="O40" s="1802"/>
      <c r="P40" s="1802"/>
      <c r="Q40" s="1802"/>
    </row>
    <row r="41" spans="2:17">
      <c r="B41" s="1792" t="s">
        <v>1943</v>
      </c>
      <c r="C41" s="1787" t="s">
        <v>1947</v>
      </c>
      <c r="D41" s="1789"/>
      <c r="E41" s="1789"/>
      <c r="F41" s="1789" t="s">
        <v>1914</v>
      </c>
      <c r="G41" s="1800">
        <f t="shared" si="2"/>
        <v>0</v>
      </c>
      <c r="H41" s="1801"/>
      <c r="I41" s="1801"/>
      <c r="J41" s="1802"/>
      <c r="K41" s="1802"/>
      <c r="L41" s="1802"/>
      <c r="M41" s="1802"/>
      <c r="N41" s="1802"/>
      <c r="O41" s="1802"/>
      <c r="P41" s="1802"/>
      <c r="Q41" s="1802"/>
    </row>
    <row r="42" spans="2:17">
      <c r="B42" s="1792" t="s">
        <v>1943</v>
      </c>
      <c r="C42" s="1787" t="s">
        <v>1948</v>
      </c>
      <c r="D42" s="1789"/>
      <c r="E42" s="1789"/>
      <c r="F42" s="1789" t="s">
        <v>1914</v>
      </c>
      <c r="G42" s="1800">
        <f t="shared" si="2"/>
        <v>0</v>
      </c>
      <c r="H42" s="1801"/>
      <c r="I42" s="1801"/>
      <c r="J42" s="1802"/>
      <c r="K42" s="1802"/>
      <c r="L42" s="1802"/>
      <c r="M42" s="1802"/>
      <c r="N42" s="1802"/>
      <c r="O42" s="1802"/>
      <c r="P42" s="1802"/>
      <c r="Q42" s="1802"/>
    </row>
    <row r="43" spans="2:17">
      <c r="B43" s="1792" t="s">
        <v>1943</v>
      </c>
      <c r="C43" s="1787" t="s">
        <v>1949</v>
      </c>
      <c r="D43" s="1789"/>
      <c r="E43" s="1789"/>
      <c r="F43" s="1789" t="s">
        <v>1914</v>
      </c>
      <c r="G43" s="1800">
        <f t="shared" si="2"/>
        <v>0</v>
      </c>
      <c r="H43" s="1801"/>
      <c r="I43" s="1801"/>
      <c r="J43" s="1802"/>
      <c r="K43" s="1802"/>
      <c r="L43" s="1802"/>
      <c r="M43" s="1802"/>
      <c r="N43" s="1802"/>
      <c r="O43" s="1802"/>
      <c r="P43" s="1802"/>
      <c r="Q43" s="1802"/>
    </row>
    <row r="44" spans="2:17">
      <c r="B44" s="1792" t="s">
        <v>1943</v>
      </c>
      <c r="C44" s="1787" t="s">
        <v>1950</v>
      </c>
      <c r="D44" s="1789"/>
      <c r="E44" s="1789"/>
      <c r="F44" s="1789" t="s">
        <v>1914</v>
      </c>
      <c r="G44" s="1800">
        <f t="shared" si="2"/>
        <v>0</v>
      </c>
      <c r="H44" s="1801"/>
      <c r="I44" s="1801"/>
      <c r="J44" s="1802"/>
      <c r="K44" s="1802"/>
      <c r="L44" s="1802"/>
      <c r="M44" s="1802"/>
      <c r="N44" s="1802"/>
      <c r="O44" s="1802"/>
      <c r="P44" s="1802"/>
      <c r="Q44" s="1802"/>
    </row>
    <row r="45" spans="2:17">
      <c r="B45" s="1792" t="s">
        <v>1943</v>
      </c>
      <c r="C45" s="1787" t="s">
        <v>1951</v>
      </c>
      <c r="D45" s="1789"/>
      <c r="E45" s="1789"/>
      <c r="F45" s="1789" t="s">
        <v>1914</v>
      </c>
      <c r="G45" s="1800">
        <f t="shared" si="2"/>
        <v>0</v>
      </c>
      <c r="H45" s="1801"/>
      <c r="I45" s="1801"/>
      <c r="J45" s="1802"/>
      <c r="K45" s="1802"/>
      <c r="L45" s="1802"/>
      <c r="M45" s="1802"/>
      <c r="N45" s="1802"/>
      <c r="O45" s="1802"/>
      <c r="P45" s="1802"/>
      <c r="Q45" s="1802"/>
    </row>
    <row r="46" spans="2:17">
      <c r="B46" s="1792" t="s">
        <v>1943</v>
      </c>
      <c r="C46" s="1787" t="s">
        <v>1952</v>
      </c>
      <c r="D46" s="1789"/>
      <c r="E46" s="1789"/>
      <c r="F46" s="1789" t="s">
        <v>1914</v>
      </c>
      <c r="G46" s="1800">
        <f t="shared" si="2"/>
        <v>0</v>
      </c>
      <c r="H46" s="1801"/>
      <c r="I46" s="1801"/>
      <c r="J46" s="1802"/>
      <c r="K46" s="1802"/>
      <c r="L46" s="1802"/>
      <c r="M46" s="1802"/>
      <c r="N46" s="1802"/>
      <c r="O46" s="1802"/>
      <c r="P46" s="1802"/>
      <c r="Q46" s="1802"/>
    </row>
    <row r="47" spans="2:17">
      <c r="B47" s="1792" t="s">
        <v>1943</v>
      </c>
      <c r="C47" s="1787" t="s">
        <v>1953</v>
      </c>
      <c r="D47" s="1789"/>
      <c r="E47" s="1789"/>
      <c r="F47" s="1789" t="s">
        <v>1914</v>
      </c>
      <c r="G47" s="1800">
        <f t="shared" si="2"/>
        <v>0</v>
      </c>
      <c r="H47" s="1801"/>
      <c r="I47" s="1801"/>
      <c r="J47" s="1802"/>
      <c r="K47" s="1802"/>
      <c r="L47" s="1802"/>
      <c r="M47" s="1802"/>
      <c r="N47" s="1802"/>
      <c r="O47" s="1802"/>
      <c r="P47" s="1802"/>
      <c r="Q47" s="1802"/>
    </row>
    <row r="48" spans="2:17">
      <c r="B48" s="1792" t="s">
        <v>1943</v>
      </c>
      <c r="C48" s="1787" t="s">
        <v>1954</v>
      </c>
      <c r="D48" s="1789"/>
      <c r="E48" s="1789"/>
      <c r="F48" s="1789" t="s">
        <v>1914</v>
      </c>
      <c r="G48" s="1800">
        <f t="shared" si="2"/>
        <v>0</v>
      </c>
      <c r="H48" s="1801"/>
      <c r="I48" s="1801"/>
      <c r="J48" s="1802"/>
      <c r="K48" s="1802"/>
      <c r="L48" s="1802"/>
      <c r="M48" s="1802"/>
      <c r="N48" s="1802"/>
      <c r="O48" s="1802"/>
      <c r="P48" s="1802"/>
      <c r="Q48" s="1802"/>
    </row>
    <row r="49" spans="2:17">
      <c r="B49" s="1792" t="s">
        <v>1943</v>
      </c>
      <c r="C49" s="1787" t="s">
        <v>1955</v>
      </c>
      <c r="D49" s="1789"/>
      <c r="E49" s="1789"/>
      <c r="F49" s="1789" t="s">
        <v>1914</v>
      </c>
      <c r="G49" s="1800">
        <f t="shared" si="2"/>
        <v>0</v>
      </c>
      <c r="H49" s="1801"/>
      <c r="I49" s="1801"/>
      <c r="J49" s="1802"/>
      <c r="K49" s="1802"/>
      <c r="L49" s="1802"/>
      <c r="M49" s="1802"/>
      <c r="N49" s="1802"/>
      <c r="O49" s="1802"/>
      <c r="P49" s="1802"/>
      <c r="Q49" s="1802"/>
    </row>
    <row r="50" spans="2:17">
      <c r="B50" s="1792" t="s">
        <v>1943</v>
      </c>
      <c r="C50" s="1787" t="s">
        <v>1956</v>
      </c>
      <c r="D50" s="1789"/>
      <c r="E50" s="1789"/>
      <c r="F50" s="1789" t="s">
        <v>1914</v>
      </c>
      <c r="G50" s="1800">
        <f t="shared" si="2"/>
        <v>0</v>
      </c>
      <c r="H50" s="1801"/>
      <c r="I50" s="1801"/>
      <c r="J50" s="1802"/>
      <c r="K50" s="1802"/>
      <c r="L50" s="1802"/>
      <c r="M50" s="1802"/>
      <c r="N50" s="1802"/>
      <c r="O50" s="1802"/>
      <c r="P50" s="1802"/>
      <c r="Q50" s="1802"/>
    </row>
    <row r="51" spans="2:17">
      <c r="B51" s="1792" t="s">
        <v>1943</v>
      </c>
      <c r="C51" s="1794" t="s">
        <v>1957</v>
      </c>
      <c r="D51" s="1795"/>
      <c r="E51" s="1795"/>
      <c r="F51" s="1795" t="s">
        <v>1914</v>
      </c>
      <c r="G51" s="1800">
        <f t="shared" si="2"/>
        <v>0</v>
      </c>
      <c r="H51" s="1800">
        <f>SUM(H38:H50)</f>
        <v>0</v>
      </c>
      <c r="I51" s="1800">
        <f t="shared" ref="I51:Q51" si="3">SUM(I38:I50)</f>
        <v>0</v>
      </c>
      <c r="J51" s="1800">
        <f t="shared" si="3"/>
        <v>0</v>
      </c>
      <c r="K51" s="1800">
        <f t="shared" si="3"/>
        <v>0</v>
      </c>
      <c r="L51" s="1800">
        <f t="shared" si="3"/>
        <v>0</v>
      </c>
      <c r="M51" s="1800">
        <f t="shared" si="3"/>
        <v>0</v>
      </c>
      <c r="N51" s="1800">
        <f t="shared" si="3"/>
        <v>0</v>
      </c>
      <c r="O51" s="1800">
        <f t="shared" si="3"/>
        <v>0</v>
      </c>
      <c r="P51" s="1800">
        <f t="shared" si="3"/>
        <v>0</v>
      </c>
      <c r="Q51" s="1800">
        <f t="shared" si="3"/>
        <v>0</v>
      </c>
    </row>
    <row r="52" spans="2:17">
      <c r="B52" s="1794" t="s">
        <v>1958</v>
      </c>
      <c r="C52" s="1787" t="s">
        <v>1959</v>
      </c>
      <c r="D52" s="1789"/>
      <c r="E52" s="1789"/>
      <c r="F52" s="1789" t="s">
        <v>1914</v>
      </c>
      <c r="G52" s="1800">
        <f t="shared" si="2"/>
        <v>0</v>
      </c>
      <c r="H52" s="1801"/>
      <c r="I52" s="1801"/>
      <c r="J52" s="1802"/>
      <c r="K52" s="1802"/>
      <c r="L52" s="1802"/>
      <c r="M52" s="1802"/>
      <c r="N52" s="1802"/>
      <c r="O52" s="1802"/>
      <c r="P52" s="1802"/>
      <c r="Q52" s="1802"/>
    </row>
    <row r="53" spans="2:17">
      <c r="B53" s="1792" t="s">
        <v>1958</v>
      </c>
      <c r="C53" s="1787" t="s">
        <v>1960</v>
      </c>
      <c r="D53" s="1789"/>
      <c r="E53" s="1789"/>
      <c r="F53" s="1789" t="s">
        <v>1914</v>
      </c>
      <c r="G53" s="1800">
        <f t="shared" si="2"/>
        <v>0</v>
      </c>
      <c r="H53" s="1801"/>
      <c r="I53" s="1801"/>
      <c r="J53" s="1802"/>
      <c r="K53" s="1802"/>
      <c r="L53" s="1802"/>
      <c r="M53" s="1802"/>
      <c r="N53" s="1802"/>
      <c r="O53" s="1802"/>
      <c r="P53" s="1802"/>
      <c r="Q53" s="1802"/>
    </row>
    <row r="54" spans="2:17">
      <c r="B54" s="1792" t="s">
        <v>1958</v>
      </c>
      <c r="C54" s="1794" t="s">
        <v>1961</v>
      </c>
      <c r="D54" s="1795"/>
      <c r="E54" s="1795"/>
      <c r="F54" s="1795" t="s">
        <v>1914</v>
      </c>
      <c r="G54" s="1800">
        <f t="shared" si="2"/>
        <v>0</v>
      </c>
      <c r="H54" s="1800">
        <f>SUM(H52:H53)</f>
        <v>0</v>
      </c>
      <c r="I54" s="1800">
        <f t="shared" ref="I54:Q54" si="4">SUM(I52:I53)</f>
        <v>0</v>
      </c>
      <c r="J54" s="1800">
        <f t="shared" si="4"/>
        <v>0</v>
      </c>
      <c r="K54" s="1800">
        <f t="shared" si="4"/>
        <v>0</v>
      </c>
      <c r="L54" s="1800">
        <f t="shared" si="4"/>
        <v>0</v>
      </c>
      <c r="M54" s="1800">
        <f t="shared" si="4"/>
        <v>0</v>
      </c>
      <c r="N54" s="1800">
        <f t="shared" si="4"/>
        <v>0</v>
      </c>
      <c r="O54" s="1800">
        <f t="shared" si="4"/>
        <v>0</v>
      </c>
      <c r="P54" s="1800">
        <f t="shared" si="4"/>
        <v>0</v>
      </c>
      <c r="Q54" s="1800">
        <f t="shared" si="4"/>
        <v>0</v>
      </c>
    </row>
    <row r="55" spans="2:17">
      <c r="B55" s="1794" t="s">
        <v>1962</v>
      </c>
      <c r="C55" s="1787" t="s">
        <v>1944</v>
      </c>
      <c r="D55" s="1789"/>
      <c r="E55" s="1789"/>
      <c r="F55" s="1789" t="s">
        <v>1914</v>
      </c>
      <c r="G55" s="1800">
        <f t="shared" si="2"/>
        <v>0</v>
      </c>
      <c r="H55" s="1801"/>
      <c r="I55" s="1801"/>
      <c r="J55" s="1802"/>
      <c r="K55" s="1802"/>
      <c r="L55" s="1802"/>
      <c r="M55" s="1802"/>
      <c r="N55" s="1802"/>
      <c r="O55" s="1802"/>
      <c r="P55" s="1802"/>
      <c r="Q55" s="1802"/>
    </row>
    <row r="56" spans="2:17">
      <c r="B56" s="1792" t="s">
        <v>1962</v>
      </c>
      <c r="C56" s="1787" t="s">
        <v>1945</v>
      </c>
      <c r="D56" s="1789"/>
      <c r="E56" s="1789"/>
      <c r="F56" s="1789" t="s">
        <v>1914</v>
      </c>
      <c r="G56" s="1800">
        <f t="shared" si="2"/>
        <v>0</v>
      </c>
      <c r="H56" s="1801"/>
      <c r="I56" s="1801"/>
      <c r="J56" s="1802"/>
      <c r="K56" s="1802"/>
      <c r="L56" s="1802"/>
      <c r="M56" s="1802"/>
      <c r="N56" s="1802"/>
      <c r="O56" s="1802"/>
      <c r="P56" s="1802"/>
      <c r="Q56" s="1802"/>
    </row>
    <row r="57" spans="2:17">
      <c r="B57" s="1792" t="s">
        <v>1962</v>
      </c>
      <c r="C57" s="1787" t="s">
        <v>1946</v>
      </c>
      <c r="D57" s="1789"/>
      <c r="E57" s="1789"/>
      <c r="F57" s="1789" t="s">
        <v>1914</v>
      </c>
      <c r="G57" s="1800">
        <f t="shared" si="2"/>
        <v>0</v>
      </c>
      <c r="H57" s="1801"/>
      <c r="I57" s="1801"/>
      <c r="J57" s="1802"/>
      <c r="K57" s="1802"/>
      <c r="L57" s="1802"/>
      <c r="M57" s="1802"/>
      <c r="N57" s="1802"/>
      <c r="O57" s="1802"/>
      <c r="P57" s="1802"/>
      <c r="Q57" s="1802"/>
    </row>
    <row r="58" spans="2:17">
      <c r="B58" s="1792" t="s">
        <v>1962</v>
      </c>
      <c r="C58" s="1787" t="s">
        <v>1947</v>
      </c>
      <c r="D58" s="1789"/>
      <c r="E58" s="1789"/>
      <c r="F58" s="1789" t="s">
        <v>1914</v>
      </c>
      <c r="G58" s="1800">
        <f t="shared" si="2"/>
        <v>0</v>
      </c>
      <c r="H58" s="1801"/>
      <c r="I58" s="1801"/>
      <c r="J58" s="1802"/>
      <c r="K58" s="1802"/>
      <c r="L58" s="1802"/>
      <c r="M58" s="1802"/>
      <c r="N58" s="1802"/>
      <c r="O58" s="1802"/>
      <c r="P58" s="1802"/>
      <c r="Q58" s="1802"/>
    </row>
    <row r="59" spans="2:17">
      <c r="B59" s="1792" t="s">
        <v>1962</v>
      </c>
      <c r="C59" s="1787" t="s">
        <v>1948</v>
      </c>
      <c r="D59" s="1789"/>
      <c r="E59" s="1789"/>
      <c r="F59" s="1789" t="s">
        <v>1914</v>
      </c>
      <c r="G59" s="1800">
        <f t="shared" si="2"/>
        <v>0</v>
      </c>
      <c r="H59" s="1801"/>
      <c r="I59" s="1801"/>
      <c r="J59" s="1802"/>
      <c r="K59" s="1802"/>
      <c r="L59" s="1802"/>
      <c r="M59" s="1802"/>
      <c r="N59" s="1802"/>
      <c r="O59" s="1802"/>
      <c r="P59" s="1802"/>
      <c r="Q59" s="1802"/>
    </row>
    <row r="60" spans="2:17">
      <c r="B60" s="1792" t="s">
        <v>1962</v>
      </c>
      <c r="C60" s="1787" t="s">
        <v>1949</v>
      </c>
      <c r="D60" s="1789"/>
      <c r="E60" s="1789"/>
      <c r="F60" s="1789" t="s">
        <v>1914</v>
      </c>
      <c r="G60" s="1800">
        <f t="shared" si="2"/>
        <v>0</v>
      </c>
      <c r="H60" s="1801"/>
      <c r="I60" s="1801"/>
      <c r="J60" s="1802"/>
      <c r="K60" s="1802"/>
      <c r="L60" s="1802"/>
      <c r="M60" s="1802"/>
      <c r="N60" s="1802"/>
      <c r="O60" s="1802"/>
      <c r="P60" s="1802"/>
      <c r="Q60" s="1802"/>
    </row>
    <row r="61" spans="2:17">
      <c r="B61" s="1792" t="s">
        <v>1962</v>
      </c>
      <c r="C61" s="1787" t="s">
        <v>1950</v>
      </c>
      <c r="D61" s="1789"/>
      <c r="E61" s="1789"/>
      <c r="F61" s="1789" t="s">
        <v>1914</v>
      </c>
      <c r="G61" s="1800">
        <f t="shared" si="2"/>
        <v>0</v>
      </c>
      <c r="H61" s="1801"/>
      <c r="I61" s="1801"/>
      <c r="J61" s="1802"/>
      <c r="K61" s="1802"/>
      <c r="L61" s="1802"/>
      <c r="M61" s="1802"/>
      <c r="N61" s="1802"/>
      <c r="O61" s="1802"/>
      <c r="P61" s="1802"/>
      <c r="Q61" s="1802"/>
    </row>
    <row r="62" spans="2:17">
      <c r="B62" s="1792" t="s">
        <v>1962</v>
      </c>
      <c r="C62" s="1787" t="s">
        <v>1951</v>
      </c>
      <c r="D62" s="1789"/>
      <c r="E62" s="1789"/>
      <c r="F62" s="1789" t="s">
        <v>1914</v>
      </c>
      <c r="G62" s="1800">
        <f t="shared" si="2"/>
        <v>0</v>
      </c>
      <c r="H62" s="1801"/>
      <c r="I62" s="1801"/>
      <c r="J62" s="1802"/>
      <c r="K62" s="1802"/>
      <c r="L62" s="1802"/>
      <c r="M62" s="1802"/>
      <c r="N62" s="1802"/>
      <c r="O62" s="1802"/>
      <c r="P62" s="1802"/>
      <c r="Q62" s="1802"/>
    </row>
    <row r="63" spans="2:17">
      <c r="B63" s="1792" t="s">
        <v>1962</v>
      </c>
      <c r="C63" s="1787" t="s">
        <v>1952</v>
      </c>
      <c r="D63" s="1789"/>
      <c r="E63" s="1789"/>
      <c r="F63" s="1789" t="s">
        <v>1914</v>
      </c>
      <c r="G63" s="1800">
        <f t="shared" si="2"/>
        <v>0</v>
      </c>
      <c r="H63" s="1801"/>
      <c r="I63" s="1801"/>
      <c r="J63" s="1802"/>
      <c r="K63" s="1802"/>
      <c r="L63" s="1802"/>
      <c r="M63" s="1802"/>
      <c r="N63" s="1802"/>
      <c r="O63" s="1802"/>
      <c r="P63" s="1802"/>
      <c r="Q63" s="1802"/>
    </row>
    <row r="64" spans="2:17">
      <c r="B64" s="1792" t="s">
        <v>1962</v>
      </c>
      <c r="C64" s="1787" t="s">
        <v>1953</v>
      </c>
      <c r="D64" s="1789"/>
      <c r="E64" s="1789"/>
      <c r="F64" s="1789" t="s">
        <v>1914</v>
      </c>
      <c r="G64" s="1800">
        <f t="shared" si="2"/>
        <v>0</v>
      </c>
      <c r="H64" s="1801"/>
      <c r="I64" s="1801"/>
      <c r="J64" s="1802"/>
      <c r="K64" s="1802"/>
      <c r="L64" s="1802"/>
      <c r="M64" s="1802"/>
      <c r="N64" s="1802"/>
      <c r="O64" s="1802"/>
      <c r="P64" s="1802"/>
      <c r="Q64" s="1802"/>
    </row>
    <row r="65" spans="2:17">
      <c r="B65" s="1792" t="s">
        <v>1962</v>
      </c>
      <c r="C65" s="1787" t="s">
        <v>1954</v>
      </c>
      <c r="D65" s="1789"/>
      <c r="E65" s="1789"/>
      <c r="F65" s="1789" t="s">
        <v>1914</v>
      </c>
      <c r="G65" s="1800">
        <f t="shared" si="2"/>
        <v>0</v>
      </c>
      <c r="H65" s="1801"/>
      <c r="I65" s="1801"/>
      <c r="J65" s="1802"/>
      <c r="K65" s="1802"/>
      <c r="L65" s="1802"/>
      <c r="M65" s="1802"/>
      <c r="N65" s="1802"/>
      <c r="O65" s="1802"/>
      <c r="P65" s="1802"/>
      <c r="Q65" s="1802"/>
    </row>
    <row r="66" spans="2:17">
      <c r="B66" s="1792" t="s">
        <v>1962</v>
      </c>
      <c r="C66" s="1787" t="s">
        <v>1955</v>
      </c>
      <c r="D66" s="1789"/>
      <c r="E66" s="1789"/>
      <c r="F66" s="1789" t="s">
        <v>1914</v>
      </c>
      <c r="G66" s="1800">
        <f t="shared" si="2"/>
        <v>0</v>
      </c>
      <c r="H66" s="1801"/>
      <c r="I66" s="1801"/>
      <c r="J66" s="1802"/>
      <c r="K66" s="1802"/>
      <c r="L66" s="1802"/>
      <c r="M66" s="1802"/>
      <c r="N66" s="1802"/>
      <c r="O66" s="1802"/>
      <c r="P66" s="1802"/>
      <c r="Q66" s="1802"/>
    </row>
    <row r="67" spans="2:17">
      <c r="B67" s="1792" t="s">
        <v>1962</v>
      </c>
      <c r="C67" s="1787" t="s">
        <v>1956</v>
      </c>
      <c r="D67" s="1789"/>
      <c r="E67" s="1789"/>
      <c r="F67" s="1789" t="s">
        <v>1914</v>
      </c>
      <c r="G67" s="1800">
        <f t="shared" si="2"/>
        <v>0</v>
      </c>
      <c r="H67" s="1801"/>
      <c r="I67" s="1801"/>
      <c r="J67" s="1802"/>
      <c r="K67" s="1802"/>
      <c r="L67" s="1802"/>
      <c r="M67" s="1802"/>
      <c r="N67" s="1802"/>
      <c r="O67" s="1802"/>
      <c r="P67" s="1802"/>
      <c r="Q67" s="1802"/>
    </row>
    <row r="68" spans="2:17">
      <c r="B68" s="1792" t="s">
        <v>1962</v>
      </c>
      <c r="C68" s="1794" t="s">
        <v>1963</v>
      </c>
      <c r="D68" s="1795"/>
      <c r="E68" s="1795"/>
      <c r="F68" s="1795" t="s">
        <v>1914</v>
      </c>
      <c r="G68" s="1800">
        <f t="shared" si="2"/>
        <v>0</v>
      </c>
      <c r="H68" s="1800">
        <f>SUM(H55:H67)</f>
        <v>0</v>
      </c>
      <c r="I68" s="1800">
        <f t="shared" ref="I68:Q68" si="5">SUM(I55:I67)</f>
        <v>0</v>
      </c>
      <c r="J68" s="1800">
        <f t="shared" si="5"/>
        <v>0</v>
      </c>
      <c r="K68" s="1800">
        <f t="shared" si="5"/>
        <v>0</v>
      </c>
      <c r="L68" s="1800">
        <f t="shared" si="5"/>
        <v>0</v>
      </c>
      <c r="M68" s="1800">
        <f t="shared" si="5"/>
        <v>0</v>
      </c>
      <c r="N68" s="1800">
        <f t="shared" si="5"/>
        <v>0</v>
      </c>
      <c r="O68" s="1800">
        <f t="shared" si="5"/>
        <v>0</v>
      </c>
      <c r="P68" s="1800">
        <f t="shared" si="5"/>
        <v>0</v>
      </c>
      <c r="Q68" s="1800">
        <f t="shared" si="5"/>
        <v>0</v>
      </c>
    </row>
    <row r="69" spans="2:17">
      <c r="B69" s="1794" t="s">
        <v>1964</v>
      </c>
      <c r="C69" s="1789"/>
      <c r="D69" s="1789"/>
      <c r="E69" s="1789"/>
      <c r="F69" s="1789" t="s">
        <v>1914</v>
      </c>
      <c r="G69" s="1800">
        <f t="shared" si="2"/>
        <v>0</v>
      </c>
      <c r="H69" s="1801"/>
      <c r="I69" s="1801"/>
      <c r="J69" s="1802"/>
      <c r="K69" s="1802"/>
      <c r="L69" s="1802"/>
      <c r="M69" s="1802"/>
      <c r="N69" s="1802"/>
      <c r="O69" s="1802"/>
      <c r="P69" s="1802"/>
      <c r="Q69" s="1802"/>
    </row>
    <row r="70" spans="2:17">
      <c r="B70" s="1794" t="s">
        <v>1353</v>
      </c>
      <c r="C70" s="1789"/>
      <c r="D70" s="1789"/>
      <c r="E70" s="1789"/>
      <c r="F70" s="1789" t="s">
        <v>1914</v>
      </c>
      <c r="G70" s="1800">
        <f t="shared" si="2"/>
        <v>0</v>
      </c>
      <c r="H70" s="1801"/>
      <c r="I70" s="1801"/>
      <c r="J70" s="1802"/>
      <c r="K70" s="1802"/>
      <c r="L70" s="1802"/>
      <c r="M70" s="1802"/>
      <c r="N70" s="1802"/>
      <c r="O70" s="1802"/>
      <c r="P70" s="1802"/>
      <c r="Q70" s="1802"/>
    </row>
    <row r="71" spans="2:17">
      <c r="B71" s="1794" t="s">
        <v>1965</v>
      </c>
      <c r="C71" s="1789"/>
      <c r="D71" s="1789"/>
      <c r="E71" s="1789"/>
      <c r="F71" s="1789" t="s">
        <v>1914</v>
      </c>
      <c r="G71" s="1800">
        <f t="shared" si="2"/>
        <v>0</v>
      </c>
      <c r="H71" s="1801"/>
      <c r="I71" s="1801"/>
      <c r="J71" s="1802"/>
      <c r="K71" s="1802"/>
      <c r="L71" s="1802"/>
      <c r="M71" s="1802"/>
      <c r="N71" s="1802"/>
      <c r="O71" s="1802"/>
      <c r="P71" s="1802"/>
      <c r="Q71" s="1802"/>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sheetPr>
    <tabColor theme="9" tint="0.59999389629810485"/>
  </sheetPr>
  <dimension ref="A1:Z38"/>
  <sheetViews>
    <sheetView zoomScale="80" zoomScaleNormal="80" workbookViewId="0">
      <pane ySplit="8" topLeftCell="A9" activePane="bottomLeft" state="frozen"/>
      <selection activeCell="B145" sqref="B145"/>
      <selection pane="bottomLeft" activeCell="B145" sqref="B145"/>
    </sheetView>
  </sheetViews>
  <sheetFormatPr defaultRowHeight="12.75"/>
  <cols>
    <col min="1" max="1" width="1.25" customWidth="1"/>
    <col min="2" max="2" width="27.875" customWidth="1"/>
    <col min="3" max="3" width="35.875" bestFit="1" customWidth="1"/>
    <col min="4" max="4" width="35.5" customWidth="1"/>
    <col min="5" max="5" width="2.625" customWidth="1"/>
    <col min="6" max="6" width="9.875" bestFit="1" customWidth="1"/>
    <col min="7" max="7" width="7.25" customWidth="1"/>
  </cols>
  <sheetData>
    <row r="1" spans="1:26" ht="24.75">
      <c r="A1" s="1720" t="s">
        <v>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1966</v>
      </c>
    </row>
    <row r="7" spans="1:26" ht="15">
      <c r="H7" s="1781" t="s">
        <v>152</v>
      </c>
      <c r="I7" s="1782"/>
      <c r="J7" s="1781" t="s">
        <v>151</v>
      </c>
      <c r="K7" s="1783"/>
      <c r="L7" s="1783"/>
      <c r="M7" s="1783"/>
      <c r="N7" s="1783"/>
      <c r="O7" s="1783"/>
      <c r="P7" s="1783"/>
      <c r="Q7" s="1783"/>
    </row>
    <row r="8" spans="1:26" ht="30">
      <c r="B8" s="1784" t="s">
        <v>244</v>
      </c>
      <c r="C8" s="1784" t="s">
        <v>243</v>
      </c>
      <c r="D8" s="1784" t="s">
        <v>242</v>
      </c>
      <c r="E8" s="1784" t="s">
        <v>241</v>
      </c>
      <c r="F8" s="1784" t="s">
        <v>240</v>
      </c>
      <c r="G8" s="1785" t="s">
        <v>239</v>
      </c>
      <c r="H8" s="1786">
        <v>2012</v>
      </c>
      <c r="I8" s="1786">
        <v>2013</v>
      </c>
      <c r="J8" s="1786">
        <v>2014</v>
      </c>
      <c r="K8" s="1786">
        <v>2015</v>
      </c>
      <c r="L8" s="1786">
        <v>2016</v>
      </c>
      <c r="M8" s="1786">
        <v>2017</v>
      </c>
      <c r="N8" s="1786">
        <v>2018</v>
      </c>
      <c r="O8" s="1786">
        <v>2019</v>
      </c>
      <c r="P8" s="1786">
        <v>2020</v>
      </c>
      <c r="Q8" s="1786">
        <v>2021</v>
      </c>
    </row>
    <row r="9" spans="1:26" ht="15">
      <c r="B9" s="1803" t="s">
        <v>1967</v>
      </c>
      <c r="C9" s="1804" t="s">
        <v>1968</v>
      </c>
      <c r="D9" s="1792"/>
      <c r="E9" s="1789"/>
      <c r="F9" s="1789" t="s">
        <v>1969</v>
      </c>
      <c r="G9" s="1800">
        <f>SUM(J9:Q9)</f>
        <v>0</v>
      </c>
      <c r="H9" s="1805"/>
      <c r="I9" s="1805"/>
      <c r="J9" s="1805"/>
      <c r="K9" s="1805"/>
      <c r="L9" s="1805"/>
      <c r="M9" s="1805"/>
      <c r="N9" s="1805"/>
      <c r="O9" s="1805"/>
      <c r="P9" s="1805"/>
      <c r="Q9" s="1805"/>
    </row>
    <row r="10" spans="1:26" ht="15">
      <c r="B10" s="1792" t="s">
        <v>1970</v>
      </c>
      <c r="C10" s="1804" t="s">
        <v>1971</v>
      </c>
      <c r="D10" s="1788" t="s">
        <v>1972</v>
      </c>
      <c r="E10" s="1789"/>
      <c r="F10" s="1789" t="s">
        <v>1969</v>
      </c>
      <c r="G10" s="1800">
        <f t="shared" ref="G10:G26" si="0">SUM(J10:Q10)</f>
        <v>0</v>
      </c>
      <c r="H10" s="1805"/>
      <c r="I10" s="1805"/>
      <c r="J10" s="1805"/>
      <c r="K10" s="1805"/>
      <c r="L10" s="1805"/>
      <c r="M10" s="1805"/>
      <c r="N10" s="1805"/>
      <c r="O10" s="1805"/>
      <c r="P10" s="1805"/>
      <c r="Q10" s="1805"/>
    </row>
    <row r="11" spans="1:26">
      <c r="B11" s="1792" t="s">
        <v>1970</v>
      </c>
      <c r="C11" s="1806" t="s">
        <v>1973</v>
      </c>
      <c r="D11" s="1788" t="s">
        <v>1974</v>
      </c>
      <c r="E11" s="1789"/>
      <c r="F11" s="1789" t="s">
        <v>1969</v>
      </c>
      <c r="G11" s="1800">
        <f t="shared" si="0"/>
        <v>0</v>
      </c>
      <c r="H11" s="1805"/>
      <c r="I11" s="1805"/>
      <c r="J11" s="1805"/>
      <c r="K11" s="1805"/>
      <c r="L11" s="1805"/>
      <c r="M11" s="1805"/>
      <c r="N11" s="1805"/>
      <c r="O11" s="1805"/>
      <c r="P11" s="1805"/>
      <c r="Q11" s="1805"/>
    </row>
    <row r="12" spans="1:26">
      <c r="B12" s="1792" t="s">
        <v>1970</v>
      </c>
      <c r="C12" s="1806" t="s">
        <v>1973</v>
      </c>
      <c r="D12" s="1788" t="s">
        <v>1504</v>
      </c>
      <c r="E12" s="1789"/>
      <c r="F12" s="1789" t="s">
        <v>1969</v>
      </c>
      <c r="G12" s="1800">
        <f t="shared" si="0"/>
        <v>0</v>
      </c>
      <c r="H12" s="1805"/>
      <c r="I12" s="1805"/>
      <c r="J12" s="1805"/>
      <c r="K12" s="1805"/>
      <c r="L12" s="1805"/>
      <c r="M12" s="1805"/>
      <c r="N12" s="1805"/>
      <c r="O12" s="1805"/>
      <c r="P12" s="1805"/>
      <c r="Q12" s="1805"/>
    </row>
    <row r="13" spans="1:26">
      <c r="B13" s="1792" t="s">
        <v>1970</v>
      </c>
      <c r="C13" s="1806" t="s">
        <v>1973</v>
      </c>
      <c r="D13" s="1804" t="s">
        <v>1699</v>
      </c>
      <c r="E13" s="1789"/>
      <c r="F13" s="1789" t="s">
        <v>1969</v>
      </c>
      <c r="G13" s="1800">
        <f t="shared" si="0"/>
        <v>0</v>
      </c>
      <c r="H13" s="1805"/>
      <c r="I13" s="1805"/>
      <c r="J13" s="1805"/>
      <c r="K13" s="1805"/>
      <c r="L13" s="1805"/>
      <c r="M13" s="1805"/>
      <c r="N13" s="1805"/>
      <c r="O13" s="1805"/>
      <c r="P13" s="1805"/>
      <c r="Q13" s="1805"/>
    </row>
    <row r="14" spans="1:26">
      <c r="B14" s="1792" t="s">
        <v>1970</v>
      </c>
      <c r="C14" s="1806" t="s">
        <v>1973</v>
      </c>
      <c r="D14" s="1804" t="s">
        <v>1698</v>
      </c>
      <c r="E14" s="1789"/>
      <c r="F14" s="1789" t="s">
        <v>1969</v>
      </c>
      <c r="G14" s="1800">
        <f t="shared" si="0"/>
        <v>0</v>
      </c>
      <c r="H14" s="1805"/>
      <c r="I14" s="1805"/>
      <c r="J14" s="1805"/>
      <c r="K14" s="1805"/>
      <c r="L14" s="1805"/>
      <c r="M14" s="1805"/>
      <c r="N14" s="1805"/>
      <c r="O14" s="1805"/>
      <c r="P14" s="1805"/>
      <c r="Q14" s="1805"/>
    </row>
    <row r="15" spans="1:26">
      <c r="B15" s="1792" t="s">
        <v>1970</v>
      </c>
      <c r="C15" s="1806" t="s">
        <v>1973</v>
      </c>
      <c r="D15" s="1804" t="s">
        <v>1503</v>
      </c>
      <c r="E15" s="1789"/>
      <c r="F15" s="1789" t="s">
        <v>1969</v>
      </c>
      <c r="G15" s="1800">
        <f t="shared" si="0"/>
        <v>0</v>
      </c>
      <c r="H15" s="1805"/>
      <c r="I15" s="1805"/>
      <c r="J15" s="1805"/>
      <c r="K15" s="1805"/>
      <c r="L15" s="1805"/>
      <c r="M15" s="1805"/>
      <c r="N15" s="1805"/>
      <c r="O15" s="1805"/>
      <c r="P15" s="1805"/>
      <c r="Q15" s="1805"/>
    </row>
    <row r="16" spans="1:26">
      <c r="B16" s="1792" t="s">
        <v>1970</v>
      </c>
      <c r="C16" s="1806" t="s">
        <v>1973</v>
      </c>
      <c r="D16" s="1804" t="s">
        <v>1975</v>
      </c>
      <c r="E16" s="1789"/>
      <c r="F16" s="1789" t="s">
        <v>1969</v>
      </c>
      <c r="G16" s="1800">
        <f t="shared" si="0"/>
        <v>0</v>
      </c>
      <c r="H16" s="1805"/>
      <c r="I16" s="1805"/>
      <c r="J16" s="1805"/>
      <c r="K16" s="1805"/>
      <c r="L16" s="1805"/>
      <c r="M16" s="1805"/>
      <c r="N16" s="1805"/>
      <c r="O16" s="1805"/>
      <c r="P16" s="1805"/>
      <c r="Q16" s="1805"/>
    </row>
    <row r="17" spans="2:17">
      <c r="B17" s="1792" t="s">
        <v>1970</v>
      </c>
      <c r="C17" s="1806" t="s">
        <v>1973</v>
      </c>
      <c r="D17" s="1804" t="s">
        <v>1976</v>
      </c>
      <c r="E17" s="1789"/>
      <c r="F17" s="1789" t="s">
        <v>1969</v>
      </c>
      <c r="G17" s="1800">
        <f t="shared" si="0"/>
        <v>0</v>
      </c>
      <c r="H17" s="1805"/>
      <c r="I17" s="1805"/>
      <c r="J17" s="1805"/>
      <c r="K17" s="1805"/>
      <c r="L17" s="1805"/>
      <c r="M17" s="1805"/>
      <c r="N17" s="1805"/>
      <c r="O17" s="1805"/>
      <c r="P17" s="1805"/>
      <c r="Q17" s="1805"/>
    </row>
    <row r="18" spans="2:17">
      <c r="B18" s="1792" t="s">
        <v>1970</v>
      </c>
      <c r="C18" s="1806" t="s">
        <v>1973</v>
      </c>
      <c r="D18" s="1804" t="s">
        <v>1977</v>
      </c>
      <c r="E18" s="1789"/>
      <c r="F18" s="1789" t="s">
        <v>1969</v>
      </c>
      <c r="G18" s="1800">
        <f t="shared" si="0"/>
        <v>0</v>
      </c>
      <c r="H18" s="1805"/>
      <c r="I18" s="1805"/>
      <c r="J18" s="1805"/>
      <c r="K18" s="1805"/>
      <c r="L18" s="1805"/>
      <c r="M18" s="1805"/>
      <c r="N18" s="1805"/>
      <c r="O18" s="1805"/>
      <c r="P18" s="1805"/>
      <c r="Q18" s="1805"/>
    </row>
    <row r="19" spans="2:17">
      <c r="B19" s="1792" t="s">
        <v>1970</v>
      </c>
      <c r="C19" s="1806" t="s">
        <v>1973</v>
      </c>
      <c r="D19" s="1804" t="s">
        <v>1978</v>
      </c>
      <c r="E19" s="1789"/>
      <c r="F19" s="1789" t="s">
        <v>1969</v>
      </c>
      <c r="G19" s="1800">
        <f t="shared" si="0"/>
        <v>0</v>
      </c>
      <c r="H19" s="1805"/>
      <c r="I19" s="1805"/>
      <c r="J19" s="1805"/>
      <c r="K19" s="1805"/>
      <c r="L19" s="1805"/>
      <c r="M19" s="1805"/>
      <c r="N19" s="1805"/>
      <c r="O19" s="1805"/>
      <c r="P19" s="1805"/>
      <c r="Q19" s="1805"/>
    </row>
    <row r="20" spans="2:17">
      <c r="B20" s="1792" t="s">
        <v>1970</v>
      </c>
      <c r="C20" s="1806" t="s">
        <v>1973</v>
      </c>
      <c r="D20" s="1804" t="s">
        <v>1979</v>
      </c>
      <c r="E20" s="1789"/>
      <c r="F20" s="1789" t="s">
        <v>1969</v>
      </c>
      <c r="G20" s="1800">
        <f t="shared" si="0"/>
        <v>0</v>
      </c>
      <c r="H20" s="1805"/>
      <c r="I20" s="1805"/>
      <c r="J20" s="1805"/>
      <c r="K20" s="1805"/>
      <c r="L20" s="1805"/>
      <c r="M20" s="1805"/>
      <c r="N20" s="1805"/>
      <c r="O20" s="1805"/>
      <c r="P20" s="1805"/>
      <c r="Q20" s="1805"/>
    </row>
    <row r="21" spans="2:17">
      <c r="B21" s="1792" t="s">
        <v>1970</v>
      </c>
      <c r="C21" s="1806" t="s">
        <v>1973</v>
      </c>
      <c r="D21" s="1804" t="s">
        <v>1980</v>
      </c>
      <c r="E21" s="1789"/>
      <c r="F21" s="1789" t="s">
        <v>1969</v>
      </c>
      <c r="G21" s="1800">
        <f t="shared" si="0"/>
        <v>0</v>
      </c>
      <c r="H21" s="1805"/>
      <c r="I21" s="1805"/>
      <c r="J21" s="1805"/>
      <c r="K21" s="1805"/>
      <c r="L21" s="1805"/>
      <c r="M21" s="1805"/>
      <c r="N21" s="1805"/>
      <c r="O21" s="1805"/>
      <c r="P21" s="1805"/>
      <c r="Q21" s="1805"/>
    </row>
    <row r="22" spans="2:17">
      <c r="B22" s="1792" t="s">
        <v>1970</v>
      </c>
      <c r="C22" s="1806" t="s">
        <v>1973</v>
      </c>
      <c r="D22" s="1804" t="s">
        <v>1981</v>
      </c>
      <c r="E22" s="1789"/>
      <c r="F22" s="1789" t="s">
        <v>1969</v>
      </c>
      <c r="G22" s="1800">
        <f t="shared" si="0"/>
        <v>0</v>
      </c>
      <c r="H22" s="1805"/>
      <c r="I22" s="1805"/>
      <c r="J22" s="1805"/>
      <c r="K22" s="1805"/>
      <c r="L22" s="1805"/>
      <c r="M22" s="1805"/>
      <c r="N22" s="1805"/>
      <c r="O22" s="1805"/>
      <c r="P22" s="1805"/>
      <c r="Q22" s="1805"/>
    </row>
    <row r="23" spans="2:17" ht="15">
      <c r="B23" s="1792" t="s">
        <v>1970</v>
      </c>
      <c r="C23" s="1804" t="s">
        <v>1982</v>
      </c>
      <c r="D23" s="1789"/>
      <c r="E23" s="1789"/>
      <c r="F23" s="1789" t="s">
        <v>1969</v>
      </c>
      <c r="G23" s="1800">
        <f t="shared" si="0"/>
        <v>0</v>
      </c>
      <c r="H23" s="1805"/>
      <c r="I23" s="1805"/>
      <c r="J23" s="1805"/>
      <c r="K23" s="1805"/>
      <c r="L23" s="1805"/>
      <c r="M23" s="1805"/>
      <c r="N23" s="1805"/>
      <c r="O23" s="1805"/>
      <c r="P23" s="1805"/>
      <c r="Q23" s="1805"/>
    </row>
    <row r="24" spans="2:17" ht="15">
      <c r="B24" s="1792" t="s">
        <v>1970</v>
      </c>
      <c r="C24" s="1804" t="s">
        <v>1983</v>
      </c>
      <c r="D24" s="1789"/>
      <c r="E24" s="1789"/>
      <c r="F24" s="1789"/>
      <c r="G24" s="1800">
        <f t="shared" si="0"/>
        <v>0</v>
      </c>
      <c r="H24" s="1805"/>
      <c r="I24" s="1805"/>
      <c r="J24" s="1805"/>
      <c r="K24" s="1805"/>
      <c r="L24" s="1805"/>
      <c r="M24" s="1805"/>
      <c r="N24" s="1805"/>
      <c r="O24" s="1805"/>
      <c r="P24" s="1805"/>
      <c r="Q24" s="1805"/>
    </row>
    <row r="25" spans="2:17">
      <c r="B25" s="1807" t="s">
        <v>1769</v>
      </c>
      <c r="C25" s="1789"/>
      <c r="D25" s="1789"/>
      <c r="E25" s="1789"/>
      <c r="F25" s="1789" t="s">
        <v>1715</v>
      </c>
      <c r="G25" s="1800">
        <f t="shared" si="0"/>
        <v>0</v>
      </c>
      <c r="H25" s="1805"/>
      <c r="I25" s="1805"/>
      <c r="J25" s="1805"/>
      <c r="K25" s="1805"/>
      <c r="L25" s="1805"/>
      <c r="M25" s="1805"/>
      <c r="N25" s="1805"/>
      <c r="O25" s="1805"/>
      <c r="P25" s="1805"/>
      <c r="Q25" s="1805"/>
    </row>
    <row r="26" spans="2:17">
      <c r="B26" s="1807" t="s">
        <v>1984</v>
      </c>
      <c r="C26" s="1789"/>
      <c r="D26" s="1789"/>
      <c r="E26" s="1789"/>
      <c r="F26" s="1789" t="s">
        <v>1985</v>
      </c>
      <c r="G26" s="1800">
        <f t="shared" si="0"/>
        <v>0</v>
      </c>
      <c r="H26" s="1805"/>
      <c r="I26" s="1805"/>
      <c r="J26" s="1805"/>
      <c r="K26" s="1805"/>
      <c r="L26" s="1805"/>
      <c r="M26" s="1805"/>
      <c r="N26" s="1805"/>
      <c r="O26" s="1805"/>
      <c r="P26" s="1805"/>
      <c r="Q26" s="1805"/>
    </row>
    <row r="27" spans="2:17">
      <c r="B27" s="1808"/>
      <c r="C27" s="1775"/>
      <c r="D27" s="1718"/>
      <c r="E27" s="1718"/>
      <c r="F27" s="1718"/>
      <c r="G27" s="1809"/>
      <c r="H27" s="1810"/>
      <c r="I27" s="1810"/>
      <c r="J27" s="1810"/>
      <c r="K27" s="1810"/>
      <c r="L27" s="1810"/>
      <c r="M27" s="1810"/>
      <c r="N27" s="1810"/>
      <c r="O27" s="1810"/>
      <c r="P27" s="1810"/>
      <c r="Q27" s="1810"/>
    </row>
    <row r="28" spans="2:17" ht="15">
      <c r="B28" s="1811" t="s">
        <v>1986</v>
      </c>
      <c r="C28" s="1775"/>
      <c r="D28" s="1775"/>
      <c r="E28" s="1718"/>
      <c r="F28" s="1718"/>
      <c r="G28" s="1809"/>
      <c r="H28" s="1810"/>
      <c r="I28" s="1810"/>
      <c r="J28" s="1810"/>
      <c r="K28" s="1810"/>
      <c r="L28" s="1810"/>
      <c r="M28" s="1810"/>
      <c r="N28" s="1810"/>
      <c r="O28" s="1810"/>
      <c r="P28" s="1810"/>
      <c r="Q28" s="1810"/>
    </row>
    <row r="29" spans="2:17" ht="15">
      <c r="B29" s="1811" t="s">
        <v>1987</v>
      </c>
      <c r="C29" s="1775"/>
      <c r="D29" s="1775"/>
      <c r="E29" s="1718"/>
      <c r="F29" s="1718"/>
      <c r="G29" s="1809"/>
      <c r="H29" s="1810"/>
      <c r="I29" s="1810"/>
      <c r="J29" s="1810"/>
      <c r="K29" s="1810"/>
      <c r="L29" s="1810"/>
      <c r="M29" s="1810"/>
      <c r="N29" s="1810"/>
      <c r="O29" s="1810"/>
      <c r="P29" s="1810"/>
      <c r="Q29" s="1810"/>
    </row>
    <row r="30" spans="2:17" ht="15">
      <c r="B30" s="1811" t="s">
        <v>1988</v>
      </c>
      <c r="C30" s="1775"/>
      <c r="D30" s="1775"/>
      <c r="E30" s="1718"/>
      <c r="F30" s="1718"/>
      <c r="G30" s="1809"/>
      <c r="H30" s="1810"/>
      <c r="I30" s="1810"/>
      <c r="J30" s="1810"/>
      <c r="K30" s="1810"/>
      <c r="L30" s="1810"/>
      <c r="M30" s="1810"/>
      <c r="N30" s="1810"/>
      <c r="O30" s="1810"/>
      <c r="P30" s="1810"/>
      <c r="Q30" s="1810"/>
    </row>
    <row r="31" spans="2:17" ht="15">
      <c r="B31" s="1811" t="s">
        <v>1989</v>
      </c>
      <c r="C31" s="1775"/>
      <c r="D31" s="1718"/>
      <c r="E31" s="1718"/>
      <c r="F31" s="1718"/>
      <c r="G31" s="1809"/>
      <c r="H31" s="1810"/>
      <c r="I31" s="1810"/>
      <c r="J31" s="1810"/>
      <c r="K31" s="1810"/>
      <c r="L31" s="1810"/>
      <c r="M31" s="1810"/>
      <c r="N31" s="1810"/>
      <c r="O31" s="1810"/>
      <c r="P31" s="1810"/>
      <c r="Q31" s="1810"/>
    </row>
    <row r="32" spans="2:17">
      <c r="B32" s="1718"/>
      <c r="C32" s="1775"/>
      <c r="D32" s="1718"/>
      <c r="E32" s="1718"/>
      <c r="F32" s="1718"/>
      <c r="G32" s="1809"/>
      <c r="H32" s="1810"/>
      <c r="I32" s="1810"/>
      <c r="J32" s="1810"/>
      <c r="K32" s="1810"/>
      <c r="L32" s="1810"/>
      <c r="M32" s="1810"/>
      <c r="N32" s="1810"/>
      <c r="O32" s="1810"/>
      <c r="P32" s="1810"/>
      <c r="Q32" s="1810"/>
    </row>
    <row r="33" spans="2:17">
      <c r="B33" s="1718"/>
      <c r="C33" s="1775"/>
      <c r="D33" s="1658"/>
      <c r="E33" s="1718"/>
      <c r="F33" s="1718"/>
      <c r="G33" s="1809"/>
      <c r="H33" s="1809"/>
      <c r="I33" s="1809"/>
      <c r="J33" s="1809"/>
      <c r="K33" s="1809"/>
      <c r="L33" s="1809"/>
      <c r="M33" s="1809"/>
      <c r="N33" s="1809"/>
      <c r="O33" s="1809"/>
      <c r="P33" s="1809"/>
      <c r="Q33" s="1809"/>
    </row>
    <row r="34" spans="2:17">
      <c r="B34" s="1775"/>
      <c r="C34" s="1718"/>
      <c r="D34" s="1718"/>
      <c r="E34" s="1718"/>
      <c r="F34" s="1718"/>
      <c r="G34" s="1809"/>
      <c r="H34" s="1810"/>
      <c r="I34" s="1810"/>
      <c r="J34" s="1810"/>
      <c r="K34" s="1810"/>
      <c r="L34" s="1810"/>
      <c r="M34" s="1810"/>
      <c r="N34" s="1810"/>
      <c r="O34" s="1810"/>
      <c r="P34" s="1810"/>
      <c r="Q34" s="1810"/>
    </row>
    <row r="35" spans="2:17">
      <c r="B35" s="1775"/>
      <c r="C35" s="1775"/>
      <c r="D35" s="1718"/>
      <c r="E35" s="1718"/>
      <c r="F35" s="1718"/>
      <c r="G35" s="1809"/>
      <c r="H35" s="1810"/>
      <c r="I35" s="1810"/>
      <c r="J35" s="1810"/>
      <c r="K35" s="1810"/>
      <c r="L35" s="1810"/>
      <c r="M35" s="1810"/>
      <c r="N35" s="1810"/>
      <c r="O35" s="1810"/>
      <c r="P35" s="1810"/>
      <c r="Q35" s="1810"/>
    </row>
    <row r="36" spans="2:17">
      <c r="B36" s="1775"/>
      <c r="C36" s="1775"/>
      <c r="D36" s="1658"/>
      <c r="E36" s="1718"/>
      <c r="F36" s="1718"/>
      <c r="G36" s="1809"/>
      <c r="H36" s="1809"/>
      <c r="I36" s="1809"/>
      <c r="J36" s="1809"/>
      <c r="K36" s="1809"/>
      <c r="L36" s="1809"/>
      <c r="M36" s="1809"/>
      <c r="N36" s="1809"/>
      <c r="O36" s="1809"/>
      <c r="P36" s="1809"/>
      <c r="Q36" s="1809"/>
    </row>
    <row r="37" spans="2:17">
      <c r="B37" s="1775"/>
      <c r="C37" s="1658"/>
      <c r="D37" s="1718"/>
      <c r="E37" s="1718"/>
      <c r="F37" s="1718"/>
      <c r="G37" s="1809"/>
      <c r="H37" s="1810"/>
      <c r="I37" s="1810"/>
      <c r="J37" s="1810"/>
      <c r="K37" s="1810"/>
      <c r="L37" s="1810"/>
      <c r="M37" s="1810"/>
      <c r="N37" s="1810"/>
      <c r="O37" s="1810"/>
      <c r="P37" s="1810"/>
      <c r="Q37" s="1810"/>
    </row>
    <row r="38" spans="2:17">
      <c r="B38" s="1775"/>
      <c r="C38" s="1718"/>
      <c r="D38" s="1658"/>
      <c r="E38" s="1718"/>
      <c r="F38" s="1718"/>
      <c r="G38" s="1809"/>
      <c r="H38" s="1809"/>
      <c r="I38" s="1809"/>
      <c r="J38" s="1809"/>
      <c r="K38" s="1809"/>
      <c r="L38" s="1809"/>
      <c r="M38" s="1809"/>
      <c r="N38" s="1809"/>
      <c r="O38" s="1809"/>
      <c r="P38" s="1809"/>
      <c r="Q38" s="1809"/>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theme="9" tint="0.59999389629810485"/>
  </sheetPr>
  <dimension ref="A1:Z60"/>
  <sheetViews>
    <sheetView zoomScale="80" zoomScaleNormal="80" workbookViewId="0">
      <pane ySplit="8" topLeftCell="A9" activePane="bottomLeft" state="frozen"/>
      <selection activeCell="B145" sqref="B145"/>
      <selection pane="bottomLeft" activeCell="B145" sqref="B145"/>
    </sheetView>
  </sheetViews>
  <sheetFormatPr defaultRowHeight="12.75"/>
  <cols>
    <col min="1" max="1" width="1.25" customWidth="1"/>
    <col min="2" max="2" width="38.25" bestFit="1" customWidth="1"/>
    <col min="3" max="3" width="23.875" customWidth="1"/>
    <col min="4" max="4" width="3" customWidth="1"/>
    <col min="5" max="5" width="2.5" customWidth="1"/>
    <col min="7" max="7" width="7.25" customWidth="1"/>
  </cols>
  <sheetData>
    <row r="1" spans="1:26" ht="24.75">
      <c r="A1" s="1720" t="s">
        <v>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1990</v>
      </c>
    </row>
    <row r="7" spans="1:26" ht="15">
      <c r="H7" s="1781" t="s">
        <v>152</v>
      </c>
      <c r="I7" s="1782"/>
      <c r="J7" s="1781" t="s">
        <v>151</v>
      </c>
      <c r="K7" s="1783"/>
      <c r="L7" s="1783"/>
      <c r="M7" s="1783"/>
      <c r="N7" s="1783"/>
      <c r="O7" s="1783"/>
      <c r="P7" s="1783"/>
      <c r="Q7" s="1783"/>
    </row>
    <row r="8" spans="1:26" ht="30">
      <c r="B8" s="1784" t="s">
        <v>244</v>
      </c>
      <c r="C8" s="1784" t="s">
        <v>243</v>
      </c>
      <c r="D8" s="1784" t="s">
        <v>242</v>
      </c>
      <c r="E8" s="1784" t="s">
        <v>241</v>
      </c>
      <c r="F8" s="1784" t="s">
        <v>240</v>
      </c>
      <c r="G8" s="1785" t="s">
        <v>239</v>
      </c>
      <c r="H8" s="1786">
        <v>2012</v>
      </c>
      <c r="I8" s="1786">
        <v>2013</v>
      </c>
      <c r="J8" s="1786">
        <v>2014</v>
      </c>
      <c r="K8" s="1786">
        <v>2015</v>
      </c>
      <c r="L8" s="1786">
        <v>2016</v>
      </c>
      <c r="M8" s="1786">
        <v>2017</v>
      </c>
      <c r="N8" s="1786">
        <v>2018</v>
      </c>
      <c r="O8" s="1786">
        <v>2019</v>
      </c>
      <c r="P8" s="1786">
        <v>2020</v>
      </c>
      <c r="Q8" s="1786">
        <v>2021</v>
      </c>
    </row>
    <row r="9" spans="1:26">
      <c r="B9" s="1794" t="s">
        <v>1991</v>
      </c>
      <c r="C9" s="1812" t="s">
        <v>1913</v>
      </c>
      <c r="D9" s="1789"/>
      <c r="E9" s="1792"/>
      <c r="F9" s="1789" t="s">
        <v>1969</v>
      </c>
      <c r="G9" s="1800">
        <f>SUM(J9:Q9)</f>
        <v>0</v>
      </c>
      <c r="H9" s="1805"/>
      <c r="I9" s="1805"/>
      <c r="J9" s="1805"/>
      <c r="K9" s="1805"/>
      <c r="L9" s="1805"/>
      <c r="M9" s="1805"/>
      <c r="N9" s="1805"/>
      <c r="O9" s="1805"/>
      <c r="P9" s="1805"/>
      <c r="Q9" s="1805"/>
    </row>
    <row r="10" spans="1:26">
      <c r="B10" s="1792" t="s">
        <v>1991</v>
      </c>
      <c r="C10" s="1812" t="s">
        <v>1915</v>
      </c>
      <c r="D10" s="1789"/>
      <c r="E10" s="1789"/>
      <c r="F10" s="1789" t="s">
        <v>1969</v>
      </c>
      <c r="G10" s="1800">
        <f t="shared" ref="G10:G60" si="0">SUM(J10:Q10)</f>
        <v>0</v>
      </c>
      <c r="H10" s="1805"/>
      <c r="I10" s="1805"/>
      <c r="J10" s="1805"/>
      <c r="K10" s="1805"/>
      <c r="L10" s="1805"/>
      <c r="M10" s="1805"/>
      <c r="N10" s="1805"/>
      <c r="O10" s="1805"/>
      <c r="P10" s="1805"/>
      <c r="Q10" s="1805"/>
    </row>
    <row r="11" spans="1:26">
      <c r="B11" s="1792" t="s">
        <v>1991</v>
      </c>
      <c r="C11" s="1812" t="s">
        <v>1916</v>
      </c>
      <c r="D11" s="1789"/>
      <c r="E11" s="1789"/>
      <c r="F11" s="1789" t="s">
        <v>1969</v>
      </c>
      <c r="G11" s="1800">
        <f t="shared" si="0"/>
        <v>0</v>
      </c>
      <c r="H11" s="1805"/>
      <c r="I11" s="1805"/>
      <c r="J11" s="1805"/>
      <c r="K11" s="1805"/>
      <c r="L11" s="1805"/>
      <c r="M11" s="1805"/>
      <c r="N11" s="1805"/>
      <c r="O11" s="1805"/>
      <c r="P11" s="1805"/>
      <c r="Q11" s="1805"/>
    </row>
    <row r="12" spans="1:26">
      <c r="B12" s="1792" t="s">
        <v>1991</v>
      </c>
      <c r="C12" s="1812" t="s">
        <v>1917</v>
      </c>
      <c r="D12" s="1789"/>
      <c r="E12" s="1789"/>
      <c r="F12" s="1789" t="s">
        <v>1969</v>
      </c>
      <c r="G12" s="1800">
        <f t="shared" si="0"/>
        <v>0</v>
      </c>
      <c r="H12" s="1805"/>
      <c r="I12" s="1805"/>
      <c r="J12" s="1805"/>
      <c r="K12" s="1805"/>
      <c r="L12" s="1805"/>
      <c r="M12" s="1805"/>
      <c r="N12" s="1805"/>
      <c r="O12" s="1805"/>
      <c r="P12" s="1805"/>
      <c r="Q12" s="1805"/>
    </row>
    <row r="13" spans="1:26">
      <c r="B13" s="1792" t="s">
        <v>1991</v>
      </c>
      <c r="C13" s="1812" t="s">
        <v>1918</v>
      </c>
      <c r="D13" s="1795"/>
      <c r="E13" s="1789"/>
      <c r="F13" s="1789" t="s">
        <v>1969</v>
      </c>
      <c r="G13" s="1800">
        <f t="shared" si="0"/>
        <v>0</v>
      </c>
      <c r="H13" s="1805"/>
      <c r="I13" s="1805"/>
      <c r="J13" s="1805"/>
      <c r="K13" s="1805"/>
      <c r="L13" s="1805"/>
      <c r="M13" s="1805"/>
      <c r="N13" s="1805"/>
      <c r="O13" s="1805"/>
      <c r="P13" s="1805"/>
      <c r="Q13" s="1805"/>
    </row>
    <row r="14" spans="1:26">
      <c r="B14" s="1792" t="s">
        <v>1991</v>
      </c>
      <c r="C14" s="1812" t="s">
        <v>1919</v>
      </c>
      <c r="D14" s="1789"/>
      <c r="E14" s="1789"/>
      <c r="F14" s="1789" t="s">
        <v>1969</v>
      </c>
      <c r="G14" s="1800">
        <f t="shared" si="0"/>
        <v>0</v>
      </c>
      <c r="H14" s="1805"/>
      <c r="I14" s="1805"/>
      <c r="J14" s="1805"/>
      <c r="K14" s="1805"/>
      <c r="L14" s="1805"/>
      <c r="M14" s="1805"/>
      <c r="N14" s="1805"/>
      <c r="O14" s="1805"/>
      <c r="P14" s="1805"/>
      <c r="Q14" s="1805"/>
    </row>
    <row r="15" spans="1:26">
      <c r="B15" s="1792" t="s">
        <v>1991</v>
      </c>
      <c r="C15" s="1812" t="s">
        <v>1920</v>
      </c>
      <c r="D15" s="1789"/>
      <c r="E15" s="1789"/>
      <c r="F15" s="1789" t="s">
        <v>1969</v>
      </c>
      <c r="G15" s="1800">
        <f t="shared" si="0"/>
        <v>0</v>
      </c>
      <c r="H15" s="1805"/>
      <c r="I15" s="1805"/>
      <c r="J15" s="1805"/>
      <c r="K15" s="1805"/>
      <c r="L15" s="1805"/>
      <c r="M15" s="1805"/>
      <c r="N15" s="1805"/>
      <c r="O15" s="1805"/>
      <c r="P15" s="1805"/>
      <c r="Q15" s="1805"/>
    </row>
    <row r="16" spans="1:26">
      <c r="B16" s="1792" t="s">
        <v>1991</v>
      </c>
      <c r="C16" s="1812" t="s">
        <v>1921</v>
      </c>
      <c r="D16" s="1789"/>
      <c r="E16" s="1789"/>
      <c r="F16" s="1789" t="s">
        <v>1969</v>
      </c>
      <c r="G16" s="1800">
        <f t="shared" si="0"/>
        <v>0</v>
      </c>
      <c r="H16" s="1805"/>
      <c r="I16" s="1805"/>
      <c r="J16" s="1805"/>
      <c r="K16" s="1805"/>
      <c r="L16" s="1805"/>
      <c r="M16" s="1805"/>
      <c r="N16" s="1805"/>
      <c r="O16" s="1805"/>
      <c r="P16" s="1805"/>
      <c r="Q16" s="1805"/>
    </row>
    <row r="17" spans="2:17">
      <c r="B17" s="1792" t="s">
        <v>1991</v>
      </c>
      <c r="C17" s="1812" t="s">
        <v>1922</v>
      </c>
      <c r="D17" s="1795"/>
      <c r="E17" s="1789"/>
      <c r="F17" s="1789" t="s">
        <v>1969</v>
      </c>
      <c r="G17" s="1800">
        <f t="shared" si="0"/>
        <v>0</v>
      </c>
      <c r="H17" s="1805"/>
      <c r="I17" s="1805"/>
      <c r="J17" s="1805"/>
      <c r="K17" s="1805"/>
      <c r="L17" s="1805"/>
      <c r="M17" s="1805"/>
      <c r="N17" s="1805"/>
      <c r="O17" s="1805"/>
      <c r="P17" s="1805"/>
      <c r="Q17" s="1805"/>
    </row>
    <row r="18" spans="2:17">
      <c r="B18" s="1792" t="s">
        <v>1991</v>
      </c>
      <c r="C18" s="1812" t="s">
        <v>1923</v>
      </c>
      <c r="D18" s="1789"/>
      <c r="E18" s="1789"/>
      <c r="F18" s="1789" t="s">
        <v>1969</v>
      </c>
      <c r="G18" s="1800">
        <f t="shared" si="0"/>
        <v>0</v>
      </c>
      <c r="H18" s="1805"/>
      <c r="I18" s="1805"/>
      <c r="J18" s="1805"/>
      <c r="K18" s="1805"/>
      <c r="L18" s="1805"/>
      <c r="M18" s="1805"/>
      <c r="N18" s="1805"/>
      <c r="O18" s="1805"/>
      <c r="P18" s="1805"/>
      <c r="Q18" s="1805"/>
    </row>
    <row r="19" spans="2:17">
      <c r="B19" s="1792" t="s">
        <v>1991</v>
      </c>
      <c r="C19" s="1812" t="s">
        <v>1924</v>
      </c>
      <c r="D19" s="1789"/>
      <c r="E19" s="1789"/>
      <c r="F19" s="1789" t="s">
        <v>1969</v>
      </c>
      <c r="G19" s="1800">
        <f t="shared" si="0"/>
        <v>0</v>
      </c>
      <c r="H19" s="1805"/>
      <c r="I19" s="1805"/>
      <c r="J19" s="1805"/>
      <c r="K19" s="1805"/>
      <c r="L19" s="1805"/>
      <c r="M19" s="1805"/>
      <c r="N19" s="1805"/>
      <c r="O19" s="1805"/>
      <c r="P19" s="1805"/>
      <c r="Q19" s="1805"/>
    </row>
    <row r="20" spans="2:17">
      <c r="B20" s="1792" t="s">
        <v>1991</v>
      </c>
      <c r="C20" s="1812" t="s">
        <v>1925</v>
      </c>
      <c r="D20" s="1789"/>
      <c r="E20" s="1789"/>
      <c r="F20" s="1789" t="s">
        <v>1969</v>
      </c>
      <c r="G20" s="1800">
        <f t="shared" si="0"/>
        <v>0</v>
      </c>
      <c r="H20" s="1805"/>
      <c r="I20" s="1805"/>
      <c r="J20" s="1805"/>
      <c r="K20" s="1805"/>
      <c r="L20" s="1805"/>
      <c r="M20" s="1805"/>
      <c r="N20" s="1805"/>
      <c r="O20" s="1805"/>
      <c r="P20" s="1805"/>
      <c r="Q20" s="1805"/>
    </row>
    <row r="21" spans="2:17">
      <c r="B21" s="1792" t="s">
        <v>1991</v>
      </c>
      <c r="C21" s="1812" t="s">
        <v>1926</v>
      </c>
      <c r="D21" s="1789"/>
      <c r="E21" s="1789"/>
      <c r="F21" s="1789" t="s">
        <v>1969</v>
      </c>
      <c r="G21" s="1800">
        <f t="shared" si="0"/>
        <v>0</v>
      </c>
      <c r="H21" s="1805"/>
      <c r="I21" s="1805"/>
      <c r="J21" s="1805"/>
      <c r="K21" s="1805"/>
      <c r="L21" s="1805"/>
      <c r="M21" s="1805"/>
      <c r="N21" s="1805"/>
      <c r="O21" s="1805"/>
      <c r="P21" s="1805"/>
      <c r="Q21" s="1805"/>
    </row>
    <row r="22" spans="2:17">
      <c r="B22" s="1792" t="s">
        <v>1991</v>
      </c>
      <c r="C22" s="1812" t="s">
        <v>1927</v>
      </c>
      <c r="D22" s="1795"/>
      <c r="E22" s="1789"/>
      <c r="F22" s="1789" t="s">
        <v>1969</v>
      </c>
      <c r="G22" s="1800">
        <f t="shared" si="0"/>
        <v>0</v>
      </c>
      <c r="H22" s="1805"/>
      <c r="I22" s="1805"/>
      <c r="J22" s="1805"/>
      <c r="K22" s="1805"/>
      <c r="L22" s="1805"/>
      <c r="M22" s="1805"/>
      <c r="N22" s="1805"/>
      <c r="O22" s="1805"/>
      <c r="P22" s="1805"/>
      <c r="Q22" s="1805"/>
    </row>
    <row r="23" spans="2:17">
      <c r="B23" s="1792" t="s">
        <v>1991</v>
      </c>
      <c r="C23" s="1812" t="s">
        <v>1928</v>
      </c>
      <c r="D23" s="1795"/>
      <c r="E23" s="1789"/>
      <c r="F23" s="1789" t="s">
        <v>1969</v>
      </c>
      <c r="G23" s="1800">
        <f t="shared" si="0"/>
        <v>0</v>
      </c>
      <c r="H23" s="1805"/>
      <c r="I23" s="1805"/>
      <c r="J23" s="1805"/>
      <c r="K23" s="1805"/>
      <c r="L23" s="1805"/>
      <c r="M23" s="1805"/>
      <c r="N23" s="1805"/>
      <c r="O23" s="1805"/>
      <c r="P23" s="1805"/>
      <c r="Q23" s="1805"/>
    </row>
    <row r="24" spans="2:17">
      <c r="B24" s="1792" t="s">
        <v>1991</v>
      </c>
      <c r="C24" s="1812" t="s">
        <v>1929</v>
      </c>
      <c r="D24" s="1789"/>
      <c r="E24" s="1789"/>
      <c r="F24" s="1789" t="s">
        <v>1969</v>
      </c>
      <c r="G24" s="1800">
        <f t="shared" si="0"/>
        <v>0</v>
      </c>
      <c r="H24" s="1805"/>
      <c r="I24" s="1805"/>
      <c r="J24" s="1805"/>
      <c r="K24" s="1805"/>
      <c r="L24" s="1805"/>
      <c r="M24" s="1805"/>
      <c r="N24" s="1805"/>
      <c r="O24" s="1805"/>
      <c r="P24" s="1805"/>
      <c r="Q24" s="1805"/>
    </row>
    <row r="25" spans="2:17">
      <c r="B25" s="1792" t="s">
        <v>1991</v>
      </c>
      <c r="C25" s="1812" t="s">
        <v>1930</v>
      </c>
      <c r="D25" s="1789"/>
      <c r="E25" s="1789"/>
      <c r="F25" s="1789" t="s">
        <v>1969</v>
      </c>
      <c r="G25" s="1800">
        <f t="shared" si="0"/>
        <v>0</v>
      </c>
      <c r="H25" s="1805"/>
      <c r="I25" s="1805"/>
      <c r="J25" s="1805"/>
      <c r="K25" s="1805"/>
      <c r="L25" s="1805"/>
      <c r="M25" s="1805"/>
      <c r="N25" s="1805"/>
      <c r="O25" s="1805"/>
      <c r="P25" s="1805"/>
      <c r="Q25" s="1805"/>
    </row>
    <row r="26" spans="2:17">
      <c r="B26" s="1792" t="s">
        <v>1991</v>
      </c>
      <c r="C26" s="1812" t="s">
        <v>1931</v>
      </c>
      <c r="D26" s="1789"/>
      <c r="E26" s="1789"/>
      <c r="F26" s="1789" t="s">
        <v>1969</v>
      </c>
      <c r="G26" s="1800">
        <f t="shared" si="0"/>
        <v>0</v>
      </c>
      <c r="H26" s="1805"/>
      <c r="I26" s="1805"/>
      <c r="J26" s="1805"/>
      <c r="K26" s="1805"/>
      <c r="L26" s="1805"/>
      <c r="M26" s="1805"/>
      <c r="N26" s="1805"/>
      <c r="O26" s="1805"/>
      <c r="P26" s="1805"/>
      <c r="Q26" s="1805"/>
    </row>
    <row r="27" spans="2:17">
      <c r="B27" s="1792" t="s">
        <v>1991</v>
      </c>
      <c r="C27" s="1812" t="s">
        <v>1932</v>
      </c>
      <c r="D27" s="1789"/>
      <c r="E27" s="1789"/>
      <c r="F27" s="1789" t="s">
        <v>1969</v>
      </c>
      <c r="G27" s="1800">
        <f t="shared" si="0"/>
        <v>0</v>
      </c>
      <c r="H27" s="1805"/>
      <c r="I27" s="1805"/>
      <c r="J27" s="1805"/>
      <c r="K27" s="1805"/>
      <c r="L27" s="1805"/>
      <c r="M27" s="1805"/>
      <c r="N27" s="1805"/>
      <c r="O27" s="1805"/>
      <c r="P27" s="1805"/>
      <c r="Q27" s="1805"/>
    </row>
    <row r="28" spans="2:17">
      <c r="B28" s="1792" t="s">
        <v>1991</v>
      </c>
      <c r="C28" s="1812" t="s">
        <v>1933</v>
      </c>
      <c r="D28" s="1792"/>
      <c r="E28" s="1789"/>
      <c r="F28" s="1789" t="s">
        <v>1969</v>
      </c>
      <c r="G28" s="1800">
        <f t="shared" si="0"/>
        <v>0</v>
      </c>
      <c r="H28" s="1805"/>
      <c r="I28" s="1805"/>
      <c r="J28" s="1805"/>
      <c r="K28" s="1805"/>
      <c r="L28" s="1805"/>
      <c r="M28" s="1805"/>
      <c r="N28" s="1805"/>
      <c r="O28" s="1805"/>
      <c r="P28" s="1805"/>
      <c r="Q28" s="1805"/>
    </row>
    <row r="29" spans="2:17">
      <c r="B29" s="1792" t="s">
        <v>1991</v>
      </c>
      <c r="C29" s="1812" t="s">
        <v>1934</v>
      </c>
      <c r="D29" s="1792"/>
      <c r="E29" s="1789"/>
      <c r="F29" s="1789" t="s">
        <v>1969</v>
      </c>
      <c r="G29" s="1800">
        <f t="shared" si="0"/>
        <v>0</v>
      </c>
      <c r="H29" s="1805"/>
      <c r="I29" s="1805"/>
      <c r="J29" s="1805"/>
      <c r="K29" s="1805"/>
      <c r="L29" s="1805"/>
      <c r="M29" s="1805"/>
      <c r="N29" s="1805"/>
      <c r="O29" s="1805"/>
      <c r="P29" s="1805"/>
      <c r="Q29" s="1805"/>
    </row>
    <row r="30" spans="2:17">
      <c r="B30" s="1792" t="s">
        <v>1991</v>
      </c>
      <c r="C30" s="1812" t="s">
        <v>1935</v>
      </c>
      <c r="D30" s="1792"/>
      <c r="E30" s="1789"/>
      <c r="F30" s="1789" t="s">
        <v>1969</v>
      </c>
      <c r="G30" s="1800">
        <f t="shared" si="0"/>
        <v>0</v>
      </c>
      <c r="H30" s="1805"/>
      <c r="I30" s="1805"/>
      <c r="J30" s="1805"/>
      <c r="K30" s="1805"/>
      <c r="L30" s="1805"/>
      <c r="M30" s="1805"/>
      <c r="N30" s="1805"/>
      <c r="O30" s="1805"/>
      <c r="P30" s="1805"/>
      <c r="Q30" s="1805"/>
    </row>
    <row r="31" spans="2:17">
      <c r="B31" s="1792" t="s">
        <v>1991</v>
      </c>
      <c r="C31" s="1812" t="s">
        <v>1936</v>
      </c>
      <c r="D31" s="1789"/>
      <c r="E31" s="1789"/>
      <c r="F31" s="1789" t="s">
        <v>1969</v>
      </c>
      <c r="G31" s="1800">
        <f t="shared" si="0"/>
        <v>0</v>
      </c>
      <c r="H31" s="1805"/>
      <c r="I31" s="1805"/>
      <c r="J31" s="1805"/>
      <c r="K31" s="1805"/>
      <c r="L31" s="1805"/>
      <c r="M31" s="1805"/>
      <c r="N31" s="1805"/>
      <c r="O31" s="1805"/>
      <c r="P31" s="1805"/>
      <c r="Q31" s="1805"/>
    </row>
    <row r="32" spans="2:17">
      <c r="B32" s="1792" t="s">
        <v>1991</v>
      </c>
      <c r="C32" s="1812" t="s">
        <v>1937</v>
      </c>
      <c r="D32" s="1789"/>
      <c r="E32" s="1789"/>
      <c r="F32" s="1789" t="s">
        <v>1969</v>
      </c>
      <c r="G32" s="1800">
        <f t="shared" si="0"/>
        <v>0</v>
      </c>
      <c r="H32" s="1805"/>
      <c r="I32" s="1805"/>
      <c r="J32" s="1805"/>
      <c r="K32" s="1805"/>
      <c r="L32" s="1805"/>
      <c r="M32" s="1805"/>
      <c r="N32" s="1805"/>
      <c r="O32" s="1805"/>
      <c r="P32" s="1805"/>
      <c r="Q32" s="1805"/>
    </row>
    <row r="33" spans="2:17">
      <c r="B33" s="1792" t="s">
        <v>1991</v>
      </c>
      <c r="C33" s="1812" t="s">
        <v>1938</v>
      </c>
      <c r="D33" s="1795"/>
      <c r="E33" s="1789"/>
      <c r="F33" s="1789" t="s">
        <v>1969</v>
      </c>
      <c r="G33" s="1800">
        <f t="shared" si="0"/>
        <v>0</v>
      </c>
      <c r="H33" s="1805"/>
      <c r="I33" s="1805"/>
      <c r="J33" s="1805"/>
      <c r="K33" s="1805"/>
      <c r="L33" s="1805"/>
      <c r="M33" s="1805"/>
      <c r="N33" s="1805"/>
      <c r="O33" s="1805"/>
      <c r="P33" s="1805"/>
      <c r="Q33" s="1805"/>
    </row>
    <row r="34" spans="2:17">
      <c r="B34" s="1792" t="s">
        <v>1991</v>
      </c>
      <c r="C34" s="1812" t="s">
        <v>1992</v>
      </c>
      <c r="D34" s="1789"/>
      <c r="E34" s="1789"/>
      <c r="F34" s="1789" t="s">
        <v>1969</v>
      </c>
      <c r="G34" s="1800">
        <f t="shared" si="0"/>
        <v>0</v>
      </c>
      <c r="H34" s="1805"/>
      <c r="I34" s="1805"/>
      <c r="J34" s="1805"/>
      <c r="K34" s="1805"/>
      <c r="L34" s="1805"/>
      <c r="M34" s="1805"/>
      <c r="N34" s="1805"/>
      <c r="O34" s="1805"/>
      <c r="P34" s="1805"/>
      <c r="Q34" s="1805"/>
    </row>
    <row r="35" spans="2:17">
      <c r="B35" s="1794" t="s">
        <v>1993</v>
      </c>
      <c r="C35" s="1812" t="s">
        <v>1913</v>
      </c>
      <c r="D35" s="1789"/>
      <c r="E35" s="1789"/>
      <c r="F35" s="1789" t="s">
        <v>1969</v>
      </c>
      <c r="G35" s="1800">
        <f t="shared" si="0"/>
        <v>0</v>
      </c>
      <c r="H35" s="1805"/>
      <c r="I35" s="1805"/>
      <c r="J35" s="1805"/>
      <c r="K35" s="1805"/>
      <c r="L35" s="1805"/>
      <c r="M35" s="1805"/>
      <c r="N35" s="1805"/>
      <c r="O35" s="1805"/>
      <c r="P35" s="1805"/>
      <c r="Q35" s="1805"/>
    </row>
    <row r="36" spans="2:17">
      <c r="B36" s="1792" t="s">
        <v>1993</v>
      </c>
      <c r="C36" s="1812" t="s">
        <v>1915</v>
      </c>
      <c r="D36" s="1795"/>
      <c r="E36" s="1789"/>
      <c r="F36" s="1789" t="s">
        <v>1969</v>
      </c>
      <c r="G36" s="1800">
        <f t="shared" si="0"/>
        <v>0</v>
      </c>
      <c r="H36" s="1805"/>
      <c r="I36" s="1805"/>
      <c r="J36" s="1805"/>
      <c r="K36" s="1805"/>
      <c r="L36" s="1805"/>
      <c r="M36" s="1805"/>
      <c r="N36" s="1805"/>
      <c r="O36" s="1805"/>
      <c r="P36" s="1805"/>
      <c r="Q36" s="1805"/>
    </row>
    <row r="37" spans="2:17">
      <c r="B37" s="1792" t="s">
        <v>1993</v>
      </c>
      <c r="C37" s="1812" t="s">
        <v>1916</v>
      </c>
      <c r="D37" s="1789"/>
      <c r="E37" s="1789"/>
      <c r="F37" s="1789" t="s">
        <v>1969</v>
      </c>
      <c r="G37" s="1800">
        <f t="shared" si="0"/>
        <v>0</v>
      </c>
      <c r="H37" s="1805"/>
      <c r="I37" s="1805"/>
      <c r="J37" s="1805"/>
      <c r="K37" s="1805"/>
      <c r="L37" s="1805"/>
      <c r="M37" s="1805"/>
      <c r="N37" s="1805"/>
      <c r="O37" s="1805"/>
      <c r="P37" s="1805"/>
      <c r="Q37" s="1805"/>
    </row>
    <row r="38" spans="2:17">
      <c r="B38" s="1792" t="s">
        <v>1993</v>
      </c>
      <c r="C38" s="1812" t="s">
        <v>1917</v>
      </c>
      <c r="D38" s="1795"/>
      <c r="E38" s="1789"/>
      <c r="F38" s="1789" t="s">
        <v>1969</v>
      </c>
      <c r="G38" s="1800">
        <f t="shared" si="0"/>
        <v>0</v>
      </c>
      <c r="H38" s="1805"/>
      <c r="I38" s="1805"/>
      <c r="J38" s="1805"/>
      <c r="K38" s="1805"/>
      <c r="L38" s="1805"/>
      <c r="M38" s="1805"/>
      <c r="N38" s="1805"/>
      <c r="O38" s="1805"/>
      <c r="P38" s="1805"/>
      <c r="Q38" s="1805"/>
    </row>
    <row r="39" spans="2:17">
      <c r="B39" s="1792" t="s">
        <v>1993</v>
      </c>
      <c r="C39" s="1812" t="s">
        <v>1918</v>
      </c>
      <c r="D39" s="1789"/>
      <c r="E39" s="1789"/>
      <c r="F39" s="1789" t="s">
        <v>1969</v>
      </c>
      <c r="G39" s="1800">
        <f t="shared" si="0"/>
        <v>0</v>
      </c>
      <c r="H39" s="1805"/>
      <c r="I39" s="1805"/>
      <c r="J39" s="1805"/>
      <c r="K39" s="1805"/>
      <c r="L39" s="1805"/>
      <c r="M39" s="1805"/>
      <c r="N39" s="1805"/>
      <c r="O39" s="1805"/>
      <c r="P39" s="1805"/>
      <c r="Q39" s="1805"/>
    </row>
    <row r="40" spans="2:17">
      <c r="B40" s="1792" t="s">
        <v>1993</v>
      </c>
      <c r="C40" s="1812" t="s">
        <v>1919</v>
      </c>
      <c r="D40" s="1789"/>
      <c r="E40" s="1789"/>
      <c r="F40" s="1789" t="s">
        <v>1969</v>
      </c>
      <c r="G40" s="1800">
        <f t="shared" si="0"/>
        <v>0</v>
      </c>
      <c r="H40" s="1805"/>
      <c r="I40" s="1805"/>
      <c r="J40" s="1805"/>
      <c r="K40" s="1805"/>
      <c r="L40" s="1805"/>
      <c r="M40" s="1805"/>
      <c r="N40" s="1805"/>
      <c r="O40" s="1805"/>
      <c r="P40" s="1805"/>
      <c r="Q40" s="1805"/>
    </row>
    <row r="41" spans="2:17">
      <c r="B41" s="1792" t="s">
        <v>1993</v>
      </c>
      <c r="C41" s="1812" t="s">
        <v>1920</v>
      </c>
      <c r="D41" s="1789"/>
      <c r="E41" s="1789"/>
      <c r="F41" s="1789" t="s">
        <v>1969</v>
      </c>
      <c r="G41" s="1800">
        <f t="shared" si="0"/>
        <v>0</v>
      </c>
      <c r="H41" s="1805"/>
      <c r="I41" s="1805"/>
      <c r="J41" s="1805"/>
      <c r="K41" s="1805"/>
      <c r="L41" s="1805"/>
      <c r="M41" s="1805"/>
      <c r="N41" s="1805"/>
      <c r="O41" s="1805"/>
      <c r="P41" s="1805"/>
      <c r="Q41" s="1805"/>
    </row>
    <row r="42" spans="2:17">
      <c r="B42" s="1792" t="s">
        <v>1993</v>
      </c>
      <c r="C42" s="1812" t="s">
        <v>1921</v>
      </c>
      <c r="D42" s="1789"/>
      <c r="E42" s="1789"/>
      <c r="F42" s="1789" t="s">
        <v>1969</v>
      </c>
      <c r="G42" s="1800">
        <f t="shared" si="0"/>
        <v>0</v>
      </c>
      <c r="H42" s="1805"/>
      <c r="I42" s="1805"/>
      <c r="J42" s="1805"/>
      <c r="K42" s="1805"/>
      <c r="L42" s="1805"/>
      <c r="M42" s="1805"/>
      <c r="N42" s="1805"/>
      <c r="O42" s="1805"/>
      <c r="P42" s="1805"/>
      <c r="Q42" s="1805"/>
    </row>
    <row r="43" spans="2:17">
      <c r="B43" s="1792" t="s">
        <v>1993</v>
      </c>
      <c r="C43" s="1812" t="s">
        <v>1922</v>
      </c>
      <c r="D43" s="1789"/>
      <c r="E43" s="1789"/>
      <c r="F43" s="1789" t="s">
        <v>1969</v>
      </c>
      <c r="G43" s="1800">
        <f t="shared" si="0"/>
        <v>0</v>
      </c>
      <c r="H43" s="1805"/>
      <c r="I43" s="1805"/>
      <c r="J43" s="1805"/>
      <c r="K43" s="1805"/>
      <c r="L43" s="1805"/>
      <c r="M43" s="1805"/>
      <c r="N43" s="1805"/>
      <c r="O43" s="1805"/>
      <c r="P43" s="1805"/>
      <c r="Q43" s="1805"/>
    </row>
    <row r="44" spans="2:17">
      <c r="B44" s="1792" t="s">
        <v>1993</v>
      </c>
      <c r="C44" s="1812" t="s">
        <v>1923</v>
      </c>
      <c r="D44" s="1789"/>
      <c r="E44" s="1789"/>
      <c r="F44" s="1789" t="s">
        <v>1969</v>
      </c>
      <c r="G44" s="1800">
        <f t="shared" si="0"/>
        <v>0</v>
      </c>
      <c r="H44" s="1805"/>
      <c r="I44" s="1805"/>
      <c r="J44" s="1805"/>
      <c r="K44" s="1805"/>
      <c r="L44" s="1805"/>
      <c r="M44" s="1805"/>
      <c r="N44" s="1805"/>
      <c r="O44" s="1805"/>
      <c r="P44" s="1805"/>
      <c r="Q44" s="1805"/>
    </row>
    <row r="45" spans="2:17">
      <c r="B45" s="1792" t="s">
        <v>1993</v>
      </c>
      <c r="C45" s="1812" t="s">
        <v>1924</v>
      </c>
      <c r="D45" s="1789"/>
      <c r="E45" s="1789"/>
      <c r="F45" s="1789" t="s">
        <v>1969</v>
      </c>
      <c r="G45" s="1800">
        <f t="shared" si="0"/>
        <v>0</v>
      </c>
      <c r="H45" s="1805"/>
      <c r="I45" s="1805"/>
      <c r="J45" s="1805"/>
      <c r="K45" s="1805"/>
      <c r="L45" s="1805"/>
      <c r="M45" s="1805"/>
      <c r="N45" s="1805"/>
      <c r="O45" s="1805"/>
      <c r="P45" s="1805"/>
      <c r="Q45" s="1805"/>
    </row>
    <row r="46" spans="2:17">
      <c r="B46" s="1792" t="s">
        <v>1993</v>
      </c>
      <c r="C46" s="1812" t="s">
        <v>1925</v>
      </c>
      <c r="D46" s="1789"/>
      <c r="E46" s="1789"/>
      <c r="F46" s="1789" t="s">
        <v>1969</v>
      </c>
      <c r="G46" s="1800">
        <f t="shared" si="0"/>
        <v>0</v>
      </c>
      <c r="H46" s="1805"/>
      <c r="I46" s="1805"/>
      <c r="J46" s="1805"/>
      <c r="K46" s="1805"/>
      <c r="L46" s="1805"/>
      <c r="M46" s="1805"/>
      <c r="N46" s="1805"/>
      <c r="O46" s="1805"/>
      <c r="P46" s="1805"/>
      <c r="Q46" s="1805"/>
    </row>
    <row r="47" spans="2:17">
      <c r="B47" s="1792" t="s">
        <v>1993</v>
      </c>
      <c r="C47" s="1812" t="s">
        <v>1926</v>
      </c>
      <c r="D47" s="1789"/>
      <c r="E47" s="1789"/>
      <c r="F47" s="1789" t="s">
        <v>1969</v>
      </c>
      <c r="G47" s="1800">
        <f t="shared" si="0"/>
        <v>0</v>
      </c>
      <c r="H47" s="1805"/>
      <c r="I47" s="1805"/>
      <c r="J47" s="1805"/>
      <c r="K47" s="1805"/>
      <c r="L47" s="1805"/>
      <c r="M47" s="1805"/>
      <c r="N47" s="1805"/>
      <c r="O47" s="1805"/>
      <c r="P47" s="1805"/>
      <c r="Q47" s="1805"/>
    </row>
    <row r="48" spans="2:17">
      <c r="B48" s="1792" t="s">
        <v>1993</v>
      </c>
      <c r="C48" s="1812" t="s">
        <v>1927</v>
      </c>
      <c r="D48" s="1789"/>
      <c r="E48" s="1789"/>
      <c r="F48" s="1789" t="s">
        <v>1969</v>
      </c>
      <c r="G48" s="1800">
        <f t="shared" si="0"/>
        <v>0</v>
      </c>
      <c r="H48" s="1805"/>
      <c r="I48" s="1805"/>
      <c r="J48" s="1805"/>
      <c r="K48" s="1805"/>
      <c r="L48" s="1805"/>
      <c r="M48" s="1805"/>
      <c r="N48" s="1805"/>
      <c r="O48" s="1805"/>
      <c r="P48" s="1805"/>
      <c r="Q48" s="1805"/>
    </row>
    <row r="49" spans="2:17">
      <c r="B49" s="1792" t="s">
        <v>1993</v>
      </c>
      <c r="C49" s="1812" t="s">
        <v>1928</v>
      </c>
      <c r="D49" s="1789"/>
      <c r="E49" s="1789"/>
      <c r="F49" s="1789" t="s">
        <v>1969</v>
      </c>
      <c r="G49" s="1800">
        <f t="shared" si="0"/>
        <v>0</v>
      </c>
      <c r="H49" s="1805"/>
      <c r="I49" s="1805"/>
      <c r="J49" s="1805"/>
      <c r="K49" s="1805"/>
      <c r="L49" s="1805"/>
      <c r="M49" s="1805"/>
      <c r="N49" s="1805"/>
      <c r="O49" s="1805"/>
      <c r="P49" s="1805"/>
      <c r="Q49" s="1805"/>
    </row>
    <row r="50" spans="2:17">
      <c r="B50" s="1792" t="s">
        <v>1993</v>
      </c>
      <c r="C50" s="1812" t="s">
        <v>1929</v>
      </c>
      <c r="D50" s="1789"/>
      <c r="E50" s="1789"/>
      <c r="F50" s="1789" t="s">
        <v>1969</v>
      </c>
      <c r="G50" s="1800">
        <f t="shared" si="0"/>
        <v>0</v>
      </c>
      <c r="H50" s="1805"/>
      <c r="I50" s="1805"/>
      <c r="J50" s="1805"/>
      <c r="K50" s="1805"/>
      <c r="L50" s="1805"/>
      <c r="M50" s="1805"/>
      <c r="N50" s="1805"/>
      <c r="O50" s="1805"/>
      <c r="P50" s="1805"/>
      <c r="Q50" s="1805"/>
    </row>
    <row r="51" spans="2:17">
      <c r="B51" s="1792" t="s">
        <v>1993</v>
      </c>
      <c r="C51" s="1812" t="s">
        <v>1930</v>
      </c>
      <c r="D51" s="1789"/>
      <c r="E51" s="1789"/>
      <c r="F51" s="1789" t="s">
        <v>1969</v>
      </c>
      <c r="G51" s="1800">
        <f t="shared" si="0"/>
        <v>0</v>
      </c>
      <c r="H51" s="1805"/>
      <c r="I51" s="1805"/>
      <c r="J51" s="1805"/>
      <c r="K51" s="1805"/>
      <c r="L51" s="1805"/>
      <c r="M51" s="1805"/>
      <c r="N51" s="1805"/>
      <c r="O51" s="1805"/>
      <c r="P51" s="1805"/>
      <c r="Q51" s="1805"/>
    </row>
    <row r="52" spans="2:17">
      <c r="B52" s="1792" t="s">
        <v>1993</v>
      </c>
      <c r="C52" s="1812" t="s">
        <v>1931</v>
      </c>
      <c r="D52" s="1789"/>
      <c r="E52" s="1789"/>
      <c r="F52" s="1789" t="s">
        <v>1969</v>
      </c>
      <c r="G52" s="1800">
        <f t="shared" si="0"/>
        <v>0</v>
      </c>
      <c r="H52" s="1805"/>
      <c r="I52" s="1805"/>
      <c r="J52" s="1805"/>
      <c r="K52" s="1805"/>
      <c r="L52" s="1805"/>
      <c r="M52" s="1805"/>
      <c r="N52" s="1805"/>
      <c r="O52" s="1805"/>
      <c r="P52" s="1805"/>
      <c r="Q52" s="1805"/>
    </row>
    <row r="53" spans="2:17">
      <c r="B53" s="1792" t="s">
        <v>1993</v>
      </c>
      <c r="C53" s="1812" t="s">
        <v>1932</v>
      </c>
      <c r="D53" s="1789"/>
      <c r="E53" s="1789"/>
      <c r="F53" s="1789" t="s">
        <v>1969</v>
      </c>
      <c r="G53" s="1800">
        <f t="shared" si="0"/>
        <v>0</v>
      </c>
      <c r="H53" s="1805"/>
      <c r="I53" s="1805"/>
      <c r="J53" s="1805"/>
      <c r="K53" s="1805"/>
      <c r="L53" s="1805"/>
      <c r="M53" s="1805"/>
      <c r="N53" s="1805"/>
      <c r="O53" s="1805"/>
      <c r="P53" s="1805"/>
      <c r="Q53" s="1805"/>
    </row>
    <row r="54" spans="2:17">
      <c r="B54" s="1792" t="s">
        <v>1993</v>
      </c>
      <c r="C54" s="1812" t="s">
        <v>1933</v>
      </c>
      <c r="D54" s="1789"/>
      <c r="E54" s="1789"/>
      <c r="F54" s="1789" t="s">
        <v>1969</v>
      </c>
      <c r="G54" s="1800">
        <f t="shared" si="0"/>
        <v>0</v>
      </c>
      <c r="H54" s="1805"/>
      <c r="I54" s="1805"/>
      <c r="J54" s="1805"/>
      <c r="K54" s="1805"/>
      <c r="L54" s="1805"/>
      <c r="M54" s="1805"/>
      <c r="N54" s="1805"/>
      <c r="O54" s="1805"/>
      <c r="P54" s="1805"/>
      <c r="Q54" s="1805"/>
    </row>
    <row r="55" spans="2:17">
      <c r="B55" s="1792" t="s">
        <v>1993</v>
      </c>
      <c r="C55" s="1812" t="s">
        <v>1934</v>
      </c>
      <c r="D55" s="1789"/>
      <c r="E55" s="1789"/>
      <c r="F55" s="1789" t="s">
        <v>1969</v>
      </c>
      <c r="G55" s="1800">
        <f t="shared" si="0"/>
        <v>0</v>
      </c>
      <c r="H55" s="1805"/>
      <c r="I55" s="1805"/>
      <c r="J55" s="1805"/>
      <c r="K55" s="1805"/>
      <c r="L55" s="1805"/>
      <c r="M55" s="1805"/>
      <c r="N55" s="1805"/>
      <c r="O55" s="1805"/>
      <c r="P55" s="1805"/>
      <c r="Q55" s="1805"/>
    </row>
    <row r="56" spans="2:17">
      <c r="B56" s="1792" t="s">
        <v>1993</v>
      </c>
      <c r="C56" s="1812" t="s">
        <v>1935</v>
      </c>
      <c r="D56" s="1789"/>
      <c r="E56" s="1789"/>
      <c r="F56" s="1789" t="s">
        <v>1969</v>
      </c>
      <c r="G56" s="1800">
        <f t="shared" si="0"/>
        <v>0</v>
      </c>
      <c r="H56" s="1805"/>
      <c r="I56" s="1805"/>
      <c r="J56" s="1805"/>
      <c r="K56" s="1805"/>
      <c r="L56" s="1805"/>
      <c r="M56" s="1805"/>
      <c r="N56" s="1805"/>
      <c r="O56" s="1805"/>
      <c r="P56" s="1805"/>
      <c r="Q56" s="1805"/>
    </row>
    <row r="57" spans="2:17">
      <c r="B57" s="1792" t="s">
        <v>1993</v>
      </c>
      <c r="C57" s="1812" t="s">
        <v>1936</v>
      </c>
      <c r="D57" s="1789"/>
      <c r="E57" s="1789"/>
      <c r="F57" s="1789" t="s">
        <v>1969</v>
      </c>
      <c r="G57" s="1800">
        <f t="shared" si="0"/>
        <v>0</v>
      </c>
      <c r="H57" s="1805"/>
      <c r="I57" s="1805"/>
      <c r="J57" s="1805"/>
      <c r="K57" s="1805"/>
      <c r="L57" s="1805"/>
      <c r="M57" s="1805"/>
      <c r="N57" s="1805"/>
      <c r="O57" s="1805"/>
      <c r="P57" s="1805"/>
      <c r="Q57" s="1805"/>
    </row>
    <row r="58" spans="2:17">
      <c r="B58" s="1792" t="s">
        <v>1993</v>
      </c>
      <c r="C58" s="1812" t="s">
        <v>1937</v>
      </c>
      <c r="D58" s="1789"/>
      <c r="E58" s="1789"/>
      <c r="F58" s="1789" t="s">
        <v>1969</v>
      </c>
      <c r="G58" s="1800">
        <f t="shared" si="0"/>
        <v>0</v>
      </c>
      <c r="H58" s="1805"/>
      <c r="I58" s="1805"/>
      <c r="J58" s="1805"/>
      <c r="K58" s="1805"/>
      <c r="L58" s="1805"/>
      <c r="M58" s="1805"/>
      <c r="N58" s="1805"/>
      <c r="O58" s="1805"/>
      <c r="P58" s="1805"/>
      <c r="Q58" s="1805"/>
    </row>
    <row r="59" spans="2:17">
      <c r="B59" s="1792" t="s">
        <v>1993</v>
      </c>
      <c r="C59" s="1812" t="s">
        <v>1938</v>
      </c>
      <c r="D59" s="1789"/>
      <c r="E59" s="1789"/>
      <c r="F59" s="1789" t="s">
        <v>1969</v>
      </c>
      <c r="G59" s="1800">
        <f t="shared" si="0"/>
        <v>0</v>
      </c>
      <c r="H59" s="1805"/>
      <c r="I59" s="1805"/>
      <c r="J59" s="1805"/>
      <c r="K59" s="1805"/>
      <c r="L59" s="1805"/>
      <c r="M59" s="1805"/>
      <c r="N59" s="1805"/>
      <c r="O59" s="1805"/>
      <c r="P59" s="1805"/>
      <c r="Q59" s="1805"/>
    </row>
    <row r="60" spans="2:17">
      <c r="B60" s="1792" t="s">
        <v>1993</v>
      </c>
      <c r="C60" s="1812" t="s">
        <v>1992</v>
      </c>
      <c r="D60" s="1789"/>
      <c r="E60" s="1789"/>
      <c r="F60" s="1789" t="s">
        <v>1969</v>
      </c>
      <c r="G60" s="1800">
        <f t="shared" si="0"/>
        <v>0</v>
      </c>
      <c r="H60" s="1805"/>
      <c r="I60" s="1805"/>
      <c r="J60" s="1805"/>
      <c r="K60" s="1805"/>
      <c r="L60" s="1805"/>
      <c r="M60" s="1805"/>
      <c r="N60" s="1805"/>
      <c r="O60" s="1805"/>
      <c r="P60" s="1805"/>
      <c r="Q60" s="1805"/>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theme="9" tint="0.59999389629810485"/>
  </sheetPr>
  <dimension ref="A1:AB163"/>
  <sheetViews>
    <sheetView zoomScale="80" zoomScaleNormal="80" workbookViewId="0">
      <pane ySplit="8" topLeftCell="A9" activePane="bottomLeft" state="frozen"/>
      <selection activeCell="B145" sqref="B145"/>
      <selection pane="bottomLeft" activeCell="B145" sqref="B145"/>
    </sheetView>
  </sheetViews>
  <sheetFormatPr defaultRowHeight="12.75"/>
  <cols>
    <col min="1" max="1" width="1.25" customWidth="1"/>
    <col min="2" max="2" width="19" customWidth="1"/>
    <col min="3" max="3" width="18" bestFit="1" customWidth="1"/>
    <col min="4" max="4" width="15.75" bestFit="1" customWidth="1"/>
    <col min="5" max="5" width="7.625" customWidth="1"/>
    <col min="6" max="6" width="5.125" bestFit="1" customWidth="1"/>
    <col min="7" max="7" width="7.25" customWidth="1"/>
    <col min="20" max="20" width="4" customWidth="1"/>
    <col min="21" max="21" width="12.25" customWidth="1"/>
    <col min="24" max="24" width="9.5" customWidth="1"/>
    <col min="26" max="26" width="14.375" customWidth="1"/>
    <col min="28" max="28" width="12.875" customWidth="1"/>
  </cols>
  <sheetData>
    <row r="1" spans="1:28" ht="24.75">
      <c r="A1" s="1720" t="s">
        <v>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row>
    <row r="2" spans="1:28"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row>
    <row r="3" spans="1:28"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c r="AA3" s="1742"/>
      <c r="AB3" s="1742"/>
    </row>
    <row r="4" spans="1:28">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8" ht="19.5">
      <c r="A5" s="1741" t="s">
        <v>1994</v>
      </c>
    </row>
    <row r="7" spans="1:28" ht="15">
      <c r="H7" s="1813" t="s">
        <v>152</v>
      </c>
      <c r="I7" s="1814"/>
      <c r="J7" s="1813" t="s">
        <v>151</v>
      </c>
      <c r="K7" s="1815"/>
      <c r="L7" s="1815"/>
      <c r="M7" s="1815"/>
      <c r="N7" s="1815"/>
      <c r="O7" s="1815"/>
      <c r="P7" s="1815"/>
      <c r="Q7" s="1815"/>
      <c r="R7" s="1816" t="s">
        <v>1717</v>
      </c>
      <c r="S7" s="1814"/>
    </row>
    <row r="8" spans="1:28" ht="51.75">
      <c r="B8" s="1795" t="s">
        <v>1995</v>
      </c>
      <c r="C8" s="1784" t="s">
        <v>1996</v>
      </c>
      <c r="D8" s="1784" t="s">
        <v>1707</v>
      </c>
      <c r="E8" s="1784" t="s">
        <v>1997</v>
      </c>
      <c r="F8" s="1784" t="s">
        <v>240</v>
      </c>
      <c r="G8" s="1785" t="s">
        <v>239</v>
      </c>
      <c r="H8" s="1786">
        <v>2012</v>
      </c>
      <c r="I8" s="1786">
        <v>2013</v>
      </c>
      <c r="J8" s="1786">
        <v>2014</v>
      </c>
      <c r="K8" s="1786">
        <v>2015</v>
      </c>
      <c r="L8" s="1786">
        <v>2016</v>
      </c>
      <c r="M8" s="1786">
        <v>2017</v>
      </c>
      <c r="N8" s="1786">
        <v>2018</v>
      </c>
      <c r="O8" s="1786">
        <v>2019</v>
      </c>
      <c r="P8" s="1786">
        <v>2020</v>
      </c>
      <c r="Q8" s="1786">
        <v>2021</v>
      </c>
      <c r="R8" s="1817">
        <v>2022</v>
      </c>
      <c r="S8" s="1817">
        <v>2023</v>
      </c>
      <c r="U8" s="1818" t="s">
        <v>1998</v>
      </c>
      <c r="V8" s="1818" t="s">
        <v>1999</v>
      </c>
      <c r="W8" s="1818" t="s">
        <v>2000</v>
      </c>
      <c r="X8" s="1818" t="s">
        <v>2001</v>
      </c>
      <c r="Y8" s="1818" t="s">
        <v>2002</v>
      </c>
      <c r="Z8" s="1818" t="s">
        <v>2003</v>
      </c>
      <c r="AA8" s="1818" t="s">
        <v>2004</v>
      </c>
      <c r="AB8" s="1818" t="s">
        <v>2005</v>
      </c>
    </row>
    <row r="9" spans="1:28">
      <c r="B9" s="1792" t="s">
        <v>1995</v>
      </c>
      <c r="C9" s="1819" t="s">
        <v>2006</v>
      </c>
      <c r="D9" s="1820" t="s">
        <v>2007</v>
      </c>
      <c r="E9" s="1821"/>
      <c r="F9" s="1789" t="s">
        <v>2008</v>
      </c>
      <c r="G9" s="1800">
        <f>SUM(J9:Q9)</f>
        <v>0</v>
      </c>
      <c r="H9" s="1805"/>
      <c r="I9" s="1805"/>
      <c r="J9" s="1805"/>
      <c r="K9" s="1805"/>
      <c r="L9" s="1805"/>
      <c r="M9" s="1805"/>
      <c r="N9" s="1805"/>
      <c r="O9" s="1805"/>
      <c r="P9" s="1805"/>
      <c r="Q9" s="1805"/>
      <c r="R9" s="1805"/>
      <c r="S9" s="1805"/>
      <c r="U9" s="1822"/>
      <c r="V9" s="1822"/>
      <c r="W9" s="1822"/>
      <c r="X9" s="1822"/>
      <c r="Y9" s="1822"/>
      <c r="Z9" s="1822"/>
      <c r="AA9" s="1822"/>
      <c r="AB9" s="1822"/>
    </row>
    <row r="10" spans="1:28">
      <c r="B10" s="1792" t="s">
        <v>1995</v>
      </c>
      <c r="C10" s="1819" t="s">
        <v>2006</v>
      </c>
      <c r="D10" s="1820" t="s">
        <v>2009</v>
      </c>
      <c r="E10" s="1822"/>
      <c r="F10" s="1789" t="s">
        <v>2008</v>
      </c>
      <c r="G10" s="1800">
        <f t="shared" ref="G10:G73" si="0">SUM(J10:Q10)</f>
        <v>0</v>
      </c>
      <c r="H10" s="1805"/>
      <c r="I10" s="1805"/>
      <c r="J10" s="1805"/>
      <c r="K10" s="1805"/>
      <c r="L10" s="1805"/>
      <c r="M10" s="1805"/>
      <c r="N10" s="1805"/>
      <c r="O10" s="1805"/>
      <c r="P10" s="1805"/>
      <c r="Q10" s="1805"/>
      <c r="R10" s="1805"/>
      <c r="S10" s="1805"/>
      <c r="U10" s="1822"/>
      <c r="V10" s="1822"/>
      <c r="W10" s="1822"/>
      <c r="X10" s="1822"/>
      <c r="Y10" s="1822"/>
      <c r="Z10" s="1822"/>
      <c r="AA10" s="1822"/>
      <c r="AB10" s="1822"/>
    </row>
    <row r="11" spans="1:28">
      <c r="B11" s="1792" t="s">
        <v>1995</v>
      </c>
      <c r="C11" s="1819" t="s">
        <v>2006</v>
      </c>
      <c r="D11" s="1820" t="s">
        <v>2010</v>
      </c>
      <c r="E11" s="1822"/>
      <c r="F11" s="1789" t="s">
        <v>2008</v>
      </c>
      <c r="G11" s="1800">
        <f t="shared" si="0"/>
        <v>0</v>
      </c>
      <c r="H11" s="1805"/>
      <c r="I11" s="1805"/>
      <c r="J11" s="1805"/>
      <c r="K11" s="1805"/>
      <c r="L11" s="1805"/>
      <c r="M11" s="1805"/>
      <c r="N11" s="1805"/>
      <c r="O11" s="1805"/>
      <c r="P11" s="1805"/>
      <c r="Q11" s="1805"/>
      <c r="R11" s="1805"/>
      <c r="S11" s="1805"/>
      <c r="U11" s="1822"/>
      <c r="V11" s="1822"/>
      <c r="W11" s="1822"/>
      <c r="X11" s="1822"/>
      <c r="Y11" s="1822"/>
      <c r="Z11" s="1822"/>
      <c r="AA11" s="1822"/>
      <c r="AB11" s="1822"/>
    </row>
    <row r="12" spans="1:28">
      <c r="B12" s="1792" t="s">
        <v>1995</v>
      </c>
      <c r="C12" s="1819" t="s">
        <v>2011</v>
      </c>
      <c r="D12" s="1820" t="s">
        <v>2007</v>
      </c>
      <c r="E12" s="1822"/>
      <c r="F12" s="1789" t="s">
        <v>2008</v>
      </c>
      <c r="G12" s="1800">
        <f t="shared" si="0"/>
        <v>0</v>
      </c>
      <c r="H12" s="1805"/>
      <c r="I12" s="1805"/>
      <c r="J12" s="1805"/>
      <c r="K12" s="1805"/>
      <c r="L12" s="1805"/>
      <c r="M12" s="1805"/>
      <c r="N12" s="1805"/>
      <c r="O12" s="1805"/>
      <c r="P12" s="1805"/>
      <c r="Q12" s="1805"/>
      <c r="R12" s="1805"/>
      <c r="S12" s="1805"/>
      <c r="U12" s="1822"/>
      <c r="V12" s="1822"/>
      <c r="W12" s="1822"/>
      <c r="X12" s="1822"/>
      <c r="Y12" s="1822"/>
      <c r="Z12" s="1822"/>
      <c r="AA12" s="1822"/>
      <c r="AB12" s="1822"/>
    </row>
    <row r="13" spans="1:28">
      <c r="B13" s="1792" t="s">
        <v>1995</v>
      </c>
      <c r="C13" s="1819" t="s">
        <v>2011</v>
      </c>
      <c r="D13" s="1820" t="s">
        <v>2009</v>
      </c>
      <c r="E13" s="1822"/>
      <c r="F13" s="1789" t="s">
        <v>2008</v>
      </c>
      <c r="G13" s="1800">
        <f t="shared" si="0"/>
        <v>0</v>
      </c>
      <c r="H13" s="1805"/>
      <c r="I13" s="1805"/>
      <c r="J13" s="1805"/>
      <c r="K13" s="1805"/>
      <c r="L13" s="1805"/>
      <c r="M13" s="1805"/>
      <c r="N13" s="1805"/>
      <c r="O13" s="1805"/>
      <c r="P13" s="1805"/>
      <c r="Q13" s="1805"/>
      <c r="R13" s="1805"/>
      <c r="S13" s="1805"/>
      <c r="U13" s="1822"/>
      <c r="V13" s="1822"/>
      <c r="W13" s="1822"/>
      <c r="X13" s="1822"/>
      <c r="Y13" s="1822"/>
      <c r="Z13" s="1822"/>
      <c r="AA13" s="1822"/>
      <c r="AB13" s="1822"/>
    </row>
    <row r="14" spans="1:28">
      <c r="B14" s="1792" t="s">
        <v>1995</v>
      </c>
      <c r="C14" s="1819" t="s">
        <v>2011</v>
      </c>
      <c r="D14" s="1820" t="s">
        <v>2010</v>
      </c>
      <c r="E14" s="1822"/>
      <c r="F14" s="1789" t="s">
        <v>2008</v>
      </c>
      <c r="G14" s="1800">
        <f t="shared" si="0"/>
        <v>0</v>
      </c>
      <c r="H14" s="1805"/>
      <c r="I14" s="1805"/>
      <c r="J14" s="1805"/>
      <c r="K14" s="1805"/>
      <c r="L14" s="1805"/>
      <c r="M14" s="1805"/>
      <c r="N14" s="1805"/>
      <c r="O14" s="1805"/>
      <c r="P14" s="1805"/>
      <c r="Q14" s="1805"/>
      <c r="R14" s="1805"/>
      <c r="S14" s="1805"/>
      <c r="U14" s="1822"/>
      <c r="V14" s="1822"/>
      <c r="W14" s="1822"/>
      <c r="X14" s="1822"/>
      <c r="Y14" s="1822"/>
      <c r="Z14" s="1822"/>
      <c r="AA14" s="1822"/>
      <c r="AB14" s="1822"/>
    </row>
    <row r="15" spans="1:28">
      <c r="B15" s="1792" t="s">
        <v>1995</v>
      </c>
      <c r="C15" s="1819" t="s">
        <v>2011</v>
      </c>
      <c r="D15" s="1820" t="s">
        <v>2012</v>
      </c>
      <c r="E15" s="1822"/>
      <c r="F15" s="1789" t="s">
        <v>2008</v>
      </c>
      <c r="G15" s="1800">
        <f t="shared" si="0"/>
        <v>0</v>
      </c>
      <c r="H15" s="1805"/>
      <c r="I15" s="1805"/>
      <c r="J15" s="1805"/>
      <c r="K15" s="1805"/>
      <c r="L15" s="1805"/>
      <c r="M15" s="1805"/>
      <c r="N15" s="1805"/>
      <c r="O15" s="1805"/>
      <c r="P15" s="1805"/>
      <c r="Q15" s="1805"/>
      <c r="R15" s="1805"/>
      <c r="S15" s="1805"/>
      <c r="U15" s="1822"/>
      <c r="V15" s="1822"/>
      <c r="W15" s="1822"/>
      <c r="X15" s="1822"/>
      <c r="Y15" s="1822"/>
      <c r="Z15" s="1822"/>
      <c r="AA15" s="1822"/>
      <c r="AB15" s="1822"/>
    </row>
    <row r="16" spans="1:28">
      <c r="B16" s="1792" t="s">
        <v>1995</v>
      </c>
      <c r="C16" s="1819" t="s">
        <v>2013</v>
      </c>
      <c r="D16" s="1820" t="s">
        <v>2007</v>
      </c>
      <c r="E16" s="1822"/>
      <c r="F16" s="1789" t="s">
        <v>2008</v>
      </c>
      <c r="G16" s="1800">
        <f t="shared" si="0"/>
        <v>0</v>
      </c>
      <c r="H16" s="1805"/>
      <c r="I16" s="1805"/>
      <c r="J16" s="1805"/>
      <c r="K16" s="1805"/>
      <c r="L16" s="1805"/>
      <c r="M16" s="1805"/>
      <c r="N16" s="1805"/>
      <c r="O16" s="1805"/>
      <c r="P16" s="1805"/>
      <c r="Q16" s="1805"/>
      <c r="R16" s="1805"/>
      <c r="S16" s="1805"/>
      <c r="U16" s="1822"/>
      <c r="V16" s="1822"/>
      <c r="W16" s="1822"/>
      <c r="X16" s="1822"/>
      <c r="Y16" s="1822"/>
      <c r="Z16" s="1822"/>
      <c r="AA16" s="1822"/>
      <c r="AB16" s="1822"/>
    </row>
    <row r="17" spans="2:28">
      <c r="B17" s="1792" t="s">
        <v>1995</v>
      </c>
      <c r="C17" s="1819" t="s">
        <v>2013</v>
      </c>
      <c r="D17" s="1820" t="s">
        <v>2009</v>
      </c>
      <c r="E17" s="1822"/>
      <c r="F17" s="1789" t="s">
        <v>2008</v>
      </c>
      <c r="G17" s="1800">
        <f t="shared" si="0"/>
        <v>0</v>
      </c>
      <c r="H17" s="1805"/>
      <c r="I17" s="1805"/>
      <c r="J17" s="1805"/>
      <c r="K17" s="1805"/>
      <c r="L17" s="1805"/>
      <c r="M17" s="1805"/>
      <c r="N17" s="1805"/>
      <c r="O17" s="1805"/>
      <c r="P17" s="1805"/>
      <c r="Q17" s="1805"/>
      <c r="R17" s="1805"/>
      <c r="S17" s="1805"/>
      <c r="U17" s="1822"/>
      <c r="V17" s="1822"/>
      <c r="W17" s="1822"/>
      <c r="X17" s="1822"/>
      <c r="Y17" s="1822"/>
      <c r="Z17" s="1822"/>
      <c r="AA17" s="1822"/>
      <c r="AB17" s="1822"/>
    </row>
    <row r="18" spans="2:28">
      <c r="B18" s="1792" t="s">
        <v>1995</v>
      </c>
      <c r="C18" s="1819" t="s">
        <v>2014</v>
      </c>
      <c r="D18" s="1820" t="s">
        <v>2015</v>
      </c>
      <c r="E18" s="1822"/>
      <c r="F18" s="1789" t="s">
        <v>2008</v>
      </c>
      <c r="G18" s="1800">
        <f t="shared" si="0"/>
        <v>0</v>
      </c>
      <c r="H18" s="1805"/>
      <c r="I18" s="1805"/>
      <c r="J18" s="1805"/>
      <c r="K18" s="1805"/>
      <c r="L18" s="1805"/>
      <c r="M18" s="1805"/>
      <c r="N18" s="1805"/>
      <c r="O18" s="1805"/>
      <c r="P18" s="1805"/>
      <c r="Q18" s="1805"/>
      <c r="R18" s="1805"/>
      <c r="S18" s="1805"/>
      <c r="U18" s="1822"/>
      <c r="V18" s="1822"/>
      <c r="W18" s="1822"/>
      <c r="X18" s="1822"/>
      <c r="Y18" s="1822"/>
      <c r="Z18" s="1822"/>
      <c r="AA18" s="1822"/>
      <c r="AB18" s="1822"/>
    </row>
    <row r="19" spans="2:28">
      <c r="B19" s="1792" t="s">
        <v>1995</v>
      </c>
      <c r="C19" s="1819" t="s">
        <v>2014</v>
      </c>
      <c r="D19" s="1820" t="s">
        <v>2016</v>
      </c>
      <c r="E19" s="1822"/>
      <c r="F19" s="1789" t="s">
        <v>2008</v>
      </c>
      <c r="G19" s="1800">
        <f t="shared" si="0"/>
        <v>0</v>
      </c>
      <c r="H19" s="1805"/>
      <c r="I19" s="1805"/>
      <c r="J19" s="1805"/>
      <c r="K19" s="1805"/>
      <c r="L19" s="1805"/>
      <c r="M19" s="1805"/>
      <c r="N19" s="1805"/>
      <c r="O19" s="1805"/>
      <c r="P19" s="1805"/>
      <c r="Q19" s="1805"/>
      <c r="R19" s="1805"/>
      <c r="S19" s="1805"/>
      <c r="U19" s="1822"/>
      <c r="V19" s="1822"/>
      <c r="W19" s="1822"/>
      <c r="X19" s="1822"/>
      <c r="Y19" s="1822"/>
      <c r="Z19" s="1822"/>
      <c r="AA19" s="1822"/>
      <c r="AB19" s="1822"/>
    </row>
    <row r="20" spans="2:28">
      <c r="B20" s="1792" t="s">
        <v>1995</v>
      </c>
      <c r="C20" s="1819" t="s">
        <v>2014</v>
      </c>
      <c r="D20" s="1820" t="s">
        <v>2017</v>
      </c>
      <c r="E20" s="1822"/>
      <c r="F20" s="1789" t="s">
        <v>2008</v>
      </c>
      <c r="G20" s="1800">
        <f t="shared" si="0"/>
        <v>0</v>
      </c>
      <c r="H20" s="1805"/>
      <c r="I20" s="1805"/>
      <c r="J20" s="1805"/>
      <c r="K20" s="1805"/>
      <c r="L20" s="1805"/>
      <c r="M20" s="1805"/>
      <c r="N20" s="1805"/>
      <c r="O20" s="1805"/>
      <c r="P20" s="1805"/>
      <c r="Q20" s="1805"/>
      <c r="R20" s="1805"/>
      <c r="S20" s="1805"/>
      <c r="U20" s="1822"/>
      <c r="V20" s="1822"/>
      <c r="W20" s="1822"/>
      <c r="X20" s="1822"/>
      <c r="Y20" s="1822"/>
      <c r="Z20" s="1822"/>
      <c r="AA20" s="1822"/>
      <c r="AB20" s="1822"/>
    </row>
    <row r="21" spans="2:28">
      <c r="B21" s="1792" t="s">
        <v>1995</v>
      </c>
      <c r="C21" s="1819" t="s">
        <v>2014</v>
      </c>
      <c r="D21" s="1820" t="s">
        <v>2018</v>
      </c>
      <c r="E21" s="1822"/>
      <c r="F21" s="1789" t="s">
        <v>2008</v>
      </c>
      <c r="G21" s="1800">
        <f t="shared" si="0"/>
        <v>0</v>
      </c>
      <c r="H21" s="1805"/>
      <c r="I21" s="1805"/>
      <c r="J21" s="1805"/>
      <c r="K21" s="1805"/>
      <c r="L21" s="1805"/>
      <c r="M21" s="1805"/>
      <c r="N21" s="1805"/>
      <c r="O21" s="1805"/>
      <c r="P21" s="1805"/>
      <c r="Q21" s="1805"/>
      <c r="R21" s="1805"/>
      <c r="S21" s="1805"/>
      <c r="U21" s="1822"/>
      <c r="V21" s="1822"/>
      <c r="W21" s="1822"/>
      <c r="X21" s="1822"/>
      <c r="Y21" s="1822"/>
      <c r="Z21" s="1822"/>
      <c r="AA21" s="1822"/>
      <c r="AB21" s="1822"/>
    </row>
    <row r="22" spans="2:28">
      <c r="B22" s="1792" t="s">
        <v>1995</v>
      </c>
      <c r="C22" s="1819" t="s">
        <v>2019</v>
      </c>
      <c r="D22" s="1820" t="s">
        <v>2007</v>
      </c>
      <c r="E22" s="1822"/>
      <c r="F22" s="1789" t="s">
        <v>2008</v>
      </c>
      <c r="G22" s="1800">
        <f t="shared" si="0"/>
        <v>0</v>
      </c>
      <c r="H22" s="1805"/>
      <c r="I22" s="1805"/>
      <c r="J22" s="1805"/>
      <c r="K22" s="1805"/>
      <c r="L22" s="1805"/>
      <c r="M22" s="1805"/>
      <c r="N22" s="1805"/>
      <c r="O22" s="1805"/>
      <c r="P22" s="1805"/>
      <c r="Q22" s="1805"/>
      <c r="R22" s="1805"/>
      <c r="S22" s="1805"/>
      <c r="U22" s="1822"/>
      <c r="V22" s="1822"/>
      <c r="W22" s="1822"/>
      <c r="X22" s="1822"/>
      <c r="Y22" s="1822"/>
      <c r="Z22" s="1822"/>
      <c r="AA22" s="1822"/>
      <c r="AB22" s="1822"/>
    </row>
    <row r="23" spans="2:28">
      <c r="B23" s="1792" t="s">
        <v>1995</v>
      </c>
      <c r="C23" s="1819" t="s">
        <v>2019</v>
      </c>
      <c r="D23" s="1820" t="s">
        <v>2009</v>
      </c>
      <c r="E23" s="1822"/>
      <c r="F23" s="1789" t="s">
        <v>2008</v>
      </c>
      <c r="G23" s="1800">
        <f t="shared" si="0"/>
        <v>0</v>
      </c>
      <c r="H23" s="1805"/>
      <c r="I23" s="1805"/>
      <c r="J23" s="1805"/>
      <c r="K23" s="1805"/>
      <c r="L23" s="1805"/>
      <c r="M23" s="1805"/>
      <c r="N23" s="1805"/>
      <c r="O23" s="1805"/>
      <c r="P23" s="1805"/>
      <c r="Q23" s="1805"/>
      <c r="R23" s="1805"/>
      <c r="S23" s="1805"/>
      <c r="U23" s="1822"/>
      <c r="V23" s="1822"/>
      <c r="W23" s="1822"/>
      <c r="X23" s="1822"/>
      <c r="Y23" s="1822"/>
      <c r="Z23" s="1822"/>
      <c r="AA23" s="1822"/>
      <c r="AB23" s="1822"/>
    </row>
    <row r="24" spans="2:28">
      <c r="B24" s="1792" t="s">
        <v>1995</v>
      </c>
      <c r="C24" s="1819" t="s">
        <v>2019</v>
      </c>
      <c r="D24" s="1820" t="s">
        <v>2010</v>
      </c>
      <c r="E24" s="1822"/>
      <c r="F24" s="1789" t="s">
        <v>2008</v>
      </c>
      <c r="G24" s="1800">
        <f t="shared" si="0"/>
        <v>0</v>
      </c>
      <c r="H24" s="1805"/>
      <c r="I24" s="1805"/>
      <c r="J24" s="1805"/>
      <c r="K24" s="1805"/>
      <c r="L24" s="1805"/>
      <c r="M24" s="1805"/>
      <c r="N24" s="1805"/>
      <c r="O24" s="1805"/>
      <c r="P24" s="1805"/>
      <c r="Q24" s="1805"/>
      <c r="R24" s="1805"/>
      <c r="S24" s="1805"/>
      <c r="U24" s="1822"/>
      <c r="V24" s="1822"/>
      <c r="W24" s="1822"/>
      <c r="X24" s="1822"/>
      <c r="Y24" s="1822"/>
      <c r="Z24" s="1822"/>
      <c r="AA24" s="1822"/>
      <c r="AB24" s="1822"/>
    </row>
    <row r="25" spans="2:28">
      <c r="B25" s="1792" t="s">
        <v>1995</v>
      </c>
      <c r="C25" s="1819" t="s">
        <v>2019</v>
      </c>
      <c r="D25" s="1820" t="s">
        <v>2012</v>
      </c>
      <c r="E25" s="1822"/>
      <c r="F25" s="1789" t="s">
        <v>2008</v>
      </c>
      <c r="G25" s="1800">
        <f t="shared" si="0"/>
        <v>0</v>
      </c>
      <c r="H25" s="1805"/>
      <c r="I25" s="1805"/>
      <c r="J25" s="1805"/>
      <c r="K25" s="1805"/>
      <c r="L25" s="1805"/>
      <c r="M25" s="1805"/>
      <c r="N25" s="1805"/>
      <c r="O25" s="1805"/>
      <c r="P25" s="1805"/>
      <c r="Q25" s="1805"/>
      <c r="R25" s="1805"/>
      <c r="S25" s="1805"/>
      <c r="U25" s="1822"/>
      <c r="V25" s="1822"/>
      <c r="W25" s="1822"/>
      <c r="X25" s="1822"/>
      <c r="Y25" s="1822"/>
      <c r="Z25" s="1822"/>
      <c r="AA25" s="1822"/>
      <c r="AB25" s="1822"/>
    </row>
    <row r="26" spans="2:28">
      <c r="B26" s="1792" t="s">
        <v>1995</v>
      </c>
      <c r="C26" s="1819" t="s">
        <v>1742</v>
      </c>
      <c r="D26" s="1820" t="s">
        <v>2009</v>
      </c>
      <c r="E26" s="1822"/>
      <c r="F26" s="1789" t="s">
        <v>2008</v>
      </c>
      <c r="G26" s="1800">
        <f t="shared" si="0"/>
        <v>0</v>
      </c>
      <c r="H26" s="1805"/>
      <c r="I26" s="1805"/>
      <c r="J26" s="1805"/>
      <c r="K26" s="1805"/>
      <c r="L26" s="1805"/>
      <c r="M26" s="1805"/>
      <c r="N26" s="1805"/>
      <c r="O26" s="1805"/>
      <c r="P26" s="1805"/>
      <c r="Q26" s="1805"/>
      <c r="R26" s="1805"/>
      <c r="S26" s="1805"/>
      <c r="U26" s="1822"/>
      <c r="V26" s="1822"/>
      <c r="W26" s="1822"/>
      <c r="X26" s="1822"/>
      <c r="Y26" s="1822"/>
      <c r="Z26" s="1822"/>
      <c r="AA26" s="1822"/>
      <c r="AB26" s="1822"/>
    </row>
    <row r="27" spans="2:28">
      <c r="B27" s="1792" t="s">
        <v>1995</v>
      </c>
      <c r="C27" s="1819" t="s">
        <v>1742</v>
      </c>
      <c r="D27" s="1820" t="s">
        <v>2010</v>
      </c>
      <c r="E27" s="1822"/>
      <c r="F27" s="1789" t="s">
        <v>2008</v>
      </c>
      <c r="G27" s="1800">
        <f t="shared" si="0"/>
        <v>0</v>
      </c>
      <c r="H27" s="1805"/>
      <c r="I27" s="1805"/>
      <c r="J27" s="1805"/>
      <c r="K27" s="1805"/>
      <c r="L27" s="1805"/>
      <c r="M27" s="1805"/>
      <c r="N27" s="1805"/>
      <c r="O27" s="1805"/>
      <c r="P27" s="1805"/>
      <c r="Q27" s="1805"/>
      <c r="R27" s="1805"/>
      <c r="S27" s="1805"/>
      <c r="U27" s="1822"/>
      <c r="V27" s="1822"/>
      <c r="W27" s="1822"/>
      <c r="X27" s="1822"/>
      <c r="Y27" s="1822"/>
      <c r="Z27" s="1822"/>
      <c r="AA27" s="1822"/>
      <c r="AB27" s="1822"/>
    </row>
    <row r="28" spans="2:28">
      <c r="B28" s="1792" t="s">
        <v>1995</v>
      </c>
      <c r="C28" s="1819" t="s">
        <v>2020</v>
      </c>
      <c r="D28" s="1820" t="s">
        <v>2007</v>
      </c>
      <c r="E28" s="1822"/>
      <c r="F28" s="1789" t="s">
        <v>2008</v>
      </c>
      <c r="G28" s="1800">
        <f t="shared" si="0"/>
        <v>0</v>
      </c>
      <c r="H28" s="1805"/>
      <c r="I28" s="1805"/>
      <c r="J28" s="1805"/>
      <c r="K28" s="1805"/>
      <c r="L28" s="1805"/>
      <c r="M28" s="1805"/>
      <c r="N28" s="1805"/>
      <c r="O28" s="1805"/>
      <c r="P28" s="1805"/>
      <c r="Q28" s="1805"/>
      <c r="R28" s="1805"/>
      <c r="S28" s="1805"/>
      <c r="U28" s="1822"/>
      <c r="V28" s="1822"/>
      <c r="W28" s="1822"/>
      <c r="X28" s="1822"/>
      <c r="Y28" s="1822"/>
      <c r="Z28" s="1822"/>
      <c r="AA28" s="1822"/>
      <c r="AB28" s="1822"/>
    </row>
    <row r="29" spans="2:28">
      <c r="B29" s="1792" t="s">
        <v>1995</v>
      </c>
      <c r="C29" s="1819" t="s">
        <v>2020</v>
      </c>
      <c r="D29" s="1820" t="s">
        <v>2009</v>
      </c>
      <c r="E29" s="1822"/>
      <c r="F29" s="1789" t="s">
        <v>2008</v>
      </c>
      <c r="G29" s="1800">
        <f t="shared" si="0"/>
        <v>0</v>
      </c>
      <c r="H29" s="1805"/>
      <c r="I29" s="1805"/>
      <c r="J29" s="1805"/>
      <c r="K29" s="1805"/>
      <c r="L29" s="1805"/>
      <c r="M29" s="1805"/>
      <c r="N29" s="1805"/>
      <c r="O29" s="1805"/>
      <c r="P29" s="1805"/>
      <c r="Q29" s="1805"/>
      <c r="R29" s="1805"/>
      <c r="S29" s="1805"/>
      <c r="U29" s="1822"/>
      <c r="V29" s="1822"/>
      <c r="W29" s="1822"/>
      <c r="X29" s="1822"/>
      <c r="Y29" s="1822"/>
      <c r="Z29" s="1822"/>
      <c r="AA29" s="1822"/>
      <c r="AB29" s="1822"/>
    </row>
    <row r="30" spans="2:28">
      <c r="B30" s="1792" t="s">
        <v>1995</v>
      </c>
      <c r="C30" s="1819" t="s">
        <v>2021</v>
      </c>
      <c r="D30" s="1820" t="s">
        <v>2007</v>
      </c>
      <c r="E30" s="1822"/>
      <c r="F30" s="1789" t="s">
        <v>2008</v>
      </c>
      <c r="G30" s="1800">
        <f t="shared" si="0"/>
        <v>0</v>
      </c>
      <c r="H30" s="1805"/>
      <c r="I30" s="1805"/>
      <c r="J30" s="1805"/>
      <c r="K30" s="1805"/>
      <c r="L30" s="1805"/>
      <c r="M30" s="1805"/>
      <c r="N30" s="1805"/>
      <c r="O30" s="1805"/>
      <c r="P30" s="1805"/>
      <c r="Q30" s="1805"/>
      <c r="R30" s="1805"/>
      <c r="S30" s="1805"/>
      <c r="U30" s="1822"/>
      <c r="V30" s="1822"/>
      <c r="W30" s="1822"/>
      <c r="X30" s="1822"/>
      <c r="Y30" s="1822"/>
      <c r="Z30" s="1822"/>
      <c r="AA30" s="1822"/>
      <c r="AB30" s="1822"/>
    </row>
    <row r="31" spans="2:28">
      <c r="B31" s="1792" t="s">
        <v>1995</v>
      </c>
      <c r="C31" s="1819" t="s">
        <v>2021</v>
      </c>
      <c r="D31" s="1820" t="s">
        <v>2009</v>
      </c>
      <c r="E31" s="1822"/>
      <c r="F31" s="1789" t="s">
        <v>2008</v>
      </c>
      <c r="G31" s="1800">
        <f t="shared" si="0"/>
        <v>0</v>
      </c>
      <c r="H31" s="1805"/>
      <c r="I31" s="1805"/>
      <c r="J31" s="1805"/>
      <c r="K31" s="1805"/>
      <c r="L31" s="1805"/>
      <c r="M31" s="1805"/>
      <c r="N31" s="1805"/>
      <c r="O31" s="1805"/>
      <c r="P31" s="1805"/>
      <c r="Q31" s="1805"/>
      <c r="R31" s="1805"/>
      <c r="S31" s="1805"/>
      <c r="U31" s="1822"/>
      <c r="V31" s="1822"/>
      <c r="W31" s="1822"/>
      <c r="X31" s="1822"/>
      <c r="Y31" s="1822"/>
      <c r="Z31" s="1822"/>
      <c r="AA31" s="1822"/>
      <c r="AB31" s="1822"/>
    </row>
    <row r="32" spans="2:28">
      <c r="B32" s="1792" t="s">
        <v>1995</v>
      </c>
      <c r="C32" s="1819" t="s">
        <v>2021</v>
      </c>
      <c r="D32" s="1820" t="s">
        <v>2010</v>
      </c>
      <c r="E32" s="1822"/>
      <c r="F32" s="1789" t="s">
        <v>2008</v>
      </c>
      <c r="G32" s="1800">
        <f t="shared" si="0"/>
        <v>0</v>
      </c>
      <c r="H32" s="1805"/>
      <c r="I32" s="1805"/>
      <c r="J32" s="1805"/>
      <c r="K32" s="1805"/>
      <c r="L32" s="1805"/>
      <c r="M32" s="1805"/>
      <c r="N32" s="1805"/>
      <c r="O32" s="1805"/>
      <c r="P32" s="1805"/>
      <c r="Q32" s="1805"/>
      <c r="R32" s="1805"/>
      <c r="S32" s="1805"/>
      <c r="U32" s="1822"/>
      <c r="V32" s="1822"/>
      <c r="W32" s="1822"/>
      <c r="X32" s="1822"/>
      <c r="Y32" s="1822"/>
      <c r="Z32" s="1822"/>
      <c r="AA32" s="1822"/>
      <c r="AB32" s="1822"/>
    </row>
    <row r="33" spans="2:28">
      <c r="B33" s="1792" t="s">
        <v>1995</v>
      </c>
      <c r="C33" s="1819" t="s">
        <v>2022</v>
      </c>
      <c r="D33" s="1820" t="s">
        <v>2007</v>
      </c>
      <c r="E33" s="1822"/>
      <c r="F33" s="1789" t="s">
        <v>2008</v>
      </c>
      <c r="G33" s="1800">
        <f t="shared" si="0"/>
        <v>0</v>
      </c>
      <c r="H33" s="1805"/>
      <c r="I33" s="1805"/>
      <c r="J33" s="1805"/>
      <c r="K33" s="1805"/>
      <c r="L33" s="1805"/>
      <c r="M33" s="1805"/>
      <c r="N33" s="1805"/>
      <c r="O33" s="1805"/>
      <c r="P33" s="1805"/>
      <c r="Q33" s="1805"/>
      <c r="R33" s="1805"/>
      <c r="S33" s="1805"/>
      <c r="U33" s="1822"/>
      <c r="V33" s="1822"/>
      <c r="W33" s="1822"/>
      <c r="X33" s="1822"/>
      <c r="Y33" s="1822"/>
      <c r="Z33" s="1822"/>
      <c r="AA33" s="1822"/>
      <c r="AB33" s="1822"/>
    </row>
    <row r="34" spans="2:28">
      <c r="B34" s="1792" t="s">
        <v>1995</v>
      </c>
      <c r="C34" s="1819" t="s">
        <v>2022</v>
      </c>
      <c r="D34" s="1820" t="s">
        <v>2009</v>
      </c>
      <c r="E34" s="1822"/>
      <c r="F34" s="1789" t="s">
        <v>2008</v>
      </c>
      <c r="G34" s="1800">
        <f t="shared" si="0"/>
        <v>0</v>
      </c>
      <c r="H34" s="1805"/>
      <c r="I34" s="1805"/>
      <c r="J34" s="1805"/>
      <c r="K34" s="1805"/>
      <c r="L34" s="1805"/>
      <c r="M34" s="1805"/>
      <c r="N34" s="1805"/>
      <c r="O34" s="1805"/>
      <c r="P34" s="1805"/>
      <c r="Q34" s="1805"/>
      <c r="R34" s="1805"/>
      <c r="S34" s="1805"/>
      <c r="U34" s="1822"/>
      <c r="V34" s="1822"/>
      <c r="W34" s="1822"/>
      <c r="X34" s="1822"/>
      <c r="Y34" s="1822"/>
      <c r="Z34" s="1822"/>
      <c r="AA34" s="1822"/>
      <c r="AB34" s="1822"/>
    </row>
    <row r="35" spans="2:28">
      <c r="B35" s="1792" t="s">
        <v>1995</v>
      </c>
      <c r="C35" s="1819" t="s">
        <v>2022</v>
      </c>
      <c r="D35" s="1820" t="s">
        <v>2010</v>
      </c>
      <c r="E35" s="1822"/>
      <c r="F35" s="1789" t="s">
        <v>2008</v>
      </c>
      <c r="G35" s="1800">
        <f t="shared" si="0"/>
        <v>0</v>
      </c>
      <c r="H35" s="1805"/>
      <c r="I35" s="1805"/>
      <c r="J35" s="1805"/>
      <c r="K35" s="1805"/>
      <c r="L35" s="1805"/>
      <c r="M35" s="1805"/>
      <c r="N35" s="1805"/>
      <c r="O35" s="1805"/>
      <c r="P35" s="1805"/>
      <c r="Q35" s="1805"/>
      <c r="R35" s="1805"/>
      <c r="S35" s="1805"/>
      <c r="U35" s="1822"/>
      <c r="V35" s="1822"/>
      <c r="W35" s="1822"/>
      <c r="X35" s="1822"/>
      <c r="Y35" s="1822"/>
      <c r="Z35" s="1822"/>
      <c r="AA35" s="1822"/>
      <c r="AB35" s="1822"/>
    </row>
    <row r="36" spans="2:28">
      <c r="B36" s="1792" t="s">
        <v>1995</v>
      </c>
      <c r="C36" s="1819" t="s">
        <v>2022</v>
      </c>
      <c r="D36" s="1820" t="s">
        <v>2012</v>
      </c>
      <c r="E36" s="1822"/>
      <c r="F36" s="1789" t="s">
        <v>2008</v>
      </c>
      <c r="G36" s="1800">
        <f t="shared" si="0"/>
        <v>0</v>
      </c>
      <c r="H36" s="1805"/>
      <c r="I36" s="1805"/>
      <c r="J36" s="1805"/>
      <c r="K36" s="1805"/>
      <c r="L36" s="1805"/>
      <c r="M36" s="1805"/>
      <c r="N36" s="1805"/>
      <c r="O36" s="1805"/>
      <c r="P36" s="1805"/>
      <c r="Q36" s="1805"/>
      <c r="R36" s="1805"/>
      <c r="S36" s="1805"/>
      <c r="U36" s="1822"/>
      <c r="V36" s="1822"/>
      <c r="W36" s="1822"/>
      <c r="X36" s="1822"/>
      <c r="Y36" s="1822"/>
      <c r="Z36" s="1822"/>
      <c r="AA36" s="1822"/>
      <c r="AB36" s="1822"/>
    </row>
    <row r="37" spans="2:28">
      <c r="B37" s="1792" t="s">
        <v>1995</v>
      </c>
      <c r="C37" s="1819" t="s">
        <v>2023</v>
      </c>
      <c r="D37" s="1820" t="s">
        <v>2007</v>
      </c>
      <c r="E37" s="1822"/>
      <c r="F37" s="1789" t="s">
        <v>2008</v>
      </c>
      <c r="G37" s="1800">
        <f t="shared" si="0"/>
        <v>0</v>
      </c>
      <c r="H37" s="1805"/>
      <c r="I37" s="1805"/>
      <c r="J37" s="1805"/>
      <c r="K37" s="1805"/>
      <c r="L37" s="1805"/>
      <c r="M37" s="1805"/>
      <c r="N37" s="1805"/>
      <c r="O37" s="1805"/>
      <c r="P37" s="1805"/>
      <c r="Q37" s="1805"/>
      <c r="R37" s="1805"/>
      <c r="S37" s="1805"/>
      <c r="U37" s="1822"/>
      <c r="V37" s="1822"/>
      <c r="W37" s="1822"/>
      <c r="X37" s="1822"/>
      <c r="Y37" s="1822"/>
      <c r="Z37" s="1822"/>
      <c r="AA37" s="1822"/>
      <c r="AB37" s="1822"/>
    </row>
    <row r="38" spans="2:28">
      <c r="B38" s="1792" t="s">
        <v>1995</v>
      </c>
      <c r="C38" s="1819" t="s">
        <v>2023</v>
      </c>
      <c r="D38" s="1820" t="s">
        <v>2009</v>
      </c>
      <c r="E38" s="1822"/>
      <c r="F38" s="1789" t="s">
        <v>2008</v>
      </c>
      <c r="G38" s="1800">
        <f t="shared" si="0"/>
        <v>0</v>
      </c>
      <c r="H38" s="1805"/>
      <c r="I38" s="1805"/>
      <c r="J38" s="1805"/>
      <c r="K38" s="1805"/>
      <c r="L38" s="1805"/>
      <c r="M38" s="1805"/>
      <c r="N38" s="1805"/>
      <c r="O38" s="1805"/>
      <c r="P38" s="1805"/>
      <c r="Q38" s="1805"/>
      <c r="R38" s="1805"/>
      <c r="S38" s="1805"/>
      <c r="U38" s="1822"/>
      <c r="V38" s="1822"/>
      <c r="W38" s="1822"/>
      <c r="X38" s="1822"/>
      <c r="Y38" s="1822"/>
      <c r="Z38" s="1822"/>
      <c r="AA38" s="1822"/>
      <c r="AB38" s="1822"/>
    </row>
    <row r="39" spans="2:28">
      <c r="B39" s="1792" t="s">
        <v>1995</v>
      </c>
      <c r="C39" s="1819" t="s">
        <v>2024</v>
      </c>
      <c r="D39" s="1820" t="s">
        <v>2007</v>
      </c>
      <c r="E39" s="1822"/>
      <c r="F39" s="1789" t="s">
        <v>2008</v>
      </c>
      <c r="G39" s="1800">
        <f t="shared" si="0"/>
        <v>0</v>
      </c>
      <c r="H39" s="1805"/>
      <c r="I39" s="1805"/>
      <c r="J39" s="1805"/>
      <c r="K39" s="1805"/>
      <c r="L39" s="1805"/>
      <c r="M39" s="1805"/>
      <c r="N39" s="1805"/>
      <c r="O39" s="1805"/>
      <c r="P39" s="1805"/>
      <c r="Q39" s="1805"/>
      <c r="R39" s="1805"/>
      <c r="S39" s="1805"/>
      <c r="U39" s="1822"/>
      <c r="V39" s="1822"/>
      <c r="W39" s="1822"/>
      <c r="X39" s="1822"/>
      <c r="Y39" s="1822"/>
      <c r="Z39" s="1822"/>
      <c r="AA39" s="1822"/>
      <c r="AB39" s="1822"/>
    </row>
    <row r="40" spans="2:28">
      <c r="B40" s="1792" t="s">
        <v>1995</v>
      </c>
      <c r="C40" s="1819" t="s">
        <v>2024</v>
      </c>
      <c r="D40" s="1820" t="s">
        <v>2009</v>
      </c>
      <c r="E40" s="1822"/>
      <c r="F40" s="1789" t="s">
        <v>2008</v>
      </c>
      <c r="G40" s="1800">
        <f t="shared" si="0"/>
        <v>0</v>
      </c>
      <c r="H40" s="1805"/>
      <c r="I40" s="1805"/>
      <c r="J40" s="1805"/>
      <c r="K40" s="1805"/>
      <c r="L40" s="1805"/>
      <c r="M40" s="1805"/>
      <c r="N40" s="1805"/>
      <c r="O40" s="1805"/>
      <c r="P40" s="1805"/>
      <c r="Q40" s="1805"/>
      <c r="R40" s="1805"/>
      <c r="S40" s="1805"/>
      <c r="U40" s="1822"/>
      <c r="V40" s="1822"/>
      <c r="W40" s="1822"/>
      <c r="X40" s="1822"/>
      <c r="Y40" s="1822"/>
      <c r="Z40" s="1822"/>
      <c r="AA40" s="1822"/>
      <c r="AB40" s="1822"/>
    </row>
    <row r="41" spans="2:28">
      <c r="B41" s="1792" t="s">
        <v>1995</v>
      </c>
      <c r="C41" s="1819" t="s">
        <v>2024</v>
      </c>
      <c r="D41" s="1820" t="s">
        <v>2012</v>
      </c>
      <c r="E41" s="1822"/>
      <c r="F41" s="1789" t="s">
        <v>2008</v>
      </c>
      <c r="G41" s="1800">
        <f t="shared" si="0"/>
        <v>0</v>
      </c>
      <c r="H41" s="1805"/>
      <c r="I41" s="1805"/>
      <c r="J41" s="1805"/>
      <c r="K41" s="1805"/>
      <c r="L41" s="1805"/>
      <c r="M41" s="1805"/>
      <c r="N41" s="1805"/>
      <c r="O41" s="1805"/>
      <c r="P41" s="1805"/>
      <c r="Q41" s="1805"/>
      <c r="R41" s="1805"/>
      <c r="S41" s="1805"/>
      <c r="U41" s="1822"/>
      <c r="V41" s="1822"/>
      <c r="W41" s="1822"/>
      <c r="X41" s="1822"/>
      <c r="Y41" s="1822"/>
      <c r="Z41" s="1822"/>
      <c r="AA41" s="1822"/>
      <c r="AB41" s="1822"/>
    </row>
    <row r="42" spans="2:28">
      <c r="B42" s="1792" t="s">
        <v>1995</v>
      </c>
      <c r="C42" s="1819" t="s">
        <v>2024</v>
      </c>
      <c r="D42" s="1820" t="s">
        <v>2025</v>
      </c>
      <c r="E42" s="1822"/>
      <c r="F42" s="1789" t="s">
        <v>2008</v>
      </c>
      <c r="G42" s="1800">
        <f t="shared" si="0"/>
        <v>0</v>
      </c>
      <c r="H42" s="1805"/>
      <c r="I42" s="1805"/>
      <c r="J42" s="1805"/>
      <c r="K42" s="1805"/>
      <c r="L42" s="1805"/>
      <c r="M42" s="1805"/>
      <c r="N42" s="1805"/>
      <c r="O42" s="1805"/>
      <c r="P42" s="1805"/>
      <c r="Q42" s="1805"/>
      <c r="R42" s="1805"/>
      <c r="S42" s="1805"/>
      <c r="U42" s="1822"/>
      <c r="V42" s="1822"/>
      <c r="W42" s="1822"/>
      <c r="X42" s="1822"/>
      <c r="Y42" s="1822"/>
      <c r="Z42" s="1822"/>
      <c r="AA42" s="1822"/>
      <c r="AB42" s="1822"/>
    </row>
    <row r="43" spans="2:28">
      <c r="B43" s="1792" t="s">
        <v>1995</v>
      </c>
      <c r="C43" s="1819" t="s">
        <v>2024</v>
      </c>
      <c r="D43" s="1820" t="s">
        <v>2026</v>
      </c>
      <c r="E43" s="1822"/>
      <c r="F43" s="1789" t="s">
        <v>2008</v>
      </c>
      <c r="G43" s="1800">
        <f t="shared" si="0"/>
        <v>0</v>
      </c>
      <c r="H43" s="1805"/>
      <c r="I43" s="1805"/>
      <c r="J43" s="1805"/>
      <c r="K43" s="1805"/>
      <c r="L43" s="1805"/>
      <c r="M43" s="1805"/>
      <c r="N43" s="1805"/>
      <c r="O43" s="1805"/>
      <c r="P43" s="1805"/>
      <c r="Q43" s="1805"/>
      <c r="R43" s="1805"/>
      <c r="S43" s="1805"/>
      <c r="U43" s="1822"/>
      <c r="V43" s="1822"/>
      <c r="W43" s="1822"/>
      <c r="X43" s="1822"/>
      <c r="Y43" s="1822"/>
      <c r="Z43" s="1822"/>
      <c r="AA43" s="1822"/>
      <c r="AB43" s="1822"/>
    </row>
    <row r="44" spans="2:28">
      <c r="B44" s="1792" t="s">
        <v>1995</v>
      </c>
      <c r="C44" s="1819" t="s">
        <v>2024</v>
      </c>
      <c r="D44" s="1820" t="s">
        <v>2027</v>
      </c>
      <c r="E44" s="1822"/>
      <c r="F44" s="1789" t="s">
        <v>2008</v>
      </c>
      <c r="G44" s="1800">
        <f t="shared" si="0"/>
        <v>0</v>
      </c>
      <c r="H44" s="1805"/>
      <c r="I44" s="1805"/>
      <c r="J44" s="1805"/>
      <c r="K44" s="1805"/>
      <c r="L44" s="1805"/>
      <c r="M44" s="1805"/>
      <c r="N44" s="1805"/>
      <c r="O44" s="1805"/>
      <c r="P44" s="1805"/>
      <c r="Q44" s="1805"/>
      <c r="R44" s="1805"/>
      <c r="S44" s="1805"/>
      <c r="U44" s="1822"/>
      <c r="V44" s="1822"/>
      <c r="W44" s="1822"/>
      <c r="X44" s="1822"/>
      <c r="Y44" s="1822"/>
      <c r="Z44" s="1822"/>
      <c r="AA44" s="1822"/>
      <c r="AB44" s="1822"/>
    </row>
    <row r="45" spans="2:28">
      <c r="B45" s="1792" t="s">
        <v>1995</v>
      </c>
      <c r="C45" s="1819" t="s">
        <v>2028</v>
      </c>
      <c r="D45" s="1820" t="s">
        <v>2007</v>
      </c>
      <c r="E45" s="1822"/>
      <c r="F45" s="1789" t="s">
        <v>2008</v>
      </c>
      <c r="G45" s="1800">
        <f t="shared" si="0"/>
        <v>0</v>
      </c>
      <c r="H45" s="1805"/>
      <c r="I45" s="1805"/>
      <c r="J45" s="1805"/>
      <c r="K45" s="1805"/>
      <c r="L45" s="1805"/>
      <c r="M45" s="1805"/>
      <c r="N45" s="1805"/>
      <c r="O45" s="1805"/>
      <c r="P45" s="1805"/>
      <c r="Q45" s="1805"/>
      <c r="R45" s="1805"/>
      <c r="S45" s="1805"/>
      <c r="U45" s="1822"/>
      <c r="V45" s="1822"/>
      <c r="W45" s="1822"/>
      <c r="X45" s="1822"/>
      <c r="Y45" s="1822"/>
      <c r="Z45" s="1822"/>
      <c r="AA45" s="1822"/>
      <c r="AB45" s="1822"/>
    </row>
    <row r="46" spans="2:28">
      <c r="B46" s="1792" t="s">
        <v>1995</v>
      </c>
      <c r="C46" s="1819" t="s">
        <v>2028</v>
      </c>
      <c r="D46" s="1820" t="s">
        <v>2009</v>
      </c>
      <c r="E46" s="1822"/>
      <c r="F46" s="1789" t="s">
        <v>2008</v>
      </c>
      <c r="G46" s="1800">
        <f t="shared" si="0"/>
        <v>0</v>
      </c>
      <c r="H46" s="1805"/>
      <c r="I46" s="1805"/>
      <c r="J46" s="1805"/>
      <c r="K46" s="1805"/>
      <c r="L46" s="1805"/>
      <c r="M46" s="1805"/>
      <c r="N46" s="1805"/>
      <c r="O46" s="1805"/>
      <c r="P46" s="1805"/>
      <c r="Q46" s="1805"/>
      <c r="R46" s="1805"/>
      <c r="S46" s="1805"/>
      <c r="U46" s="1822"/>
      <c r="V46" s="1822"/>
      <c r="W46" s="1822"/>
      <c r="X46" s="1822"/>
      <c r="Y46" s="1822"/>
      <c r="Z46" s="1822"/>
      <c r="AA46" s="1822"/>
      <c r="AB46" s="1822"/>
    </row>
    <row r="47" spans="2:28">
      <c r="B47" s="1792" t="s">
        <v>1995</v>
      </c>
      <c r="C47" s="1819" t="s">
        <v>2028</v>
      </c>
      <c r="D47" s="1820" t="s">
        <v>2010</v>
      </c>
      <c r="E47" s="1822"/>
      <c r="F47" s="1789" t="s">
        <v>2008</v>
      </c>
      <c r="G47" s="1800">
        <f t="shared" si="0"/>
        <v>0</v>
      </c>
      <c r="H47" s="1805"/>
      <c r="I47" s="1805"/>
      <c r="J47" s="1805"/>
      <c r="K47" s="1805"/>
      <c r="L47" s="1805"/>
      <c r="M47" s="1805"/>
      <c r="N47" s="1805"/>
      <c r="O47" s="1805"/>
      <c r="P47" s="1805"/>
      <c r="Q47" s="1805"/>
      <c r="R47" s="1805"/>
      <c r="S47" s="1805"/>
      <c r="U47" s="1822"/>
      <c r="V47" s="1822"/>
      <c r="W47" s="1822"/>
      <c r="X47" s="1822"/>
      <c r="Y47" s="1822"/>
      <c r="Z47" s="1822"/>
      <c r="AA47" s="1822"/>
      <c r="AB47" s="1822"/>
    </row>
    <row r="48" spans="2:28">
      <c r="B48" s="1792" t="s">
        <v>1995</v>
      </c>
      <c r="C48" s="1819" t="s">
        <v>2028</v>
      </c>
      <c r="D48" s="1820" t="s">
        <v>2012</v>
      </c>
      <c r="E48" s="1822"/>
      <c r="F48" s="1789" t="s">
        <v>2008</v>
      </c>
      <c r="G48" s="1800">
        <f t="shared" si="0"/>
        <v>0</v>
      </c>
      <c r="H48" s="1805"/>
      <c r="I48" s="1805"/>
      <c r="J48" s="1805"/>
      <c r="K48" s="1805"/>
      <c r="L48" s="1805"/>
      <c r="M48" s="1805"/>
      <c r="N48" s="1805"/>
      <c r="O48" s="1805"/>
      <c r="P48" s="1805"/>
      <c r="Q48" s="1805"/>
      <c r="R48" s="1805"/>
      <c r="S48" s="1805"/>
      <c r="U48" s="1822"/>
      <c r="V48" s="1822"/>
      <c r="W48" s="1822"/>
      <c r="X48" s="1822"/>
      <c r="Y48" s="1822"/>
      <c r="Z48" s="1822"/>
      <c r="AA48" s="1822"/>
      <c r="AB48" s="1822"/>
    </row>
    <row r="49" spans="2:28">
      <c r="B49" s="1792" t="s">
        <v>1995</v>
      </c>
      <c r="C49" s="1819" t="s">
        <v>2029</v>
      </c>
      <c r="D49" s="1820" t="s">
        <v>2007</v>
      </c>
      <c r="E49" s="1822"/>
      <c r="F49" s="1789" t="s">
        <v>2008</v>
      </c>
      <c r="G49" s="1800">
        <f t="shared" si="0"/>
        <v>0</v>
      </c>
      <c r="H49" s="1805"/>
      <c r="I49" s="1805"/>
      <c r="J49" s="1805"/>
      <c r="K49" s="1805"/>
      <c r="L49" s="1805"/>
      <c r="M49" s="1805"/>
      <c r="N49" s="1805"/>
      <c r="O49" s="1805"/>
      <c r="P49" s="1805"/>
      <c r="Q49" s="1805"/>
      <c r="R49" s="1805"/>
      <c r="S49" s="1805"/>
      <c r="U49" s="1822"/>
      <c r="V49" s="1822"/>
      <c r="W49" s="1822"/>
      <c r="X49" s="1822"/>
      <c r="Y49" s="1822"/>
      <c r="Z49" s="1822"/>
      <c r="AA49" s="1822"/>
      <c r="AB49" s="1822"/>
    </row>
    <row r="50" spans="2:28">
      <c r="B50" s="1792" t="s">
        <v>1995</v>
      </c>
      <c r="C50" s="1819" t="s">
        <v>2029</v>
      </c>
      <c r="D50" s="1820" t="s">
        <v>2009</v>
      </c>
      <c r="E50" s="1822"/>
      <c r="F50" s="1789" t="s">
        <v>2008</v>
      </c>
      <c r="G50" s="1800">
        <f t="shared" si="0"/>
        <v>0</v>
      </c>
      <c r="H50" s="1805"/>
      <c r="I50" s="1805"/>
      <c r="J50" s="1805"/>
      <c r="K50" s="1805"/>
      <c r="L50" s="1805"/>
      <c r="M50" s="1805"/>
      <c r="N50" s="1805"/>
      <c r="O50" s="1805"/>
      <c r="P50" s="1805"/>
      <c r="Q50" s="1805"/>
      <c r="R50" s="1805"/>
      <c r="S50" s="1805"/>
      <c r="U50" s="1822"/>
      <c r="V50" s="1822"/>
      <c r="W50" s="1822"/>
      <c r="X50" s="1822"/>
      <c r="Y50" s="1822"/>
      <c r="Z50" s="1822"/>
      <c r="AA50" s="1822"/>
      <c r="AB50" s="1822"/>
    </row>
    <row r="51" spans="2:28">
      <c r="B51" s="1792" t="s">
        <v>1995</v>
      </c>
      <c r="C51" s="1819" t="s">
        <v>2029</v>
      </c>
      <c r="D51" s="1820" t="s">
        <v>2010</v>
      </c>
      <c r="E51" s="1822"/>
      <c r="F51" s="1789" t="s">
        <v>2008</v>
      </c>
      <c r="G51" s="1800">
        <f t="shared" si="0"/>
        <v>0</v>
      </c>
      <c r="H51" s="1805"/>
      <c r="I51" s="1805"/>
      <c r="J51" s="1805"/>
      <c r="K51" s="1805"/>
      <c r="L51" s="1805"/>
      <c r="M51" s="1805"/>
      <c r="N51" s="1805"/>
      <c r="O51" s="1805"/>
      <c r="P51" s="1805"/>
      <c r="Q51" s="1805"/>
      <c r="R51" s="1805"/>
      <c r="S51" s="1805"/>
      <c r="U51" s="1822"/>
      <c r="V51" s="1822"/>
      <c r="W51" s="1822"/>
      <c r="X51" s="1822"/>
      <c r="Y51" s="1822"/>
      <c r="Z51" s="1822"/>
      <c r="AA51" s="1822"/>
      <c r="AB51" s="1822"/>
    </row>
    <row r="52" spans="2:28">
      <c r="B52" s="1792" t="s">
        <v>1995</v>
      </c>
      <c r="C52" s="1819" t="s">
        <v>2029</v>
      </c>
      <c r="D52" s="1820" t="s">
        <v>2012</v>
      </c>
      <c r="E52" s="1822"/>
      <c r="F52" s="1789" t="s">
        <v>2008</v>
      </c>
      <c r="G52" s="1800">
        <f t="shared" si="0"/>
        <v>0</v>
      </c>
      <c r="H52" s="1805"/>
      <c r="I52" s="1805"/>
      <c r="J52" s="1805"/>
      <c r="K52" s="1805"/>
      <c r="L52" s="1805"/>
      <c r="M52" s="1805"/>
      <c r="N52" s="1805"/>
      <c r="O52" s="1805"/>
      <c r="P52" s="1805"/>
      <c r="Q52" s="1805"/>
      <c r="R52" s="1805"/>
      <c r="S52" s="1805"/>
      <c r="U52" s="1822"/>
      <c r="V52" s="1822"/>
      <c r="W52" s="1822"/>
      <c r="X52" s="1822"/>
      <c r="Y52" s="1822"/>
      <c r="Z52" s="1822"/>
      <c r="AA52" s="1822"/>
      <c r="AB52" s="1822"/>
    </row>
    <row r="53" spans="2:28">
      <c r="B53" s="1792" t="s">
        <v>1995</v>
      </c>
      <c r="C53" s="1819" t="s">
        <v>2030</v>
      </c>
      <c r="D53" s="1820" t="s">
        <v>2007</v>
      </c>
      <c r="E53" s="1822"/>
      <c r="F53" s="1789" t="s">
        <v>2008</v>
      </c>
      <c r="G53" s="1800">
        <f t="shared" si="0"/>
        <v>0</v>
      </c>
      <c r="H53" s="1805"/>
      <c r="I53" s="1805"/>
      <c r="J53" s="1805"/>
      <c r="K53" s="1805"/>
      <c r="L53" s="1805"/>
      <c r="M53" s="1805"/>
      <c r="N53" s="1805"/>
      <c r="O53" s="1805"/>
      <c r="P53" s="1805"/>
      <c r="Q53" s="1805"/>
      <c r="R53" s="1805"/>
      <c r="S53" s="1805"/>
      <c r="U53" s="1822"/>
      <c r="V53" s="1822"/>
      <c r="W53" s="1822"/>
      <c r="X53" s="1822"/>
      <c r="Y53" s="1822"/>
      <c r="Z53" s="1822"/>
      <c r="AA53" s="1822"/>
      <c r="AB53" s="1822"/>
    </row>
    <row r="54" spans="2:28">
      <c r="B54" s="1792" t="s">
        <v>1995</v>
      </c>
      <c r="C54" s="1819" t="s">
        <v>2030</v>
      </c>
      <c r="D54" s="1820" t="s">
        <v>2009</v>
      </c>
      <c r="E54" s="1822"/>
      <c r="F54" s="1789" t="s">
        <v>2008</v>
      </c>
      <c r="G54" s="1800">
        <f t="shared" si="0"/>
        <v>0</v>
      </c>
      <c r="H54" s="1805"/>
      <c r="I54" s="1805"/>
      <c r="J54" s="1805"/>
      <c r="K54" s="1805"/>
      <c r="L54" s="1805"/>
      <c r="M54" s="1805"/>
      <c r="N54" s="1805"/>
      <c r="O54" s="1805"/>
      <c r="P54" s="1805"/>
      <c r="Q54" s="1805"/>
      <c r="R54" s="1805"/>
      <c r="S54" s="1805"/>
      <c r="U54" s="1822"/>
      <c r="V54" s="1822"/>
      <c r="W54" s="1822"/>
      <c r="X54" s="1822"/>
      <c r="Y54" s="1822"/>
      <c r="Z54" s="1822"/>
      <c r="AA54" s="1822"/>
      <c r="AB54" s="1822"/>
    </row>
    <row r="55" spans="2:28">
      <c r="B55" s="1792" t="s">
        <v>1995</v>
      </c>
      <c r="C55" s="1819" t="s">
        <v>2030</v>
      </c>
      <c r="D55" s="1820" t="s">
        <v>2010</v>
      </c>
      <c r="E55" s="1822"/>
      <c r="F55" s="1789" t="s">
        <v>2008</v>
      </c>
      <c r="G55" s="1800">
        <f t="shared" si="0"/>
        <v>0</v>
      </c>
      <c r="H55" s="1805"/>
      <c r="I55" s="1805"/>
      <c r="J55" s="1805"/>
      <c r="K55" s="1805"/>
      <c r="L55" s="1805"/>
      <c r="M55" s="1805"/>
      <c r="N55" s="1805"/>
      <c r="O55" s="1805"/>
      <c r="P55" s="1805"/>
      <c r="Q55" s="1805"/>
      <c r="R55" s="1805"/>
      <c r="S55" s="1805"/>
      <c r="U55" s="1822"/>
      <c r="V55" s="1822"/>
      <c r="W55" s="1822"/>
      <c r="X55" s="1822"/>
      <c r="Y55" s="1822"/>
      <c r="Z55" s="1822"/>
      <c r="AA55" s="1822"/>
      <c r="AB55" s="1822"/>
    </row>
    <row r="56" spans="2:28">
      <c r="B56" s="1792" t="s">
        <v>1995</v>
      </c>
      <c r="C56" s="1819" t="s">
        <v>2030</v>
      </c>
      <c r="D56" s="1820" t="s">
        <v>2012</v>
      </c>
      <c r="E56" s="1822"/>
      <c r="F56" s="1789" t="s">
        <v>2008</v>
      </c>
      <c r="G56" s="1800">
        <f t="shared" si="0"/>
        <v>0</v>
      </c>
      <c r="H56" s="1805"/>
      <c r="I56" s="1805"/>
      <c r="J56" s="1805"/>
      <c r="K56" s="1805"/>
      <c r="L56" s="1805"/>
      <c r="M56" s="1805"/>
      <c r="N56" s="1805"/>
      <c r="O56" s="1805"/>
      <c r="P56" s="1805"/>
      <c r="Q56" s="1805"/>
      <c r="R56" s="1805"/>
      <c r="S56" s="1805"/>
      <c r="U56" s="1822"/>
      <c r="V56" s="1822"/>
      <c r="W56" s="1822"/>
      <c r="X56" s="1822"/>
      <c r="Y56" s="1822"/>
      <c r="Z56" s="1822"/>
      <c r="AA56" s="1822"/>
      <c r="AB56" s="1822"/>
    </row>
    <row r="57" spans="2:28">
      <c r="B57" s="1792" t="s">
        <v>1995</v>
      </c>
      <c r="C57" s="1819" t="s">
        <v>2030</v>
      </c>
      <c r="D57" s="1820" t="s">
        <v>2025</v>
      </c>
      <c r="E57" s="1822"/>
      <c r="F57" s="1789" t="s">
        <v>2008</v>
      </c>
      <c r="G57" s="1800">
        <f t="shared" si="0"/>
        <v>0</v>
      </c>
      <c r="H57" s="1805"/>
      <c r="I57" s="1805"/>
      <c r="J57" s="1805"/>
      <c r="K57" s="1805"/>
      <c r="L57" s="1805"/>
      <c r="M57" s="1805"/>
      <c r="N57" s="1805"/>
      <c r="O57" s="1805"/>
      <c r="P57" s="1805"/>
      <c r="Q57" s="1805"/>
      <c r="R57" s="1805"/>
      <c r="S57" s="1805"/>
      <c r="U57" s="1822"/>
      <c r="V57" s="1822"/>
      <c r="W57" s="1822"/>
      <c r="X57" s="1822"/>
      <c r="Y57" s="1822"/>
      <c r="Z57" s="1822"/>
      <c r="AA57" s="1822"/>
      <c r="AB57" s="1822"/>
    </row>
    <row r="58" spans="2:28">
      <c r="B58" s="1792" t="s">
        <v>1995</v>
      </c>
      <c r="C58" s="1819" t="s">
        <v>2030</v>
      </c>
      <c r="D58" s="1820" t="s">
        <v>2026</v>
      </c>
      <c r="E58" s="1822"/>
      <c r="F58" s="1789" t="s">
        <v>2008</v>
      </c>
      <c r="G58" s="1800">
        <f t="shared" si="0"/>
        <v>0</v>
      </c>
      <c r="H58" s="1805"/>
      <c r="I58" s="1805"/>
      <c r="J58" s="1805"/>
      <c r="K58" s="1805"/>
      <c r="L58" s="1805"/>
      <c r="M58" s="1805"/>
      <c r="N58" s="1805"/>
      <c r="O58" s="1805"/>
      <c r="P58" s="1805"/>
      <c r="Q58" s="1805"/>
      <c r="R58" s="1805"/>
      <c r="S58" s="1805"/>
      <c r="U58" s="1822"/>
      <c r="V58" s="1822"/>
      <c r="W58" s="1822"/>
      <c r="X58" s="1822"/>
      <c r="Y58" s="1822"/>
      <c r="Z58" s="1822"/>
      <c r="AA58" s="1822"/>
      <c r="AB58" s="1822"/>
    </row>
    <row r="59" spans="2:28">
      <c r="B59" s="1792" t="s">
        <v>1995</v>
      </c>
      <c r="C59" s="1819" t="s">
        <v>2030</v>
      </c>
      <c r="D59" s="1820" t="s">
        <v>2027</v>
      </c>
      <c r="E59" s="1822"/>
      <c r="F59" s="1789" t="s">
        <v>2008</v>
      </c>
      <c r="G59" s="1800">
        <f t="shared" si="0"/>
        <v>0</v>
      </c>
      <c r="H59" s="1805"/>
      <c r="I59" s="1805"/>
      <c r="J59" s="1805"/>
      <c r="K59" s="1805"/>
      <c r="L59" s="1805"/>
      <c r="M59" s="1805"/>
      <c r="N59" s="1805"/>
      <c r="O59" s="1805"/>
      <c r="P59" s="1805"/>
      <c r="Q59" s="1805"/>
      <c r="R59" s="1805"/>
      <c r="S59" s="1805"/>
      <c r="U59" s="1822"/>
      <c r="V59" s="1822"/>
      <c r="W59" s="1822"/>
      <c r="X59" s="1822"/>
      <c r="Y59" s="1822"/>
      <c r="Z59" s="1822"/>
      <c r="AA59" s="1822"/>
      <c r="AB59" s="1822"/>
    </row>
    <row r="60" spans="2:28">
      <c r="B60" s="1792" t="s">
        <v>1995</v>
      </c>
      <c r="C60" s="1819" t="s">
        <v>2031</v>
      </c>
      <c r="D60" s="1820" t="s">
        <v>2007</v>
      </c>
      <c r="E60" s="1822"/>
      <c r="F60" s="1789" t="s">
        <v>2008</v>
      </c>
      <c r="G60" s="1800">
        <f t="shared" si="0"/>
        <v>0</v>
      </c>
      <c r="H60" s="1805"/>
      <c r="I60" s="1805"/>
      <c r="J60" s="1805"/>
      <c r="K60" s="1805"/>
      <c r="L60" s="1805"/>
      <c r="M60" s="1805"/>
      <c r="N60" s="1805"/>
      <c r="O60" s="1805"/>
      <c r="P60" s="1805"/>
      <c r="Q60" s="1805"/>
      <c r="R60" s="1805"/>
      <c r="S60" s="1805"/>
      <c r="U60" s="1822"/>
      <c r="V60" s="1822"/>
      <c r="W60" s="1822"/>
      <c r="X60" s="1822"/>
      <c r="Y60" s="1822"/>
      <c r="Z60" s="1822"/>
      <c r="AA60" s="1822"/>
      <c r="AB60" s="1822"/>
    </row>
    <row r="61" spans="2:28">
      <c r="B61" s="1792" t="s">
        <v>1995</v>
      </c>
      <c r="C61" s="1819" t="s">
        <v>2031</v>
      </c>
      <c r="D61" s="1820" t="s">
        <v>2009</v>
      </c>
      <c r="E61" s="1822"/>
      <c r="F61" s="1789" t="s">
        <v>2008</v>
      </c>
      <c r="G61" s="1800">
        <f t="shared" si="0"/>
        <v>0</v>
      </c>
      <c r="H61" s="1805"/>
      <c r="I61" s="1805"/>
      <c r="J61" s="1805"/>
      <c r="K61" s="1805"/>
      <c r="L61" s="1805"/>
      <c r="M61" s="1805"/>
      <c r="N61" s="1805"/>
      <c r="O61" s="1805"/>
      <c r="P61" s="1805"/>
      <c r="Q61" s="1805"/>
      <c r="R61" s="1805"/>
      <c r="S61" s="1805"/>
      <c r="U61" s="1822"/>
      <c r="V61" s="1822"/>
      <c r="W61" s="1822"/>
      <c r="X61" s="1822"/>
      <c r="Y61" s="1822"/>
      <c r="Z61" s="1822"/>
      <c r="AA61" s="1822"/>
      <c r="AB61" s="1822"/>
    </row>
    <row r="62" spans="2:28">
      <c r="B62" s="1792" t="s">
        <v>1995</v>
      </c>
      <c r="C62" s="1819" t="s">
        <v>2031</v>
      </c>
      <c r="D62" s="1820" t="s">
        <v>2010</v>
      </c>
      <c r="E62" s="1822"/>
      <c r="F62" s="1789" t="s">
        <v>2008</v>
      </c>
      <c r="G62" s="1800">
        <f t="shared" si="0"/>
        <v>0</v>
      </c>
      <c r="H62" s="1805"/>
      <c r="I62" s="1805"/>
      <c r="J62" s="1805"/>
      <c r="K62" s="1805"/>
      <c r="L62" s="1805"/>
      <c r="M62" s="1805"/>
      <c r="N62" s="1805"/>
      <c r="O62" s="1805"/>
      <c r="P62" s="1805"/>
      <c r="Q62" s="1805"/>
      <c r="R62" s="1805"/>
      <c r="S62" s="1805"/>
      <c r="U62" s="1822"/>
      <c r="V62" s="1822"/>
      <c r="W62" s="1822"/>
      <c r="X62" s="1822"/>
      <c r="Y62" s="1822"/>
      <c r="Z62" s="1822"/>
      <c r="AA62" s="1822"/>
      <c r="AB62" s="1822"/>
    </row>
    <row r="63" spans="2:28">
      <c r="B63" s="1792" t="s">
        <v>1995</v>
      </c>
      <c r="C63" s="1819" t="s">
        <v>2031</v>
      </c>
      <c r="D63" s="1820" t="s">
        <v>2012</v>
      </c>
      <c r="E63" s="1822"/>
      <c r="F63" s="1789" t="s">
        <v>2008</v>
      </c>
      <c r="G63" s="1800">
        <f t="shared" si="0"/>
        <v>0</v>
      </c>
      <c r="H63" s="1805"/>
      <c r="I63" s="1805"/>
      <c r="J63" s="1805"/>
      <c r="K63" s="1805"/>
      <c r="L63" s="1805"/>
      <c r="M63" s="1805"/>
      <c r="N63" s="1805"/>
      <c r="O63" s="1805"/>
      <c r="P63" s="1805"/>
      <c r="Q63" s="1805"/>
      <c r="R63" s="1805"/>
      <c r="S63" s="1805"/>
      <c r="U63" s="1822"/>
      <c r="V63" s="1822"/>
      <c r="W63" s="1822"/>
      <c r="X63" s="1822"/>
      <c r="Y63" s="1822"/>
      <c r="Z63" s="1822"/>
      <c r="AA63" s="1822"/>
      <c r="AB63" s="1822"/>
    </row>
    <row r="64" spans="2:28">
      <c r="B64" s="1792" t="s">
        <v>1995</v>
      </c>
      <c r="C64" s="1819" t="s">
        <v>2032</v>
      </c>
      <c r="D64" s="1820" t="s">
        <v>2007</v>
      </c>
      <c r="E64" s="1822"/>
      <c r="F64" s="1789" t="s">
        <v>2008</v>
      </c>
      <c r="G64" s="1800">
        <f t="shared" si="0"/>
        <v>0</v>
      </c>
      <c r="H64" s="1805"/>
      <c r="I64" s="1805"/>
      <c r="J64" s="1805"/>
      <c r="K64" s="1805"/>
      <c r="L64" s="1805"/>
      <c r="M64" s="1805"/>
      <c r="N64" s="1805"/>
      <c r="O64" s="1805"/>
      <c r="P64" s="1805"/>
      <c r="Q64" s="1805"/>
      <c r="R64" s="1805"/>
      <c r="S64" s="1805"/>
      <c r="U64" s="1822"/>
      <c r="V64" s="1822"/>
      <c r="W64" s="1822"/>
      <c r="X64" s="1822"/>
      <c r="Y64" s="1822"/>
      <c r="Z64" s="1822"/>
      <c r="AA64" s="1822"/>
      <c r="AB64" s="1822"/>
    </row>
    <row r="65" spans="2:28">
      <c r="B65" s="1792" t="s">
        <v>1995</v>
      </c>
      <c r="C65" s="1819" t="s">
        <v>2032</v>
      </c>
      <c r="D65" s="1820" t="s">
        <v>2009</v>
      </c>
      <c r="E65" s="1822"/>
      <c r="F65" s="1789" t="s">
        <v>2008</v>
      </c>
      <c r="G65" s="1800">
        <f t="shared" si="0"/>
        <v>0</v>
      </c>
      <c r="H65" s="1805"/>
      <c r="I65" s="1805"/>
      <c r="J65" s="1805"/>
      <c r="K65" s="1805"/>
      <c r="L65" s="1805"/>
      <c r="M65" s="1805"/>
      <c r="N65" s="1805"/>
      <c r="O65" s="1805"/>
      <c r="P65" s="1805"/>
      <c r="Q65" s="1805"/>
      <c r="R65" s="1805"/>
      <c r="S65" s="1805"/>
      <c r="U65" s="1822"/>
      <c r="V65" s="1822"/>
      <c r="W65" s="1822"/>
      <c r="X65" s="1822"/>
      <c r="Y65" s="1822"/>
      <c r="Z65" s="1822"/>
      <c r="AA65" s="1822"/>
      <c r="AB65" s="1822"/>
    </row>
    <row r="66" spans="2:28">
      <c r="B66" s="1792" t="s">
        <v>1995</v>
      </c>
      <c r="C66" s="1819" t="s">
        <v>2032</v>
      </c>
      <c r="D66" s="1820" t="s">
        <v>2010</v>
      </c>
      <c r="E66" s="1822"/>
      <c r="F66" s="1789" t="s">
        <v>2008</v>
      </c>
      <c r="G66" s="1800">
        <f t="shared" si="0"/>
        <v>0</v>
      </c>
      <c r="H66" s="1805"/>
      <c r="I66" s="1805"/>
      <c r="J66" s="1805"/>
      <c r="K66" s="1805"/>
      <c r="L66" s="1805"/>
      <c r="M66" s="1805"/>
      <c r="N66" s="1805"/>
      <c r="O66" s="1805"/>
      <c r="P66" s="1805"/>
      <c r="Q66" s="1805"/>
      <c r="R66" s="1805"/>
      <c r="S66" s="1805"/>
      <c r="U66" s="1822"/>
      <c r="V66" s="1822"/>
      <c r="W66" s="1822"/>
      <c r="X66" s="1822"/>
      <c r="Y66" s="1822"/>
      <c r="Z66" s="1822"/>
      <c r="AA66" s="1822"/>
      <c r="AB66" s="1822"/>
    </row>
    <row r="67" spans="2:28">
      <c r="B67" s="1792" t="s">
        <v>1995</v>
      </c>
      <c r="C67" s="1819" t="s">
        <v>2032</v>
      </c>
      <c r="D67" s="1820" t="s">
        <v>2012</v>
      </c>
      <c r="E67" s="1822"/>
      <c r="F67" s="1789" t="s">
        <v>2008</v>
      </c>
      <c r="G67" s="1800">
        <f t="shared" si="0"/>
        <v>0</v>
      </c>
      <c r="H67" s="1805"/>
      <c r="I67" s="1805"/>
      <c r="J67" s="1805"/>
      <c r="K67" s="1805"/>
      <c r="L67" s="1805"/>
      <c r="M67" s="1805"/>
      <c r="N67" s="1805"/>
      <c r="O67" s="1805"/>
      <c r="P67" s="1805"/>
      <c r="Q67" s="1805"/>
      <c r="R67" s="1805"/>
      <c r="S67" s="1805"/>
      <c r="U67" s="1822"/>
      <c r="V67" s="1822"/>
      <c r="W67" s="1822"/>
      <c r="X67" s="1822"/>
      <c r="Y67" s="1822"/>
      <c r="Z67" s="1822"/>
      <c r="AA67" s="1822"/>
      <c r="AB67" s="1822"/>
    </row>
    <row r="68" spans="2:28">
      <c r="B68" s="1792" t="s">
        <v>1995</v>
      </c>
      <c r="C68" s="1819" t="s">
        <v>2032</v>
      </c>
      <c r="D68" s="1820" t="s">
        <v>2025</v>
      </c>
      <c r="E68" s="1822"/>
      <c r="F68" s="1789" t="s">
        <v>2008</v>
      </c>
      <c r="G68" s="1800">
        <f t="shared" si="0"/>
        <v>0</v>
      </c>
      <c r="H68" s="1805"/>
      <c r="I68" s="1805"/>
      <c r="J68" s="1805"/>
      <c r="K68" s="1805"/>
      <c r="L68" s="1805"/>
      <c r="M68" s="1805"/>
      <c r="N68" s="1805"/>
      <c r="O68" s="1805"/>
      <c r="P68" s="1805"/>
      <c r="Q68" s="1805"/>
      <c r="R68" s="1805"/>
      <c r="S68" s="1805"/>
      <c r="U68" s="1822"/>
      <c r="V68" s="1822"/>
      <c r="W68" s="1822"/>
      <c r="X68" s="1822"/>
      <c r="Y68" s="1822"/>
      <c r="Z68" s="1822"/>
      <c r="AA68" s="1822"/>
      <c r="AB68" s="1822"/>
    </row>
    <row r="69" spans="2:28">
      <c r="B69" s="1792" t="s">
        <v>1995</v>
      </c>
      <c r="C69" s="1819" t="s">
        <v>2033</v>
      </c>
      <c r="D69" s="1820" t="s">
        <v>2007</v>
      </c>
      <c r="E69" s="1822"/>
      <c r="F69" s="1789" t="s">
        <v>2008</v>
      </c>
      <c r="G69" s="1800">
        <f t="shared" si="0"/>
        <v>0</v>
      </c>
      <c r="H69" s="1805"/>
      <c r="I69" s="1805"/>
      <c r="J69" s="1805"/>
      <c r="K69" s="1805"/>
      <c r="L69" s="1805"/>
      <c r="M69" s="1805"/>
      <c r="N69" s="1805"/>
      <c r="O69" s="1805"/>
      <c r="P69" s="1805"/>
      <c r="Q69" s="1805"/>
      <c r="R69" s="1805"/>
      <c r="S69" s="1805"/>
      <c r="U69" s="1822"/>
      <c r="V69" s="1822"/>
      <c r="W69" s="1822"/>
      <c r="X69" s="1822"/>
      <c r="Y69" s="1822"/>
      <c r="Z69" s="1822"/>
      <c r="AA69" s="1822"/>
      <c r="AB69" s="1822"/>
    </row>
    <row r="70" spans="2:28">
      <c r="B70" s="1792" t="s">
        <v>1995</v>
      </c>
      <c r="C70" s="1819" t="s">
        <v>2033</v>
      </c>
      <c r="D70" s="1820" t="s">
        <v>2009</v>
      </c>
      <c r="E70" s="1822"/>
      <c r="F70" s="1789" t="s">
        <v>2008</v>
      </c>
      <c r="G70" s="1800">
        <f t="shared" si="0"/>
        <v>0</v>
      </c>
      <c r="H70" s="1805"/>
      <c r="I70" s="1805"/>
      <c r="J70" s="1805"/>
      <c r="K70" s="1805"/>
      <c r="L70" s="1805"/>
      <c r="M70" s="1805"/>
      <c r="N70" s="1805"/>
      <c r="O70" s="1805"/>
      <c r="P70" s="1805"/>
      <c r="Q70" s="1805"/>
      <c r="R70" s="1805"/>
      <c r="S70" s="1805"/>
      <c r="U70" s="1822"/>
      <c r="V70" s="1822"/>
      <c r="W70" s="1822"/>
      <c r="X70" s="1822"/>
      <c r="Y70" s="1822"/>
      <c r="Z70" s="1822"/>
      <c r="AA70" s="1822"/>
      <c r="AB70" s="1822"/>
    </row>
    <row r="71" spans="2:28">
      <c r="B71" s="1792" t="s">
        <v>1995</v>
      </c>
      <c r="C71" s="1819" t="s">
        <v>2033</v>
      </c>
      <c r="D71" s="1820" t="s">
        <v>2010</v>
      </c>
      <c r="E71" s="1822"/>
      <c r="F71" s="1789" t="s">
        <v>2008</v>
      </c>
      <c r="G71" s="1800">
        <f t="shared" si="0"/>
        <v>0</v>
      </c>
      <c r="H71" s="1805"/>
      <c r="I71" s="1805"/>
      <c r="J71" s="1805"/>
      <c r="K71" s="1805"/>
      <c r="L71" s="1805"/>
      <c r="M71" s="1805"/>
      <c r="N71" s="1805"/>
      <c r="O71" s="1805"/>
      <c r="P71" s="1805"/>
      <c r="Q71" s="1805"/>
      <c r="R71" s="1805"/>
      <c r="S71" s="1805"/>
      <c r="U71" s="1822"/>
      <c r="V71" s="1822"/>
      <c r="W71" s="1822"/>
      <c r="X71" s="1822"/>
      <c r="Y71" s="1822"/>
      <c r="Z71" s="1822"/>
      <c r="AA71" s="1822"/>
      <c r="AB71" s="1822"/>
    </row>
    <row r="72" spans="2:28">
      <c r="B72" s="1792" t="s">
        <v>1995</v>
      </c>
      <c r="C72" s="1819" t="s">
        <v>2033</v>
      </c>
      <c r="D72" s="1820" t="s">
        <v>2012</v>
      </c>
      <c r="E72" s="1822"/>
      <c r="F72" s="1789" t="s">
        <v>2008</v>
      </c>
      <c r="G72" s="1800">
        <f t="shared" si="0"/>
        <v>0</v>
      </c>
      <c r="H72" s="1805"/>
      <c r="I72" s="1805"/>
      <c r="J72" s="1805"/>
      <c r="K72" s="1805"/>
      <c r="L72" s="1805"/>
      <c r="M72" s="1805"/>
      <c r="N72" s="1805"/>
      <c r="O72" s="1805"/>
      <c r="P72" s="1805"/>
      <c r="Q72" s="1805"/>
      <c r="R72" s="1805"/>
      <c r="S72" s="1805"/>
      <c r="U72" s="1822"/>
      <c r="V72" s="1822"/>
      <c r="W72" s="1822"/>
      <c r="X72" s="1822"/>
      <c r="Y72" s="1822"/>
      <c r="Z72" s="1822"/>
      <c r="AA72" s="1822"/>
      <c r="AB72" s="1822"/>
    </row>
    <row r="73" spans="2:28">
      <c r="B73" s="1792" t="s">
        <v>1995</v>
      </c>
      <c r="C73" s="1819" t="s">
        <v>2033</v>
      </c>
      <c r="D73" s="1820" t="s">
        <v>2025</v>
      </c>
      <c r="E73" s="1822"/>
      <c r="F73" s="1789" t="s">
        <v>2008</v>
      </c>
      <c r="G73" s="1800">
        <f t="shared" si="0"/>
        <v>0</v>
      </c>
      <c r="H73" s="1805"/>
      <c r="I73" s="1805"/>
      <c r="J73" s="1805"/>
      <c r="K73" s="1805"/>
      <c r="L73" s="1805"/>
      <c r="M73" s="1805"/>
      <c r="N73" s="1805"/>
      <c r="O73" s="1805"/>
      <c r="P73" s="1805"/>
      <c r="Q73" s="1805"/>
      <c r="R73" s="1805"/>
      <c r="S73" s="1805"/>
      <c r="U73" s="1822"/>
      <c r="V73" s="1822"/>
      <c r="W73" s="1822"/>
      <c r="X73" s="1822"/>
      <c r="Y73" s="1822"/>
      <c r="Z73" s="1822"/>
      <c r="AA73" s="1822"/>
      <c r="AB73" s="1822"/>
    </row>
    <row r="74" spans="2:28">
      <c r="B74" s="1792" t="s">
        <v>1995</v>
      </c>
      <c r="C74" s="1819" t="s">
        <v>2033</v>
      </c>
      <c r="D74" s="1820" t="s">
        <v>2026</v>
      </c>
      <c r="E74" s="1822"/>
      <c r="F74" s="1789" t="s">
        <v>2008</v>
      </c>
      <c r="G74" s="1800">
        <f t="shared" ref="G74:G137" si="1">SUM(J74:Q74)</f>
        <v>0</v>
      </c>
      <c r="H74" s="1805"/>
      <c r="I74" s="1805"/>
      <c r="J74" s="1805"/>
      <c r="K74" s="1805"/>
      <c r="L74" s="1805"/>
      <c r="M74" s="1805"/>
      <c r="N74" s="1805"/>
      <c r="O74" s="1805"/>
      <c r="P74" s="1805"/>
      <c r="Q74" s="1805"/>
      <c r="R74" s="1805"/>
      <c r="S74" s="1805"/>
      <c r="U74" s="1822"/>
      <c r="V74" s="1822"/>
      <c r="W74" s="1822"/>
      <c r="X74" s="1822"/>
      <c r="Y74" s="1822"/>
      <c r="Z74" s="1822"/>
      <c r="AA74" s="1822"/>
      <c r="AB74" s="1822"/>
    </row>
    <row r="75" spans="2:28">
      <c r="B75" s="1792" t="s">
        <v>1995</v>
      </c>
      <c r="C75" s="1819" t="s">
        <v>2034</v>
      </c>
      <c r="D75" s="1820" t="s">
        <v>2007</v>
      </c>
      <c r="E75" s="1822"/>
      <c r="F75" s="1789" t="s">
        <v>2008</v>
      </c>
      <c r="G75" s="1800">
        <f t="shared" si="1"/>
        <v>0</v>
      </c>
      <c r="H75" s="1805"/>
      <c r="I75" s="1805"/>
      <c r="J75" s="1805"/>
      <c r="K75" s="1805"/>
      <c r="L75" s="1805"/>
      <c r="M75" s="1805"/>
      <c r="N75" s="1805"/>
      <c r="O75" s="1805"/>
      <c r="P75" s="1805"/>
      <c r="Q75" s="1805"/>
      <c r="R75" s="1805"/>
      <c r="S75" s="1805"/>
      <c r="U75" s="1822"/>
      <c r="V75" s="1822"/>
      <c r="W75" s="1822"/>
      <c r="X75" s="1822"/>
      <c r="Y75" s="1822"/>
      <c r="Z75" s="1822"/>
      <c r="AA75" s="1822"/>
      <c r="AB75" s="1822"/>
    </row>
    <row r="76" spans="2:28">
      <c r="B76" s="1792" t="s">
        <v>1995</v>
      </c>
      <c r="C76" s="1819" t="s">
        <v>2034</v>
      </c>
      <c r="D76" s="1820" t="s">
        <v>2009</v>
      </c>
      <c r="E76" s="1822"/>
      <c r="F76" s="1789" t="s">
        <v>2008</v>
      </c>
      <c r="G76" s="1800">
        <f t="shared" si="1"/>
        <v>0</v>
      </c>
      <c r="H76" s="1805"/>
      <c r="I76" s="1805"/>
      <c r="J76" s="1805"/>
      <c r="K76" s="1805"/>
      <c r="L76" s="1805"/>
      <c r="M76" s="1805"/>
      <c r="N76" s="1805"/>
      <c r="O76" s="1805"/>
      <c r="P76" s="1805"/>
      <c r="Q76" s="1805"/>
      <c r="R76" s="1805"/>
      <c r="S76" s="1805"/>
      <c r="U76" s="1822"/>
      <c r="V76" s="1822"/>
      <c r="W76" s="1822"/>
      <c r="X76" s="1822"/>
      <c r="Y76" s="1822"/>
      <c r="Z76" s="1822"/>
      <c r="AA76" s="1822"/>
      <c r="AB76" s="1822"/>
    </row>
    <row r="77" spans="2:28">
      <c r="B77" s="1792" t="s">
        <v>1995</v>
      </c>
      <c r="C77" s="1819" t="s">
        <v>2034</v>
      </c>
      <c r="D77" s="1820" t="s">
        <v>2010</v>
      </c>
      <c r="E77" s="1822"/>
      <c r="F77" s="1789" t="s">
        <v>2008</v>
      </c>
      <c r="G77" s="1800">
        <f t="shared" si="1"/>
        <v>0</v>
      </c>
      <c r="H77" s="1805"/>
      <c r="I77" s="1805"/>
      <c r="J77" s="1805"/>
      <c r="K77" s="1805"/>
      <c r="L77" s="1805"/>
      <c r="M77" s="1805"/>
      <c r="N77" s="1805"/>
      <c r="O77" s="1805"/>
      <c r="P77" s="1805"/>
      <c r="Q77" s="1805"/>
      <c r="R77" s="1805"/>
      <c r="S77" s="1805"/>
      <c r="U77" s="1822"/>
      <c r="V77" s="1822"/>
      <c r="W77" s="1822"/>
      <c r="X77" s="1822"/>
      <c r="Y77" s="1822"/>
      <c r="Z77" s="1822"/>
      <c r="AA77" s="1822"/>
      <c r="AB77" s="1822"/>
    </row>
    <row r="78" spans="2:28">
      <c r="B78" s="1792" t="s">
        <v>1995</v>
      </c>
      <c r="C78" s="1819" t="s">
        <v>2034</v>
      </c>
      <c r="D78" s="1820" t="s">
        <v>2012</v>
      </c>
      <c r="E78" s="1822"/>
      <c r="F78" s="1789" t="s">
        <v>2008</v>
      </c>
      <c r="G78" s="1800">
        <f t="shared" si="1"/>
        <v>0</v>
      </c>
      <c r="H78" s="1805"/>
      <c r="I78" s="1805"/>
      <c r="J78" s="1805"/>
      <c r="K78" s="1805"/>
      <c r="L78" s="1805"/>
      <c r="M78" s="1805"/>
      <c r="N78" s="1805"/>
      <c r="O78" s="1805"/>
      <c r="P78" s="1805"/>
      <c r="Q78" s="1805"/>
      <c r="R78" s="1805"/>
      <c r="S78" s="1805"/>
      <c r="U78" s="1822"/>
      <c r="V78" s="1822"/>
      <c r="W78" s="1822"/>
      <c r="X78" s="1822"/>
      <c r="Y78" s="1822"/>
      <c r="Z78" s="1822"/>
      <c r="AA78" s="1822"/>
      <c r="AB78" s="1822"/>
    </row>
    <row r="79" spans="2:28">
      <c r="B79" s="1792" t="s">
        <v>1995</v>
      </c>
      <c r="C79" s="1819" t="s">
        <v>2035</v>
      </c>
      <c r="D79" s="1820" t="s">
        <v>2007</v>
      </c>
      <c r="E79" s="1822"/>
      <c r="F79" s="1789" t="s">
        <v>2008</v>
      </c>
      <c r="G79" s="1800">
        <f t="shared" si="1"/>
        <v>0</v>
      </c>
      <c r="H79" s="1805"/>
      <c r="I79" s="1805"/>
      <c r="J79" s="1805"/>
      <c r="K79" s="1805"/>
      <c r="L79" s="1805"/>
      <c r="M79" s="1805"/>
      <c r="N79" s="1805"/>
      <c r="O79" s="1805"/>
      <c r="P79" s="1805"/>
      <c r="Q79" s="1805"/>
      <c r="R79" s="1805"/>
      <c r="S79" s="1805"/>
      <c r="U79" s="1822"/>
      <c r="V79" s="1822"/>
      <c r="W79" s="1822"/>
      <c r="X79" s="1822"/>
      <c r="Y79" s="1822"/>
      <c r="Z79" s="1822"/>
      <c r="AA79" s="1822"/>
      <c r="AB79" s="1822"/>
    </row>
    <row r="80" spans="2:28">
      <c r="B80" s="1792" t="s">
        <v>1995</v>
      </c>
      <c r="C80" s="1819" t="s">
        <v>2035</v>
      </c>
      <c r="D80" s="1820" t="s">
        <v>2009</v>
      </c>
      <c r="E80" s="1822"/>
      <c r="F80" s="1789" t="s">
        <v>2008</v>
      </c>
      <c r="G80" s="1800">
        <f t="shared" si="1"/>
        <v>0</v>
      </c>
      <c r="H80" s="1805"/>
      <c r="I80" s="1805"/>
      <c r="J80" s="1805"/>
      <c r="K80" s="1805"/>
      <c r="L80" s="1805"/>
      <c r="M80" s="1805"/>
      <c r="N80" s="1805"/>
      <c r="O80" s="1805"/>
      <c r="P80" s="1805"/>
      <c r="Q80" s="1805"/>
      <c r="R80" s="1805"/>
      <c r="S80" s="1805"/>
      <c r="U80" s="1822"/>
      <c r="V80" s="1822"/>
      <c r="W80" s="1822"/>
      <c r="X80" s="1822"/>
      <c r="Y80" s="1822"/>
      <c r="Z80" s="1822"/>
      <c r="AA80" s="1822"/>
      <c r="AB80" s="1822"/>
    </row>
    <row r="81" spans="2:28">
      <c r="B81" s="1792" t="s">
        <v>1995</v>
      </c>
      <c r="C81" s="1819" t="s">
        <v>2035</v>
      </c>
      <c r="D81" s="1820" t="s">
        <v>2010</v>
      </c>
      <c r="E81" s="1822"/>
      <c r="F81" s="1789" t="s">
        <v>2008</v>
      </c>
      <c r="G81" s="1800">
        <f t="shared" si="1"/>
        <v>0</v>
      </c>
      <c r="H81" s="1805"/>
      <c r="I81" s="1805"/>
      <c r="J81" s="1805"/>
      <c r="K81" s="1805"/>
      <c r="L81" s="1805"/>
      <c r="M81" s="1805"/>
      <c r="N81" s="1805"/>
      <c r="O81" s="1805"/>
      <c r="P81" s="1805"/>
      <c r="Q81" s="1805"/>
      <c r="R81" s="1805"/>
      <c r="S81" s="1805"/>
      <c r="U81" s="1822"/>
      <c r="V81" s="1822"/>
      <c r="W81" s="1822"/>
      <c r="X81" s="1822"/>
      <c r="Y81" s="1822"/>
      <c r="Z81" s="1822"/>
      <c r="AA81" s="1822"/>
      <c r="AB81" s="1822"/>
    </row>
    <row r="82" spans="2:28">
      <c r="B82" s="1792" t="s">
        <v>1995</v>
      </c>
      <c r="C82" s="1819" t="s">
        <v>2035</v>
      </c>
      <c r="D82" s="1820" t="s">
        <v>2012</v>
      </c>
      <c r="E82" s="1822"/>
      <c r="F82" s="1789" t="s">
        <v>2008</v>
      </c>
      <c r="G82" s="1800">
        <f t="shared" si="1"/>
        <v>0</v>
      </c>
      <c r="H82" s="1805"/>
      <c r="I82" s="1805"/>
      <c r="J82" s="1805"/>
      <c r="K82" s="1805"/>
      <c r="L82" s="1805"/>
      <c r="M82" s="1805"/>
      <c r="N82" s="1805"/>
      <c r="O82" s="1805"/>
      <c r="P82" s="1805"/>
      <c r="Q82" s="1805"/>
      <c r="R82" s="1805"/>
      <c r="S82" s="1805"/>
      <c r="U82" s="1822"/>
      <c r="V82" s="1822"/>
      <c r="W82" s="1822"/>
      <c r="X82" s="1822"/>
      <c r="Y82" s="1822"/>
      <c r="Z82" s="1822"/>
      <c r="AA82" s="1822"/>
      <c r="AB82" s="1822"/>
    </row>
    <row r="83" spans="2:28">
      <c r="B83" s="1792" t="s">
        <v>1995</v>
      </c>
      <c r="C83" s="1819" t="s">
        <v>2035</v>
      </c>
      <c r="D83" s="1820" t="s">
        <v>2025</v>
      </c>
      <c r="E83" s="1822"/>
      <c r="F83" s="1789" t="s">
        <v>2008</v>
      </c>
      <c r="G83" s="1800">
        <f t="shared" si="1"/>
        <v>0</v>
      </c>
      <c r="H83" s="1805"/>
      <c r="I83" s="1805"/>
      <c r="J83" s="1805"/>
      <c r="K83" s="1805"/>
      <c r="L83" s="1805"/>
      <c r="M83" s="1805"/>
      <c r="N83" s="1805"/>
      <c r="O83" s="1805"/>
      <c r="P83" s="1805"/>
      <c r="Q83" s="1805"/>
      <c r="R83" s="1805"/>
      <c r="S83" s="1805"/>
      <c r="U83" s="1822"/>
      <c r="V83" s="1822"/>
      <c r="W83" s="1822"/>
      <c r="X83" s="1822"/>
      <c r="Y83" s="1822"/>
      <c r="Z83" s="1822"/>
      <c r="AA83" s="1822"/>
      <c r="AB83" s="1822"/>
    </row>
    <row r="84" spans="2:28">
      <c r="B84" s="1792" t="s">
        <v>1995</v>
      </c>
      <c r="C84" s="1819" t="s">
        <v>2036</v>
      </c>
      <c r="D84" s="1820" t="s">
        <v>2007</v>
      </c>
      <c r="E84" s="1822"/>
      <c r="F84" s="1789" t="s">
        <v>2008</v>
      </c>
      <c r="G84" s="1800">
        <f t="shared" si="1"/>
        <v>0</v>
      </c>
      <c r="H84" s="1805"/>
      <c r="I84" s="1805"/>
      <c r="J84" s="1805"/>
      <c r="K84" s="1805"/>
      <c r="L84" s="1805"/>
      <c r="M84" s="1805"/>
      <c r="N84" s="1805"/>
      <c r="O84" s="1805"/>
      <c r="P84" s="1805"/>
      <c r="Q84" s="1805"/>
      <c r="R84" s="1805"/>
      <c r="S84" s="1805"/>
      <c r="U84" s="1822"/>
      <c r="V84" s="1822"/>
      <c r="W84" s="1822"/>
      <c r="X84" s="1822"/>
      <c r="Y84" s="1822"/>
      <c r="Z84" s="1822"/>
      <c r="AA84" s="1822"/>
      <c r="AB84" s="1822"/>
    </row>
    <row r="85" spans="2:28">
      <c r="B85" s="1792" t="s">
        <v>1995</v>
      </c>
      <c r="C85" s="1819" t="s">
        <v>2036</v>
      </c>
      <c r="D85" s="1820" t="s">
        <v>2009</v>
      </c>
      <c r="E85" s="1822"/>
      <c r="F85" s="1789" t="s">
        <v>2008</v>
      </c>
      <c r="G85" s="1800">
        <f t="shared" si="1"/>
        <v>0</v>
      </c>
      <c r="H85" s="1805"/>
      <c r="I85" s="1805"/>
      <c r="J85" s="1805"/>
      <c r="K85" s="1805"/>
      <c r="L85" s="1805"/>
      <c r="M85" s="1805"/>
      <c r="N85" s="1805"/>
      <c r="O85" s="1805"/>
      <c r="P85" s="1805"/>
      <c r="Q85" s="1805"/>
      <c r="R85" s="1805"/>
      <c r="S85" s="1805"/>
      <c r="U85" s="1822"/>
      <c r="V85" s="1822"/>
      <c r="W85" s="1822"/>
      <c r="X85" s="1822"/>
      <c r="Y85" s="1822"/>
      <c r="Z85" s="1822"/>
      <c r="AA85" s="1822"/>
      <c r="AB85" s="1822"/>
    </row>
    <row r="86" spans="2:28">
      <c r="B86" s="1792" t="s">
        <v>1995</v>
      </c>
      <c r="C86" s="1819" t="s">
        <v>2037</v>
      </c>
      <c r="D86" s="1820" t="s">
        <v>2007</v>
      </c>
      <c r="E86" s="1822"/>
      <c r="F86" s="1789" t="s">
        <v>2008</v>
      </c>
      <c r="G86" s="1800">
        <f t="shared" si="1"/>
        <v>0</v>
      </c>
      <c r="H86" s="1805"/>
      <c r="I86" s="1805"/>
      <c r="J86" s="1805"/>
      <c r="K86" s="1805"/>
      <c r="L86" s="1805"/>
      <c r="M86" s="1805"/>
      <c r="N86" s="1805"/>
      <c r="O86" s="1805"/>
      <c r="P86" s="1805"/>
      <c r="Q86" s="1805"/>
      <c r="R86" s="1805"/>
      <c r="S86" s="1805"/>
      <c r="U86" s="1822"/>
      <c r="V86" s="1822"/>
      <c r="W86" s="1822"/>
      <c r="X86" s="1822"/>
      <c r="Y86" s="1822"/>
      <c r="Z86" s="1822"/>
      <c r="AA86" s="1822"/>
      <c r="AB86" s="1822"/>
    </row>
    <row r="87" spans="2:28">
      <c r="B87" s="1792" t="s">
        <v>1995</v>
      </c>
      <c r="C87" s="1819" t="s">
        <v>2037</v>
      </c>
      <c r="D87" s="1820" t="s">
        <v>2009</v>
      </c>
      <c r="E87" s="1822"/>
      <c r="F87" s="1789" t="s">
        <v>2008</v>
      </c>
      <c r="G87" s="1800">
        <f t="shared" si="1"/>
        <v>0</v>
      </c>
      <c r="H87" s="1805"/>
      <c r="I87" s="1805"/>
      <c r="J87" s="1805"/>
      <c r="K87" s="1805"/>
      <c r="L87" s="1805"/>
      <c r="M87" s="1805"/>
      <c r="N87" s="1805"/>
      <c r="O87" s="1805"/>
      <c r="P87" s="1805"/>
      <c r="Q87" s="1805"/>
      <c r="R87" s="1805"/>
      <c r="S87" s="1805"/>
      <c r="U87" s="1822"/>
      <c r="V87" s="1822"/>
      <c r="W87" s="1822"/>
      <c r="X87" s="1822"/>
      <c r="Y87" s="1822"/>
      <c r="Z87" s="1822"/>
      <c r="AA87" s="1822"/>
      <c r="AB87" s="1822"/>
    </row>
    <row r="88" spans="2:28">
      <c r="B88" s="1792" t="s">
        <v>1995</v>
      </c>
      <c r="C88" s="1819" t="s">
        <v>2037</v>
      </c>
      <c r="D88" s="1820" t="s">
        <v>2010</v>
      </c>
      <c r="E88" s="1822"/>
      <c r="F88" s="1789" t="s">
        <v>2008</v>
      </c>
      <c r="G88" s="1800">
        <f t="shared" si="1"/>
        <v>0</v>
      </c>
      <c r="H88" s="1805"/>
      <c r="I88" s="1805"/>
      <c r="J88" s="1805"/>
      <c r="K88" s="1805"/>
      <c r="L88" s="1805"/>
      <c r="M88" s="1805"/>
      <c r="N88" s="1805"/>
      <c r="O88" s="1805"/>
      <c r="P88" s="1805"/>
      <c r="Q88" s="1805"/>
      <c r="R88" s="1805"/>
      <c r="S88" s="1805"/>
      <c r="U88" s="1822"/>
      <c r="V88" s="1822"/>
      <c r="W88" s="1822"/>
      <c r="X88" s="1822"/>
      <c r="Y88" s="1822"/>
      <c r="Z88" s="1822"/>
      <c r="AA88" s="1822"/>
      <c r="AB88" s="1822"/>
    </row>
    <row r="89" spans="2:28">
      <c r="B89" s="1792" t="s">
        <v>1995</v>
      </c>
      <c r="C89" s="1819" t="s">
        <v>2037</v>
      </c>
      <c r="D89" s="1820" t="s">
        <v>2012</v>
      </c>
      <c r="E89" s="1822"/>
      <c r="F89" s="1789" t="s">
        <v>2008</v>
      </c>
      <c r="G89" s="1800">
        <f t="shared" si="1"/>
        <v>0</v>
      </c>
      <c r="H89" s="1805"/>
      <c r="I89" s="1805"/>
      <c r="J89" s="1805"/>
      <c r="K89" s="1805"/>
      <c r="L89" s="1805"/>
      <c r="M89" s="1805"/>
      <c r="N89" s="1805"/>
      <c r="O89" s="1805"/>
      <c r="P89" s="1805"/>
      <c r="Q89" s="1805"/>
      <c r="R89" s="1805"/>
      <c r="S89" s="1805"/>
      <c r="U89" s="1822"/>
      <c r="V89" s="1822"/>
      <c r="W89" s="1822"/>
      <c r="X89" s="1822"/>
      <c r="Y89" s="1822"/>
      <c r="Z89" s="1822"/>
      <c r="AA89" s="1822"/>
      <c r="AB89" s="1822"/>
    </row>
    <row r="90" spans="2:28">
      <c r="B90" s="1792" t="s">
        <v>1995</v>
      </c>
      <c r="C90" s="1819" t="s">
        <v>2037</v>
      </c>
      <c r="D90" s="1820" t="s">
        <v>2025</v>
      </c>
      <c r="E90" s="1822"/>
      <c r="F90" s="1789" t="s">
        <v>2008</v>
      </c>
      <c r="G90" s="1800">
        <f t="shared" si="1"/>
        <v>0</v>
      </c>
      <c r="H90" s="1805"/>
      <c r="I90" s="1805"/>
      <c r="J90" s="1805"/>
      <c r="K90" s="1805"/>
      <c r="L90" s="1805"/>
      <c r="M90" s="1805"/>
      <c r="N90" s="1805"/>
      <c r="O90" s="1805"/>
      <c r="P90" s="1805"/>
      <c r="Q90" s="1805"/>
      <c r="R90" s="1805"/>
      <c r="S90" s="1805"/>
      <c r="U90" s="1822"/>
      <c r="V90" s="1822"/>
      <c r="W90" s="1822"/>
      <c r="X90" s="1822"/>
      <c r="Y90" s="1822"/>
      <c r="Z90" s="1822"/>
      <c r="AA90" s="1822"/>
      <c r="AB90" s="1822"/>
    </row>
    <row r="91" spans="2:28">
      <c r="B91" s="1792" t="s">
        <v>1995</v>
      </c>
      <c r="C91" s="1819" t="s">
        <v>2037</v>
      </c>
      <c r="D91" s="1820" t="s">
        <v>2026</v>
      </c>
      <c r="E91" s="1822"/>
      <c r="F91" s="1789" t="s">
        <v>2008</v>
      </c>
      <c r="G91" s="1800">
        <f t="shared" si="1"/>
        <v>0</v>
      </c>
      <c r="H91" s="1805"/>
      <c r="I91" s="1805"/>
      <c r="J91" s="1805"/>
      <c r="K91" s="1805"/>
      <c r="L91" s="1805"/>
      <c r="M91" s="1805"/>
      <c r="N91" s="1805"/>
      <c r="O91" s="1805"/>
      <c r="P91" s="1805"/>
      <c r="Q91" s="1805"/>
      <c r="R91" s="1805"/>
      <c r="S91" s="1805"/>
      <c r="U91" s="1822"/>
      <c r="V91" s="1822"/>
      <c r="W91" s="1822"/>
      <c r="X91" s="1822"/>
      <c r="Y91" s="1822"/>
      <c r="Z91" s="1822"/>
      <c r="AA91" s="1822"/>
      <c r="AB91" s="1822"/>
    </row>
    <row r="92" spans="2:28">
      <c r="B92" s="1792" t="s">
        <v>1995</v>
      </c>
      <c r="C92" s="1819" t="s">
        <v>2038</v>
      </c>
      <c r="D92" s="1820" t="s">
        <v>2007</v>
      </c>
      <c r="E92" s="1822"/>
      <c r="F92" s="1789" t="s">
        <v>2008</v>
      </c>
      <c r="G92" s="1800">
        <f t="shared" si="1"/>
        <v>0</v>
      </c>
      <c r="H92" s="1805"/>
      <c r="I92" s="1805"/>
      <c r="J92" s="1805"/>
      <c r="K92" s="1805"/>
      <c r="L92" s="1805"/>
      <c r="M92" s="1805"/>
      <c r="N92" s="1805"/>
      <c r="O92" s="1805"/>
      <c r="P92" s="1805"/>
      <c r="Q92" s="1805"/>
      <c r="R92" s="1805"/>
      <c r="S92" s="1805"/>
      <c r="U92" s="1822"/>
      <c r="V92" s="1822"/>
      <c r="W92" s="1822"/>
      <c r="X92" s="1822"/>
      <c r="Y92" s="1822"/>
      <c r="Z92" s="1822"/>
      <c r="AA92" s="1822"/>
      <c r="AB92" s="1822"/>
    </row>
    <row r="93" spans="2:28">
      <c r="B93" s="1792" t="s">
        <v>1995</v>
      </c>
      <c r="C93" s="1819" t="s">
        <v>2038</v>
      </c>
      <c r="D93" s="1820" t="s">
        <v>2009</v>
      </c>
      <c r="E93" s="1822"/>
      <c r="F93" s="1789" t="s">
        <v>2008</v>
      </c>
      <c r="G93" s="1800">
        <f t="shared" si="1"/>
        <v>0</v>
      </c>
      <c r="H93" s="1805"/>
      <c r="I93" s="1805"/>
      <c r="J93" s="1805"/>
      <c r="K93" s="1805"/>
      <c r="L93" s="1805"/>
      <c r="M93" s="1805"/>
      <c r="N93" s="1805"/>
      <c r="O93" s="1805"/>
      <c r="P93" s="1805"/>
      <c r="Q93" s="1805"/>
      <c r="R93" s="1805"/>
      <c r="S93" s="1805"/>
      <c r="U93" s="1822"/>
      <c r="V93" s="1822"/>
      <c r="W93" s="1822"/>
      <c r="X93" s="1822"/>
      <c r="Y93" s="1822"/>
      <c r="Z93" s="1822"/>
      <c r="AA93" s="1822"/>
      <c r="AB93" s="1822"/>
    </row>
    <row r="94" spans="2:28">
      <c r="B94" s="1792" t="s">
        <v>1995</v>
      </c>
      <c r="C94" s="1819" t="s">
        <v>2038</v>
      </c>
      <c r="D94" s="1820" t="s">
        <v>2010</v>
      </c>
      <c r="E94" s="1822"/>
      <c r="F94" s="1789" t="s">
        <v>2008</v>
      </c>
      <c r="G94" s="1800">
        <f t="shared" si="1"/>
        <v>0</v>
      </c>
      <c r="H94" s="1805"/>
      <c r="I94" s="1805"/>
      <c r="J94" s="1805"/>
      <c r="K94" s="1805"/>
      <c r="L94" s="1805"/>
      <c r="M94" s="1805"/>
      <c r="N94" s="1805"/>
      <c r="O94" s="1805"/>
      <c r="P94" s="1805"/>
      <c r="Q94" s="1805"/>
      <c r="R94" s="1805"/>
      <c r="S94" s="1805"/>
      <c r="U94" s="1822"/>
      <c r="V94" s="1822"/>
      <c r="W94" s="1822"/>
      <c r="X94" s="1822"/>
      <c r="Y94" s="1822"/>
      <c r="Z94" s="1822"/>
      <c r="AA94" s="1822"/>
      <c r="AB94" s="1822"/>
    </row>
    <row r="95" spans="2:28">
      <c r="B95" s="1792" t="s">
        <v>1995</v>
      </c>
      <c r="C95" s="1819" t="s">
        <v>2039</v>
      </c>
      <c r="D95" s="1820" t="s">
        <v>2007</v>
      </c>
      <c r="E95" s="1822"/>
      <c r="F95" s="1789" t="s">
        <v>2008</v>
      </c>
      <c r="G95" s="1800">
        <f t="shared" si="1"/>
        <v>0</v>
      </c>
      <c r="H95" s="1805"/>
      <c r="I95" s="1805"/>
      <c r="J95" s="1805"/>
      <c r="K95" s="1805"/>
      <c r="L95" s="1805"/>
      <c r="M95" s="1805"/>
      <c r="N95" s="1805"/>
      <c r="O95" s="1805"/>
      <c r="P95" s="1805"/>
      <c r="Q95" s="1805"/>
      <c r="R95" s="1805"/>
      <c r="S95" s="1805"/>
      <c r="U95" s="1822"/>
      <c r="V95" s="1822"/>
      <c r="W95" s="1822"/>
      <c r="X95" s="1822"/>
      <c r="Y95" s="1822"/>
      <c r="Z95" s="1822"/>
      <c r="AA95" s="1822"/>
      <c r="AB95" s="1822"/>
    </row>
    <row r="96" spans="2:28">
      <c r="B96" s="1792" t="s">
        <v>1995</v>
      </c>
      <c r="C96" s="1819" t="s">
        <v>2039</v>
      </c>
      <c r="D96" s="1820" t="s">
        <v>2009</v>
      </c>
      <c r="E96" s="1822"/>
      <c r="F96" s="1789" t="s">
        <v>2008</v>
      </c>
      <c r="G96" s="1800">
        <f t="shared" si="1"/>
        <v>0</v>
      </c>
      <c r="H96" s="1805"/>
      <c r="I96" s="1805"/>
      <c r="J96" s="1805"/>
      <c r="K96" s="1805"/>
      <c r="L96" s="1805"/>
      <c r="M96" s="1805"/>
      <c r="N96" s="1805"/>
      <c r="O96" s="1805"/>
      <c r="P96" s="1805"/>
      <c r="Q96" s="1805"/>
      <c r="R96" s="1805"/>
      <c r="S96" s="1805"/>
      <c r="U96" s="1822"/>
      <c r="V96" s="1822"/>
      <c r="W96" s="1822"/>
      <c r="X96" s="1822"/>
      <c r="Y96" s="1822"/>
      <c r="Z96" s="1822"/>
      <c r="AA96" s="1822"/>
      <c r="AB96" s="1822"/>
    </row>
    <row r="97" spans="2:28">
      <c r="B97" s="1792" t="s">
        <v>1995</v>
      </c>
      <c r="C97" s="1819" t="s">
        <v>2040</v>
      </c>
      <c r="D97" s="1820" t="s">
        <v>2015</v>
      </c>
      <c r="E97" s="1822"/>
      <c r="F97" s="1789" t="s">
        <v>2008</v>
      </c>
      <c r="G97" s="1800">
        <f t="shared" si="1"/>
        <v>0</v>
      </c>
      <c r="H97" s="1805"/>
      <c r="I97" s="1805"/>
      <c r="J97" s="1805"/>
      <c r="K97" s="1805"/>
      <c r="L97" s="1805"/>
      <c r="M97" s="1805"/>
      <c r="N97" s="1805"/>
      <c r="O97" s="1805"/>
      <c r="P97" s="1805"/>
      <c r="Q97" s="1805"/>
      <c r="R97" s="1805"/>
      <c r="S97" s="1805"/>
      <c r="U97" s="1822"/>
      <c r="V97" s="1822"/>
      <c r="W97" s="1822"/>
      <c r="X97" s="1822"/>
      <c r="Y97" s="1822"/>
      <c r="Z97" s="1822"/>
      <c r="AA97" s="1822"/>
      <c r="AB97" s="1822"/>
    </row>
    <row r="98" spans="2:28">
      <c r="B98" s="1792" t="s">
        <v>1995</v>
      </c>
      <c r="C98" s="1819" t="s">
        <v>2040</v>
      </c>
      <c r="D98" s="1820" t="s">
        <v>2016</v>
      </c>
      <c r="E98" s="1822"/>
      <c r="F98" s="1789" t="s">
        <v>2008</v>
      </c>
      <c r="G98" s="1800">
        <f t="shared" si="1"/>
        <v>0</v>
      </c>
      <c r="H98" s="1805"/>
      <c r="I98" s="1805"/>
      <c r="J98" s="1805"/>
      <c r="K98" s="1805"/>
      <c r="L98" s="1805"/>
      <c r="M98" s="1805"/>
      <c r="N98" s="1805"/>
      <c r="O98" s="1805"/>
      <c r="P98" s="1805"/>
      <c r="Q98" s="1805"/>
      <c r="R98" s="1805"/>
      <c r="S98" s="1805"/>
      <c r="U98" s="1822"/>
      <c r="V98" s="1822"/>
      <c r="W98" s="1822"/>
      <c r="X98" s="1822"/>
      <c r="Y98" s="1822"/>
      <c r="Z98" s="1822"/>
      <c r="AA98" s="1822"/>
      <c r="AB98" s="1822"/>
    </row>
    <row r="99" spans="2:28">
      <c r="B99" s="1792" t="s">
        <v>1995</v>
      </c>
      <c r="C99" s="1819" t="s">
        <v>2040</v>
      </c>
      <c r="D99" s="1820" t="s">
        <v>2041</v>
      </c>
      <c r="E99" s="1822"/>
      <c r="F99" s="1789" t="s">
        <v>2008</v>
      </c>
      <c r="G99" s="1800">
        <f t="shared" si="1"/>
        <v>0</v>
      </c>
      <c r="H99" s="1805"/>
      <c r="I99" s="1805"/>
      <c r="J99" s="1805"/>
      <c r="K99" s="1805"/>
      <c r="L99" s="1805"/>
      <c r="M99" s="1805"/>
      <c r="N99" s="1805"/>
      <c r="O99" s="1805"/>
      <c r="P99" s="1805"/>
      <c r="Q99" s="1805"/>
      <c r="R99" s="1805"/>
      <c r="S99" s="1805"/>
      <c r="U99" s="1822"/>
      <c r="V99" s="1822"/>
      <c r="W99" s="1822"/>
      <c r="X99" s="1822"/>
      <c r="Y99" s="1822"/>
      <c r="Z99" s="1822"/>
      <c r="AA99" s="1822"/>
      <c r="AB99" s="1822"/>
    </row>
    <row r="100" spans="2:28">
      <c r="B100" s="1792" t="s">
        <v>1995</v>
      </c>
      <c r="C100" s="1819" t="s">
        <v>2040</v>
      </c>
      <c r="D100" s="1820" t="s">
        <v>2042</v>
      </c>
      <c r="E100" s="1822"/>
      <c r="F100" s="1789" t="s">
        <v>2008</v>
      </c>
      <c r="G100" s="1800">
        <f t="shared" si="1"/>
        <v>0</v>
      </c>
      <c r="H100" s="1805"/>
      <c r="I100" s="1805"/>
      <c r="J100" s="1805"/>
      <c r="K100" s="1805"/>
      <c r="L100" s="1805"/>
      <c r="M100" s="1805"/>
      <c r="N100" s="1805"/>
      <c r="O100" s="1805"/>
      <c r="P100" s="1805"/>
      <c r="Q100" s="1805"/>
      <c r="R100" s="1805"/>
      <c r="S100" s="1805"/>
      <c r="U100" s="1822"/>
      <c r="V100" s="1822"/>
      <c r="W100" s="1822"/>
      <c r="X100" s="1822"/>
      <c r="Y100" s="1822"/>
      <c r="Z100" s="1822"/>
      <c r="AA100" s="1822"/>
      <c r="AB100" s="1822"/>
    </row>
    <row r="101" spans="2:28">
      <c r="B101" s="1792" t="s">
        <v>1995</v>
      </c>
      <c r="C101" s="1819" t="s">
        <v>2040</v>
      </c>
      <c r="D101" s="1820" t="s">
        <v>2017</v>
      </c>
      <c r="E101" s="1822"/>
      <c r="F101" s="1789" t="s">
        <v>2008</v>
      </c>
      <c r="G101" s="1800">
        <f t="shared" si="1"/>
        <v>0</v>
      </c>
      <c r="H101" s="1805"/>
      <c r="I101" s="1805"/>
      <c r="J101" s="1805"/>
      <c r="K101" s="1805"/>
      <c r="L101" s="1805"/>
      <c r="M101" s="1805"/>
      <c r="N101" s="1805"/>
      <c r="O101" s="1805"/>
      <c r="P101" s="1805"/>
      <c r="Q101" s="1805"/>
      <c r="R101" s="1805"/>
      <c r="S101" s="1805"/>
      <c r="U101" s="1822"/>
      <c r="V101" s="1822"/>
      <c r="W101" s="1822"/>
      <c r="X101" s="1822"/>
      <c r="Y101" s="1822"/>
      <c r="Z101" s="1822"/>
      <c r="AA101" s="1822"/>
      <c r="AB101" s="1822"/>
    </row>
    <row r="102" spans="2:28">
      <c r="B102" s="1792" t="s">
        <v>1995</v>
      </c>
      <c r="C102" s="1819" t="s">
        <v>2040</v>
      </c>
      <c r="D102" s="1820" t="s">
        <v>2018</v>
      </c>
      <c r="E102" s="1822"/>
      <c r="F102" s="1789" t="s">
        <v>2008</v>
      </c>
      <c r="G102" s="1800">
        <f t="shared" si="1"/>
        <v>0</v>
      </c>
      <c r="H102" s="1805"/>
      <c r="I102" s="1805"/>
      <c r="J102" s="1805"/>
      <c r="K102" s="1805"/>
      <c r="L102" s="1805"/>
      <c r="M102" s="1805"/>
      <c r="N102" s="1805"/>
      <c r="O102" s="1805"/>
      <c r="P102" s="1805"/>
      <c r="Q102" s="1805"/>
      <c r="R102" s="1805"/>
      <c r="S102" s="1805"/>
      <c r="U102" s="1822"/>
      <c r="V102" s="1822"/>
      <c r="W102" s="1822"/>
      <c r="X102" s="1822"/>
      <c r="Y102" s="1822"/>
      <c r="Z102" s="1822"/>
      <c r="AA102" s="1822"/>
      <c r="AB102" s="1822"/>
    </row>
    <row r="103" spans="2:28">
      <c r="B103" s="1792" t="s">
        <v>1995</v>
      </c>
      <c r="C103" s="1819" t="s">
        <v>2040</v>
      </c>
      <c r="D103" s="1820" t="s">
        <v>2043</v>
      </c>
      <c r="E103" s="1822"/>
      <c r="F103" s="1789" t="s">
        <v>2008</v>
      </c>
      <c r="G103" s="1800">
        <f t="shared" si="1"/>
        <v>0</v>
      </c>
      <c r="H103" s="1805"/>
      <c r="I103" s="1805"/>
      <c r="J103" s="1805"/>
      <c r="K103" s="1805"/>
      <c r="L103" s="1805"/>
      <c r="M103" s="1805"/>
      <c r="N103" s="1805"/>
      <c r="O103" s="1805"/>
      <c r="P103" s="1805"/>
      <c r="Q103" s="1805"/>
      <c r="R103" s="1805"/>
      <c r="S103" s="1805"/>
      <c r="U103" s="1822"/>
      <c r="V103" s="1822"/>
      <c r="W103" s="1822"/>
      <c r="X103" s="1822"/>
      <c r="Y103" s="1822"/>
      <c r="Z103" s="1822"/>
      <c r="AA103" s="1822"/>
      <c r="AB103" s="1822"/>
    </row>
    <row r="104" spans="2:28">
      <c r="B104" s="1792" t="s">
        <v>1995</v>
      </c>
      <c r="C104" s="1819" t="s">
        <v>2040</v>
      </c>
      <c r="D104" s="1820" t="s">
        <v>2044</v>
      </c>
      <c r="E104" s="1822"/>
      <c r="F104" s="1789" t="s">
        <v>2008</v>
      </c>
      <c r="G104" s="1800">
        <f t="shared" si="1"/>
        <v>0</v>
      </c>
      <c r="H104" s="1805"/>
      <c r="I104" s="1805"/>
      <c r="J104" s="1805"/>
      <c r="K104" s="1805"/>
      <c r="L104" s="1805"/>
      <c r="M104" s="1805"/>
      <c r="N104" s="1805"/>
      <c r="O104" s="1805"/>
      <c r="P104" s="1805"/>
      <c r="Q104" s="1805"/>
      <c r="R104" s="1805"/>
      <c r="S104" s="1805"/>
      <c r="U104" s="1822"/>
      <c r="V104" s="1822"/>
      <c r="W104" s="1822"/>
      <c r="X104" s="1822"/>
      <c r="Y104" s="1822"/>
      <c r="Z104" s="1822"/>
      <c r="AA104" s="1822"/>
      <c r="AB104" s="1822"/>
    </row>
    <row r="105" spans="2:28">
      <c r="B105" s="1792" t="s">
        <v>1995</v>
      </c>
      <c r="C105" s="1819" t="s">
        <v>2040</v>
      </c>
      <c r="D105" s="1820" t="s">
        <v>2045</v>
      </c>
      <c r="E105" s="1822"/>
      <c r="F105" s="1789" t="s">
        <v>2008</v>
      </c>
      <c r="G105" s="1800">
        <f t="shared" si="1"/>
        <v>0</v>
      </c>
      <c r="H105" s="1805"/>
      <c r="I105" s="1805"/>
      <c r="J105" s="1805"/>
      <c r="K105" s="1805"/>
      <c r="L105" s="1805"/>
      <c r="M105" s="1805"/>
      <c r="N105" s="1805"/>
      <c r="O105" s="1805"/>
      <c r="P105" s="1805"/>
      <c r="Q105" s="1805"/>
      <c r="R105" s="1805"/>
      <c r="S105" s="1805"/>
      <c r="U105" s="1822"/>
      <c r="V105" s="1822"/>
      <c r="W105" s="1822"/>
      <c r="X105" s="1822"/>
      <c r="Y105" s="1822"/>
      <c r="Z105" s="1822"/>
      <c r="AA105" s="1822"/>
      <c r="AB105" s="1822"/>
    </row>
    <row r="106" spans="2:28">
      <c r="B106" s="1792" t="s">
        <v>1995</v>
      </c>
      <c r="C106" s="1819" t="s">
        <v>2040</v>
      </c>
      <c r="D106" s="1820" t="s">
        <v>2046</v>
      </c>
      <c r="E106" s="1822"/>
      <c r="F106" s="1789" t="s">
        <v>2008</v>
      </c>
      <c r="G106" s="1800">
        <f t="shared" si="1"/>
        <v>0</v>
      </c>
      <c r="H106" s="1805"/>
      <c r="I106" s="1805"/>
      <c r="J106" s="1805"/>
      <c r="K106" s="1805"/>
      <c r="L106" s="1805"/>
      <c r="M106" s="1805"/>
      <c r="N106" s="1805"/>
      <c r="O106" s="1805"/>
      <c r="P106" s="1805"/>
      <c r="Q106" s="1805"/>
      <c r="R106" s="1805"/>
      <c r="S106" s="1805"/>
      <c r="U106" s="1822"/>
      <c r="V106" s="1822"/>
      <c r="W106" s="1822"/>
      <c r="X106" s="1822"/>
      <c r="Y106" s="1822"/>
      <c r="Z106" s="1822"/>
      <c r="AA106" s="1822"/>
      <c r="AB106" s="1822"/>
    </row>
    <row r="107" spans="2:28">
      <c r="B107" s="1792" t="s">
        <v>1995</v>
      </c>
      <c r="C107" s="1819" t="s">
        <v>2040</v>
      </c>
      <c r="D107" s="1820" t="s">
        <v>2047</v>
      </c>
      <c r="E107" s="1822"/>
      <c r="F107" s="1789" t="s">
        <v>2008</v>
      </c>
      <c r="G107" s="1800">
        <f t="shared" si="1"/>
        <v>0</v>
      </c>
      <c r="H107" s="1805"/>
      <c r="I107" s="1805"/>
      <c r="J107" s="1805"/>
      <c r="K107" s="1805"/>
      <c r="L107" s="1805"/>
      <c r="M107" s="1805"/>
      <c r="N107" s="1805"/>
      <c r="O107" s="1805"/>
      <c r="P107" s="1805"/>
      <c r="Q107" s="1805"/>
      <c r="R107" s="1805"/>
      <c r="S107" s="1805"/>
      <c r="U107" s="1822"/>
      <c r="V107" s="1822"/>
      <c r="W107" s="1822"/>
      <c r="X107" s="1822"/>
      <c r="Y107" s="1822"/>
      <c r="Z107" s="1822"/>
      <c r="AA107" s="1822"/>
      <c r="AB107" s="1822"/>
    </row>
    <row r="108" spans="2:28">
      <c r="B108" s="1792" t="s">
        <v>1995</v>
      </c>
      <c r="C108" s="1819" t="s">
        <v>2048</v>
      </c>
      <c r="D108" s="1820" t="s">
        <v>2007</v>
      </c>
      <c r="E108" s="1822"/>
      <c r="F108" s="1789" t="s">
        <v>2008</v>
      </c>
      <c r="G108" s="1800">
        <f t="shared" si="1"/>
        <v>0</v>
      </c>
      <c r="H108" s="1805"/>
      <c r="I108" s="1805"/>
      <c r="J108" s="1805"/>
      <c r="K108" s="1805"/>
      <c r="L108" s="1805"/>
      <c r="M108" s="1805"/>
      <c r="N108" s="1805"/>
      <c r="O108" s="1805"/>
      <c r="P108" s="1805"/>
      <c r="Q108" s="1805"/>
      <c r="R108" s="1805"/>
      <c r="S108" s="1805"/>
      <c r="U108" s="1822"/>
      <c r="V108" s="1822"/>
      <c r="W108" s="1822"/>
      <c r="X108" s="1822"/>
      <c r="Y108" s="1822"/>
      <c r="Z108" s="1822"/>
      <c r="AA108" s="1822"/>
      <c r="AB108" s="1822"/>
    </row>
    <row r="109" spans="2:28">
      <c r="B109" s="1792" t="s">
        <v>1995</v>
      </c>
      <c r="C109" s="1819" t="s">
        <v>2048</v>
      </c>
      <c r="D109" s="1820" t="s">
        <v>2009</v>
      </c>
      <c r="E109" s="1822"/>
      <c r="F109" s="1789" t="s">
        <v>2008</v>
      </c>
      <c r="G109" s="1800">
        <f t="shared" si="1"/>
        <v>0</v>
      </c>
      <c r="H109" s="1805"/>
      <c r="I109" s="1805"/>
      <c r="J109" s="1805"/>
      <c r="K109" s="1805"/>
      <c r="L109" s="1805"/>
      <c r="M109" s="1805"/>
      <c r="N109" s="1805"/>
      <c r="O109" s="1805"/>
      <c r="P109" s="1805"/>
      <c r="Q109" s="1805"/>
      <c r="R109" s="1805"/>
      <c r="S109" s="1805"/>
      <c r="U109" s="1822"/>
      <c r="V109" s="1822"/>
      <c r="W109" s="1822"/>
      <c r="X109" s="1822"/>
      <c r="Y109" s="1822"/>
      <c r="Z109" s="1822"/>
      <c r="AA109" s="1822"/>
      <c r="AB109" s="1822"/>
    </row>
    <row r="110" spans="2:28">
      <c r="B110" s="1792" t="s">
        <v>1995</v>
      </c>
      <c r="C110" s="1819" t="s">
        <v>2048</v>
      </c>
      <c r="D110" s="1820" t="s">
        <v>2010</v>
      </c>
      <c r="E110" s="1822"/>
      <c r="F110" s="1789" t="s">
        <v>2008</v>
      </c>
      <c r="G110" s="1800">
        <f t="shared" si="1"/>
        <v>0</v>
      </c>
      <c r="H110" s="1805"/>
      <c r="I110" s="1805"/>
      <c r="J110" s="1805"/>
      <c r="K110" s="1805"/>
      <c r="L110" s="1805"/>
      <c r="M110" s="1805"/>
      <c r="N110" s="1805"/>
      <c r="O110" s="1805"/>
      <c r="P110" s="1805"/>
      <c r="Q110" s="1805"/>
      <c r="R110" s="1805"/>
      <c r="S110" s="1805"/>
      <c r="U110" s="1822"/>
      <c r="V110" s="1822"/>
      <c r="W110" s="1822"/>
      <c r="X110" s="1822"/>
      <c r="Y110" s="1822"/>
      <c r="Z110" s="1822"/>
      <c r="AA110" s="1822"/>
      <c r="AB110" s="1822"/>
    </row>
    <row r="111" spans="2:28">
      <c r="B111" s="1792" t="s">
        <v>1995</v>
      </c>
      <c r="C111" s="1819" t="s">
        <v>2049</v>
      </c>
      <c r="D111" s="1820" t="s">
        <v>2007</v>
      </c>
      <c r="E111" s="1822"/>
      <c r="F111" s="1789" t="s">
        <v>2008</v>
      </c>
      <c r="G111" s="1800">
        <f t="shared" si="1"/>
        <v>0</v>
      </c>
      <c r="H111" s="1805"/>
      <c r="I111" s="1805"/>
      <c r="J111" s="1805"/>
      <c r="K111" s="1805"/>
      <c r="L111" s="1805"/>
      <c r="M111" s="1805"/>
      <c r="N111" s="1805"/>
      <c r="O111" s="1805"/>
      <c r="P111" s="1805"/>
      <c r="Q111" s="1805"/>
      <c r="R111" s="1805"/>
      <c r="S111" s="1805"/>
      <c r="U111" s="1822"/>
      <c r="V111" s="1822"/>
      <c r="W111" s="1822"/>
      <c r="X111" s="1822"/>
      <c r="Y111" s="1822"/>
      <c r="Z111" s="1822"/>
      <c r="AA111" s="1822"/>
      <c r="AB111" s="1822"/>
    </row>
    <row r="112" spans="2:28">
      <c r="B112" s="1792" t="s">
        <v>1995</v>
      </c>
      <c r="C112" s="1819" t="s">
        <v>2049</v>
      </c>
      <c r="D112" s="1820" t="s">
        <v>2009</v>
      </c>
      <c r="E112" s="1822"/>
      <c r="F112" s="1789" t="s">
        <v>2008</v>
      </c>
      <c r="G112" s="1800">
        <f t="shared" si="1"/>
        <v>0</v>
      </c>
      <c r="H112" s="1805"/>
      <c r="I112" s="1805"/>
      <c r="J112" s="1805"/>
      <c r="K112" s="1805"/>
      <c r="L112" s="1805"/>
      <c r="M112" s="1805"/>
      <c r="N112" s="1805"/>
      <c r="O112" s="1805"/>
      <c r="P112" s="1805"/>
      <c r="Q112" s="1805"/>
      <c r="R112" s="1805"/>
      <c r="S112" s="1805"/>
      <c r="U112" s="1822"/>
      <c r="V112" s="1822"/>
      <c r="W112" s="1822"/>
      <c r="X112" s="1822"/>
      <c r="Y112" s="1822"/>
      <c r="Z112" s="1822"/>
      <c r="AA112" s="1822"/>
      <c r="AB112" s="1822"/>
    </row>
    <row r="113" spans="2:28">
      <c r="B113" s="1792" t="s">
        <v>1995</v>
      </c>
      <c r="C113" s="1819" t="s">
        <v>2049</v>
      </c>
      <c r="D113" s="1820" t="s">
        <v>2010</v>
      </c>
      <c r="E113" s="1822"/>
      <c r="F113" s="1789" t="s">
        <v>2008</v>
      </c>
      <c r="G113" s="1800">
        <f t="shared" si="1"/>
        <v>0</v>
      </c>
      <c r="H113" s="1805"/>
      <c r="I113" s="1805"/>
      <c r="J113" s="1805"/>
      <c r="K113" s="1805"/>
      <c r="L113" s="1805"/>
      <c r="M113" s="1805"/>
      <c r="N113" s="1805"/>
      <c r="O113" s="1805"/>
      <c r="P113" s="1805"/>
      <c r="Q113" s="1805"/>
      <c r="R113" s="1805"/>
      <c r="S113" s="1805"/>
      <c r="U113" s="1822"/>
      <c r="V113" s="1822"/>
      <c r="W113" s="1822"/>
      <c r="X113" s="1822"/>
      <c r="Y113" s="1822"/>
      <c r="Z113" s="1822"/>
      <c r="AA113" s="1822"/>
      <c r="AB113" s="1822"/>
    </row>
    <row r="114" spans="2:28">
      <c r="B114" s="1792" t="s">
        <v>1995</v>
      </c>
      <c r="C114" s="1819" t="s">
        <v>2049</v>
      </c>
      <c r="D114" s="1820" t="s">
        <v>2012</v>
      </c>
      <c r="E114" s="1822"/>
      <c r="F114" s="1789" t="s">
        <v>2008</v>
      </c>
      <c r="G114" s="1800">
        <f t="shared" si="1"/>
        <v>0</v>
      </c>
      <c r="H114" s="1805"/>
      <c r="I114" s="1805"/>
      <c r="J114" s="1805"/>
      <c r="K114" s="1805"/>
      <c r="L114" s="1805"/>
      <c r="M114" s="1805"/>
      <c r="N114" s="1805"/>
      <c r="O114" s="1805"/>
      <c r="P114" s="1805"/>
      <c r="Q114" s="1805"/>
      <c r="R114" s="1805"/>
      <c r="S114" s="1805"/>
      <c r="U114" s="1822"/>
      <c r="V114" s="1822"/>
      <c r="W114" s="1822"/>
      <c r="X114" s="1822"/>
      <c r="Y114" s="1822"/>
      <c r="Z114" s="1822"/>
      <c r="AA114" s="1822"/>
      <c r="AB114" s="1822"/>
    </row>
    <row r="115" spans="2:28">
      <c r="B115" s="1792" t="s">
        <v>1995</v>
      </c>
      <c r="C115" s="1819" t="s">
        <v>2050</v>
      </c>
      <c r="D115" s="1820" t="s">
        <v>2007</v>
      </c>
      <c r="E115" s="1822"/>
      <c r="F115" s="1789" t="s">
        <v>2008</v>
      </c>
      <c r="G115" s="1800">
        <f t="shared" si="1"/>
        <v>0</v>
      </c>
      <c r="H115" s="1805"/>
      <c r="I115" s="1805"/>
      <c r="J115" s="1805"/>
      <c r="K115" s="1805"/>
      <c r="L115" s="1805"/>
      <c r="M115" s="1805"/>
      <c r="N115" s="1805"/>
      <c r="O115" s="1805"/>
      <c r="P115" s="1805"/>
      <c r="Q115" s="1805"/>
      <c r="R115" s="1805"/>
      <c r="S115" s="1805"/>
      <c r="U115" s="1822"/>
      <c r="V115" s="1822"/>
      <c r="W115" s="1822"/>
      <c r="X115" s="1822"/>
      <c r="Y115" s="1822"/>
      <c r="Z115" s="1822"/>
      <c r="AA115" s="1822"/>
      <c r="AB115" s="1822"/>
    </row>
    <row r="116" spans="2:28">
      <c r="B116" s="1792" t="s">
        <v>1995</v>
      </c>
      <c r="C116" s="1819" t="s">
        <v>2050</v>
      </c>
      <c r="D116" s="1820" t="s">
        <v>2009</v>
      </c>
      <c r="E116" s="1822"/>
      <c r="F116" s="1789" t="s">
        <v>2008</v>
      </c>
      <c r="G116" s="1800">
        <f t="shared" si="1"/>
        <v>0</v>
      </c>
      <c r="H116" s="1805"/>
      <c r="I116" s="1805"/>
      <c r="J116" s="1805"/>
      <c r="K116" s="1805"/>
      <c r="L116" s="1805"/>
      <c r="M116" s="1805"/>
      <c r="N116" s="1805"/>
      <c r="O116" s="1805"/>
      <c r="P116" s="1805"/>
      <c r="Q116" s="1805"/>
      <c r="R116" s="1805"/>
      <c r="S116" s="1805"/>
      <c r="U116" s="1822"/>
      <c r="V116" s="1822"/>
      <c r="W116" s="1822"/>
      <c r="X116" s="1822"/>
      <c r="Y116" s="1822"/>
      <c r="Z116" s="1822"/>
      <c r="AA116" s="1822"/>
      <c r="AB116" s="1822"/>
    </row>
    <row r="117" spans="2:28">
      <c r="B117" s="1792" t="s">
        <v>1995</v>
      </c>
      <c r="C117" s="1819" t="s">
        <v>2050</v>
      </c>
      <c r="D117" s="1820" t="s">
        <v>2010</v>
      </c>
      <c r="E117" s="1822"/>
      <c r="F117" s="1789" t="s">
        <v>2008</v>
      </c>
      <c r="G117" s="1800">
        <f t="shared" si="1"/>
        <v>0</v>
      </c>
      <c r="H117" s="1805"/>
      <c r="I117" s="1805"/>
      <c r="J117" s="1805"/>
      <c r="K117" s="1805"/>
      <c r="L117" s="1805"/>
      <c r="M117" s="1805"/>
      <c r="N117" s="1805"/>
      <c r="O117" s="1805"/>
      <c r="P117" s="1805"/>
      <c r="Q117" s="1805"/>
      <c r="R117" s="1805"/>
      <c r="S117" s="1805"/>
      <c r="U117" s="1822"/>
      <c r="V117" s="1822"/>
      <c r="W117" s="1822"/>
      <c r="X117" s="1822"/>
      <c r="Y117" s="1822"/>
      <c r="Z117" s="1822"/>
      <c r="AA117" s="1822"/>
      <c r="AB117" s="1822"/>
    </row>
    <row r="118" spans="2:28">
      <c r="B118" s="1792" t="s">
        <v>1995</v>
      </c>
      <c r="C118" s="1819" t="s">
        <v>2050</v>
      </c>
      <c r="D118" s="1820" t="s">
        <v>2012</v>
      </c>
      <c r="E118" s="1822"/>
      <c r="F118" s="1789" t="s">
        <v>2008</v>
      </c>
      <c r="G118" s="1800">
        <f t="shared" si="1"/>
        <v>0</v>
      </c>
      <c r="H118" s="1805"/>
      <c r="I118" s="1805"/>
      <c r="J118" s="1805"/>
      <c r="K118" s="1805"/>
      <c r="L118" s="1805"/>
      <c r="M118" s="1805"/>
      <c r="N118" s="1805"/>
      <c r="O118" s="1805"/>
      <c r="P118" s="1805"/>
      <c r="Q118" s="1805"/>
      <c r="R118" s="1805"/>
      <c r="S118" s="1805"/>
      <c r="U118" s="1822"/>
      <c r="V118" s="1822"/>
      <c r="W118" s="1822"/>
      <c r="X118" s="1822"/>
      <c r="Y118" s="1822"/>
      <c r="Z118" s="1822"/>
      <c r="AA118" s="1822"/>
      <c r="AB118" s="1822"/>
    </row>
    <row r="119" spans="2:28">
      <c r="B119" s="1792" t="s">
        <v>1995</v>
      </c>
      <c r="C119" s="1819" t="s">
        <v>2051</v>
      </c>
      <c r="D119" s="1820" t="s">
        <v>2007</v>
      </c>
      <c r="E119" s="1822"/>
      <c r="F119" s="1789" t="s">
        <v>2008</v>
      </c>
      <c r="G119" s="1800">
        <f t="shared" si="1"/>
        <v>0</v>
      </c>
      <c r="H119" s="1805"/>
      <c r="I119" s="1805"/>
      <c r="J119" s="1805"/>
      <c r="K119" s="1805"/>
      <c r="L119" s="1805"/>
      <c r="M119" s="1805"/>
      <c r="N119" s="1805"/>
      <c r="O119" s="1805"/>
      <c r="P119" s="1805"/>
      <c r="Q119" s="1805"/>
      <c r="R119" s="1805"/>
      <c r="S119" s="1805"/>
      <c r="U119" s="1822"/>
      <c r="V119" s="1822"/>
      <c r="W119" s="1822"/>
      <c r="X119" s="1822"/>
      <c r="Y119" s="1822"/>
      <c r="Z119" s="1822"/>
      <c r="AA119" s="1822"/>
      <c r="AB119" s="1822"/>
    </row>
    <row r="120" spans="2:28">
      <c r="B120" s="1792" t="s">
        <v>1995</v>
      </c>
      <c r="C120" s="1819" t="s">
        <v>2051</v>
      </c>
      <c r="D120" s="1820" t="s">
        <v>2009</v>
      </c>
      <c r="E120" s="1822"/>
      <c r="F120" s="1789" t="s">
        <v>2008</v>
      </c>
      <c r="G120" s="1800">
        <f t="shared" si="1"/>
        <v>0</v>
      </c>
      <c r="H120" s="1805"/>
      <c r="I120" s="1805"/>
      <c r="J120" s="1805"/>
      <c r="K120" s="1805"/>
      <c r="L120" s="1805"/>
      <c r="M120" s="1805"/>
      <c r="N120" s="1805"/>
      <c r="O120" s="1805"/>
      <c r="P120" s="1805"/>
      <c r="Q120" s="1805"/>
      <c r="R120" s="1805"/>
      <c r="S120" s="1805"/>
      <c r="U120" s="1822"/>
      <c r="V120" s="1822"/>
      <c r="W120" s="1822"/>
      <c r="X120" s="1822"/>
      <c r="Y120" s="1822"/>
      <c r="Z120" s="1822"/>
      <c r="AA120" s="1822"/>
      <c r="AB120" s="1822"/>
    </row>
    <row r="121" spans="2:28">
      <c r="B121" s="1792" t="s">
        <v>1995</v>
      </c>
      <c r="C121" s="1819" t="s">
        <v>2052</v>
      </c>
      <c r="D121" s="1820" t="s">
        <v>2007</v>
      </c>
      <c r="E121" s="1822"/>
      <c r="F121" s="1789" t="s">
        <v>2008</v>
      </c>
      <c r="G121" s="1800">
        <f t="shared" si="1"/>
        <v>0</v>
      </c>
      <c r="H121" s="1805"/>
      <c r="I121" s="1805"/>
      <c r="J121" s="1805"/>
      <c r="K121" s="1805"/>
      <c r="L121" s="1805"/>
      <c r="M121" s="1805"/>
      <c r="N121" s="1805"/>
      <c r="O121" s="1805"/>
      <c r="P121" s="1805"/>
      <c r="Q121" s="1805"/>
      <c r="R121" s="1805"/>
      <c r="S121" s="1805"/>
      <c r="U121" s="1822"/>
      <c r="V121" s="1822"/>
      <c r="W121" s="1822"/>
      <c r="X121" s="1822"/>
      <c r="Y121" s="1822"/>
      <c r="Z121" s="1822"/>
      <c r="AA121" s="1822"/>
      <c r="AB121" s="1822"/>
    </row>
    <row r="122" spans="2:28">
      <c r="B122" s="1792" t="s">
        <v>1995</v>
      </c>
      <c r="C122" s="1819" t="s">
        <v>2052</v>
      </c>
      <c r="D122" s="1820" t="s">
        <v>2009</v>
      </c>
      <c r="E122" s="1822"/>
      <c r="F122" s="1789" t="s">
        <v>2008</v>
      </c>
      <c r="G122" s="1800">
        <f t="shared" si="1"/>
        <v>0</v>
      </c>
      <c r="H122" s="1805"/>
      <c r="I122" s="1805"/>
      <c r="J122" s="1805"/>
      <c r="K122" s="1805"/>
      <c r="L122" s="1805"/>
      <c r="M122" s="1805"/>
      <c r="N122" s="1805"/>
      <c r="O122" s="1805"/>
      <c r="P122" s="1805"/>
      <c r="Q122" s="1805"/>
      <c r="R122" s="1805"/>
      <c r="S122" s="1805"/>
      <c r="U122" s="1822"/>
      <c r="V122" s="1822"/>
      <c r="W122" s="1822"/>
      <c r="X122" s="1822"/>
      <c r="Y122" s="1822"/>
      <c r="Z122" s="1822"/>
      <c r="AA122" s="1822"/>
      <c r="AB122" s="1822"/>
    </row>
    <row r="123" spans="2:28">
      <c r="B123" s="1792" t="s">
        <v>1995</v>
      </c>
      <c r="C123" s="1819" t="s">
        <v>2052</v>
      </c>
      <c r="D123" s="1820" t="s">
        <v>2010</v>
      </c>
      <c r="E123" s="1822"/>
      <c r="F123" s="1789" t="s">
        <v>2008</v>
      </c>
      <c r="G123" s="1800">
        <f t="shared" si="1"/>
        <v>0</v>
      </c>
      <c r="H123" s="1805"/>
      <c r="I123" s="1805"/>
      <c r="J123" s="1805"/>
      <c r="K123" s="1805"/>
      <c r="L123" s="1805"/>
      <c r="M123" s="1805"/>
      <c r="N123" s="1805"/>
      <c r="O123" s="1805"/>
      <c r="P123" s="1805"/>
      <c r="Q123" s="1805"/>
      <c r="R123" s="1805"/>
      <c r="S123" s="1805"/>
      <c r="U123" s="1822"/>
      <c r="V123" s="1822"/>
      <c r="W123" s="1822"/>
      <c r="X123" s="1822"/>
      <c r="Y123" s="1822"/>
      <c r="Z123" s="1822"/>
      <c r="AA123" s="1822"/>
      <c r="AB123" s="1822"/>
    </row>
    <row r="124" spans="2:28">
      <c r="B124" s="1792" t="s">
        <v>1995</v>
      </c>
      <c r="C124" s="1819" t="s">
        <v>2052</v>
      </c>
      <c r="D124" s="1820" t="s">
        <v>2012</v>
      </c>
      <c r="E124" s="1822"/>
      <c r="F124" s="1789" t="s">
        <v>2008</v>
      </c>
      <c r="G124" s="1800">
        <f t="shared" si="1"/>
        <v>0</v>
      </c>
      <c r="H124" s="1805"/>
      <c r="I124" s="1805"/>
      <c r="J124" s="1805"/>
      <c r="K124" s="1805"/>
      <c r="L124" s="1805"/>
      <c r="M124" s="1805"/>
      <c r="N124" s="1805"/>
      <c r="O124" s="1805"/>
      <c r="P124" s="1805"/>
      <c r="Q124" s="1805"/>
      <c r="R124" s="1805"/>
      <c r="S124" s="1805"/>
      <c r="U124" s="1822"/>
      <c r="V124" s="1822"/>
      <c r="W124" s="1822"/>
      <c r="X124" s="1822"/>
      <c r="Y124" s="1822"/>
      <c r="Z124" s="1822"/>
      <c r="AA124" s="1822"/>
      <c r="AB124" s="1822"/>
    </row>
    <row r="125" spans="2:28">
      <c r="B125" s="1792" t="s">
        <v>1995</v>
      </c>
      <c r="C125" s="1819" t="s">
        <v>2052</v>
      </c>
      <c r="D125" s="1820" t="s">
        <v>2025</v>
      </c>
      <c r="E125" s="1822"/>
      <c r="F125" s="1789" t="s">
        <v>2008</v>
      </c>
      <c r="G125" s="1800">
        <f t="shared" si="1"/>
        <v>0</v>
      </c>
      <c r="H125" s="1805"/>
      <c r="I125" s="1805"/>
      <c r="J125" s="1805"/>
      <c r="K125" s="1805"/>
      <c r="L125" s="1805"/>
      <c r="M125" s="1805"/>
      <c r="N125" s="1805"/>
      <c r="O125" s="1805"/>
      <c r="P125" s="1805"/>
      <c r="Q125" s="1805"/>
      <c r="R125" s="1805"/>
      <c r="S125" s="1805"/>
      <c r="U125" s="1822"/>
      <c r="V125" s="1822"/>
      <c r="W125" s="1822"/>
      <c r="X125" s="1822"/>
      <c r="Y125" s="1822"/>
      <c r="Z125" s="1822"/>
      <c r="AA125" s="1822"/>
      <c r="AB125" s="1822"/>
    </row>
    <row r="126" spans="2:28">
      <c r="B126" s="1792" t="s">
        <v>1995</v>
      </c>
      <c r="C126" s="1819" t="s">
        <v>2052</v>
      </c>
      <c r="D126" s="1820" t="s">
        <v>2026</v>
      </c>
      <c r="E126" s="1822"/>
      <c r="F126" s="1789" t="s">
        <v>2008</v>
      </c>
      <c r="G126" s="1800">
        <f t="shared" si="1"/>
        <v>0</v>
      </c>
      <c r="H126" s="1805"/>
      <c r="I126" s="1805"/>
      <c r="J126" s="1805"/>
      <c r="K126" s="1805"/>
      <c r="L126" s="1805"/>
      <c r="M126" s="1805"/>
      <c r="N126" s="1805"/>
      <c r="O126" s="1805"/>
      <c r="P126" s="1805"/>
      <c r="Q126" s="1805"/>
      <c r="R126" s="1805"/>
      <c r="S126" s="1805"/>
      <c r="U126" s="1822"/>
      <c r="V126" s="1822"/>
      <c r="W126" s="1822"/>
      <c r="X126" s="1822"/>
      <c r="Y126" s="1822"/>
      <c r="Z126" s="1822"/>
      <c r="AA126" s="1822"/>
      <c r="AB126" s="1822"/>
    </row>
    <row r="127" spans="2:28">
      <c r="B127" s="1792" t="s">
        <v>1995</v>
      </c>
      <c r="C127" s="1819" t="s">
        <v>2052</v>
      </c>
      <c r="D127" s="1820" t="s">
        <v>2027</v>
      </c>
      <c r="E127" s="1822"/>
      <c r="F127" s="1789" t="s">
        <v>2008</v>
      </c>
      <c r="G127" s="1800">
        <f t="shared" si="1"/>
        <v>0</v>
      </c>
      <c r="H127" s="1805"/>
      <c r="I127" s="1805"/>
      <c r="J127" s="1805"/>
      <c r="K127" s="1805"/>
      <c r="L127" s="1805"/>
      <c r="M127" s="1805"/>
      <c r="N127" s="1805"/>
      <c r="O127" s="1805"/>
      <c r="P127" s="1805"/>
      <c r="Q127" s="1805"/>
      <c r="R127" s="1805"/>
      <c r="S127" s="1805"/>
      <c r="U127" s="1822"/>
      <c r="V127" s="1822"/>
      <c r="W127" s="1822"/>
      <c r="X127" s="1822"/>
      <c r="Y127" s="1822"/>
      <c r="Z127" s="1822"/>
      <c r="AA127" s="1822"/>
      <c r="AB127" s="1822"/>
    </row>
    <row r="128" spans="2:28">
      <c r="B128" s="1795" t="s">
        <v>2053</v>
      </c>
      <c r="C128" s="1819" t="s">
        <v>2006</v>
      </c>
      <c r="D128" s="1820"/>
      <c r="E128" s="1822"/>
      <c r="F128" s="1789" t="s">
        <v>2008</v>
      </c>
      <c r="G128" s="1800">
        <f t="shared" si="1"/>
        <v>0</v>
      </c>
      <c r="H128" s="1805"/>
      <c r="I128" s="1805"/>
      <c r="J128" s="1805"/>
      <c r="K128" s="1805"/>
      <c r="L128" s="1805"/>
      <c r="M128" s="1805"/>
      <c r="N128" s="1805"/>
      <c r="O128" s="1805"/>
      <c r="P128" s="1805"/>
      <c r="Q128" s="1805"/>
      <c r="R128" s="1805"/>
      <c r="S128" s="1805"/>
    </row>
    <row r="129" spans="2:19">
      <c r="B129" s="1823" t="s">
        <v>2053</v>
      </c>
      <c r="C129" s="1819" t="s">
        <v>2011</v>
      </c>
      <c r="D129" s="1822"/>
      <c r="E129" s="1822"/>
      <c r="F129" s="1789" t="s">
        <v>2008</v>
      </c>
      <c r="G129" s="1800">
        <f t="shared" si="1"/>
        <v>0</v>
      </c>
      <c r="H129" s="1805"/>
      <c r="I129" s="1805"/>
      <c r="J129" s="1805"/>
      <c r="K129" s="1805"/>
      <c r="L129" s="1805"/>
      <c r="M129" s="1805"/>
      <c r="N129" s="1805"/>
      <c r="O129" s="1805"/>
      <c r="P129" s="1805"/>
      <c r="Q129" s="1805"/>
      <c r="R129" s="1805"/>
      <c r="S129" s="1805"/>
    </row>
    <row r="130" spans="2:19">
      <c r="B130" s="1823" t="s">
        <v>2053</v>
      </c>
      <c r="C130" s="1819" t="s">
        <v>2013</v>
      </c>
      <c r="D130" s="1822"/>
      <c r="E130" s="1822"/>
      <c r="F130" s="1789" t="s">
        <v>2008</v>
      </c>
      <c r="G130" s="1800">
        <f t="shared" si="1"/>
        <v>0</v>
      </c>
      <c r="H130" s="1805"/>
      <c r="I130" s="1805"/>
      <c r="J130" s="1805"/>
      <c r="K130" s="1805"/>
      <c r="L130" s="1805"/>
      <c r="M130" s="1805"/>
      <c r="N130" s="1805"/>
      <c r="O130" s="1805"/>
      <c r="P130" s="1805"/>
      <c r="Q130" s="1805"/>
      <c r="R130" s="1805"/>
      <c r="S130" s="1805"/>
    </row>
    <row r="131" spans="2:19">
      <c r="B131" s="1823" t="s">
        <v>2053</v>
      </c>
      <c r="C131" s="1819" t="s">
        <v>2014</v>
      </c>
      <c r="D131" s="1822"/>
      <c r="E131" s="1822"/>
      <c r="F131" s="1789" t="s">
        <v>2008</v>
      </c>
      <c r="G131" s="1800">
        <f t="shared" si="1"/>
        <v>0</v>
      </c>
      <c r="H131" s="1805"/>
      <c r="I131" s="1805"/>
      <c r="J131" s="1805"/>
      <c r="K131" s="1805"/>
      <c r="L131" s="1805"/>
      <c r="M131" s="1805"/>
      <c r="N131" s="1805"/>
      <c r="O131" s="1805"/>
      <c r="P131" s="1805"/>
      <c r="Q131" s="1805"/>
      <c r="R131" s="1805"/>
      <c r="S131" s="1805"/>
    </row>
    <row r="132" spans="2:19">
      <c r="B132" s="1823" t="s">
        <v>2053</v>
      </c>
      <c r="C132" s="1819" t="s">
        <v>2019</v>
      </c>
      <c r="D132" s="1822"/>
      <c r="E132" s="1822"/>
      <c r="F132" s="1789" t="s">
        <v>2008</v>
      </c>
      <c r="G132" s="1800">
        <f t="shared" si="1"/>
        <v>0</v>
      </c>
      <c r="H132" s="1805"/>
      <c r="I132" s="1805"/>
      <c r="J132" s="1805"/>
      <c r="K132" s="1805"/>
      <c r="L132" s="1805"/>
      <c r="M132" s="1805"/>
      <c r="N132" s="1805"/>
      <c r="O132" s="1805"/>
      <c r="P132" s="1805"/>
      <c r="Q132" s="1805"/>
      <c r="R132" s="1805"/>
      <c r="S132" s="1805"/>
    </row>
    <row r="133" spans="2:19">
      <c r="B133" s="1823" t="s">
        <v>2053</v>
      </c>
      <c r="C133" s="1819" t="s">
        <v>1742</v>
      </c>
      <c r="D133" s="1822"/>
      <c r="E133" s="1822"/>
      <c r="F133" s="1789" t="s">
        <v>2008</v>
      </c>
      <c r="G133" s="1800">
        <f t="shared" si="1"/>
        <v>0</v>
      </c>
      <c r="H133" s="1805"/>
      <c r="I133" s="1805"/>
      <c r="J133" s="1805"/>
      <c r="K133" s="1805"/>
      <c r="L133" s="1805"/>
      <c r="M133" s="1805"/>
      <c r="N133" s="1805"/>
      <c r="O133" s="1805"/>
      <c r="P133" s="1805"/>
      <c r="Q133" s="1805"/>
      <c r="R133" s="1805"/>
      <c r="S133" s="1805"/>
    </row>
    <row r="134" spans="2:19">
      <c r="B134" s="1823" t="s">
        <v>2053</v>
      </c>
      <c r="C134" s="1819" t="s">
        <v>2020</v>
      </c>
      <c r="D134" s="1822"/>
      <c r="E134" s="1822"/>
      <c r="F134" s="1789" t="s">
        <v>2008</v>
      </c>
      <c r="G134" s="1800">
        <f t="shared" si="1"/>
        <v>0</v>
      </c>
      <c r="H134" s="1805"/>
      <c r="I134" s="1805"/>
      <c r="J134" s="1805"/>
      <c r="K134" s="1805"/>
      <c r="L134" s="1805"/>
      <c r="M134" s="1805"/>
      <c r="N134" s="1805"/>
      <c r="O134" s="1805"/>
      <c r="P134" s="1805"/>
      <c r="Q134" s="1805"/>
      <c r="R134" s="1805"/>
      <c r="S134" s="1805"/>
    </row>
    <row r="135" spans="2:19">
      <c r="B135" s="1823" t="s">
        <v>2053</v>
      </c>
      <c r="C135" s="1819" t="s">
        <v>2021</v>
      </c>
      <c r="D135" s="1822"/>
      <c r="E135" s="1822"/>
      <c r="F135" s="1789" t="s">
        <v>2008</v>
      </c>
      <c r="G135" s="1800">
        <f t="shared" si="1"/>
        <v>0</v>
      </c>
      <c r="H135" s="1805"/>
      <c r="I135" s="1805"/>
      <c r="J135" s="1805"/>
      <c r="K135" s="1805"/>
      <c r="L135" s="1805"/>
      <c r="M135" s="1805"/>
      <c r="N135" s="1805"/>
      <c r="O135" s="1805"/>
      <c r="P135" s="1805"/>
      <c r="Q135" s="1805"/>
      <c r="R135" s="1805"/>
      <c r="S135" s="1805"/>
    </row>
    <row r="136" spans="2:19">
      <c r="B136" s="1823" t="s">
        <v>2053</v>
      </c>
      <c r="C136" s="1819" t="s">
        <v>2022</v>
      </c>
      <c r="D136" s="1822"/>
      <c r="E136" s="1822"/>
      <c r="F136" s="1789" t="s">
        <v>2008</v>
      </c>
      <c r="G136" s="1800">
        <f t="shared" si="1"/>
        <v>0</v>
      </c>
      <c r="H136" s="1805"/>
      <c r="I136" s="1805"/>
      <c r="J136" s="1805"/>
      <c r="K136" s="1805"/>
      <c r="L136" s="1805"/>
      <c r="M136" s="1805"/>
      <c r="N136" s="1805"/>
      <c r="O136" s="1805"/>
      <c r="P136" s="1805"/>
      <c r="Q136" s="1805"/>
      <c r="R136" s="1805"/>
      <c r="S136" s="1805"/>
    </row>
    <row r="137" spans="2:19">
      <c r="B137" s="1823" t="s">
        <v>2053</v>
      </c>
      <c r="C137" s="1819" t="s">
        <v>2023</v>
      </c>
      <c r="D137" s="1822"/>
      <c r="E137" s="1822"/>
      <c r="F137" s="1789" t="s">
        <v>2008</v>
      </c>
      <c r="G137" s="1800">
        <f t="shared" si="1"/>
        <v>0</v>
      </c>
      <c r="H137" s="1805"/>
      <c r="I137" s="1805"/>
      <c r="J137" s="1805"/>
      <c r="K137" s="1805"/>
      <c r="L137" s="1805"/>
      <c r="M137" s="1805"/>
      <c r="N137" s="1805"/>
      <c r="O137" s="1805"/>
      <c r="P137" s="1805"/>
      <c r="Q137" s="1805"/>
      <c r="R137" s="1805"/>
      <c r="S137" s="1805"/>
    </row>
    <row r="138" spans="2:19">
      <c r="B138" s="1823" t="s">
        <v>2053</v>
      </c>
      <c r="C138" s="1819" t="s">
        <v>2024</v>
      </c>
      <c r="D138" s="1822"/>
      <c r="E138" s="1822"/>
      <c r="F138" s="1789" t="s">
        <v>2008</v>
      </c>
      <c r="G138" s="1800">
        <f t="shared" ref="G138:G156" si="2">SUM(J138:Q138)</f>
        <v>0</v>
      </c>
      <c r="H138" s="1805"/>
      <c r="I138" s="1805"/>
      <c r="J138" s="1805"/>
      <c r="K138" s="1805"/>
      <c r="L138" s="1805"/>
      <c r="M138" s="1805"/>
      <c r="N138" s="1805"/>
      <c r="O138" s="1805"/>
      <c r="P138" s="1805"/>
      <c r="Q138" s="1805"/>
      <c r="R138" s="1805"/>
      <c r="S138" s="1805"/>
    </row>
    <row r="139" spans="2:19">
      <c r="B139" s="1823" t="s">
        <v>2053</v>
      </c>
      <c r="C139" s="1819" t="s">
        <v>2028</v>
      </c>
      <c r="D139" s="1822"/>
      <c r="E139" s="1822"/>
      <c r="F139" s="1789" t="s">
        <v>2008</v>
      </c>
      <c r="G139" s="1800">
        <f t="shared" si="2"/>
        <v>0</v>
      </c>
      <c r="H139" s="1805"/>
      <c r="I139" s="1805"/>
      <c r="J139" s="1805"/>
      <c r="K139" s="1805"/>
      <c r="L139" s="1805"/>
      <c r="M139" s="1805"/>
      <c r="N139" s="1805"/>
      <c r="O139" s="1805"/>
      <c r="P139" s="1805"/>
      <c r="Q139" s="1805"/>
      <c r="R139" s="1805"/>
      <c r="S139" s="1805"/>
    </row>
    <row r="140" spans="2:19">
      <c r="B140" s="1823" t="s">
        <v>2053</v>
      </c>
      <c r="C140" s="1819" t="s">
        <v>2029</v>
      </c>
      <c r="D140" s="1822"/>
      <c r="E140" s="1822"/>
      <c r="F140" s="1789" t="s">
        <v>2008</v>
      </c>
      <c r="G140" s="1800">
        <f t="shared" si="2"/>
        <v>0</v>
      </c>
      <c r="H140" s="1805"/>
      <c r="I140" s="1805"/>
      <c r="J140" s="1805"/>
      <c r="K140" s="1805"/>
      <c r="L140" s="1805"/>
      <c r="M140" s="1805"/>
      <c r="N140" s="1805"/>
      <c r="O140" s="1805"/>
      <c r="P140" s="1805"/>
      <c r="Q140" s="1805"/>
      <c r="R140" s="1805"/>
      <c r="S140" s="1805"/>
    </row>
    <row r="141" spans="2:19">
      <c r="B141" s="1823" t="s">
        <v>2053</v>
      </c>
      <c r="C141" s="1819" t="s">
        <v>2030</v>
      </c>
      <c r="D141" s="1822"/>
      <c r="E141" s="1822"/>
      <c r="F141" s="1789" t="s">
        <v>2008</v>
      </c>
      <c r="G141" s="1800">
        <f t="shared" si="2"/>
        <v>0</v>
      </c>
      <c r="H141" s="1805"/>
      <c r="I141" s="1805"/>
      <c r="J141" s="1805"/>
      <c r="K141" s="1805"/>
      <c r="L141" s="1805"/>
      <c r="M141" s="1805"/>
      <c r="N141" s="1805"/>
      <c r="O141" s="1805"/>
      <c r="P141" s="1805"/>
      <c r="Q141" s="1805"/>
      <c r="R141" s="1805"/>
      <c r="S141" s="1805"/>
    </row>
    <row r="142" spans="2:19">
      <c r="B142" s="1823" t="s">
        <v>2053</v>
      </c>
      <c r="C142" s="1819" t="s">
        <v>2031</v>
      </c>
      <c r="D142" s="1822"/>
      <c r="E142" s="1822"/>
      <c r="F142" s="1789" t="s">
        <v>2008</v>
      </c>
      <c r="G142" s="1800">
        <f t="shared" si="2"/>
        <v>0</v>
      </c>
      <c r="H142" s="1805"/>
      <c r="I142" s="1805"/>
      <c r="J142" s="1805"/>
      <c r="K142" s="1805"/>
      <c r="L142" s="1805"/>
      <c r="M142" s="1805"/>
      <c r="N142" s="1805"/>
      <c r="O142" s="1805"/>
      <c r="P142" s="1805"/>
      <c r="Q142" s="1805"/>
      <c r="R142" s="1805"/>
      <c r="S142" s="1805"/>
    </row>
    <row r="143" spans="2:19">
      <c r="B143" s="1823" t="s">
        <v>2053</v>
      </c>
      <c r="C143" s="1819" t="s">
        <v>2032</v>
      </c>
      <c r="D143" s="1822"/>
      <c r="E143" s="1822"/>
      <c r="F143" s="1789" t="s">
        <v>2008</v>
      </c>
      <c r="G143" s="1800">
        <f t="shared" si="2"/>
        <v>0</v>
      </c>
      <c r="H143" s="1805"/>
      <c r="I143" s="1805"/>
      <c r="J143" s="1805"/>
      <c r="K143" s="1805"/>
      <c r="L143" s="1805"/>
      <c r="M143" s="1805"/>
      <c r="N143" s="1805"/>
      <c r="O143" s="1805"/>
      <c r="P143" s="1805"/>
      <c r="Q143" s="1805"/>
      <c r="R143" s="1805"/>
      <c r="S143" s="1805"/>
    </row>
    <row r="144" spans="2:19">
      <c r="B144" s="1823" t="s">
        <v>2053</v>
      </c>
      <c r="C144" s="1819" t="s">
        <v>2033</v>
      </c>
      <c r="D144" s="1822"/>
      <c r="E144" s="1822"/>
      <c r="F144" s="1789" t="s">
        <v>2008</v>
      </c>
      <c r="G144" s="1800">
        <f t="shared" si="2"/>
        <v>0</v>
      </c>
      <c r="H144" s="1805"/>
      <c r="I144" s="1805"/>
      <c r="J144" s="1805"/>
      <c r="K144" s="1805"/>
      <c r="L144" s="1805"/>
      <c r="M144" s="1805"/>
      <c r="N144" s="1805"/>
      <c r="O144" s="1805"/>
      <c r="P144" s="1805"/>
      <c r="Q144" s="1805"/>
      <c r="R144" s="1805"/>
      <c r="S144" s="1805"/>
    </row>
    <row r="145" spans="2:19">
      <c r="B145" s="1823" t="s">
        <v>2053</v>
      </c>
      <c r="C145" s="1819" t="s">
        <v>2034</v>
      </c>
      <c r="D145" s="1822"/>
      <c r="E145" s="1822"/>
      <c r="F145" s="1789" t="s">
        <v>2008</v>
      </c>
      <c r="G145" s="1800">
        <f t="shared" si="2"/>
        <v>0</v>
      </c>
      <c r="H145" s="1805"/>
      <c r="I145" s="1805"/>
      <c r="J145" s="1805"/>
      <c r="K145" s="1805"/>
      <c r="L145" s="1805"/>
      <c r="M145" s="1805"/>
      <c r="N145" s="1805"/>
      <c r="O145" s="1805"/>
      <c r="P145" s="1805"/>
      <c r="Q145" s="1805"/>
      <c r="R145" s="1805"/>
      <c r="S145" s="1805"/>
    </row>
    <row r="146" spans="2:19">
      <c r="B146" s="1823" t="s">
        <v>2053</v>
      </c>
      <c r="C146" s="1819" t="s">
        <v>2035</v>
      </c>
      <c r="D146" s="1822"/>
      <c r="E146" s="1822"/>
      <c r="F146" s="1789" t="s">
        <v>2008</v>
      </c>
      <c r="G146" s="1800">
        <f t="shared" si="2"/>
        <v>0</v>
      </c>
      <c r="H146" s="1805"/>
      <c r="I146" s="1805"/>
      <c r="J146" s="1805"/>
      <c r="K146" s="1805"/>
      <c r="L146" s="1805"/>
      <c r="M146" s="1805"/>
      <c r="N146" s="1805"/>
      <c r="O146" s="1805"/>
      <c r="P146" s="1805"/>
      <c r="Q146" s="1805"/>
      <c r="R146" s="1805"/>
      <c r="S146" s="1805"/>
    </row>
    <row r="147" spans="2:19">
      <c r="B147" s="1823" t="s">
        <v>2053</v>
      </c>
      <c r="C147" s="1819" t="s">
        <v>2036</v>
      </c>
      <c r="D147" s="1822"/>
      <c r="E147" s="1822"/>
      <c r="F147" s="1789" t="s">
        <v>2008</v>
      </c>
      <c r="G147" s="1800">
        <f t="shared" si="2"/>
        <v>0</v>
      </c>
      <c r="H147" s="1805"/>
      <c r="I147" s="1805"/>
      <c r="J147" s="1805"/>
      <c r="K147" s="1805"/>
      <c r="L147" s="1805"/>
      <c r="M147" s="1805"/>
      <c r="N147" s="1805"/>
      <c r="O147" s="1805"/>
      <c r="P147" s="1805"/>
      <c r="Q147" s="1805"/>
      <c r="R147" s="1805"/>
      <c r="S147" s="1805"/>
    </row>
    <row r="148" spans="2:19">
      <c r="B148" s="1823" t="s">
        <v>2053</v>
      </c>
      <c r="C148" s="1819" t="s">
        <v>2037</v>
      </c>
      <c r="D148" s="1822"/>
      <c r="E148" s="1822"/>
      <c r="F148" s="1789" t="s">
        <v>2008</v>
      </c>
      <c r="G148" s="1800">
        <f t="shared" si="2"/>
        <v>0</v>
      </c>
      <c r="H148" s="1805"/>
      <c r="I148" s="1805"/>
      <c r="J148" s="1805"/>
      <c r="K148" s="1805"/>
      <c r="L148" s="1805"/>
      <c r="M148" s="1805"/>
      <c r="N148" s="1805"/>
      <c r="O148" s="1805"/>
      <c r="P148" s="1805"/>
      <c r="Q148" s="1805"/>
      <c r="R148" s="1805"/>
      <c r="S148" s="1805"/>
    </row>
    <row r="149" spans="2:19">
      <c r="B149" s="1823" t="s">
        <v>2053</v>
      </c>
      <c r="C149" s="1819" t="s">
        <v>2038</v>
      </c>
      <c r="D149" s="1822"/>
      <c r="E149" s="1822"/>
      <c r="F149" s="1789" t="s">
        <v>2008</v>
      </c>
      <c r="G149" s="1800">
        <f t="shared" si="2"/>
        <v>0</v>
      </c>
      <c r="H149" s="1805"/>
      <c r="I149" s="1805"/>
      <c r="J149" s="1805"/>
      <c r="K149" s="1805"/>
      <c r="L149" s="1805"/>
      <c r="M149" s="1805"/>
      <c r="N149" s="1805"/>
      <c r="O149" s="1805"/>
      <c r="P149" s="1805"/>
      <c r="Q149" s="1805"/>
      <c r="R149" s="1805"/>
      <c r="S149" s="1805"/>
    </row>
    <row r="150" spans="2:19">
      <c r="B150" s="1823" t="s">
        <v>2053</v>
      </c>
      <c r="C150" s="1819" t="s">
        <v>2039</v>
      </c>
      <c r="D150" s="1822"/>
      <c r="E150" s="1822"/>
      <c r="F150" s="1789" t="s">
        <v>2008</v>
      </c>
      <c r="G150" s="1800">
        <f t="shared" si="2"/>
        <v>0</v>
      </c>
      <c r="H150" s="1805"/>
      <c r="I150" s="1805"/>
      <c r="J150" s="1805"/>
      <c r="K150" s="1805"/>
      <c r="L150" s="1805"/>
      <c r="M150" s="1805"/>
      <c r="N150" s="1805"/>
      <c r="O150" s="1805"/>
      <c r="P150" s="1805"/>
      <c r="Q150" s="1805"/>
      <c r="R150" s="1805"/>
      <c r="S150" s="1805"/>
    </row>
    <row r="151" spans="2:19">
      <c r="B151" s="1823" t="s">
        <v>2053</v>
      </c>
      <c r="C151" s="1819" t="s">
        <v>2040</v>
      </c>
      <c r="D151" s="1822"/>
      <c r="E151" s="1822"/>
      <c r="F151" s="1789" t="s">
        <v>2008</v>
      </c>
      <c r="G151" s="1800">
        <f t="shared" si="2"/>
        <v>0</v>
      </c>
      <c r="H151" s="1805"/>
      <c r="I151" s="1805"/>
      <c r="J151" s="1805"/>
      <c r="K151" s="1805"/>
      <c r="L151" s="1805"/>
      <c r="M151" s="1805"/>
      <c r="N151" s="1805"/>
      <c r="O151" s="1805"/>
      <c r="P151" s="1805"/>
      <c r="Q151" s="1805"/>
      <c r="R151" s="1805"/>
      <c r="S151" s="1805"/>
    </row>
    <row r="152" spans="2:19">
      <c r="B152" s="1823" t="s">
        <v>2053</v>
      </c>
      <c r="C152" s="1819" t="s">
        <v>2048</v>
      </c>
      <c r="D152" s="1822"/>
      <c r="E152" s="1822"/>
      <c r="F152" s="1789" t="s">
        <v>2008</v>
      </c>
      <c r="G152" s="1800">
        <f t="shared" si="2"/>
        <v>0</v>
      </c>
      <c r="H152" s="1805"/>
      <c r="I152" s="1805"/>
      <c r="J152" s="1805"/>
      <c r="K152" s="1805"/>
      <c r="L152" s="1805"/>
      <c r="M152" s="1805"/>
      <c r="N152" s="1805"/>
      <c r="O152" s="1805"/>
      <c r="P152" s="1805"/>
      <c r="Q152" s="1805"/>
      <c r="R152" s="1805"/>
      <c r="S152" s="1805"/>
    </row>
    <row r="153" spans="2:19">
      <c r="B153" s="1823" t="s">
        <v>2053</v>
      </c>
      <c r="C153" s="1819" t="s">
        <v>2049</v>
      </c>
      <c r="D153" s="1822"/>
      <c r="E153" s="1822"/>
      <c r="F153" s="1789" t="s">
        <v>2008</v>
      </c>
      <c r="G153" s="1800">
        <f t="shared" si="2"/>
        <v>0</v>
      </c>
      <c r="H153" s="1805"/>
      <c r="I153" s="1805"/>
      <c r="J153" s="1805"/>
      <c r="K153" s="1805"/>
      <c r="L153" s="1805"/>
      <c r="M153" s="1805"/>
      <c r="N153" s="1805"/>
      <c r="O153" s="1805"/>
      <c r="P153" s="1805"/>
      <c r="Q153" s="1805"/>
      <c r="R153" s="1805"/>
      <c r="S153" s="1805"/>
    </row>
    <row r="154" spans="2:19">
      <c r="B154" s="1823" t="s">
        <v>2053</v>
      </c>
      <c r="C154" s="1819" t="s">
        <v>2050</v>
      </c>
      <c r="D154" s="1822"/>
      <c r="E154" s="1822"/>
      <c r="F154" s="1789" t="s">
        <v>2008</v>
      </c>
      <c r="G154" s="1800">
        <f t="shared" si="2"/>
        <v>0</v>
      </c>
      <c r="H154" s="1805"/>
      <c r="I154" s="1805"/>
      <c r="J154" s="1805"/>
      <c r="K154" s="1805"/>
      <c r="L154" s="1805"/>
      <c r="M154" s="1805"/>
      <c r="N154" s="1805"/>
      <c r="O154" s="1805"/>
      <c r="P154" s="1805"/>
      <c r="Q154" s="1805"/>
      <c r="R154" s="1805"/>
      <c r="S154" s="1805"/>
    </row>
    <row r="155" spans="2:19">
      <c r="B155" s="1823" t="s">
        <v>2053</v>
      </c>
      <c r="C155" s="1819" t="s">
        <v>2051</v>
      </c>
      <c r="D155" s="1822"/>
      <c r="E155" s="1822"/>
      <c r="F155" s="1789" t="s">
        <v>2008</v>
      </c>
      <c r="G155" s="1800">
        <f t="shared" si="2"/>
        <v>0</v>
      </c>
      <c r="H155" s="1805"/>
      <c r="I155" s="1805"/>
      <c r="J155" s="1805"/>
      <c r="K155" s="1805"/>
      <c r="L155" s="1805"/>
      <c r="M155" s="1805"/>
      <c r="N155" s="1805"/>
      <c r="O155" s="1805"/>
      <c r="P155" s="1805"/>
      <c r="Q155" s="1805"/>
      <c r="R155" s="1805"/>
      <c r="S155" s="1805"/>
    </row>
    <row r="156" spans="2:19">
      <c r="B156" s="1823" t="s">
        <v>2053</v>
      </c>
      <c r="C156" s="1819" t="s">
        <v>2052</v>
      </c>
      <c r="D156" s="1822"/>
      <c r="E156" s="1822"/>
      <c r="F156" s="1789" t="s">
        <v>2008</v>
      </c>
      <c r="G156" s="1800">
        <f t="shared" si="2"/>
        <v>0</v>
      </c>
      <c r="H156" s="1805"/>
      <c r="I156" s="1805"/>
      <c r="J156" s="1805"/>
      <c r="K156" s="1805"/>
      <c r="L156" s="1805"/>
      <c r="M156" s="1805"/>
      <c r="N156" s="1805"/>
      <c r="O156" s="1805"/>
      <c r="P156" s="1805"/>
      <c r="Q156" s="1805"/>
      <c r="R156" s="1805"/>
      <c r="S156" s="1805"/>
    </row>
    <row r="157" spans="2:19">
      <c r="B157" s="1634"/>
      <c r="C157" s="1634"/>
    </row>
    <row r="158" spans="2:19">
      <c r="B158" s="1634"/>
      <c r="C158" s="1634"/>
    </row>
    <row r="159" spans="2:19">
      <c r="B159" s="1634"/>
      <c r="C159" s="1634"/>
    </row>
    <row r="160" spans="2:19">
      <c r="B160" s="1634"/>
      <c r="C160" s="1634"/>
    </row>
    <row r="161" spans="2:3">
      <c r="B161" s="1634"/>
      <c r="C161" s="1634"/>
    </row>
    <row r="162" spans="2:3">
      <c r="B162" s="1634"/>
      <c r="C162" s="1634"/>
    </row>
    <row r="163" spans="2:3">
      <c r="B163" s="1634"/>
      <c r="C163" s="1634"/>
    </row>
  </sheetData>
  <dataValidations count="1">
    <dataValidation type="list" allowBlank="1" showInputMessage="1" showErrorMessage="1" sqref="Z8">
      <formula1>$B$691:$B$693</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theme="9" tint="0.59999389629810485"/>
    <pageSetUpPr fitToPage="1"/>
  </sheetPr>
  <dimension ref="A1:AA235"/>
  <sheetViews>
    <sheetView zoomScale="70" zoomScaleNormal="70" workbookViewId="0">
      <pane ySplit="8" topLeftCell="A9" activePane="bottomLeft" state="frozen"/>
      <selection activeCell="B145" sqref="B145"/>
      <selection pane="bottomLeft" activeCell="A12" sqref="A12"/>
    </sheetView>
  </sheetViews>
  <sheetFormatPr defaultColWidth="8" defaultRowHeight="12.75"/>
  <cols>
    <col min="1" max="1" width="11.5" style="1764" customWidth="1"/>
    <col min="2" max="2" width="69.125" style="1764" customWidth="1"/>
    <col min="3" max="3" width="15.75" style="1771" customWidth="1"/>
    <col min="4" max="10" width="0.875" style="1764" hidden="1" customWidth="1"/>
    <col min="11" max="11" width="13.375" style="1764" customWidth="1"/>
    <col min="12" max="27" width="17.375" style="1764" bestFit="1" customWidth="1"/>
    <col min="28" max="254" width="8" style="1764"/>
    <col min="255" max="255" width="11.5" style="1764" customWidth="1"/>
    <col min="256" max="256" width="67" style="1764" customWidth="1"/>
    <col min="257" max="257" width="12.375" style="1764" customWidth="1"/>
    <col min="258" max="260" width="9.875" style="1764" customWidth="1"/>
    <col min="261" max="268" width="9.125" style="1764" customWidth="1"/>
    <col min="269" max="510" width="8" style="1764"/>
    <col min="511" max="511" width="11.5" style="1764" customWidth="1"/>
    <col min="512" max="512" width="67" style="1764" customWidth="1"/>
    <col min="513" max="513" width="12.375" style="1764" customWidth="1"/>
    <col min="514" max="516" width="9.875" style="1764" customWidth="1"/>
    <col min="517" max="524" width="9.125" style="1764" customWidth="1"/>
    <col min="525" max="766" width="8" style="1764"/>
    <col min="767" max="767" width="11.5" style="1764" customWidth="1"/>
    <col min="768" max="768" width="67" style="1764" customWidth="1"/>
    <col min="769" max="769" width="12.375" style="1764" customWidth="1"/>
    <col min="770" max="772" width="9.875" style="1764" customWidth="1"/>
    <col min="773" max="780" width="9.125" style="1764" customWidth="1"/>
    <col min="781" max="1022" width="8" style="1764"/>
    <col min="1023" max="1023" width="11.5" style="1764" customWidth="1"/>
    <col min="1024" max="1024" width="67" style="1764" customWidth="1"/>
    <col min="1025" max="1025" width="12.375" style="1764" customWidth="1"/>
    <col min="1026" max="1028" width="9.875" style="1764" customWidth="1"/>
    <col min="1029" max="1036" width="9.125" style="1764" customWidth="1"/>
    <col min="1037" max="1278" width="8" style="1764"/>
    <col min="1279" max="1279" width="11.5" style="1764" customWidth="1"/>
    <col min="1280" max="1280" width="67" style="1764" customWidth="1"/>
    <col min="1281" max="1281" width="12.375" style="1764" customWidth="1"/>
    <col min="1282" max="1284" width="9.875" style="1764" customWidth="1"/>
    <col min="1285" max="1292" width="9.125" style="1764" customWidth="1"/>
    <col min="1293" max="1534" width="8" style="1764"/>
    <col min="1535" max="1535" width="11.5" style="1764" customWidth="1"/>
    <col min="1536" max="1536" width="67" style="1764" customWidth="1"/>
    <col min="1537" max="1537" width="12.375" style="1764" customWidth="1"/>
    <col min="1538" max="1540" width="9.875" style="1764" customWidth="1"/>
    <col min="1541" max="1548" width="9.125" style="1764" customWidth="1"/>
    <col min="1549" max="1790" width="8" style="1764"/>
    <col min="1791" max="1791" width="11.5" style="1764" customWidth="1"/>
    <col min="1792" max="1792" width="67" style="1764" customWidth="1"/>
    <col min="1793" max="1793" width="12.375" style="1764" customWidth="1"/>
    <col min="1794" max="1796" width="9.875" style="1764" customWidth="1"/>
    <col min="1797" max="1804" width="9.125" style="1764" customWidth="1"/>
    <col min="1805" max="2046" width="8" style="1764"/>
    <col min="2047" max="2047" width="11.5" style="1764" customWidth="1"/>
    <col min="2048" max="2048" width="67" style="1764" customWidth="1"/>
    <col min="2049" max="2049" width="12.375" style="1764" customWidth="1"/>
    <col min="2050" max="2052" width="9.875" style="1764" customWidth="1"/>
    <col min="2053" max="2060" width="9.125" style="1764" customWidth="1"/>
    <col min="2061" max="2302" width="8" style="1764"/>
    <col min="2303" max="2303" width="11.5" style="1764" customWidth="1"/>
    <col min="2304" max="2304" width="67" style="1764" customWidth="1"/>
    <col min="2305" max="2305" width="12.375" style="1764" customWidth="1"/>
    <col min="2306" max="2308" width="9.875" style="1764" customWidth="1"/>
    <col min="2309" max="2316" width="9.125" style="1764" customWidth="1"/>
    <col min="2317" max="2558" width="8" style="1764"/>
    <col min="2559" max="2559" width="11.5" style="1764" customWidth="1"/>
    <col min="2560" max="2560" width="67" style="1764" customWidth="1"/>
    <col min="2561" max="2561" width="12.375" style="1764" customWidth="1"/>
    <col min="2562" max="2564" width="9.875" style="1764" customWidth="1"/>
    <col min="2565" max="2572" width="9.125" style="1764" customWidth="1"/>
    <col min="2573" max="2814" width="8" style="1764"/>
    <col min="2815" max="2815" width="11.5" style="1764" customWidth="1"/>
    <col min="2816" max="2816" width="67" style="1764" customWidth="1"/>
    <col min="2817" max="2817" width="12.375" style="1764" customWidth="1"/>
    <col min="2818" max="2820" width="9.875" style="1764" customWidth="1"/>
    <col min="2821" max="2828" width="9.125" style="1764" customWidth="1"/>
    <col min="2829" max="3070" width="8" style="1764"/>
    <col min="3071" max="3071" width="11.5" style="1764" customWidth="1"/>
    <col min="3072" max="3072" width="67" style="1764" customWidth="1"/>
    <col min="3073" max="3073" width="12.375" style="1764" customWidth="1"/>
    <col min="3074" max="3076" width="9.875" style="1764" customWidth="1"/>
    <col min="3077" max="3084" width="9.125" style="1764" customWidth="1"/>
    <col min="3085" max="3326" width="8" style="1764"/>
    <col min="3327" max="3327" width="11.5" style="1764" customWidth="1"/>
    <col min="3328" max="3328" width="67" style="1764" customWidth="1"/>
    <col min="3329" max="3329" width="12.375" style="1764" customWidth="1"/>
    <col min="3330" max="3332" width="9.875" style="1764" customWidth="1"/>
    <col min="3333" max="3340" width="9.125" style="1764" customWidth="1"/>
    <col min="3341" max="3582" width="8" style="1764"/>
    <col min="3583" max="3583" width="11.5" style="1764" customWidth="1"/>
    <col min="3584" max="3584" width="67" style="1764" customWidth="1"/>
    <col min="3585" max="3585" width="12.375" style="1764" customWidth="1"/>
    <col min="3586" max="3588" width="9.875" style="1764" customWidth="1"/>
    <col min="3589" max="3596" width="9.125" style="1764" customWidth="1"/>
    <col min="3597" max="3838" width="8" style="1764"/>
    <col min="3839" max="3839" width="11.5" style="1764" customWidth="1"/>
    <col min="3840" max="3840" width="67" style="1764" customWidth="1"/>
    <col min="3841" max="3841" width="12.375" style="1764" customWidth="1"/>
    <col min="3842" max="3844" width="9.875" style="1764" customWidth="1"/>
    <col min="3845" max="3852" width="9.125" style="1764" customWidth="1"/>
    <col min="3853" max="4094" width="8" style="1764"/>
    <col min="4095" max="4095" width="11.5" style="1764" customWidth="1"/>
    <col min="4096" max="4096" width="67" style="1764" customWidth="1"/>
    <col min="4097" max="4097" width="12.375" style="1764" customWidth="1"/>
    <col min="4098" max="4100" width="9.875" style="1764" customWidth="1"/>
    <col min="4101" max="4108" width="9.125" style="1764" customWidth="1"/>
    <col min="4109" max="4350" width="8" style="1764"/>
    <col min="4351" max="4351" width="11.5" style="1764" customWidth="1"/>
    <col min="4352" max="4352" width="67" style="1764" customWidth="1"/>
    <col min="4353" max="4353" width="12.375" style="1764" customWidth="1"/>
    <col min="4354" max="4356" width="9.875" style="1764" customWidth="1"/>
    <col min="4357" max="4364" width="9.125" style="1764" customWidth="1"/>
    <col min="4365" max="4606" width="8" style="1764"/>
    <col min="4607" max="4607" width="11.5" style="1764" customWidth="1"/>
    <col min="4608" max="4608" width="67" style="1764" customWidth="1"/>
    <col min="4609" max="4609" width="12.375" style="1764" customWidth="1"/>
    <col min="4610" max="4612" width="9.875" style="1764" customWidth="1"/>
    <col min="4613" max="4620" width="9.125" style="1764" customWidth="1"/>
    <col min="4621" max="4862" width="8" style="1764"/>
    <col min="4863" max="4863" width="11.5" style="1764" customWidth="1"/>
    <col min="4864" max="4864" width="67" style="1764" customWidth="1"/>
    <col min="4865" max="4865" width="12.375" style="1764" customWidth="1"/>
    <col min="4866" max="4868" width="9.875" style="1764" customWidth="1"/>
    <col min="4869" max="4876" width="9.125" style="1764" customWidth="1"/>
    <col min="4877" max="5118" width="8" style="1764"/>
    <col min="5119" max="5119" width="11.5" style="1764" customWidth="1"/>
    <col min="5120" max="5120" width="67" style="1764" customWidth="1"/>
    <col min="5121" max="5121" width="12.375" style="1764" customWidth="1"/>
    <col min="5122" max="5124" width="9.875" style="1764" customWidth="1"/>
    <col min="5125" max="5132" width="9.125" style="1764" customWidth="1"/>
    <col min="5133" max="5374" width="8" style="1764"/>
    <col min="5375" max="5375" width="11.5" style="1764" customWidth="1"/>
    <col min="5376" max="5376" width="67" style="1764" customWidth="1"/>
    <col min="5377" max="5377" width="12.375" style="1764" customWidth="1"/>
    <col min="5378" max="5380" width="9.875" style="1764" customWidth="1"/>
    <col min="5381" max="5388" width="9.125" style="1764" customWidth="1"/>
    <col min="5389" max="5630" width="8" style="1764"/>
    <col min="5631" max="5631" width="11.5" style="1764" customWidth="1"/>
    <col min="5632" max="5632" width="67" style="1764" customWidth="1"/>
    <col min="5633" max="5633" width="12.375" style="1764" customWidth="1"/>
    <col min="5634" max="5636" width="9.875" style="1764" customWidth="1"/>
    <col min="5637" max="5644" width="9.125" style="1764" customWidth="1"/>
    <col min="5645" max="5886" width="8" style="1764"/>
    <col min="5887" max="5887" width="11.5" style="1764" customWidth="1"/>
    <col min="5888" max="5888" width="67" style="1764" customWidth="1"/>
    <col min="5889" max="5889" width="12.375" style="1764" customWidth="1"/>
    <col min="5890" max="5892" width="9.875" style="1764" customWidth="1"/>
    <col min="5893" max="5900" width="9.125" style="1764" customWidth="1"/>
    <col min="5901" max="6142" width="8" style="1764"/>
    <col min="6143" max="6143" width="11.5" style="1764" customWidth="1"/>
    <col min="6144" max="6144" width="67" style="1764" customWidth="1"/>
    <col min="6145" max="6145" width="12.375" style="1764" customWidth="1"/>
    <col min="6146" max="6148" width="9.875" style="1764" customWidth="1"/>
    <col min="6149" max="6156" width="9.125" style="1764" customWidth="1"/>
    <col min="6157" max="6398" width="8" style="1764"/>
    <col min="6399" max="6399" width="11.5" style="1764" customWidth="1"/>
    <col min="6400" max="6400" width="67" style="1764" customWidth="1"/>
    <col min="6401" max="6401" width="12.375" style="1764" customWidth="1"/>
    <col min="6402" max="6404" width="9.875" style="1764" customWidth="1"/>
    <col min="6405" max="6412" width="9.125" style="1764" customWidth="1"/>
    <col min="6413" max="6654" width="8" style="1764"/>
    <col min="6655" max="6655" width="11.5" style="1764" customWidth="1"/>
    <col min="6656" max="6656" width="67" style="1764" customWidth="1"/>
    <col min="6657" max="6657" width="12.375" style="1764" customWidth="1"/>
    <col min="6658" max="6660" width="9.875" style="1764" customWidth="1"/>
    <col min="6661" max="6668" width="9.125" style="1764" customWidth="1"/>
    <col min="6669" max="6910" width="8" style="1764"/>
    <col min="6911" max="6911" width="11.5" style="1764" customWidth="1"/>
    <col min="6912" max="6912" width="67" style="1764" customWidth="1"/>
    <col min="6913" max="6913" width="12.375" style="1764" customWidth="1"/>
    <col min="6914" max="6916" width="9.875" style="1764" customWidth="1"/>
    <col min="6917" max="6924" width="9.125" style="1764" customWidth="1"/>
    <col min="6925" max="7166" width="8" style="1764"/>
    <col min="7167" max="7167" width="11.5" style="1764" customWidth="1"/>
    <col min="7168" max="7168" width="67" style="1764" customWidth="1"/>
    <col min="7169" max="7169" width="12.375" style="1764" customWidth="1"/>
    <col min="7170" max="7172" width="9.875" style="1764" customWidth="1"/>
    <col min="7173" max="7180" width="9.125" style="1764" customWidth="1"/>
    <col min="7181" max="7422" width="8" style="1764"/>
    <col min="7423" max="7423" width="11.5" style="1764" customWidth="1"/>
    <col min="7424" max="7424" width="67" style="1764" customWidth="1"/>
    <col min="7425" max="7425" width="12.375" style="1764" customWidth="1"/>
    <col min="7426" max="7428" width="9.875" style="1764" customWidth="1"/>
    <col min="7429" max="7436" width="9.125" style="1764" customWidth="1"/>
    <col min="7437" max="7678" width="8" style="1764"/>
    <col min="7679" max="7679" width="11.5" style="1764" customWidth="1"/>
    <col min="7680" max="7680" width="67" style="1764" customWidth="1"/>
    <col min="7681" max="7681" width="12.375" style="1764" customWidth="1"/>
    <col min="7682" max="7684" width="9.875" style="1764" customWidth="1"/>
    <col min="7685" max="7692" width="9.125" style="1764" customWidth="1"/>
    <col min="7693" max="7934" width="8" style="1764"/>
    <col min="7935" max="7935" width="11.5" style="1764" customWidth="1"/>
    <col min="7936" max="7936" width="67" style="1764" customWidth="1"/>
    <col min="7937" max="7937" width="12.375" style="1764" customWidth="1"/>
    <col min="7938" max="7940" width="9.875" style="1764" customWidth="1"/>
    <col min="7941" max="7948" width="9.125" style="1764" customWidth="1"/>
    <col min="7949" max="8190" width="8" style="1764"/>
    <col min="8191" max="8191" width="11.5" style="1764" customWidth="1"/>
    <col min="8192" max="8192" width="67" style="1764" customWidth="1"/>
    <col min="8193" max="8193" width="12.375" style="1764" customWidth="1"/>
    <col min="8194" max="8196" width="9.875" style="1764" customWidth="1"/>
    <col min="8197" max="8204" width="9.125" style="1764" customWidth="1"/>
    <col min="8205" max="8446" width="8" style="1764"/>
    <col min="8447" max="8447" width="11.5" style="1764" customWidth="1"/>
    <col min="8448" max="8448" width="67" style="1764" customWidth="1"/>
    <col min="8449" max="8449" width="12.375" style="1764" customWidth="1"/>
    <col min="8450" max="8452" width="9.875" style="1764" customWidth="1"/>
    <col min="8453" max="8460" width="9.125" style="1764" customWidth="1"/>
    <col min="8461" max="8702" width="8" style="1764"/>
    <col min="8703" max="8703" width="11.5" style="1764" customWidth="1"/>
    <col min="8704" max="8704" width="67" style="1764" customWidth="1"/>
    <col min="8705" max="8705" width="12.375" style="1764" customWidth="1"/>
    <col min="8706" max="8708" width="9.875" style="1764" customWidth="1"/>
    <col min="8709" max="8716" width="9.125" style="1764" customWidth="1"/>
    <col min="8717" max="8958" width="8" style="1764"/>
    <col min="8959" max="8959" width="11.5" style="1764" customWidth="1"/>
    <col min="8960" max="8960" width="67" style="1764" customWidth="1"/>
    <col min="8961" max="8961" width="12.375" style="1764" customWidth="1"/>
    <col min="8962" max="8964" width="9.875" style="1764" customWidth="1"/>
    <col min="8965" max="8972" width="9.125" style="1764" customWidth="1"/>
    <col min="8973" max="9214" width="8" style="1764"/>
    <col min="9215" max="9215" width="11.5" style="1764" customWidth="1"/>
    <col min="9216" max="9216" width="67" style="1764" customWidth="1"/>
    <col min="9217" max="9217" width="12.375" style="1764" customWidth="1"/>
    <col min="9218" max="9220" width="9.875" style="1764" customWidth="1"/>
    <col min="9221" max="9228" width="9.125" style="1764" customWidth="1"/>
    <col min="9229" max="9470" width="8" style="1764"/>
    <col min="9471" max="9471" width="11.5" style="1764" customWidth="1"/>
    <col min="9472" max="9472" width="67" style="1764" customWidth="1"/>
    <col min="9473" max="9473" width="12.375" style="1764" customWidth="1"/>
    <col min="9474" max="9476" width="9.875" style="1764" customWidth="1"/>
    <col min="9477" max="9484" width="9.125" style="1764" customWidth="1"/>
    <col min="9485" max="9726" width="8" style="1764"/>
    <col min="9727" max="9727" width="11.5" style="1764" customWidth="1"/>
    <col min="9728" max="9728" width="67" style="1764" customWidth="1"/>
    <col min="9729" max="9729" width="12.375" style="1764" customWidth="1"/>
    <col min="9730" max="9732" width="9.875" style="1764" customWidth="1"/>
    <col min="9733" max="9740" width="9.125" style="1764" customWidth="1"/>
    <col min="9741" max="9982" width="8" style="1764"/>
    <col min="9983" max="9983" width="11.5" style="1764" customWidth="1"/>
    <col min="9984" max="9984" width="67" style="1764" customWidth="1"/>
    <col min="9985" max="9985" width="12.375" style="1764" customWidth="1"/>
    <col min="9986" max="9988" width="9.875" style="1764" customWidth="1"/>
    <col min="9989" max="9996" width="9.125" style="1764" customWidth="1"/>
    <col min="9997" max="10238" width="8" style="1764"/>
    <col min="10239" max="10239" width="11.5" style="1764" customWidth="1"/>
    <col min="10240" max="10240" width="67" style="1764" customWidth="1"/>
    <col min="10241" max="10241" width="12.375" style="1764" customWidth="1"/>
    <col min="10242" max="10244" width="9.875" style="1764" customWidth="1"/>
    <col min="10245" max="10252" width="9.125" style="1764" customWidth="1"/>
    <col min="10253" max="10494" width="8" style="1764"/>
    <col min="10495" max="10495" width="11.5" style="1764" customWidth="1"/>
    <col min="10496" max="10496" width="67" style="1764" customWidth="1"/>
    <col min="10497" max="10497" width="12.375" style="1764" customWidth="1"/>
    <col min="10498" max="10500" width="9.875" style="1764" customWidth="1"/>
    <col min="10501" max="10508" width="9.125" style="1764" customWidth="1"/>
    <col min="10509" max="10750" width="8" style="1764"/>
    <col min="10751" max="10751" width="11.5" style="1764" customWidth="1"/>
    <col min="10752" max="10752" width="67" style="1764" customWidth="1"/>
    <col min="10753" max="10753" width="12.375" style="1764" customWidth="1"/>
    <col min="10754" max="10756" width="9.875" style="1764" customWidth="1"/>
    <col min="10757" max="10764" width="9.125" style="1764" customWidth="1"/>
    <col min="10765" max="11006" width="8" style="1764"/>
    <col min="11007" max="11007" width="11.5" style="1764" customWidth="1"/>
    <col min="11008" max="11008" width="67" style="1764" customWidth="1"/>
    <col min="11009" max="11009" width="12.375" style="1764" customWidth="1"/>
    <col min="11010" max="11012" width="9.875" style="1764" customWidth="1"/>
    <col min="11013" max="11020" width="9.125" style="1764" customWidth="1"/>
    <col min="11021" max="11262" width="8" style="1764"/>
    <col min="11263" max="11263" width="11.5" style="1764" customWidth="1"/>
    <col min="11264" max="11264" width="67" style="1764" customWidth="1"/>
    <col min="11265" max="11265" width="12.375" style="1764" customWidth="1"/>
    <col min="11266" max="11268" width="9.875" style="1764" customWidth="1"/>
    <col min="11269" max="11276" width="9.125" style="1764" customWidth="1"/>
    <col min="11277" max="11518" width="8" style="1764"/>
    <col min="11519" max="11519" width="11.5" style="1764" customWidth="1"/>
    <col min="11520" max="11520" width="67" style="1764" customWidth="1"/>
    <col min="11521" max="11521" width="12.375" style="1764" customWidth="1"/>
    <col min="11522" max="11524" width="9.875" style="1764" customWidth="1"/>
    <col min="11525" max="11532" width="9.125" style="1764" customWidth="1"/>
    <col min="11533" max="11774" width="8" style="1764"/>
    <col min="11775" max="11775" width="11.5" style="1764" customWidth="1"/>
    <col min="11776" max="11776" width="67" style="1764" customWidth="1"/>
    <col min="11777" max="11777" width="12.375" style="1764" customWidth="1"/>
    <col min="11778" max="11780" width="9.875" style="1764" customWidth="1"/>
    <col min="11781" max="11788" width="9.125" style="1764" customWidth="1"/>
    <col min="11789" max="12030" width="8" style="1764"/>
    <col min="12031" max="12031" width="11.5" style="1764" customWidth="1"/>
    <col min="12032" max="12032" width="67" style="1764" customWidth="1"/>
    <col min="12033" max="12033" width="12.375" style="1764" customWidth="1"/>
    <col min="12034" max="12036" width="9.875" style="1764" customWidth="1"/>
    <col min="12037" max="12044" width="9.125" style="1764" customWidth="1"/>
    <col min="12045" max="12286" width="8" style="1764"/>
    <col min="12287" max="12287" width="11.5" style="1764" customWidth="1"/>
    <col min="12288" max="12288" width="67" style="1764" customWidth="1"/>
    <col min="12289" max="12289" width="12.375" style="1764" customWidth="1"/>
    <col min="12290" max="12292" width="9.875" style="1764" customWidth="1"/>
    <col min="12293" max="12300" width="9.125" style="1764" customWidth="1"/>
    <col min="12301" max="12542" width="8" style="1764"/>
    <col min="12543" max="12543" width="11.5" style="1764" customWidth="1"/>
    <col min="12544" max="12544" width="67" style="1764" customWidth="1"/>
    <col min="12545" max="12545" width="12.375" style="1764" customWidth="1"/>
    <col min="12546" max="12548" width="9.875" style="1764" customWidth="1"/>
    <col min="12549" max="12556" width="9.125" style="1764" customWidth="1"/>
    <col min="12557" max="12798" width="8" style="1764"/>
    <col min="12799" max="12799" width="11.5" style="1764" customWidth="1"/>
    <col min="12800" max="12800" width="67" style="1764" customWidth="1"/>
    <col min="12801" max="12801" width="12.375" style="1764" customWidth="1"/>
    <col min="12802" max="12804" width="9.875" style="1764" customWidth="1"/>
    <col min="12805" max="12812" width="9.125" style="1764" customWidth="1"/>
    <col min="12813" max="13054" width="8" style="1764"/>
    <col min="13055" max="13055" width="11.5" style="1764" customWidth="1"/>
    <col min="13056" max="13056" width="67" style="1764" customWidth="1"/>
    <col min="13057" max="13057" width="12.375" style="1764" customWidth="1"/>
    <col min="13058" max="13060" width="9.875" style="1764" customWidth="1"/>
    <col min="13061" max="13068" width="9.125" style="1764" customWidth="1"/>
    <col min="13069" max="13310" width="8" style="1764"/>
    <col min="13311" max="13311" width="11.5" style="1764" customWidth="1"/>
    <col min="13312" max="13312" width="67" style="1764" customWidth="1"/>
    <col min="13313" max="13313" width="12.375" style="1764" customWidth="1"/>
    <col min="13314" max="13316" width="9.875" style="1764" customWidth="1"/>
    <col min="13317" max="13324" width="9.125" style="1764" customWidth="1"/>
    <col min="13325" max="13566" width="8" style="1764"/>
    <col min="13567" max="13567" width="11.5" style="1764" customWidth="1"/>
    <col min="13568" max="13568" width="67" style="1764" customWidth="1"/>
    <col min="13569" max="13569" width="12.375" style="1764" customWidth="1"/>
    <col min="13570" max="13572" width="9.875" style="1764" customWidth="1"/>
    <col min="13573" max="13580" width="9.125" style="1764" customWidth="1"/>
    <col min="13581" max="13822" width="8" style="1764"/>
    <col min="13823" max="13823" width="11.5" style="1764" customWidth="1"/>
    <col min="13824" max="13824" width="67" style="1764" customWidth="1"/>
    <col min="13825" max="13825" width="12.375" style="1764" customWidth="1"/>
    <col min="13826" max="13828" width="9.875" style="1764" customWidth="1"/>
    <col min="13829" max="13836" width="9.125" style="1764" customWidth="1"/>
    <col min="13837" max="14078" width="8" style="1764"/>
    <col min="14079" max="14079" width="11.5" style="1764" customWidth="1"/>
    <col min="14080" max="14080" width="67" style="1764" customWidth="1"/>
    <col min="14081" max="14081" width="12.375" style="1764" customWidth="1"/>
    <col min="14082" max="14084" width="9.875" style="1764" customWidth="1"/>
    <col min="14085" max="14092" width="9.125" style="1764" customWidth="1"/>
    <col min="14093" max="14334" width="8" style="1764"/>
    <col min="14335" max="14335" width="11.5" style="1764" customWidth="1"/>
    <col min="14336" max="14336" width="67" style="1764" customWidth="1"/>
    <col min="14337" max="14337" width="12.375" style="1764" customWidth="1"/>
    <col min="14338" max="14340" width="9.875" style="1764" customWidth="1"/>
    <col min="14341" max="14348" width="9.125" style="1764" customWidth="1"/>
    <col min="14349" max="14590" width="8" style="1764"/>
    <col min="14591" max="14591" width="11.5" style="1764" customWidth="1"/>
    <col min="14592" max="14592" width="67" style="1764" customWidth="1"/>
    <col min="14593" max="14593" width="12.375" style="1764" customWidth="1"/>
    <col min="14594" max="14596" width="9.875" style="1764" customWidth="1"/>
    <col min="14597" max="14604" width="9.125" style="1764" customWidth="1"/>
    <col min="14605" max="14846" width="8" style="1764"/>
    <col min="14847" max="14847" width="11.5" style="1764" customWidth="1"/>
    <col min="14848" max="14848" width="67" style="1764" customWidth="1"/>
    <col min="14849" max="14849" width="12.375" style="1764" customWidth="1"/>
    <col min="14850" max="14852" width="9.875" style="1764" customWidth="1"/>
    <col min="14853" max="14860" width="9.125" style="1764" customWidth="1"/>
    <col min="14861" max="15102" width="8" style="1764"/>
    <col min="15103" max="15103" width="11.5" style="1764" customWidth="1"/>
    <col min="15104" max="15104" width="67" style="1764" customWidth="1"/>
    <col min="15105" max="15105" width="12.375" style="1764" customWidth="1"/>
    <col min="15106" max="15108" width="9.875" style="1764" customWidth="1"/>
    <col min="15109" max="15116" width="9.125" style="1764" customWidth="1"/>
    <col min="15117" max="15358" width="8" style="1764"/>
    <col min="15359" max="15359" width="11.5" style="1764" customWidth="1"/>
    <col min="15360" max="15360" width="67" style="1764" customWidth="1"/>
    <col min="15361" max="15361" width="12.375" style="1764" customWidth="1"/>
    <col min="15362" max="15364" width="9.875" style="1764" customWidth="1"/>
    <col min="15365" max="15372" width="9.125" style="1764" customWidth="1"/>
    <col min="15373" max="15614" width="8" style="1764"/>
    <col min="15615" max="15615" width="11.5" style="1764" customWidth="1"/>
    <col min="15616" max="15616" width="67" style="1764" customWidth="1"/>
    <col min="15617" max="15617" width="12.375" style="1764" customWidth="1"/>
    <col min="15618" max="15620" width="9.875" style="1764" customWidth="1"/>
    <col min="15621" max="15628" width="9.125" style="1764" customWidth="1"/>
    <col min="15629" max="15870" width="8" style="1764"/>
    <col min="15871" max="15871" width="11.5" style="1764" customWidth="1"/>
    <col min="15872" max="15872" width="67" style="1764" customWidth="1"/>
    <col min="15873" max="15873" width="12.375" style="1764" customWidth="1"/>
    <col min="15874" max="15876" width="9.875" style="1764" customWidth="1"/>
    <col min="15877" max="15884" width="9.125" style="1764" customWidth="1"/>
    <col min="15885" max="16126" width="8" style="1764"/>
    <col min="16127" max="16127" width="11.5" style="1764" customWidth="1"/>
    <col min="16128" max="16128" width="67" style="1764" customWidth="1"/>
    <col min="16129" max="16129" width="12.375" style="1764" customWidth="1"/>
    <col min="16130" max="16132" width="9.875" style="1764" customWidth="1"/>
    <col min="16133" max="16140" width="9.125" style="1764" customWidth="1"/>
    <col min="16141" max="16384" width="8" style="1764"/>
  </cols>
  <sheetData>
    <row r="1" spans="1:27" customFormat="1" ht="24.75">
      <c r="A1" s="1720" t="s">
        <v>151</v>
      </c>
      <c r="B1" s="1743"/>
      <c r="C1" s="1824"/>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row>
    <row r="2" spans="1:27" customFormat="1" ht="24.75">
      <c r="A2" s="1825" t="s">
        <v>1792</v>
      </c>
      <c r="B2" s="1743"/>
      <c r="C2" s="1824"/>
      <c r="D2" s="1743"/>
      <c r="E2" s="1743"/>
      <c r="F2" s="1743"/>
      <c r="G2" s="1834"/>
      <c r="H2" s="1743"/>
      <c r="I2" s="1743"/>
      <c r="J2" s="1743"/>
      <c r="K2" s="1743"/>
      <c r="L2" s="1743"/>
      <c r="M2" s="1743"/>
      <c r="N2" s="1743"/>
      <c r="O2" s="1743"/>
      <c r="P2" s="1743"/>
      <c r="Q2" s="1743"/>
      <c r="R2" s="1743"/>
      <c r="S2" s="1743"/>
      <c r="T2" s="1743"/>
      <c r="U2" s="1743"/>
      <c r="V2" s="1743"/>
      <c r="W2" s="1743"/>
      <c r="X2" s="1743"/>
      <c r="Y2" s="1743"/>
      <c r="Z2" s="1743"/>
      <c r="AA2" s="1743"/>
    </row>
    <row r="3" spans="1:27" customFormat="1" ht="25.5" thickBot="1">
      <c r="A3" s="1826" t="s">
        <v>1283</v>
      </c>
      <c r="B3" s="1827"/>
      <c r="C3" s="1829"/>
      <c r="D3" s="1835"/>
      <c r="E3" s="1827"/>
      <c r="F3" s="1827"/>
      <c r="G3" s="1827"/>
      <c r="H3" s="1827"/>
      <c r="I3" s="1827"/>
      <c r="J3" s="1827"/>
      <c r="K3" s="1827"/>
      <c r="L3" s="1827"/>
      <c r="M3" s="1827"/>
      <c r="N3" s="1827"/>
      <c r="O3" s="1827"/>
      <c r="P3" s="1827"/>
      <c r="Q3" s="1827"/>
      <c r="R3" s="1827"/>
      <c r="S3" s="1827"/>
      <c r="T3" s="1827"/>
      <c r="U3" s="1827"/>
      <c r="V3" s="1827"/>
      <c r="W3" s="1827"/>
      <c r="X3" s="1827"/>
      <c r="Y3" s="1827"/>
      <c r="Z3" s="1827"/>
      <c r="AA3" s="1827"/>
    </row>
    <row r="5" spans="1:27" ht="19.5">
      <c r="A5" s="1830" t="s">
        <v>2054</v>
      </c>
      <c r="B5" s="1830"/>
    </row>
    <row r="6" spans="1:27" s="1831" customFormat="1">
      <c r="C6" s="1736"/>
    </row>
    <row r="7" spans="1:27" s="1831" customFormat="1">
      <c r="B7" s="1766"/>
      <c r="C7" s="1738"/>
      <c r="D7" s="1766"/>
      <c r="E7" s="1766"/>
      <c r="F7" s="1766"/>
      <c r="G7" s="1766"/>
      <c r="H7" s="1766"/>
      <c r="I7" s="1766"/>
      <c r="J7" s="1766"/>
      <c r="K7" s="1766"/>
      <c r="L7" s="1767" t="s">
        <v>152</v>
      </c>
      <c r="M7" s="1767"/>
      <c r="N7" s="1767"/>
      <c r="O7" s="1767"/>
      <c r="P7" s="1767"/>
      <c r="Q7" s="1767"/>
      <c r="R7" s="1767" t="s">
        <v>151</v>
      </c>
      <c r="S7" s="1767"/>
      <c r="T7" s="1767"/>
      <c r="U7" s="1767"/>
      <c r="V7" s="1767"/>
      <c r="W7" s="1767"/>
      <c r="X7" s="1767"/>
      <c r="Y7" s="1767"/>
      <c r="Z7" s="2619" t="s">
        <v>1717</v>
      </c>
      <c r="AA7" s="2620"/>
    </row>
    <row r="8" spans="1:27" ht="26.25" customHeight="1">
      <c r="B8" s="1765" t="s">
        <v>2055</v>
      </c>
      <c r="C8" s="1836"/>
      <c r="D8" s="1766"/>
      <c r="E8" s="1766"/>
      <c r="F8" s="1766"/>
      <c r="G8" s="1766"/>
      <c r="H8" s="1766"/>
      <c r="I8" s="1766"/>
      <c r="J8" s="1766"/>
      <c r="K8" s="1765" t="s">
        <v>1530</v>
      </c>
      <c r="L8" s="1716">
        <v>2008</v>
      </c>
      <c r="M8" s="1716">
        <v>2009</v>
      </c>
      <c r="N8" s="1716">
        <v>2010</v>
      </c>
      <c r="O8" s="1716">
        <v>2011</v>
      </c>
      <c r="P8" s="1716">
        <v>2012</v>
      </c>
      <c r="Q8" s="1716">
        <v>2013</v>
      </c>
      <c r="R8" s="1716">
        <v>2014</v>
      </c>
      <c r="S8" s="1716">
        <v>2015</v>
      </c>
      <c r="T8" s="1716">
        <v>2016</v>
      </c>
      <c r="U8" s="1716">
        <v>2017</v>
      </c>
      <c r="V8" s="1716">
        <v>2018</v>
      </c>
      <c r="W8" s="1716">
        <v>2019</v>
      </c>
      <c r="X8" s="1716">
        <v>2020</v>
      </c>
      <c r="Y8" s="1716">
        <v>2021</v>
      </c>
      <c r="Z8" s="1716">
        <v>2022</v>
      </c>
      <c r="AA8" s="1716">
        <v>2023</v>
      </c>
    </row>
    <row r="9" spans="1:27" ht="15.75" customHeight="1">
      <c r="B9" s="1765"/>
      <c r="C9" s="1739"/>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row>
    <row r="10" spans="1:27">
      <c r="B10" s="1766"/>
      <c r="C10" s="1837" t="s">
        <v>2056</v>
      </c>
      <c r="D10" s="1766"/>
      <c r="E10" s="1766"/>
      <c r="F10" s="1766"/>
      <c r="G10" s="1766"/>
      <c r="H10" s="1766"/>
      <c r="I10" s="1766"/>
      <c r="J10" s="1766"/>
      <c r="K10" s="1766"/>
      <c r="L10" s="1766"/>
      <c r="M10" s="1766"/>
      <c r="N10" s="1766"/>
      <c r="O10" s="1766"/>
      <c r="P10" s="1766"/>
      <c r="Q10" s="1766"/>
      <c r="R10" s="1766"/>
      <c r="S10" s="1766"/>
      <c r="T10" s="1766"/>
      <c r="U10" s="1766"/>
      <c r="V10" s="1766"/>
      <c r="W10" s="1766"/>
      <c r="X10" s="1766"/>
      <c r="Y10" s="1766"/>
      <c r="Z10" s="1766"/>
      <c r="AA10" s="1766"/>
    </row>
    <row r="11" spans="1:27">
      <c r="B11" s="1838" t="s">
        <v>2057</v>
      </c>
      <c r="C11" s="1738"/>
      <c r="D11" s="1766"/>
      <c r="E11" s="1766"/>
      <c r="F11" s="1766"/>
      <c r="G11" s="1766"/>
      <c r="H11" s="1766"/>
      <c r="I11" s="1766"/>
      <c r="J11" s="1766"/>
      <c r="K11" s="1766"/>
      <c r="L11" s="1766"/>
      <c r="M11" s="1766"/>
      <c r="N11" s="1766"/>
      <c r="O11" s="1766"/>
      <c r="P11" s="1766"/>
      <c r="Q11" s="1766"/>
      <c r="R11" s="1766"/>
      <c r="S11" s="1766"/>
      <c r="T11" s="1766"/>
      <c r="U11" s="1766"/>
      <c r="V11" s="1766"/>
      <c r="W11" s="1766"/>
      <c r="X11" s="1766"/>
      <c r="Y11" s="1766"/>
      <c r="Z11" s="1766"/>
      <c r="AA11" s="1766"/>
    </row>
    <row r="12" spans="1:27">
      <c r="B12" s="1839" t="s">
        <v>2058</v>
      </c>
      <c r="C12" s="1839"/>
      <c r="D12" s="1766"/>
      <c r="E12" s="1766"/>
      <c r="F12" s="1766"/>
      <c r="G12" s="1766"/>
      <c r="H12" s="1766"/>
      <c r="I12" s="1766"/>
      <c r="J12" s="1766"/>
      <c r="K12" s="1766"/>
      <c r="L12" s="1840"/>
      <c r="M12" s="1840"/>
      <c r="N12" s="1840"/>
      <c r="O12" s="1840"/>
      <c r="P12" s="1841"/>
      <c r="Q12" s="1841"/>
      <c r="R12" s="1841"/>
      <c r="S12" s="1841"/>
      <c r="T12" s="1841"/>
      <c r="U12" s="1841"/>
      <c r="V12" s="1841"/>
      <c r="W12" s="1841"/>
      <c r="X12" s="1841"/>
      <c r="Y12" s="1842"/>
      <c r="Z12" s="1842"/>
      <c r="AA12" s="1842"/>
    </row>
    <row r="13" spans="1:27">
      <c r="B13" s="1839" t="s">
        <v>2059</v>
      </c>
      <c r="C13" s="1839"/>
      <c r="D13" s="1766"/>
      <c r="E13" s="1766"/>
      <c r="F13" s="1766"/>
      <c r="G13" s="1766"/>
      <c r="H13" s="1766"/>
      <c r="I13" s="1766"/>
      <c r="J13" s="1766"/>
      <c r="K13" s="1766"/>
      <c r="L13" s="1840"/>
      <c r="M13" s="1840"/>
      <c r="N13" s="1840"/>
      <c r="O13" s="1840"/>
      <c r="P13" s="1841"/>
      <c r="Q13" s="1841"/>
      <c r="R13" s="1841"/>
      <c r="S13" s="1841"/>
      <c r="T13" s="1841"/>
      <c r="U13" s="1841"/>
      <c r="V13" s="1841"/>
      <c r="W13" s="1841"/>
      <c r="X13" s="1841"/>
      <c r="Y13" s="1842"/>
      <c r="Z13" s="1842"/>
      <c r="AA13" s="1842"/>
    </row>
    <row r="14" spans="1:27">
      <c r="B14" s="1839" t="s">
        <v>2060</v>
      </c>
      <c r="C14" s="1839"/>
      <c r="D14" s="1766"/>
      <c r="E14" s="1766"/>
      <c r="F14" s="1766"/>
      <c r="G14" s="1766"/>
      <c r="H14" s="1766"/>
      <c r="I14" s="1766"/>
      <c r="J14" s="1766"/>
      <c r="K14" s="1766"/>
      <c r="L14" s="1840"/>
      <c r="M14" s="1840"/>
      <c r="N14" s="1840"/>
      <c r="O14" s="1840"/>
      <c r="P14" s="1841"/>
      <c r="Q14" s="1841"/>
      <c r="R14" s="1841"/>
      <c r="S14" s="1841"/>
      <c r="T14" s="1841"/>
      <c r="U14" s="1841"/>
      <c r="V14" s="1841"/>
      <c r="W14" s="1841"/>
      <c r="X14" s="1841"/>
      <c r="Y14" s="1842"/>
      <c r="Z14" s="1842"/>
      <c r="AA14" s="1842"/>
    </row>
    <row r="15" spans="1:27">
      <c r="B15" s="1839" t="s">
        <v>2061</v>
      </c>
      <c r="C15" s="1839"/>
      <c r="D15" s="1766"/>
      <c r="E15" s="1766"/>
      <c r="F15" s="1766"/>
      <c r="G15" s="1766"/>
      <c r="H15" s="1766"/>
      <c r="I15" s="1766"/>
      <c r="J15" s="1766"/>
      <c r="K15" s="1766"/>
      <c r="L15" s="1840"/>
      <c r="M15" s="1840"/>
      <c r="N15" s="1840"/>
      <c r="O15" s="1840"/>
      <c r="P15" s="1841"/>
      <c r="Q15" s="1841"/>
      <c r="R15" s="1841"/>
      <c r="S15" s="1841"/>
      <c r="T15" s="1841"/>
      <c r="U15" s="1841"/>
      <c r="V15" s="1841"/>
      <c r="W15" s="1841"/>
      <c r="X15" s="1841"/>
      <c r="Y15" s="1842"/>
      <c r="Z15" s="1842"/>
      <c r="AA15" s="1842"/>
    </row>
    <row r="16" spans="1:27">
      <c r="B16" s="1839" t="s">
        <v>2062</v>
      </c>
      <c r="C16" s="1839"/>
      <c r="D16" s="1766"/>
      <c r="E16" s="1766"/>
      <c r="F16" s="1766"/>
      <c r="G16" s="1766"/>
      <c r="H16" s="1766"/>
      <c r="I16" s="1766"/>
      <c r="J16" s="1766"/>
      <c r="K16" s="1766"/>
      <c r="L16" s="1840"/>
      <c r="M16" s="1840"/>
      <c r="N16" s="1840"/>
      <c r="O16" s="1840"/>
      <c r="P16" s="1841"/>
      <c r="Q16" s="1841"/>
      <c r="R16" s="1841"/>
      <c r="S16" s="1841"/>
      <c r="T16" s="1841"/>
      <c r="U16" s="1841"/>
      <c r="V16" s="1841"/>
      <c r="W16" s="1841"/>
      <c r="X16" s="1841"/>
      <c r="Y16" s="1842"/>
      <c r="Z16" s="1842"/>
      <c r="AA16" s="1842"/>
    </row>
    <row r="17" spans="2:27">
      <c r="B17" s="1839" t="s">
        <v>2063</v>
      </c>
      <c r="C17" s="1839"/>
      <c r="D17" s="1766"/>
      <c r="E17" s="1766"/>
      <c r="F17" s="1766"/>
      <c r="G17" s="1766"/>
      <c r="H17" s="1766"/>
      <c r="I17" s="1766"/>
      <c r="J17" s="1766"/>
      <c r="K17" s="1766"/>
      <c r="L17" s="1840"/>
      <c r="M17" s="1840"/>
      <c r="N17" s="1840"/>
      <c r="O17" s="1840"/>
      <c r="P17" s="1841"/>
      <c r="Q17" s="1841"/>
      <c r="R17" s="1841"/>
      <c r="S17" s="1841"/>
      <c r="T17" s="1841"/>
      <c r="U17" s="1841"/>
      <c r="V17" s="1841"/>
      <c r="W17" s="1841"/>
      <c r="X17" s="1841"/>
      <c r="Y17" s="1842"/>
      <c r="Z17" s="1842"/>
      <c r="AA17" s="1842"/>
    </row>
    <row r="18" spans="2:27">
      <c r="B18" s="1839" t="s">
        <v>2064</v>
      </c>
      <c r="C18" s="1839"/>
      <c r="D18" s="1766"/>
      <c r="E18" s="1766"/>
      <c r="F18" s="1766"/>
      <c r="G18" s="1766"/>
      <c r="H18" s="1766"/>
      <c r="I18" s="1766"/>
      <c r="J18" s="1766"/>
      <c r="K18" s="1766"/>
      <c r="L18" s="1841"/>
      <c r="M18" s="1841"/>
      <c r="N18" s="1841"/>
      <c r="O18" s="1841"/>
      <c r="P18" s="1841"/>
      <c r="Q18" s="1841"/>
      <c r="R18" s="1841"/>
      <c r="S18" s="1841"/>
      <c r="T18" s="1841"/>
      <c r="U18" s="1841"/>
      <c r="V18" s="1841"/>
      <c r="W18" s="1841"/>
      <c r="X18" s="1841"/>
      <c r="Y18" s="1842"/>
      <c r="Z18" s="1842"/>
      <c r="AA18" s="1842"/>
    </row>
    <row r="19" spans="2:27">
      <c r="B19" s="1839" t="s">
        <v>2065</v>
      </c>
      <c r="C19" s="1839"/>
      <c r="D19" s="1766"/>
      <c r="E19" s="1766"/>
      <c r="F19" s="1766"/>
      <c r="G19" s="1766"/>
      <c r="H19" s="1766"/>
      <c r="I19" s="1766"/>
      <c r="J19" s="1766"/>
      <c r="K19" s="1766"/>
      <c r="L19" s="1841"/>
      <c r="M19" s="1841"/>
      <c r="N19" s="1841"/>
      <c r="O19" s="1841"/>
      <c r="P19" s="1841"/>
      <c r="Q19" s="1841"/>
      <c r="R19" s="1841"/>
      <c r="S19" s="1841"/>
      <c r="T19" s="1841"/>
      <c r="U19" s="1841"/>
      <c r="V19" s="1841"/>
      <c r="W19" s="1841"/>
      <c r="X19" s="1841"/>
      <c r="Y19" s="1842"/>
      <c r="Z19" s="1842"/>
      <c r="AA19" s="1842"/>
    </row>
    <row r="20" spans="2:27">
      <c r="B20" s="1839" t="s">
        <v>2066</v>
      </c>
      <c r="C20" s="1839"/>
      <c r="D20" s="1766"/>
      <c r="E20" s="1766"/>
      <c r="F20" s="1766"/>
      <c r="G20" s="1766"/>
      <c r="H20" s="1766"/>
      <c r="I20" s="1766"/>
      <c r="J20" s="1766"/>
      <c r="K20" s="1766"/>
      <c r="L20" s="1840"/>
      <c r="M20" s="1840"/>
      <c r="N20" s="1840"/>
      <c r="O20" s="1840"/>
      <c r="P20" s="1841"/>
      <c r="Q20" s="1841"/>
      <c r="R20" s="1841"/>
      <c r="S20" s="1841"/>
      <c r="T20" s="1841"/>
      <c r="U20" s="1841"/>
      <c r="V20" s="1841"/>
      <c r="W20" s="1841"/>
      <c r="X20" s="1841"/>
      <c r="Y20" s="1842"/>
      <c r="Z20" s="1842"/>
      <c r="AA20" s="1842"/>
    </row>
    <row r="21" spans="2:27">
      <c r="B21" s="1839" t="s">
        <v>2067</v>
      </c>
      <c r="C21" s="1839"/>
      <c r="D21" s="1766"/>
      <c r="E21" s="1766"/>
      <c r="F21" s="1766"/>
      <c r="G21" s="1766"/>
      <c r="H21" s="1766"/>
      <c r="I21" s="1766"/>
      <c r="J21" s="1766"/>
      <c r="K21" s="1766"/>
      <c r="L21" s="1840"/>
      <c r="M21" s="1840"/>
      <c r="N21" s="1840"/>
      <c r="O21" s="1840"/>
      <c r="P21" s="1841"/>
      <c r="Q21" s="1841"/>
      <c r="R21" s="1841"/>
      <c r="S21" s="1841"/>
      <c r="T21" s="1841"/>
      <c r="U21" s="1841"/>
      <c r="V21" s="1841"/>
      <c r="W21" s="1841"/>
      <c r="X21" s="1841"/>
      <c r="Y21" s="1842"/>
      <c r="Z21" s="1842"/>
      <c r="AA21" s="1842"/>
    </row>
    <row r="22" spans="2:27">
      <c r="B22" s="1839" t="s">
        <v>2068</v>
      </c>
      <c r="C22" s="1839"/>
      <c r="D22" s="1766"/>
      <c r="E22" s="1766"/>
      <c r="F22" s="1766"/>
      <c r="G22" s="1766"/>
      <c r="H22" s="1766"/>
      <c r="I22" s="1766"/>
      <c r="J22" s="1766"/>
      <c r="K22" s="1766"/>
      <c r="L22" s="1840"/>
      <c r="M22" s="1840"/>
      <c r="N22" s="1840"/>
      <c r="O22" s="1840"/>
      <c r="P22" s="1841"/>
      <c r="Q22" s="1841"/>
      <c r="R22" s="1841"/>
      <c r="S22" s="1841"/>
      <c r="T22" s="1841"/>
      <c r="U22" s="1841"/>
      <c r="V22" s="1841"/>
      <c r="W22" s="1841"/>
      <c r="X22" s="1841"/>
      <c r="Y22" s="1842"/>
      <c r="Z22" s="1842"/>
      <c r="AA22" s="1842"/>
    </row>
    <row r="23" spans="2:27">
      <c r="B23" s="1839" t="s">
        <v>2069</v>
      </c>
      <c r="C23" s="1839"/>
      <c r="D23" s="1766"/>
      <c r="E23" s="1766"/>
      <c r="F23" s="1766"/>
      <c r="G23" s="1766"/>
      <c r="H23" s="1766"/>
      <c r="I23" s="1766"/>
      <c r="J23" s="1766"/>
      <c r="K23" s="1766"/>
      <c r="L23" s="1840"/>
      <c r="M23" s="1840"/>
      <c r="N23" s="1840"/>
      <c r="O23" s="1840"/>
      <c r="P23" s="1841"/>
      <c r="Q23" s="1841"/>
      <c r="R23" s="1841"/>
      <c r="S23" s="1841"/>
      <c r="T23" s="1841"/>
      <c r="U23" s="1841"/>
      <c r="V23" s="1841"/>
      <c r="W23" s="1841"/>
      <c r="X23" s="1841"/>
      <c r="Y23" s="1842"/>
      <c r="Z23" s="1842"/>
      <c r="AA23" s="1842"/>
    </row>
    <row r="24" spans="2:27">
      <c r="B24" s="1839" t="s">
        <v>2070</v>
      </c>
      <c r="C24" s="1839"/>
      <c r="D24" s="1766"/>
      <c r="E24" s="1766"/>
      <c r="F24" s="1766"/>
      <c r="G24" s="1766"/>
      <c r="H24" s="1766"/>
      <c r="I24" s="1766"/>
      <c r="J24" s="1766"/>
      <c r="K24" s="1766"/>
      <c r="L24" s="1840"/>
      <c r="M24" s="1840"/>
      <c r="N24" s="1840"/>
      <c r="O24" s="1840"/>
      <c r="P24" s="1841"/>
      <c r="Q24" s="1841"/>
      <c r="R24" s="1841"/>
      <c r="S24" s="1841"/>
      <c r="T24" s="1841"/>
      <c r="U24" s="1841"/>
      <c r="V24" s="1841"/>
      <c r="W24" s="1841"/>
      <c r="X24" s="1841"/>
      <c r="Y24" s="1842"/>
      <c r="Z24" s="1842"/>
      <c r="AA24" s="1842"/>
    </row>
    <row r="25" spans="2:27">
      <c r="B25" s="1839" t="s">
        <v>2071</v>
      </c>
      <c r="C25" s="1839"/>
      <c r="D25" s="1766"/>
      <c r="E25" s="1766"/>
      <c r="F25" s="1766"/>
      <c r="G25" s="1766"/>
      <c r="H25" s="1766"/>
      <c r="I25" s="1766"/>
      <c r="J25" s="1766"/>
      <c r="K25" s="1766"/>
      <c r="L25" s="1840"/>
      <c r="M25" s="1840"/>
      <c r="N25" s="1840"/>
      <c r="O25" s="1840"/>
      <c r="P25" s="1841"/>
      <c r="Q25" s="1841"/>
      <c r="R25" s="1841"/>
      <c r="S25" s="1841"/>
      <c r="T25" s="1841"/>
      <c r="U25" s="1841"/>
      <c r="V25" s="1841"/>
      <c r="W25" s="1841"/>
      <c r="X25" s="1841"/>
      <c r="Y25" s="1842"/>
      <c r="Z25" s="1842"/>
      <c r="AA25" s="1842"/>
    </row>
    <row r="26" spans="2:27">
      <c r="B26" s="1839" t="s">
        <v>2072</v>
      </c>
      <c r="C26" s="1839"/>
      <c r="D26" s="1766"/>
      <c r="E26" s="1766"/>
      <c r="F26" s="1766"/>
      <c r="G26" s="1766"/>
      <c r="H26" s="1766"/>
      <c r="I26" s="1766"/>
      <c r="J26" s="1766"/>
      <c r="K26" s="1766"/>
      <c r="L26" s="1841"/>
      <c r="M26" s="1841"/>
      <c r="N26" s="1841"/>
      <c r="O26" s="1841"/>
      <c r="P26" s="1841"/>
      <c r="Q26" s="1841"/>
      <c r="R26" s="1841"/>
      <c r="S26" s="1841"/>
      <c r="T26" s="1841"/>
      <c r="U26" s="1841"/>
      <c r="V26" s="1841"/>
      <c r="W26" s="1841"/>
      <c r="X26" s="1841"/>
      <c r="Y26" s="1842"/>
      <c r="Z26" s="1842"/>
      <c r="AA26" s="1842"/>
    </row>
    <row r="27" spans="2:27">
      <c r="B27" s="1839" t="s">
        <v>2073</v>
      </c>
      <c r="C27" s="1839"/>
      <c r="D27" s="1766"/>
      <c r="E27" s="1766"/>
      <c r="F27" s="1766"/>
      <c r="G27" s="1766"/>
      <c r="H27" s="1766"/>
      <c r="I27" s="1766"/>
      <c r="J27" s="1766"/>
      <c r="K27" s="1766"/>
      <c r="L27" s="1840"/>
      <c r="M27" s="1840"/>
      <c r="N27" s="1840"/>
      <c r="O27" s="1840"/>
      <c r="P27" s="1841"/>
      <c r="Q27" s="1841"/>
      <c r="R27" s="1841"/>
      <c r="S27" s="1841"/>
      <c r="T27" s="1841"/>
      <c r="U27" s="1841"/>
      <c r="V27" s="1841"/>
      <c r="W27" s="1841"/>
      <c r="X27" s="1841"/>
      <c r="Y27" s="1842"/>
      <c r="Z27" s="1842"/>
      <c r="AA27" s="1842"/>
    </row>
    <row r="28" spans="2:27">
      <c r="B28" s="1839" t="s">
        <v>2074</v>
      </c>
      <c r="C28" s="1839"/>
      <c r="D28" s="1766"/>
      <c r="E28" s="1766"/>
      <c r="F28" s="1766"/>
      <c r="G28" s="1766"/>
      <c r="H28" s="1766"/>
      <c r="I28" s="1766"/>
      <c r="J28" s="1766"/>
      <c r="K28" s="1766"/>
      <c r="L28" s="1840"/>
      <c r="M28" s="1840"/>
      <c r="N28" s="1840"/>
      <c r="O28" s="1840"/>
      <c r="P28" s="1841"/>
      <c r="Q28" s="1841"/>
      <c r="R28" s="1841"/>
      <c r="S28" s="1841"/>
      <c r="T28" s="1841"/>
      <c r="U28" s="1841"/>
      <c r="V28" s="1841"/>
      <c r="W28" s="1841"/>
      <c r="X28" s="1841"/>
      <c r="Y28" s="1842"/>
      <c r="Z28" s="1842"/>
      <c r="AA28" s="1842"/>
    </row>
    <row r="29" spans="2:27">
      <c r="B29" s="1839" t="s">
        <v>2075</v>
      </c>
      <c r="C29" s="1839"/>
      <c r="D29" s="1766"/>
      <c r="E29" s="1766"/>
      <c r="F29" s="1766"/>
      <c r="G29" s="1766"/>
      <c r="H29" s="1766"/>
      <c r="I29" s="1766"/>
      <c r="J29" s="1766"/>
      <c r="K29" s="1766"/>
      <c r="L29" s="1840"/>
      <c r="M29" s="1840"/>
      <c r="N29" s="1840"/>
      <c r="O29" s="1840"/>
      <c r="P29" s="1841"/>
      <c r="Q29" s="1841"/>
      <c r="R29" s="1841"/>
      <c r="S29" s="1841"/>
      <c r="T29" s="1841"/>
      <c r="U29" s="1841"/>
      <c r="V29" s="1841"/>
      <c r="W29" s="1841"/>
      <c r="X29" s="1841"/>
      <c r="Y29" s="1842"/>
      <c r="Z29" s="1842"/>
      <c r="AA29" s="1842"/>
    </row>
    <row r="30" spans="2:27">
      <c r="B30" s="1839" t="s">
        <v>2076</v>
      </c>
      <c r="C30" s="1839"/>
      <c r="D30" s="1766"/>
      <c r="E30" s="1766"/>
      <c r="F30" s="1766"/>
      <c r="G30" s="1766"/>
      <c r="H30" s="1766"/>
      <c r="I30" s="1766"/>
      <c r="J30" s="1766"/>
      <c r="K30" s="1766"/>
      <c r="L30" s="1840"/>
      <c r="M30" s="1840"/>
      <c r="N30" s="1840"/>
      <c r="O30" s="1840"/>
      <c r="P30" s="1841"/>
      <c r="Q30" s="1841"/>
      <c r="R30" s="1841"/>
      <c r="S30" s="1841"/>
      <c r="T30" s="1841"/>
      <c r="U30" s="1841"/>
      <c r="V30" s="1841"/>
      <c r="W30" s="1841"/>
      <c r="X30" s="1841"/>
      <c r="Y30" s="1842"/>
      <c r="Z30" s="1842"/>
      <c r="AA30" s="1842"/>
    </row>
    <row r="31" spans="2:27">
      <c r="B31" s="1839" t="s">
        <v>2077</v>
      </c>
      <c r="C31" s="1839"/>
      <c r="D31" s="1766"/>
      <c r="E31" s="1766"/>
      <c r="F31" s="1766"/>
      <c r="G31" s="1766"/>
      <c r="H31" s="1766"/>
      <c r="I31" s="1766"/>
      <c r="J31" s="1766"/>
      <c r="K31" s="1766"/>
      <c r="L31" s="1840"/>
      <c r="M31" s="1840"/>
      <c r="N31" s="1840"/>
      <c r="O31" s="1840"/>
      <c r="P31" s="1841"/>
      <c r="Q31" s="1841"/>
      <c r="R31" s="1841"/>
      <c r="S31" s="1841"/>
      <c r="T31" s="1841"/>
      <c r="U31" s="1841"/>
      <c r="V31" s="1841"/>
      <c r="W31" s="1841"/>
      <c r="X31" s="1841"/>
      <c r="Y31" s="1842"/>
      <c r="Z31" s="1842"/>
      <c r="AA31" s="1842"/>
    </row>
    <row r="32" spans="2:27">
      <c r="B32" s="1839" t="s">
        <v>2078</v>
      </c>
      <c r="C32" s="1839"/>
      <c r="D32" s="1766"/>
      <c r="E32" s="1766"/>
      <c r="F32" s="1766"/>
      <c r="G32" s="1766"/>
      <c r="H32" s="1766"/>
      <c r="I32" s="1766"/>
      <c r="J32" s="1766"/>
      <c r="K32" s="1766"/>
      <c r="L32" s="1840"/>
      <c r="M32" s="1840"/>
      <c r="N32" s="1840"/>
      <c r="O32" s="1840"/>
      <c r="P32" s="1841"/>
      <c r="Q32" s="1841"/>
      <c r="R32" s="1841"/>
      <c r="S32" s="1841"/>
      <c r="T32" s="1841"/>
      <c r="U32" s="1841"/>
      <c r="V32" s="1841"/>
      <c r="W32" s="1841"/>
      <c r="X32" s="1841"/>
      <c r="Y32" s="1842"/>
      <c r="Z32" s="1842"/>
      <c r="AA32" s="1842"/>
    </row>
    <row r="33" spans="2:27">
      <c r="B33" s="1839" t="s">
        <v>2079</v>
      </c>
      <c r="C33" s="1839"/>
      <c r="D33" s="1766"/>
      <c r="E33" s="1766"/>
      <c r="F33" s="1766"/>
      <c r="G33" s="1766"/>
      <c r="H33" s="1766"/>
      <c r="I33" s="1766"/>
      <c r="J33" s="1766"/>
      <c r="K33" s="1766"/>
      <c r="L33" s="1840"/>
      <c r="M33" s="1840"/>
      <c r="N33" s="1840"/>
      <c r="O33" s="1840"/>
      <c r="P33" s="1841"/>
      <c r="Q33" s="1841"/>
      <c r="R33" s="1841"/>
      <c r="S33" s="1841"/>
      <c r="T33" s="1841"/>
      <c r="U33" s="1841"/>
      <c r="V33" s="1841"/>
      <c r="W33" s="1841"/>
      <c r="X33" s="1841"/>
      <c r="Y33" s="1842"/>
      <c r="Z33" s="1842"/>
      <c r="AA33" s="1842"/>
    </row>
    <row r="34" spans="2:27">
      <c r="B34" s="1839" t="s">
        <v>2080</v>
      </c>
      <c r="C34" s="1839"/>
      <c r="D34" s="1766"/>
      <c r="E34" s="1766"/>
      <c r="F34" s="1766"/>
      <c r="G34" s="1766"/>
      <c r="H34" s="1766"/>
      <c r="I34" s="1766"/>
      <c r="J34" s="1766"/>
      <c r="K34" s="1766"/>
      <c r="L34" s="1840"/>
      <c r="M34" s="1840"/>
      <c r="N34" s="1840"/>
      <c r="O34" s="1840"/>
      <c r="P34" s="1841"/>
      <c r="Q34" s="1841"/>
      <c r="R34" s="1841"/>
      <c r="S34" s="1841"/>
      <c r="T34" s="1841"/>
      <c r="U34" s="1841"/>
      <c r="V34" s="1841"/>
      <c r="W34" s="1841"/>
      <c r="X34" s="1841"/>
      <c r="Y34" s="1842"/>
      <c r="Z34" s="1842"/>
      <c r="AA34" s="1842"/>
    </row>
    <row r="35" spans="2:27">
      <c r="B35" s="1839" t="s">
        <v>2081</v>
      </c>
      <c r="C35" s="1839"/>
      <c r="D35" s="1766"/>
      <c r="E35" s="1766"/>
      <c r="F35" s="1766"/>
      <c r="G35" s="1766"/>
      <c r="H35" s="1766"/>
      <c r="I35" s="1766"/>
      <c r="J35" s="1766"/>
      <c r="K35" s="1766"/>
      <c r="L35" s="1840"/>
      <c r="M35" s="1840"/>
      <c r="N35" s="1840"/>
      <c r="O35" s="1840"/>
      <c r="P35" s="1841"/>
      <c r="Q35" s="1841"/>
      <c r="R35" s="1841"/>
      <c r="S35" s="1841"/>
      <c r="T35" s="1841"/>
      <c r="U35" s="1841"/>
      <c r="V35" s="1841"/>
      <c r="W35" s="1841"/>
      <c r="X35" s="1841"/>
      <c r="Y35" s="1842"/>
      <c r="Z35" s="1842"/>
      <c r="AA35" s="1842"/>
    </row>
    <row r="36" spans="2:27">
      <c r="B36" s="1839" t="s">
        <v>2082</v>
      </c>
      <c r="C36" s="1839"/>
      <c r="D36" s="1766"/>
      <c r="E36" s="1766"/>
      <c r="F36" s="1766"/>
      <c r="G36" s="1766"/>
      <c r="H36" s="1766"/>
      <c r="I36" s="1766"/>
      <c r="J36" s="1766"/>
      <c r="K36" s="1766"/>
      <c r="L36" s="1840"/>
      <c r="M36" s="1840"/>
      <c r="N36" s="1840"/>
      <c r="O36" s="1840"/>
      <c r="P36" s="1841"/>
      <c r="Q36" s="1841"/>
      <c r="R36" s="1841"/>
      <c r="S36" s="1841"/>
      <c r="T36" s="1841"/>
      <c r="U36" s="1841"/>
      <c r="V36" s="1841"/>
      <c r="W36" s="1841"/>
      <c r="X36" s="1841"/>
      <c r="Y36" s="1842"/>
      <c r="Z36" s="1842"/>
      <c r="AA36" s="1842"/>
    </row>
    <row r="37" spans="2:27">
      <c r="B37" s="1839" t="s">
        <v>2083</v>
      </c>
      <c r="C37" s="1839"/>
      <c r="D37" s="1766"/>
      <c r="E37" s="1766"/>
      <c r="F37" s="1766"/>
      <c r="G37" s="1766"/>
      <c r="H37" s="1766"/>
      <c r="I37" s="1766"/>
      <c r="J37" s="1766"/>
      <c r="K37" s="1766"/>
      <c r="L37" s="1840"/>
      <c r="M37" s="1840"/>
      <c r="N37" s="1840"/>
      <c r="O37" s="1840"/>
      <c r="P37" s="1841"/>
      <c r="Q37" s="1841"/>
      <c r="R37" s="1841"/>
      <c r="S37" s="1841"/>
      <c r="T37" s="1841"/>
      <c r="U37" s="1841"/>
      <c r="V37" s="1841"/>
      <c r="W37" s="1841"/>
      <c r="X37" s="1841"/>
      <c r="Y37" s="1842"/>
      <c r="Z37" s="1842"/>
      <c r="AA37" s="1842"/>
    </row>
    <row r="38" spans="2:27">
      <c r="B38" s="1839" t="s">
        <v>2084</v>
      </c>
      <c r="C38" s="1839"/>
      <c r="D38" s="1766"/>
      <c r="E38" s="1766"/>
      <c r="F38" s="1766"/>
      <c r="G38" s="1766"/>
      <c r="H38" s="1766"/>
      <c r="I38" s="1766"/>
      <c r="J38" s="1766"/>
      <c r="K38" s="1766"/>
      <c r="L38" s="1840"/>
      <c r="M38" s="1840"/>
      <c r="N38" s="1840"/>
      <c r="O38" s="1840"/>
      <c r="P38" s="1841"/>
      <c r="Q38" s="1841"/>
      <c r="R38" s="1841"/>
      <c r="S38" s="1841"/>
      <c r="T38" s="1841"/>
      <c r="U38" s="1841"/>
      <c r="V38" s="1841"/>
      <c r="W38" s="1841"/>
      <c r="X38" s="1841"/>
      <c r="Y38" s="1842"/>
      <c r="Z38" s="1842"/>
      <c r="AA38" s="1842"/>
    </row>
    <row r="39" spans="2:27">
      <c r="B39" s="1839" t="s">
        <v>2085</v>
      </c>
      <c r="C39" s="1839"/>
      <c r="D39" s="1766"/>
      <c r="E39" s="1766"/>
      <c r="F39" s="1766"/>
      <c r="G39" s="1766"/>
      <c r="H39" s="1766"/>
      <c r="I39" s="1766"/>
      <c r="J39" s="1766"/>
      <c r="K39" s="1766"/>
      <c r="L39" s="1840"/>
      <c r="M39" s="1840"/>
      <c r="N39" s="1840"/>
      <c r="O39" s="1840"/>
      <c r="P39" s="1841"/>
      <c r="Q39" s="1841"/>
      <c r="R39" s="1841"/>
      <c r="S39" s="1841"/>
      <c r="T39" s="1841"/>
      <c r="U39" s="1841"/>
      <c r="V39" s="1841"/>
      <c r="W39" s="1841"/>
      <c r="X39" s="1841"/>
      <c r="Y39" s="1842"/>
      <c r="Z39" s="1842"/>
      <c r="AA39" s="1842"/>
    </row>
    <row r="40" spans="2:27">
      <c r="B40" s="1839" t="s">
        <v>2086</v>
      </c>
      <c r="C40" s="1839"/>
      <c r="D40" s="1766"/>
      <c r="E40" s="1766"/>
      <c r="F40" s="1766"/>
      <c r="G40" s="1766"/>
      <c r="H40" s="1766"/>
      <c r="I40" s="1766"/>
      <c r="J40" s="1766"/>
      <c r="K40" s="1766"/>
      <c r="L40" s="1840"/>
      <c r="M40" s="1840"/>
      <c r="N40" s="1840"/>
      <c r="O40" s="1840"/>
      <c r="P40" s="1841"/>
      <c r="Q40" s="1841"/>
      <c r="R40" s="1841"/>
      <c r="S40" s="1841"/>
      <c r="T40" s="1841"/>
      <c r="U40" s="1841"/>
      <c r="V40" s="1841"/>
      <c r="W40" s="1841"/>
      <c r="X40" s="1841"/>
      <c r="Y40" s="1842"/>
      <c r="Z40" s="1842"/>
      <c r="AA40" s="1842"/>
    </row>
    <row r="41" spans="2:27">
      <c r="B41" s="1839" t="s">
        <v>2087</v>
      </c>
      <c r="C41" s="1839"/>
      <c r="D41" s="1766"/>
      <c r="E41" s="1766"/>
      <c r="F41" s="1766"/>
      <c r="G41" s="1766"/>
      <c r="H41" s="1766"/>
      <c r="I41" s="1766"/>
      <c r="J41" s="1766"/>
      <c r="K41" s="1766"/>
      <c r="L41" s="1840"/>
      <c r="M41" s="1840"/>
      <c r="N41" s="1840"/>
      <c r="O41" s="1840"/>
      <c r="P41" s="1841"/>
      <c r="Q41" s="1841"/>
      <c r="R41" s="1841"/>
      <c r="S41" s="1841"/>
      <c r="T41" s="1841"/>
      <c r="U41" s="1841"/>
      <c r="V41" s="1841"/>
      <c r="W41" s="1841"/>
      <c r="X41" s="1841"/>
      <c r="Y41" s="1842"/>
      <c r="Z41" s="1842"/>
      <c r="AA41" s="1842"/>
    </row>
    <row r="42" spans="2:27">
      <c r="B42" s="1839" t="s">
        <v>2088</v>
      </c>
      <c r="C42" s="1839"/>
      <c r="D42" s="1766"/>
      <c r="E42" s="1766"/>
      <c r="F42" s="1766"/>
      <c r="G42" s="1766"/>
      <c r="H42" s="1766"/>
      <c r="I42" s="1766"/>
      <c r="J42" s="1766"/>
      <c r="K42" s="1766"/>
      <c r="L42" s="1840"/>
      <c r="M42" s="1840"/>
      <c r="N42" s="1840"/>
      <c r="O42" s="1840"/>
      <c r="P42" s="1841"/>
      <c r="Q42" s="1841"/>
      <c r="R42" s="1841"/>
      <c r="S42" s="1841"/>
      <c r="T42" s="1841"/>
      <c r="U42" s="1841"/>
      <c r="V42" s="1841"/>
      <c r="W42" s="1841"/>
      <c r="X42" s="1841"/>
      <c r="Y42" s="1842"/>
      <c r="Z42" s="1842"/>
      <c r="AA42" s="1842"/>
    </row>
    <row r="43" spans="2:27">
      <c r="B43" s="1839" t="s">
        <v>2089</v>
      </c>
      <c r="C43" s="1839"/>
      <c r="D43" s="1766"/>
      <c r="E43" s="1766"/>
      <c r="F43" s="1766"/>
      <c r="G43" s="1766"/>
      <c r="H43" s="1766"/>
      <c r="I43" s="1766"/>
      <c r="J43" s="1766"/>
      <c r="K43" s="1766"/>
      <c r="L43" s="1841"/>
      <c r="M43" s="1841"/>
      <c r="N43" s="1841"/>
      <c r="O43" s="1841"/>
      <c r="P43" s="1841"/>
      <c r="Q43" s="1841"/>
      <c r="R43" s="1841"/>
      <c r="S43" s="1841"/>
      <c r="T43" s="1841"/>
      <c r="U43" s="1841"/>
      <c r="V43" s="1841"/>
      <c r="W43" s="1841"/>
      <c r="X43" s="1841"/>
      <c r="Y43" s="1842"/>
      <c r="Z43" s="1842"/>
      <c r="AA43" s="1842"/>
    </row>
    <row r="44" spans="2:27">
      <c r="B44" s="1839" t="s">
        <v>2090</v>
      </c>
      <c r="C44" s="1839"/>
      <c r="D44" s="1766"/>
      <c r="E44" s="1766"/>
      <c r="F44" s="1766"/>
      <c r="G44" s="1766"/>
      <c r="H44" s="1766"/>
      <c r="I44" s="1766"/>
      <c r="J44" s="1766"/>
      <c r="K44" s="1766"/>
      <c r="L44" s="1841"/>
      <c r="M44" s="1841"/>
      <c r="N44" s="1841"/>
      <c r="O44" s="1841"/>
      <c r="P44" s="1841"/>
      <c r="Q44" s="1841"/>
      <c r="R44" s="1841"/>
      <c r="S44" s="1841"/>
      <c r="T44" s="1841"/>
      <c r="U44" s="1841"/>
      <c r="V44" s="1841"/>
      <c r="W44" s="1841"/>
      <c r="X44" s="1841"/>
      <c r="Y44" s="1842"/>
      <c r="Z44" s="1842"/>
      <c r="AA44" s="1842"/>
    </row>
    <row r="45" spans="2:27">
      <c r="B45" s="1839" t="s">
        <v>2091</v>
      </c>
      <c r="C45" s="1839"/>
      <c r="D45" s="1766"/>
      <c r="E45" s="1766"/>
      <c r="F45" s="1766"/>
      <c r="G45" s="1766"/>
      <c r="H45" s="1766"/>
      <c r="I45" s="1766"/>
      <c r="J45" s="1766"/>
      <c r="K45" s="1766"/>
      <c r="L45" s="1840"/>
      <c r="M45" s="1840"/>
      <c r="N45" s="1840"/>
      <c r="O45" s="1840"/>
      <c r="P45" s="1841"/>
      <c r="Q45" s="1841"/>
      <c r="R45" s="1841"/>
      <c r="S45" s="1841"/>
      <c r="T45" s="1841"/>
      <c r="U45" s="1841"/>
      <c r="V45" s="1841"/>
      <c r="W45" s="1841"/>
      <c r="X45" s="1841"/>
      <c r="Y45" s="1842"/>
      <c r="Z45" s="1842"/>
      <c r="AA45" s="1842"/>
    </row>
    <row r="46" spans="2:27">
      <c r="B46" s="1839" t="s">
        <v>2092</v>
      </c>
      <c r="C46" s="1839"/>
      <c r="D46" s="1766"/>
      <c r="E46" s="1766"/>
      <c r="F46" s="1766"/>
      <c r="G46" s="1766"/>
      <c r="H46" s="1766"/>
      <c r="I46" s="1766"/>
      <c r="J46" s="1766"/>
      <c r="K46" s="1766"/>
      <c r="L46" s="1840"/>
      <c r="M46" s="1840"/>
      <c r="N46" s="1840"/>
      <c r="O46" s="1840"/>
      <c r="P46" s="1841"/>
      <c r="Q46" s="1841"/>
      <c r="R46" s="1841"/>
      <c r="S46" s="1841"/>
      <c r="T46" s="1841"/>
      <c r="U46" s="1841"/>
      <c r="V46" s="1841"/>
      <c r="W46" s="1841"/>
      <c r="X46" s="1841"/>
      <c r="Y46" s="1842"/>
      <c r="Z46" s="1842"/>
      <c r="AA46" s="1842"/>
    </row>
    <row r="47" spans="2:27">
      <c r="B47" s="1839" t="s">
        <v>2093</v>
      </c>
      <c r="C47" s="1839"/>
      <c r="D47" s="1766"/>
      <c r="E47" s="1766"/>
      <c r="F47" s="1766"/>
      <c r="G47" s="1766"/>
      <c r="H47" s="1766"/>
      <c r="I47" s="1766"/>
      <c r="J47" s="1766"/>
      <c r="K47" s="1766"/>
      <c r="L47" s="1840"/>
      <c r="M47" s="1840"/>
      <c r="N47" s="1840"/>
      <c r="O47" s="1840"/>
      <c r="P47" s="1841"/>
      <c r="Q47" s="1841"/>
      <c r="R47" s="1841"/>
      <c r="S47" s="1841"/>
      <c r="T47" s="1841"/>
      <c r="U47" s="1841"/>
      <c r="V47" s="1841"/>
      <c r="W47" s="1841"/>
      <c r="X47" s="1841"/>
      <c r="Y47" s="1842"/>
      <c r="Z47" s="1842"/>
      <c r="AA47" s="1842"/>
    </row>
    <row r="48" spans="2:27">
      <c r="B48" s="1839" t="s">
        <v>2094</v>
      </c>
      <c r="C48" s="1839"/>
      <c r="D48" s="1766"/>
      <c r="E48" s="1766"/>
      <c r="F48" s="1766"/>
      <c r="G48" s="1766"/>
      <c r="H48" s="1766"/>
      <c r="I48" s="1766"/>
      <c r="J48" s="1766"/>
      <c r="K48" s="1766"/>
      <c r="L48" s="1841"/>
      <c r="M48" s="1841"/>
      <c r="N48" s="1841"/>
      <c r="O48" s="1841"/>
      <c r="P48" s="1841"/>
      <c r="Q48" s="1841"/>
      <c r="R48" s="1841"/>
      <c r="S48" s="1841"/>
      <c r="T48" s="1841"/>
      <c r="U48" s="1841"/>
      <c r="V48" s="1841"/>
      <c r="W48" s="1841"/>
      <c r="X48" s="1841"/>
      <c r="Y48" s="1842"/>
      <c r="Z48" s="1842"/>
      <c r="AA48" s="1842"/>
    </row>
    <row r="49" spans="2:27">
      <c r="B49" s="1839" t="s">
        <v>2095</v>
      </c>
      <c r="C49" s="1839"/>
      <c r="D49" s="1766"/>
      <c r="E49" s="1766"/>
      <c r="F49" s="1766"/>
      <c r="G49" s="1766"/>
      <c r="H49" s="1766"/>
      <c r="I49" s="1766"/>
      <c r="J49" s="1766"/>
      <c r="K49" s="1766"/>
      <c r="L49" s="1841"/>
      <c r="M49" s="1841"/>
      <c r="N49" s="1841"/>
      <c r="O49" s="1841"/>
      <c r="P49" s="1841"/>
      <c r="Q49" s="1841"/>
      <c r="R49" s="1841"/>
      <c r="S49" s="1841"/>
      <c r="T49" s="1841"/>
      <c r="U49" s="1841"/>
      <c r="V49" s="1841"/>
      <c r="W49" s="1841"/>
      <c r="X49" s="1841"/>
      <c r="Y49" s="1842"/>
      <c r="Z49" s="1842"/>
      <c r="AA49" s="1842"/>
    </row>
    <row r="50" spans="2:27">
      <c r="B50" s="1839" t="s">
        <v>2096</v>
      </c>
      <c r="C50" s="1839"/>
      <c r="D50" s="1766"/>
      <c r="E50" s="1766"/>
      <c r="F50" s="1766"/>
      <c r="G50" s="1766"/>
      <c r="H50" s="1766"/>
      <c r="I50" s="1766"/>
      <c r="J50" s="1766"/>
      <c r="K50" s="1766"/>
      <c r="L50" s="1841"/>
      <c r="M50" s="1841"/>
      <c r="N50" s="1841"/>
      <c r="O50" s="1841"/>
      <c r="P50" s="1841"/>
      <c r="Q50" s="1841"/>
      <c r="R50" s="1841"/>
      <c r="S50" s="1841"/>
      <c r="T50" s="1841"/>
      <c r="U50" s="1841"/>
      <c r="V50" s="1841"/>
      <c r="W50" s="1841"/>
      <c r="X50" s="1841"/>
      <c r="Y50" s="1842"/>
      <c r="Z50" s="1842"/>
      <c r="AA50" s="1842"/>
    </row>
    <row r="51" spans="2:27">
      <c r="B51" s="1839" t="s">
        <v>2097</v>
      </c>
      <c r="C51" s="1839"/>
      <c r="D51" s="1766"/>
      <c r="E51" s="1766"/>
      <c r="F51" s="1766"/>
      <c r="G51" s="1766"/>
      <c r="H51" s="1766"/>
      <c r="I51" s="1766"/>
      <c r="J51" s="1766"/>
      <c r="K51" s="1766"/>
      <c r="L51" s="1840"/>
      <c r="M51" s="1840"/>
      <c r="N51" s="1840"/>
      <c r="O51" s="1840"/>
      <c r="P51" s="1841"/>
      <c r="Q51" s="1841"/>
      <c r="R51" s="1841"/>
      <c r="S51" s="1841"/>
      <c r="T51" s="1841"/>
      <c r="U51" s="1841"/>
      <c r="V51" s="1841"/>
      <c r="W51" s="1841"/>
      <c r="X51" s="1841"/>
      <c r="Y51" s="1842"/>
      <c r="Z51" s="1842"/>
      <c r="AA51" s="1842"/>
    </row>
    <row r="52" spans="2:27">
      <c r="B52" s="1839" t="s">
        <v>2098</v>
      </c>
      <c r="C52" s="1839"/>
      <c r="D52" s="1766"/>
      <c r="E52" s="1766"/>
      <c r="F52" s="1766"/>
      <c r="G52" s="1766"/>
      <c r="H52" s="1766"/>
      <c r="I52" s="1766"/>
      <c r="J52" s="1766"/>
      <c r="K52" s="1766"/>
      <c r="L52" s="1840"/>
      <c r="M52" s="1840"/>
      <c r="N52" s="1840"/>
      <c r="O52" s="1840"/>
      <c r="P52" s="1841"/>
      <c r="Q52" s="1841"/>
      <c r="R52" s="1841"/>
      <c r="S52" s="1841"/>
      <c r="T52" s="1841"/>
      <c r="U52" s="1841"/>
      <c r="V52" s="1841"/>
      <c r="W52" s="1841"/>
      <c r="X52" s="1841"/>
      <c r="Y52" s="1842"/>
      <c r="Z52" s="1842"/>
      <c r="AA52" s="1842"/>
    </row>
    <row r="53" spans="2:27">
      <c r="B53" s="1839" t="s">
        <v>2099</v>
      </c>
      <c r="C53" s="1839"/>
      <c r="D53" s="1766"/>
      <c r="E53" s="1766"/>
      <c r="F53" s="1766"/>
      <c r="G53" s="1766"/>
      <c r="H53" s="1766"/>
      <c r="I53" s="1766"/>
      <c r="J53" s="1766"/>
      <c r="K53" s="1766"/>
      <c r="L53" s="1840"/>
      <c r="M53" s="1840"/>
      <c r="N53" s="1840"/>
      <c r="O53" s="1840"/>
      <c r="P53" s="1841"/>
      <c r="Q53" s="1841"/>
      <c r="R53" s="1841"/>
      <c r="S53" s="1841"/>
      <c r="T53" s="1841"/>
      <c r="U53" s="1841"/>
      <c r="V53" s="1841"/>
      <c r="W53" s="1841"/>
      <c r="X53" s="1841"/>
      <c r="Y53" s="1842"/>
      <c r="Z53" s="1842"/>
      <c r="AA53" s="1842"/>
    </row>
    <row r="54" spans="2:27">
      <c r="B54" s="1839" t="s">
        <v>2100</v>
      </c>
      <c r="C54" s="1839"/>
      <c r="D54" s="1766"/>
      <c r="E54" s="1766"/>
      <c r="F54" s="1766"/>
      <c r="G54" s="1766"/>
      <c r="H54" s="1766"/>
      <c r="I54" s="1766"/>
      <c r="J54" s="1766"/>
      <c r="K54" s="1766"/>
      <c r="L54" s="1841"/>
      <c r="M54" s="1841"/>
      <c r="N54" s="1841"/>
      <c r="O54" s="1841"/>
      <c r="P54" s="1841"/>
      <c r="Q54" s="1841"/>
      <c r="R54" s="1841"/>
      <c r="S54" s="1841"/>
      <c r="T54" s="1841"/>
      <c r="U54" s="1841"/>
      <c r="V54" s="1841"/>
      <c r="W54" s="1841"/>
      <c r="X54" s="1841"/>
      <c r="Y54" s="1842"/>
      <c r="Z54" s="1842"/>
      <c r="AA54" s="1842"/>
    </row>
    <row r="55" spans="2:27">
      <c r="B55" s="1839" t="s">
        <v>2101</v>
      </c>
      <c r="C55" s="1839"/>
      <c r="D55" s="1766"/>
      <c r="E55" s="1766"/>
      <c r="F55" s="1766"/>
      <c r="G55" s="1766"/>
      <c r="H55" s="1766"/>
      <c r="I55" s="1766"/>
      <c r="J55" s="1766"/>
      <c r="K55" s="1766"/>
      <c r="L55" s="1841"/>
      <c r="M55" s="1841"/>
      <c r="N55" s="1841"/>
      <c r="O55" s="1841"/>
      <c r="P55" s="1841"/>
      <c r="Q55" s="1841"/>
      <c r="R55" s="1841"/>
      <c r="S55" s="1841"/>
      <c r="T55" s="1841"/>
      <c r="U55" s="1841"/>
      <c r="V55" s="1841"/>
      <c r="W55" s="1841"/>
      <c r="X55" s="1841"/>
      <c r="Y55" s="1842"/>
      <c r="Z55" s="1842"/>
      <c r="AA55" s="1842"/>
    </row>
    <row r="56" spans="2:27">
      <c r="B56" s="1839" t="s">
        <v>2102</v>
      </c>
      <c r="C56" s="1839"/>
      <c r="D56" s="1766"/>
      <c r="E56" s="1766"/>
      <c r="F56" s="1766"/>
      <c r="G56" s="1766"/>
      <c r="H56" s="1766"/>
      <c r="I56" s="1766"/>
      <c r="J56" s="1766"/>
      <c r="K56" s="1766"/>
      <c r="L56" s="1840"/>
      <c r="M56" s="1840"/>
      <c r="N56" s="1840"/>
      <c r="O56" s="1840"/>
      <c r="P56" s="1841"/>
      <c r="Q56" s="1841"/>
      <c r="R56" s="1841"/>
      <c r="S56" s="1841"/>
      <c r="T56" s="1841"/>
      <c r="U56" s="1841"/>
      <c r="V56" s="1841"/>
      <c r="W56" s="1841"/>
      <c r="X56" s="1841"/>
      <c r="Y56" s="1842"/>
      <c r="Z56" s="1842"/>
      <c r="AA56" s="1842"/>
    </row>
    <row r="57" spans="2:27">
      <c r="B57" s="1839" t="s">
        <v>2103</v>
      </c>
      <c r="C57" s="1839"/>
      <c r="D57" s="1766"/>
      <c r="E57" s="1766"/>
      <c r="F57" s="1766"/>
      <c r="G57" s="1766"/>
      <c r="H57" s="1766"/>
      <c r="I57" s="1766"/>
      <c r="J57" s="1766"/>
      <c r="K57" s="1766"/>
      <c r="L57" s="1840"/>
      <c r="M57" s="1840"/>
      <c r="N57" s="1840"/>
      <c r="O57" s="1840"/>
      <c r="P57" s="1841"/>
      <c r="Q57" s="1841"/>
      <c r="R57" s="1841"/>
      <c r="S57" s="1841"/>
      <c r="T57" s="1841"/>
      <c r="U57" s="1841"/>
      <c r="V57" s="1841"/>
      <c r="W57" s="1841"/>
      <c r="X57" s="1841"/>
      <c r="Y57" s="1842"/>
      <c r="Z57" s="1842"/>
      <c r="AA57" s="1842"/>
    </row>
    <row r="58" spans="2:27">
      <c r="B58" s="1839" t="s">
        <v>2104</v>
      </c>
      <c r="C58" s="1839"/>
      <c r="D58" s="1766"/>
      <c r="E58" s="1766"/>
      <c r="F58" s="1766"/>
      <c r="G58" s="1766"/>
      <c r="H58" s="1766"/>
      <c r="I58" s="1766"/>
      <c r="J58" s="1766"/>
      <c r="K58" s="1766"/>
      <c r="L58" s="1840"/>
      <c r="M58" s="1840"/>
      <c r="N58" s="1840"/>
      <c r="O58" s="1840"/>
      <c r="P58" s="1841"/>
      <c r="Q58" s="1841"/>
      <c r="R58" s="1841"/>
      <c r="S58" s="1841"/>
      <c r="T58" s="1841"/>
      <c r="U58" s="1841"/>
      <c r="V58" s="1841"/>
      <c r="W58" s="1841"/>
      <c r="X58" s="1841"/>
      <c r="Y58" s="1842"/>
      <c r="Z58" s="1842"/>
      <c r="AA58" s="1842"/>
    </row>
    <row r="59" spans="2:27">
      <c r="B59" s="1839" t="s">
        <v>2105</v>
      </c>
      <c r="C59" s="1839"/>
      <c r="D59" s="1766"/>
      <c r="E59" s="1766"/>
      <c r="F59" s="1766"/>
      <c r="G59" s="1766"/>
      <c r="H59" s="1766"/>
      <c r="I59" s="1766"/>
      <c r="J59" s="1766"/>
      <c r="K59" s="1766"/>
      <c r="L59" s="1840"/>
      <c r="M59" s="1840"/>
      <c r="N59" s="1840"/>
      <c r="O59" s="1840"/>
      <c r="P59" s="1841"/>
      <c r="Q59" s="1841"/>
      <c r="R59" s="1841"/>
      <c r="S59" s="1841"/>
      <c r="T59" s="1841"/>
      <c r="U59" s="1841"/>
      <c r="V59" s="1841"/>
      <c r="W59" s="1841"/>
      <c r="X59" s="1841"/>
      <c r="Y59" s="1842"/>
      <c r="Z59" s="1842"/>
      <c r="AA59" s="1842"/>
    </row>
    <row r="60" spans="2:27">
      <c r="B60" s="1839" t="s">
        <v>2106</v>
      </c>
      <c r="C60" s="1839"/>
      <c r="D60" s="1766"/>
      <c r="E60" s="1766"/>
      <c r="F60" s="1766"/>
      <c r="G60" s="1766"/>
      <c r="H60" s="1766"/>
      <c r="I60" s="1766"/>
      <c r="J60" s="1766"/>
      <c r="K60" s="1766"/>
      <c r="L60" s="1840"/>
      <c r="M60" s="1840"/>
      <c r="N60" s="1840"/>
      <c r="O60" s="1840"/>
      <c r="P60" s="1841"/>
      <c r="Q60" s="1841"/>
      <c r="R60" s="1841"/>
      <c r="S60" s="1841"/>
      <c r="T60" s="1841"/>
      <c r="U60" s="1841"/>
      <c r="V60" s="1841"/>
      <c r="W60" s="1841"/>
      <c r="X60" s="1841"/>
      <c r="Y60" s="1842"/>
      <c r="Z60" s="1842"/>
      <c r="AA60" s="1842"/>
    </row>
    <row r="61" spans="2:27">
      <c r="B61" s="1839" t="s">
        <v>2107</v>
      </c>
      <c r="C61" s="1839"/>
      <c r="D61" s="1766"/>
      <c r="E61" s="1766"/>
      <c r="F61" s="1766"/>
      <c r="G61" s="1766"/>
      <c r="H61" s="1766"/>
      <c r="I61" s="1766"/>
      <c r="J61" s="1766"/>
      <c r="K61" s="1766"/>
      <c r="L61" s="1840"/>
      <c r="M61" s="1840"/>
      <c r="N61" s="1840"/>
      <c r="O61" s="1840"/>
      <c r="P61" s="1841"/>
      <c r="Q61" s="1841"/>
      <c r="R61" s="1841"/>
      <c r="S61" s="1841"/>
      <c r="T61" s="1841"/>
      <c r="U61" s="1841"/>
      <c r="V61" s="1841"/>
      <c r="W61" s="1841"/>
      <c r="X61" s="1841"/>
      <c r="Y61" s="1842"/>
      <c r="Z61" s="1842"/>
      <c r="AA61" s="1842"/>
    </row>
    <row r="62" spans="2:27">
      <c r="B62" s="1839" t="s">
        <v>2108</v>
      </c>
      <c r="C62" s="1839"/>
      <c r="D62" s="1766"/>
      <c r="E62" s="1766"/>
      <c r="F62" s="1766"/>
      <c r="G62" s="1766"/>
      <c r="H62" s="1766"/>
      <c r="I62" s="1766"/>
      <c r="J62" s="1766"/>
      <c r="K62" s="1766"/>
      <c r="L62" s="1840"/>
      <c r="M62" s="1840"/>
      <c r="N62" s="1840"/>
      <c r="O62" s="1840"/>
      <c r="P62" s="1841"/>
      <c r="Q62" s="1841"/>
      <c r="R62" s="1841"/>
      <c r="S62" s="1841"/>
      <c r="T62" s="1841"/>
      <c r="U62" s="1841"/>
      <c r="V62" s="1841"/>
      <c r="W62" s="1841"/>
      <c r="X62" s="1841"/>
      <c r="Y62" s="1842"/>
      <c r="Z62" s="1842"/>
      <c r="AA62" s="1842"/>
    </row>
    <row r="63" spans="2:27">
      <c r="B63" s="1839" t="s">
        <v>2109</v>
      </c>
      <c r="C63" s="1839"/>
      <c r="D63" s="1766"/>
      <c r="E63" s="1766"/>
      <c r="F63" s="1766"/>
      <c r="G63" s="1766"/>
      <c r="H63" s="1766"/>
      <c r="I63" s="1766"/>
      <c r="J63" s="1766"/>
      <c r="K63" s="1766"/>
      <c r="L63" s="1841"/>
      <c r="M63" s="1841"/>
      <c r="N63" s="1841"/>
      <c r="O63" s="1841"/>
      <c r="P63" s="1841"/>
      <c r="Q63" s="1841"/>
      <c r="R63" s="1841"/>
      <c r="S63" s="1841"/>
      <c r="T63" s="1841"/>
      <c r="U63" s="1841"/>
      <c r="V63" s="1841"/>
      <c r="W63" s="1841"/>
      <c r="X63" s="1841"/>
      <c r="Y63" s="1842"/>
      <c r="Z63" s="1842"/>
      <c r="AA63" s="1842"/>
    </row>
    <row r="64" spans="2:27">
      <c r="B64" s="1839" t="s">
        <v>2110</v>
      </c>
      <c r="C64" s="1839"/>
      <c r="D64" s="1766"/>
      <c r="E64" s="1766"/>
      <c r="F64" s="1766"/>
      <c r="G64" s="1766"/>
      <c r="H64" s="1766"/>
      <c r="I64" s="1766"/>
      <c r="J64" s="1766"/>
      <c r="K64" s="1766"/>
      <c r="L64" s="1840"/>
      <c r="M64" s="1840"/>
      <c r="N64" s="1840"/>
      <c r="O64" s="1840"/>
      <c r="P64" s="1841"/>
      <c r="Q64" s="1841"/>
      <c r="R64" s="1841"/>
      <c r="S64" s="1841"/>
      <c r="T64" s="1841"/>
      <c r="U64" s="1841"/>
      <c r="V64" s="1841"/>
      <c r="W64" s="1841"/>
      <c r="X64" s="1841"/>
      <c r="Y64" s="1842"/>
      <c r="Z64" s="1842"/>
      <c r="AA64" s="1842"/>
    </row>
    <row r="65" spans="2:27">
      <c r="B65" s="1839" t="s">
        <v>2111</v>
      </c>
      <c r="C65" s="1839"/>
      <c r="D65" s="1766"/>
      <c r="E65" s="1766"/>
      <c r="F65" s="1766"/>
      <c r="G65" s="1766"/>
      <c r="H65" s="1766"/>
      <c r="I65" s="1766"/>
      <c r="J65" s="1766"/>
      <c r="K65" s="1766"/>
      <c r="L65" s="1840"/>
      <c r="M65" s="1840"/>
      <c r="N65" s="1840"/>
      <c r="O65" s="1840"/>
      <c r="P65" s="1841"/>
      <c r="Q65" s="1841"/>
      <c r="R65" s="1841"/>
      <c r="S65" s="1841"/>
      <c r="T65" s="1841"/>
      <c r="U65" s="1841"/>
      <c r="V65" s="1841"/>
      <c r="W65" s="1841"/>
      <c r="X65" s="1841"/>
      <c r="Y65" s="1842"/>
      <c r="Z65" s="1842"/>
      <c r="AA65" s="1842"/>
    </row>
    <row r="66" spans="2:27">
      <c r="B66" s="1839" t="s">
        <v>2112</v>
      </c>
      <c r="C66" s="1839"/>
      <c r="D66" s="1766"/>
      <c r="E66" s="1766"/>
      <c r="F66" s="1766"/>
      <c r="G66" s="1766"/>
      <c r="H66" s="1766"/>
      <c r="I66" s="1766"/>
      <c r="J66" s="1766"/>
      <c r="K66" s="1766"/>
      <c r="L66" s="1840"/>
      <c r="M66" s="1840"/>
      <c r="N66" s="1840"/>
      <c r="O66" s="1840"/>
      <c r="P66" s="1841"/>
      <c r="Q66" s="1841"/>
      <c r="R66" s="1841"/>
      <c r="S66" s="1841"/>
      <c r="T66" s="1841"/>
      <c r="U66" s="1841"/>
      <c r="V66" s="1841"/>
      <c r="W66" s="1841"/>
      <c r="X66" s="1841"/>
      <c r="Y66" s="1842"/>
      <c r="Z66" s="1842"/>
      <c r="AA66" s="1842"/>
    </row>
    <row r="67" spans="2:27">
      <c r="B67" s="1839" t="s">
        <v>2113</v>
      </c>
      <c r="C67" s="1839"/>
      <c r="D67" s="1766"/>
      <c r="E67" s="1766"/>
      <c r="F67" s="1766"/>
      <c r="G67" s="1766"/>
      <c r="H67" s="1766"/>
      <c r="I67" s="1766"/>
      <c r="J67" s="1766"/>
      <c r="K67" s="1766"/>
      <c r="L67" s="1840"/>
      <c r="M67" s="1840"/>
      <c r="N67" s="1840"/>
      <c r="O67" s="1840"/>
      <c r="P67" s="1841"/>
      <c r="Q67" s="1841"/>
      <c r="R67" s="1841"/>
      <c r="S67" s="1841"/>
      <c r="T67" s="1841"/>
      <c r="U67" s="1841"/>
      <c r="V67" s="1841"/>
      <c r="W67" s="1841"/>
      <c r="X67" s="1841"/>
      <c r="Y67" s="1842"/>
      <c r="Z67" s="1842"/>
      <c r="AA67" s="1842"/>
    </row>
    <row r="68" spans="2:27">
      <c r="B68" s="1839" t="s">
        <v>2114</v>
      </c>
      <c r="C68" s="1839"/>
      <c r="D68" s="1766"/>
      <c r="E68" s="1766"/>
      <c r="F68" s="1766"/>
      <c r="G68" s="1766"/>
      <c r="H68" s="1766"/>
      <c r="I68" s="1766"/>
      <c r="J68" s="1766"/>
      <c r="K68" s="1766"/>
      <c r="L68" s="1841"/>
      <c r="M68" s="1841"/>
      <c r="N68" s="1841"/>
      <c r="O68" s="1841"/>
      <c r="P68" s="1841"/>
      <c r="Q68" s="1841"/>
      <c r="R68" s="1841"/>
      <c r="S68" s="1841"/>
      <c r="T68" s="1841"/>
      <c r="U68" s="1841"/>
      <c r="V68" s="1841"/>
      <c r="W68" s="1841"/>
      <c r="X68" s="1841"/>
      <c r="Y68" s="1842"/>
      <c r="Z68" s="1842"/>
      <c r="AA68" s="1842"/>
    </row>
    <row r="69" spans="2:27">
      <c r="B69" s="1839" t="s">
        <v>2115</v>
      </c>
      <c r="C69" s="1839"/>
      <c r="D69" s="1766"/>
      <c r="E69" s="1766"/>
      <c r="F69" s="1766"/>
      <c r="G69" s="1766"/>
      <c r="H69" s="1766"/>
      <c r="I69" s="1766"/>
      <c r="J69" s="1766"/>
      <c r="K69" s="1766"/>
      <c r="L69" s="1841"/>
      <c r="M69" s="1841"/>
      <c r="N69" s="1841"/>
      <c r="O69" s="1841"/>
      <c r="P69" s="1841"/>
      <c r="Q69" s="1841"/>
      <c r="R69" s="1841"/>
      <c r="S69" s="1841"/>
      <c r="T69" s="1841"/>
      <c r="U69" s="1841"/>
      <c r="V69" s="1841"/>
      <c r="W69" s="1841"/>
      <c r="X69" s="1843"/>
      <c r="Y69" s="1844"/>
      <c r="Z69" s="1842"/>
      <c r="AA69" s="1842"/>
    </row>
    <row r="70" spans="2:27">
      <c r="B70" s="1839" t="s">
        <v>2116</v>
      </c>
      <c r="C70" s="1839"/>
      <c r="D70" s="1766"/>
      <c r="E70" s="1766"/>
      <c r="F70" s="1766"/>
      <c r="G70" s="1766"/>
      <c r="H70" s="1766"/>
      <c r="I70" s="1766"/>
      <c r="J70" s="1766"/>
      <c r="K70" s="1766"/>
      <c r="L70" s="1840"/>
      <c r="M70" s="1840"/>
      <c r="N70" s="1840"/>
      <c r="O70" s="1840"/>
      <c r="P70" s="1841"/>
      <c r="Q70" s="1841"/>
      <c r="R70" s="1841"/>
      <c r="S70" s="1841"/>
      <c r="T70" s="1841"/>
      <c r="U70" s="1841"/>
      <c r="V70" s="1841"/>
      <c r="W70" s="1841"/>
      <c r="X70" s="1841"/>
      <c r="Y70" s="1842"/>
      <c r="Z70" s="1842"/>
      <c r="AA70" s="1842"/>
    </row>
    <row r="71" spans="2:27">
      <c r="B71" s="1839" t="s">
        <v>2117</v>
      </c>
      <c r="C71" s="1839"/>
      <c r="D71" s="1766"/>
      <c r="E71" s="1766"/>
      <c r="F71" s="1766"/>
      <c r="G71" s="1766"/>
      <c r="H71" s="1766"/>
      <c r="I71" s="1766"/>
      <c r="J71" s="1766"/>
      <c r="K71" s="1766"/>
      <c r="L71" s="1840"/>
      <c r="M71" s="1840"/>
      <c r="N71" s="1840"/>
      <c r="O71" s="1840"/>
      <c r="P71" s="1841"/>
      <c r="Q71" s="1841"/>
      <c r="R71" s="1841"/>
      <c r="S71" s="1841"/>
      <c r="T71" s="1841"/>
      <c r="U71" s="1841"/>
      <c r="V71" s="1841"/>
      <c r="W71" s="1841"/>
      <c r="X71" s="1841"/>
      <c r="Y71" s="1842"/>
      <c r="Z71" s="1842"/>
      <c r="AA71" s="1842"/>
    </row>
    <row r="72" spans="2:27">
      <c r="B72" s="1839" t="s">
        <v>2118</v>
      </c>
      <c r="C72" s="1839"/>
      <c r="D72" s="1766"/>
      <c r="E72" s="1766"/>
      <c r="F72" s="1766"/>
      <c r="G72" s="1766"/>
      <c r="H72" s="1766"/>
      <c r="I72" s="1766"/>
      <c r="J72" s="1766"/>
      <c r="K72" s="1766"/>
      <c r="L72" s="1841"/>
      <c r="M72" s="1841"/>
      <c r="N72" s="1841"/>
      <c r="O72" s="1841"/>
      <c r="P72" s="1841"/>
      <c r="Q72" s="1841"/>
      <c r="R72" s="1841"/>
      <c r="S72" s="1841"/>
      <c r="T72" s="1841"/>
      <c r="U72" s="1841"/>
      <c r="V72" s="1841"/>
      <c r="W72" s="1841"/>
      <c r="X72" s="1841"/>
      <c r="Y72" s="1841"/>
      <c r="Z72" s="1841"/>
      <c r="AA72" s="1841"/>
    </row>
    <row r="73" spans="2:27">
      <c r="B73" s="1839" t="s">
        <v>2119</v>
      </c>
      <c r="C73" s="1839"/>
      <c r="D73" s="1766"/>
      <c r="E73" s="1766"/>
      <c r="F73" s="1766"/>
      <c r="G73" s="1766"/>
      <c r="H73" s="1766"/>
      <c r="I73" s="1766"/>
      <c r="J73" s="1766"/>
      <c r="K73" s="1766"/>
      <c r="L73" s="1841"/>
      <c r="M73" s="1841"/>
      <c r="N73" s="1841"/>
      <c r="O73" s="1841"/>
      <c r="P73" s="1841"/>
      <c r="Q73" s="1841"/>
      <c r="R73" s="1841"/>
      <c r="S73" s="1841"/>
      <c r="T73" s="1841"/>
      <c r="U73" s="1841"/>
      <c r="V73" s="1841"/>
      <c r="W73" s="1841"/>
      <c r="X73" s="1841"/>
      <c r="Y73" s="1842"/>
      <c r="Z73" s="1842"/>
      <c r="AA73" s="1842"/>
    </row>
    <row r="74" spans="2:27">
      <c r="B74" s="1839" t="s">
        <v>2120</v>
      </c>
      <c r="C74" s="1839"/>
      <c r="D74" s="1766"/>
      <c r="E74" s="1766"/>
      <c r="F74" s="1766"/>
      <c r="G74" s="1766"/>
      <c r="H74" s="1766"/>
      <c r="I74" s="1766"/>
      <c r="J74" s="1766"/>
      <c r="K74" s="1766"/>
      <c r="L74" s="1840"/>
      <c r="M74" s="1840"/>
      <c r="N74" s="1840"/>
      <c r="O74" s="1840"/>
      <c r="P74" s="1841"/>
      <c r="Q74" s="1841"/>
      <c r="R74" s="1841"/>
      <c r="S74" s="1841"/>
      <c r="T74" s="1841"/>
      <c r="U74" s="1841"/>
      <c r="V74" s="1841"/>
      <c r="W74" s="1841"/>
      <c r="X74" s="1841"/>
      <c r="Y74" s="1842"/>
      <c r="Z74" s="1842"/>
      <c r="AA74" s="1842"/>
    </row>
    <row r="75" spans="2:27">
      <c r="B75" s="1839" t="s">
        <v>2121</v>
      </c>
      <c r="C75" s="1839"/>
      <c r="D75" s="1766"/>
      <c r="E75" s="1766"/>
      <c r="F75" s="1766"/>
      <c r="G75" s="1766"/>
      <c r="H75" s="1766"/>
      <c r="I75" s="1766"/>
      <c r="J75" s="1766"/>
      <c r="K75" s="1766"/>
      <c r="L75" s="1840"/>
      <c r="M75" s="1840"/>
      <c r="N75" s="1840"/>
      <c r="O75" s="1840"/>
      <c r="P75" s="1841"/>
      <c r="Q75" s="1841"/>
      <c r="R75" s="1841"/>
      <c r="S75" s="1841"/>
      <c r="T75" s="1841"/>
      <c r="U75" s="1841"/>
      <c r="V75" s="1841"/>
      <c r="W75" s="1841"/>
      <c r="X75" s="1841"/>
      <c r="Y75" s="1842"/>
      <c r="Z75" s="1842"/>
      <c r="AA75" s="1842"/>
    </row>
    <row r="76" spans="2:27">
      <c r="B76" s="1839" t="s">
        <v>2122</v>
      </c>
      <c r="C76" s="1839"/>
      <c r="D76" s="1766"/>
      <c r="E76" s="1766"/>
      <c r="F76" s="1766"/>
      <c r="G76" s="1766"/>
      <c r="H76" s="1766"/>
      <c r="I76" s="1766"/>
      <c r="J76" s="1766"/>
      <c r="K76" s="1766"/>
      <c r="L76" s="1840"/>
      <c r="M76" s="1840"/>
      <c r="N76" s="1840"/>
      <c r="O76" s="1840"/>
      <c r="P76" s="1841"/>
      <c r="Q76" s="1841"/>
      <c r="R76" s="1841"/>
      <c r="S76" s="1841"/>
      <c r="T76" s="1841"/>
      <c r="U76" s="1841"/>
      <c r="V76" s="1841"/>
      <c r="W76" s="1841"/>
      <c r="X76" s="1841"/>
      <c r="Y76" s="1842"/>
      <c r="Z76" s="1842"/>
      <c r="AA76" s="1842"/>
    </row>
    <row r="77" spans="2:27">
      <c r="B77" s="1839" t="s">
        <v>2123</v>
      </c>
      <c r="C77" s="1839"/>
      <c r="D77" s="1766"/>
      <c r="E77" s="1766"/>
      <c r="F77" s="1766"/>
      <c r="G77" s="1766"/>
      <c r="H77" s="1766"/>
      <c r="I77" s="1766"/>
      <c r="J77" s="1766"/>
      <c r="K77" s="1766"/>
      <c r="L77" s="1840"/>
      <c r="M77" s="1840"/>
      <c r="N77" s="1840"/>
      <c r="O77" s="1840"/>
      <c r="P77" s="1841"/>
      <c r="Q77" s="1841"/>
      <c r="R77" s="1841"/>
      <c r="S77" s="1841"/>
      <c r="T77" s="1841"/>
      <c r="U77" s="1841"/>
      <c r="V77" s="1841"/>
      <c r="W77" s="1841"/>
      <c r="X77" s="1841"/>
      <c r="Y77" s="1842"/>
      <c r="Z77" s="1842"/>
      <c r="AA77" s="1842"/>
    </row>
    <row r="78" spans="2:27">
      <c r="B78" s="1839" t="s">
        <v>2124</v>
      </c>
      <c r="C78" s="1839"/>
      <c r="D78" s="1766"/>
      <c r="E78" s="1766"/>
      <c r="F78" s="1766"/>
      <c r="G78" s="1766"/>
      <c r="H78" s="1766"/>
      <c r="I78" s="1766"/>
      <c r="J78" s="1766"/>
      <c r="K78" s="1766"/>
      <c r="L78" s="1840"/>
      <c r="M78" s="1840"/>
      <c r="N78" s="1840"/>
      <c r="O78" s="1840"/>
      <c r="P78" s="1841"/>
      <c r="Q78" s="1841"/>
      <c r="R78" s="1841"/>
      <c r="S78" s="1841"/>
      <c r="T78" s="1841"/>
      <c r="U78" s="1841"/>
      <c r="V78" s="1841"/>
      <c r="W78" s="1841"/>
      <c r="X78" s="1841"/>
      <c r="Y78" s="1842"/>
      <c r="Z78" s="1842"/>
      <c r="AA78" s="1842"/>
    </row>
    <row r="79" spans="2:27">
      <c r="B79" s="1839" t="s">
        <v>2125</v>
      </c>
      <c r="C79" s="1839"/>
      <c r="D79" s="1766"/>
      <c r="E79" s="1766"/>
      <c r="F79" s="1766"/>
      <c r="G79" s="1766"/>
      <c r="H79" s="1766"/>
      <c r="I79" s="1766"/>
      <c r="J79" s="1766"/>
      <c r="K79" s="1766"/>
      <c r="L79" s="1841"/>
      <c r="M79" s="1841"/>
      <c r="N79" s="1841"/>
      <c r="O79" s="1841"/>
      <c r="P79" s="1841"/>
      <c r="Q79" s="1841"/>
      <c r="R79" s="1841"/>
      <c r="S79" s="1841"/>
      <c r="T79" s="1841"/>
      <c r="U79" s="1841"/>
      <c r="V79" s="1841"/>
      <c r="W79" s="1841"/>
      <c r="X79" s="1841"/>
      <c r="Y79" s="1842"/>
      <c r="Z79" s="1842"/>
      <c r="AA79" s="1842"/>
    </row>
    <row r="80" spans="2:27">
      <c r="B80" s="1839" t="s">
        <v>2126</v>
      </c>
      <c r="C80" s="1839"/>
      <c r="D80" s="1766"/>
      <c r="E80" s="1766"/>
      <c r="F80" s="1766"/>
      <c r="G80" s="1766"/>
      <c r="H80" s="1766"/>
      <c r="I80" s="1766"/>
      <c r="J80" s="1766"/>
      <c r="K80" s="1766"/>
      <c r="L80" s="1841"/>
      <c r="M80" s="1841"/>
      <c r="N80" s="1841"/>
      <c r="O80" s="1841"/>
      <c r="P80" s="1841"/>
      <c r="Q80" s="1841"/>
      <c r="R80" s="1841"/>
      <c r="S80" s="1841"/>
      <c r="T80" s="1841"/>
      <c r="U80" s="1841"/>
      <c r="V80" s="1841"/>
      <c r="W80" s="1841"/>
      <c r="X80" s="1841"/>
      <c r="Y80" s="1842"/>
      <c r="Z80" s="1842"/>
      <c r="AA80" s="1842"/>
    </row>
    <row r="81" spans="2:27">
      <c r="B81" s="1839" t="s">
        <v>2127</v>
      </c>
      <c r="C81" s="1839"/>
      <c r="D81" s="1766"/>
      <c r="E81" s="1766"/>
      <c r="F81" s="1766"/>
      <c r="G81" s="1766"/>
      <c r="H81" s="1766"/>
      <c r="I81" s="1766"/>
      <c r="J81" s="1766"/>
      <c r="K81" s="1766"/>
      <c r="L81" s="1840"/>
      <c r="M81" s="1840"/>
      <c r="N81" s="1840"/>
      <c r="O81" s="1840"/>
      <c r="P81" s="1841"/>
      <c r="Q81" s="1841"/>
      <c r="R81" s="1841"/>
      <c r="S81" s="1841"/>
      <c r="T81" s="1841"/>
      <c r="U81" s="1841"/>
      <c r="V81" s="1841"/>
      <c r="W81" s="1841"/>
      <c r="X81" s="1841"/>
      <c r="Y81" s="1842"/>
      <c r="Z81" s="1842"/>
      <c r="AA81" s="1842"/>
    </row>
    <row r="82" spans="2:27">
      <c r="B82" s="1839" t="s">
        <v>2128</v>
      </c>
      <c r="C82" s="1839"/>
      <c r="D82" s="1766"/>
      <c r="E82" s="1766"/>
      <c r="F82" s="1766"/>
      <c r="G82" s="1766"/>
      <c r="H82" s="1766"/>
      <c r="I82" s="1766"/>
      <c r="J82" s="1766"/>
      <c r="K82" s="1766"/>
      <c r="L82" s="1840"/>
      <c r="M82" s="1840"/>
      <c r="N82" s="1840"/>
      <c r="O82" s="1840"/>
      <c r="P82" s="1841"/>
      <c r="Q82" s="1841"/>
      <c r="R82" s="1841"/>
      <c r="S82" s="1841"/>
      <c r="T82" s="1841"/>
      <c r="U82" s="1841"/>
      <c r="V82" s="1841"/>
      <c r="W82" s="1841"/>
      <c r="X82" s="1841"/>
      <c r="Y82" s="1842"/>
      <c r="Z82" s="1842"/>
      <c r="AA82" s="1842"/>
    </row>
    <row r="83" spans="2:27">
      <c r="B83" s="1839" t="s">
        <v>2129</v>
      </c>
      <c r="C83" s="1839"/>
      <c r="D83" s="1766"/>
      <c r="E83" s="1766"/>
      <c r="F83" s="1766"/>
      <c r="G83" s="1766"/>
      <c r="H83" s="1766"/>
      <c r="I83" s="1766"/>
      <c r="J83" s="1766"/>
      <c r="K83" s="1766"/>
      <c r="L83" s="1840"/>
      <c r="M83" s="1840"/>
      <c r="N83" s="1840"/>
      <c r="O83" s="1840"/>
      <c r="P83" s="1841"/>
      <c r="Q83" s="1841"/>
      <c r="R83" s="1841"/>
      <c r="S83" s="1841"/>
      <c r="T83" s="1841"/>
      <c r="U83" s="1841"/>
      <c r="V83" s="1841"/>
      <c r="W83" s="1841"/>
      <c r="X83" s="1841"/>
      <c r="Y83" s="1842"/>
      <c r="Z83" s="1842"/>
      <c r="AA83" s="1842"/>
    </row>
    <row r="84" spans="2:27">
      <c r="B84" s="1839" t="s">
        <v>2130</v>
      </c>
      <c r="C84" s="1839"/>
      <c r="D84" s="1766"/>
      <c r="E84" s="1766"/>
      <c r="F84" s="1766"/>
      <c r="G84" s="1766"/>
      <c r="H84" s="1766"/>
      <c r="I84" s="1766"/>
      <c r="J84" s="1766"/>
      <c r="K84" s="1766"/>
      <c r="L84" s="1840"/>
      <c r="M84" s="1840"/>
      <c r="N84" s="1840"/>
      <c r="O84" s="1840"/>
      <c r="P84" s="1841"/>
      <c r="Q84" s="1841"/>
      <c r="R84" s="1841"/>
      <c r="S84" s="1841"/>
      <c r="T84" s="1841"/>
      <c r="U84" s="1841"/>
      <c r="V84" s="1841"/>
      <c r="W84" s="1841"/>
      <c r="X84" s="1841"/>
      <c r="Y84" s="1842"/>
      <c r="Z84" s="1842"/>
      <c r="AA84" s="1842"/>
    </row>
    <row r="85" spans="2:27">
      <c r="B85" s="1839" t="s">
        <v>2131</v>
      </c>
      <c r="C85" s="1839"/>
      <c r="D85" s="1766"/>
      <c r="E85" s="1766"/>
      <c r="F85" s="1766"/>
      <c r="G85" s="1766"/>
      <c r="H85" s="1766"/>
      <c r="I85" s="1766"/>
      <c r="J85" s="1766"/>
      <c r="K85" s="1766"/>
      <c r="L85" s="1840"/>
      <c r="M85" s="1840"/>
      <c r="N85" s="1840"/>
      <c r="O85" s="1840"/>
      <c r="P85" s="1841"/>
      <c r="Q85" s="1841"/>
      <c r="R85" s="1841"/>
      <c r="S85" s="1841"/>
      <c r="T85" s="1841"/>
      <c r="U85" s="1841"/>
      <c r="V85" s="1841"/>
      <c r="W85" s="1841"/>
      <c r="X85" s="1841"/>
      <c r="Y85" s="1842"/>
      <c r="Z85" s="1842"/>
      <c r="AA85" s="1842"/>
    </row>
    <row r="86" spans="2:27">
      <c r="B86" s="1839" t="s">
        <v>2132</v>
      </c>
      <c r="C86" s="1839"/>
      <c r="D86" s="1766"/>
      <c r="E86" s="1766"/>
      <c r="F86" s="1766"/>
      <c r="G86" s="1766"/>
      <c r="H86" s="1766"/>
      <c r="I86" s="1766"/>
      <c r="J86" s="1766"/>
      <c r="K86" s="1766"/>
      <c r="L86" s="1840"/>
      <c r="M86" s="1840"/>
      <c r="N86" s="1840"/>
      <c r="O86" s="1840"/>
      <c r="P86" s="1841"/>
      <c r="Q86" s="1841"/>
      <c r="R86" s="1841"/>
      <c r="S86" s="1841"/>
      <c r="T86" s="1841"/>
      <c r="U86" s="1841"/>
      <c r="V86" s="1841"/>
      <c r="W86" s="1841"/>
      <c r="X86" s="1841"/>
      <c r="Y86" s="1842"/>
      <c r="Z86" s="1842"/>
      <c r="AA86" s="1842"/>
    </row>
    <row r="87" spans="2:27">
      <c r="B87" s="1839" t="s">
        <v>2133</v>
      </c>
      <c r="C87" s="1839"/>
      <c r="D87" s="1766"/>
      <c r="E87" s="1766"/>
      <c r="F87" s="1766"/>
      <c r="G87" s="1766"/>
      <c r="H87" s="1766"/>
      <c r="I87" s="1766"/>
      <c r="J87" s="1766"/>
      <c r="K87" s="1766"/>
      <c r="L87" s="1840"/>
      <c r="M87" s="1840"/>
      <c r="N87" s="1840"/>
      <c r="O87" s="1840"/>
      <c r="P87" s="1841"/>
      <c r="Q87" s="1841"/>
      <c r="R87" s="1841"/>
      <c r="S87" s="1841"/>
      <c r="T87" s="1841"/>
      <c r="U87" s="1841"/>
      <c r="V87" s="1841"/>
      <c r="W87" s="1841"/>
      <c r="X87" s="1841"/>
      <c r="Y87" s="1842"/>
      <c r="Z87" s="1842"/>
      <c r="AA87" s="1842"/>
    </row>
    <row r="88" spans="2:27">
      <c r="B88" s="1839" t="s">
        <v>2134</v>
      </c>
      <c r="C88" s="1839"/>
      <c r="D88" s="1766"/>
      <c r="E88" s="1766"/>
      <c r="F88" s="1766"/>
      <c r="G88" s="1766"/>
      <c r="H88" s="1766"/>
      <c r="I88" s="1766"/>
      <c r="J88" s="1766"/>
      <c r="K88" s="1766"/>
      <c r="L88" s="1840"/>
      <c r="M88" s="1840"/>
      <c r="N88" s="1840"/>
      <c r="O88" s="1840"/>
      <c r="P88" s="1841"/>
      <c r="Q88" s="1841"/>
      <c r="R88" s="1841"/>
      <c r="S88" s="1841"/>
      <c r="T88" s="1841"/>
      <c r="U88" s="1841"/>
      <c r="V88" s="1841"/>
      <c r="W88" s="1841"/>
      <c r="X88" s="1841"/>
      <c r="Y88" s="1842"/>
      <c r="Z88" s="1842"/>
      <c r="AA88" s="1842"/>
    </row>
    <row r="89" spans="2:27">
      <c r="B89" s="1839" t="s">
        <v>2135</v>
      </c>
      <c r="C89" s="1839"/>
      <c r="D89" s="1766"/>
      <c r="E89" s="1766"/>
      <c r="F89" s="1766"/>
      <c r="G89" s="1766"/>
      <c r="H89" s="1766"/>
      <c r="I89" s="1766"/>
      <c r="J89" s="1766"/>
      <c r="K89" s="1766"/>
      <c r="L89" s="1840"/>
      <c r="M89" s="1840"/>
      <c r="N89" s="1840"/>
      <c r="O89" s="1840"/>
      <c r="P89" s="1841"/>
      <c r="Q89" s="1841"/>
      <c r="R89" s="1841"/>
      <c r="S89" s="1841"/>
      <c r="T89" s="1841"/>
      <c r="U89" s="1841"/>
      <c r="V89" s="1841"/>
      <c r="W89" s="1841"/>
      <c r="X89" s="1841"/>
      <c r="Y89" s="1842"/>
      <c r="Z89" s="1842"/>
      <c r="AA89" s="1842"/>
    </row>
    <row r="90" spans="2:27">
      <c r="B90" s="1839" t="s">
        <v>2136</v>
      </c>
      <c r="C90" s="1839"/>
      <c r="D90" s="1766"/>
      <c r="E90" s="1766"/>
      <c r="F90" s="1766"/>
      <c r="G90" s="1766"/>
      <c r="H90" s="1766"/>
      <c r="I90" s="1766"/>
      <c r="J90" s="1766"/>
      <c r="K90" s="1766"/>
      <c r="L90" s="1841"/>
      <c r="M90" s="1841"/>
      <c r="N90" s="1841"/>
      <c r="O90" s="1841"/>
      <c r="P90" s="1841"/>
      <c r="Q90" s="1841"/>
      <c r="R90" s="1841"/>
      <c r="S90" s="1841"/>
      <c r="T90" s="1841"/>
      <c r="U90" s="1841"/>
      <c r="V90" s="1841"/>
      <c r="W90" s="1841"/>
      <c r="X90" s="1841"/>
      <c r="Y90" s="1842"/>
      <c r="Z90" s="1842"/>
      <c r="AA90" s="1842"/>
    </row>
    <row r="91" spans="2:27">
      <c r="B91" s="1839" t="s">
        <v>2137</v>
      </c>
      <c r="C91" s="1839"/>
      <c r="D91" s="1766"/>
      <c r="E91" s="1766"/>
      <c r="F91" s="1766"/>
      <c r="G91" s="1766"/>
      <c r="H91" s="1766"/>
      <c r="I91" s="1766"/>
      <c r="J91" s="1766"/>
      <c r="K91" s="1766"/>
      <c r="L91" s="1841"/>
      <c r="M91" s="1841"/>
      <c r="N91" s="1841"/>
      <c r="O91" s="1841"/>
      <c r="P91" s="1841"/>
      <c r="Q91" s="1841"/>
      <c r="R91" s="1841"/>
      <c r="S91" s="1841"/>
      <c r="T91" s="1841"/>
      <c r="U91" s="1841"/>
      <c r="V91" s="1841"/>
      <c r="W91" s="1841"/>
      <c r="X91" s="1841"/>
      <c r="Y91" s="1842"/>
      <c r="Z91" s="1842"/>
      <c r="AA91" s="1842"/>
    </row>
    <row r="92" spans="2:27">
      <c r="B92" s="1839" t="s">
        <v>2138</v>
      </c>
      <c r="C92" s="1839"/>
      <c r="D92" s="1766"/>
      <c r="E92" s="1766"/>
      <c r="F92" s="1766"/>
      <c r="G92" s="1766"/>
      <c r="H92" s="1766"/>
      <c r="I92" s="1766"/>
      <c r="J92" s="1766"/>
      <c r="K92" s="1766"/>
      <c r="L92" s="1841"/>
      <c r="M92" s="1841"/>
      <c r="N92" s="1841"/>
      <c r="O92" s="1841"/>
      <c r="P92" s="1841"/>
      <c r="Q92" s="1841"/>
      <c r="R92" s="1841"/>
      <c r="S92" s="1841"/>
      <c r="T92" s="1841"/>
      <c r="U92" s="1841"/>
      <c r="V92" s="1841"/>
      <c r="W92" s="1841"/>
      <c r="X92" s="1841"/>
      <c r="Y92" s="1842"/>
      <c r="Z92" s="1842"/>
      <c r="AA92" s="1842"/>
    </row>
    <row r="93" spans="2:27">
      <c r="B93" s="1839" t="s">
        <v>2139</v>
      </c>
      <c r="C93" s="1839"/>
      <c r="D93" s="1766"/>
      <c r="E93" s="1766"/>
      <c r="F93" s="1766"/>
      <c r="G93" s="1766"/>
      <c r="H93" s="1766"/>
      <c r="I93" s="1766"/>
      <c r="J93" s="1766"/>
      <c r="K93" s="1766"/>
      <c r="L93" s="1841"/>
      <c r="M93" s="1841"/>
      <c r="N93" s="1841"/>
      <c r="O93" s="1841"/>
      <c r="P93" s="1841"/>
      <c r="Q93" s="1841"/>
      <c r="R93" s="1841"/>
      <c r="S93" s="1841"/>
      <c r="T93" s="1841"/>
      <c r="U93" s="1841"/>
      <c r="V93" s="1841"/>
      <c r="W93" s="1841"/>
      <c r="X93" s="1841"/>
      <c r="Y93" s="1842"/>
      <c r="Z93" s="1842"/>
      <c r="AA93" s="1842"/>
    </row>
    <row r="94" spans="2:27">
      <c r="B94" s="1839" t="s">
        <v>2140</v>
      </c>
      <c r="C94" s="1839"/>
      <c r="D94" s="1766"/>
      <c r="E94" s="1766"/>
      <c r="F94" s="1766"/>
      <c r="G94" s="1766"/>
      <c r="H94" s="1766"/>
      <c r="I94" s="1766"/>
      <c r="J94" s="1766"/>
      <c r="K94" s="1766"/>
      <c r="L94" s="1841"/>
      <c r="M94" s="1841"/>
      <c r="N94" s="1841"/>
      <c r="O94" s="1841"/>
      <c r="P94" s="1841"/>
      <c r="Q94" s="1841"/>
      <c r="R94" s="1841"/>
      <c r="S94" s="1841"/>
      <c r="T94" s="1841"/>
      <c r="U94" s="1841"/>
      <c r="V94" s="1841"/>
      <c r="W94" s="1841"/>
      <c r="X94" s="1841"/>
      <c r="Y94" s="1842"/>
      <c r="Z94" s="1842"/>
      <c r="AA94" s="1842"/>
    </row>
    <row r="95" spans="2:27">
      <c r="B95" s="1839" t="s">
        <v>2141</v>
      </c>
      <c r="C95" s="1839"/>
      <c r="D95" s="1766"/>
      <c r="E95" s="1766"/>
      <c r="F95" s="1766"/>
      <c r="G95" s="1766"/>
      <c r="H95" s="1766"/>
      <c r="I95" s="1766"/>
      <c r="J95" s="1766"/>
      <c r="K95" s="1766"/>
      <c r="L95" s="1840"/>
      <c r="M95" s="1840"/>
      <c r="N95" s="1840"/>
      <c r="O95" s="1840"/>
      <c r="P95" s="1841"/>
      <c r="Q95" s="1841"/>
      <c r="R95" s="1841"/>
      <c r="S95" s="1841"/>
      <c r="T95" s="1841"/>
      <c r="U95" s="1841"/>
      <c r="V95" s="1841"/>
      <c r="W95" s="1841"/>
      <c r="X95" s="1841"/>
      <c r="Y95" s="1842"/>
      <c r="Z95" s="1842"/>
      <c r="AA95" s="1842"/>
    </row>
    <row r="96" spans="2:27">
      <c r="B96" s="1839" t="s">
        <v>2142</v>
      </c>
      <c r="C96" s="1839"/>
      <c r="D96" s="1766"/>
      <c r="E96" s="1766"/>
      <c r="F96" s="1766"/>
      <c r="G96" s="1766"/>
      <c r="H96" s="1766"/>
      <c r="I96" s="1766"/>
      <c r="J96" s="1766"/>
      <c r="K96" s="1766"/>
      <c r="L96" s="1840"/>
      <c r="M96" s="1840"/>
      <c r="N96" s="1840"/>
      <c r="O96" s="1840"/>
      <c r="P96" s="1841"/>
      <c r="Q96" s="1841"/>
      <c r="R96" s="1841"/>
      <c r="S96" s="1841"/>
      <c r="T96" s="1841"/>
      <c r="U96" s="1841"/>
      <c r="V96" s="1841"/>
      <c r="W96" s="1841"/>
      <c r="X96" s="1841"/>
      <c r="Y96" s="1842"/>
      <c r="Z96" s="1842"/>
      <c r="AA96" s="1842"/>
    </row>
    <row r="97" spans="2:27">
      <c r="B97" s="1839" t="s">
        <v>2143</v>
      </c>
      <c r="C97" s="1839"/>
      <c r="D97" s="1766"/>
      <c r="E97" s="1766"/>
      <c r="F97" s="1766"/>
      <c r="G97" s="1766"/>
      <c r="H97" s="1766"/>
      <c r="I97" s="1766"/>
      <c r="J97" s="1766"/>
      <c r="K97" s="1766"/>
      <c r="L97" s="1841"/>
      <c r="M97" s="1841"/>
      <c r="N97" s="1841"/>
      <c r="O97" s="1841"/>
      <c r="P97" s="1841"/>
      <c r="Q97" s="1841"/>
      <c r="R97" s="1841"/>
      <c r="S97" s="1841"/>
      <c r="T97" s="1841"/>
      <c r="U97" s="1841"/>
      <c r="V97" s="1841"/>
      <c r="W97" s="1841"/>
      <c r="X97" s="1841"/>
      <c r="Y97" s="1842"/>
      <c r="Z97" s="1842"/>
      <c r="AA97" s="1842"/>
    </row>
    <row r="98" spans="2:27">
      <c r="B98" s="1839" t="s">
        <v>2144</v>
      </c>
      <c r="C98" s="1839"/>
      <c r="D98" s="1766"/>
      <c r="E98" s="1766"/>
      <c r="F98" s="1766"/>
      <c r="G98" s="1766"/>
      <c r="H98" s="1766"/>
      <c r="I98" s="1766"/>
      <c r="J98" s="1766"/>
      <c r="K98" s="1766"/>
      <c r="L98" s="1840"/>
      <c r="M98" s="1840"/>
      <c r="N98" s="1840"/>
      <c r="O98" s="1840"/>
      <c r="P98" s="1841"/>
      <c r="Q98" s="1841"/>
      <c r="R98" s="1841"/>
      <c r="S98" s="1841"/>
      <c r="T98" s="1841"/>
      <c r="U98" s="1841"/>
      <c r="V98" s="1841"/>
      <c r="W98" s="1841"/>
      <c r="X98" s="1841"/>
      <c r="Y98" s="1842"/>
      <c r="Z98" s="1842"/>
      <c r="AA98" s="1842"/>
    </row>
    <row r="99" spans="2:27">
      <c r="B99" s="1839" t="s">
        <v>2145</v>
      </c>
      <c r="C99" s="1839"/>
      <c r="D99" s="1766"/>
      <c r="E99" s="1766"/>
      <c r="F99" s="1766"/>
      <c r="G99" s="1766"/>
      <c r="H99" s="1766"/>
      <c r="I99" s="1766"/>
      <c r="J99" s="1766"/>
      <c r="K99" s="1766"/>
      <c r="L99" s="1840"/>
      <c r="M99" s="1840"/>
      <c r="N99" s="1840"/>
      <c r="O99" s="1840"/>
      <c r="P99" s="1841"/>
      <c r="Q99" s="1841"/>
      <c r="R99" s="1841"/>
      <c r="S99" s="1841"/>
      <c r="T99" s="1841"/>
      <c r="U99" s="1841"/>
      <c r="V99" s="1841"/>
      <c r="W99" s="1841"/>
      <c r="X99" s="1841"/>
      <c r="Y99" s="1842"/>
      <c r="Z99" s="1842"/>
      <c r="AA99" s="1842"/>
    </row>
    <row r="100" spans="2:27">
      <c r="B100" s="1839" t="s">
        <v>2146</v>
      </c>
      <c r="C100" s="1839"/>
      <c r="D100" s="1766"/>
      <c r="E100" s="1766"/>
      <c r="F100" s="1766"/>
      <c r="G100" s="1766"/>
      <c r="H100" s="1766"/>
      <c r="I100" s="1766"/>
      <c r="J100" s="1766"/>
      <c r="K100" s="1766"/>
      <c r="L100" s="1841"/>
      <c r="M100" s="1841"/>
      <c r="N100" s="1841"/>
      <c r="O100" s="1841"/>
      <c r="P100" s="1841"/>
      <c r="Q100" s="1841"/>
      <c r="R100" s="1841"/>
      <c r="S100" s="1841"/>
      <c r="T100" s="1841"/>
      <c r="U100" s="1841"/>
      <c r="V100" s="1841"/>
      <c r="W100" s="1841"/>
      <c r="X100" s="1841"/>
      <c r="Y100" s="1842"/>
      <c r="Z100" s="1842"/>
      <c r="AA100" s="1842"/>
    </row>
    <row r="101" spans="2:27">
      <c r="B101" s="1839" t="s">
        <v>2147</v>
      </c>
      <c r="C101" s="1839"/>
      <c r="D101" s="1766"/>
      <c r="E101" s="1766"/>
      <c r="F101" s="1766"/>
      <c r="G101" s="1766"/>
      <c r="H101" s="1766"/>
      <c r="I101" s="1766"/>
      <c r="J101" s="1766"/>
      <c r="K101" s="1766"/>
      <c r="L101" s="1840"/>
      <c r="M101" s="1840"/>
      <c r="N101" s="1840"/>
      <c r="O101" s="1840"/>
      <c r="P101" s="1841"/>
      <c r="Q101" s="1841"/>
      <c r="R101" s="1841"/>
      <c r="S101" s="1841"/>
      <c r="T101" s="1841"/>
      <c r="U101" s="1841"/>
      <c r="V101" s="1841"/>
      <c r="W101" s="1841"/>
      <c r="X101" s="1841"/>
      <c r="Y101" s="1842"/>
      <c r="Z101" s="1842"/>
      <c r="AA101" s="1842"/>
    </row>
    <row r="102" spans="2:27">
      <c r="B102" s="1839" t="s">
        <v>2148</v>
      </c>
      <c r="C102" s="1839"/>
      <c r="D102" s="1766"/>
      <c r="E102" s="1766"/>
      <c r="F102" s="1766"/>
      <c r="G102" s="1766"/>
      <c r="H102" s="1766"/>
      <c r="I102" s="1766"/>
      <c r="J102" s="1766"/>
      <c r="K102" s="1766"/>
      <c r="L102" s="1840"/>
      <c r="M102" s="1840"/>
      <c r="N102" s="1840"/>
      <c r="O102" s="1840"/>
      <c r="P102" s="1841"/>
      <c r="Q102" s="1841"/>
      <c r="R102" s="1841"/>
      <c r="S102" s="1841"/>
      <c r="T102" s="1841"/>
      <c r="U102" s="1841"/>
      <c r="V102" s="1841"/>
      <c r="W102" s="1841"/>
      <c r="X102" s="1841"/>
      <c r="Y102" s="1842"/>
      <c r="Z102" s="1842"/>
      <c r="AA102" s="1842"/>
    </row>
    <row r="103" spans="2:27">
      <c r="B103" s="1839" t="s">
        <v>2149</v>
      </c>
      <c r="C103" s="1839"/>
      <c r="D103" s="1766"/>
      <c r="E103" s="1766"/>
      <c r="F103" s="1766"/>
      <c r="G103" s="1766"/>
      <c r="H103" s="1766"/>
      <c r="I103" s="1766"/>
      <c r="J103" s="1766"/>
      <c r="K103" s="1766"/>
      <c r="L103" s="1840"/>
      <c r="M103" s="1840"/>
      <c r="N103" s="1840"/>
      <c r="O103" s="1840"/>
      <c r="P103" s="1841"/>
      <c r="Q103" s="1841"/>
      <c r="R103" s="1841"/>
      <c r="S103" s="1841"/>
      <c r="T103" s="1841"/>
      <c r="U103" s="1841"/>
      <c r="V103" s="1841"/>
      <c r="W103" s="1841"/>
      <c r="X103" s="1841"/>
      <c r="Y103" s="1842"/>
      <c r="Z103" s="1842"/>
      <c r="AA103" s="1842"/>
    </row>
    <row r="104" spans="2:27">
      <c r="B104" s="1839" t="s">
        <v>2150</v>
      </c>
      <c r="C104" s="1839"/>
      <c r="D104" s="1766"/>
      <c r="E104" s="1766"/>
      <c r="F104" s="1766"/>
      <c r="G104" s="1766"/>
      <c r="H104" s="1766"/>
      <c r="I104" s="1766"/>
      <c r="J104" s="1766"/>
      <c r="K104" s="1766"/>
      <c r="L104" s="1840"/>
      <c r="M104" s="1840"/>
      <c r="N104" s="1840"/>
      <c r="O104" s="1840"/>
      <c r="P104" s="1841"/>
      <c r="Q104" s="1841"/>
      <c r="R104" s="1841"/>
      <c r="S104" s="1841"/>
      <c r="T104" s="1841"/>
      <c r="U104" s="1841"/>
      <c r="V104" s="1841"/>
      <c r="W104" s="1841"/>
      <c r="X104" s="1841"/>
      <c r="Y104" s="1842"/>
      <c r="Z104" s="1842"/>
      <c r="AA104" s="1842"/>
    </row>
    <row r="105" spans="2:27">
      <c r="B105" s="1839" t="s">
        <v>2151</v>
      </c>
      <c r="C105" s="1839"/>
      <c r="D105" s="1766"/>
      <c r="E105" s="1766"/>
      <c r="F105" s="1766"/>
      <c r="G105" s="1766"/>
      <c r="H105" s="1766"/>
      <c r="I105" s="1766"/>
      <c r="J105" s="1766"/>
      <c r="K105" s="1766"/>
      <c r="L105" s="1841"/>
      <c r="M105" s="1841"/>
      <c r="N105" s="1841"/>
      <c r="O105" s="1841"/>
      <c r="P105" s="1841"/>
      <c r="Q105" s="1841"/>
      <c r="R105" s="1841"/>
      <c r="S105" s="1841"/>
      <c r="T105" s="1841"/>
      <c r="U105" s="1841"/>
      <c r="V105" s="1841"/>
      <c r="W105" s="1841"/>
      <c r="X105" s="1841"/>
      <c r="Y105" s="1842"/>
      <c r="Z105" s="1842"/>
      <c r="AA105" s="1842"/>
    </row>
    <row r="106" spans="2:27">
      <c r="B106" s="1839" t="s">
        <v>2152</v>
      </c>
      <c r="C106" s="1839"/>
      <c r="D106" s="1766"/>
      <c r="E106" s="1766"/>
      <c r="F106" s="1766"/>
      <c r="G106" s="1766"/>
      <c r="H106" s="1766"/>
      <c r="I106" s="1766"/>
      <c r="J106" s="1766"/>
      <c r="K106" s="1766"/>
      <c r="L106" s="1841"/>
      <c r="M106" s="1841"/>
      <c r="N106" s="1841"/>
      <c r="O106" s="1841"/>
      <c r="P106" s="1841"/>
      <c r="Q106" s="1841"/>
      <c r="R106" s="1841"/>
      <c r="S106" s="1841"/>
      <c r="T106" s="1841"/>
      <c r="U106" s="1841"/>
      <c r="V106" s="1841"/>
      <c r="W106" s="1841"/>
      <c r="X106" s="1841"/>
      <c r="Y106" s="1842"/>
      <c r="Z106" s="1842"/>
      <c r="AA106" s="1842"/>
    </row>
    <row r="107" spans="2:27">
      <c r="B107" s="1839" t="s">
        <v>2153</v>
      </c>
      <c r="C107" s="1839"/>
      <c r="D107" s="1766"/>
      <c r="E107" s="1766"/>
      <c r="F107" s="1766"/>
      <c r="G107" s="1766"/>
      <c r="H107" s="1766"/>
      <c r="I107" s="1766"/>
      <c r="J107" s="1766"/>
      <c r="K107" s="1766"/>
      <c r="L107" s="1841"/>
      <c r="M107" s="1841"/>
      <c r="N107" s="1841"/>
      <c r="O107" s="1841"/>
      <c r="P107" s="1841"/>
      <c r="Q107" s="1841"/>
      <c r="R107" s="1841"/>
      <c r="S107" s="1841"/>
      <c r="T107" s="1841"/>
      <c r="U107" s="1841"/>
      <c r="V107" s="1841"/>
      <c r="W107" s="1841"/>
      <c r="X107" s="1841"/>
      <c r="Y107" s="1842"/>
      <c r="Z107" s="1842"/>
      <c r="AA107" s="1842"/>
    </row>
    <row r="108" spans="2:27">
      <c r="B108" s="1845" t="s">
        <v>2154</v>
      </c>
      <c r="C108" s="1839"/>
      <c r="D108" s="1766"/>
      <c r="E108" s="1766"/>
      <c r="F108" s="1766"/>
      <c r="G108" s="1766"/>
      <c r="H108" s="1766"/>
      <c r="I108" s="1766"/>
      <c r="J108" s="1766"/>
      <c r="K108" s="1766"/>
      <c r="L108" s="1846"/>
      <c r="M108" s="1846"/>
      <c r="N108" s="1846"/>
      <c r="O108" s="1846"/>
      <c r="P108" s="1846"/>
      <c r="Q108" s="1846"/>
      <c r="R108" s="1846"/>
      <c r="S108" s="1846"/>
      <c r="T108" s="1846"/>
      <c r="U108" s="1846"/>
      <c r="V108" s="1846"/>
      <c r="W108" s="1846"/>
      <c r="X108" s="1846"/>
      <c r="Y108" s="1846"/>
      <c r="Z108" s="1846"/>
      <c r="AA108" s="1846"/>
    </row>
    <row r="110" spans="2:27" ht="26.25" customHeight="1">
      <c r="B110" s="1765" t="s">
        <v>2155</v>
      </c>
      <c r="C110" s="1836"/>
      <c r="D110" s="1766"/>
      <c r="E110" s="1766"/>
      <c r="F110" s="1766"/>
      <c r="G110" s="1766"/>
      <c r="H110" s="1766"/>
      <c r="I110" s="1766"/>
      <c r="J110" s="1766"/>
      <c r="K110" s="1766"/>
      <c r="L110" s="1766"/>
      <c r="M110" s="1766"/>
      <c r="N110" s="1766"/>
      <c r="O110" s="1766"/>
      <c r="P110" s="1766"/>
      <c r="Q110" s="1766"/>
      <c r="R110" s="1766"/>
      <c r="S110" s="1766"/>
      <c r="T110" s="1766"/>
      <c r="U110" s="1766"/>
      <c r="V110" s="1766"/>
      <c r="W110" s="1766"/>
      <c r="X110" s="1766"/>
      <c r="Y110" s="1766"/>
      <c r="Z110" s="1766"/>
      <c r="AA110" s="1766"/>
    </row>
    <row r="111" spans="2:27" ht="15.75" customHeight="1">
      <c r="B111" s="1765"/>
      <c r="C111" s="1739"/>
      <c r="D111" s="1766"/>
      <c r="E111" s="1766"/>
      <c r="F111" s="1766"/>
      <c r="G111" s="1766"/>
      <c r="H111" s="1766"/>
      <c r="I111" s="1766"/>
      <c r="J111" s="1766"/>
      <c r="K111" s="1766"/>
      <c r="L111" s="1766"/>
      <c r="M111" s="1766"/>
      <c r="N111" s="1766"/>
      <c r="O111" s="1766"/>
      <c r="P111" s="1766"/>
      <c r="Q111" s="1766"/>
      <c r="R111" s="1766"/>
      <c r="S111" s="1766"/>
      <c r="T111" s="1766"/>
      <c r="U111" s="1766"/>
      <c r="V111" s="1766"/>
      <c r="W111" s="1766"/>
      <c r="X111" s="1766"/>
      <c r="Y111" s="1766"/>
      <c r="Z111" s="1766"/>
      <c r="AA111" s="1766"/>
    </row>
    <row r="112" spans="2:27">
      <c r="B112" s="1766"/>
      <c r="C112" s="1837" t="s">
        <v>2156</v>
      </c>
      <c r="D112" s="1766"/>
      <c r="E112" s="1766"/>
      <c r="F112" s="1766"/>
      <c r="G112" s="1766"/>
      <c r="H112" s="1766"/>
      <c r="I112" s="1766"/>
      <c r="J112" s="1766"/>
      <c r="K112" s="1766"/>
      <c r="L112" s="1766"/>
      <c r="M112" s="1766"/>
      <c r="N112" s="1766"/>
      <c r="O112" s="1766"/>
      <c r="P112" s="1766"/>
      <c r="Q112" s="1766"/>
      <c r="R112" s="1766"/>
      <c r="S112" s="1766"/>
      <c r="T112" s="1766"/>
      <c r="U112" s="1766"/>
      <c r="V112" s="1766"/>
      <c r="W112" s="1766"/>
      <c r="X112" s="1766"/>
      <c r="Y112" s="1766"/>
      <c r="Z112" s="1766"/>
      <c r="AA112" s="1766"/>
    </row>
    <row r="113" spans="2:27">
      <c r="B113" s="1838" t="s">
        <v>2057</v>
      </c>
      <c r="C113" s="1738"/>
      <c r="D113" s="1766"/>
      <c r="E113" s="1766"/>
      <c r="F113" s="1766"/>
      <c r="G113" s="1766"/>
      <c r="H113" s="1766"/>
      <c r="I113" s="1766"/>
      <c r="J113" s="1766"/>
      <c r="K113" s="1766"/>
      <c r="L113" s="1766"/>
      <c r="M113" s="1766"/>
      <c r="N113" s="1766"/>
      <c r="O113" s="1766"/>
      <c r="P113" s="1766"/>
      <c r="Q113" s="1766"/>
      <c r="R113" s="1766"/>
      <c r="S113" s="1766"/>
      <c r="T113" s="1766"/>
      <c r="U113" s="1766"/>
      <c r="V113" s="1766"/>
      <c r="W113" s="1766"/>
      <c r="X113" s="1766"/>
      <c r="Y113" s="1766"/>
      <c r="Z113" s="1766"/>
      <c r="AA113" s="1766"/>
    </row>
    <row r="114" spans="2:27">
      <c r="B114" s="1839" t="s">
        <v>2058</v>
      </c>
      <c r="C114" s="1839"/>
      <c r="D114" s="1766"/>
      <c r="E114" s="1766"/>
      <c r="F114" s="1766"/>
      <c r="G114" s="1766"/>
      <c r="H114" s="1766"/>
      <c r="I114" s="1766"/>
      <c r="J114" s="1766"/>
      <c r="K114" s="1766"/>
      <c r="L114" s="1843"/>
      <c r="M114" s="1843"/>
      <c r="N114" s="1843"/>
      <c r="O114" s="1843"/>
      <c r="P114" s="1843"/>
      <c r="Q114" s="1843"/>
      <c r="R114" s="1843"/>
      <c r="S114" s="1843"/>
      <c r="T114" s="1843"/>
      <c r="U114" s="1843"/>
      <c r="V114" s="1843"/>
      <c r="W114" s="1843"/>
      <c r="X114" s="1843"/>
      <c r="Y114" s="1843"/>
      <c r="Z114" s="1844"/>
      <c r="AA114" s="1844"/>
    </row>
    <row r="115" spans="2:27">
      <c r="B115" s="1839" t="s">
        <v>2059</v>
      </c>
      <c r="C115" s="1839"/>
      <c r="D115" s="1766"/>
      <c r="E115" s="1766"/>
      <c r="F115" s="1766"/>
      <c r="G115" s="1766"/>
      <c r="H115" s="1766"/>
      <c r="I115" s="1766"/>
      <c r="J115" s="1766"/>
      <c r="K115" s="1766"/>
      <c r="L115" s="1843"/>
      <c r="M115" s="1843"/>
      <c r="N115" s="1843"/>
      <c r="O115" s="1843"/>
      <c r="P115" s="1843"/>
      <c r="Q115" s="1843"/>
      <c r="R115" s="1843"/>
      <c r="S115" s="1843"/>
      <c r="T115" s="1843"/>
      <c r="U115" s="1843"/>
      <c r="V115" s="1843"/>
      <c r="W115" s="1843"/>
      <c r="X115" s="1843"/>
      <c r="Y115" s="1843"/>
      <c r="Z115" s="1844"/>
      <c r="AA115" s="1844"/>
    </row>
    <row r="116" spans="2:27">
      <c r="B116" s="1839" t="s">
        <v>2060</v>
      </c>
      <c r="C116" s="1839"/>
      <c r="D116" s="1766"/>
      <c r="E116" s="1766"/>
      <c r="F116" s="1766"/>
      <c r="G116" s="1766"/>
      <c r="H116" s="1766"/>
      <c r="I116" s="1766"/>
      <c r="J116" s="1766"/>
      <c r="K116" s="1766"/>
      <c r="L116" s="1843"/>
      <c r="M116" s="1843"/>
      <c r="N116" s="1843"/>
      <c r="O116" s="1843"/>
      <c r="P116" s="1843"/>
      <c r="Q116" s="1843"/>
      <c r="R116" s="1843"/>
      <c r="S116" s="1843"/>
      <c r="T116" s="1843"/>
      <c r="U116" s="1843"/>
      <c r="V116" s="1843"/>
      <c r="W116" s="1843"/>
      <c r="X116" s="1843"/>
      <c r="Y116" s="1843"/>
      <c r="Z116" s="1844"/>
      <c r="AA116" s="1844"/>
    </row>
    <row r="117" spans="2:27">
      <c r="B117" s="1839" t="s">
        <v>2061</v>
      </c>
      <c r="C117" s="1839"/>
      <c r="D117" s="1766"/>
      <c r="E117" s="1766"/>
      <c r="F117" s="1766"/>
      <c r="G117" s="1766"/>
      <c r="H117" s="1766"/>
      <c r="I117" s="1766"/>
      <c r="J117" s="1766"/>
      <c r="K117" s="1766"/>
      <c r="L117" s="1843"/>
      <c r="M117" s="1843"/>
      <c r="N117" s="1843"/>
      <c r="O117" s="1843"/>
      <c r="P117" s="1843"/>
      <c r="Q117" s="1843"/>
      <c r="R117" s="1843"/>
      <c r="S117" s="1843"/>
      <c r="T117" s="1843"/>
      <c r="U117" s="1843"/>
      <c r="V117" s="1843"/>
      <c r="W117" s="1843"/>
      <c r="X117" s="1843"/>
      <c r="Y117" s="1843"/>
      <c r="Z117" s="1844"/>
      <c r="AA117" s="1844"/>
    </row>
    <row r="118" spans="2:27">
      <c r="B118" s="1839" t="s">
        <v>2062</v>
      </c>
      <c r="C118" s="1839"/>
      <c r="D118" s="1766"/>
      <c r="E118" s="1766"/>
      <c r="F118" s="1766"/>
      <c r="G118" s="1766"/>
      <c r="H118" s="1766"/>
      <c r="I118" s="1766"/>
      <c r="J118" s="1766"/>
      <c r="K118" s="1766"/>
      <c r="L118" s="1843"/>
      <c r="M118" s="1843"/>
      <c r="N118" s="1843"/>
      <c r="O118" s="1843"/>
      <c r="P118" s="1843"/>
      <c r="Q118" s="1843"/>
      <c r="R118" s="1843"/>
      <c r="S118" s="1843"/>
      <c r="T118" s="1843"/>
      <c r="U118" s="1843"/>
      <c r="V118" s="1843"/>
      <c r="W118" s="1843"/>
      <c r="X118" s="1843"/>
      <c r="Y118" s="1843"/>
      <c r="Z118" s="1844"/>
      <c r="AA118" s="1844"/>
    </row>
    <row r="119" spans="2:27">
      <c r="B119" s="1839" t="s">
        <v>2063</v>
      </c>
      <c r="C119" s="1839"/>
      <c r="D119" s="1766"/>
      <c r="E119" s="1766"/>
      <c r="F119" s="1766"/>
      <c r="G119" s="1766"/>
      <c r="H119" s="1766"/>
      <c r="I119" s="1766"/>
      <c r="J119" s="1766"/>
      <c r="K119" s="1766"/>
      <c r="L119" s="1843"/>
      <c r="M119" s="1843"/>
      <c r="N119" s="1843"/>
      <c r="O119" s="1843"/>
      <c r="P119" s="1843"/>
      <c r="Q119" s="1843"/>
      <c r="R119" s="1843"/>
      <c r="S119" s="1843"/>
      <c r="T119" s="1843"/>
      <c r="U119" s="1843"/>
      <c r="V119" s="1843"/>
      <c r="W119" s="1843"/>
      <c r="X119" s="1843"/>
      <c r="Y119" s="1843"/>
      <c r="Z119" s="1844"/>
      <c r="AA119" s="1844"/>
    </row>
    <row r="120" spans="2:27">
      <c r="B120" s="1839" t="s">
        <v>2064</v>
      </c>
      <c r="C120" s="1839"/>
      <c r="D120" s="1766"/>
      <c r="E120" s="1766"/>
      <c r="F120" s="1766"/>
      <c r="G120" s="1766"/>
      <c r="H120" s="1766"/>
      <c r="I120" s="1766"/>
      <c r="J120" s="1766"/>
      <c r="K120" s="1766"/>
      <c r="L120" s="1847"/>
      <c r="M120" s="1847"/>
      <c r="N120" s="1847"/>
      <c r="O120" s="1847"/>
      <c r="P120" s="1843"/>
      <c r="Q120" s="1843"/>
      <c r="R120" s="1843"/>
      <c r="S120" s="1843"/>
      <c r="T120" s="1843"/>
      <c r="U120" s="1843"/>
      <c r="V120" s="1843"/>
      <c r="W120" s="1843"/>
      <c r="X120" s="1843"/>
      <c r="Y120" s="1843"/>
      <c r="Z120" s="1844"/>
      <c r="AA120" s="1844"/>
    </row>
    <row r="121" spans="2:27">
      <c r="B121" s="1839" t="s">
        <v>2065</v>
      </c>
      <c r="C121" s="1839"/>
      <c r="D121" s="1766"/>
      <c r="E121" s="1766"/>
      <c r="F121" s="1766"/>
      <c r="G121" s="1766"/>
      <c r="H121" s="1766"/>
      <c r="I121" s="1766"/>
      <c r="J121" s="1766"/>
      <c r="K121" s="1766"/>
      <c r="L121" s="1847"/>
      <c r="M121" s="1847"/>
      <c r="N121" s="1847"/>
      <c r="O121" s="1847"/>
      <c r="P121" s="1843"/>
      <c r="Q121" s="1843"/>
      <c r="R121" s="1843"/>
      <c r="S121" s="1843"/>
      <c r="T121" s="1843"/>
      <c r="U121" s="1843"/>
      <c r="V121" s="1843"/>
      <c r="W121" s="1843"/>
      <c r="X121" s="1843"/>
      <c r="Y121" s="1843"/>
      <c r="Z121" s="1844"/>
      <c r="AA121" s="1844"/>
    </row>
    <row r="122" spans="2:27">
      <c r="B122" s="1839" t="s">
        <v>2066</v>
      </c>
      <c r="C122" s="1839"/>
      <c r="D122" s="1766"/>
      <c r="E122" s="1766"/>
      <c r="F122" s="1766"/>
      <c r="G122" s="1766"/>
      <c r="H122" s="1766"/>
      <c r="I122" s="1766"/>
      <c r="J122" s="1766"/>
      <c r="K122" s="1766"/>
      <c r="L122" s="1840"/>
      <c r="M122" s="1840"/>
      <c r="N122" s="1840"/>
      <c r="O122" s="1840"/>
      <c r="P122" s="1843"/>
      <c r="Q122" s="1843"/>
      <c r="R122" s="1843"/>
      <c r="S122" s="1843"/>
      <c r="T122" s="1843"/>
      <c r="U122" s="1843"/>
      <c r="V122" s="1843"/>
      <c r="W122" s="1843"/>
      <c r="X122" s="1843"/>
      <c r="Y122" s="1843"/>
      <c r="Z122" s="1844"/>
      <c r="AA122" s="1844"/>
    </row>
    <row r="123" spans="2:27">
      <c r="B123" s="1839" t="s">
        <v>2067</v>
      </c>
      <c r="C123" s="1839"/>
      <c r="D123" s="1766"/>
      <c r="E123" s="1766"/>
      <c r="F123" s="1766"/>
      <c r="G123" s="1766"/>
      <c r="H123" s="1766"/>
      <c r="I123" s="1766"/>
      <c r="J123" s="1766"/>
      <c r="K123" s="1766"/>
      <c r="L123" s="1840"/>
      <c r="M123" s="1840"/>
      <c r="N123" s="1840"/>
      <c r="O123" s="1840"/>
      <c r="P123" s="1843"/>
      <c r="Q123" s="1843"/>
      <c r="R123" s="1843"/>
      <c r="S123" s="1843"/>
      <c r="T123" s="1843"/>
      <c r="U123" s="1843"/>
      <c r="V123" s="1843"/>
      <c r="W123" s="1843"/>
      <c r="X123" s="1843"/>
      <c r="Y123" s="1843"/>
      <c r="Z123" s="1844"/>
      <c r="AA123" s="1844"/>
    </row>
    <row r="124" spans="2:27">
      <c r="B124" s="1839" t="s">
        <v>2068</v>
      </c>
      <c r="C124" s="1839"/>
      <c r="D124" s="1766"/>
      <c r="E124" s="1766"/>
      <c r="F124" s="1766"/>
      <c r="G124" s="1766"/>
      <c r="H124" s="1766"/>
      <c r="I124" s="1766"/>
      <c r="J124" s="1766"/>
      <c r="K124" s="1766"/>
      <c r="L124" s="1840"/>
      <c r="M124" s="1840"/>
      <c r="N124" s="1840"/>
      <c r="O124" s="1840"/>
      <c r="P124" s="1843"/>
      <c r="Q124" s="1843"/>
      <c r="R124" s="1843"/>
      <c r="S124" s="1843"/>
      <c r="T124" s="1843"/>
      <c r="U124" s="1843"/>
      <c r="V124" s="1843"/>
      <c r="W124" s="1843"/>
      <c r="X124" s="1843"/>
      <c r="Y124" s="1843"/>
      <c r="Z124" s="1844"/>
      <c r="AA124" s="1844"/>
    </row>
    <row r="125" spans="2:27">
      <c r="B125" s="1839" t="s">
        <v>2069</v>
      </c>
      <c r="C125" s="1839"/>
      <c r="D125" s="1766"/>
      <c r="E125" s="1766"/>
      <c r="F125" s="1766"/>
      <c r="G125" s="1766"/>
      <c r="H125" s="1766"/>
      <c r="I125" s="1766"/>
      <c r="J125" s="1766"/>
      <c r="K125" s="1766"/>
      <c r="L125" s="1840"/>
      <c r="M125" s="1840"/>
      <c r="N125" s="1840"/>
      <c r="O125" s="1840"/>
      <c r="P125" s="1843"/>
      <c r="Q125" s="1843"/>
      <c r="R125" s="1843"/>
      <c r="S125" s="1843"/>
      <c r="T125" s="1843"/>
      <c r="U125" s="1843"/>
      <c r="V125" s="1843"/>
      <c r="W125" s="1843"/>
      <c r="X125" s="1843"/>
      <c r="Y125" s="1843"/>
      <c r="Z125" s="1844"/>
      <c r="AA125" s="1844"/>
    </row>
    <row r="126" spans="2:27">
      <c r="B126" s="1839" t="s">
        <v>2070</v>
      </c>
      <c r="C126" s="1839"/>
      <c r="D126" s="1766"/>
      <c r="E126" s="1766"/>
      <c r="F126" s="1766"/>
      <c r="G126" s="1766"/>
      <c r="H126" s="1766"/>
      <c r="I126" s="1766"/>
      <c r="J126" s="1766"/>
      <c r="K126" s="1766"/>
      <c r="L126" s="1843"/>
      <c r="M126" s="1843"/>
      <c r="N126" s="1840"/>
      <c r="O126" s="1840"/>
      <c r="P126" s="1843"/>
      <c r="Q126" s="1843"/>
      <c r="R126" s="1843"/>
      <c r="S126" s="1843"/>
      <c r="T126" s="1843"/>
      <c r="U126" s="1843"/>
      <c r="V126" s="1843"/>
      <c r="W126" s="1843"/>
      <c r="X126" s="1843"/>
      <c r="Y126" s="1843"/>
      <c r="Z126" s="1844"/>
      <c r="AA126" s="1844"/>
    </row>
    <row r="127" spans="2:27">
      <c r="B127" s="1839" t="s">
        <v>2071</v>
      </c>
      <c r="C127" s="1839"/>
      <c r="D127" s="1766"/>
      <c r="E127" s="1766"/>
      <c r="F127" s="1766"/>
      <c r="G127" s="1766"/>
      <c r="H127" s="1766"/>
      <c r="I127" s="1766"/>
      <c r="J127" s="1766"/>
      <c r="K127" s="1766"/>
      <c r="L127" s="1843"/>
      <c r="M127" s="1843"/>
      <c r="N127" s="1840"/>
      <c r="O127" s="1840"/>
      <c r="P127" s="1843"/>
      <c r="Q127" s="1843"/>
      <c r="R127" s="1843"/>
      <c r="S127" s="1843"/>
      <c r="T127" s="1843"/>
      <c r="U127" s="1843"/>
      <c r="V127" s="1843"/>
      <c r="W127" s="1843"/>
      <c r="X127" s="1843"/>
      <c r="Y127" s="1843"/>
      <c r="Z127" s="1844"/>
      <c r="AA127" s="1844"/>
    </row>
    <row r="128" spans="2:27">
      <c r="B128" s="1839" t="s">
        <v>2072</v>
      </c>
      <c r="C128" s="1839"/>
      <c r="D128" s="1766"/>
      <c r="E128" s="1766"/>
      <c r="F128" s="1766"/>
      <c r="G128" s="1766"/>
      <c r="H128" s="1766"/>
      <c r="I128" s="1766"/>
      <c r="J128" s="1766"/>
      <c r="K128" s="1766"/>
      <c r="L128" s="1843"/>
      <c r="M128" s="1843"/>
      <c r="N128" s="1843"/>
      <c r="O128" s="1843"/>
      <c r="P128" s="1843"/>
      <c r="Q128" s="1843"/>
      <c r="R128" s="1843"/>
      <c r="S128" s="1843"/>
      <c r="T128" s="1843"/>
      <c r="U128" s="1843"/>
      <c r="V128" s="1843"/>
      <c r="W128" s="1843"/>
      <c r="X128" s="1843"/>
      <c r="Y128" s="1843"/>
      <c r="Z128" s="1844"/>
      <c r="AA128" s="1844"/>
    </row>
    <row r="129" spans="2:27">
      <c r="B129" s="1839" t="s">
        <v>2073</v>
      </c>
      <c r="C129" s="1839"/>
      <c r="D129" s="1766"/>
      <c r="E129" s="1766"/>
      <c r="F129" s="1766"/>
      <c r="G129" s="1766"/>
      <c r="H129" s="1766"/>
      <c r="I129" s="1766"/>
      <c r="J129" s="1766"/>
      <c r="K129" s="1766"/>
      <c r="L129" s="1843"/>
      <c r="M129" s="1843"/>
      <c r="N129" s="1843"/>
      <c r="O129" s="1843"/>
      <c r="P129" s="1843"/>
      <c r="Q129" s="1843"/>
      <c r="R129" s="1843"/>
      <c r="S129" s="1843"/>
      <c r="T129" s="1843"/>
      <c r="U129" s="1843"/>
      <c r="V129" s="1843"/>
      <c r="W129" s="1843"/>
      <c r="X129" s="1843"/>
      <c r="Y129" s="1843"/>
      <c r="Z129" s="1844"/>
      <c r="AA129" s="1844"/>
    </row>
    <row r="130" spans="2:27">
      <c r="B130" s="1839" t="s">
        <v>2074</v>
      </c>
      <c r="C130" s="1839"/>
      <c r="D130" s="1766"/>
      <c r="E130" s="1766"/>
      <c r="F130" s="1766"/>
      <c r="G130" s="1766"/>
      <c r="H130" s="1766"/>
      <c r="I130" s="1766"/>
      <c r="J130" s="1766"/>
      <c r="K130" s="1766"/>
      <c r="L130" s="1843"/>
      <c r="M130" s="1843"/>
      <c r="N130" s="1843"/>
      <c r="O130" s="1843"/>
      <c r="P130" s="1843"/>
      <c r="Q130" s="1843"/>
      <c r="R130" s="1843"/>
      <c r="S130" s="1843"/>
      <c r="T130" s="1843"/>
      <c r="U130" s="1843"/>
      <c r="V130" s="1843"/>
      <c r="W130" s="1843"/>
      <c r="X130" s="1843"/>
      <c r="Y130" s="1843"/>
      <c r="Z130" s="1844"/>
      <c r="AA130" s="1844"/>
    </row>
    <row r="131" spans="2:27">
      <c r="B131" s="1839" t="s">
        <v>2075</v>
      </c>
      <c r="C131" s="1839"/>
      <c r="D131" s="1766"/>
      <c r="E131" s="1766"/>
      <c r="F131" s="1766"/>
      <c r="G131" s="1766"/>
      <c r="H131" s="1766"/>
      <c r="I131" s="1766"/>
      <c r="J131" s="1766"/>
      <c r="K131" s="1766"/>
      <c r="L131" s="1843"/>
      <c r="M131" s="1843"/>
      <c r="N131" s="1843"/>
      <c r="O131" s="1843"/>
      <c r="P131" s="1843"/>
      <c r="Q131" s="1843"/>
      <c r="R131" s="1843"/>
      <c r="S131" s="1843"/>
      <c r="T131" s="1843"/>
      <c r="U131" s="1843"/>
      <c r="V131" s="1843"/>
      <c r="W131" s="1843"/>
      <c r="X131" s="1843"/>
      <c r="Y131" s="1843"/>
      <c r="Z131" s="1844"/>
      <c r="AA131" s="1844"/>
    </row>
    <row r="132" spans="2:27">
      <c r="B132" s="1839" t="s">
        <v>2076</v>
      </c>
      <c r="C132" s="1839"/>
      <c r="D132" s="1766"/>
      <c r="E132" s="1766"/>
      <c r="F132" s="1766"/>
      <c r="G132" s="1766"/>
      <c r="H132" s="1766"/>
      <c r="I132" s="1766"/>
      <c r="J132" s="1766"/>
      <c r="K132" s="1766"/>
      <c r="L132" s="1843"/>
      <c r="M132" s="1843"/>
      <c r="N132" s="1843"/>
      <c r="O132" s="1843"/>
      <c r="P132" s="1843"/>
      <c r="Q132" s="1843"/>
      <c r="R132" s="1843"/>
      <c r="S132" s="1843"/>
      <c r="T132" s="1843"/>
      <c r="U132" s="1843"/>
      <c r="V132" s="1843"/>
      <c r="W132" s="1843"/>
      <c r="X132" s="1843"/>
      <c r="Y132" s="1843"/>
      <c r="Z132" s="1844"/>
      <c r="AA132" s="1844"/>
    </row>
    <row r="133" spans="2:27">
      <c r="B133" s="1839" t="s">
        <v>2077</v>
      </c>
      <c r="C133" s="1839"/>
      <c r="D133" s="1766"/>
      <c r="E133" s="1766"/>
      <c r="F133" s="1766"/>
      <c r="G133" s="1766"/>
      <c r="H133" s="1766"/>
      <c r="I133" s="1766"/>
      <c r="J133" s="1766"/>
      <c r="K133" s="1766"/>
      <c r="L133" s="1843"/>
      <c r="M133" s="1843"/>
      <c r="N133" s="1843"/>
      <c r="O133" s="1843"/>
      <c r="P133" s="1843"/>
      <c r="Q133" s="1843"/>
      <c r="R133" s="1843"/>
      <c r="S133" s="1843"/>
      <c r="T133" s="1843"/>
      <c r="U133" s="1843"/>
      <c r="V133" s="1843"/>
      <c r="W133" s="1843"/>
      <c r="X133" s="1843"/>
      <c r="Y133" s="1843"/>
      <c r="Z133" s="1844"/>
      <c r="AA133" s="1844"/>
    </row>
    <row r="134" spans="2:27">
      <c r="B134" s="1839" t="s">
        <v>2078</v>
      </c>
      <c r="C134" s="1839"/>
      <c r="D134" s="1766"/>
      <c r="E134" s="1766"/>
      <c r="F134" s="1766"/>
      <c r="G134" s="1766"/>
      <c r="H134" s="1766"/>
      <c r="I134" s="1766"/>
      <c r="J134" s="1766"/>
      <c r="K134" s="1766"/>
      <c r="L134" s="1843"/>
      <c r="M134" s="1843"/>
      <c r="N134" s="1843"/>
      <c r="O134" s="1843"/>
      <c r="P134" s="1843"/>
      <c r="Q134" s="1843"/>
      <c r="R134" s="1843"/>
      <c r="S134" s="1843"/>
      <c r="T134" s="1843"/>
      <c r="U134" s="1843"/>
      <c r="V134" s="1843"/>
      <c r="W134" s="1843"/>
      <c r="X134" s="1843"/>
      <c r="Y134" s="1843"/>
      <c r="Z134" s="1844"/>
      <c r="AA134" s="1844"/>
    </row>
    <row r="135" spans="2:27">
      <c r="B135" s="1839" t="s">
        <v>2079</v>
      </c>
      <c r="C135" s="1839"/>
      <c r="D135" s="1766"/>
      <c r="E135" s="1766"/>
      <c r="F135" s="1766"/>
      <c r="G135" s="1766"/>
      <c r="H135" s="1766"/>
      <c r="I135" s="1766"/>
      <c r="J135" s="1766"/>
      <c r="K135" s="1766"/>
      <c r="L135" s="1843"/>
      <c r="M135" s="1843"/>
      <c r="N135" s="1843"/>
      <c r="O135" s="1843"/>
      <c r="P135" s="1843"/>
      <c r="Q135" s="1843"/>
      <c r="R135" s="1843"/>
      <c r="S135" s="1843"/>
      <c r="T135" s="1843"/>
      <c r="U135" s="1843"/>
      <c r="V135" s="1843"/>
      <c r="W135" s="1843"/>
      <c r="X135" s="1843"/>
      <c r="Y135" s="1843"/>
      <c r="Z135" s="1844"/>
      <c r="AA135" s="1844"/>
    </row>
    <row r="136" spans="2:27">
      <c r="B136" s="1839" t="s">
        <v>2080</v>
      </c>
      <c r="C136" s="1839"/>
      <c r="D136" s="1766"/>
      <c r="E136" s="1766"/>
      <c r="F136" s="1766"/>
      <c r="G136" s="1766"/>
      <c r="H136" s="1766"/>
      <c r="I136" s="1766"/>
      <c r="J136" s="1766"/>
      <c r="K136" s="1766"/>
      <c r="L136" s="1843"/>
      <c r="M136" s="1843"/>
      <c r="N136" s="1843"/>
      <c r="O136" s="1843"/>
      <c r="P136" s="1843"/>
      <c r="Q136" s="1843"/>
      <c r="R136" s="1843"/>
      <c r="S136" s="1843"/>
      <c r="T136" s="1843"/>
      <c r="U136" s="1843"/>
      <c r="V136" s="1843"/>
      <c r="W136" s="1843"/>
      <c r="X136" s="1843"/>
      <c r="Y136" s="1843"/>
      <c r="Z136" s="1844"/>
      <c r="AA136" s="1844"/>
    </row>
    <row r="137" spans="2:27">
      <c r="B137" s="1839" t="s">
        <v>2081</v>
      </c>
      <c r="C137" s="1839"/>
      <c r="D137" s="1766"/>
      <c r="E137" s="1766"/>
      <c r="F137" s="1766"/>
      <c r="G137" s="1766"/>
      <c r="H137" s="1766"/>
      <c r="I137" s="1766"/>
      <c r="J137" s="1766"/>
      <c r="K137" s="1766"/>
      <c r="L137" s="1843"/>
      <c r="M137" s="1843"/>
      <c r="N137" s="1843"/>
      <c r="O137" s="1843"/>
      <c r="P137" s="1843"/>
      <c r="Q137" s="1843"/>
      <c r="R137" s="1843"/>
      <c r="S137" s="1843"/>
      <c r="T137" s="1843"/>
      <c r="U137" s="1843"/>
      <c r="V137" s="1843"/>
      <c r="W137" s="1843"/>
      <c r="X137" s="1843"/>
      <c r="Y137" s="1843"/>
      <c r="Z137" s="1844"/>
      <c r="AA137" s="1844"/>
    </row>
    <row r="138" spans="2:27">
      <c r="B138" s="1839" t="s">
        <v>2082</v>
      </c>
      <c r="C138" s="1839"/>
      <c r="D138" s="1766"/>
      <c r="E138" s="1766"/>
      <c r="F138" s="1766"/>
      <c r="G138" s="1766"/>
      <c r="H138" s="1766"/>
      <c r="I138" s="1766"/>
      <c r="J138" s="1766"/>
      <c r="K138" s="1766"/>
      <c r="L138" s="1843"/>
      <c r="M138" s="1843"/>
      <c r="N138" s="1843"/>
      <c r="O138" s="1843"/>
      <c r="P138" s="1843"/>
      <c r="Q138" s="1843"/>
      <c r="R138" s="1843"/>
      <c r="S138" s="1843"/>
      <c r="T138" s="1843"/>
      <c r="U138" s="1843"/>
      <c r="V138" s="1843"/>
      <c r="W138" s="1843"/>
      <c r="X138" s="1843"/>
      <c r="Y138" s="1843"/>
      <c r="Z138" s="1844"/>
      <c r="AA138" s="1844"/>
    </row>
    <row r="139" spans="2:27">
      <c r="B139" s="1839" t="s">
        <v>2083</v>
      </c>
      <c r="C139" s="1839"/>
      <c r="D139" s="1766"/>
      <c r="E139" s="1766"/>
      <c r="F139" s="1766"/>
      <c r="G139" s="1766"/>
      <c r="H139" s="1766"/>
      <c r="I139" s="1766"/>
      <c r="J139" s="1766"/>
      <c r="K139" s="1766"/>
      <c r="L139" s="1843"/>
      <c r="M139" s="1843"/>
      <c r="N139" s="1843"/>
      <c r="O139" s="1843"/>
      <c r="P139" s="1843"/>
      <c r="Q139" s="1843"/>
      <c r="R139" s="1843"/>
      <c r="S139" s="1843"/>
      <c r="T139" s="1843"/>
      <c r="U139" s="1843"/>
      <c r="V139" s="1843"/>
      <c r="W139" s="1843"/>
      <c r="X139" s="1843"/>
      <c r="Y139" s="1843"/>
      <c r="Z139" s="1844"/>
      <c r="AA139" s="1844"/>
    </row>
    <row r="140" spans="2:27">
      <c r="B140" s="1839" t="s">
        <v>2084</v>
      </c>
      <c r="C140" s="1839"/>
      <c r="D140" s="1766"/>
      <c r="E140" s="1766"/>
      <c r="F140" s="1766"/>
      <c r="G140" s="1766"/>
      <c r="H140" s="1766"/>
      <c r="I140" s="1766"/>
      <c r="J140" s="1766"/>
      <c r="K140" s="1766"/>
      <c r="L140" s="1843"/>
      <c r="M140" s="1843"/>
      <c r="N140" s="1843"/>
      <c r="O140" s="1843"/>
      <c r="P140" s="1843"/>
      <c r="Q140" s="1843"/>
      <c r="R140" s="1843"/>
      <c r="S140" s="1843"/>
      <c r="T140" s="1843"/>
      <c r="U140" s="1843"/>
      <c r="V140" s="1843"/>
      <c r="W140" s="1843"/>
      <c r="X140" s="1843"/>
      <c r="Y140" s="1843"/>
      <c r="Z140" s="1844"/>
      <c r="AA140" s="1844"/>
    </row>
    <row r="141" spans="2:27">
      <c r="B141" s="1839" t="s">
        <v>2085</v>
      </c>
      <c r="C141" s="1839"/>
      <c r="D141" s="1766"/>
      <c r="E141" s="1766"/>
      <c r="F141" s="1766"/>
      <c r="G141" s="1766"/>
      <c r="H141" s="1766"/>
      <c r="I141" s="1766"/>
      <c r="J141" s="1766"/>
      <c r="K141" s="1766"/>
      <c r="L141" s="1843"/>
      <c r="M141" s="1843"/>
      <c r="N141" s="1843"/>
      <c r="O141" s="1843"/>
      <c r="P141" s="1843"/>
      <c r="Q141" s="1843"/>
      <c r="R141" s="1843"/>
      <c r="S141" s="1843"/>
      <c r="T141" s="1843"/>
      <c r="U141" s="1843"/>
      <c r="V141" s="1843"/>
      <c r="W141" s="1843"/>
      <c r="X141" s="1843"/>
      <c r="Y141" s="1843"/>
      <c r="Z141" s="1844"/>
      <c r="AA141" s="1844"/>
    </row>
    <row r="142" spans="2:27">
      <c r="B142" s="1839" t="s">
        <v>2086</v>
      </c>
      <c r="C142" s="1839"/>
      <c r="D142" s="1766"/>
      <c r="E142" s="1766"/>
      <c r="F142" s="1766"/>
      <c r="G142" s="1766"/>
      <c r="H142" s="1766"/>
      <c r="I142" s="1766"/>
      <c r="J142" s="1766"/>
      <c r="K142" s="1766"/>
      <c r="L142" s="1843"/>
      <c r="M142" s="1843"/>
      <c r="N142" s="1843"/>
      <c r="O142" s="1843"/>
      <c r="P142" s="1843"/>
      <c r="Q142" s="1843"/>
      <c r="R142" s="1843"/>
      <c r="S142" s="1843"/>
      <c r="T142" s="1843"/>
      <c r="U142" s="1843"/>
      <c r="V142" s="1843"/>
      <c r="W142" s="1843"/>
      <c r="X142" s="1843"/>
      <c r="Y142" s="1843"/>
      <c r="Z142" s="1844"/>
      <c r="AA142" s="1844"/>
    </row>
    <row r="143" spans="2:27">
      <c r="B143" s="1839" t="s">
        <v>2087</v>
      </c>
      <c r="C143" s="1839"/>
      <c r="D143" s="1766"/>
      <c r="E143" s="1766"/>
      <c r="F143" s="1766"/>
      <c r="G143" s="1766"/>
      <c r="H143" s="1766"/>
      <c r="I143" s="1766"/>
      <c r="J143" s="1766"/>
      <c r="K143" s="1766"/>
      <c r="L143" s="1843"/>
      <c r="M143" s="1843"/>
      <c r="N143" s="1843"/>
      <c r="O143" s="1843"/>
      <c r="P143" s="1843"/>
      <c r="Q143" s="1843"/>
      <c r="R143" s="1843"/>
      <c r="S143" s="1843"/>
      <c r="T143" s="1843"/>
      <c r="U143" s="1843"/>
      <c r="V143" s="1843"/>
      <c r="W143" s="1843"/>
      <c r="X143" s="1843"/>
      <c r="Y143" s="1843"/>
      <c r="Z143" s="1844"/>
      <c r="AA143" s="1844"/>
    </row>
    <row r="144" spans="2:27">
      <c r="B144" s="1839" t="s">
        <v>2088</v>
      </c>
      <c r="C144" s="1839"/>
      <c r="D144" s="1766"/>
      <c r="E144" s="1766"/>
      <c r="F144" s="1766"/>
      <c r="G144" s="1766"/>
      <c r="H144" s="1766"/>
      <c r="I144" s="1766"/>
      <c r="J144" s="1766"/>
      <c r="K144" s="1766"/>
      <c r="L144" s="1843"/>
      <c r="M144" s="1843"/>
      <c r="N144" s="1843"/>
      <c r="O144" s="1843"/>
      <c r="P144" s="1843"/>
      <c r="Q144" s="1843"/>
      <c r="R144" s="1843"/>
      <c r="S144" s="1843"/>
      <c r="T144" s="1843"/>
      <c r="U144" s="1843"/>
      <c r="V144" s="1843"/>
      <c r="W144" s="1843"/>
      <c r="X144" s="1843"/>
      <c r="Y144" s="1843"/>
      <c r="Z144" s="1844"/>
      <c r="AA144" s="1844"/>
    </row>
    <row r="145" spans="2:27">
      <c r="B145" s="1839" t="s">
        <v>2089</v>
      </c>
      <c r="C145" s="1839"/>
      <c r="D145" s="1766"/>
      <c r="E145" s="1766"/>
      <c r="F145" s="1766"/>
      <c r="G145" s="1766"/>
      <c r="H145" s="1766"/>
      <c r="I145" s="1766"/>
      <c r="J145" s="1766"/>
      <c r="K145" s="1766"/>
      <c r="L145" s="1847"/>
      <c r="M145" s="1847"/>
      <c r="N145" s="1847"/>
      <c r="O145" s="1847"/>
      <c r="P145" s="1843"/>
      <c r="Q145" s="1843"/>
      <c r="R145" s="1843"/>
      <c r="S145" s="1843"/>
      <c r="T145" s="1843"/>
      <c r="U145" s="1843"/>
      <c r="V145" s="1843"/>
      <c r="W145" s="1843"/>
      <c r="X145" s="1843"/>
      <c r="Y145" s="1843"/>
      <c r="Z145" s="1844"/>
      <c r="AA145" s="1844"/>
    </row>
    <row r="146" spans="2:27">
      <c r="B146" s="1839" t="s">
        <v>2090</v>
      </c>
      <c r="C146" s="1839"/>
      <c r="D146" s="1766"/>
      <c r="E146" s="1766"/>
      <c r="F146" s="1766"/>
      <c r="G146" s="1766"/>
      <c r="H146" s="1766"/>
      <c r="I146" s="1766"/>
      <c r="J146" s="1766"/>
      <c r="K146" s="1766"/>
      <c r="L146" s="1847"/>
      <c r="M146" s="1847"/>
      <c r="N146" s="1847"/>
      <c r="O146" s="1847"/>
      <c r="P146" s="1843"/>
      <c r="Q146" s="1843"/>
      <c r="R146" s="1843"/>
      <c r="S146" s="1843"/>
      <c r="T146" s="1843"/>
      <c r="U146" s="1843"/>
      <c r="V146" s="1843"/>
      <c r="W146" s="1843"/>
      <c r="X146" s="1843"/>
      <c r="Y146" s="1843"/>
      <c r="Z146" s="1844"/>
      <c r="AA146" s="1844"/>
    </row>
    <row r="147" spans="2:27">
      <c r="B147" s="1839" t="s">
        <v>2091</v>
      </c>
      <c r="C147" s="1839"/>
      <c r="D147" s="1766"/>
      <c r="E147" s="1766"/>
      <c r="F147" s="1766"/>
      <c r="G147" s="1766"/>
      <c r="H147" s="1766"/>
      <c r="I147" s="1766"/>
      <c r="J147" s="1766"/>
      <c r="K147" s="1766"/>
      <c r="L147" s="1843"/>
      <c r="M147" s="1843"/>
      <c r="N147" s="1843"/>
      <c r="O147" s="1843"/>
      <c r="P147" s="1843"/>
      <c r="Q147" s="1843"/>
      <c r="R147" s="1843"/>
      <c r="S147" s="1843"/>
      <c r="T147" s="1843"/>
      <c r="U147" s="1843"/>
      <c r="V147" s="1843"/>
      <c r="W147" s="1843"/>
      <c r="X147" s="1843"/>
      <c r="Y147" s="1843"/>
      <c r="Z147" s="1844"/>
      <c r="AA147" s="1844"/>
    </row>
    <row r="148" spans="2:27">
      <c r="B148" s="1839" t="s">
        <v>2092</v>
      </c>
      <c r="C148" s="1839"/>
      <c r="D148" s="1766"/>
      <c r="E148" s="1766"/>
      <c r="F148" s="1766"/>
      <c r="G148" s="1766"/>
      <c r="H148" s="1766"/>
      <c r="I148" s="1766"/>
      <c r="J148" s="1766"/>
      <c r="K148" s="1766"/>
      <c r="L148" s="1843"/>
      <c r="M148" s="1843"/>
      <c r="N148" s="1843"/>
      <c r="O148" s="1843"/>
      <c r="P148" s="1843"/>
      <c r="Q148" s="1843"/>
      <c r="R148" s="1843"/>
      <c r="S148" s="1843"/>
      <c r="T148" s="1843"/>
      <c r="U148" s="1843"/>
      <c r="V148" s="1843"/>
      <c r="W148" s="1843"/>
      <c r="X148" s="1843"/>
      <c r="Y148" s="1843"/>
      <c r="Z148" s="1844"/>
      <c r="AA148" s="1844"/>
    </row>
    <row r="149" spans="2:27">
      <c r="B149" s="1839" t="s">
        <v>2093</v>
      </c>
      <c r="C149" s="1839"/>
      <c r="D149" s="1766"/>
      <c r="E149" s="1766"/>
      <c r="F149" s="1766"/>
      <c r="G149" s="1766"/>
      <c r="H149" s="1766"/>
      <c r="I149" s="1766"/>
      <c r="J149" s="1766"/>
      <c r="K149" s="1766"/>
      <c r="L149" s="1843"/>
      <c r="M149" s="1843"/>
      <c r="N149" s="1843"/>
      <c r="O149" s="1843"/>
      <c r="P149" s="1843"/>
      <c r="Q149" s="1843"/>
      <c r="R149" s="1843"/>
      <c r="S149" s="1843"/>
      <c r="T149" s="1843"/>
      <c r="U149" s="1843"/>
      <c r="V149" s="1843"/>
      <c r="W149" s="1843"/>
      <c r="X149" s="1843"/>
      <c r="Y149" s="1843"/>
      <c r="Z149" s="1844"/>
      <c r="AA149" s="1844"/>
    </row>
    <row r="150" spans="2:27">
      <c r="B150" s="1839" t="s">
        <v>2094</v>
      </c>
      <c r="C150" s="1839"/>
      <c r="D150" s="1766"/>
      <c r="E150" s="1766"/>
      <c r="F150" s="1766"/>
      <c r="G150" s="1766"/>
      <c r="H150" s="1766"/>
      <c r="I150" s="1766"/>
      <c r="J150" s="1766"/>
      <c r="K150" s="1766"/>
      <c r="L150" s="1847"/>
      <c r="M150" s="1847"/>
      <c r="N150" s="1847"/>
      <c r="O150" s="1847"/>
      <c r="P150" s="1843"/>
      <c r="Q150" s="1843"/>
      <c r="R150" s="1843"/>
      <c r="S150" s="1843"/>
      <c r="T150" s="1843"/>
      <c r="U150" s="1843"/>
      <c r="V150" s="1843"/>
      <c r="W150" s="1843"/>
      <c r="X150" s="1843"/>
      <c r="Y150" s="1843"/>
      <c r="Z150" s="1844"/>
      <c r="AA150" s="1844"/>
    </row>
    <row r="151" spans="2:27">
      <c r="B151" s="1839" t="s">
        <v>2095</v>
      </c>
      <c r="C151" s="1839"/>
      <c r="D151" s="1766"/>
      <c r="E151" s="1766"/>
      <c r="F151" s="1766"/>
      <c r="G151" s="1766"/>
      <c r="H151" s="1766"/>
      <c r="I151" s="1766"/>
      <c r="J151" s="1766"/>
      <c r="K151" s="1766"/>
      <c r="L151" s="1847"/>
      <c r="M151" s="1847"/>
      <c r="N151" s="1847"/>
      <c r="O151" s="1847"/>
      <c r="P151" s="1843"/>
      <c r="Q151" s="1843"/>
      <c r="R151" s="1843"/>
      <c r="S151" s="1843"/>
      <c r="T151" s="1843"/>
      <c r="U151" s="1843"/>
      <c r="V151" s="1843"/>
      <c r="W151" s="1843"/>
      <c r="X151" s="1843"/>
      <c r="Y151" s="1843"/>
      <c r="Z151" s="1844"/>
      <c r="AA151" s="1844"/>
    </row>
    <row r="152" spans="2:27">
      <c r="B152" s="1839" t="s">
        <v>2096</v>
      </c>
      <c r="C152" s="1839"/>
      <c r="D152" s="1766"/>
      <c r="E152" s="1766"/>
      <c r="F152" s="1766"/>
      <c r="G152" s="1766"/>
      <c r="H152" s="1766"/>
      <c r="I152" s="1766"/>
      <c r="J152" s="1766"/>
      <c r="K152" s="1766"/>
      <c r="L152" s="1847"/>
      <c r="M152" s="1847"/>
      <c r="N152" s="1847"/>
      <c r="O152" s="1847"/>
      <c r="P152" s="1843"/>
      <c r="Q152" s="1843"/>
      <c r="R152" s="1843"/>
      <c r="S152" s="1843"/>
      <c r="T152" s="1843"/>
      <c r="U152" s="1843"/>
      <c r="V152" s="1843"/>
      <c r="W152" s="1843"/>
      <c r="X152" s="1843"/>
      <c r="Y152" s="1843"/>
      <c r="Z152" s="1844"/>
      <c r="AA152" s="1844"/>
    </row>
    <row r="153" spans="2:27">
      <c r="B153" s="1839" t="s">
        <v>2097</v>
      </c>
      <c r="C153" s="1839"/>
      <c r="D153" s="1766"/>
      <c r="E153" s="1766"/>
      <c r="F153" s="1766"/>
      <c r="G153" s="1766"/>
      <c r="H153" s="1766"/>
      <c r="I153" s="1766"/>
      <c r="J153" s="1766"/>
      <c r="K153" s="1766"/>
      <c r="L153" s="1843"/>
      <c r="M153" s="1843"/>
      <c r="N153" s="1843"/>
      <c r="O153" s="1843"/>
      <c r="P153" s="1843"/>
      <c r="Q153" s="1843"/>
      <c r="R153" s="1843"/>
      <c r="S153" s="1843"/>
      <c r="T153" s="1843"/>
      <c r="U153" s="1843"/>
      <c r="V153" s="1843"/>
      <c r="W153" s="1843"/>
      <c r="X153" s="1843"/>
      <c r="Y153" s="1843"/>
      <c r="Z153" s="1844"/>
      <c r="AA153" s="1844"/>
    </row>
    <row r="154" spans="2:27">
      <c r="B154" s="1839" t="s">
        <v>2098</v>
      </c>
      <c r="C154" s="1839"/>
      <c r="D154" s="1766"/>
      <c r="E154" s="1766"/>
      <c r="F154" s="1766"/>
      <c r="G154" s="1766"/>
      <c r="H154" s="1766"/>
      <c r="I154" s="1766"/>
      <c r="J154" s="1766"/>
      <c r="K154" s="1766"/>
      <c r="L154" s="1843"/>
      <c r="M154" s="1843"/>
      <c r="N154" s="1843"/>
      <c r="O154" s="1843"/>
      <c r="P154" s="1843"/>
      <c r="Q154" s="1843"/>
      <c r="R154" s="1843"/>
      <c r="S154" s="1843"/>
      <c r="T154" s="1843"/>
      <c r="U154" s="1843"/>
      <c r="V154" s="1843"/>
      <c r="W154" s="1843"/>
      <c r="X154" s="1843"/>
      <c r="Y154" s="1843"/>
      <c r="Z154" s="1844"/>
      <c r="AA154" s="1844"/>
    </row>
    <row r="155" spans="2:27">
      <c r="B155" s="1839" t="s">
        <v>2099</v>
      </c>
      <c r="C155" s="1839"/>
      <c r="D155" s="1766"/>
      <c r="E155" s="1766"/>
      <c r="F155" s="1766"/>
      <c r="G155" s="1766"/>
      <c r="H155" s="1766"/>
      <c r="I155" s="1766"/>
      <c r="J155" s="1766"/>
      <c r="K155" s="1766"/>
      <c r="L155" s="1843"/>
      <c r="M155" s="1843"/>
      <c r="N155" s="1843"/>
      <c r="O155" s="1843"/>
      <c r="P155" s="1843"/>
      <c r="Q155" s="1843"/>
      <c r="R155" s="1843"/>
      <c r="S155" s="1843"/>
      <c r="T155" s="1843"/>
      <c r="U155" s="1843"/>
      <c r="V155" s="1843"/>
      <c r="W155" s="1843"/>
      <c r="X155" s="1843"/>
      <c r="Y155" s="1843"/>
      <c r="Z155" s="1844"/>
      <c r="AA155" s="1844"/>
    </row>
    <row r="156" spans="2:27">
      <c r="B156" s="1839" t="s">
        <v>2100</v>
      </c>
      <c r="C156" s="1839"/>
      <c r="D156" s="1766"/>
      <c r="E156" s="1766"/>
      <c r="F156" s="1766"/>
      <c r="G156" s="1766"/>
      <c r="H156" s="1766"/>
      <c r="I156" s="1766"/>
      <c r="J156" s="1766"/>
      <c r="K156" s="1766"/>
      <c r="L156" s="1847"/>
      <c r="M156" s="1847"/>
      <c r="N156" s="1847"/>
      <c r="O156" s="1847"/>
      <c r="P156" s="1843"/>
      <c r="Q156" s="1843"/>
      <c r="R156" s="1843"/>
      <c r="S156" s="1843"/>
      <c r="T156" s="1843"/>
      <c r="U156" s="1843"/>
      <c r="V156" s="1843"/>
      <c r="W156" s="1843"/>
      <c r="X156" s="1843"/>
      <c r="Y156" s="1843"/>
      <c r="Z156" s="1844"/>
      <c r="AA156" s="1844"/>
    </row>
    <row r="157" spans="2:27">
      <c r="B157" s="1839" t="s">
        <v>2101</v>
      </c>
      <c r="C157" s="1839"/>
      <c r="D157" s="1766"/>
      <c r="E157" s="1766"/>
      <c r="F157" s="1766"/>
      <c r="G157" s="1766"/>
      <c r="H157" s="1766"/>
      <c r="I157" s="1766"/>
      <c r="J157" s="1766"/>
      <c r="K157" s="1766"/>
      <c r="L157" s="1847"/>
      <c r="M157" s="1847"/>
      <c r="N157" s="1847"/>
      <c r="O157" s="1847"/>
      <c r="P157" s="1843"/>
      <c r="Q157" s="1843"/>
      <c r="R157" s="1843"/>
      <c r="S157" s="1843"/>
      <c r="T157" s="1843"/>
      <c r="U157" s="1843"/>
      <c r="V157" s="1843"/>
      <c r="W157" s="1843"/>
      <c r="X157" s="1843"/>
      <c r="Y157" s="1844"/>
      <c r="Z157" s="1844"/>
      <c r="AA157" s="1844"/>
    </row>
    <row r="158" spans="2:27">
      <c r="B158" s="1839" t="s">
        <v>2102</v>
      </c>
      <c r="C158" s="1839"/>
      <c r="D158" s="1766"/>
      <c r="E158" s="1766"/>
      <c r="F158" s="1766"/>
      <c r="G158" s="1766"/>
      <c r="H158" s="1766"/>
      <c r="I158" s="1766"/>
      <c r="J158" s="1766"/>
      <c r="K158" s="1766"/>
      <c r="L158" s="1843"/>
      <c r="M158" s="1843"/>
      <c r="N158" s="1843"/>
      <c r="O158" s="1843"/>
      <c r="P158" s="1843"/>
      <c r="Q158" s="1843"/>
      <c r="R158" s="1843"/>
      <c r="S158" s="1843"/>
      <c r="T158" s="1843"/>
      <c r="U158" s="1843"/>
      <c r="V158" s="1843"/>
      <c r="W158" s="1843"/>
      <c r="X158" s="1843"/>
      <c r="Y158" s="1843"/>
      <c r="Z158" s="1844"/>
      <c r="AA158" s="1844"/>
    </row>
    <row r="159" spans="2:27">
      <c r="B159" s="1839" t="s">
        <v>2103</v>
      </c>
      <c r="C159" s="1839"/>
      <c r="D159" s="1766"/>
      <c r="E159" s="1766"/>
      <c r="F159" s="1766"/>
      <c r="G159" s="1766"/>
      <c r="H159" s="1766"/>
      <c r="I159" s="1766"/>
      <c r="J159" s="1766"/>
      <c r="K159" s="1766"/>
      <c r="L159" s="1843"/>
      <c r="M159" s="1843"/>
      <c r="N159" s="1843"/>
      <c r="O159" s="1843"/>
      <c r="P159" s="1843"/>
      <c r="Q159" s="1843"/>
      <c r="R159" s="1843"/>
      <c r="S159" s="1843"/>
      <c r="T159" s="1843"/>
      <c r="U159" s="1843"/>
      <c r="V159" s="1843"/>
      <c r="W159" s="1843"/>
      <c r="X159" s="1843"/>
      <c r="Y159" s="1843"/>
      <c r="Z159" s="1844"/>
      <c r="AA159" s="1844"/>
    </row>
    <row r="160" spans="2:27">
      <c r="B160" s="1839" t="s">
        <v>2104</v>
      </c>
      <c r="C160" s="1839"/>
      <c r="D160" s="1766"/>
      <c r="E160" s="1766"/>
      <c r="F160" s="1766"/>
      <c r="G160" s="1766"/>
      <c r="H160" s="1766"/>
      <c r="I160" s="1766"/>
      <c r="J160" s="1766"/>
      <c r="K160" s="1766"/>
      <c r="L160" s="1843"/>
      <c r="M160" s="1843"/>
      <c r="N160" s="1843"/>
      <c r="O160" s="1843"/>
      <c r="P160" s="1843"/>
      <c r="Q160" s="1843"/>
      <c r="R160" s="1843"/>
      <c r="S160" s="1843"/>
      <c r="T160" s="1843"/>
      <c r="U160" s="1843"/>
      <c r="V160" s="1843"/>
      <c r="W160" s="1843"/>
      <c r="X160" s="1843"/>
      <c r="Y160" s="1843"/>
      <c r="Z160" s="1844"/>
      <c r="AA160" s="1844"/>
    </row>
    <row r="161" spans="2:27">
      <c r="B161" s="1839" t="s">
        <v>2105</v>
      </c>
      <c r="C161" s="1839"/>
      <c r="D161" s="1766"/>
      <c r="E161" s="1766"/>
      <c r="F161" s="1766"/>
      <c r="G161" s="1766"/>
      <c r="H161" s="1766"/>
      <c r="I161" s="1766"/>
      <c r="J161" s="1766"/>
      <c r="K161" s="1766"/>
      <c r="L161" s="1843"/>
      <c r="M161" s="1843"/>
      <c r="N161" s="1843"/>
      <c r="O161" s="1843"/>
      <c r="P161" s="1843"/>
      <c r="Q161" s="1843"/>
      <c r="R161" s="1843"/>
      <c r="S161" s="1843"/>
      <c r="T161" s="1843"/>
      <c r="U161" s="1843"/>
      <c r="V161" s="1843"/>
      <c r="W161" s="1843"/>
      <c r="X161" s="1843"/>
      <c r="Y161" s="1843"/>
      <c r="Z161" s="1844"/>
      <c r="AA161" s="1844"/>
    </row>
    <row r="162" spans="2:27">
      <c r="B162" s="1839" t="s">
        <v>2106</v>
      </c>
      <c r="C162" s="1839"/>
      <c r="D162" s="1766"/>
      <c r="E162" s="1766"/>
      <c r="F162" s="1766"/>
      <c r="G162" s="1766"/>
      <c r="H162" s="1766"/>
      <c r="I162" s="1766"/>
      <c r="J162" s="1766"/>
      <c r="K162" s="1766"/>
      <c r="L162" s="1843"/>
      <c r="M162" s="1843"/>
      <c r="N162" s="1843"/>
      <c r="O162" s="1843"/>
      <c r="P162" s="1843"/>
      <c r="Q162" s="1843"/>
      <c r="R162" s="1843"/>
      <c r="S162" s="1843"/>
      <c r="T162" s="1843"/>
      <c r="U162" s="1843"/>
      <c r="V162" s="1843"/>
      <c r="W162" s="1843"/>
      <c r="X162" s="1843"/>
      <c r="Y162" s="1843"/>
      <c r="Z162" s="1844"/>
      <c r="AA162" s="1844"/>
    </row>
    <row r="163" spans="2:27">
      <c r="B163" s="1839" t="s">
        <v>2107</v>
      </c>
      <c r="C163" s="1839"/>
      <c r="D163" s="1766"/>
      <c r="E163" s="1766"/>
      <c r="F163" s="1766"/>
      <c r="G163" s="1766"/>
      <c r="H163" s="1766"/>
      <c r="I163" s="1766"/>
      <c r="J163" s="1766"/>
      <c r="K163" s="1766"/>
      <c r="L163" s="1843"/>
      <c r="M163" s="1843"/>
      <c r="N163" s="1843"/>
      <c r="O163" s="1843"/>
      <c r="P163" s="1843"/>
      <c r="Q163" s="1843"/>
      <c r="R163" s="1843"/>
      <c r="S163" s="1843"/>
      <c r="T163" s="1843"/>
      <c r="U163" s="1843"/>
      <c r="V163" s="1843"/>
      <c r="W163" s="1843"/>
      <c r="X163" s="1843"/>
      <c r="Y163" s="1843"/>
      <c r="Z163" s="1844"/>
      <c r="AA163" s="1844"/>
    </row>
    <row r="164" spans="2:27">
      <c r="B164" s="1839" t="s">
        <v>2108</v>
      </c>
      <c r="C164" s="1839"/>
      <c r="D164" s="1766"/>
      <c r="E164" s="1766"/>
      <c r="F164" s="1766"/>
      <c r="G164" s="1766"/>
      <c r="H164" s="1766"/>
      <c r="I164" s="1766"/>
      <c r="J164" s="1766"/>
      <c r="K164" s="1766"/>
      <c r="L164" s="1843"/>
      <c r="M164" s="1843"/>
      <c r="N164" s="1843"/>
      <c r="O164" s="1843"/>
      <c r="P164" s="1843"/>
      <c r="Q164" s="1843"/>
      <c r="R164" s="1843"/>
      <c r="S164" s="1843"/>
      <c r="T164" s="1843"/>
      <c r="U164" s="1843"/>
      <c r="V164" s="1843"/>
      <c r="W164" s="1843"/>
      <c r="X164" s="1843"/>
      <c r="Y164" s="1843"/>
      <c r="Z164" s="1844"/>
      <c r="AA164" s="1844"/>
    </row>
    <row r="165" spans="2:27">
      <c r="B165" s="1839" t="s">
        <v>2109</v>
      </c>
      <c r="C165" s="1839"/>
      <c r="D165" s="1766"/>
      <c r="E165" s="1766"/>
      <c r="F165" s="1766"/>
      <c r="G165" s="1766"/>
      <c r="H165" s="1766"/>
      <c r="I165" s="1766"/>
      <c r="J165" s="1766"/>
      <c r="K165" s="1766"/>
      <c r="L165" s="1847"/>
      <c r="M165" s="1847"/>
      <c r="N165" s="1847"/>
      <c r="O165" s="1847"/>
      <c r="P165" s="1843"/>
      <c r="Q165" s="1843"/>
      <c r="R165" s="1843"/>
      <c r="S165" s="1843"/>
      <c r="T165" s="1843"/>
      <c r="U165" s="1843"/>
      <c r="V165" s="1843"/>
      <c r="W165" s="1843"/>
      <c r="X165" s="1843"/>
      <c r="Y165" s="1843"/>
      <c r="Z165" s="1844"/>
      <c r="AA165" s="1844"/>
    </row>
    <row r="166" spans="2:27">
      <c r="B166" s="1839" t="s">
        <v>2110</v>
      </c>
      <c r="C166" s="1839"/>
      <c r="D166" s="1766"/>
      <c r="E166" s="1766"/>
      <c r="F166" s="1766"/>
      <c r="G166" s="1766"/>
      <c r="H166" s="1766"/>
      <c r="I166" s="1766"/>
      <c r="J166" s="1766"/>
      <c r="K166" s="1766"/>
      <c r="L166" s="1843"/>
      <c r="M166" s="1843"/>
      <c r="N166" s="1843"/>
      <c r="O166" s="1843"/>
      <c r="P166" s="1843"/>
      <c r="Q166" s="1843"/>
      <c r="R166" s="1843"/>
      <c r="S166" s="1843"/>
      <c r="T166" s="1843"/>
      <c r="U166" s="1843"/>
      <c r="V166" s="1843"/>
      <c r="W166" s="1843"/>
      <c r="X166" s="1843"/>
      <c r="Y166" s="1843"/>
      <c r="Z166" s="1844"/>
      <c r="AA166" s="1844"/>
    </row>
    <row r="167" spans="2:27">
      <c r="B167" s="1839" t="s">
        <v>2111</v>
      </c>
      <c r="C167" s="1839"/>
      <c r="D167" s="1766"/>
      <c r="E167" s="1766"/>
      <c r="F167" s="1766"/>
      <c r="G167" s="1766"/>
      <c r="H167" s="1766"/>
      <c r="I167" s="1766"/>
      <c r="J167" s="1766"/>
      <c r="K167" s="1766"/>
      <c r="L167" s="1843"/>
      <c r="M167" s="1843"/>
      <c r="N167" s="1843"/>
      <c r="O167" s="1843"/>
      <c r="P167" s="1843"/>
      <c r="Q167" s="1843"/>
      <c r="R167" s="1843"/>
      <c r="S167" s="1843"/>
      <c r="T167" s="1843"/>
      <c r="U167" s="1843"/>
      <c r="V167" s="1843"/>
      <c r="W167" s="1843"/>
      <c r="X167" s="1843"/>
      <c r="Y167" s="1843"/>
      <c r="Z167" s="1844"/>
      <c r="AA167" s="1844"/>
    </row>
    <row r="168" spans="2:27">
      <c r="B168" s="1839" t="s">
        <v>2112</v>
      </c>
      <c r="C168" s="1839"/>
      <c r="D168" s="1766"/>
      <c r="E168" s="1766"/>
      <c r="F168" s="1766"/>
      <c r="G168" s="1766"/>
      <c r="H168" s="1766"/>
      <c r="I168" s="1766"/>
      <c r="J168" s="1766"/>
      <c r="K168" s="1766"/>
      <c r="L168" s="1843"/>
      <c r="M168" s="1843"/>
      <c r="N168" s="1843"/>
      <c r="O168" s="1843"/>
      <c r="P168" s="1843"/>
      <c r="Q168" s="1843"/>
      <c r="R168" s="1843"/>
      <c r="S168" s="1843"/>
      <c r="T168" s="1843"/>
      <c r="U168" s="1843"/>
      <c r="V168" s="1843"/>
      <c r="W168" s="1843"/>
      <c r="X168" s="1843"/>
      <c r="Y168" s="1843"/>
      <c r="Z168" s="1844"/>
      <c r="AA168" s="1844"/>
    </row>
    <row r="169" spans="2:27">
      <c r="B169" s="1839" t="s">
        <v>2113</v>
      </c>
      <c r="C169" s="1839"/>
      <c r="D169" s="1766"/>
      <c r="E169" s="1766"/>
      <c r="F169" s="1766"/>
      <c r="G169" s="1766"/>
      <c r="H169" s="1766"/>
      <c r="I169" s="1766"/>
      <c r="J169" s="1766"/>
      <c r="K169" s="1766"/>
      <c r="L169" s="1843"/>
      <c r="M169" s="1843"/>
      <c r="N169" s="1843"/>
      <c r="O169" s="1843"/>
      <c r="P169" s="1843"/>
      <c r="Q169" s="1843"/>
      <c r="R169" s="1843"/>
      <c r="S169" s="1843"/>
      <c r="T169" s="1843"/>
      <c r="U169" s="1843"/>
      <c r="V169" s="1843"/>
      <c r="W169" s="1843"/>
      <c r="X169" s="1843"/>
      <c r="Y169" s="1843"/>
      <c r="Z169" s="1844"/>
      <c r="AA169" s="1844"/>
    </row>
    <row r="170" spans="2:27">
      <c r="B170" s="1839" t="s">
        <v>2114</v>
      </c>
      <c r="C170" s="1839"/>
      <c r="D170" s="1766"/>
      <c r="E170" s="1766"/>
      <c r="F170" s="1766"/>
      <c r="G170" s="1766"/>
      <c r="H170" s="1766"/>
      <c r="I170" s="1766"/>
      <c r="J170" s="1766"/>
      <c r="K170" s="1766"/>
      <c r="L170" s="1847"/>
      <c r="M170" s="1847"/>
      <c r="N170" s="1847"/>
      <c r="O170" s="1847"/>
      <c r="P170" s="1843"/>
      <c r="Q170" s="1843"/>
      <c r="R170" s="1843"/>
      <c r="S170" s="1843"/>
      <c r="T170" s="1843"/>
      <c r="U170" s="1843"/>
      <c r="V170" s="1843"/>
      <c r="W170" s="1843"/>
      <c r="X170" s="1843"/>
      <c r="Y170" s="1843"/>
      <c r="Z170" s="1844"/>
      <c r="AA170" s="1844"/>
    </row>
    <row r="171" spans="2:27">
      <c r="B171" s="1839" t="s">
        <v>2115</v>
      </c>
      <c r="C171" s="1839"/>
      <c r="D171" s="1766"/>
      <c r="E171" s="1766"/>
      <c r="F171" s="1766"/>
      <c r="G171" s="1766"/>
      <c r="H171" s="1766"/>
      <c r="I171" s="1766"/>
      <c r="J171" s="1766"/>
      <c r="K171" s="1766"/>
      <c r="L171" s="1847"/>
      <c r="M171" s="1847"/>
      <c r="N171" s="1847"/>
      <c r="O171" s="1847"/>
      <c r="P171" s="1847"/>
      <c r="Q171" s="1847"/>
      <c r="R171" s="1847"/>
      <c r="S171" s="1847"/>
      <c r="T171" s="1847"/>
      <c r="U171" s="1847"/>
      <c r="V171" s="1847"/>
      <c r="W171" s="1847"/>
      <c r="X171" s="1843"/>
      <c r="Y171" s="1843"/>
      <c r="Z171" s="1844"/>
      <c r="AA171" s="1844"/>
    </row>
    <row r="172" spans="2:27">
      <c r="B172" s="1839" t="s">
        <v>2116</v>
      </c>
      <c r="C172" s="1839"/>
      <c r="D172" s="1766"/>
      <c r="E172" s="1766"/>
      <c r="F172" s="1766"/>
      <c r="G172" s="1766"/>
      <c r="H172" s="1766"/>
      <c r="I172" s="1766"/>
      <c r="J172" s="1766"/>
      <c r="K172" s="1766"/>
      <c r="L172" s="1843"/>
      <c r="M172" s="1843"/>
      <c r="N172" s="1843"/>
      <c r="O172" s="1843"/>
      <c r="P172" s="1843"/>
      <c r="Q172" s="1843"/>
      <c r="R172" s="1843"/>
      <c r="S172" s="1843"/>
      <c r="T172" s="1843"/>
      <c r="U172" s="1843"/>
      <c r="V172" s="1843"/>
      <c r="W172" s="1843"/>
      <c r="X172" s="1843"/>
      <c r="Y172" s="1843"/>
      <c r="Z172" s="1844"/>
      <c r="AA172" s="1844"/>
    </row>
    <row r="173" spans="2:27">
      <c r="B173" s="1839" t="s">
        <v>2117</v>
      </c>
      <c r="C173" s="1839"/>
      <c r="D173" s="1766"/>
      <c r="E173" s="1766"/>
      <c r="F173" s="1766"/>
      <c r="G173" s="1766"/>
      <c r="H173" s="1766"/>
      <c r="I173" s="1766"/>
      <c r="J173" s="1766"/>
      <c r="K173" s="1766"/>
      <c r="L173" s="1843"/>
      <c r="M173" s="1843"/>
      <c r="N173" s="1843"/>
      <c r="O173" s="1843"/>
      <c r="P173" s="1843"/>
      <c r="Q173" s="1843"/>
      <c r="R173" s="1843"/>
      <c r="S173" s="1843"/>
      <c r="T173" s="1843"/>
      <c r="U173" s="1843"/>
      <c r="V173" s="1843"/>
      <c r="W173" s="1843"/>
      <c r="X173" s="1843"/>
      <c r="Y173" s="1843"/>
      <c r="Z173" s="1844"/>
      <c r="AA173" s="1844"/>
    </row>
    <row r="174" spans="2:27">
      <c r="B174" s="1839" t="s">
        <v>2118</v>
      </c>
      <c r="C174" s="1839"/>
      <c r="D174" s="1766"/>
      <c r="E174" s="1766"/>
      <c r="F174" s="1766"/>
      <c r="G174" s="1766"/>
      <c r="H174" s="1766"/>
      <c r="I174" s="1766"/>
      <c r="J174" s="1766"/>
      <c r="K174" s="1766"/>
      <c r="L174" s="1847"/>
      <c r="M174" s="1847"/>
      <c r="N174" s="1847"/>
      <c r="O174" s="1847"/>
      <c r="P174" s="1843"/>
      <c r="Q174" s="1843"/>
      <c r="R174" s="1843"/>
      <c r="S174" s="1843"/>
      <c r="T174" s="1843"/>
      <c r="U174" s="1843"/>
      <c r="V174" s="1843"/>
      <c r="W174" s="1843"/>
      <c r="X174" s="1843"/>
      <c r="Y174" s="1843"/>
      <c r="Z174" s="1843"/>
      <c r="AA174" s="1844"/>
    </row>
    <row r="175" spans="2:27">
      <c r="B175" s="1839" t="s">
        <v>2119</v>
      </c>
      <c r="C175" s="1839"/>
      <c r="D175" s="1766"/>
      <c r="E175" s="1766"/>
      <c r="F175" s="1766"/>
      <c r="G175" s="1766"/>
      <c r="H175" s="1766"/>
      <c r="I175" s="1766"/>
      <c r="J175" s="1766"/>
      <c r="K175" s="1766"/>
      <c r="L175" s="1847"/>
      <c r="M175" s="1847"/>
      <c r="N175" s="1847"/>
      <c r="O175" s="1847"/>
      <c r="P175" s="1843"/>
      <c r="Q175" s="1843"/>
      <c r="R175" s="1843"/>
      <c r="S175" s="1843"/>
      <c r="T175" s="1843"/>
      <c r="U175" s="1843"/>
      <c r="V175" s="1843"/>
      <c r="W175" s="1843"/>
      <c r="X175" s="1843"/>
      <c r="Y175" s="1843"/>
      <c r="Z175" s="1844"/>
      <c r="AA175" s="1844"/>
    </row>
    <row r="176" spans="2:27">
      <c r="B176" s="1839" t="s">
        <v>2120</v>
      </c>
      <c r="C176" s="1839"/>
      <c r="D176" s="1766"/>
      <c r="E176" s="1766"/>
      <c r="F176" s="1766"/>
      <c r="G176" s="1766"/>
      <c r="H176" s="1766"/>
      <c r="I176" s="1766"/>
      <c r="J176" s="1766"/>
      <c r="K176" s="1766"/>
      <c r="L176" s="1843"/>
      <c r="M176" s="1843"/>
      <c r="N176" s="1843"/>
      <c r="O176" s="1843"/>
      <c r="P176" s="1843"/>
      <c r="Q176" s="1843"/>
      <c r="R176" s="1843"/>
      <c r="S176" s="1843"/>
      <c r="T176" s="1843"/>
      <c r="U176" s="1843"/>
      <c r="V176" s="1843"/>
      <c r="W176" s="1843"/>
      <c r="X176" s="1843"/>
      <c r="Y176" s="1843"/>
      <c r="Z176" s="1844"/>
      <c r="AA176" s="1844"/>
    </row>
    <row r="177" spans="2:27">
      <c r="B177" s="1839" t="s">
        <v>2121</v>
      </c>
      <c r="C177" s="1839"/>
      <c r="D177" s="1766"/>
      <c r="E177" s="1766"/>
      <c r="F177" s="1766"/>
      <c r="G177" s="1766"/>
      <c r="H177" s="1766"/>
      <c r="I177" s="1766"/>
      <c r="J177" s="1766"/>
      <c r="K177" s="1766"/>
      <c r="L177" s="1843"/>
      <c r="M177" s="1843"/>
      <c r="N177" s="1843"/>
      <c r="O177" s="1843"/>
      <c r="P177" s="1843"/>
      <c r="Q177" s="1843"/>
      <c r="R177" s="1843"/>
      <c r="S177" s="1843"/>
      <c r="T177" s="1843"/>
      <c r="U177" s="1843"/>
      <c r="V177" s="1843"/>
      <c r="W177" s="1843"/>
      <c r="X177" s="1843"/>
      <c r="Y177" s="1843"/>
      <c r="Z177" s="1844"/>
      <c r="AA177" s="1844"/>
    </row>
    <row r="178" spans="2:27">
      <c r="B178" s="1839" t="s">
        <v>2122</v>
      </c>
      <c r="C178" s="1839"/>
      <c r="D178" s="1766"/>
      <c r="E178" s="1766"/>
      <c r="F178" s="1766"/>
      <c r="G178" s="1766"/>
      <c r="H178" s="1766"/>
      <c r="I178" s="1766"/>
      <c r="J178" s="1766"/>
      <c r="K178" s="1766"/>
      <c r="L178" s="1843"/>
      <c r="M178" s="1843"/>
      <c r="N178" s="1843"/>
      <c r="O178" s="1843"/>
      <c r="P178" s="1843"/>
      <c r="Q178" s="1843"/>
      <c r="R178" s="1843"/>
      <c r="S178" s="1843"/>
      <c r="T178" s="1843"/>
      <c r="U178" s="1843"/>
      <c r="V178" s="1843"/>
      <c r="W178" s="1843"/>
      <c r="X178" s="1843"/>
      <c r="Y178" s="1843"/>
      <c r="Z178" s="1844"/>
      <c r="AA178" s="1844"/>
    </row>
    <row r="179" spans="2:27">
      <c r="B179" s="1839" t="s">
        <v>2123</v>
      </c>
      <c r="C179" s="1839"/>
      <c r="D179" s="1766"/>
      <c r="E179" s="1766"/>
      <c r="F179" s="1766"/>
      <c r="G179" s="1766"/>
      <c r="H179" s="1766"/>
      <c r="I179" s="1766"/>
      <c r="J179" s="1766"/>
      <c r="K179" s="1766"/>
      <c r="L179" s="1843"/>
      <c r="M179" s="1843"/>
      <c r="N179" s="1843"/>
      <c r="O179" s="1843"/>
      <c r="P179" s="1843"/>
      <c r="Q179" s="1843"/>
      <c r="R179" s="1843"/>
      <c r="S179" s="1843"/>
      <c r="T179" s="1843"/>
      <c r="U179" s="1843"/>
      <c r="V179" s="1843"/>
      <c r="W179" s="1843"/>
      <c r="X179" s="1843"/>
      <c r="Y179" s="1843"/>
      <c r="Z179" s="1843"/>
      <c r="AA179" s="1844"/>
    </row>
    <row r="180" spans="2:27">
      <c r="B180" s="1839" t="s">
        <v>2124</v>
      </c>
      <c r="C180" s="1839"/>
      <c r="D180" s="1766"/>
      <c r="E180" s="1766"/>
      <c r="F180" s="1766"/>
      <c r="G180" s="1766"/>
      <c r="H180" s="1766"/>
      <c r="I180" s="1766"/>
      <c r="J180" s="1766"/>
      <c r="K180" s="1766"/>
      <c r="L180" s="1843"/>
      <c r="M180" s="1843"/>
      <c r="N180" s="1843"/>
      <c r="O180" s="1843"/>
      <c r="P180" s="1843"/>
      <c r="Q180" s="1843"/>
      <c r="R180" s="1843"/>
      <c r="S180" s="1843"/>
      <c r="T180" s="1843"/>
      <c r="U180" s="1843"/>
      <c r="V180" s="1843"/>
      <c r="W180" s="1843"/>
      <c r="X180" s="1843"/>
      <c r="Y180" s="1843"/>
      <c r="Z180" s="1844"/>
      <c r="AA180" s="1844"/>
    </row>
    <row r="181" spans="2:27">
      <c r="B181" s="1839" t="s">
        <v>2125</v>
      </c>
      <c r="C181" s="1839"/>
      <c r="D181" s="1766"/>
      <c r="E181" s="1766"/>
      <c r="F181" s="1766"/>
      <c r="G181" s="1766"/>
      <c r="H181" s="1766"/>
      <c r="I181" s="1766"/>
      <c r="J181" s="1766"/>
      <c r="K181" s="1766"/>
      <c r="L181" s="1847"/>
      <c r="M181" s="1847"/>
      <c r="N181" s="1847"/>
      <c r="O181" s="1847"/>
      <c r="P181" s="1843"/>
      <c r="Q181" s="1843"/>
      <c r="R181" s="1843"/>
      <c r="S181" s="1843"/>
      <c r="T181" s="1843"/>
      <c r="U181" s="1843"/>
      <c r="V181" s="1843"/>
      <c r="W181" s="1843"/>
      <c r="X181" s="1843"/>
      <c r="Y181" s="1843"/>
      <c r="Z181" s="1844"/>
      <c r="AA181" s="1844"/>
    </row>
    <row r="182" spans="2:27">
      <c r="B182" s="1839" t="s">
        <v>2126</v>
      </c>
      <c r="C182" s="1839"/>
      <c r="D182" s="1766"/>
      <c r="E182" s="1766"/>
      <c r="F182" s="1766"/>
      <c r="G182" s="1766"/>
      <c r="H182" s="1766"/>
      <c r="I182" s="1766"/>
      <c r="J182" s="1766"/>
      <c r="K182" s="1766"/>
      <c r="L182" s="1847"/>
      <c r="M182" s="1847"/>
      <c r="N182" s="1847"/>
      <c r="O182" s="1847"/>
      <c r="P182" s="1843"/>
      <c r="Q182" s="1843"/>
      <c r="R182" s="1843"/>
      <c r="S182" s="1843"/>
      <c r="T182" s="1843"/>
      <c r="U182" s="1843"/>
      <c r="V182" s="1843"/>
      <c r="W182" s="1843"/>
      <c r="X182" s="1843"/>
      <c r="Y182" s="1843"/>
      <c r="Z182" s="1844"/>
      <c r="AA182" s="1844"/>
    </row>
    <row r="183" spans="2:27">
      <c r="B183" s="1839" t="s">
        <v>2127</v>
      </c>
      <c r="C183" s="1839"/>
      <c r="D183" s="1766"/>
      <c r="E183" s="1766"/>
      <c r="F183" s="1766"/>
      <c r="G183" s="1766"/>
      <c r="H183" s="1766"/>
      <c r="I183" s="1766"/>
      <c r="J183" s="1766"/>
      <c r="K183" s="1766"/>
      <c r="L183" s="1843"/>
      <c r="M183" s="1843"/>
      <c r="N183" s="1843"/>
      <c r="O183" s="1843"/>
      <c r="P183" s="1843"/>
      <c r="Q183" s="1843"/>
      <c r="R183" s="1843"/>
      <c r="S183" s="1843"/>
      <c r="T183" s="1843"/>
      <c r="U183" s="1843"/>
      <c r="V183" s="1843"/>
      <c r="W183" s="1843"/>
      <c r="X183" s="1843"/>
      <c r="Y183" s="1843"/>
      <c r="Z183" s="1844"/>
      <c r="AA183" s="1844"/>
    </row>
    <row r="184" spans="2:27">
      <c r="B184" s="1839" t="s">
        <v>2128</v>
      </c>
      <c r="C184" s="1839"/>
      <c r="D184" s="1766"/>
      <c r="E184" s="1766"/>
      <c r="F184" s="1766"/>
      <c r="G184" s="1766"/>
      <c r="H184" s="1766"/>
      <c r="I184" s="1766"/>
      <c r="J184" s="1766"/>
      <c r="K184" s="1766"/>
      <c r="L184" s="1843"/>
      <c r="M184" s="1843"/>
      <c r="N184" s="1843"/>
      <c r="O184" s="1843"/>
      <c r="P184" s="1843"/>
      <c r="Q184" s="1843"/>
      <c r="R184" s="1843"/>
      <c r="S184" s="1843"/>
      <c r="T184" s="1843"/>
      <c r="U184" s="1843"/>
      <c r="V184" s="1843"/>
      <c r="W184" s="1843"/>
      <c r="X184" s="1843"/>
      <c r="Y184" s="1843"/>
      <c r="Z184" s="1844"/>
      <c r="AA184" s="1844"/>
    </row>
    <row r="185" spans="2:27">
      <c r="B185" s="1839" t="s">
        <v>2129</v>
      </c>
      <c r="C185" s="1839"/>
      <c r="D185" s="1766"/>
      <c r="E185" s="1766"/>
      <c r="F185" s="1766"/>
      <c r="G185" s="1766"/>
      <c r="H185" s="1766"/>
      <c r="I185" s="1766"/>
      <c r="J185" s="1766"/>
      <c r="K185" s="1766"/>
      <c r="L185" s="1843"/>
      <c r="M185" s="1843"/>
      <c r="N185" s="1843"/>
      <c r="O185" s="1843"/>
      <c r="P185" s="1843"/>
      <c r="Q185" s="1843"/>
      <c r="R185" s="1843"/>
      <c r="S185" s="1843"/>
      <c r="T185" s="1843"/>
      <c r="U185" s="1843"/>
      <c r="V185" s="1843"/>
      <c r="W185" s="1843"/>
      <c r="X185" s="1843"/>
      <c r="Y185" s="1843"/>
      <c r="Z185" s="1844"/>
      <c r="AA185" s="1844"/>
    </row>
    <row r="186" spans="2:27">
      <c r="B186" s="1839" t="s">
        <v>2130</v>
      </c>
      <c r="C186" s="1839"/>
      <c r="D186" s="1766"/>
      <c r="E186" s="1766"/>
      <c r="F186" s="1766"/>
      <c r="G186" s="1766"/>
      <c r="H186" s="1766"/>
      <c r="I186" s="1766"/>
      <c r="J186" s="1766"/>
      <c r="K186" s="1766"/>
      <c r="L186" s="1843"/>
      <c r="M186" s="1843"/>
      <c r="N186" s="1843"/>
      <c r="O186" s="1843"/>
      <c r="P186" s="1843"/>
      <c r="Q186" s="1843"/>
      <c r="R186" s="1843"/>
      <c r="S186" s="1843"/>
      <c r="T186" s="1843"/>
      <c r="U186" s="1843"/>
      <c r="V186" s="1843"/>
      <c r="W186" s="1843"/>
      <c r="X186" s="1843"/>
      <c r="Y186" s="1843"/>
      <c r="Z186" s="1844"/>
      <c r="AA186" s="1844"/>
    </row>
    <row r="187" spans="2:27">
      <c r="B187" s="1839" t="s">
        <v>2131</v>
      </c>
      <c r="C187" s="1839"/>
      <c r="D187" s="1766"/>
      <c r="E187" s="1766"/>
      <c r="F187" s="1766"/>
      <c r="G187" s="1766"/>
      <c r="H187" s="1766"/>
      <c r="I187" s="1766"/>
      <c r="J187" s="1766"/>
      <c r="K187" s="1766"/>
      <c r="L187" s="1843"/>
      <c r="M187" s="1843"/>
      <c r="N187" s="1843"/>
      <c r="O187" s="1843"/>
      <c r="P187" s="1843"/>
      <c r="Q187" s="1843"/>
      <c r="R187" s="1843"/>
      <c r="S187" s="1843"/>
      <c r="T187" s="1843"/>
      <c r="U187" s="1843"/>
      <c r="V187" s="1843"/>
      <c r="W187" s="1843"/>
      <c r="X187" s="1843"/>
      <c r="Y187" s="1843"/>
      <c r="Z187" s="1844"/>
      <c r="AA187" s="1844"/>
    </row>
    <row r="188" spans="2:27">
      <c r="B188" s="1839" t="s">
        <v>2132</v>
      </c>
      <c r="C188" s="1839"/>
      <c r="D188" s="1766"/>
      <c r="E188" s="1766"/>
      <c r="F188" s="1766"/>
      <c r="G188" s="1766"/>
      <c r="H188" s="1766"/>
      <c r="I188" s="1766"/>
      <c r="J188" s="1766"/>
      <c r="K188" s="1766"/>
      <c r="L188" s="1843"/>
      <c r="M188" s="1843"/>
      <c r="N188" s="1843"/>
      <c r="O188" s="1843"/>
      <c r="P188" s="1843"/>
      <c r="Q188" s="1843"/>
      <c r="R188" s="1843"/>
      <c r="S188" s="1843"/>
      <c r="T188" s="1843"/>
      <c r="U188" s="1843"/>
      <c r="V188" s="1843"/>
      <c r="W188" s="1843"/>
      <c r="X188" s="1843"/>
      <c r="Y188" s="1843"/>
      <c r="Z188" s="1844"/>
      <c r="AA188" s="1844"/>
    </row>
    <row r="189" spans="2:27">
      <c r="B189" s="1839" t="s">
        <v>2133</v>
      </c>
      <c r="C189" s="1839"/>
      <c r="D189" s="1766"/>
      <c r="E189" s="1766"/>
      <c r="F189" s="1766"/>
      <c r="G189" s="1766"/>
      <c r="H189" s="1766"/>
      <c r="I189" s="1766"/>
      <c r="J189" s="1766"/>
      <c r="K189" s="1766"/>
      <c r="L189" s="1843"/>
      <c r="M189" s="1843"/>
      <c r="N189" s="1843"/>
      <c r="O189" s="1843"/>
      <c r="P189" s="1843"/>
      <c r="Q189" s="1843"/>
      <c r="R189" s="1843"/>
      <c r="S189" s="1843"/>
      <c r="T189" s="1843"/>
      <c r="U189" s="1843"/>
      <c r="V189" s="1843"/>
      <c r="W189" s="1843"/>
      <c r="X189" s="1843"/>
      <c r="Y189" s="1843"/>
      <c r="Z189" s="1844"/>
      <c r="AA189" s="1844"/>
    </row>
    <row r="190" spans="2:27">
      <c r="B190" s="1839" t="s">
        <v>2134</v>
      </c>
      <c r="C190" s="1839"/>
      <c r="D190" s="1766"/>
      <c r="E190" s="1766"/>
      <c r="F190" s="1766"/>
      <c r="G190" s="1766"/>
      <c r="H190" s="1766"/>
      <c r="I190" s="1766"/>
      <c r="J190" s="1766"/>
      <c r="K190" s="1766"/>
      <c r="L190" s="1843"/>
      <c r="M190" s="1843"/>
      <c r="N190" s="1843"/>
      <c r="O190" s="1843"/>
      <c r="P190" s="1843"/>
      <c r="Q190" s="1843"/>
      <c r="R190" s="1843"/>
      <c r="S190" s="1843"/>
      <c r="T190" s="1843"/>
      <c r="U190" s="1843"/>
      <c r="V190" s="1843"/>
      <c r="W190" s="1843"/>
      <c r="X190" s="1843"/>
      <c r="Y190" s="1843"/>
      <c r="Z190" s="1844"/>
      <c r="AA190" s="1844"/>
    </row>
    <row r="191" spans="2:27">
      <c r="B191" s="1839" t="s">
        <v>2135</v>
      </c>
      <c r="C191" s="1839"/>
      <c r="D191" s="1766"/>
      <c r="E191" s="1766"/>
      <c r="F191" s="1766"/>
      <c r="G191" s="1766"/>
      <c r="H191" s="1766"/>
      <c r="I191" s="1766"/>
      <c r="J191" s="1766"/>
      <c r="K191" s="1766"/>
      <c r="L191" s="1843"/>
      <c r="M191" s="1843"/>
      <c r="N191" s="1843"/>
      <c r="O191" s="1843"/>
      <c r="P191" s="1843"/>
      <c r="Q191" s="1843"/>
      <c r="R191" s="1843"/>
      <c r="S191" s="1843"/>
      <c r="T191" s="1843"/>
      <c r="U191" s="1843"/>
      <c r="V191" s="1843"/>
      <c r="W191" s="1843"/>
      <c r="X191" s="1843"/>
      <c r="Y191" s="1843"/>
      <c r="Z191" s="1844"/>
      <c r="AA191" s="1844"/>
    </row>
    <row r="192" spans="2:27">
      <c r="B192" s="1839" t="s">
        <v>2136</v>
      </c>
      <c r="C192" s="1839"/>
      <c r="D192" s="1766"/>
      <c r="E192" s="1766"/>
      <c r="F192" s="1766"/>
      <c r="G192" s="1766"/>
      <c r="H192" s="1766"/>
      <c r="I192" s="1766"/>
      <c r="J192" s="1766"/>
      <c r="K192" s="1766"/>
      <c r="L192" s="1847"/>
      <c r="M192" s="1847"/>
      <c r="N192" s="1847"/>
      <c r="O192" s="1847"/>
      <c r="P192" s="1843"/>
      <c r="Q192" s="1843"/>
      <c r="R192" s="1843"/>
      <c r="S192" s="1843"/>
      <c r="T192" s="1843"/>
      <c r="U192" s="1843"/>
      <c r="V192" s="1843"/>
      <c r="W192" s="1843"/>
      <c r="X192" s="1843"/>
      <c r="Y192" s="1843"/>
      <c r="Z192" s="1844"/>
      <c r="AA192" s="1844"/>
    </row>
    <row r="193" spans="2:27">
      <c r="B193" s="1839" t="s">
        <v>2137</v>
      </c>
      <c r="C193" s="1839"/>
      <c r="D193" s="1766"/>
      <c r="E193" s="1766"/>
      <c r="F193" s="1766"/>
      <c r="G193" s="1766"/>
      <c r="H193" s="1766"/>
      <c r="I193" s="1766"/>
      <c r="J193" s="1766"/>
      <c r="K193" s="1766"/>
      <c r="L193" s="1847"/>
      <c r="M193" s="1847"/>
      <c r="N193" s="1847"/>
      <c r="O193" s="1847"/>
      <c r="P193" s="1843"/>
      <c r="Q193" s="1843"/>
      <c r="R193" s="1843"/>
      <c r="S193" s="1843"/>
      <c r="T193" s="1843"/>
      <c r="U193" s="1843"/>
      <c r="V193" s="1843"/>
      <c r="W193" s="1843"/>
      <c r="X193" s="1843"/>
      <c r="Y193" s="1843"/>
      <c r="Z193" s="1844"/>
      <c r="AA193" s="1844"/>
    </row>
    <row r="194" spans="2:27">
      <c r="B194" s="1839" t="s">
        <v>2138</v>
      </c>
      <c r="C194" s="1839"/>
      <c r="D194" s="1766"/>
      <c r="E194" s="1766"/>
      <c r="F194" s="1766"/>
      <c r="G194" s="1766"/>
      <c r="H194" s="1766"/>
      <c r="I194" s="1766"/>
      <c r="J194" s="1766"/>
      <c r="K194" s="1766"/>
      <c r="L194" s="1847"/>
      <c r="M194" s="1847"/>
      <c r="N194" s="1847"/>
      <c r="O194" s="1847"/>
      <c r="P194" s="1843"/>
      <c r="Q194" s="1843"/>
      <c r="R194" s="1843"/>
      <c r="S194" s="1843"/>
      <c r="T194" s="1843"/>
      <c r="U194" s="1843"/>
      <c r="V194" s="1843"/>
      <c r="W194" s="1843"/>
      <c r="X194" s="1843"/>
      <c r="Y194" s="1843"/>
      <c r="Z194" s="1844"/>
      <c r="AA194" s="1844"/>
    </row>
    <row r="195" spans="2:27">
      <c r="B195" s="1839" t="s">
        <v>2139</v>
      </c>
      <c r="C195" s="1839"/>
      <c r="D195" s="1766"/>
      <c r="E195" s="1766"/>
      <c r="F195" s="1766"/>
      <c r="G195" s="1766"/>
      <c r="H195" s="1766"/>
      <c r="I195" s="1766"/>
      <c r="J195" s="1766"/>
      <c r="K195" s="1766"/>
      <c r="L195" s="1847"/>
      <c r="M195" s="1847"/>
      <c r="N195" s="1847"/>
      <c r="O195" s="1847"/>
      <c r="P195" s="1843"/>
      <c r="Q195" s="1843"/>
      <c r="R195" s="1843"/>
      <c r="S195" s="1843"/>
      <c r="T195" s="1843"/>
      <c r="U195" s="1843"/>
      <c r="V195" s="1843"/>
      <c r="W195" s="1843"/>
      <c r="X195" s="1843"/>
      <c r="Y195" s="1843"/>
      <c r="Z195" s="1844"/>
      <c r="AA195" s="1844"/>
    </row>
    <row r="196" spans="2:27">
      <c r="B196" s="1839" t="s">
        <v>2140</v>
      </c>
      <c r="C196" s="1839"/>
      <c r="D196" s="1766"/>
      <c r="E196" s="1766"/>
      <c r="F196" s="1766"/>
      <c r="G196" s="1766"/>
      <c r="H196" s="1766"/>
      <c r="I196" s="1766"/>
      <c r="J196" s="1766"/>
      <c r="K196" s="1766"/>
      <c r="L196" s="1847"/>
      <c r="M196" s="1847"/>
      <c r="N196" s="1847"/>
      <c r="O196" s="1847"/>
      <c r="P196" s="1843"/>
      <c r="Q196" s="1843"/>
      <c r="R196" s="1843"/>
      <c r="S196" s="1843"/>
      <c r="T196" s="1843"/>
      <c r="U196" s="1843"/>
      <c r="V196" s="1843"/>
      <c r="W196" s="1843"/>
      <c r="X196" s="1843"/>
      <c r="Y196" s="1843"/>
      <c r="Z196" s="1844"/>
      <c r="AA196" s="1844"/>
    </row>
    <row r="197" spans="2:27">
      <c r="B197" s="1839" t="s">
        <v>2141</v>
      </c>
      <c r="C197" s="1839"/>
      <c r="D197" s="1766"/>
      <c r="E197" s="1766"/>
      <c r="F197" s="1766"/>
      <c r="G197" s="1766"/>
      <c r="H197" s="1766"/>
      <c r="I197" s="1766"/>
      <c r="J197" s="1766"/>
      <c r="K197" s="1766"/>
      <c r="L197" s="1843"/>
      <c r="M197" s="1843"/>
      <c r="N197" s="1843"/>
      <c r="O197" s="1843"/>
      <c r="P197" s="1843"/>
      <c r="Q197" s="1843"/>
      <c r="R197" s="1843"/>
      <c r="S197" s="1843"/>
      <c r="T197" s="1843"/>
      <c r="U197" s="1843"/>
      <c r="V197" s="1843"/>
      <c r="W197" s="1843"/>
      <c r="X197" s="1843"/>
      <c r="Y197" s="1843"/>
      <c r="Z197" s="1844"/>
      <c r="AA197" s="1844"/>
    </row>
    <row r="198" spans="2:27">
      <c r="B198" s="1839" t="s">
        <v>2142</v>
      </c>
      <c r="C198" s="1839"/>
      <c r="D198" s="1766"/>
      <c r="E198" s="1766"/>
      <c r="F198" s="1766"/>
      <c r="G198" s="1766"/>
      <c r="H198" s="1766"/>
      <c r="I198" s="1766"/>
      <c r="J198" s="1766"/>
      <c r="K198" s="1766"/>
      <c r="L198" s="1843"/>
      <c r="M198" s="1843"/>
      <c r="N198" s="1843"/>
      <c r="O198" s="1843"/>
      <c r="P198" s="1843"/>
      <c r="Q198" s="1843"/>
      <c r="R198" s="1843"/>
      <c r="S198" s="1843"/>
      <c r="T198" s="1843"/>
      <c r="U198" s="1843"/>
      <c r="V198" s="1843"/>
      <c r="W198" s="1843"/>
      <c r="X198" s="1843"/>
      <c r="Y198" s="1843"/>
      <c r="Z198" s="1844"/>
      <c r="AA198" s="1844"/>
    </row>
    <row r="199" spans="2:27">
      <c r="B199" s="1839" t="s">
        <v>2143</v>
      </c>
      <c r="C199" s="1839"/>
      <c r="D199" s="1766"/>
      <c r="E199" s="1766"/>
      <c r="F199" s="1766"/>
      <c r="G199" s="1766"/>
      <c r="H199" s="1766"/>
      <c r="I199" s="1766"/>
      <c r="J199" s="1766"/>
      <c r="K199" s="1766"/>
      <c r="L199" s="1847"/>
      <c r="M199" s="1847"/>
      <c r="N199" s="1847"/>
      <c r="O199" s="1847"/>
      <c r="P199" s="1843"/>
      <c r="Q199" s="1843"/>
      <c r="R199" s="1843"/>
      <c r="S199" s="1843"/>
      <c r="T199" s="1843"/>
      <c r="U199" s="1843"/>
      <c r="V199" s="1843"/>
      <c r="W199" s="1843"/>
      <c r="X199" s="1843"/>
      <c r="Y199" s="1843"/>
      <c r="Z199" s="1844"/>
      <c r="AA199" s="1844"/>
    </row>
    <row r="200" spans="2:27">
      <c r="B200" s="1839" t="s">
        <v>2144</v>
      </c>
      <c r="C200" s="1839"/>
      <c r="D200" s="1766"/>
      <c r="E200" s="1766"/>
      <c r="F200" s="1766"/>
      <c r="G200" s="1766"/>
      <c r="H200" s="1766"/>
      <c r="I200" s="1766"/>
      <c r="J200" s="1766"/>
      <c r="K200" s="1766"/>
      <c r="L200" s="1847"/>
      <c r="M200" s="1847"/>
      <c r="N200" s="1847"/>
      <c r="O200" s="1847"/>
      <c r="P200" s="1843"/>
      <c r="Q200" s="1843"/>
      <c r="R200" s="1843"/>
      <c r="S200" s="1843"/>
      <c r="T200" s="1843"/>
      <c r="U200" s="1843"/>
      <c r="V200" s="1843"/>
      <c r="W200" s="1843"/>
      <c r="X200" s="1843"/>
      <c r="Y200" s="1843"/>
      <c r="Z200" s="1844"/>
      <c r="AA200" s="1844"/>
    </row>
    <row r="201" spans="2:27">
      <c r="B201" s="1839" t="s">
        <v>2145</v>
      </c>
      <c r="C201" s="1839"/>
      <c r="D201" s="1766"/>
      <c r="E201" s="1766"/>
      <c r="F201" s="1766"/>
      <c r="G201" s="1766"/>
      <c r="H201" s="1766"/>
      <c r="I201" s="1766"/>
      <c r="J201" s="1766"/>
      <c r="K201" s="1766"/>
      <c r="L201" s="1847"/>
      <c r="M201" s="1847"/>
      <c r="N201" s="1847"/>
      <c r="O201" s="1847"/>
      <c r="P201" s="1843"/>
      <c r="Q201" s="1843"/>
      <c r="R201" s="1843"/>
      <c r="S201" s="1843"/>
      <c r="T201" s="1843"/>
      <c r="U201" s="1843"/>
      <c r="V201" s="1843"/>
      <c r="W201" s="1843"/>
      <c r="X201" s="1843"/>
      <c r="Y201" s="1843"/>
      <c r="Z201" s="1844"/>
      <c r="AA201" s="1844"/>
    </row>
    <row r="202" spans="2:27">
      <c r="B202" s="1839" t="s">
        <v>2146</v>
      </c>
      <c r="C202" s="1839"/>
      <c r="D202" s="1766"/>
      <c r="E202" s="1766"/>
      <c r="F202" s="1766"/>
      <c r="G202" s="1766"/>
      <c r="H202" s="1766"/>
      <c r="I202" s="1766"/>
      <c r="J202" s="1766"/>
      <c r="K202" s="1766"/>
      <c r="L202" s="1847"/>
      <c r="M202" s="1847"/>
      <c r="N202" s="1847"/>
      <c r="O202" s="1847"/>
      <c r="P202" s="1843"/>
      <c r="Q202" s="1843"/>
      <c r="R202" s="1843"/>
      <c r="S202" s="1843"/>
      <c r="T202" s="1843"/>
      <c r="U202" s="1843"/>
      <c r="V202" s="1843"/>
      <c r="W202" s="1843"/>
      <c r="X202" s="1843"/>
      <c r="Y202" s="1843"/>
      <c r="Z202" s="1844"/>
      <c r="AA202" s="1844"/>
    </row>
    <row r="203" spans="2:27">
      <c r="B203" s="1839" t="s">
        <v>2147</v>
      </c>
      <c r="C203" s="1839"/>
      <c r="D203" s="1766"/>
      <c r="E203" s="1766"/>
      <c r="F203" s="1766"/>
      <c r="G203" s="1766"/>
      <c r="H203" s="1766"/>
      <c r="I203" s="1766"/>
      <c r="J203" s="1766"/>
      <c r="K203" s="1766"/>
      <c r="L203" s="1843"/>
      <c r="M203" s="1843"/>
      <c r="N203" s="1843"/>
      <c r="O203" s="1843"/>
      <c r="P203" s="1843"/>
      <c r="Q203" s="1843"/>
      <c r="R203" s="1843"/>
      <c r="S203" s="1843"/>
      <c r="T203" s="1843"/>
      <c r="U203" s="1843"/>
      <c r="V203" s="1843"/>
      <c r="W203" s="1843"/>
      <c r="X203" s="1843"/>
      <c r="Y203" s="1843"/>
      <c r="Z203" s="1844"/>
      <c r="AA203" s="1844"/>
    </row>
    <row r="204" spans="2:27">
      <c r="B204" s="1839" t="s">
        <v>2148</v>
      </c>
      <c r="C204" s="1839"/>
      <c r="D204" s="1766"/>
      <c r="E204" s="1766"/>
      <c r="F204" s="1766"/>
      <c r="G204" s="1766"/>
      <c r="H204" s="1766"/>
      <c r="I204" s="1766"/>
      <c r="J204" s="1766"/>
      <c r="K204" s="1766"/>
      <c r="L204" s="1843"/>
      <c r="M204" s="1843"/>
      <c r="N204" s="1843"/>
      <c r="O204" s="1843"/>
      <c r="P204" s="1843"/>
      <c r="Q204" s="1843"/>
      <c r="R204" s="1843"/>
      <c r="S204" s="1843"/>
      <c r="T204" s="1843"/>
      <c r="U204" s="1843"/>
      <c r="V204" s="1843"/>
      <c r="W204" s="1843"/>
      <c r="X204" s="1843"/>
      <c r="Y204" s="1843"/>
      <c r="Z204" s="1844"/>
      <c r="AA204" s="1844"/>
    </row>
    <row r="205" spans="2:27">
      <c r="B205" s="1839" t="s">
        <v>2149</v>
      </c>
      <c r="C205" s="1839"/>
      <c r="D205" s="1766"/>
      <c r="E205" s="1766"/>
      <c r="F205" s="1766"/>
      <c r="G205" s="1766"/>
      <c r="H205" s="1766"/>
      <c r="I205" s="1766"/>
      <c r="J205" s="1766"/>
      <c r="K205" s="1766"/>
      <c r="L205" s="1843"/>
      <c r="M205" s="1843"/>
      <c r="N205" s="1843"/>
      <c r="O205" s="1843"/>
      <c r="P205" s="1843"/>
      <c r="Q205" s="1843"/>
      <c r="R205" s="1843"/>
      <c r="S205" s="1843"/>
      <c r="T205" s="1843"/>
      <c r="U205" s="1843"/>
      <c r="V205" s="1843"/>
      <c r="W205" s="1843"/>
      <c r="X205" s="1843"/>
      <c r="Y205" s="1843"/>
      <c r="Z205" s="1844"/>
      <c r="AA205" s="1844"/>
    </row>
    <row r="206" spans="2:27">
      <c r="B206" s="1839" t="s">
        <v>2150</v>
      </c>
      <c r="C206" s="1839"/>
      <c r="D206" s="1766"/>
      <c r="E206" s="1766"/>
      <c r="F206" s="1766"/>
      <c r="G206" s="1766"/>
      <c r="H206" s="1766"/>
      <c r="I206" s="1766"/>
      <c r="J206" s="1766"/>
      <c r="K206" s="1766"/>
      <c r="L206" s="1843"/>
      <c r="M206" s="1843"/>
      <c r="N206" s="1843"/>
      <c r="O206" s="1843"/>
      <c r="P206" s="1843"/>
      <c r="Q206" s="1843"/>
      <c r="R206" s="1843"/>
      <c r="S206" s="1843"/>
      <c r="T206" s="1843"/>
      <c r="U206" s="1843"/>
      <c r="V206" s="1843"/>
      <c r="W206" s="1843"/>
      <c r="X206" s="1843"/>
      <c r="Y206" s="1843"/>
      <c r="Z206" s="1844"/>
      <c r="AA206" s="1844"/>
    </row>
    <row r="207" spans="2:27">
      <c r="B207" s="1839" t="s">
        <v>2151</v>
      </c>
      <c r="C207" s="1839"/>
      <c r="D207" s="1766"/>
      <c r="E207" s="1766"/>
      <c r="F207" s="1766"/>
      <c r="G207" s="1766"/>
      <c r="H207" s="1766"/>
      <c r="I207" s="1766"/>
      <c r="J207" s="1766"/>
      <c r="K207" s="1766"/>
      <c r="L207" s="1847"/>
      <c r="M207" s="1847"/>
      <c r="N207" s="1847"/>
      <c r="O207" s="1847"/>
      <c r="P207" s="1843"/>
      <c r="Q207" s="1843"/>
      <c r="R207" s="1843"/>
      <c r="S207" s="1843"/>
      <c r="T207" s="1843"/>
      <c r="U207" s="1843"/>
      <c r="V207" s="1843"/>
      <c r="W207" s="1843"/>
      <c r="X207" s="1843"/>
      <c r="Y207" s="1843"/>
      <c r="Z207" s="1844"/>
      <c r="AA207" s="1844"/>
    </row>
    <row r="208" spans="2:27">
      <c r="B208" s="1839" t="s">
        <v>2152</v>
      </c>
      <c r="C208" s="1839"/>
      <c r="D208" s="1766"/>
      <c r="E208" s="1766"/>
      <c r="F208" s="1766"/>
      <c r="G208" s="1766"/>
      <c r="H208" s="1766"/>
      <c r="I208" s="1766"/>
      <c r="J208" s="1766"/>
      <c r="K208" s="1766"/>
      <c r="L208" s="1847"/>
      <c r="M208" s="1847"/>
      <c r="N208" s="1847"/>
      <c r="O208" s="1847"/>
      <c r="P208" s="1843"/>
      <c r="Q208" s="1843"/>
      <c r="R208" s="1843"/>
      <c r="S208" s="1843"/>
      <c r="T208" s="1843"/>
      <c r="U208" s="1843"/>
      <c r="V208" s="1843"/>
      <c r="W208" s="1843"/>
      <c r="X208" s="1843"/>
      <c r="Y208" s="1843"/>
      <c r="Z208" s="1844"/>
      <c r="AA208" s="1844"/>
    </row>
    <row r="209" spans="2:27">
      <c r="B209" s="1839" t="s">
        <v>2153</v>
      </c>
      <c r="C209" s="1839"/>
      <c r="D209" s="1766"/>
      <c r="E209" s="1766"/>
      <c r="F209" s="1766"/>
      <c r="G209" s="1766"/>
      <c r="H209" s="1766"/>
      <c r="I209" s="1766"/>
      <c r="J209" s="1766"/>
      <c r="K209" s="1766"/>
      <c r="L209" s="1847"/>
      <c r="M209" s="1847"/>
      <c r="N209" s="1847"/>
      <c r="O209" s="1847"/>
      <c r="P209" s="1843"/>
      <c r="Q209" s="1843"/>
      <c r="R209" s="1843"/>
      <c r="S209" s="1843"/>
      <c r="T209" s="1843"/>
      <c r="U209" s="1843"/>
      <c r="V209" s="1843"/>
      <c r="W209" s="1843"/>
      <c r="X209" s="1843"/>
      <c r="Y209" s="1843"/>
      <c r="Z209" s="1844"/>
      <c r="AA209" s="1844"/>
    </row>
    <row r="210" spans="2:27">
      <c r="B210" s="1845" t="s">
        <v>2154</v>
      </c>
      <c r="C210" s="1738"/>
      <c r="D210" s="1766"/>
      <c r="E210" s="1766"/>
      <c r="F210" s="1766"/>
      <c r="G210" s="1766"/>
      <c r="H210" s="1766"/>
      <c r="I210" s="1766"/>
      <c r="J210" s="1766"/>
      <c r="K210" s="1766"/>
      <c r="L210" s="1848"/>
      <c r="M210" s="1848"/>
      <c r="N210" s="1848"/>
      <c r="O210" s="1848"/>
      <c r="P210" s="1849"/>
      <c r="Q210" s="1849"/>
      <c r="R210" s="1849"/>
      <c r="S210" s="1849"/>
      <c r="T210" s="1849"/>
      <c r="U210" s="1849"/>
      <c r="V210" s="1849"/>
      <c r="W210" s="1849"/>
      <c r="X210" s="1849"/>
      <c r="Y210" s="1849"/>
      <c r="Z210" s="1849"/>
      <c r="AA210" s="1849"/>
    </row>
    <row r="211" spans="2:27" ht="26.25" customHeight="1">
      <c r="B211" s="1765" t="s">
        <v>2157</v>
      </c>
      <c r="C211" s="1836"/>
      <c r="D211" s="1766"/>
      <c r="E211" s="1766"/>
      <c r="F211" s="1766"/>
      <c r="G211" s="1766"/>
      <c r="H211" s="1766"/>
      <c r="I211" s="1766"/>
      <c r="J211" s="1766"/>
      <c r="K211" s="1766"/>
      <c r="L211" s="1766"/>
      <c r="M211" s="1766"/>
      <c r="N211" s="1766"/>
      <c r="O211" s="1766"/>
      <c r="P211" s="1766"/>
      <c r="Q211" s="1766"/>
      <c r="R211" s="1766"/>
      <c r="S211" s="1766"/>
      <c r="T211" s="1766"/>
      <c r="U211" s="1766"/>
      <c r="V211" s="1766"/>
      <c r="W211" s="1766"/>
      <c r="X211" s="1766"/>
      <c r="Y211" s="1766"/>
      <c r="Z211" s="1766"/>
      <c r="AA211" s="1766"/>
    </row>
    <row r="212" spans="2:27" ht="15.75" customHeight="1">
      <c r="B212" s="1765"/>
      <c r="C212" s="1739"/>
      <c r="D212" s="1766"/>
      <c r="E212" s="1766"/>
      <c r="F212" s="1766"/>
      <c r="G212" s="1766"/>
      <c r="H212" s="1766"/>
      <c r="I212" s="1766"/>
      <c r="J212" s="1766"/>
      <c r="K212" s="1766"/>
      <c r="L212" s="1766"/>
      <c r="M212" s="1766"/>
      <c r="N212" s="1766"/>
      <c r="O212" s="1766"/>
      <c r="P212" s="1766"/>
      <c r="Q212" s="1766"/>
      <c r="R212" s="1766"/>
      <c r="S212" s="1766"/>
      <c r="T212" s="1766"/>
      <c r="U212" s="1766"/>
      <c r="V212" s="1766"/>
      <c r="W212" s="1766"/>
      <c r="X212" s="1766"/>
      <c r="Y212" s="1766"/>
      <c r="Z212" s="1766"/>
      <c r="AA212" s="1766"/>
    </row>
    <row r="213" spans="2:27">
      <c r="B213" s="1838" t="s">
        <v>2158</v>
      </c>
      <c r="C213" s="1850"/>
      <c r="D213" s="1766"/>
      <c r="E213" s="1766"/>
      <c r="F213" s="1766"/>
      <c r="G213" s="1766"/>
      <c r="H213" s="1766"/>
      <c r="I213" s="1766"/>
      <c r="J213" s="1766"/>
      <c r="K213" s="1766"/>
      <c r="L213" s="1766"/>
      <c r="M213" s="1766"/>
      <c r="N213" s="1766"/>
      <c r="O213" s="1766"/>
      <c r="P213" s="1766"/>
      <c r="Q213" s="1766"/>
      <c r="R213" s="1766"/>
      <c r="S213" s="1766"/>
      <c r="T213" s="1766"/>
      <c r="U213" s="1766"/>
      <c r="V213" s="1766"/>
      <c r="W213" s="1766"/>
      <c r="X213" s="1766"/>
      <c r="Y213" s="1766"/>
      <c r="Z213" s="1766"/>
      <c r="AA213" s="1766"/>
    </row>
    <row r="214" spans="2:27" ht="25.5">
      <c r="B214" s="1838"/>
      <c r="C214" s="1837" t="s">
        <v>2159</v>
      </c>
      <c r="D214" s="1766"/>
      <c r="E214" s="1766"/>
      <c r="F214" s="1766"/>
      <c r="G214" s="1766"/>
      <c r="H214" s="1766"/>
      <c r="I214" s="1766"/>
      <c r="J214" s="1766"/>
      <c r="K214" s="1766"/>
      <c r="L214" s="1766"/>
      <c r="M214" s="1766"/>
      <c r="N214" s="1766"/>
      <c r="O214" s="1766"/>
      <c r="P214" s="1766"/>
      <c r="Q214" s="1766"/>
      <c r="R214" s="1766"/>
      <c r="S214" s="1766"/>
      <c r="T214" s="1766"/>
      <c r="U214" s="1766"/>
      <c r="V214" s="1766"/>
      <c r="W214" s="1766"/>
      <c r="X214" s="1766"/>
      <c r="Y214" s="1766"/>
      <c r="Z214" s="1766"/>
      <c r="AA214" s="1766"/>
    </row>
    <row r="215" spans="2:27">
      <c r="B215" s="1766" t="s">
        <v>2160</v>
      </c>
      <c r="C215" s="1738"/>
      <c r="D215" s="1766"/>
      <c r="E215" s="1766"/>
      <c r="F215" s="1766"/>
      <c r="G215" s="1766"/>
      <c r="H215" s="1766"/>
      <c r="I215" s="1766"/>
      <c r="J215" s="1766"/>
      <c r="K215" s="1766"/>
      <c r="L215" s="1851"/>
      <c r="M215" s="1851"/>
      <c r="N215" s="1851"/>
      <c r="O215" s="1852"/>
      <c r="P215" s="1852"/>
      <c r="Q215" s="1852"/>
      <c r="R215" s="1852"/>
      <c r="S215" s="1852"/>
      <c r="T215" s="1852"/>
      <c r="U215" s="1852"/>
      <c r="V215" s="1852"/>
      <c r="W215" s="1852"/>
      <c r="X215" s="1852"/>
      <c r="Y215" s="1853"/>
      <c r="Z215" s="1854"/>
      <c r="AA215" s="1854"/>
    </row>
    <row r="216" spans="2:27">
      <c r="B216" s="1855" t="s">
        <v>2161</v>
      </c>
      <c r="C216" s="1738"/>
      <c r="D216" s="1766"/>
      <c r="E216" s="1766"/>
      <c r="F216" s="1766"/>
      <c r="G216" s="1766"/>
      <c r="H216" s="1766"/>
      <c r="I216" s="1766"/>
      <c r="J216" s="1766"/>
      <c r="K216" s="1766"/>
      <c r="L216" s="1856"/>
      <c r="M216" s="1856"/>
      <c r="N216" s="1856"/>
      <c r="O216" s="1856"/>
      <c r="P216" s="1856"/>
      <c r="Q216" s="1856"/>
      <c r="R216" s="1856"/>
      <c r="S216" s="1856"/>
      <c r="T216" s="1856"/>
      <c r="U216" s="1856"/>
      <c r="V216" s="1856"/>
      <c r="W216" s="1856"/>
      <c r="X216" s="1856"/>
      <c r="Y216" s="1857"/>
      <c r="Z216" s="1856"/>
      <c r="AA216" s="1856"/>
    </row>
    <row r="217" spans="2:27">
      <c r="B217" s="1858" t="s">
        <v>2162</v>
      </c>
      <c r="C217" s="1738"/>
      <c r="D217" s="1766"/>
      <c r="E217" s="1766"/>
      <c r="F217" s="1766"/>
      <c r="G217" s="1766"/>
      <c r="H217" s="1766"/>
      <c r="I217" s="1766"/>
      <c r="J217" s="1766"/>
      <c r="K217" s="1766"/>
      <c r="L217" s="1846"/>
      <c r="M217" s="1846"/>
      <c r="N217" s="1846"/>
      <c r="O217" s="1846"/>
      <c r="P217" s="1846"/>
      <c r="Q217" s="1846"/>
      <c r="R217" s="1846"/>
      <c r="S217" s="1846"/>
      <c r="T217" s="1846"/>
      <c r="U217" s="1846"/>
      <c r="V217" s="1846"/>
      <c r="W217" s="1846"/>
      <c r="X217" s="1846"/>
      <c r="Y217" s="1846"/>
      <c r="Z217" s="1846"/>
      <c r="AA217" s="1846"/>
    </row>
    <row r="218" spans="2:27">
      <c r="B218" s="1855"/>
      <c r="C218" s="1738" t="s">
        <v>2163</v>
      </c>
      <c r="D218" s="1766"/>
      <c r="E218" s="1766"/>
      <c r="F218" s="1766"/>
      <c r="G218" s="1766"/>
      <c r="H218" s="1766"/>
      <c r="I218" s="1766"/>
      <c r="J218" s="1766"/>
      <c r="K218" s="1766"/>
      <c r="L218" s="1859"/>
      <c r="M218" s="1859"/>
      <c r="N218" s="1859"/>
      <c r="O218" s="1859"/>
      <c r="P218" s="1859"/>
      <c r="Q218" s="1859"/>
      <c r="R218" s="1859"/>
      <c r="S218" s="1859"/>
      <c r="T218" s="1859"/>
      <c r="U218" s="1859"/>
      <c r="V218" s="1859"/>
      <c r="W218" s="1859"/>
      <c r="X218" s="1859"/>
      <c r="Y218" s="1859"/>
      <c r="Z218" s="1859"/>
      <c r="AA218" s="1859"/>
    </row>
    <row r="219" spans="2:27">
      <c r="B219" s="1766" t="s">
        <v>2164</v>
      </c>
      <c r="C219" s="1738"/>
      <c r="D219" s="1766"/>
      <c r="E219" s="1766"/>
      <c r="F219" s="1766"/>
      <c r="G219" s="1766"/>
      <c r="H219" s="1766"/>
      <c r="I219" s="1766"/>
      <c r="J219" s="1766"/>
      <c r="K219" s="1766"/>
      <c r="L219" s="1860"/>
      <c r="M219" s="1860"/>
      <c r="N219" s="1860"/>
      <c r="O219" s="1856"/>
      <c r="P219" s="1856"/>
      <c r="Q219" s="1856"/>
      <c r="R219" s="1856"/>
      <c r="S219" s="1856"/>
      <c r="T219" s="1856"/>
      <c r="U219" s="1856"/>
      <c r="V219" s="1856"/>
      <c r="W219" s="1856"/>
      <c r="X219" s="1856"/>
      <c r="Y219" s="1856"/>
      <c r="Z219" s="1861"/>
      <c r="AA219" s="1856"/>
    </row>
    <row r="220" spans="2:27">
      <c r="B220" s="1855" t="s">
        <v>2165</v>
      </c>
      <c r="C220" s="1738"/>
      <c r="D220" s="1766"/>
      <c r="E220" s="1766"/>
      <c r="F220" s="1766"/>
      <c r="G220" s="1766"/>
      <c r="H220" s="1766"/>
      <c r="I220" s="1766"/>
      <c r="J220" s="1766"/>
      <c r="K220" s="1766"/>
      <c r="L220" s="1856"/>
      <c r="M220" s="1856"/>
      <c r="N220" s="1856"/>
      <c r="O220" s="1856"/>
      <c r="P220" s="1856"/>
      <c r="Q220" s="1856"/>
      <c r="R220" s="1856"/>
      <c r="S220" s="1856"/>
      <c r="T220" s="1856"/>
      <c r="U220" s="1856"/>
      <c r="V220" s="1856"/>
      <c r="W220" s="1856"/>
      <c r="X220" s="1856"/>
      <c r="Y220" s="1856"/>
      <c r="Z220" s="1856"/>
      <c r="AA220" s="1856"/>
    </row>
    <row r="221" spans="2:27">
      <c r="C221" s="1764"/>
    </row>
    <row r="227" spans="12:23" s="1764" customFormat="1"/>
    <row r="228" spans="12:23" s="1764" customFormat="1">
      <c r="L228" s="1862"/>
      <c r="M228" s="1862"/>
      <c r="N228" s="1862"/>
      <c r="O228" s="1862"/>
      <c r="P228" s="1862"/>
      <c r="Q228" s="1862"/>
      <c r="R228" s="1862"/>
      <c r="S228" s="1862"/>
      <c r="T228" s="1862"/>
      <c r="U228" s="1862"/>
      <c r="V228" s="1862"/>
      <c r="W228" s="1862"/>
    </row>
    <row r="229" spans="12:23" s="1764" customFormat="1">
      <c r="L229" s="1863"/>
      <c r="M229" s="1863"/>
      <c r="N229" s="1863"/>
      <c r="O229" s="1863"/>
      <c r="P229" s="1863"/>
      <c r="Q229" s="1863"/>
      <c r="R229" s="1863"/>
      <c r="S229" s="1863"/>
      <c r="T229" s="1863"/>
      <c r="U229" s="1863"/>
      <c r="V229" s="1863"/>
      <c r="W229" s="1863"/>
    </row>
    <row r="235" spans="12:23" s="1764" customFormat="1">
      <c r="R235" s="1864"/>
    </row>
  </sheetData>
  <mergeCells count="1">
    <mergeCell ref="Z7:AA7"/>
  </mergeCells>
  <pageMargins left="0.70866141732283472" right="0.70866141732283472" top="0.74803149606299213" bottom="0.74803149606299213" header="0.31496062992125984" footer="0.31496062992125984"/>
  <pageSetup paperSize="8" scale="44" fitToHeight="2" orientation="landscape" r:id="rId1"/>
  <legacyDrawing r:id="rId2"/>
</worksheet>
</file>

<file path=xl/worksheets/sheet68.xml><?xml version="1.0" encoding="utf-8"?>
<worksheet xmlns="http://schemas.openxmlformats.org/spreadsheetml/2006/main" xmlns:r="http://schemas.openxmlformats.org/officeDocument/2006/relationships">
  <sheetPr>
    <tabColor theme="9" tint="0.59999389629810485"/>
    <pageSetUpPr fitToPage="1"/>
  </sheetPr>
  <dimension ref="A1:AJ792"/>
  <sheetViews>
    <sheetView zoomScale="70" zoomScaleNormal="70" workbookViewId="0">
      <pane ySplit="8" topLeftCell="A9" activePane="bottomLeft" state="frozen"/>
      <selection activeCell="B145" sqref="B145"/>
      <selection pane="bottomLeft" activeCell="B15" sqref="B15"/>
    </sheetView>
  </sheetViews>
  <sheetFormatPr defaultRowHeight="12.75"/>
  <cols>
    <col min="1" max="1" width="16" customWidth="1"/>
    <col min="2" max="2" width="36.25" customWidth="1"/>
    <col min="3" max="3" width="10.625" customWidth="1"/>
    <col min="4" max="4" width="10.125" customWidth="1"/>
    <col min="6" max="6" width="9.375" customWidth="1"/>
    <col min="9" max="9" width="37.5" bestFit="1" customWidth="1"/>
    <col min="10" max="10" width="14.75" bestFit="1" customWidth="1"/>
    <col min="11" max="11" width="13.125" customWidth="1"/>
    <col min="12" max="27" width="10.25" customWidth="1"/>
  </cols>
  <sheetData>
    <row r="1" spans="1:25" ht="24.75">
      <c r="A1" s="1720" t="s">
        <v>151</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row>
    <row r="2" spans="1:25" ht="24.75">
      <c r="A2" s="1825" t="s">
        <v>1792</v>
      </c>
      <c r="B2" s="1743"/>
      <c r="C2" s="1743"/>
      <c r="D2" s="1743"/>
      <c r="E2" s="1743"/>
      <c r="F2" s="1743"/>
      <c r="G2" s="1743"/>
      <c r="H2" s="1743"/>
      <c r="I2" s="1743"/>
      <c r="J2" s="1743"/>
      <c r="K2" s="1743"/>
      <c r="L2" s="1743"/>
      <c r="M2" s="1743"/>
      <c r="N2" s="1834"/>
      <c r="O2" s="1743"/>
      <c r="P2" s="1743"/>
      <c r="Q2" s="1743"/>
      <c r="R2" s="1743"/>
      <c r="S2" s="1743"/>
      <c r="T2" s="1743"/>
      <c r="U2" s="1743"/>
      <c r="V2" s="1743"/>
      <c r="W2" s="1743"/>
      <c r="X2" s="1743"/>
      <c r="Y2" s="1743"/>
    </row>
    <row r="3" spans="1:25" ht="25.5" thickBot="1">
      <c r="A3" s="1826" t="s">
        <v>1283</v>
      </c>
      <c r="B3" s="1827"/>
      <c r="C3" s="1827"/>
      <c r="D3" s="1827"/>
      <c r="E3" s="1827"/>
      <c r="F3" s="1827"/>
      <c r="G3" s="1827"/>
      <c r="H3" s="1827"/>
      <c r="I3" s="1827"/>
      <c r="J3" s="1827"/>
      <c r="K3" s="1835"/>
      <c r="L3" s="1827"/>
      <c r="M3" s="1827"/>
      <c r="N3" s="1827"/>
      <c r="O3" s="1827"/>
      <c r="P3" s="1827"/>
      <c r="Q3" s="1827"/>
      <c r="R3" s="1827"/>
      <c r="S3" s="1827"/>
      <c r="T3" s="1827"/>
      <c r="U3" s="1827"/>
      <c r="V3" s="1827"/>
      <c r="W3" s="1827"/>
      <c r="X3" s="1827"/>
      <c r="Y3" s="1827"/>
    </row>
    <row r="4" spans="1:25" s="1764" customFormat="1">
      <c r="A4" s="1764" t="s">
        <v>1745</v>
      </c>
    </row>
    <row r="5" spans="1:25" s="1866" customFormat="1" ht="33.75" customHeight="1">
      <c r="A5" s="1865" t="s">
        <v>2166</v>
      </c>
      <c r="B5" s="1865"/>
      <c r="S5" s="1867"/>
    </row>
    <row r="7" spans="1:25">
      <c r="A7" s="1868"/>
      <c r="B7" s="1869"/>
      <c r="C7" s="1869"/>
      <c r="D7" s="1869"/>
      <c r="E7" s="1869"/>
      <c r="F7" s="1869"/>
      <c r="G7" s="1869"/>
      <c r="H7" s="1869"/>
      <c r="I7" s="1869"/>
      <c r="J7" s="1869"/>
      <c r="K7" s="1869"/>
      <c r="L7" s="1767" t="s">
        <v>152</v>
      </c>
      <c r="M7" s="1767"/>
      <c r="N7" s="1767"/>
      <c r="O7" s="1767"/>
      <c r="P7" s="1767"/>
      <c r="Q7" s="1767"/>
      <c r="R7" s="1767" t="s">
        <v>151</v>
      </c>
      <c r="S7" s="1767"/>
      <c r="T7" s="1767"/>
      <c r="U7" s="1767"/>
      <c r="V7" s="1767"/>
      <c r="W7" s="1767"/>
      <c r="X7" s="1767"/>
      <c r="Y7" s="1767"/>
    </row>
    <row r="8" spans="1:25" ht="51">
      <c r="A8" s="1870"/>
      <c r="B8" s="1871" t="s">
        <v>2167</v>
      </c>
      <c r="C8" s="1872" t="s">
        <v>2168</v>
      </c>
      <c r="D8" s="1872" t="s">
        <v>2169</v>
      </c>
      <c r="E8" s="1872" t="s">
        <v>2170</v>
      </c>
      <c r="F8" s="1872" t="s">
        <v>2171</v>
      </c>
      <c r="G8" s="1872" t="s">
        <v>2172</v>
      </c>
      <c r="H8" s="1872" t="s">
        <v>2173</v>
      </c>
      <c r="I8" s="1869" t="s">
        <v>2174</v>
      </c>
      <c r="J8" s="1869"/>
      <c r="K8" s="1869" t="s">
        <v>1530</v>
      </c>
      <c r="L8" s="1716">
        <v>2008</v>
      </c>
      <c r="M8" s="1716">
        <v>2009</v>
      </c>
      <c r="N8" s="1716">
        <v>2010</v>
      </c>
      <c r="O8" s="1716">
        <v>2011</v>
      </c>
      <c r="P8" s="1716">
        <v>2012</v>
      </c>
      <c r="Q8" s="1716">
        <v>2013</v>
      </c>
      <c r="R8" s="1716">
        <v>2014</v>
      </c>
      <c r="S8" s="1716">
        <v>2015</v>
      </c>
      <c r="T8" s="1716">
        <v>2016</v>
      </c>
      <c r="U8" s="1716">
        <v>2017</v>
      </c>
      <c r="V8" s="1716">
        <v>2018</v>
      </c>
      <c r="W8" s="1716">
        <v>2019</v>
      </c>
      <c r="X8" s="1716">
        <v>2020</v>
      </c>
      <c r="Y8" s="1716">
        <v>2021</v>
      </c>
    </row>
    <row r="9" spans="1:25" ht="18">
      <c r="A9" s="1873"/>
      <c r="B9" s="1874" t="s">
        <v>2175</v>
      </c>
      <c r="C9" s="1875"/>
      <c r="D9" s="1875"/>
      <c r="E9" s="1875"/>
      <c r="F9" s="1875"/>
      <c r="G9" s="1875"/>
      <c r="H9" s="1875"/>
      <c r="I9" s="1869"/>
      <c r="J9" s="1869"/>
      <c r="K9" s="1869"/>
      <c r="L9" s="1876"/>
      <c r="M9" s="1876"/>
      <c r="N9" s="1876"/>
      <c r="O9" s="1876"/>
      <c r="P9" s="1876"/>
      <c r="Q9" s="1876"/>
      <c r="R9" s="1876"/>
      <c r="S9" s="1876"/>
      <c r="T9" s="1876"/>
      <c r="U9" s="1766"/>
      <c r="V9" s="1766"/>
      <c r="W9" s="1766"/>
      <c r="X9" s="1766"/>
      <c r="Y9" s="1766"/>
    </row>
    <row r="10" spans="1:25" ht="15">
      <c r="A10" s="1877" t="s">
        <v>2176</v>
      </c>
      <c r="B10" s="1878"/>
      <c r="C10" s="1832"/>
      <c r="D10" s="1833"/>
      <c r="E10" s="1879"/>
      <c r="F10" s="1880"/>
      <c r="G10" s="1832"/>
      <c r="H10" s="1881"/>
      <c r="I10" s="1869"/>
      <c r="J10" s="1869"/>
      <c r="K10" s="1869"/>
      <c r="L10" s="1882"/>
      <c r="M10" s="1882"/>
      <c r="N10" s="1882"/>
      <c r="O10" s="1882"/>
      <c r="P10" s="1882"/>
      <c r="Q10" s="1883"/>
      <c r="R10" s="1882"/>
      <c r="S10" s="1882"/>
      <c r="T10" s="1882"/>
      <c r="U10" s="1882"/>
      <c r="V10" s="1882"/>
      <c r="W10" s="1882"/>
      <c r="X10" s="1882"/>
      <c r="Y10" s="1882"/>
    </row>
    <row r="11" spans="1:25" ht="15">
      <c r="A11" s="1877" t="s">
        <v>2176</v>
      </c>
      <c r="B11" s="1878"/>
      <c r="C11" s="1832"/>
      <c r="D11" s="1833"/>
      <c r="E11" s="1879"/>
      <c r="F11" s="1880"/>
      <c r="G11" s="1832"/>
      <c r="H11" s="1881"/>
      <c r="I11" s="1869"/>
      <c r="J11" s="1869"/>
      <c r="K11" s="1869"/>
      <c r="L11" s="1884"/>
      <c r="M11" s="1884"/>
      <c r="N11" s="1884"/>
      <c r="O11" s="1883"/>
      <c r="P11" s="1884"/>
      <c r="Q11" s="1884"/>
      <c r="R11" s="1884"/>
      <c r="S11" s="1884"/>
      <c r="T11" s="1884"/>
      <c r="U11" s="1884"/>
      <c r="V11" s="1884"/>
      <c r="W11" s="1884"/>
      <c r="X11" s="1884"/>
      <c r="Y11" s="1884"/>
    </row>
    <row r="12" spans="1:25" ht="15">
      <c r="A12" s="1877" t="s">
        <v>2176</v>
      </c>
      <c r="B12" s="1878"/>
      <c r="C12" s="1832"/>
      <c r="D12" s="1833"/>
      <c r="E12" s="1879"/>
      <c r="F12" s="1880"/>
      <c r="G12" s="1832"/>
      <c r="H12" s="1881"/>
      <c r="I12" s="1869"/>
      <c r="J12" s="1869"/>
      <c r="K12" s="1869"/>
      <c r="L12" s="1884"/>
      <c r="M12" s="1884"/>
      <c r="N12" s="1884"/>
      <c r="O12" s="1884"/>
      <c r="P12" s="1883"/>
      <c r="Q12" s="1884"/>
      <c r="R12" s="1884"/>
      <c r="S12" s="1884"/>
      <c r="T12" s="1884"/>
      <c r="U12" s="1884"/>
      <c r="V12" s="1884"/>
      <c r="W12" s="1884"/>
      <c r="X12" s="1884"/>
      <c r="Y12" s="1884"/>
    </row>
    <row r="13" spans="1:25" ht="15">
      <c r="A13" s="1877" t="s">
        <v>2176</v>
      </c>
      <c r="B13" s="1878"/>
      <c r="C13" s="1832"/>
      <c r="D13" s="1833"/>
      <c r="E13" s="1879"/>
      <c r="F13" s="1880"/>
      <c r="G13" s="1832"/>
      <c r="H13" s="1881"/>
      <c r="I13" s="1869"/>
      <c r="J13" s="1869"/>
      <c r="K13" s="1869"/>
      <c r="L13" s="1885"/>
      <c r="M13" s="1885"/>
      <c r="N13" s="1885"/>
      <c r="O13" s="1885"/>
      <c r="P13" s="1885"/>
      <c r="Q13" s="1885"/>
      <c r="R13" s="1885"/>
      <c r="S13" s="1885"/>
      <c r="T13" s="1885"/>
      <c r="U13" s="1885"/>
      <c r="V13" s="1885"/>
      <c r="W13" s="1885"/>
      <c r="X13" s="1885"/>
      <c r="Y13" s="1885"/>
    </row>
    <row r="14" spans="1:25" ht="15">
      <c r="A14" s="1877" t="s">
        <v>2176</v>
      </c>
      <c r="B14" s="1878"/>
      <c r="C14" s="1832"/>
      <c r="D14" s="1833"/>
      <c r="E14" s="1879"/>
      <c r="F14" s="1880"/>
      <c r="G14" s="1832"/>
      <c r="H14" s="1881"/>
      <c r="I14" s="1869"/>
      <c r="J14" s="1869"/>
      <c r="K14" s="1869"/>
      <c r="L14" s="1885"/>
      <c r="M14" s="1885"/>
      <c r="N14" s="1885"/>
      <c r="O14" s="1885"/>
      <c r="P14" s="1885"/>
      <c r="Q14" s="1885"/>
      <c r="R14" s="1885"/>
      <c r="S14" s="1885"/>
      <c r="T14" s="1885"/>
      <c r="U14" s="1885"/>
      <c r="V14" s="1885"/>
      <c r="W14" s="1885"/>
      <c r="X14" s="1885"/>
      <c r="Y14" s="1885"/>
    </row>
    <row r="15" spans="1:25" ht="15">
      <c r="A15" s="1877" t="s">
        <v>2176</v>
      </c>
      <c r="B15" s="1878"/>
      <c r="C15" s="1832"/>
      <c r="D15" s="1833"/>
      <c r="E15" s="1879"/>
      <c r="F15" s="1880"/>
      <c r="G15" s="1832"/>
      <c r="H15" s="1881"/>
      <c r="I15" s="1869"/>
      <c r="J15" s="1869"/>
      <c r="K15" s="1869"/>
      <c r="L15" s="1885"/>
      <c r="M15" s="1885"/>
      <c r="N15" s="1885"/>
      <c r="O15" s="1885"/>
      <c r="P15" s="1885"/>
      <c r="Q15" s="1885"/>
      <c r="R15" s="1885"/>
      <c r="S15" s="1885"/>
      <c r="T15" s="1885"/>
      <c r="U15" s="1885"/>
      <c r="V15" s="1885"/>
      <c r="W15" s="1885"/>
      <c r="X15" s="1885"/>
      <c r="Y15" s="1885"/>
    </row>
    <row r="16" spans="1:25" ht="15">
      <c r="A16" s="1877" t="s">
        <v>2176</v>
      </c>
      <c r="B16" s="1878"/>
      <c r="C16" s="1832"/>
      <c r="D16" s="1833"/>
      <c r="E16" s="1879"/>
      <c r="F16" s="1880"/>
      <c r="G16" s="1832"/>
      <c r="H16" s="1881"/>
      <c r="I16" s="1869"/>
      <c r="J16" s="1869"/>
      <c r="K16" s="1869"/>
      <c r="L16" s="1885"/>
      <c r="M16" s="1885"/>
      <c r="N16" s="1885"/>
      <c r="O16" s="1885"/>
      <c r="P16" s="1885"/>
      <c r="Q16" s="1885"/>
      <c r="R16" s="1885"/>
      <c r="S16" s="1885"/>
      <c r="T16" s="1885"/>
      <c r="U16" s="1885"/>
      <c r="V16" s="1885"/>
      <c r="W16" s="1883"/>
      <c r="X16" s="1885"/>
      <c r="Y16" s="1885"/>
    </row>
    <row r="17" spans="1:25" ht="15">
      <c r="A17" s="1877" t="s">
        <v>2176</v>
      </c>
      <c r="B17" s="1878"/>
      <c r="C17" s="1832"/>
      <c r="D17" s="1833"/>
      <c r="E17" s="1879"/>
      <c r="F17" s="1880"/>
      <c r="G17" s="1832"/>
      <c r="H17" s="1881"/>
      <c r="I17" s="1869"/>
      <c r="J17" s="1869"/>
      <c r="K17" s="1869"/>
      <c r="L17" s="1885"/>
      <c r="M17" s="1885"/>
      <c r="N17" s="1885"/>
      <c r="O17" s="1885"/>
      <c r="P17" s="1885"/>
      <c r="Q17" s="1885"/>
      <c r="R17" s="1885"/>
      <c r="S17" s="1885"/>
      <c r="T17" s="1885"/>
      <c r="U17" s="1885"/>
      <c r="V17" s="1885"/>
      <c r="W17" s="1885"/>
      <c r="X17" s="1885"/>
      <c r="Y17" s="1885"/>
    </row>
    <row r="18" spans="1:25" ht="15">
      <c r="A18" s="1877" t="s">
        <v>2176</v>
      </c>
      <c r="B18" s="1878"/>
      <c r="C18" s="1832"/>
      <c r="D18" s="1833"/>
      <c r="E18" s="1879"/>
      <c r="F18" s="1880"/>
      <c r="G18" s="1832"/>
      <c r="H18" s="1881"/>
      <c r="I18" s="1869"/>
      <c r="J18" s="1869"/>
      <c r="K18" s="1869"/>
      <c r="L18" s="1885"/>
      <c r="M18" s="1885"/>
      <c r="N18" s="1885"/>
      <c r="O18" s="1885"/>
      <c r="P18" s="1885"/>
      <c r="Q18" s="1885"/>
      <c r="R18" s="1885"/>
      <c r="S18" s="1885"/>
      <c r="T18" s="1885"/>
      <c r="U18" s="1885"/>
      <c r="V18" s="1885"/>
      <c r="W18" s="1883"/>
      <c r="X18" s="1885"/>
      <c r="Y18" s="1885"/>
    </row>
    <row r="19" spans="1:25" ht="15">
      <c r="A19" s="1877" t="s">
        <v>2176</v>
      </c>
      <c r="B19" s="1878"/>
      <c r="C19" s="1832"/>
      <c r="D19" s="1833"/>
      <c r="E19" s="1879"/>
      <c r="F19" s="1880"/>
      <c r="G19" s="1832"/>
      <c r="H19" s="1881"/>
      <c r="I19" s="1869"/>
      <c r="J19" s="1869"/>
      <c r="K19" s="1869"/>
      <c r="L19" s="1885"/>
      <c r="M19" s="1885"/>
      <c r="N19" s="1885"/>
      <c r="O19" s="1885"/>
      <c r="P19" s="1885"/>
      <c r="Q19" s="1885"/>
      <c r="R19" s="1885"/>
      <c r="S19" s="1885"/>
      <c r="T19" s="1885"/>
      <c r="U19" s="1885"/>
      <c r="V19" s="1885"/>
      <c r="W19" s="1885"/>
      <c r="X19" s="1885"/>
      <c r="Y19" s="1885"/>
    </row>
    <row r="20" spans="1:25" ht="15">
      <c r="A20" s="1877" t="s">
        <v>2176</v>
      </c>
      <c r="B20" s="1878"/>
      <c r="C20" s="1832"/>
      <c r="D20" s="1833"/>
      <c r="E20" s="1879"/>
      <c r="F20" s="1880"/>
      <c r="G20" s="1832"/>
      <c r="H20" s="1881"/>
      <c r="I20" s="1869"/>
      <c r="J20" s="1869"/>
      <c r="K20" s="1869"/>
      <c r="L20" s="1885"/>
      <c r="M20" s="1885"/>
      <c r="N20" s="1885"/>
      <c r="O20" s="1885"/>
      <c r="P20" s="1885"/>
      <c r="Q20" s="1885"/>
      <c r="R20" s="1885"/>
      <c r="S20" s="1885"/>
      <c r="T20" s="1885"/>
      <c r="U20" s="1885"/>
      <c r="V20" s="1885"/>
      <c r="W20" s="1885"/>
      <c r="X20" s="1885"/>
      <c r="Y20" s="1885"/>
    </row>
    <row r="21" spans="1:25" ht="15">
      <c r="A21" s="1877" t="s">
        <v>2176</v>
      </c>
      <c r="B21" s="1878"/>
      <c r="C21" s="1832"/>
      <c r="D21" s="1833"/>
      <c r="E21" s="1879"/>
      <c r="F21" s="1880"/>
      <c r="G21" s="1832"/>
      <c r="H21" s="1881"/>
      <c r="I21" s="1869"/>
      <c r="J21" s="1869"/>
      <c r="K21" s="1869"/>
      <c r="L21" s="1885"/>
      <c r="M21" s="1885"/>
      <c r="N21" s="1885"/>
      <c r="O21" s="1885"/>
      <c r="P21" s="1885"/>
      <c r="Q21" s="1885"/>
      <c r="R21" s="1885"/>
      <c r="S21" s="1885"/>
      <c r="T21" s="1885"/>
      <c r="U21" s="1885"/>
      <c r="V21" s="1885"/>
      <c r="W21" s="1885"/>
      <c r="X21" s="1885"/>
      <c r="Y21" s="1885"/>
    </row>
    <row r="22" spans="1:25" ht="15">
      <c r="A22" s="1877" t="s">
        <v>2176</v>
      </c>
      <c r="B22" s="1878"/>
      <c r="C22" s="1832"/>
      <c r="D22" s="1833"/>
      <c r="E22" s="1879"/>
      <c r="F22" s="1880"/>
      <c r="G22" s="1832"/>
      <c r="H22" s="1881"/>
      <c r="I22" s="1869"/>
      <c r="J22" s="1869"/>
      <c r="K22" s="1869"/>
      <c r="L22" s="1885"/>
      <c r="M22" s="1885"/>
      <c r="N22" s="1885"/>
      <c r="O22" s="1885"/>
      <c r="P22" s="1885"/>
      <c r="Q22" s="1885"/>
      <c r="R22" s="1885"/>
      <c r="S22" s="1885"/>
      <c r="T22" s="1885"/>
      <c r="U22" s="1885"/>
      <c r="V22" s="1885"/>
      <c r="W22" s="1885"/>
      <c r="X22" s="1885"/>
      <c r="Y22" s="1885"/>
    </row>
    <row r="23" spans="1:25" ht="15">
      <c r="A23" s="1877" t="s">
        <v>2176</v>
      </c>
      <c r="B23" s="1878"/>
      <c r="C23" s="1832"/>
      <c r="D23" s="1833"/>
      <c r="E23" s="1879"/>
      <c r="F23" s="1880"/>
      <c r="G23" s="1832"/>
      <c r="H23" s="1881"/>
      <c r="I23" s="1869"/>
      <c r="J23" s="1869"/>
      <c r="K23" s="1869"/>
      <c r="L23" s="1885"/>
      <c r="M23" s="1885"/>
      <c r="N23" s="1885"/>
      <c r="O23" s="1885"/>
      <c r="P23" s="1885"/>
      <c r="Q23" s="1885"/>
      <c r="R23" s="1885"/>
      <c r="S23" s="1885"/>
      <c r="T23" s="1885"/>
      <c r="U23" s="1885"/>
      <c r="V23" s="1885"/>
      <c r="W23" s="1885"/>
      <c r="X23" s="1885"/>
      <c r="Y23" s="1885"/>
    </row>
    <row r="24" spans="1:25" ht="15">
      <c r="A24" s="1877" t="s">
        <v>2176</v>
      </c>
      <c r="B24" s="1878"/>
      <c r="C24" s="1832"/>
      <c r="D24" s="1833"/>
      <c r="E24" s="1879"/>
      <c r="F24" s="1880"/>
      <c r="G24" s="1832"/>
      <c r="H24" s="1881"/>
      <c r="I24" s="1869"/>
      <c r="J24" s="1869"/>
      <c r="K24" s="1869"/>
      <c r="L24" s="1885"/>
      <c r="M24" s="1885"/>
      <c r="N24" s="1885"/>
      <c r="O24" s="1885"/>
      <c r="P24" s="1885"/>
      <c r="Q24" s="1885"/>
      <c r="R24" s="1885"/>
      <c r="S24" s="1885"/>
      <c r="T24" s="1885"/>
      <c r="U24" s="1885"/>
      <c r="V24" s="1885"/>
      <c r="W24" s="1885"/>
      <c r="X24" s="1885"/>
      <c r="Y24" s="1885"/>
    </row>
    <row r="25" spans="1:25" ht="15">
      <c r="A25" s="1877" t="s">
        <v>2176</v>
      </c>
      <c r="B25" s="1878"/>
      <c r="C25" s="1832"/>
      <c r="D25" s="1833"/>
      <c r="E25" s="1879"/>
      <c r="F25" s="1880"/>
      <c r="G25" s="1832"/>
      <c r="H25" s="1881"/>
      <c r="I25" s="1869"/>
      <c r="J25" s="1869"/>
      <c r="K25" s="1869"/>
      <c r="L25" s="1885"/>
      <c r="M25" s="1885"/>
      <c r="N25" s="1885"/>
      <c r="O25" s="1885"/>
      <c r="P25" s="1885"/>
      <c r="Q25" s="1885"/>
      <c r="R25" s="1885"/>
      <c r="S25" s="1885"/>
      <c r="T25" s="1885"/>
      <c r="U25" s="1885"/>
      <c r="V25" s="1885"/>
      <c r="W25" s="1885"/>
      <c r="X25" s="1885"/>
      <c r="Y25" s="1885"/>
    </row>
    <row r="26" spans="1:25" ht="15">
      <c r="A26" s="1877" t="s">
        <v>2176</v>
      </c>
      <c r="B26" s="1878"/>
      <c r="C26" s="1832"/>
      <c r="D26" s="1833"/>
      <c r="E26" s="1879"/>
      <c r="F26" s="1880"/>
      <c r="G26" s="1832"/>
      <c r="H26" s="1881"/>
      <c r="I26" s="1869"/>
      <c r="J26" s="1869"/>
      <c r="K26" s="1869"/>
      <c r="L26" s="1885"/>
      <c r="M26" s="1885"/>
      <c r="N26" s="1885"/>
      <c r="O26" s="1885"/>
      <c r="P26" s="1885"/>
      <c r="Q26" s="1885"/>
      <c r="R26" s="1885"/>
      <c r="S26" s="1885"/>
      <c r="T26" s="1885"/>
      <c r="U26" s="1885"/>
      <c r="V26" s="1885"/>
      <c r="W26" s="1885"/>
      <c r="X26" s="1885"/>
      <c r="Y26" s="1885"/>
    </row>
    <row r="27" spans="1:25" ht="15">
      <c r="A27" s="1877" t="s">
        <v>2176</v>
      </c>
      <c r="B27" s="1878"/>
      <c r="C27" s="1832"/>
      <c r="D27" s="1833"/>
      <c r="E27" s="1879"/>
      <c r="F27" s="1880"/>
      <c r="G27" s="1832"/>
      <c r="H27" s="1881"/>
      <c r="I27" s="1869"/>
      <c r="J27" s="1869"/>
      <c r="K27" s="1869"/>
      <c r="L27" s="1885"/>
      <c r="M27" s="1885"/>
      <c r="N27" s="1885"/>
      <c r="O27" s="1885"/>
      <c r="P27" s="1885"/>
      <c r="Q27" s="1885"/>
      <c r="R27" s="1885"/>
      <c r="S27" s="1885"/>
      <c r="T27" s="1885"/>
      <c r="U27" s="1885"/>
      <c r="V27" s="1885"/>
      <c r="W27" s="1885"/>
      <c r="X27" s="1885"/>
      <c r="Y27" s="1885"/>
    </row>
    <row r="28" spans="1:25" ht="15">
      <c r="A28" s="1877" t="s">
        <v>2176</v>
      </c>
      <c r="B28" s="1878"/>
      <c r="C28" s="1832"/>
      <c r="D28" s="1833"/>
      <c r="E28" s="1879"/>
      <c r="F28" s="1880"/>
      <c r="G28" s="1832"/>
      <c r="H28" s="1881"/>
      <c r="I28" s="1869"/>
      <c r="J28" s="1869"/>
      <c r="K28" s="1869"/>
      <c r="L28" s="1885"/>
      <c r="M28" s="1885"/>
      <c r="N28" s="1885"/>
      <c r="O28" s="1885"/>
      <c r="P28" s="1885"/>
      <c r="Q28" s="1885"/>
      <c r="R28" s="1885"/>
      <c r="S28" s="1885"/>
      <c r="T28" s="1885"/>
      <c r="U28" s="1885"/>
      <c r="V28" s="1885"/>
      <c r="W28" s="1885"/>
      <c r="X28" s="1885"/>
      <c r="Y28" s="1885"/>
    </row>
    <row r="29" spans="1:25" ht="15">
      <c r="A29" s="1877" t="s">
        <v>2176</v>
      </c>
      <c r="B29" s="1878"/>
      <c r="C29" s="1832"/>
      <c r="D29" s="1833"/>
      <c r="E29" s="1879"/>
      <c r="F29" s="1880"/>
      <c r="G29" s="1832"/>
      <c r="H29" s="1881"/>
      <c r="I29" s="1869"/>
      <c r="J29" s="1869"/>
      <c r="K29" s="1869"/>
      <c r="L29" s="1883"/>
      <c r="M29" s="1885"/>
      <c r="N29" s="1885"/>
      <c r="O29" s="1885"/>
      <c r="P29" s="1885"/>
      <c r="Q29" s="1885"/>
      <c r="R29" s="1885"/>
      <c r="S29" s="1885"/>
      <c r="T29" s="1885"/>
      <c r="U29" s="1885"/>
      <c r="V29" s="1885"/>
      <c r="W29" s="1885"/>
      <c r="X29" s="1885"/>
      <c r="Y29" s="1885"/>
    </row>
    <row r="30" spans="1:25" ht="15">
      <c r="A30" s="1877" t="s">
        <v>2176</v>
      </c>
      <c r="B30" s="1878"/>
      <c r="C30" s="1832"/>
      <c r="D30" s="1833"/>
      <c r="E30" s="1879"/>
      <c r="F30" s="1880"/>
      <c r="G30" s="1832"/>
      <c r="H30" s="1881"/>
      <c r="I30" s="1869"/>
      <c r="J30" s="1869"/>
      <c r="K30" s="1869"/>
      <c r="L30" s="1885"/>
      <c r="M30" s="1885"/>
      <c r="N30" s="1885"/>
      <c r="O30" s="1885"/>
      <c r="P30" s="1885"/>
      <c r="Q30" s="1885"/>
      <c r="R30" s="1885"/>
      <c r="S30" s="1885"/>
      <c r="T30" s="1885"/>
      <c r="U30" s="1885"/>
      <c r="V30" s="1885"/>
      <c r="W30" s="1885"/>
      <c r="X30" s="1885"/>
      <c r="Y30" s="1885"/>
    </row>
    <row r="31" spans="1:25" ht="15">
      <c r="A31" s="1877" t="s">
        <v>2176</v>
      </c>
      <c r="B31" s="1878"/>
      <c r="C31" s="1832"/>
      <c r="D31" s="1833"/>
      <c r="E31" s="1879"/>
      <c r="F31" s="1880"/>
      <c r="G31" s="1832"/>
      <c r="H31" s="1881"/>
      <c r="I31" s="1869"/>
      <c r="J31" s="1869"/>
      <c r="K31" s="1869"/>
      <c r="L31" s="1885"/>
      <c r="M31" s="1885"/>
      <c r="N31" s="1885"/>
      <c r="O31" s="1885"/>
      <c r="P31" s="1885"/>
      <c r="Q31" s="1885"/>
      <c r="R31" s="1885"/>
      <c r="S31" s="1885"/>
      <c r="T31" s="1885"/>
      <c r="U31" s="1885"/>
      <c r="V31" s="1885"/>
      <c r="W31" s="1885"/>
      <c r="X31" s="1885"/>
      <c r="Y31" s="1885"/>
    </row>
    <row r="32" spans="1:25" ht="15">
      <c r="A32" s="1877" t="s">
        <v>2176</v>
      </c>
      <c r="B32" s="1878"/>
      <c r="C32" s="1832"/>
      <c r="D32" s="1833"/>
      <c r="E32" s="1879"/>
      <c r="F32" s="1880"/>
      <c r="G32" s="1832"/>
      <c r="H32" s="1881"/>
      <c r="I32" s="1869"/>
      <c r="J32" s="1869"/>
      <c r="K32" s="1869"/>
      <c r="L32" s="1885"/>
      <c r="M32" s="1885"/>
      <c r="N32" s="1885"/>
      <c r="O32" s="1885"/>
      <c r="P32" s="1885"/>
      <c r="Q32" s="1885"/>
      <c r="R32" s="1885"/>
      <c r="S32" s="1885"/>
      <c r="T32" s="1885"/>
      <c r="U32" s="1885"/>
      <c r="V32" s="1885"/>
      <c r="W32" s="1885"/>
      <c r="X32" s="1885"/>
      <c r="Y32" s="1885"/>
    </row>
    <row r="33" spans="1:25" ht="15">
      <c r="A33" s="1877" t="s">
        <v>2176</v>
      </c>
      <c r="B33" s="1878"/>
      <c r="C33" s="1832"/>
      <c r="D33" s="1833"/>
      <c r="E33" s="1879"/>
      <c r="F33" s="1880"/>
      <c r="G33" s="1832"/>
      <c r="H33" s="1881"/>
      <c r="I33" s="1869"/>
      <c r="J33" s="1869"/>
      <c r="K33" s="1869"/>
      <c r="L33" s="1885"/>
      <c r="M33" s="1885"/>
      <c r="N33" s="1885"/>
      <c r="O33" s="1885"/>
      <c r="P33" s="1885"/>
      <c r="Q33" s="1885"/>
      <c r="R33" s="1885"/>
      <c r="S33" s="1885"/>
      <c r="T33" s="1885"/>
      <c r="U33" s="1885"/>
      <c r="V33" s="1885"/>
      <c r="W33" s="1885"/>
      <c r="X33" s="1885"/>
      <c r="Y33" s="1885"/>
    </row>
    <row r="34" spans="1:25" ht="15">
      <c r="A34" s="1877" t="s">
        <v>2176</v>
      </c>
      <c r="B34" s="1878"/>
      <c r="C34" s="1832"/>
      <c r="D34" s="1833"/>
      <c r="E34" s="1879"/>
      <c r="F34" s="1880"/>
      <c r="G34" s="1832"/>
      <c r="H34" s="1881"/>
      <c r="I34" s="1869"/>
      <c r="J34" s="1869"/>
      <c r="K34" s="1869"/>
      <c r="L34" s="1885"/>
      <c r="M34" s="1885"/>
      <c r="N34" s="1885"/>
      <c r="O34" s="1885"/>
      <c r="P34" s="1885"/>
      <c r="Q34" s="1885"/>
      <c r="R34" s="1885"/>
      <c r="S34" s="1885"/>
      <c r="T34" s="1885"/>
      <c r="U34" s="1885"/>
      <c r="V34" s="1885"/>
      <c r="W34" s="1885"/>
      <c r="X34" s="1885"/>
      <c r="Y34" s="1885"/>
    </row>
    <row r="35" spans="1:25" ht="15">
      <c r="A35" s="1877" t="s">
        <v>2176</v>
      </c>
      <c r="B35" s="1878"/>
      <c r="C35" s="1832"/>
      <c r="D35" s="1833"/>
      <c r="E35" s="1879"/>
      <c r="F35" s="1880"/>
      <c r="G35" s="1832"/>
      <c r="H35" s="1881"/>
      <c r="I35" s="1869"/>
      <c r="J35" s="1869"/>
      <c r="K35" s="1869"/>
      <c r="L35" s="1885"/>
      <c r="M35" s="1885"/>
      <c r="N35" s="1885"/>
      <c r="O35" s="1885"/>
      <c r="P35" s="1885"/>
      <c r="Q35" s="1885"/>
      <c r="R35" s="1885"/>
      <c r="S35" s="1885"/>
      <c r="T35" s="1885"/>
      <c r="U35" s="1885"/>
      <c r="V35" s="1885"/>
      <c r="W35" s="1885"/>
      <c r="X35" s="1885"/>
      <c r="Y35" s="1885"/>
    </row>
    <row r="36" spans="1:25" ht="15">
      <c r="A36" s="1877" t="s">
        <v>2176</v>
      </c>
      <c r="B36" s="1878"/>
      <c r="C36" s="1832"/>
      <c r="D36" s="1833"/>
      <c r="E36" s="1879"/>
      <c r="F36" s="1880"/>
      <c r="G36" s="1832"/>
      <c r="H36" s="1881"/>
      <c r="I36" s="1869"/>
      <c r="J36" s="1869"/>
      <c r="K36" s="1869"/>
      <c r="L36" s="1885"/>
      <c r="M36" s="1885"/>
      <c r="N36" s="1885"/>
      <c r="O36" s="1885"/>
      <c r="P36" s="1885"/>
      <c r="Q36" s="1885"/>
      <c r="R36" s="1885"/>
      <c r="S36" s="1885"/>
      <c r="T36" s="1885"/>
      <c r="U36" s="1885"/>
      <c r="V36" s="1885"/>
      <c r="W36" s="1885"/>
      <c r="X36" s="1885"/>
      <c r="Y36" s="1885"/>
    </row>
    <row r="37" spans="1:25" ht="15">
      <c r="A37" s="1877" t="s">
        <v>2176</v>
      </c>
      <c r="B37" s="1878"/>
      <c r="C37" s="1832"/>
      <c r="D37" s="1833"/>
      <c r="E37" s="1879"/>
      <c r="F37" s="1880"/>
      <c r="G37" s="1832"/>
      <c r="H37" s="1881"/>
      <c r="I37" s="1869"/>
      <c r="J37" s="1869"/>
      <c r="K37" s="1869"/>
      <c r="L37" s="1885"/>
      <c r="M37" s="1885"/>
      <c r="N37" s="1885"/>
      <c r="O37" s="1885"/>
      <c r="P37" s="1885"/>
      <c r="Q37" s="1885"/>
      <c r="R37" s="1885"/>
      <c r="S37" s="1885"/>
      <c r="T37" s="1885"/>
      <c r="U37" s="1885"/>
      <c r="V37" s="1885"/>
      <c r="W37" s="1885"/>
      <c r="X37" s="1885"/>
      <c r="Y37" s="1885"/>
    </row>
    <row r="38" spans="1:25" ht="15">
      <c r="A38" s="1877" t="s">
        <v>2176</v>
      </c>
      <c r="B38" s="1878"/>
      <c r="C38" s="1832"/>
      <c r="D38" s="1833"/>
      <c r="E38" s="1879"/>
      <c r="F38" s="1880"/>
      <c r="G38" s="1832"/>
      <c r="H38" s="1881"/>
      <c r="I38" s="1869"/>
      <c r="J38" s="1869"/>
      <c r="K38" s="1869"/>
      <c r="L38" s="1885"/>
      <c r="M38" s="1885"/>
      <c r="N38" s="1885"/>
      <c r="O38" s="1885"/>
      <c r="P38" s="1885"/>
      <c r="Q38" s="1885"/>
      <c r="R38" s="1885"/>
      <c r="S38" s="1885"/>
      <c r="T38" s="1885"/>
      <c r="U38" s="1885"/>
      <c r="V38" s="1885"/>
      <c r="W38" s="1885"/>
      <c r="X38" s="1885"/>
      <c r="Y38" s="1885"/>
    </row>
    <row r="39" spans="1:25" ht="15">
      <c r="A39" s="1877" t="s">
        <v>2176</v>
      </c>
      <c r="B39" s="1878"/>
      <c r="C39" s="1832"/>
      <c r="D39" s="1833"/>
      <c r="E39" s="1879"/>
      <c r="F39" s="1880"/>
      <c r="G39" s="1832"/>
      <c r="H39" s="1881"/>
      <c r="I39" s="1869"/>
      <c r="J39" s="1869"/>
      <c r="K39" s="1869"/>
      <c r="L39" s="1885"/>
      <c r="M39" s="1885"/>
      <c r="N39" s="1885"/>
      <c r="O39" s="1885"/>
      <c r="P39" s="1885"/>
      <c r="Q39" s="1885"/>
      <c r="R39" s="1885"/>
      <c r="S39" s="1885"/>
      <c r="T39" s="1885"/>
      <c r="U39" s="1885"/>
      <c r="V39" s="1885"/>
      <c r="W39" s="1885"/>
      <c r="X39" s="1885"/>
      <c r="Y39" s="1885"/>
    </row>
    <row r="40" spans="1:25" ht="15">
      <c r="A40" s="1877" t="s">
        <v>2176</v>
      </c>
      <c r="B40" s="1878"/>
      <c r="C40" s="1832"/>
      <c r="D40" s="1833"/>
      <c r="E40" s="1879"/>
      <c r="F40" s="1880"/>
      <c r="G40" s="1832"/>
      <c r="H40" s="1881"/>
      <c r="I40" s="1869"/>
      <c r="J40" s="1869"/>
      <c r="K40" s="1869"/>
      <c r="L40" s="1885"/>
      <c r="M40" s="1885"/>
      <c r="N40" s="1885"/>
      <c r="O40" s="1885"/>
      <c r="P40" s="1885"/>
      <c r="Q40" s="1885"/>
      <c r="R40" s="1885"/>
      <c r="S40" s="1885"/>
      <c r="T40" s="1885"/>
      <c r="U40" s="1885"/>
      <c r="V40" s="1885"/>
      <c r="W40" s="1885"/>
      <c r="X40" s="1885"/>
      <c r="Y40" s="1885"/>
    </row>
    <row r="41" spans="1:25" ht="15">
      <c r="A41" s="1877" t="s">
        <v>2176</v>
      </c>
      <c r="B41" s="1878"/>
      <c r="C41" s="1832"/>
      <c r="D41" s="1833"/>
      <c r="E41" s="1879"/>
      <c r="F41" s="1880"/>
      <c r="G41" s="1832"/>
      <c r="H41" s="1881"/>
      <c r="I41" s="1869"/>
      <c r="J41" s="1869"/>
      <c r="K41" s="1869"/>
      <c r="L41" s="1885"/>
      <c r="M41" s="1885"/>
      <c r="N41" s="1885"/>
      <c r="O41" s="1885"/>
      <c r="P41" s="1885"/>
      <c r="Q41" s="1885"/>
      <c r="R41" s="1885"/>
      <c r="S41" s="1885"/>
      <c r="T41" s="1885"/>
      <c r="U41" s="1885"/>
      <c r="V41" s="1885"/>
      <c r="W41" s="1885"/>
      <c r="X41" s="1885"/>
      <c r="Y41" s="1885"/>
    </row>
    <row r="42" spans="1:25" ht="15">
      <c r="A42" s="1877" t="s">
        <v>2176</v>
      </c>
      <c r="B42" s="1878"/>
      <c r="C42" s="1832"/>
      <c r="D42" s="1833"/>
      <c r="E42" s="1879"/>
      <c r="F42" s="1880"/>
      <c r="G42" s="1832"/>
      <c r="H42" s="1881"/>
      <c r="I42" s="1869"/>
      <c r="J42" s="1869"/>
      <c r="K42" s="1869"/>
      <c r="L42" s="1885"/>
      <c r="M42" s="1885"/>
      <c r="N42" s="1885"/>
      <c r="O42" s="1885"/>
      <c r="P42" s="1885"/>
      <c r="Q42" s="1885"/>
      <c r="R42" s="1885"/>
      <c r="S42" s="1885"/>
      <c r="T42" s="1885"/>
      <c r="U42" s="1885"/>
      <c r="V42" s="1885"/>
      <c r="W42" s="1885"/>
      <c r="X42" s="1885"/>
      <c r="Y42" s="1885"/>
    </row>
    <row r="43" spans="1:25" ht="15">
      <c r="A43" s="1877" t="s">
        <v>2176</v>
      </c>
      <c r="B43" s="1878"/>
      <c r="C43" s="1832"/>
      <c r="D43" s="1833"/>
      <c r="E43" s="1879"/>
      <c r="F43" s="1880"/>
      <c r="G43" s="1832"/>
      <c r="H43" s="1881"/>
      <c r="I43" s="1869"/>
      <c r="J43" s="1869"/>
      <c r="K43" s="1869"/>
      <c r="L43" s="1885"/>
      <c r="M43" s="1885"/>
      <c r="N43" s="1885"/>
      <c r="O43" s="1885"/>
      <c r="P43" s="1885"/>
      <c r="Q43" s="1885"/>
      <c r="R43" s="1885"/>
      <c r="S43" s="1885"/>
      <c r="T43" s="1885"/>
      <c r="U43" s="1885"/>
      <c r="V43" s="1885"/>
      <c r="W43" s="1885"/>
      <c r="X43" s="1885"/>
      <c r="Y43" s="1885"/>
    </row>
    <row r="44" spans="1:25" ht="15">
      <c r="A44" s="1877" t="s">
        <v>2176</v>
      </c>
      <c r="B44" s="1878"/>
      <c r="C44" s="1832"/>
      <c r="D44" s="1833"/>
      <c r="E44" s="1879"/>
      <c r="F44" s="1880"/>
      <c r="G44" s="1832"/>
      <c r="H44" s="1881"/>
      <c r="I44" s="1869"/>
      <c r="J44" s="1869"/>
      <c r="K44" s="1869"/>
      <c r="L44" s="1885"/>
      <c r="M44" s="1885"/>
      <c r="N44" s="1885"/>
      <c r="O44" s="1885"/>
      <c r="P44" s="1885"/>
      <c r="Q44" s="1885"/>
      <c r="R44" s="1885"/>
      <c r="S44" s="1885"/>
      <c r="T44" s="1885"/>
      <c r="U44" s="1885"/>
      <c r="V44" s="1885"/>
      <c r="W44" s="1885"/>
      <c r="X44" s="1885"/>
      <c r="Y44" s="1885"/>
    </row>
    <row r="45" spans="1:25" ht="15">
      <c r="A45" s="1877" t="s">
        <v>2176</v>
      </c>
      <c r="B45" s="1878"/>
      <c r="C45" s="1832"/>
      <c r="D45" s="1833"/>
      <c r="E45" s="1879"/>
      <c r="F45" s="1880"/>
      <c r="G45" s="1832"/>
      <c r="H45" s="1881"/>
      <c r="I45" s="1869"/>
      <c r="J45" s="1869"/>
      <c r="K45" s="1869"/>
      <c r="L45" s="1885"/>
      <c r="M45" s="1885"/>
      <c r="N45" s="1885"/>
      <c r="O45" s="1885"/>
      <c r="P45" s="1885"/>
      <c r="Q45" s="1885"/>
      <c r="R45" s="1885"/>
      <c r="S45" s="1885"/>
      <c r="T45" s="1885"/>
      <c r="U45" s="1885"/>
      <c r="V45" s="1885"/>
      <c r="W45" s="1885"/>
      <c r="X45" s="1885"/>
      <c r="Y45" s="1885"/>
    </row>
    <row r="46" spans="1:25" ht="15">
      <c r="A46" s="1877" t="s">
        <v>2176</v>
      </c>
      <c r="B46" s="1878"/>
      <c r="C46" s="1832"/>
      <c r="D46" s="1833"/>
      <c r="E46" s="1879"/>
      <c r="F46" s="1880"/>
      <c r="G46" s="1832"/>
      <c r="H46" s="1881"/>
      <c r="I46" s="1869"/>
      <c r="J46" s="1869"/>
      <c r="K46" s="1869"/>
      <c r="L46" s="1885"/>
      <c r="M46" s="1885"/>
      <c r="N46" s="1885"/>
      <c r="O46" s="1885"/>
      <c r="P46" s="1885"/>
      <c r="Q46" s="1885"/>
      <c r="R46" s="1885"/>
      <c r="S46" s="1885"/>
      <c r="T46" s="1885"/>
      <c r="U46" s="1885"/>
      <c r="V46" s="1885"/>
      <c r="W46" s="1885"/>
      <c r="X46" s="1885"/>
      <c r="Y46" s="1885"/>
    </row>
    <row r="47" spans="1:25" ht="15">
      <c r="A47" s="1877" t="s">
        <v>2176</v>
      </c>
      <c r="B47" s="1878"/>
      <c r="C47" s="1832"/>
      <c r="D47" s="1833"/>
      <c r="E47" s="1879"/>
      <c r="F47" s="1880"/>
      <c r="G47" s="1832"/>
      <c r="H47" s="1881"/>
      <c r="I47" s="1869"/>
      <c r="J47" s="1869"/>
      <c r="K47" s="1869"/>
      <c r="L47" s="1885"/>
      <c r="M47" s="1885"/>
      <c r="N47" s="1885"/>
      <c r="O47" s="1885"/>
      <c r="P47" s="1885"/>
      <c r="Q47" s="1885"/>
      <c r="R47" s="1885"/>
      <c r="S47" s="1885"/>
      <c r="T47" s="1885"/>
      <c r="U47" s="1885"/>
      <c r="V47" s="1885"/>
      <c r="W47" s="1885"/>
      <c r="X47" s="1885"/>
      <c r="Y47" s="1885"/>
    </row>
    <row r="48" spans="1:25" ht="15">
      <c r="A48" s="1877" t="s">
        <v>2176</v>
      </c>
      <c r="B48" s="1878"/>
      <c r="C48" s="1832"/>
      <c r="D48" s="1833"/>
      <c r="E48" s="1879"/>
      <c r="F48" s="1880"/>
      <c r="G48" s="1832"/>
      <c r="H48" s="1881"/>
      <c r="I48" s="1869"/>
      <c r="J48" s="1869"/>
      <c r="K48" s="1869"/>
      <c r="L48" s="1885"/>
      <c r="M48" s="1885"/>
      <c r="N48" s="1885"/>
      <c r="O48" s="1885"/>
      <c r="P48" s="1885"/>
      <c r="Q48" s="1885"/>
      <c r="R48" s="1885"/>
      <c r="S48" s="1885"/>
      <c r="T48" s="1885"/>
      <c r="U48" s="1885"/>
      <c r="V48" s="1885"/>
      <c r="W48" s="1885"/>
      <c r="X48" s="1885"/>
      <c r="Y48" s="1885"/>
    </row>
    <row r="49" spans="1:25" ht="15">
      <c r="A49" s="1877" t="s">
        <v>2176</v>
      </c>
      <c r="B49" s="1878"/>
      <c r="C49" s="1832"/>
      <c r="D49" s="1833"/>
      <c r="E49" s="1879"/>
      <c r="F49" s="1880"/>
      <c r="G49" s="1832"/>
      <c r="H49" s="1881"/>
      <c r="I49" s="1869"/>
      <c r="J49" s="1869"/>
      <c r="K49" s="1869"/>
      <c r="L49" s="1885"/>
      <c r="M49" s="1885"/>
      <c r="N49" s="1885"/>
      <c r="O49" s="1885"/>
      <c r="P49" s="1885"/>
      <c r="Q49" s="1885"/>
      <c r="R49" s="1885"/>
      <c r="S49" s="1885"/>
      <c r="T49" s="1885"/>
      <c r="U49" s="1885"/>
      <c r="V49" s="1885"/>
      <c r="W49" s="1885"/>
      <c r="X49" s="1885"/>
      <c r="Y49" s="1885"/>
    </row>
    <row r="50" spans="1:25" ht="15">
      <c r="A50" s="1877" t="s">
        <v>2176</v>
      </c>
      <c r="B50" s="1878"/>
      <c r="C50" s="1832"/>
      <c r="D50" s="1833"/>
      <c r="E50" s="1879"/>
      <c r="F50" s="1880"/>
      <c r="G50" s="1832"/>
      <c r="H50" s="1881"/>
      <c r="I50" s="1869"/>
      <c r="J50" s="1869"/>
      <c r="K50" s="1869"/>
      <c r="L50" s="1885"/>
      <c r="M50" s="1885"/>
      <c r="N50" s="1885"/>
      <c r="O50" s="1885"/>
      <c r="P50" s="1885"/>
      <c r="Q50" s="1885"/>
      <c r="R50" s="1885"/>
      <c r="S50" s="1885"/>
      <c r="T50" s="1885"/>
      <c r="U50" s="1885"/>
      <c r="V50" s="1885"/>
      <c r="W50" s="1885"/>
      <c r="X50" s="1885"/>
      <c r="Y50" s="1885"/>
    </row>
    <row r="51" spans="1:25" ht="15">
      <c r="A51" s="1877" t="s">
        <v>2176</v>
      </c>
      <c r="B51" s="1878"/>
      <c r="C51" s="1832"/>
      <c r="D51" s="1833"/>
      <c r="E51" s="1879"/>
      <c r="F51" s="1880"/>
      <c r="G51" s="1832"/>
      <c r="H51" s="1881"/>
      <c r="I51" s="1869"/>
      <c r="J51" s="1869"/>
      <c r="K51" s="1869"/>
      <c r="L51" s="1885"/>
      <c r="M51" s="1885"/>
      <c r="N51" s="1885"/>
      <c r="O51" s="1885"/>
      <c r="P51" s="1885"/>
      <c r="Q51" s="1885"/>
      <c r="R51" s="1885"/>
      <c r="S51" s="1885"/>
      <c r="T51" s="1885"/>
      <c r="U51" s="1885"/>
      <c r="V51" s="1885"/>
      <c r="W51" s="1885"/>
      <c r="X51" s="1885"/>
      <c r="Y51" s="1885"/>
    </row>
    <row r="52" spans="1:25" ht="15">
      <c r="A52" s="1877" t="s">
        <v>2176</v>
      </c>
      <c r="B52" s="1878"/>
      <c r="C52" s="1832"/>
      <c r="D52" s="1833"/>
      <c r="E52" s="1879"/>
      <c r="F52" s="1880"/>
      <c r="G52" s="1832"/>
      <c r="H52" s="1881"/>
      <c r="I52" s="1869"/>
      <c r="J52" s="1869"/>
      <c r="K52" s="1869"/>
      <c r="L52" s="1885"/>
      <c r="M52" s="1885"/>
      <c r="N52" s="1885"/>
      <c r="O52" s="1885"/>
      <c r="P52" s="1885"/>
      <c r="Q52" s="1885"/>
      <c r="R52" s="1885"/>
      <c r="S52" s="1885"/>
      <c r="T52" s="1885"/>
      <c r="U52" s="1885"/>
      <c r="V52" s="1885"/>
      <c r="W52" s="1885"/>
      <c r="X52" s="1885"/>
      <c r="Y52" s="1885"/>
    </row>
    <row r="53" spans="1:25" ht="15">
      <c r="A53" s="1877" t="s">
        <v>2176</v>
      </c>
      <c r="B53" s="1878"/>
      <c r="C53" s="1832"/>
      <c r="D53" s="1833"/>
      <c r="E53" s="1879"/>
      <c r="F53" s="1880"/>
      <c r="G53" s="1832"/>
      <c r="H53" s="1881"/>
      <c r="I53" s="1869"/>
      <c r="J53" s="1869"/>
      <c r="K53" s="1869"/>
      <c r="L53" s="1885"/>
      <c r="M53" s="1885"/>
      <c r="N53" s="1885"/>
      <c r="O53" s="1885"/>
      <c r="P53" s="1885"/>
      <c r="Q53" s="1885"/>
      <c r="R53" s="1885"/>
      <c r="S53" s="1885"/>
      <c r="T53" s="1885"/>
      <c r="U53" s="1885"/>
      <c r="V53" s="1885"/>
      <c r="W53" s="1885"/>
      <c r="X53" s="1885"/>
      <c r="Y53" s="1885"/>
    </row>
    <row r="54" spans="1:25" ht="15">
      <c r="A54" s="1877" t="s">
        <v>2176</v>
      </c>
      <c r="B54" s="1878"/>
      <c r="C54" s="1832"/>
      <c r="D54" s="1833"/>
      <c r="E54" s="1879"/>
      <c r="F54" s="1880"/>
      <c r="G54" s="1832"/>
      <c r="H54" s="1881"/>
      <c r="I54" s="1869"/>
      <c r="J54" s="1869"/>
      <c r="K54" s="1869"/>
      <c r="L54" s="1885"/>
      <c r="M54" s="1885"/>
      <c r="N54" s="1885"/>
      <c r="O54" s="1885"/>
      <c r="P54" s="1885"/>
      <c r="Q54" s="1885"/>
      <c r="R54" s="1885"/>
      <c r="S54" s="1885"/>
      <c r="T54" s="1885"/>
      <c r="U54" s="1885"/>
      <c r="V54" s="1885"/>
      <c r="W54" s="1885"/>
      <c r="X54" s="1885"/>
      <c r="Y54" s="1885"/>
    </row>
    <row r="55" spans="1:25" ht="15">
      <c r="A55" s="1877" t="s">
        <v>2176</v>
      </c>
      <c r="B55" s="1878"/>
      <c r="C55" s="1832"/>
      <c r="D55" s="1833"/>
      <c r="E55" s="1879"/>
      <c r="F55" s="1880"/>
      <c r="G55" s="1832"/>
      <c r="H55" s="1881"/>
      <c r="I55" s="1869"/>
      <c r="J55" s="1869"/>
      <c r="K55" s="1869"/>
      <c r="L55" s="1885"/>
      <c r="M55" s="1885"/>
      <c r="N55" s="1885"/>
      <c r="O55" s="1885"/>
      <c r="P55" s="1885"/>
      <c r="Q55" s="1885"/>
      <c r="R55" s="1885"/>
      <c r="S55" s="1885"/>
      <c r="T55" s="1885"/>
      <c r="U55" s="1885"/>
      <c r="V55" s="1885"/>
      <c r="W55" s="1885"/>
      <c r="X55" s="1885"/>
      <c r="Y55" s="1885"/>
    </row>
    <row r="56" spans="1:25" ht="15">
      <c r="A56" s="1877" t="s">
        <v>2176</v>
      </c>
      <c r="B56" s="1878"/>
      <c r="C56" s="1832"/>
      <c r="D56" s="1833"/>
      <c r="E56" s="1879"/>
      <c r="F56" s="1880"/>
      <c r="G56" s="1832"/>
      <c r="H56" s="1881"/>
      <c r="I56" s="1869"/>
      <c r="J56" s="1869"/>
      <c r="K56" s="1869"/>
      <c r="L56" s="1885"/>
      <c r="M56" s="1885"/>
      <c r="N56" s="1885"/>
      <c r="O56" s="1885"/>
      <c r="P56" s="1885"/>
      <c r="Q56" s="1885"/>
      <c r="R56" s="1885"/>
      <c r="S56" s="1885"/>
      <c r="T56" s="1885"/>
      <c r="U56" s="1885"/>
      <c r="V56" s="1885"/>
      <c r="W56" s="1885"/>
      <c r="X56" s="1885"/>
      <c r="Y56" s="1885"/>
    </row>
    <row r="57" spans="1:25" ht="15">
      <c r="A57" s="1877" t="s">
        <v>2176</v>
      </c>
      <c r="B57" s="1878"/>
      <c r="C57" s="1832"/>
      <c r="D57" s="1833"/>
      <c r="E57" s="1879"/>
      <c r="F57" s="1880"/>
      <c r="G57" s="1832"/>
      <c r="H57" s="1881"/>
      <c r="I57" s="1869"/>
      <c r="J57" s="1869"/>
      <c r="K57" s="1869"/>
      <c r="L57" s="1885"/>
      <c r="M57" s="1885"/>
      <c r="N57" s="1885"/>
      <c r="O57" s="1885"/>
      <c r="P57" s="1885"/>
      <c r="Q57" s="1885"/>
      <c r="R57" s="1885"/>
      <c r="S57" s="1885"/>
      <c r="T57" s="1885"/>
      <c r="U57" s="1885"/>
      <c r="V57" s="1885"/>
      <c r="W57" s="1885"/>
      <c r="X57" s="1885"/>
      <c r="Y57" s="1885"/>
    </row>
    <row r="58" spans="1:25" ht="15">
      <c r="A58" s="1877" t="s">
        <v>2176</v>
      </c>
      <c r="B58" s="1878"/>
      <c r="C58" s="1832"/>
      <c r="D58" s="1833"/>
      <c r="E58" s="1879"/>
      <c r="F58" s="1880"/>
      <c r="G58" s="1832"/>
      <c r="H58" s="1881"/>
      <c r="I58" s="1869"/>
      <c r="J58" s="1869"/>
      <c r="K58" s="1869"/>
      <c r="L58" s="1885"/>
      <c r="M58" s="1885"/>
      <c r="N58" s="1885"/>
      <c r="O58" s="1885"/>
      <c r="P58" s="1885"/>
      <c r="Q58" s="1885"/>
      <c r="R58" s="1885"/>
      <c r="S58" s="1885"/>
      <c r="T58" s="1885"/>
      <c r="U58" s="1885"/>
      <c r="V58" s="1885"/>
      <c r="W58" s="1885"/>
      <c r="X58" s="1885"/>
      <c r="Y58" s="1885"/>
    </row>
    <row r="59" spans="1:25" ht="15">
      <c r="A59" s="1877" t="s">
        <v>2176</v>
      </c>
      <c r="B59" s="1878"/>
      <c r="C59" s="1832"/>
      <c r="D59" s="1833"/>
      <c r="E59" s="1879"/>
      <c r="F59" s="1880"/>
      <c r="G59" s="1832"/>
      <c r="H59" s="1881"/>
      <c r="I59" s="1869"/>
      <c r="J59" s="1869"/>
      <c r="K59" s="1869"/>
      <c r="L59" s="1885"/>
      <c r="M59" s="1885"/>
      <c r="N59" s="1885"/>
      <c r="O59" s="1885"/>
      <c r="P59" s="1885"/>
      <c r="Q59" s="1885"/>
      <c r="R59" s="1885"/>
      <c r="S59" s="1885"/>
      <c r="T59" s="1885"/>
      <c r="U59" s="1885"/>
      <c r="V59" s="1885"/>
      <c r="W59" s="1885"/>
      <c r="X59" s="1885"/>
      <c r="Y59" s="1885"/>
    </row>
    <row r="60" spans="1:25" ht="15">
      <c r="A60" s="1877" t="s">
        <v>2176</v>
      </c>
      <c r="B60" s="1878"/>
      <c r="C60" s="1832"/>
      <c r="D60" s="1833"/>
      <c r="E60" s="1879"/>
      <c r="F60" s="1880"/>
      <c r="G60" s="1832"/>
      <c r="H60" s="1881"/>
      <c r="I60" s="1869"/>
      <c r="J60" s="1869"/>
      <c r="K60" s="1869"/>
      <c r="L60" s="1885"/>
      <c r="M60" s="1885"/>
      <c r="N60" s="1885"/>
      <c r="O60" s="1885"/>
      <c r="P60" s="1885"/>
      <c r="Q60" s="1885"/>
      <c r="R60" s="1885"/>
      <c r="S60" s="1885"/>
      <c r="T60" s="1885"/>
      <c r="U60" s="1885"/>
      <c r="V60" s="1885"/>
      <c r="W60" s="1885"/>
      <c r="X60" s="1885"/>
      <c r="Y60" s="1885"/>
    </row>
    <row r="61" spans="1:25" ht="15">
      <c r="A61" s="1877" t="s">
        <v>2176</v>
      </c>
      <c r="B61" s="1878"/>
      <c r="C61" s="1832"/>
      <c r="D61" s="1833"/>
      <c r="E61" s="1879"/>
      <c r="F61" s="1880"/>
      <c r="G61" s="1832"/>
      <c r="H61" s="1881"/>
      <c r="I61" s="1869"/>
      <c r="J61" s="1869"/>
      <c r="K61" s="1869"/>
      <c r="L61" s="1885"/>
      <c r="M61" s="1885"/>
      <c r="N61" s="1885"/>
      <c r="O61" s="1885"/>
      <c r="P61" s="1885"/>
      <c r="Q61" s="1885"/>
      <c r="R61" s="1885"/>
      <c r="S61" s="1885"/>
      <c r="T61" s="1885"/>
      <c r="U61" s="1885"/>
      <c r="V61" s="1885"/>
      <c r="W61" s="1885"/>
      <c r="X61" s="1885"/>
      <c r="Y61" s="1885"/>
    </row>
    <row r="62" spans="1:25" ht="15">
      <c r="A62" s="1877" t="s">
        <v>2176</v>
      </c>
      <c r="B62" s="1878"/>
      <c r="C62" s="1832"/>
      <c r="D62" s="1833"/>
      <c r="E62" s="1879"/>
      <c r="F62" s="1880"/>
      <c r="G62" s="1832"/>
      <c r="H62" s="1881"/>
      <c r="I62" s="1869"/>
      <c r="J62" s="1869"/>
      <c r="K62" s="1869"/>
      <c r="L62" s="1885"/>
      <c r="M62" s="1885"/>
      <c r="N62" s="1885"/>
      <c r="O62" s="1885"/>
      <c r="P62" s="1885"/>
      <c r="Q62" s="1885"/>
      <c r="R62" s="1885"/>
      <c r="S62" s="1885"/>
      <c r="T62" s="1885"/>
      <c r="U62" s="1885"/>
      <c r="V62" s="1885"/>
      <c r="W62" s="1885"/>
      <c r="X62" s="1885"/>
      <c r="Y62" s="1885"/>
    </row>
    <row r="63" spans="1:25" ht="15">
      <c r="A63" s="1877" t="s">
        <v>2176</v>
      </c>
      <c r="B63" s="1878"/>
      <c r="C63" s="1832"/>
      <c r="D63" s="1833"/>
      <c r="E63" s="1879"/>
      <c r="F63" s="1880"/>
      <c r="G63" s="1832"/>
      <c r="H63" s="1881"/>
      <c r="I63" s="1869"/>
      <c r="J63" s="1869"/>
      <c r="K63" s="1869"/>
      <c r="L63" s="1885"/>
      <c r="M63" s="1885"/>
      <c r="N63" s="1885"/>
      <c r="O63" s="1885"/>
      <c r="P63" s="1885"/>
      <c r="Q63" s="1885"/>
      <c r="R63" s="1885"/>
      <c r="S63" s="1885"/>
      <c r="T63" s="1885"/>
      <c r="U63" s="1885"/>
      <c r="V63" s="1885"/>
      <c r="W63" s="1885"/>
      <c r="X63" s="1885"/>
      <c r="Y63" s="1885"/>
    </row>
    <row r="64" spans="1:25" ht="15">
      <c r="A64" s="1877" t="s">
        <v>2176</v>
      </c>
      <c r="B64" s="1878"/>
      <c r="C64" s="1832"/>
      <c r="D64" s="1833"/>
      <c r="E64" s="1879"/>
      <c r="F64" s="1880"/>
      <c r="G64" s="1832"/>
      <c r="H64" s="1881"/>
      <c r="I64" s="1869"/>
      <c r="J64" s="1869"/>
      <c r="K64" s="1869"/>
      <c r="L64" s="1885"/>
      <c r="M64" s="1885"/>
      <c r="N64" s="1885"/>
      <c r="O64" s="1885"/>
      <c r="P64" s="1885"/>
      <c r="Q64" s="1885"/>
      <c r="R64" s="1885"/>
      <c r="S64" s="1885"/>
      <c r="T64" s="1885"/>
      <c r="U64" s="1885"/>
      <c r="V64" s="1885"/>
      <c r="W64" s="1885"/>
      <c r="X64" s="1885"/>
      <c r="Y64" s="1885"/>
    </row>
    <row r="65" spans="1:25" ht="15">
      <c r="A65" s="1877" t="s">
        <v>2176</v>
      </c>
      <c r="B65" s="1878"/>
      <c r="C65" s="1832"/>
      <c r="D65" s="1833"/>
      <c r="E65" s="1879"/>
      <c r="F65" s="1880"/>
      <c r="G65" s="1832"/>
      <c r="H65" s="1881"/>
      <c r="I65" s="1869"/>
      <c r="J65" s="1869"/>
      <c r="K65" s="1869"/>
      <c r="L65" s="1885"/>
      <c r="M65" s="1885"/>
      <c r="N65" s="1885"/>
      <c r="O65" s="1885"/>
      <c r="P65" s="1885"/>
      <c r="Q65" s="1885"/>
      <c r="R65" s="1885"/>
      <c r="S65" s="1885"/>
      <c r="T65" s="1885"/>
      <c r="U65" s="1885"/>
      <c r="V65" s="1885"/>
      <c r="W65" s="1885"/>
      <c r="X65" s="1885"/>
      <c r="Y65" s="1885"/>
    </row>
    <row r="66" spans="1:25" ht="15">
      <c r="A66" s="1877" t="s">
        <v>2176</v>
      </c>
      <c r="B66" s="1878"/>
      <c r="C66" s="1832"/>
      <c r="D66" s="1833"/>
      <c r="E66" s="1879"/>
      <c r="F66" s="1880"/>
      <c r="G66" s="1832"/>
      <c r="H66" s="1881"/>
      <c r="I66" s="1869"/>
      <c r="J66" s="1869"/>
      <c r="K66" s="1869"/>
      <c r="L66" s="1885"/>
      <c r="M66" s="1885"/>
      <c r="N66" s="1885"/>
      <c r="O66" s="1885"/>
      <c r="P66" s="1885"/>
      <c r="Q66" s="1885"/>
      <c r="R66" s="1885"/>
      <c r="S66" s="1885"/>
      <c r="T66" s="1885"/>
      <c r="U66" s="1885"/>
      <c r="V66" s="1885"/>
      <c r="W66" s="1885"/>
      <c r="X66" s="1885"/>
      <c r="Y66" s="1885"/>
    </row>
    <row r="67" spans="1:25" ht="15">
      <c r="A67" s="1877" t="s">
        <v>2176</v>
      </c>
      <c r="B67" s="1878"/>
      <c r="C67" s="1832"/>
      <c r="D67" s="1833"/>
      <c r="E67" s="1879"/>
      <c r="F67" s="1880"/>
      <c r="G67" s="1832"/>
      <c r="H67" s="1881"/>
      <c r="I67" s="1869"/>
      <c r="J67" s="1869"/>
      <c r="K67" s="1869"/>
      <c r="L67" s="1885"/>
      <c r="M67" s="1885"/>
      <c r="N67" s="1885"/>
      <c r="O67" s="1885"/>
      <c r="P67" s="1885"/>
      <c r="Q67" s="1885"/>
      <c r="R67" s="1885"/>
      <c r="S67" s="1885"/>
      <c r="T67" s="1885"/>
      <c r="U67" s="1885"/>
      <c r="V67" s="1885"/>
      <c r="W67" s="1885"/>
      <c r="X67" s="1885"/>
      <c r="Y67" s="1885"/>
    </row>
    <row r="68" spans="1:25" ht="15">
      <c r="A68" s="1877" t="s">
        <v>2176</v>
      </c>
      <c r="B68" s="1878"/>
      <c r="C68" s="1832"/>
      <c r="D68" s="1833"/>
      <c r="E68" s="1879"/>
      <c r="F68" s="1880"/>
      <c r="G68" s="1832"/>
      <c r="H68" s="1881"/>
      <c r="I68" s="1869"/>
      <c r="J68" s="1869"/>
      <c r="K68" s="1869"/>
      <c r="L68" s="1885"/>
      <c r="M68" s="1885"/>
      <c r="N68" s="1885"/>
      <c r="O68" s="1885"/>
      <c r="P68" s="1885"/>
      <c r="Q68" s="1885"/>
      <c r="R68" s="1885"/>
      <c r="S68" s="1885"/>
      <c r="T68" s="1885"/>
      <c r="U68" s="1885"/>
      <c r="V68" s="1885"/>
      <c r="W68" s="1885"/>
      <c r="X68" s="1885"/>
      <c r="Y68" s="1885"/>
    </row>
    <row r="69" spans="1:25" ht="15">
      <c r="A69" s="1877" t="s">
        <v>2176</v>
      </c>
      <c r="B69" s="1878"/>
      <c r="C69" s="1832"/>
      <c r="D69" s="1833"/>
      <c r="E69" s="1879"/>
      <c r="F69" s="1880"/>
      <c r="G69" s="1832"/>
      <c r="H69" s="1881"/>
      <c r="I69" s="1869"/>
      <c r="J69" s="1869"/>
      <c r="K69" s="1869"/>
      <c r="L69" s="1885"/>
      <c r="M69" s="1885"/>
      <c r="N69" s="1885"/>
      <c r="O69" s="1885"/>
      <c r="P69" s="1885"/>
      <c r="Q69" s="1885"/>
      <c r="R69" s="1885"/>
      <c r="S69" s="1885"/>
      <c r="T69" s="1885"/>
      <c r="U69" s="1885"/>
      <c r="V69" s="1885"/>
      <c r="W69" s="1885"/>
      <c r="X69" s="1885"/>
      <c r="Y69" s="1885"/>
    </row>
    <row r="70" spans="1:25" ht="15">
      <c r="A70" s="1877" t="s">
        <v>2176</v>
      </c>
      <c r="B70" s="1878"/>
      <c r="C70" s="1832"/>
      <c r="D70" s="1833"/>
      <c r="E70" s="1879"/>
      <c r="F70" s="1880"/>
      <c r="G70" s="1832"/>
      <c r="H70" s="1881"/>
      <c r="I70" s="1869"/>
      <c r="J70" s="1869"/>
      <c r="K70" s="1869"/>
      <c r="L70" s="1885"/>
      <c r="M70" s="1885"/>
      <c r="N70" s="1885"/>
      <c r="O70" s="1885"/>
      <c r="P70" s="1885"/>
      <c r="Q70" s="1885"/>
      <c r="R70" s="1885"/>
      <c r="S70" s="1885"/>
      <c r="T70" s="1885"/>
      <c r="U70" s="1885"/>
      <c r="V70" s="1885"/>
      <c r="W70" s="1885"/>
      <c r="X70" s="1885"/>
      <c r="Y70" s="1885"/>
    </row>
    <row r="71" spans="1:25" ht="15">
      <c r="A71" s="1877" t="s">
        <v>2176</v>
      </c>
      <c r="B71" s="1878"/>
      <c r="C71" s="1832"/>
      <c r="D71" s="1833"/>
      <c r="E71" s="1879"/>
      <c r="F71" s="1880"/>
      <c r="G71" s="1832"/>
      <c r="H71" s="1881"/>
      <c r="I71" s="1869"/>
      <c r="J71" s="1869"/>
      <c r="K71" s="1869"/>
      <c r="L71" s="1885"/>
      <c r="M71" s="1885"/>
      <c r="N71" s="1885"/>
      <c r="O71" s="1885"/>
      <c r="P71" s="1885"/>
      <c r="Q71" s="1885"/>
      <c r="R71" s="1885"/>
      <c r="S71" s="1885"/>
      <c r="T71" s="1885"/>
      <c r="U71" s="1885"/>
      <c r="V71" s="1885"/>
      <c r="W71" s="1885"/>
      <c r="X71" s="1885"/>
      <c r="Y71" s="1885"/>
    </row>
    <row r="72" spans="1:25" ht="15">
      <c r="A72" s="1877" t="s">
        <v>2176</v>
      </c>
      <c r="B72" s="1878"/>
      <c r="C72" s="1832"/>
      <c r="D72" s="1833"/>
      <c r="E72" s="1879"/>
      <c r="F72" s="1880"/>
      <c r="G72" s="1832"/>
      <c r="H72" s="1881"/>
      <c r="I72" s="1869"/>
      <c r="J72" s="1869"/>
      <c r="K72" s="1869"/>
      <c r="L72" s="1885"/>
      <c r="M72" s="1885"/>
      <c r="N72" s="1885"/>
      <c r="O72" s="1885"/>
      <c r="P72" s="1885"/>
      <c r="Q72" s="1885"/>
      <c r="R72" s="1885"/>
      <c r="S72" s="1885"/>
      <c r="T72" s="1885"/>
      <c r="U72" s="1885"/>
      <c r="V72" s="1885"/>
      <c r="W72" s="1885"/>
      <c r="X72" s="1885"/>
      <c r="Y72" s="1885"/>
    </row>
    <row r="73" spans="1:25" ht="15">
      <c r="A73" s="1877" t="s">
        <v>2176</v>
      </c>
      <c r="B73" s="1878"/>
      <c r="C73" s="1832"/>
      <c r="D73" s="1833"/>
      <c r="E73" s="1879"/>
      <c r="F73" s="1880"/>
      <c r="G73" s="1832"/>
      <c r="H73" s="1881"/>
      <c r="I73" s="1869"/>
      <c r="J73" s="1869"/>
      <c r="K73" s="1869"/>
      <c r="L73" s="1885"/>
      <c r="M73" s="1885"/>
      <c r="N73" s="1885"/>
      <c r="O73" s="1885"/>
      <c r="P73" s="1885"/>
      <c r="Q73" s="1885"/>
      <c r="R73" s="1885"/>
      <c r="S73" s="1885"/>
      <c r="T73" s="1885"/>
      <c r="U73" s="1885"/>
      <c r="V73" s="1885"/>
      <c r="W73" s="1885"/>
      <c r="X73" s="1885"/>
      <c r="Y73" s="1885"/>
    </row>
    <row r="74" spans="1:25" ht="15">
      <c r="A74" s="1877" t="s">
        <v>2176</v>
      </c>
      <c r="B74" s="1878"/>
      <c r="C74" s="1832"/>
      <c r="D74" s="1833"/>
      <c r="E74" s="1879"/>
      <c r="F74" s="1880"/>
      <c r="G74" s="1832"/>
      <c r="H74" s="1881"/>
      <c r="I74" s="1869"/>
      <c r="J74" s="1869"/>
      <c r="K74" s="1869"/>
      <c r="L74" s="1885"/>
      <c r="M74" s="1885"/>
      <c r="N74" s="1885"/>
      <c r="O74" s="1885"/>
      <c r="P74" s="1885"/>
      <c r="Q74" s="1885"/>
      <c r="R74" s="1885"/>
      <c r="S74" s="1885"/>
      <c r="T74" s="1885"/>
      <c r="U74" s="1885"/>
      <c r="V74" s="1885"/>
      <c r="W74" s="1885"/>
      <c r="X74" s="1885"/>
      <c r="Y74" s="1885"/>
    </row>
    <row r="75" spans="1:25" ht="15">
      <c r="A75" s="1877" t="s">
        <v>2176</v>
      </c>
      <c r="B75" s="1878"/>
      <c r="C75" s="1832"/>
      <c r="D75" s="1833"/>
      <c r="E75" s="1879"/>
      <c r="F75" s="1880"/>
      <c r="G75" s="1832"/>
      <c r="H75" s="1881"/>
      <c r="I75" s="1869"/>
      <c r="J75" s="1869"/>
      <c r="K75" s="1869"/>
      <c r="L75" s="1885"/>
      <c r="M75" s="1885"/>
      <c r="N75" s="1885"/>
      <c r="O75" s="1885"/>
      <c r="P75" s="1885"/>
      <c r="Q75" s="1885"/>
      <c r="R75" s="1885"/>
      <c r="S75" s="1885"/>
      <c r="T75" s="1885"/>
      <c r="U75" s="1885"/>
      <c r="V75" s="1885"/>
      <c r="W75" s="1885"/>
      <c r="X75" s="1885"/>
      <c r="Y75" s="1885"/>
    </row>
    <row r="76" spans="1:25" ht="15">
      <c r="A76" s="1877" t="s">
        <v>2176</v>
      </c>
      <c r="B76" s="1878"/>
      <c r="C76" s="1832"/>
      <c r="D76" s="1833"/>
      <c r="E76" s="1879"/>
      <c r="F76" s="1880"/>
      <c r="G76" s="1832"/>
      <c r="H76" s="1881"/>
      <c r="I76" s="1869"/>
      <c r="J76" s="1869"/>
      <c r="K76" s="1869"/>
      <c r="L76" s="1885"/>
      <c r="M76" s="1885"/>
      <c r="N76" s="1885"/>
      <c r="O76" s="1885"/>
      <c r="P76" s="1885"/>
      <c r="Q76" s="1885"/>
      <c r="R76" s="1885"/>
      <c r="S76" s="1885"/>
      <c r="T76" s="1885"/>
      <c r="U76" s="1885"/>
      <c r="V76" s="1885"/>
      <c r="W76" s="1885"/>
      <c r="X76" s="1885"/>
      <c r="Y76" s="1885"/>
    </row>
    <row r="77" spans="1:25" ht="15">
      <c r="A77" s="1877" t="s">
        <v>2176</v>
      </c>
      <c r="B77" s="1878"/>
      <c r="C77" s="1832"/>
      <c r="D77" s="1833"/>
      <c r="E77" s="1879"/>
      <c r="F77" s="1880"/>
      <c r="G77" s="1832"/>
      <c r="H77" s="1881"/>
      <c r="I77" s="1869"/>
      <c r="J77" s="1869"/>
      <c r="K77" s="1869"/>
      <c r="L77" s="1885"/>
      <c r="M77" s="1885"/>
      <c r="N77" s="1885"/>
      <c r="O77" s="1885"/>
      <c r="P77" s="1885"/>
      <c r="Q77" s="1885"/>
      <c r="R77" s="1885"/>
      <c r="S77" s="1885"/>
      <c r="T77" s="1885"/>
      <c r="U77" s="1885"/>
      <c r="V77" s="1885"/>
      <c r="W77" s="1885"/>
      <c r="X77" s="1885"/>
      <c r="Y77" s="1885"/>
    </row>
    <row r="78" spans="1:25" ht="15">
      <c r="A78" s="1877" t="s">
        <v>2176</v>
      </c>
      <c r="B78" s="1878"/>
      <c r="C78" s="1832"/>
      <c r="D78" s="1833"/>
      <c r="E78" s="1879"/>
      <c r="F78" s="1880"/>
      <c r="G78" s="1832"/>
      <c r="H78" s="1881"/>
      <c r="I78" s="1869"/>
      <c r="J78" s="1869"/>
      <c r="K78" s="1869"/>
      <c r="L78" s="1885"/>
      <c r="M78" s="1885"/>
      <c r="N78" s="1885"/>
      <c r="O78" s="1885"/>
      <c r="P78" s="1885"/>
      <c r="Q78" s="1885"/>
      <c r="R78" s="1885"/>
      <c r="S78" s="1885"/>
      <c r="T78" s="1885"/>
      <c r="U78" s="1885"/>
      <c r="V78" s="1885"/>
      <c r="W78" s="1885"/>
      <c r="X78" s="1885"/>
      <c r="Y78" s="1885"/>
    </row>
    <row r="79" spans="1:25" ht="15">
      <c r="A79" s="1877" t="s">
        <v>2176</v>
      </c>
      <c r="B79" s="1878"/>
      <c r="C79" s="1832"/>
      <c r="D79" s="1833"/>
      <c r="E79" s="1879"/>
      <c r="F79" s="1880"/>
      <c r="G79" s="1832"/>
      <c r="H79" s="1881"/>
      <c r="I79" s="1869"/>
      <c r="J79" s="1869"/>
      <c r="K79" s="1869"/>
      <c r="L79" s="1885"/>
      <c r="M79" s="1885"/>
      <c r="N79" s="1885"/>
      <c r="O79" s="1885"/>
      <c r="P79" s="1885"/>
      <c r="Q79" s="1885"/>
      <c r="R79" s="1885"/>
      <c r="S79" s="1885"/>
      <c r="T79" s="1885"/>
      <c r="U79" s="1885"/>
      <c r="V79" s="1885"/>
      <c r="W79" s="1885"/>
      <c r="X79" s="1885"/>
      <c r="Y79" s="1885"/>
    </row>
    <row r="80" spans="1:25" ht="15">
      <c r="A80" s="1877" t="s">
        <v>2176</v>
      </c>
      <c r="B80" s="1878"/>
      <c r="C80" s="1832"/>
      <c r="D80" s="1833"/>
      <c r="E80" s="1879"/>
      <c r="F80" s="1880"/>
      <c r="G80" s="1832"/>
      <c r="H80" s="1881"/>
      <c r="I80" s="1869"/>
      <c r="J80" s="1869"/>
      <c r="K80" s="1869"/>
      <c r="L80" s="1885"/>
      <c r="M80" s="1885"/>
      <c r="N80" s="1885"/>
      <c r="O80" s="1885"/>
      <c r="P80" s="1885"/>
      <c r="Q80" s="1885"/>
      <c r="R80" s="1885"/>
      <c r="S80" s="1885"/>
      <c r="T80" s="1885"/>
      <c r="U80" s="1885"/>
      <c r="V80" s="1885"/>
      <c r="W80" s="1885"/>
      <c r="X80" s="1885"/>
      <c r="Y80" s="1885"/>
    </row>
    <row r="81" spans="1:25" ht="15">
      <c r="A81" s="1877" t="s">
        <v>2176</v>
      </c>
      <c r="B81" s="1878"/>
      <c r="C81" s="1832"/>
      <c r="D81" s="1833"/>
      <c r="E81" s="1879"/>
      <c r="F81" s="1880"/>
      <c r="G81" s="1832"/>
      <c r="H81" s="1881"/>
      <c r="I81" s="1869"/>
      <c r="J81" s="1869"/>
      <c r="K81" s="1869"/>
      <c r="L81" s="1885"/>
      <c r="M81" s="1885"/>
      <c r="N81" s="1885"/>
      <c r="O81" s="1885"/>
      <c r="P81" s="1885"/>
      <c r="Q81" s="1885"/>
      <c r="R81" s="1885"/>
      <c r="S81" s="1885"/>
      <c r="T81" s="1885"/>
      <c r="U81" s="1885"/>
      <c r="V81" s="1885"/>
      <c r="W81" s="1885"/>
      <c r="X81" s="1885"/>
      <c r="Y81" s="1885"/>
    </row>
    <row r="82" spans="1:25" ht="15">
      <c r="A82" s="1877" t="s">
        <v>2176</v>
      </c>
      <c r="B82" s="1878"/>
      <c r="C82" s="1832"/>
      <c r="D82" s="1833"/>
      <c r="E82" s="1879"/>
      <c r="F82" s="1880"/>
      <c r="G82" s="1832"/>
      <c r="H82" s="1881"/>
      <c r="I82" s="1869"/>
      <c r="J82" s="1869"/>
      <c r="K82" s="1869"/>
      <c r="L82" s="1885"/>
      <c r="M82" s="1885"/>
      <c r="N82" s="1885"/>
      <c r="O82" s="1885"/>
      <c r="P82" s="1885"/>
      <c r="Q82" s="1885"/>
      <c r="R82" s="1885"/>
      <c r="S82" s="1885"/>
      <c r="T82" s="1885"/>
      <c r="U82" s="1885"/>
      <c r="V82" s="1885"/>
      <c r="W82" s="1885"/>
      <c r="X82" s="1885"/>
      <c r="Y82" s="1885"/>
    </row>
    <row r="83" spans="1:25" ht="15">
      <c r="A83" s="1877" t="s">
        <v>2176</v>
      </c>
      <c r="B83" s="1878"/>
      <c r="C83" s="1832"/>
      <c r="D83" s="1833"/>
      <c r="E83" s="1879"/>
      <c r="F83" s="1880"/>
      <c r="G83" s="1832"/>
      <c r="H83" s="1881"/>
      <c r="I83" s="1869"/>
      <c r="J83" s="1869"/>
      <c r="K83" s="1869"/>
      <c r="L83" s="1885"/>
      <c r="M83" s="1885"/>
      <c r="N83" s="1885"/>
      <c r="O83" s="1885"/>
      <c r="P83" s="1883"/>
      <c r="Q83" s="1885"/>
      <c r="R83" s="1885"/>
      <c r="S83" s="1885"/>
      <c r="T83" s="1885"/>
      <c r="U83" s="1885"/>
      <c r="V83" s="1885"/>
      <c r="W83" s="1885"/>
      <c r="X83" s="1885"/>
      <c r="Y83" s="1885"/>
    </row>
    <row r="84" spans="1:25" ht="15">
      <c r="A84" s="1877" t="s">
        <v>2176</v>
      </c>
      <c r="B84" s="1878"/>
      <c r="C84" s="1832"/>
      <c r="D84" s="1833"/>
      <c r="E84" s="1879"/>
      <c r="F84" s="1880"/>
      <c r="G84" s="1832"/>
      <c r="H84" s="1881"/>
      <c r="I84" s="1869"/>
      <c r="J84" s="1869"/>
      <c r="K84" s="1869"/>
      <c r="L84" s="1885"/>
      <c r="M84" s="1885"/>
      <c r="N84" s="1885"/>
      <c r="O84" s="1885"/>
      <c r="P84" s="1883"/>
      <c r="Q84" s="1885"/>
      <c r="R84" s="1885"/>
      <c r="S84" s="1885"/>
      <c r="T84" s="1885"/>
      <c r="U84" s="1885"/>
      <c r="V84" s="1885"/>
      <c r="W84" s="1885"/>
      <c r="X84" s="1885"/>
      <c r="Y84" s="1885"/>
    </row>
    <row r="85" spans="1:25" ht="15">
      <c r="A85" s="1877" t="s">
        <v>2176</v>
      </c>
      <c r="B85" s="1878"/>
      <c r="C85" s="1832"/>
      <c r="D85" s="1833"/>
      <c r="E85" s="1879"/>
      <c r="F85" s="1880"/>
      <c r="G85" s="1832"/>
      <c r="H85" s="1881"/>
      <c r="I85" s="1869"/>
      <c r="J85" s="1869"/>
      <c r="K85" s="1869"/>
      <c r="L85" s="1885"/>
      <c r="M85" s="1885"/>
      <c r="N85" s="1885"/>
      <c r="O85" s="1885"/>
      <c r="P85" s="1885"/>
      <c r="Q85" s="1885"/>
      <c r="R85" s="1885"/>
      <c r="S85" s="1885"/>
      <c r="T85" s="1885"/>
      <c r="U85" s="1885"/>
      <c r="V85" s="1885"/>
      <c r="W85" s="1885"/>
      <c r="X85" s="1885"/>
      <c r="Y85" s="1885"/>
    </row>
    <row r="86" spans="1:25" ht="15">
      <c r="A86" s="1877" t="s">
        <v>2176</v>
      </c>
      <c r="B86" s="1878"/>
      <c r="C86" s="1832"/>
      <c r="D86" s="1833"/>
      <c r="E86" s="1879"/>
      <c r="F86" s="1880"/>
      <c r="G86" s="1832"/>
      <c r="H86" s="1881"/>
      <c r="I86" s="1869"/>
      <c r="J86" s="1869"/>
      <c r="K86" s="1869"/>
      <c r="L86" s="1885"/>
      <c r="M86" s="1885"/>
      <c r="N86" s="1885"/>
      <c r="O86" s="1885"/>
      <c r="P86" s="1885"/>
      <c r="Q86" s="1885"/>
      <c r="R86" s="1885"/>
      <c r="S86" s="1885"/>
      <c r="T86" s="1885"/>
      <c r="U86" s="1885"/>
      <c r="V86" s="1885"/>
      <c r="W86" s="1885"/>
      <c r="X86" s="1885"/>
      <c r="Y86" s="1885"/>
    </row>
    <row r="87" spans="1:25" ht="15">
      <c r="A87" s="1877" t="s">
        <v>2176</v>
      </c>
      <c r="B87" s="1878"/>
      <c r="C87" s="1832"/>
      <c r="D87" s="1833"/>
      <c r="E87" s="1879"/>
      <c r="F87" s="1880"/>
      <c r="G87" s="1832"/>
      <c r="H87" s="1881"/>
      <c r="I87" s="1869"/>
      <c r="J87" s="1869"/>
      <c r="K87" s="1869"/>
      <c r="L87" s="1885"/>
      <c r="M87" s="1885"/>
      <c r="N87" s="1885"/>
      <c r="O87" s="1885"/>
      <c r="P87" s="1885"/>
      <c r="Q87" s="1885"/>
      <c r="R87" s="1885"/>
      <c r="S87" s="1885"/>
      <c r="T87" s="1885"/>
      <c r="U87" s="1885"/>
      <c r="V87" s="1885"/>
      <c r="W87" s="1885"/>
      <c r="X87" s="1885"/>
      <c r="Y87" s="1885"/>
    </row>
    <row r="88" spans="1:25" ht="15">
      <c r="A88" s="1877" t="s">
        <v>2176</v>
      </c>
      <c r="B88" s="1878"/>
      <c r="C88" s="1832"/>
      <c r="D88" s="1833"/>
      <c r="E88" s="1879"/>
      <c r="F88" s="1880"/>
      <c r="G88" s="1832"/>
      <c r="H88" s="1881"/>
      <c r="I88" s="1869"/>
      <c r="J88" s="1869"/>
      <c r="K88" s="1869"/>
      <c r="L88" s="1885"/>
      <c r="M88" s="1885"/>
      <c r="N88" s="1885"/>
      <c r="O88" s="1885"/>
      <c r="P88" s="1885"/>
      <c r="Q88" s="1885"/>
      <c r="R88" s="1885"/>
      <c r="S88" s="1885"/>
      <c r="T88" s="1885"/>
      <c r="U88" s="1885"/>
      <c r="V88" s="1885"/>
      <c r="W88" s="1885"/>
      <c r="X88" s="1885"/>
      <c r="Y88" s="1885"/>
    </row>
    <row r="89" spans="1:25" ht="15">
      <c r="A89" s="1877" t="s">
        <v>2176</v>
      </c>
      <c r="B89" s="1878"/>
      <c r="C89" s="1832"/>
      <c r="D89" s="1833"/>
      <c r="E89" s="1879"/>
      <c r="F89" s="1880"/>
      <c r="G89" s="1832"/>
      <c r="H89" s="1881"/>
      <c r="I89" s="1869"/>
      <c r="J89" s="1869"/>
      <c r="K89" s="1869"/>
      <c r="L89" s="1885"/>
      <c r="M89" s="1885"/>
      <c r="N89" s="1885"/>
      <c r="O89" s="1885"/>
      <c r="P89" s="1885"/>
      <c r="Q89" s="1885"/>
      <c r="R89" s="1885"/>
      <c r="S89" s="1885"/>
      <c r="T89" s="1885"/>
      <c r="U89" s="1885"/>
      <c r="V89" s="1885"/>
      <c r="W89" s="1885"/>
      <c r="X89" s="1885"/>
      <c r="Y89" s="1885"/>
    </row>
    <row r="90" spans="1:25" ht="15">
      <c r="A90" s="1877" t="s">
        <v>2176</v>
      </c>
      <c r="B90" s="1878"/>
      <c r="C90" s="1832"/>
      <c r="D90" s="1833"/>
      <c r="E90" s="1879"/>
      <c r="F90" s="1880"/>
      <c r="G90" s="1832"/>
      <c r="H90" s="1881"/>
      <c r="I90" s="1869"/>
      <c r="J90" s="1869"/>
      <c r="K90" s="1869"/>
      <c r="L90" s="1885"/>
      <c r="M90" s="1885"/>
      <c r="N90" s="1885"/>
      <c r="O90" s="1885"/>
      <c r="P90" s="1885"/>
      <c r="Q90" s="1885"/>
      <c r="R90" s="1885"/>
      <c r="S90" s="1885"/>
      <c r="T90" s="1885"/>
      <c r="U90" s="1885"/>
      <c r="V90" s="1885"/>
      <c r="W90" s="1885"/>
      <c r="X90" s="1885"/>
      <c r="Y90" s="1885"/>
    </row>
    <row r="91" spans="1:25" ht="15">
      <c r="A91" s="1877" t="s">
        <v>2176</v>
      </c>
      <c r="B91" s="1878"/>
      <c r="C91" s="1832"/>
      <c r="D91" s="1833"/>
      <c r="E91" s="1879"/>
      <c r="F91" s="1880"/>
      <c r="G91" s="1832"/>
      <c r="H91" s="1881"/>
      <c r="I91" s="1869"/>
      <c r="J91" s="1869"/>
      <c r="K91" s="1869"/>
      <c r="L91" s="1885"/>
      <c r="M91" s="1885"/>
      <c r="N91" s="1885"/>
      <c r="O91" s="1885"/>
      <c r="P91" s="1885"/>
      <c r="Q91" s="1885"/>
      <c r="R91" s="1885"/>
      <c r="S91" s="1885"/>
      <c r="T91" s="1885"/>
      <c r="U91" s="1885"/>
      <c r="V91" s="1885"/>
      <c r="W91" s="1885"/>
      <c r="X91" s="1885"/>
      <c r="Y91" s="1885"/>
    </row>
    <row r="92" spans="1:25" ht="15">
      <c r="A92" s="1877" t="s">
        <v>2176</v>
      </c>
      <c r="B92" s="1878"/>
      <c r="C92" s="1832"/>
      <c r="D92" s="1833"/>
      <c r="E92" s="1879"/>
      <c r="F92" s="1880"/>
      <c r="G92" s="1832"/>
      <c r="H92" s="1881"/>
      <c r="I92" s="1869"/>
      <c r="J92" s="1869"/>
      <c r="K92" s="1869"/>
      <c r="L92" s="1885"/>
      <c r="M92" s="1885"/>
      <c r="N92" s="1885"/>
      <c r="O92" s="1885"/>
      <c r="P92" s="1885"/>
      <c r="Q92" s="1885"/>
      <c r="R92" s="1885"/>
      <c r="S92" s="1885"/>
      <c r="T92" s="1885"/>
      <c r="U92" s="1885"/>
      <c r="V92" s="1885"/>
      <c r="W92" s="1885"/>
      <c r="X92" s="1885"/>
      <c r="Y92" s="1885"/>
    </row>
    <row r="93" spans="1:25" ht="15">
      <c r="A93" s="1877" t="s">
        <v>2176</v>
      </c>
      <c r="B93" s="1878"/>
      <c r="C93" s="1832"/>
      <c r="D93" s="1833"/>
      <c r="E93" s="1879"/>
      <c r="F93" s="1880"/>
      <c r="G93" s="1832"/>
      <c r="H93" s="1881"/>
      <c r="I93" s="1869"/>
      <c r="J93" s="1869"/>
      <c r="K93" s="1869"/>
      <c r="L93" s="1885"/>
      <c r="M93" s="1885"/>
      <c r="N93" s="1885"/>
      <c r="O93" s="1885"/>
      <c r="P93" s="1885"/>
      <c r="Q93" s="1885"/>
      <c r="R93" s="1885"/>
      <c r="S93" s="1885"/>
      <c r="T93" s="1885"/>
      <c r="U93" s="1885"/>
      <c r="V93" s="1885"/>
      <c r="W93" s="1885"/>
      <c r="X93" s="1885"/>
      <c r="Y93" s="1885"/>
    </row>
    <row r="94" spans="1:25" ht="15">
      <c r="A94" s="1877" t="s">
        <v>2176</v>
      </c>
      <c r="B94" s="1878"/>
      <c r="C94" s="1832"/>
      <c r="D94" s="1833"/>
      <c r="E94" s="1879"/>
      <c r="F94" s="1880"/>
      <c r="G94" s="1832"/>
      <c r="H94" s="1881"/>
      <c r="I94" s="1869"/>
      <c r="J94" s="1869"/>
      <c r="K94" s="1869"/>
      <c r="L94" s="1885"/>
      <c r="M94" s="1885"/>
      <c r="N94" s="1885"/>
      <c r="O94" s="1885"/>
      <c r="P94" s="1885"/>
      <c r="Q94" s="1885"/>
      <c r="R94" s="1885"/>
      <c r="S94" s="1885"/>
      <c r="T94" s="1885"/>
      <c r="U94" s="1885"/>
      <c r="V94" s="1885"/>
      <c r="W94" s="1885"/>
      <c r="X94" s="1885"/>
      <c r="Y94" s="1885"/>
    </row>
    <row r="95" spans="1:25" ht="15">
      <c r="A95" s="1877" t="s">
        <v>2176</v>
      </c>
      <c r="B95" s="1878"/>
      <c r="C95" s="1832"/>
      <c r="D95" s="1833"/>
      <c r="E95" s="1879"/>
      <c r="F95" s="1880"/>
      <c r="G95" s="1832"/>
      <c r="H95" s="1881"/>
      <c r="I95" s="1869"/>
      <c r="J95" s="1869"/>
      <c r="K95" s="1869"/>
      <c r="L95" s="1885"/>
      <c r="M95" s="1885"/>
      <c r="N95" s="1885"/>
      <c r="O95" s="1885"/>
      <c r="P95" s="1885"/>
      <c r="Q95" s="1885"/>
      <c r="R95" s="1885"/>
      <c r="S95" s="1885"/>
      <c r="T95" s="1885"/>
      <c r="U95" s="1885"/>
      <c r="V95" s="1885"/>
      <c r="W95" s="1885"/>
      <c r="X95" s="1885"/>
      <c r="Y95" s="1885"/>
    </row>
    <row r="96" spans="1:25" ht="15">
      <c r="A96" s="1877" t="s">
        <v>2176</v>
      </c>
      <c r="B96" s="1878"/>
      <c r="C96" s="1832"/>
      <c r="D96" s="1833"/>
      <c r="E96" s="1879"/>
      <c r="F96" s="1880"/>
      <c r="G96" s="1832"/>
      <c r="H96" s="1881"/>
      <c r="I96" s="1869"/>
      <c r="J96" s="1869"/>
      <c r="K96" s="1869"/>
      <c r="L96" s="1885"/>
      <c r="M96" s="1885"/>
      <c r="N96" s="1885"/>
      <c r="O96" s="1885"/>
      <c r="P96" s="1885"/>
      <c r="Q96" s="1885"/>
      <c r="R96" s="1885"/>
      <c r="S96" s="1885"/>
      <c r="T96" s="1885"/>
      <c r="U96" s="1885"/>
      <c r="V96" s="1885"/>
      <c r="W96" s="1885"/>
      <c r="X96" s="1885"/>
      <c r="Y96" s="1885"/>
    </row>
    <row r="97" spans="1:25" ht="15">
      <c r="A97" s="1877" t="s">
        <v>2176</v>
      </c>
      <c r="B97" s="1878"/>
      <c r="C97" s="1832"/>
      <c r="D97" s="1833"/>
      <c r="E97" s="1879"/>
      <c r="F97" s="1880"/>
      <c r="G97" s="1832"/>
      <c r="H97" s="1881"/>
      <c r="I97" s="1869"/>
      <c r="J97" s="1869"/>
      <c r="K97" s="1869"/>
      <c r="L97" s="1885"/>
      <c r="M97" s="1885"/>
      <c r="N97" s="1885"/>
      <c r="O97" s="1885"/>
      <c r="P97" s="1885"/>
      <c r="Q97" s="1885"/>
      <c r="R97" s="1885"/>
      <c r="S97" s="1885"/>
      <c r="T97" s="1885"/>
      <c r="U97" s="1885"/>
      <c r="V97" s="1885"/>
      <c r="W97" s="1885"/>
      <c r="X97" s="1885"/>
      <c r="Y97" s="1885"/>
    </row>
    <row r="98" spans="1:25" ht="15">
      <c r="A98" s="1877" t="s">
        <v>2176</v>
      </c>
      <c r="B98" s="1878"/>
      <c r="C98" s="1832"/>
      <c r="D98" s="1833"/>
      <c r="E98" s="1879"/>
      <c r="F98" s="1880"/>
      <c r="G98" s="1832"/>
      <c r="H98" s="1881"/>
      <c r="I98" s="1869"/>
      <c r="J98" s="1869"/>
      <c r="K98" s="1869"/>
      <c r="L98" s="1885"/>
      <c r="M98" s="1885"/>
      <c r="N98" s="1885"/>
      <c r="O98" s="1885"/>
      <c r="P98" s="1885"/>
      <c r="Q98" s="1885"/>
      <c r="R98" s="1885"/>
      <c r="S98" s="1885"/>
      <c r="T98" s="1885"/>
      <c r="U98" s="1885"/>
      <c r="V98" s="1885"/>
      <c r="W98" s="1885"/>
      <c r="X98" s="1885"/>
      <c r="Y98" s="1885"/>
    </row>
    <row r="99" spans="1:25" ht="15">
      <c r="A99" s="1877" t="s">
        <v>2176</v>
      </c>
      <c r="B99" s="1878"/>
      <c r="C99" s="1832"/>
      <c r="D99" s="1833"/>
      <c r="E99" s="1879"/>
      <c r="F99" s="1880"/>
      <c r="G99" s="1832"/>
      <c r="H99" s="1881"/>
      <c r="I99" s="1869"/>
      <c r="J99" s="1869"/>
      <c r="K99" s="1869"/>
      <c r="L99" s="1885"/>
      <c r="M99" s="1885"/>
      <c r="N99" s="1885"/>
      <c r="O99" s="1885"/>
      <c r="P99" s="1885"/>
      <c r="Q99" s="1885"/>
      <c r="R99" s="1885"/>
      <c r="S99" s="1885"/>
      <c r="T99" s="1885"/>
      <c r="U99" s="1885"/>
      <c r="V99" s="1885"/>
      <c r="W99" s="1885"/>
      <c r="X99" s="1885"/>
      <c r="Y99" s="1885"/>
    </row>
    <row r="100" spans="1:25" ht="15">
      <c r="A100" s="1877" t="s">
        <v>2176</v>
      </c>
      <c r="B100" s="1878"/>
      <c r="C100" s="1832"/>
      <c r="D100" s="1833"/>
      <c r="E100" s="1879"/>
      <c r="F100" s="1880"/>
      <c r="G100" s="1832"/>
      <c r="H100" s="1881"/>
      <c r="I100" s="1869"/>
      <c r="J100" s="1869"/>
      <c r="K100" s="1869"/>
      <c r="L100" s="1885"/>
      <c r="M100" s="1885"/>
      <c r="N100" s="1885"/>
      <c r="O100" s="1885"/>
      <c r="P100" s="1885"/>
      <c r="Q100" s="1885"/>
      <c r="R100" s="1885"/>
      <c r="S100" s="1885"/>
      <c r="T100" s="1885"/>
      <c r="U100" s="1885"/>
      <c r="V100" s="1885"/>
      <c r="W100" s="1885"/>
      <c r="X100" s="1885"/>
      <c r="Y100" s="1885"/>
    </row>
    <row r="101" spans="1:25" ht="15">
      <c r="A101" s="1877" t="s">
        <v>2176</v>
      </c>
      <c r="B101" s="1878"/>
      <c r="C101" s="1832"/>
      <c r="D101" s="1833"/>
      <c r="E101" s="1879"/>
      <c r="F101" s="1880"/>
      <c r="G101" s="1832"/>
      <c r="H101" s="1881"/>
      <c r="I101" s="1869"/>
      <c r="J101" s="1869"/>
      <c r="K101" s="1869"/>
      <c r="L101" s="1885"/>
      <c r="M101" s="1885"/>
      <c r="N101" s="1885"/>
      <c r="O101" s="1885"/>
      <c r="P101" s="1885"/>
      <c r="Q101" s="1885"/>
      <c r="R101" s="1885"/>
      <c r="S101" s="1885"/>
      <c r="T101" s="1885"/>
      <c r="U101" s="1885"/>
      <c r="V101" s="1885"/>
      <c r="W101" s="1885"/>
      <c r="X101" s="1885"/>
      <c r="Y101" s="1885"/>
    </row>
    <row r="102" spans="1:25" ht="15">
      <c r="A102" s="1877" t="s">
        <v>2176</v>
      </c>
      <c r="B102" s="1878"/>
      <c r="C102" s="1832"/>
      <c r="D102" s="1833"/>
      <c r="E102" s="1879"/>
      <c r="F102" s="1880"/>
      <c r="G102" s="1832"/>
      <c r="H102" s="1881"/>
      <c r="I102" s="1869"/>
      <c r="J102" s="1869"/>
      <c r="K102" s="1869"/>
      <c r="L102" s="1885"/>
      <c r="M102" s="1885"/>
      <c r="N102" s="1885"/>
      <c r="O102" s="1885"/>
      <c r="P102" s="1885"/>
      <c r="Q102" s="1885"/>
      <c r="R102" s="1885"/>
      <c r="S102" s="1885"/>
      <c r="T102" s="1885"/>
      <c r="U102" s="1885"/>
      <c r="V102" s="1885"/>
      <c r="W102" s="1885"/>
      <c r="X102" s="1885"/>
      <c r="Y102" s="1885"/>
    </row>
    <row r="103" spans="1:25" ht="15">
      <c r="A103" s="1877" t="s">
        <v>2176</v>
      </c>
      <c r="B103" s="1878"/>
      <c r="C103" s="1832"/>
      <c r="D103" s="1833"/>
      <c r="E103" s="1879"/>
      <c r="F103" s="1880"/>
      <c r="G103" s="1832"/>
      <c r="H103" s="1881"/>
      <c r="I103" s="1869"/>
      <c r="J103" s="1869"/>
      <c r="K103" s="1869"/>
      <c r="L103" s="1885"/>
      <c r="M103" s="1885"/>
      <c r="N103" s="1885"/>
      <c r="O103" s="1885"/>
      <c r="P103" s="1885"/>
      <c r="Q103" s="1885"/>
      <c r="R103" s="1885"/>
      <c r="S103" s="1885"/>
      <c r="T103" s="1885"/>
      <c r="U103" s="1885"/>
      <c r="V103" s="1885"/>
      <c r="W103" s="1885"/>
      <c r="X103" s="1885"/>
      <c r="Y103" s="1885"/>
    </row>
    <row r="104" spans="1:25" ht="15">
      <c r="A104" s="1877" t="s">
        <v>2176</v>
      </c>
      <c r="B104" s="1878"/>
      <c r="C104" s="1832"/>
      <c r="D104" s="1833"/>
      <c r="E104" s="1879"/>
      <c r="F104" s="1880"/>
      <c r="G104" s="1832"/>
      <c r="H104" s="1881"/>
      <c r="I104" s="1869"/>
      <c r="J104" s="1869"/>
      <c r="K104" s="1869"/>
      <c r="L104" s="1885"/>
      <c r="M104" s="1885"/>
      <c r="N104" s="1885"/>
      <c r="O104" s="1885"/>
      <c r="P104" s="1885"/>
      <c r="Q104" s="1885"/>
      <c r="R104" s="1885"/>
      <c r="S104" s="1885"/>
      <c r="T104" s="1885"/>
      <c r="U104" s="1885"/>
      <c r="V104" s="1885"/>
      <c r="W104" s="1885"/>
      <c r="X104" s="1885"/>
      <c r="Y104" s="1885"/>
    </row>
    <row r="105" spans="1:25" ht="15">
      <c r="A105" s="1877" t="s">
        <v>2176</v>
      </c>
      <c r="B105" s="1878"/>
      <c r="C105" s="1832"/>
      <c r="D105" s="1833"/>
      <c r="E105" s="1879"/>
      <c r="F105" s="1880"/>
      <c r="G105" s="1832"/>
      <c r="H105" s="1881"/>
      <c r="I105" s="1869"/>
      <c r="J105" s="1869"/>
      <c r="K105" s="1869"/>
      <c r="L105" s="1885"/>
      <c r="M105" s="1885"/>
      <c r="N105" s="1885"/>
      <c r="O105" s="1885"/>
      <c r="P105" s="1885"/>
      <c r="Q105" s="1885"/>
      <c r="R105" s="1885"/>
      <c r="S105" s="1885"/>
      <c r="T105" s="1885"/>
      <c r="U105" s="1885"/>
      <c r="V105" s="1885"/>
      <c r="W105" s="1885"/>
      <c r="X105" s="1885"/>
      <c r="Y105" s="1885"/>
    </row>
    <row r="106" spans="1:25" ht="15">
      <c r="A106" s="1877" t="s">
        <v>2176</v>
      </c>
      <c r="B106" s="1878"/>
      <c r="C106" s="1832"/>
      <c r="D106" s="1833"/>
      <c r="E106" s="1879"/>
      <c r="F106" s="1880"/>
      <c r="G106" s="1832"/>
      <c r="H106" s="1881"/>
      <c r="I106" s="1869"/>
      <c r="J106" s="1869"/>
      <c r="K106" s="1869"/>
      <c r="L106" s="1885"/>
      <c r="M106" s="1885"/>
      <c r="N106" s="1885"/>
      <c r="O106" s="1885"/>
      <c r="P106" s="1885"/>
      <c r="Q106" s="1885"/>
      <c r="R106" s="1885"/>
      <c r="S106" s="1885"/>
      <c r="T106" s="1885"/>
      <c r="U106" s="1885"/>
      <c r="V106" s="1885"/>
      <c r="W106" s="1885"/>
      <c r="X106" s="1885"/>
      <c r="Y106" s="1885"/>
    </row>
    <row r="107" spans="1:25" ht="15">
      <c r="A107" s="1877" t="s">
        <v>2176</v>
      </c>
      <c r="B107" s="1878"/>
      <c r="C107" s="1832"/>
      <c r="D107" s="1833"/>
      <c r="E107" s="1879"/>
      <c r="F107" s="1880"/>
      <c r="G107" s="1832"/>
      <c r="H107" s="1881"/>
      <c r="I107" s="1869"/>
      <c r="J107" s="1869"/>
      <c r="K107" s="1869"/>
      <c r="L107" s="1885"/>
      <c r="M107" s="1885"/>
      <c r="N107" s="1885"/>
      <c r="O107" s="1885"/>
      <c r="P107" s="1885"/>
      <c r="Q107" s="1885"/>
      <c r="R107" s="1885"/>
      <c r="S107" s="1885"/>
      <c r="T107" s="1885"/>
      <c r="U107" s="1885"/>
      <c r="V107" s="1885"/>
      <c r="W107" s="1885"/>
      <c r="X107" s="1885"/>
      <c r="Y107" s="1885"/>
    </row>
    <row r="108" spans="1:25" ht="15">
      <c r="A108" s="1877" t="s">
        <v>2176</v>
      </c>
      <c r="B108" s="1878"/>
      <c r="C108" s="1832"/>
      <c r="D108" s="1833"/>
      <c r="E108" s="1879"/>
      <c r="F108" s="1880"/>
      <c r="G108" s="1832"/>
      <c r="H108" s="1881"/>
      <c r="I108" s="1869"/>
      <c r="J108" s="1869"/>
      <c r="K108" s="1869"/>
      <c r="L108" s="1885"/>
      <c r="M108" s="1885"/>
      <c r="N108" s="1885"/>
      <c r="O108" s="1885"/>
      <c r="P108" s="1885"/>
      <c r="Q108" s="1885"/>
      <c r="R108" s="1885"/>
      <c r="S108" s="1885"/>
      <c r="T108" s="1885"/>
      <c r="U108" s="1885"/>
      <c r="V108" s="1885"/>
      <c r="W108" s="1885"/>
      <c r="X108" s="1885"/>
      <c r="Y108" s="1885"/>
    </row>
    <row r="109" spans="1:25" ht="15">
      <c r="A109" s="1877" t="s">
        <v>2176</v>
      </c>
      <c r="B109" s="1878"/>
      <c r="C109" s="1832"/>
      <c r="D109" s="1833"/>
      <c r="E109" s="1879"/>
      <c r="F109" s="1880"/>
      <c r="G109" s="1832"/>
      <c r="H109" s="1881"/>
      <c r="I109" s="1869"/>
      <c r="J109" s="1869"/>
      <c r="K109" s="1869"/>
      <c r="L109" s="1885"/>
      <c r="M109" s="1885"/>
      <c r="N109" s="1885"/>
      <c r="O109" s="1885"/>
      <c r="P109" s="1885"/>
      <c r="Q109" s="1885"/>
      <c r="R109" s="1885"/>
      <c r="S109" s="1885"/>
      <c r="T109" s="1885"/>
      <c r="U109" s="1885"/>
      <c r="V109" s="1885"/>
      <c r="W109" s="1885"/>
      <c r="X109" s="1885"/>
      <c r="Y109" s="1885"/>
    </row>
    <row r="110" spans="1:25" ht="15">
      <c r="A110" s="1877" t="s">
        <v>2176</v>
      </c>
      <c r="B110" s="1878"/>
      <c r="C110" s="1832"/>
      <c r="D110" s="1833"/>
      <c r="E110" s="1879"/>
      <c r="F110" s="1880"/>
      <c r="G110" s="1832"/>
      <c r="H110" s="1881"/>
      <c r="I110" s="1869"/>
      <c r="J110" s="1869"/>
      <c r="K110" s="1869"/>
      <c r="L110" s="1885"/>
      <c r="M110" s="1885"/>
      <c r="N110" s="1885"/>
      <c r="O110" s="1885"/>
      <c r="P110" s="1885"/>
      <c r="Q110" s="1885"/>
      <c r="R110" s="1885"/>
      <c r="S110" s="1885"/>
      <c r="T110" s="1885"/>
      <c r="U110" s="1885"/>
      <c r="V110" s="1885"/>
      <c r="W110" s="1885"/>
      <c r="X110" s="1885"/>
      <c r="Y110" s="1885"/>
    </row>
    <row r="111" spans="1:25" ht="15">
      <c r="A111" s="1877" t="s">
        <v>2176</v>
      </c>
      <c r="B111" s="1878"/>
      <c r="C111" s="1832"/>
      <c r="D111" s="1833"/>
      <c r="E111" s="1879"/>
      <c r="F111" s="1880"/>
      <c r="G111" s="1832"/>
      <c r="H111" s="1881"/>
      <c r="I111" s="1869"/>
      <c r="J111" s="1869"/>
      <c r="K111" s="1869"/>
      <c r="L111" s="1885"/>
      <c r="M111" s="1885"/>
      <c r="N111" s="1885"/>
      <c r="O111" s="1885"/>
      <c r="P111" s="1885"/>
      <c r="Q111" s="1885"/>
      <c r="R111" s="1885"/>
      <c r="S111" s="1885"/>
      <c r="T111" s="1885"/>
      <c r="U111" s="1885"/>
      <c r="V111" s="1885"/>
      <c r="W111" s="1885"/>
      <c r="X111" s="1885"/>
      <c r="Y111" s="1885"/>
    </row>
    <row r="112" spans="1:25" ht="15">
      <c r="A112" s="1877" t="s">
        <v>2176</v>
      </c>
      <c r="B112" s="1878"/>
      <c r="C112" s="1832"/>
      <c r="D112" s="1833"/>
      <c r="E112" s="1879"/>
      <c r="F112" s="1880"/>
      <c r="G112" s="1832"/>
      <c r="H112" s="1881"/>
      <c r="I112" s="1869"/>
      <c r="J112" s="1869"/>
      <c r="K112" s="1869"/>
      <c r="L112" s="1885"/>
      <c r="M112" s="1885"/>
      <c r="N112" s="1885"/>
      <c r="O112" s="1885"/>
      <c r="P112" s="1885"/>
      <c r="Q112" s="1885"/>
      <c r="R112" s="1885"/>
      <c r="S112" s="1885"/>
      <c r="T112" s="1885"/>
      <c r="U112" s="1885"/>
      <c r="V112" s="1885"/>
      <c r="W112" s="1885"/>
      <c r="X112" s="1885"/>
      <c r="Y112" s="1885"/>
    </row>
    <row r="113" spans="1:25" ht="15">
      <c r="A113" s="1877" t="s">
        <v>2176</v>
      </c>
      <c r="B113" s="1878"/>
      <c r="C113" s="1832"/>
      <c r="D113" s="1833"/>
      <c r="E113" s="1879"/>
      <c r="F113" s="1880"/>
      <c r="G113" s="1832"/>
      <c r="H113" s="1881"/>
      <c r="I113" s="1869"/>
      <c r="J113" s="1869"/>
      <c r="K113" s="1869"/>
      <c r="L113" s="1885"/>
      <c r="M113" s="1883"/>
      <c r="N113" s="1885"/>
      <c r="O113" s="1885"/>
      <c r="P113" s="1885"/>
      <c r="Q113" s="1885"/>
      <c r="R113" s="1885"/>
      <c r="S113" s="1885"/>
      <c r="T113" s="1885"/>
      <c r="U113" s="1885"/>
      <c r="V113" s="1885"/>
      <c r="W113" s="1885"/>
      <c r="X113" s="1885"/>
      <c r="Y113" s="1885"/>
    </row>
    <row r="114" spans="1:25" ht="15">
      <c r="A114" s="1877" t="s">
        <v>2176</v>
      </c>
      <c r="B114" s="1878"/>
      <c r="C114" s="1832"/>
      <c r="D114" s="1833"/>
      <c r="E114" s="1879"/>
      <c r="F114" s="1880"/>
      <c r="G114" s="1832"/>
      <c r="H114" s="1881"/>
      <c r="I114" s="1869"/>
      <c r="J114" s="1869"/>
      <c r="K114" s="1886"/>
      <c r="L114" s="1885"/>
      <c r="M114" s="1885"/>
      <c r="N114" s="1885"/>
      <c r="O114" s="1885"/>
      <c r="P114" s="1885"/>
      <c r="Q114" s="1885"/>
      <c r="R114" s="1883"/>
      <c r="S114" s="1885"/>
      <c r="T114" s="1885"/>
      <c r="U114" s="1885"/>
      <c r="V114" s="1885"/>
      <c r="W114" s="1885"/>
      <c r="X114" s="1885"/>
      <c r="Y114" s="1885"/>
    </row>
    <row r="115" spans="1:25" ht="15">
      <c r="A115" s="1877" t="s">
        <v>2176</v>
      </c>
      <c r="B115" s="1878"/>
      <c r="C115" s="1832"/>
      <c r="D115" s="1833"/>
      <c r="E115" s="1879"/>
      <c r="F115" s="1880"/>
      <c r="G115" s="1832"/>
      <c r="H115" s="1881"/>
      <c r="I115" s="1869"/>
      <c r="J115" s="1869"/>
      <c r="K115" s="1886"/>
      <c r="L115" s="1885"/>
      <c r="M115" s="1885"/>
      <c r="N115" s="1885"/>
      <c r="O115" s="1885"/>
      <c r="P115" s="1885"/>
      <c r="Q115" s="1885"/>
      <c r="R115" s="1883"/>
      <c r="S115" s="1885"/>
      <c r="T115" s="1885"/>
      <c r="U115" s="1885"/>
      <c r="V115" s="1885"/>
      <c r="W115" s="1885"/>
      <c r="X115" s="1885"/>
      <c r="Y115" s="1885"/>
    </row>
    <row r="116" spans="1:25" ht="15">
      <c r="A116" s="1877" t="s">
        <v>2176</v>
      </c>
      <c r="B116" s="1878"/>
      <c r="C116" s="1832"/>
      <c r="D116" s="1833"/>
      <c r="E116" s="1879"/>
      <c r="F116" s="1880"/>
      <c r="G116" s="1832"/>
      <c r="H116" s="1881"/>
      <c r="I116" s="1869"/>
      <c r="J116" s="1869"/>
      <c r="K116" s="1886"/>
      <c r="L116" s="1885"/>
      <c r="M116" s="1885"/>
      <c r="N116" s="1885"/>
      <c r="O116" s="1885"/>
      <c r="P116" s="1885"/>
      <c r="Q116" s="1885"/>
      <c r="R116" s="1883"/>
      <c r="S116" s="1885"/>
      <c r="T116" s="1885"/>
      <c r="U116" s="1885"/>
      <c r="V116" s="1885"/>
      <c r="W116" s="1885"/>
      <c r="X116" s="1885"/>
      <c r="Y116" s="1885"/>
    </row>
    <row r="117" spans="1:25" ht="15">
      <c r="A117" s="1877" t="s">
        <v>2176</v>
      </c>
      <c r="B117" s="1878"/>
      <c r="C117" s="1832"/>
      <c r="D117" s="1833"/>
      <c r="E117" s="1879"/>
      <c r="F117" s="1880"/>
      <c r="G117" s="1832"/>
      <c r="H117" s="1881"/>
      <c r="I117" s="1869"/>
      <c r="J117" s="1869"/>
      <c r="K117" s="1869"/>
      <c r="L117" s="1885"/>
      <c r="M117" s="1885"/>
      <c r="N117" s="1885"/>
      <c r="O117" s="1885"/>
      <c r="P117" s="1885"/>
      <c r="Q117" s="1885"/>
      <c r="R117" s="1885"/>
      <c r="S117" s="1885"/>
      <c r="T117" s="1885"/>
      <c r="U117" s="1885"/>
      <c r="V117" s="1885"/>
      <c r="W117" s="1885"/>
      <c r="X117" s="1885"/>
      <c r="Y117" s="1885"/>
    </row>
    <row r="118" spans="1:25" ht="15">
      <c r="A118" s="1877" t="s">
        <v>2176</v>
      </c>
      <c r="B118" s="1878"/>
      <c r="C118" s="1832"/>
      <c r="D118" s="1833"/>
      <c r="E118" s="1879"/>
      <c r="F118" s="1880"/>
      <c r="G118" s="1832"/>
      <c r="H118" s="1881"/>
      <c r="I118" s="1869"/>
      <c r="J118" s="1869"/>
      <c r="K118" s="1869"/>
      <c r="L118" s="1885"/>
      <c r="M118" s="1885"/>
      <c r="N118" s="1885"/>
      <c r="O118" s="1885"/>
      <c r="P118" s="1885"/>
      <c r="Q118" s="1885"/>
      <c r="R118" s="1885"/>
      <c r="S118" s="1885"/>
      <c r="T118" s="1885"/>
      <c r="U118" s="1885"/>
      <c r="V118" s="1885"/>
      <c r="W118" s="1885"/>
      <c r="X118" s="1885"/>
      <c r="Y118" s="1885"/>
    </row>
    <row r="119" spans="1:25" ht="15">
      <c r="A119" s="1877" t="s">
        <v>2176</v>
      </c>
      <c r="B119" s="1878"/>
      <c r="C119" s="1832"/>
      <c r="D119" s="1833"/>
      <c r="E119" s="1879"/>
      <c r="F119" s="1880"/>
      <c r="G119" s="1832"/>
      <c r="H119" s="1881"/>
      <c r="I119" s="1869"/>
      <c r="J119" s="1869"/>
      <c r="K119" s="1869"/>
      <c r="L119" s="1885"/>
      <c r="M119" s="1885"/>
      <c r="N119" s="1885"/>
      <c r="O119" s="1885"/>
      <c r="P119" s="1885"/>
      <c r="Q119" s="1885"/>
      <c r="R119" s="1885"/>
      <c r="S119" s="1885"/>
      <c r="T119" s="1885"/>
      <c r="U119" s="1885"/>
      <c r="V119" s="1885"/>
      <c r="W119" s="1885"/>
      <c r="X119" s="1885"/>
      <c r="Y119" s="1885"/>
    </row>
    <row r="120" spans="1:25" ht="15">
      <c r="A120" s="1877" t="s">
        <v>2176</v>
      </c>
      <c r="B120" s="1878"/>
      <c r="C120" s="1832"/>
      <c r="D120" s="1833"/>
      <c r="E120" s="1879"/>
      <c r="F120" s="1880"/>
      <c r="G120" s="1832"/>
      <c r="H120" s="1881"/>
      <c r="I120" s="1869"/>
      <c r="J120" s="1869"/>
      <c r="K120" s="1869"/>
      <c r="L120" s="1885"/>
      <c r="M120" s="1885"/>
      <c r="N120" s="1885"/>
      <c r="O120" s="1885"/>
      <c r="P120" s="1885"/>
      <c r="Q120" s="1885"/>
      <c r="R120" s="1885"/>
      <c r="S120" s="1885"/>
      <c r="T120" s="1885"/>
      <c r="U120" s="1885"/>
      <c r="V120" s="1885"/>
      <c r="W120" s="1885"/>
      <c r="X120" s="1885"/>
      <c r="Y120" s="1885"/>
    </row>
    <row r="121" spans="1:25" ht="15">
      <c r="A121" s="1877" t="s">
        <v>2176</v>
      </c>
      <c r="B121" s="1878"/>
      <c r="C121" s="1832"/>
      <c r="D121" s="1833"/>
      <c r="E121" s="1879"/>
      <c r="F121" s="1880"/>
      <c r="G121" s="1832"/>
      <c r="H121" s="1881"/>
      <c r="I121" s="1869"/>
      <c r="J121" s="1869"/>
      <c r="K121" s="1869"/>
      <c r="L121" s="1885"/>
      <c r="M121" s="1885"/>
      <c r="N121" s="1885"/>
      <c r="O121" s="1885"/>
      <c r="P121" s="1885"/>
      <c r="Q121" s="1885"/>
      <c r="R121" s="1885"/>
      <c r="S121" s="1885"/>
      <c r="T121" s="1885"/>
      <c r="U121" s="1885"/>
      <c r="V121" s="1885"/>
      <c r="W121" s="1885"/>
      <c r="X121" s="1885"/>
      <c r="Y121" s="1885"/>
    </row>
    <row r="122" spans="1:25" ht="15">
      <c r="A122" s="1877" t="s">
        <v>2176</v>
      </c>
      <c r="B122" s="1878"/>
      <c r="C122" s="1832"/>
      <c r="D122" s="1833"/>
      <c r="E122" s="1879"/>
      <c r="F122" s="1880"/>
      <c r="G122" s="1832"/>
      <c r="H122" s="1881"/>
      <c r="I122" s="1869"/>
      <c r="J122" s="1869"/>
      <c r="K122" s="1869"/>
      <c r="L122" s="1885"/>
      <c r="M122" s="1885"/>
      <c r="N122" s="1885"/>
      <c r="O122" s="1885"/>
      <c r="P122" s="1885"/>
      <c r="Q122" s="1885"/>
      <c r="R122" s="1885"/>
      <c r="S122" s="1885"/>
      <c r="T122" s="1885"/>
      <c r="U122" s="1885"/>
      <c r="V122" s="1885"/>
      <c r="W122" s="1885"/>
      <c r="X122" s="1885"/>
      <c r="Y122" s="1885"/>
    </row>
    <row r="123" spans="1:25" ht="15">
      <c r="A123" s="1877" t="s">
        <v>2176</v>
      </c>
      <c r="B123" s="1878"/>
      <c r="C123" s="1832"/>
      <c r="D123" s="1833"/>
      <c r="E123" s="1879"/>
      <c r="F123" s="1880"/>
      <c r="G123" s="1832"/>
      <c r="H123" s="1881"/>
      <c r="I123" s="1869"/>
      <c r="J123" s="1869"/>
      <c r="K123" s="1869"/>
      <c r="L123" s="1885"/>
      <c r="M123" s="1885"/>
      <c r="N123" s="1885"/>
      <c r="O123" s="1885"/>
      <c r="P123" s="1885"/>
      <c r="Q123" s="1885"/>
      <c r="R123" s="1885"/>
      <c r="S123" s="1885"/>
      <c r="T123" s="1885"/>
      <c r="U123" s="1885"/>
      <c r="V123" s="1885"/>
      <c r="W123" s="1885"/>
      <c r="X123" s="1885"/>
      <c r="Y123" s="1885"/>
    </row>
    <row r="124" spans="1:25" ht="15">
      <c r="A124" s="1877" t="s">
        <v>2176</v>
      </c>
      <c r="B124" s="1878"/>
      <c r="C124" s="1832"/>
      <c r="D124" s="1833"/>
      <c r="E124" s="1879"/>
      <c r="F124" s="1880"/>
      <c r="G124" s="1832"/>
      <c r="H124" s="1881"/>
      <c r="I124" s="1869"/>
      <c r="J124" s="1869"/>
      <c r="K124" s="1869"/>
      <c r="L124" s="1885"/>
      <c r="M124" s="1885"/>
      <c r="N124" s="1885"/>
      <c r="O124" s="1885"/>
      <c r="P124" s="1885"/>
      <c r="Q124" s="1885"/>
      <c r="R124" s="1885"/>
      <c r="S124" s="1885"/>
      <c r="T124" s="1885"/>
      <c r="U124" s="1885"/>
      <c r="V124" s="1885"/>
      <c r="W124" s="1885"/>
      <c r="X124" s="1885"/>
      <c r="Y124" s="1885"/>
    </row>
    <row r="125" spans="1:25" ht="15">
      <c r="A125" s="1877" t="s">
        <v>2176</v>
      </c>
      <c r="B125" s="1878"/>
      <c r="C125" s="1832"/>
      <c r="D125" s="1833"/>
      <c r="E125" s="1879"/>
      <c r="F125" s="1880"/>
      <c r="G125" s="1832"/>
      <c r="H125" s="1881"/>
      <c r="I125" s="1869"/>
      <c r="J125" s="1869"/>
      <c r="K125" s="1869"/>
      <c r="L125" s="1885"/>
      <c r="M125" s="1885"/>
      <c r="N125" s="1885"/>
      <c r="O125" s="1885"/>
      <c r="P125" s="1885"/>
      <c r="Q125" s="1885"/>
      <c r="R125" s="1885"/>
      <c r="S125" s="1885"/>
      <c r="T125" s="1885"/>
      <c r="U125" s="1885"/>
      <c r="V125" s="1885"/>
      <c r="W125" s="1885"/>
      <c r="X125" s="1885"/>
      <c r="Y125" s="1885"/>
    </row>
    <row r="126" spans="1:25" ht="15">
      <c r="A126" s="1877" t="s">
        <v>2176</v>
      </c>
      <c r="B126" s="1878"/>
      <c r="C126" s="1832"/>
      <c r="D126" s="1833"/>
      <c r="E126" s="1879"/>
      <c r="F126" s="1880"/>
      <c r="G126" s="1832"/>
      <c r="H126" s="1881"/>
      <c r="I126" s="1869"/>
      <c r="J126" s="1869"/>
      <c r="K126" s="1869"/>
      <c r="L126" s="1885"/>
      <c r="M126" s="1885"/>
      <c r="N126" s="1885"/>
      <c r="O126" s="1885"/>
      <c r="P126" s="1885"/>
      <c r="Q126" s="1885"/>
      <c r="R126" s="1885"/>
      <c r="S126" s="1885"/>
      <c r="T126" s="1885"/>
      <c r="U126" s="1885"/>
      <c r="V126" s="1885"/>
      <c r="W126" s="1885"/>
      <c r="X126" s="1885"/>
      <c r="Y126" s="1885"/>
    </row>
    <row r="127" spans="1:25" ht="15">
      <c r="A127" s="1877" t="s">
        <v>2176</v>
      </c>
      <c r="B127" s="1878"/>
      <c r="C127" s="1832"/>
      <c r="D127" s="1833"/>
      <c r="E127" s="1879"/>
      <c r="F127" s="1880"/>
      <c r="G127" s="1832"/>
      <c r="H127" s="1881"/>
      <c r="I127" s="1869"/>
      <c r="J127" s="1869"/>
      <c r="K127" s="1869"/>
      <c r="L127" s="1885"/>
      <c r="M127" s="1885"/>
      <c r="N127" s="1885"/>
      <c r="O127" s="1885"/>
      <c r="P127" s="1885"/>
      <c r="Q127" s="1885"/>
      <c r="R127" s="1885"/>
      <c r="S127" s="1885"/>
      <c r="T127" s="1885"/>
      <c r="U127" s="1885"/>
      <c r="V127" s="1885"/>
      <c r="W127" s="1885"/>
      <c r="X127" s="1885"/>
      <c r="Y127" s="1885"/>
    </row>
    <row r="128" spans="1:25" ht="15">
      <c r="A128" s="1877" t="s">
        <v>2176</v>
      </c>
      <c r="B128" s="1878"/>
      <c r="C128" s="1832"/>
      <c r="D128" s="1833"/>
      <c r="E128" s="1879"/>
      <c r="F128" s="1880"/>
      <c r="G128" s="1832"/>
      <c r="H128" s="1881"/>
      <c r="I128" s="1869"/>
      <c r="J128" s="1869"/>
      <c r="K128" s="1869"/>
      <c r="L128" s="1885"/>
      <c r="M128" s="1885"/>
      <c r="N128" s="1885"/>
      <c r="O128" s="1885"/>
      <c r="P128" s="1885"/>
      <c r="Q128" s="1885"/>
      <c r="R128" s="1885"/>
      <c r="S128" s="1885"/>
      <c r="T128" s="1885"/>
      <c r="U128" s="1885"/>
      <c r="V128" s="1885"/>
      <c r="W128" s="1885"/>
      <c r="X128" s="1885"/>
      <c r="Y128" s="1885"/>
    </row>
    <row r="129" spans="1:25" ht="15">
      <c r="A129" s="1877" t="s">
        <v>2176</v>
      </c>
      <c r="B129" s="1878"/>
      <c r="C129" s="1832"/>
      <c r="D129" s="1833"/>
      <c r="E129" s="1879"/>
      <c r="F129" s="1880"/>
      <c r="G129" s="1832"/>
      <c r="H129" s="1881"/>
      <c r="I129" s="1869"/>
      <c r="J129" s="1869"/>
      <c r="K129" s="1869"/>
      <c r="L129" s="1885"/>
      <c r="M129" s="1885"/>
      <c r="N129" s="1885"/>
      <c r="O129" s="1885"/>
      <c r="P129" s="1885"/>
      <c r="Q129" s="1885"/>
      <c r="R129" s="1885"/>
      <c r="S129" s="1885"/>
      <c r="T129" s="1885"/>
      <c r="U129" s="1885"/>
      <c r="V129" s="1885"/>
      <c r="W129" s="1885"/>
      <c r="X129" s="1885"/>
      <c r="Y129" s="1885"/>
    </row>
    <row r="130" spans="1:25" ht="15">
      <c r="A130" s="1877" t="s">
        <v>2176</v>
      </c>
      <c r="B130" s="1878"/>
      <c r="C130" s="1832"/>
      <c r="D130" s="1833"/>
      <c r="E130" s="1879"/>
      <c r="F130" s="1880"/>
      <c r="G130" s="1832"/>
      <c r="H130" s="1881"/>
      <c r="I130" s="1869"/>
      <c r="J130" s="1869"/>
      <c r="K130" s="1869"/>
      <c r="L130" s="1885"/>
      <c r="M130" s="1885"/>
      <c r="N130" s="1885"/>
      <c r="O130" s="1885"/>
      <c r="P130" s="1885"/>
      <c r="Q130" s="1885"/>
      <c r="R130" s="1885"/>
      <c r="S130" s="1885"/>
      <c r="T130" s="1885"/>
      <c r="U130" s="1885"/>
      <c r="V130" s="1885"/>
      <c r="W130" s="1885"/>
      <c r="X130" s="1885"/>
      <c r="Y130" s="1885"/>
    </row>
    <row r="131" spans="1:25" ht="15">
      <c r="A131" s="1877" t="s">
        <v>2176</v>
      </c>
      <c r="B131" s="1878"/>
      <c r="C131" s="1832"/>
      <c r="D131" s="1833"/>
      <c r="E131" s="1879"/>
      <c r="F131" s="1880"/>
      <c r="G131" s="1832"/>
      <c r="H131" s="1881"/>
      <c r="I131" s="1869"/>
      <c r="J131" s="1869"/>
      <c r="K131" s="1869"/>
      <c r="L131" s="1885"/>
      <c r="M131" s="1885"/>
      <c r="N131" s="1885"/>
      <c r="O131" s="1885"/>
      <c r="P131" s="1885"/>
      <c r="Q131" s="1885"/>
      <c r="R131" s="1885"/>
      <c r="S131" s="1885"/>
      <c r="T131" s="1885"/>
      <c r="U131" s="1885"/>
      <c r="V131" s="1885"/>
      <c r="W131" s="1885"/>
      <c r="X131" s="1885"/>
      <c r="Y131" s="1885"/>
    </row>
    <row r="132" spans="1:25" ht="15">
      <c r="A132" s="1877" t="s">
        <v>2176</v>
      </c>
      <c r="B132" s="1878"/>
      <c r="C132" s="1832"/>
      <c r="D132" s="1833"/>
      <c r="E132" s="1879"/>
      <c r="F132" s="1880"/>
      <c r="G132" s="1832"/>
      <c r="H132" s="1881"/>
      <c r="I132" s="1869"/>
      <c r="J132" s="1869"/>
      <c r="K132" s="1869"/>
      <c r="L132" s="1885"/>
      <c r="M132" s="1885"/>
      <c r="N132" s="1883"/>
      <c r="O132" s="1885"/>
      <c r="P132" s="1885"/>
      <c r="Q132" s="1885"/>
      <c r="R132" s="1885"/>
      <c r="S132" s="1885"/>
      <c r="T132" s="1885"/>
      <c r="U132" s="1885"/>
      <c r="V132" s="1885"/>
      <c r="W132" s="1885"/>
      <c r="X132" s="1885"/>
      <c r="Y132" s="1885"/>
    </row>
    <row r="133" spans="1:25" ht="15">
      <c r="A133" s="1877" t="s">
        <v>2176</v>
      </c>
      <c r="B133" s="1878"/>
      <c r="C133" s="1832"/>
      <c r="D133" s="1833"/>
      <c r="E133" s="1879"/>
      <c r="F133" s="1880"/>
      <c r="G133" s="1832"/>
      <c r="H133" s="1881"/>
      <c r="I133" s="1869"/>
      <c r="J133" s="1869"/>
      <c r="K133" s="1869"/>
      <c r="L133" s="1885"/>
      <c r="M133" s="1885"/>
      <c r="N133" s="1885"/>
      <c r="O133" s="1885"/>
      <c r="P133" s="1885"/>
      <c r="Q133" s="1885"/>
      <c r="R133" s="1885"/>
      <c r="S133" s="1885"/>
      <c r="T133" s="1885"/>
      <c r="U133" s="1885"/>
      <c r="V133" s="1885"/>
      <c r="W133" s="1885"/>
      <c r="X133" s="1885"/>
      <c r="Y133" s="1885"/>
    </row>
    <row r="134" spans="1:25" ht="15">
      <c r="A134" s="1877" t="s">
        <v>2176</v>
      </c>
      <c r="B134" s="1878"/>
      <c r="C134" s="1832"/>
      <c r="D134" s="1833"/>
      <c r="E134" s="1879"/>
      <c r="F134" s="1880"/>
      <c r="G134" s="1832"/>
      <c r="H134" s="1881"/>
      <c r="I134" s="1869"/>
      <c r="J134" s="1869"/>
      <c r="K134" s="1869"/>
      <c r="L134" s="1885"/>
      <c r="M134" s="1885"/>
      <c r="N134" s="1885"/>
      <c r="O134" s="1885"/>
      <c r="P134" s="1885"/>
      <c r="Q134" s="1885"/>
      <c r="R134" s="1885"/>
      <c r="S134" s="1885"/>
      <c r="T134" s="1885"/>
      <c r="U134" s="1885"/>
      <c r="V134" s="1885"/>
      <c r="W134" s="1885"/>
      <c r="X134" s="1885"/>
      <c r="Y134" s="1885"/>
    </row>
    <row r="135" spans="1:25" ht="15">
      <c r="A135" s="1877" t="s">
        <v>2176</v>
      </c>
      <c r="B135" s="1878"/>
      <c r="C135" s="1832"/>
      <c r="D135" s="1833"/>
      <c r="E135" s="1879"/>
      <c r="F135" s="1880"/>
      <c r="G135" s="1832"/>
      <c r="H135" s="1881"/>
      <c r="I135" s="1869"/>
      <c r="J135" s="1869"/>
      <c r="K135" s="1869"/>
      <c r="L135" s="1885"/>
      <c r="M135" s="1885"/>
      <c r="N135" s="1885"/>
      <c r="O135" s="1885"/>
      <c r="P135" s="1885"/>
      <c r="Q135" s="1885"/>
      <c r="R135" s="1885"/>
      <c r="S135" s="1885"/>
      <c r="T135" s="1885"/>
      <c r="U135" s="1885"/>
      <c r="V135" s="1885"/>
      <c r="W135" s="1885"/>
      <c r="X135" s="1885"/>
      <c r="Y135" s="1885"/>
    </row>
    <row r="136" spans="1:25" ht="15">
      <c r="A136" s="1877" t="s">
        <v>2176</v>
      </c>
      <c r="B136" s="1878"/>
      <c r="C136" s="1832"/>
      <c r="D136" s="1833"/>
      <c r="E136" s="1879"/>
      <c r="F136" s="1880"/>
      <c r="G136" s="1832"/>
      <c r="H136" s="1881"/>
      <c r="I136" s="1869"/>
      <c r="J136" s="1869"/>
      <c r="K136" s="1869"/>
      <c r="L136" s="1885"/>
      <c r="M136" s="1885"/>
      <c r="N136" s="1885"/>
      <c r="O136" s="1885"/>
      <c r="P136" s="1885"/>
      <c r="Q136" s="1885"/>
      <c r="R136" s="1885"/>
      <c r="S136" s="1885"/>
      <c r="T136" s="1885"/>
      <c r="U136" s="1885"/>
      <c r="V136" s="1885"/>
      <c r="W136" s="1885"/>
      <c r="X136" s="1885"/>
      <c r="Y136" s="1885"/>
    </row>
    <row r="137" spans="1:25" ht="15">
      <c r="A137" s="1877" t="s">
        <v>2176</v>
      </c>
      <c r="B137" s="1878"/>
      <c r="C137" s="1832"/>
      <c r="D137" s="1833"/>
      <c r="E137" s="1879"/>
      <c r="F137" s="1880"/>
      <c r="G137" s="1832"/>
      <c r="H137" s="1881"/>
      <c r="I137" s="1869"/>
      <c r="J137" s="1869"/>
      <c r="K137" s="1869"/>
      <c r="L137" s="1885"/>
      <c r="M137" s="1885"/>
      <c r="N137" s="1885"/>
      <c r="O137" s="1885"/>
      <c r="P137" s="1885"/>
      <c r="Q137" s="1885"/>
      <c r="R137" s="1885"/>
      <c r="S137" s="1885"/>
      <c r="T137" s="1885"/>
      <c r="U137" s="1885"/>
      <c r="V137" s="1885"/>
      <c r="W137" s="1885"/>
      <c r="X137" s="1885"/>
      <c r="Y137" s="1885"/>
    </row>
    <row r="138" spans="1:25" ht="15">
      <c r="A138" s="1877" t="s">
        <v>2176</v>
      </c>
      <c r="B138" s="1878"/>
      <c r="C138" s="1832"/>
      <c r="D138" s="1833"/>
      <c r="E138" s="1879"/>
      <c r="F138" s="1880"/>
      <c r="G138" s="1832"/>
      <c r="H138" s="1881"/>
      <c r="I138" s="1869"/>
      <c r="J138" s="1869"/>
      <c r="K138" s="1869"/>
      <c r="L138" s="1885"/>
      <c r="M138" s="1885"/>
      <c r="N138" s="1885"/>
      <c r="O138" s="1885"/>
      <c r="P138" s="1885"/>
      <c r="Q138" s="1885"/>
      <c r="R138" s="1885"/>
      <c r="S138" s="1885"/>
      <c r="T138" s="1885"/>
      <c r="U138" s="1885"/>
      <c r="V138" s="1885"/>
      <c r="W138" s="1885"/>
      <c r="X138" s="1885"/>
      <c r="Y138" s="1885"/>
    </row>
    <row r="139" spans="1:25" ht="15">
      <c r="A139" s="1877" t="s">
        <v>2176</v>
      </c>
      <c r="B139" s="1878"/>
      <c r="C139" s="1832"/>
      <c r="D139" s="1833"/>
      <c r="E139" s="1879"/>
      <c r="F139" s="1880"/>
      <c r="G139" s="1832"/>
      <c r="H139" s="1881"/>
      <c r="I139" s="1869"/>
      <c r="J139" s="1869"/>
      <c r="K139" s="1869"/>
      <c r="L139" s="1885"/>
      <c r="M139" s="1885"/>
      <c r="N139" s="1885"/>
      <c r="O139" s="1885"/>
      <c r="P139" s="1885"/>
      <c r="Q139" s="1885"/>
      <c r="R139" s="1885"/>
      <c r="S139" s="1885"/>
      <c r="T139" s="1885"/>
      <c r="U139" s="1885"/>
      <c r="V139" s="1885"/>
      <c r="W139" s="1885"/>
      <c r="X139" s="1885"/>
      <c r="Y139" s="1885"/>
    </row>
    <row r="140" spans="1:25" ht="15">
      <c r="A140" s="1877" t="s">
        <v>2176</v>
      </c>
      <c r="B140" s="1878"/>
      <c r="C140" s="1832"/>
      <c r="D140" s="1833"/>
      <c r="E140" s="1879"/>
      <c r="F140" s="1880"/>
      <c r="G140" s="1832"/>
      <c r="H140" s="1881"/>
      <c r="I140" s="1869"/>
      <c r="J140" s="1869"/>
      <c r="K140" s="1869"/>
      <c r="L140" s="1885"/>
      <c r="M140" s="1885"/>
      <c r="N140" s="1885"/>
      <c r="O140" s="1885"/>
      <c r="P140" s="1885"/>
      <c r="Q140" s="1885"/>
      <c r="R140" s="1885"/>
      <c r="S140" s="1885"/>
      <c r="T140" s="1885"/>
      <c r="U140" s="1885"/>
      <c r="V140" s="1885"/>
      <c r="W140" s="1885"/>
      <c r="X140" s="1885"/>
      <c r="Y140" s="1885"/>
    </row>
    <row r="141" spans="1:25" ht="15">
      <c r="A141" s="1877" t="s">
        <v>2176</v>
      </c>
      <c r="B141" s="1878"/>
      <c r="C141" s="1832"/>
      <c r="D141" s="1833"/>
      <c r="E141" s="1879"/>
      <c r="F141" s="1880"/>
      <c r="G141" s="1832"/>
      <c r="H141" s="1881"/>
      <c r="I141" s="1869"/>
      <c r="J141" s="1869"/>
      <c r="K141" s="1869"/>
      <c r="L141" s="1885"/>
      <c r="M141" s="1885"/>
      <c r="N141" s="1885"/>
      <c r="O141" s="1885"/>
      <c r="P141" s="1885"/>
      <c r="Q141" s="1885"/>
      <c r="R141" s="1885"/>
      <c r="S141" s="1885"/>
      <c r="T141" s="1885"/>
      <c r="U141" s="1885"/>
      <c r="V141" s="1885"/>
      <c r="W141" s="1885"/>
      <c r="X141" s="1885"/>
      <c r="Y141" s="1885"/>
    </row>
    <row r="142" spans="1:25" ht="15">
      <c r="A142" s="1877" t="s">
        <v>2176</v>
      </c>
      <c r="B142" s="1878"/>
      <c r="C142" s="1832"/>
      <c r="D142" s="1833"/>
      <c r="E142" s="1879"/>
      <c r="F142" s="1880"/>
      <c r="G142" s="1832"/>
      <c r="H142" s="1881"/>
      <c r="I142" s="1869"/>
      <c r="J142" s="1869"/>
      <c r="K142" s="1869"/>
      <c r="L142" s="1885"/>
      <c r="M142" s="1885"/>
      <c r="N142" s="1885"/>
      <c r="O142" s="1885"/>
      <c r="P142" s="1885"/>
      <c r="Q142" s="1885"/>
      <c r="R142" s="1885"/>
      <c r="S142" s="1885"/>
      <c r="T142" s="1885"/>
      <c r="U142" s="1885"/>
      <c r="V142" s="1885"/>
      <c r="W142" s="1885"/>
      <c r="X142" s="1885"/>
      <c r="Y142" s="1885"/>
    </row>
    <row r="143" spans="1:25" ht="15">
      <c r="A143" s="1877" t="s">
        <v>2176</v>
      </c>
      <c r="B143" s="1878"/>
      <c r="C143" s="1832"/>
      <c r="D143" s="1833"/>
      <c r="E143" s="1879"/>
      <c r="F143" s="1880"/>
      <c r="G143" s="1832"/>
      <c r="H143" s="1881"/>
      <c r="I143" s="1869"/>
      <c r="J143" s="1869"/>
      <c r="K143" s="1869"/>
      <c r="L143" s="1885"/>
      <c r="M143" s="1885"/>
      <c r="N143" s="1885"/>
      <c r="O143" s="1885"/>
      <c r="P143" s="1885"/>
      <c r="Q143" s="1885"/>
      <c r="R143" s="1885"/>
      <c r="S143" s="1885"/>
      <c r="T143" s="1885"/>
      <c r="U143" s="1885"/>
      <c r="V143" s="1885"/>
      <c r="W143" s="1885"/>
      <c r="X143" s="1885"/>
      <c r="Y143" s="1885"/>
    </row>
    <row r="144" spans="1:25" ht="15">
      <c r="A144" s="1877" t="s">
        <v>2176</v>
      </c>
      <c r="B144" s="1878"/>
      <c r="C144" s="1832"/>
      <c r="D144" s="1833"/>
      <c r="E144" s="1879"/>
      <c r="F144" s="1880"/>
      <c r="G144" s="1832"/>
      <c r="H144" s="1881"/>
      <c r="I144" s="1869"/>
      <c r="J144" s="1869"/>
      <c r="K144" s="1869"/>
      <c r="L144" s="1885"/>
      <c r="M144" s="1885"/>
      <c r="N144" s="1885"/>
      <c r="O144" s="1885"/>
      <c r="P144" s="1885"/>
      <c r="Q144" s="1885"/>
      <c r="R144" s="1885"/>
      <c r="S144" s="1885"/>
      <c r="T144" s="1885"/>
      <c r="U144" s="1885"/>
      <c r="V144" s="1885"/>
      <c r="W144" s="1885"/>
      <c r="X144" s="1885"/>
      <c r="Y144" s="1885"/>
    </row>
    <row r="145" spans="1:25" ht="15">
      <c r="A145" s="1877" t="s">
        <v>2176</v>
      </c>
      <c r="B145" s="1878"/>
      <c r="C145" s="1832"/>
      <c r="D145" s="1833"/>
      <c r="E145" s="1879"/>
      <c r="F145" s="1880"/>
      <c r="G145" s="1832"/>
      <c r="H145" s="1881"/>
      <c r="I145" s="1869"/>
      <c r="J145" s="1869"/>
      <c r="K145" s="1869"/>
      <c r="L145" s="1885"/>
      <c r="M145" s="1885"/>
      <c r="N145" s="1885"/>
      <c r="O145" s="1885"/>
      <c r="P145" s="1885"/>
      <c r="Q145" s="1885"/>
      <c r="R145" s="1885"/>
      <c r="S145" s="1885"/>
      <c r="T145" s="1885"/>
      <c r="U145" s="1885"/>
      <c r="V145" s="1885"/>
      <c r="W145" s="1885"/>
      <c r="X145" s="1885"/>
      <c r="Y145" s="1885"/>
    </row>
    <row r="146" spans="1:25" ht="15">
      <c r="A146" s="1877" t="s">
        <v>2176</v>
      </c>
      <c r="B146" s="1878"/>
      <c r="C146" s="1832"/>
      <c r="D146" s="1833"/>
      <c r="E146" s="1879"/>
      <c r="F146" s="1880"/>
      <c r="G146" s="1832"/>
      <c r="H146" s="1881"/>
      <c r="I146" s="1869"/>
      <c r="J146" s="1869"/>
      <c r="K146" s="1869"/>
      <c r="L146" s="1885"/>
      <c r="M146" s="1885"/>
      <c r="N146" s="1885"/>
      <c r="O146" s="1885"/>
      <c r="P146" s="1885"/>
      <c r="Q146" s="1885"/>
      <c r="R146" s="1885"/>
      <c r="S146" s="1885"/>
      <c r="T146" s="1885"/>
      <c r="U146" s="1885"/>
      <c r="V146" s="1885"/>
      <c r="W146" s="1885"/>
      <c r="X146" s="1885"/>
      <c r="Y146" s="1885"/>
    </row>
    <row r="147" spans="1:25" ht="15">
      <c r="A147" s="1877" t="s">
        <v>2176</v>
      </c>
      <c r="B147" s="1878"/>
      <c r="C147" s="1832"/>
      <c r="D147" s="1833"/>
      <c r="E147" s="1879"/>
      <c r="F147" s="1880"/>
      <c r="G147" s="1832"/>
      <c r="H147" s="1881"/>
      <c r="I147" s="1869"/>
      <c r="J147" s="1869"/>
      <c r="K147" s="1869"/>
      <c r="L147" s="1885"/>
      <c r="M147" s="1885"/>
      <c r="N147" s="1885"/>
      <c r="O147" s="1885"/>
      <c r="P147" s="1885"/>
      <c r="Q147" s="1885"/>
      <c r="R147" s="1885"/>
      <c r="S147" s="1885"/>
      <c r="T147" s="1885"/>
      <c r="U147" s="1885"/>
      <c r="V147" s="1885"/>
      <c r="W147" s="1885"/>
      <c r="X147" s="1885"/>
      <c r="Y147" s="1885"/>
    </row>
    <row r="148" spans="1:25" ht="15">
      <c r="A148" s="1877" t="s">
        <v>2176</v>
      </c>
      <c r="B148" s="1878"/>
      <c r="C148" s="1832"/>
      <c r="D148" s="1833"/>
      <c r="E148" s="1879"/>
      <c r="F148" s="1880"/>
      <c r="G148" s="1832"/>
      <c r="H148" s="1881"/>
      <c r="I148" s="1869"/>
      <c r="J148" s="1869"/>
      <c r="K148" s="1869"/>
      <c r="L148" s="1885"/>
      <c r="M148" s="1885"/>
      <c r="N148" s="1885"/>
      <c r="O148" s="1885"/>
      <c r="P148" s="1885"/>
      <c r="Q148" s="1885"/>
      <c r="R148" s="1885"/>
      <c r="S148" s="1885"/>
      <c r="T148" s="1885"/>
      <c r="U148" s="1885"/>
      <c r="V148" s="1885"/>
      <c r="W148" s="1885"/>
      <c r="X148" s="1885"/>
      <c r="Y148" s="1885"/>
    </row>
    <row r="149" spans="1:25" ht="15">
      <c r="A149" s="1877" t="s">
        <v>2176</v>
      </c>
      <c r="B149" s="1878"/>
      <c r="C149" s="1832"/>
      <c r="D149" s="1833"/>
      <c r="E149" s="1879"/>
      <c r="F149" s="1880"/>
      <c r="G149" s="1832"/>
      <c r="H149" s="1881"/>
      <c r="I149" s="1869"/>
      <c r="J149" s="1869"/>
      <c r="K149" s="1869"/>
      <c r="L149" s="1885"/>
      <c r="M149" s="1885"/>
      <c r="N149" s="1885"/>
      <c r="O149" s="1885"/>
      <c r="P149" s="1885"/>
      <c r="Q149" s="1885"/>
      <c r="R149" s="1885"/>
      <c r="S149" s="1885"/>
      <c r="T149" s="1885"/>
      <c r="U149" s="1885"/>
      <c r="V149" s="1885"/>
      <c r="W149" s="1885"/>
      <c r="X149" s="1885"/>
      <c r="Y149" s="1885"/>
    </row>
    <row r="150" spans="1:25" ht="15">
      <c r="A150" s="1877" t="s">
        <v>2176</v>
      </c>
      <c r="B150" s="1878"/>
      <c r="C150" s="1832"/>
      <c r="D150" s="1833"/>
      <c r="E150" s="1879"/>
      <c r="F150" s="1880"/>
      <c r="G150" s="1832"/>
      <c r="H150" s="1881"/>
      <c r="I150" s="1869"/>
      <c r="J150" s="1869"/>
      <c r="K150" s="1869"/>
      <c r="L150" s="1885"/>
      <c r="M150" s="1885"/>
      <c r="N150" s="1885"/>
      <c r="O150" s="1885"/>
      <c r="P150" s="1885"/>
      <c r="Q150" s="1885"/>
      <c r="R150" s="1885"/>
      <c r="S150" s="1885"/>
      <c r="T150" s="1885"/>
      <c r="U150" s="1885"/>
      <c r="V150" s="1885"/>
      <c r="W150" s="1885"/>
      <c r="X150" s="1885"/>
      <c r="Y150" s="1885"/>
    </row>
    <row r="151" spans="1:25" ht="15">
      <c r="A151" s="1877" t="s">
        <v>2176</v>
      </c>
      <c r="B151" s="1878"/>
      <c r="C151" s="1832"/>
      <c r="D151" s="1833"/>
      <c r="E151" s="1879"/>
      <c r="F151" s="1880"/>
      <c r="G151" s="1832"/>
      <c r="H151" s="1881"/>
      <c r="I151" s="1869"/>
      <c r="J151" s="1869"/>
      <c r="K151" s="1869"/>
      <c r="L151" s="1885"/>
      <c r="M151" s="1885"/>
      <c r="N151" s="1885"/>
      <c r="O151" s="1885"/>
      <c r="P151" s="1885"/>
      <c r="Q151" s="1885"/>
      <c r="R151" s="1885"/>
      <c r="S151" s="1885"/>
      <c r="T151" s="1885"/>
      <c r="U151" s="1885"/>
      <c r="V151" s="1885"/>
      <c r="W151" s="1883"/>
      <c r="X151" s="1885"/>
      <c r="Y151" s="1885"/>
    </row>
    <row r="152" spans="1:25" ht="15">
      <c r="A152" s="1877" t="s">
        <v>2176</v>
      </c>
      <c r="B152" s="1878"/>
      <c r="C152" s="1832"/>
      <c r="D152" s="1881"/>
      <c r="E152" s="1879"/>
      <c r="F152" s="1880"/>
      <c r="G152" s="1832"/>
      <c r="H152" s="1887"/>
      <c r="I152" s="1869"/>
      <c r="J152" s="1869"/>
      <c r="K152" s="1869"/>
      <c r="L152" s="1885"/>
      <c r="M152" s="1885"/>
      <c r="N152" s="1885"/>
      <c r="O152" s="1885"/>
      <c r="P152" s="1885"/>
      <c r="Q152" s="1885"/>
      <c r="R152" s="1885"/>
      <c r="S152" s="1885"/>
      <c r="T152" s="1885"/>
      <c r="U152" s="1885"/>
      <c r="V152" s="1885"/>
      <c r="W152" s="1885"/>
      <c r="X152" s="1885"/>
      <c r="Y152" s="1885"/>
    </row>
    <row r="153" spans="1:25" ht="15">
      <c r="A153" s="1877" t="s">
        <v>2176</v>
      </c>
      <c r="B153" s="1878"/>
      <c r="C153" s="1832"/>
      <c r="D153" s="1833"/>
      <c r="E153" s="1879"/>
      <c r="F153" s="1880"/>
      <c r="G153" s="1832"/>
      <c r="H153" s="1881"/>
      <c r="I153" s="1869"/>
      <c r="J153" s="1869"/>
      <c r="K153" s="1869"/>
      <c r="L153" s="1885"/>
      <c r="M153" s="1885"/>
      <c r="N153" s="1885"/>
      <c r="O153" s="1885"/>
      <c r="P153" s="1885"/>
      <c r="Q153" s="1885"/>
      <c r="R153" s="1885"/>
      <c r="S153" s="1885"/>
      <c r="T153" s="1885"/>
      <c r="U153" s="1885"/>
      <c r="V153" s="1885"/>
      <c r="W153" s="1885"/>
      <c r="X153" s="1885"/>
      <c r="Y153" s="1885"/>
    </row>
    <row r="154" spans="1:25" ht="15">
      <c r="A154" s="1877" t="s">
        <v>2176</v>
      </c>
      <c r="B154" s="1878"/>
      <c r="C154" s="1832"/>
      <c r="D154" s="1833"/>
      <c r="E154" s="1879"/>
      <c r="F154" s="1880"/>
      <c r="G154" s="1832"/>
      <c r="H154" s="1881"/>
      <c r="I154" s="1869"/>
      <c r="J154" s="1869"/>
      <c r="K154" s="1869"/>
      <c r="L154" s="1885"/>
      <c r="M154" s="1885"/>
      <c r="N154" s="1885"/>
      <c r="O154" s="1885"/>
      <c r="P154" s="1885"/>
      <c r="Q154" s="1885"/>
      <c r="R154" s="1885"/>
      <c r="S154" s="1885"/>
      <c r="T154" s="1885"/>
      <c r="U154" s="1885"/>
      <c r="V154" s="1885"/>
      <c r="W154" s="1885"/>
      <c r="X154" s="1885"/>
      <c r="Y154" s="1885"/>
    </row>
    <row r="155" spans="1:25" ht="15">
      <c r="A155" s="1877" t="s">
        <v>2176</v>
      </c>
      <c r="B155" s="1878"/>
      <c r="C155" s="1832"/>
      <c r="D155" s="1833"/>
      <c r="E155" s="1879"/>
      <c r="F155" s="1880"/>
      <c r="G155" s="1832"/>
      <c r="H155" s="1881"/>
      <c r="I155" s="1869"/>
      <c r="J155" s="1869"/>
      <c r="K155" s="1869"/>
      <c r="L155" s="1885"/>
      <c r="M155" s="1885"/>
      <c r="N155" s="1885"/>
      <c r="O155" s="1885"/>
      <c r="P155" s="1885"/>
      <c r="Q155" s="1885"/>
      <c r="R155" s="1885"/>
      <c r="S155" s="1885"/>
      <c r="T155" s="1885"/>
      <c r="U155" s="1885"/>
      <c r="V155" s="1885"/>
      <c r="W155" s="1885"/>
      <c r="X155" s="1885"/>
      <c r="Y155" s="1885"/>
    </row>
    <row r="156" spans="1:25" ht="15">
      <c r="A156" s="1877" t="s">
        <v>2176</v>
      </c>
      <c r="B156" s="1878"/>
      <c r="C156" s="1832"/>
      <c r="D156" s="1833"/>
      <c r="E156" s="1879"/>
      <c r="F156" s="1880"/>
      <c r="G156" s="1832"/>
      <c r="H156" s="1881"/>
      <c r="I156" s="1869"/>
      <c r="J156" s="1869"/>
      <c r="K156" s="1869"/>
      <c r="L156" s="1885"/>
      <c r="M156" s="1885"/>
      <c r="N156" s="1885"/>
      <c r="O156" s="1885"/>
      <c r="P156" s="1885"/>
      <c r="Q156" s="1885"/>
      <c r="R156" s="1885"/>
      <c r="S156" s="1885"/>
      <c r="T156" s="1885"/>
      <c r="U156" s="1885"/>
      <c r="V156" s="1885"/>
      <c r="W156" s="1885"/>
      <c r="X156" s="1885"/>
      <c r="Y156" s="1885"/>
    </row>
    <row r="157" spans="1:25" ht="15">
      <c r="A157" s="1877" t="s">
        <v>2176</v>
      </c>
      <c r="B157" s="1878"/>
      <c r="C157" s="1832"/>
      <c r="D157" s="1833"/>
      <c r="E157" s="1879"/>
      <c r="F157" s="1880"/>
      <c r="G157" s="1832"/>
      <c r="H157" s="1881"/>
      <c r="I157" s="1869"/>
      <c r="J157" s="1869"/>
      <c r="K157" s="1869"/>
      <c r="L157" s="1885"/>
      <c r="M157" s="1885"/>
      <c r="N157" s="1885"/>
      <c r="O157" s="1885"/>
      <c r="P157" s="1885"/>
      <c r="Q157" s="1885"/>
      <c r="R157" s="1885"/>
      <c r="S157" s="1885"/>
      <c r="T157" s="1885"/>
      <c r="U157" s="1885"/>
      <c r="V157" s="1885"/>
      <c r="W157" s="1885"/>
      <c r="X157" s="1885"/>
      <c r="Y157" s="1885"/>
    </row>
    <row r="158" spans="1:25" ht="15">
      <c r="A158" s="1877" t="s">
        <v>2176</v>
      </c>
      <c r="B158" s="1878"/>
      <c r="C158" s="1832"/>
      <c r="D158" s="1833"/>
      <c r="E158" s="1879"/>
      <c r="F158" s="1880"/>
      <c r="G158" s="1832"/>
      <c r="H158" s="1881"/>
      <c r="I158" s="1869"/>
      <c r="J158" s="1869"/>
      <c r="K158" s="1869"/>
      <c r="L158" s="1885"/>
      <c r="M158" s="1885"/>
      <c r="N158" s="1885"/>
      <c r="O158" s="1885"/>
      <c r="P158" s="1885"/>
      <c r="Q158" s="1885"/>
      <c r="R158" s="1885"/>
      <c r="S158" s="1885"/>
      <c r="T158" s="1885"/>
      <c r="U158" s="1885"/>
      <c r="V158" s="1885"/>
      <c r="W158" s="1885"/>
      <c r="X158" s="1885"/>
      <c r="Y158" s="1885"/>
    </row>
    <row r="159" spans="1:25" ht="15">
      <c r="A159" s="1877" t="s">
        <v>2176</v>
      </c>
      <c r="B159" s="1878"/>
      <c r="C159" s="1832"/>
      <c r="D159" s="1833"/>
      <c r="E159" s="1879"/>
      <c r="F159" s="1880"/>
      <c r="G159" s="1832"/>
      <c r="H159" s="1881"/>
      <c r="I159" s="1869"/>
      <c r="J159" s="1869"/>
      <c r="K159" s="1869"/>
      <c r="L159" s="1885"/>
      <c r="M159" s="1885"/>
      <c r="N159" s="1885"/>
      <c r="O159" s="1885"/>
      <c r="P159" s="1885"/>
      <c r="Q159" s="1885"/>
      <c r="R159" s="1885"/>
      <c r="S159" s="1885"/>
      <c r="T159" s="1885"/>
      <c r="U159" s="1885"/>
      <c r="V159" s="1885"/>
      <c r="W159" s="1885"/>
      <c r="X159" s="1885"/>
      <c r="Y159" s="1885"/>
    </row>
    <row r="160" spans="1:25" ht="15">
      <c r="A160" s="1877" t="s">
        <v>2176</v>
      </c>
      <c r="B160" s="1878"/>
      <c r="C160" s="1832"/>
      <c r="D160" s="1833"/>
      <c r="E160" s="1879"/>
      <c r="F160" s="1880"/>
      <c r="G160" s="1832"/>
      <c r="H160" s="1881"/>
      <c r="I160" s="1869"/>
      <c r="J160" s="1869"/>
      <c r="K160" s="1869"/>
      <c r="L160" s="1885"/>
      <c r="M160" s="1885"/>
      <c r="N160" s="1885"/>
      <c r="O160" s="1885"/>
      <c r="P160" s="1885"/>
      <c r="Q160" s="1885"/>
      <c r="R160" s="1885"/>
      <c r="S160" s="1885"/>
      <c r="T160" s="1885"/>
      <c r="U160" s="1885"/>
      <c r="V160" s="1885"/>
      <c r="W160" s="1885"/>
      <c r="X160" s="1885"/>
      <c r="Y160" s="1885"/>
    </row>
    <row r="161" spans="1:25" ht="15">
      <c r="A161" s="1877" t="s">
        <v>2176</v>
      </c>
      <c r="B161" s="1878"/>
      <c r="C161" s="1832"/>
      <c r="D161" s="1833"/>
      <c r="E161" s="1879"/>
      <c r="F161" s="1880"/>
      <c r="G161" s="1832"/>
      <c r="H161" s="1881"/>
      <c r="I161" s="1869"/>
      <c r="J161" s="1869"/>
      <c r="K161" s="1869"/>
      <c r="L161" s="1885"/>
      <c r="M161" s="1885"/>
      <c r="N161" s="1885"/>
      <c r="O161" s="1885"/>
      <c r="P161" s="1885"/>
      <c r="Q161" s="1885"/>
      <c r="R161" s="1885"/>
      <c r="S161" s="1885"/>
      <c r="T161" s="1885"/>
      <c r="U161" s="1885"/>
      <c r="V161" s="1885"/>
      <c r="W161" s="1885"/>
      <c r="X161" s="1885"/>
      <c r="Y161" s="1885"/>
    </row>
    <row r="162" spans="1:25" ht="15">
      <c r="A162" s="1877" t="s">
        <v>2176</v>
      </c>
      <c r="B162" s="1878"/>
      <c r="C162" s="1832"/>
      <c r="D162" s="1833"/>
      <c r="E162" s="1879"/>
      <c r="F162" s="1880"/>
      <c r="G162" s="1832"/>
      <c r="H162" s="1881"/>
      <c r="I162" s="1869"/>
      <c r="J162" s="1869"/>
      <c r="K162" s="1869"/>
      <c r="L162" s="1885"/>
      <c r="M162" s="1885"/>
      <c r="N162" s="1885"/>
      <c r="O162" s="1885"/>
      <c r="P162" s="1885"/>
      <c r="Q162" s="1885"/>
      <c r="R162" s="1885"/>
      <c r="S162" s="1885"/>
      <c r="T162" s="1885"/>
      <c r="U162" s="1885"/>
      <c r="V162" s="1885"/>
      <c r="W162" s="1885"/>
      <c r="X162" s="1885"/>
      <c r="Y162" s="1885"/>
    </row>
    <row r="163" spans="1:25" ht="15">
      <c r="A163" s="1877" t="s">
        <v>2176</v>
      </c>
      <c r="B163" s="1878"/>
      <c r="C163" s="1832"/>
      <c r="D163" s="1833"/>
      <c r="E163" s="1879"/>
      <c r="F163" s="1880"/>
      <c r="G163" s="1832"/>
      <c r="H163" s="1881"/>
      <c r="I163" s="1869"/>
      <c r="J163" s="1869"/>
      <c r="K163" s="1869"/>
      <c r="L163" s="1885"/>
      <c r="M163" s="1885"/>
      <c r="N163" s="1885"/>
      <c r="O163" s="1885"/>
      <c r="P163" s="1885"/>
      <c r="Q163" s="1885"/>
      <c r="R163" s="1885"/>
      <c r="S163" s="1885"/>
      <c r="T163" s="1885"/>
      <c r="U163" s="1885"/>
      <c r="V163" s="1885"/>
      <c r="W163" s="1885"/>
      <c r="X163" s="1885"/>
      <c r="Y163" s="1885"/>
    </row>
    <row r="164" spans="1:25" ht="15">
      <c r="A164" s="1877" t="s">
        <v>2176</v>
      </c>
      <c r="B164" s="1878"/>
      <c r="C164" s="1832"/>
      <c r="D164" s="1833"/>
      <c r="E164" s="1879"/>
      <c r="F164" s="1880"/>
      <c r="G164" s="1832"/>
      <c r="H164" s="1881"/>
      <c r="I164" s="1869"/>
      <c r="J164" s="1869"/>
      <c r="K164" s="1869"/>
      <c r="L164" s="1885"/>
      <c r="M164" s="1885"/>
      <c r="N164" s="1885"/>
      <c r="O164" s="1885"/>
      <c r="P164" s="1885"/>
      <c r="Q164" s="1885"/>
      <c r="R164" s="1885"/>
      <c r="S164" s="1885"/>
      <c r="T164" s="1885"/>
      <c r="U164" s="1885"/>
      <c r="V164" s="1885"/>
      <c r="W164" s="1885"/>
      <c r="X164" s="1885"/>
      <c r="Y164" s="1885"/>
    </row>
    <row r="165" spans="1:25" ht="15">
      <c r="A165" s="1877" t="s">
        <v>2176</v>
      </c>
      <c r="B165" s="1878"/>
      <c r="C165" s="1832"/>
      <c r="D165" s="1833"/>
      <c r="E165" s="1879"/>
      <c r="F165" s="1880"/>
      <c r="G165" s="1832"/>
      <c r="H165" s="1881"/>
      <c r="I165" s="1869"/>
      <c r="J165" s="1869"/>
      <c r="K165" s="1869"/>
      <c r="L165" s="1885"/>
      <c r="M165" s="1885"/>
      <c r="N165" s="1885"/>
      <c r="O165" s="1885"/>
      <c r="P165" s="1885"/>
      <c r="Q165" s="1885"/>
      <c r="R165" s="1885"/>
      <c r="S165" s="1885"/>
      <c r="T165" s="1885"/>
      <c r="U165" s="1885"/>
      <c r="V165" s="1885"/>
      <c r="W165" s="1885"/>
      <c r="X165" s="1885"/>
      <c r="Y165" s="1885"/>
    </row>
    <row r="166" spans="1:25" ht="15">
      <c r="A166" s="1877" t="s">
        <v>2176</v>
      </c>
      <c r="B166" s="1878"/>
      <c r="C166" s="1832"/>
      <c r="D166" s="1833"/>
      <c r="E166" s="1879"/>
      <c r="F166" s="1880"/>
      <c r="G166" s="1832"/>
      <c r="H166" s="1881"/>
      <c r="I166" s="1869"/>
      <c r="J166" s="1869"/>
      <c r="K166" s="1869"/>
      <c r="L166" s="1885"/>
      <c r="M166" s="1885"/>
      <c r="N166" s="1885"/>
      <c r="O166" s="1885"/>
      <c r="P166" s="1885"/>
      <c r="Q166" s="1885"/>
      <c r="R166" s="1885"/>
      <c r="S166" s="1885"/>
      <c r="T166" s="1885"/>
      <c r="U166" s="1885"/>
      <c r="V166" s="1885"/>
      <c r="W166" s="1885"/>
      <c r="X166" s="1885"/>
      <c r="Y166" s="1885"/>
    </row>
    <row r="167" spans="1:25" ht="15">
      <c r="A167" s="1877" t="s">
        <v>2176</v>
      </c>
      <c r="B167" s="1878"/>
      <c r="C167" s="1832"/>
      <c r="D167" s="1833"/>
      <c r="E167" s="1879"/>
      <c r="F167" s="1880"/>
      <c r="G167" s="1832"/>
      <c r="H167" s="1881"/>
      <c r="I167" s="1869"/>
      <c r="J167" s="1869"/>
      <c r="K167" s="1869"/>
      <c r="L167" s="1885"/>
      <c r="M167" s="1885"/>
      <c r="N167" s="1885"/>
      <c r="O167" s="1885"/>
      <c r="P167" s="1885"/>
      <c r="Q167" s="1885"/>
      <c r="R167" s="1885"/>
      <c r="S167" s="1885"/>
      <c r="T167" s="1885"/>
      <c r="U167" s="1885"/>
      <c r="V167" s="1885"/>
      <c r="W167" s="1885"/>
      <c r="X167" s="1885"/>
      <c r="Y167" s="1885"/>
    </row>
    <row r="168" spans="1:25" ht="15">
      <c r="A168" s="1877" t="s">
        <v>2176</v>
      </c>
      <c r="B168" s="1878"/>
      <c r="C168" s="1832"/>
      <c r="D168" s="1833"/>
      <c r="E168" s="1879"/>
      <c r="F168" s="1880"/>
      <c r="G168" s="1832"/>
      <c r="H168" s="1881"/>
      <c r="I168" s="1869"/>
      <c r="J168" s="1869"/>
      <c r="K168" s="1869"/>
      <c r="L168" s="1885"/>
      <c r="M168" s="1885"/>
      <c r="N168" s="1885"/>
      <c r="O168" s="1885"/>
      <c r="P168" s="1885"/>
      <c r="Q168" s="1885"/>
      <c r="R168" s="1885"/>
      <c r="S168" s="1885"/>
      <c r="T168" s="1885"/>
      <c r="U168" s="1883"/>
      <c r="V168" s="1885"/>
      <c r="W168" s="1885"/>
      <c r="X168" s="1885"/>
      <c r="Y168" s="1885"/>
    </row>
    <row r="169" spans="1:25" ht="15">
      <c r="A169" s="1877" t="s">
        <v>2176</v>
      </c>
      <c r="B169" s="1878"/>
      <c r="C169" s="1832"/>
      <c r="D169" s="1833"/>
      <c r="E169" s="1879"/>
      <c r="F169" s="1880"/>
      <c r="G169" s="1832"/>
      <c r="H169" s="1833"/>
      <c r="I169" s="1869"/>
      <c r="J169" s="1869"/>
      <c r="K169" s="1869"/>
      <c r="L169" s="1885"/>
      <c r="M169" s="1885"/>
      <c r="N169" s="1885"/>
      <c r="O169" s="1885"/>
      <c r="P169" s="1885"/>
      <c r="Q169" s="1885"/>
      <c r="R169" s="1885"/>
      <c r="S169" s="1885"/>
      <c r="T169" s="1885"/>
      <c r="U169" s="1885"/>
      <c r="V169" s="1885"/>
      <c r="W169" s="1885"/>
      <c r="X169" s="1885"/>
      <c r="Y169" s="1885"/>
    </row>
    <row r="170" spans="1:25" ht="15">
      <c r="A170" s="1877" t="s">
        <v>2176</v>
      </c>
      <c r="B170" s="1878"/>
      <c r="C170" s="1832"/>
      <c r="D170" s="1833"/>
      <c r="E170" s="1879"/>
      <c r="F170" s="1880"/>
      <c r="G170" s="1832"/>
      <c r="H170" s="1881"/>
      <c r="I170" s="1869"/>
      <c r="J170" s="1869"/>
      <c r="K170" s="1869"/>
      <c r="L170" s="1885"/>
      <c r="M170" s="1885"/>
      <c r="N170" s="1883"/>
      <c r="O170" s="1885"/>
      <c r="P170" s="1885"/>
      <c r="Q170" s="1885"/>
      <c r="R170" s="1885"/>
      <c r="S170" s="1885"/>
      <c r="T170" s="1885"/>
      <c r="U170" s="1885"/>
      <c r="V170" s="1885"/>
      <c r="W170" s="1885"/>
      <c r="X170" s="1885"/>
      <c r="Y170" s="1885"/>
    </row>
    <row r="171" spans="1:25" ht="15">
      <c r="A171" s="1877" t="s">
        <v>2176</v>
      </c>
      <c r="B171" s="1878"/>
      <c r="C171" s="1832"/>
      <c r="D171" s="1833"/>
      <c r="E171" s="1879"/>
      <c r="F171" s="1880"/>
      <c r="G171" s="1832"/>
      <c r="H171" s="1881"/>
      <c r="I171" s="1869"/>
      <c r="J171" s="1869"/>
      <c r="K171" s="1869"/>
      <c r="L171" s="1885"/>
      <c r="M171" s="1885"/>
      <c r="N171" s="1885"/>
      <c r="O171" s="1885"/>
      <c r="P171" s="1885"/>
      <c r="Q171" s="1885"/>
      <c r="R171" s="1885"/>
      <c r="S171" s="1885"/>
      <c r="T171" s="1885"/>
      <c r="U171" s="1885"/>
      <c r="V171" s="1885"/>
      <c r="W171" s="1885"/>
      <c r="X171" s="1885"/>
      <c r="Y171" s="1885"/>
    </row>
    <row r="172" spans="1:25" ht="15">
      <c r="A172" s="1877" t="s">
        <v>2176</v>
      </c>
      <c r="B172" s="1878"/>
      <c r="C172" s="1832"/>
      <c r="D172" s="1833"/>
      <c r="E172" s="1879"/>
      <c r="F172" s="1880"/>
      <c r="G172" s="1832"/>
      <c r="H172" s="1881"/>
      <c r="I172" s="1869"/>
      <c r="J172" s="1869"/>
      <c r="K172" s="1869"/>
      <c r="L172" s="1885"/>
      <c r="M172" s="1885"/>
      <c r="N172" s="1885"/>
      <c r="O172" s="1885"/>
      <c r="P172" s="1885"/>
      <c r="Q172" s="1885"/>
      <c r="R172" s="1885"/>
      <c r="S172" s="1885"/>
      <c r="T172" s="1885"/>
      <c r="U172" s="1885"/>
      <c r="V172" s="1885"/>
      <c r="W172" s="1885"/>
      <c r="X172" s="1885"/>
      <c r="Y172" s="1885"/>
    </row>
    <row r="173" spans="1:25" ht="15">
      <c r="A173" s="1877" t="s">
        <v>2176</v>
      </c>
      <c r="B173" s="1878"/>
      <c r="C173" s="1832"/>
      <c r="D173" s="1833"/>
      <c r="E173" s="1879"/>
      <c r="F173" s="1880"/>
      <c r="G173" s="1832"/>
      <c r="H173" s="1881"/>
      <c r="I173" s="1869"/>
      <c r="J173" s="1869"/>
      <c r="K173" s="1869"/>
      <c r="L173" s="1885"/>
      <c r="M173" s="1885"/>
      <c r="N173" s="1885"/>
      <c r="O173" s="1885"/>
      <c r="P173" s="1885"/>
      <c r="Q173" s="1885"/>
      <c r="R173" s="1885"/>
      <c r="S173" s="1885"/>
      <c r="T173" s="1885"/>
      <c r="U173" s="1885"/>
      <c r="V173" s="1885"/>
      <c r="W173" s="1885"/>
      <c r="X173" s="1885"/>
      <c r="Y173" s="1885"/>
    </row>
    <row r="174" spans="1:25" ht="15">
      <c r="A174" s="1877" t="s">
        <v>2176</v>
      </c>
      <c r="B174" s="1878"/>
      <c r="C174" s="1832"/>
      <c r="D174" s="1833"/>
      <c r="E174" s="1879"/>
      <c r="F174" s="1880"/>
      <c r="G174" s="1832"/>
      <c r="H174" s="1881"/>
      <c r="I174" s="1869"/>
      <c r="J174" s="1869"/>
      <c r="K174" s="1869"/>
      <c r="L174" s="1885"/>
      <c r="M174" s="1885"/>
      <c r="N174" s="1885"/>
      <c r="O174" s="1885"/>
      <c r="P174" s="1885"/>
      <c r="Q174" s="1885"/>
      <c r="R174" s="1885"/>
      <c r="S174" s="1885"/>
      <c r="T174" s="1885"/>
      <c r="U174" s="1885"/>
      <c r="V174" s="1885"/>
      <c r="W174" s="1885"/>
      <c r="X174" s="1885"/>
      <c r="Y174" s="1885"/>
    </row>
    <row r="175" spans="1:25" ht="15">
      <c r="A175" s="1877" t="s">
        <v>2176</v>
      </c>
      <c r="B175" s="1878"/>
      <c r="C175" s="1832"/>
      <c r="D175" s="1833"/>
      <c r="E175" s="1879"/>
      <c r="F175" s="1880"/>
      <c r="G175" s="1832"/>
      <c r="H175" s="1881"/>
      <c r="I175" s="1869"/>
      <c r="J175" s="1869"/>
      <c r="K175" s="1869"/>
      <c r="L175" s="1885"/>
      <c r="M175" s="1885"/>
      <c r="N175" s="1885"/>
      <c r="O175" s="1885"/>
      <c r="P175" s="1885"/>
      <c r="Q175" s="1885"/>
      <c r="R175" s="1885"/>
      <c r="S175" s="1885"/>
      <c r="T175" s="1885"/>
      <c r="U175" s="1885"/>
      <c r="V175" s="1885"/>
      <c r="W175" s="1885"/>
      <c r="X175" s="1885"/>
      <c r="Y175" s="1885"/>
    </row>
    <row r="176" spans="1:25" ht="15">
      <c r="A176" s="1877" t="s">
        <v>2176</v>
      </c>
      <c r="B176" s="1878"/>
      <c r="C176" s="1832"/>
      <c r="D176" s="1833"/>
      <c r="E176" s="1879"/>
      <c r="F176" s="1880"/>
      <c r="G176" s="1832"/>
      <c r="H176" s="1881"/>
      <c r="I176" s="1869"/>
      <c r="J176" s="1869"/>
      <c r="K176" s="1869"/>
      <c r="L176" s="1885"/>
      <c r="M176" s="1885"/>
      <c r="N176" s="1885"/>
      <c r="O176" s="1885"/>
      <c r="P176" s="1885"/>
      <c r="Q176" s="1885"/>
      <c r="R176" s="1885"/>
      <c r="S176" s="1885"/>
      <c r="T176" s="1885"/>
      <c r="U176" s="1885"/>
      <c r="V176" s="1885"/>
      <c r="W176" s="1885"/>
      <c r="X176" s="1885"/>
      <c r="Y176" s="1885"/>
    </row>
    <row r="177" spans="1:25" ht="15">
      <c r="A177" s="1877" t="s">
        <v>2176</v>
      </c>
      <c r="B177" s="1878"/>
      <c r="C177" s="1832"/>
      <c r="D177" s="1833"/>
      <c r="E177" s="1879"/>
      <c r="F177" s="1880"/>
      <c r="G177" s="1832"/>
      <c r="H177" s="1881"/>
      <c r="I177" s="1869"/>
      <c r="J177" s="1869"/>
      <c r="K177" s="1869"/>
      <c r="L177" s="1885"/>
      <c r="M177" s="1885"/>
      <c r="N177" s="1885"/>
      <c r="O177" s="1885"/>
      <c r="P177" s="1885"/>
      <c r="Q177" s="1885"/>
      <c r="R177" s="1885"/>
      <c r="S177" s="1885"/>
      <c r="T177" s="1885"/>
      <c r="U177" s="1885"/>
      <c r="V177" s="1885"/>
      <c r="W177" s="1885"/>
      <c r="X177" s="1885"/>
      <c r="Y177" s="1885"/>
    </row>
    <row r="178" spans="1:25" ht="15">
      <c r="A178" s="1877" t="s">
        <v>2176</v>
      </c>
      <c r="B178" s="1878"/>
      <c r="C178" s="1832"/>
      <c r="D178" s="1833"/>
      <c r="E178" s="1879"/>
      <c r="F178" s="1880"/>
      <c r="G178" s="1832"/>
      <c r="H178" s="1881"/>
      <c r="I178" s="1869"/>
      <c r="J178" s="1869"/>
      <c r="K178" s="1869"/>
      <c r="L178" s="1885"/>
      <c r="M178" s="1885"/>
      <c r="N178" s="1885"/>
      <c r="O178" s="1885"/>
      <c r="P178" s="1885"/>
      <c r="Q178" s="1885"/>
      <c r="R178" s="1885"/>
      <c r="S178" s="1885"/>
      <c r="T178" s="1885"/>
      <c r="U178" s="1885"/>
      <c r="V178" s="1885"/>
      <c r="W178" s="1885"/>
      <c r="X178" s="1885"/>
      <c r="Y178" s="1885"/>
    </row>
    <row r="179" spans="1:25" ht="15">
      <c r="A179" s="1877" t="s">
        <v>2176</v>
      </c>
      <c r="B179" s="1878"/>
      <c r="C179" s="1832"/>
      <c r="D179" s="1833"/>
      <c r="E179" s="1879"/>
      <c r="F179" s="1880"/>
      <c r="G179" s="1832"/>
      <c r="H179" s="1881"/>
      <c r="I179" s="1869"/>
      <c r="J179" s="1869"/>
      <c r="K179" s="1869"/>
      <c r="L179" s="1885"/>
      <c r="M179" s="1885"/>
      <c r="N179" s="1885"/>
      <c r="O179" s="1885"/>
      <c r="P179" s="1885"/>
      <c r="Q179" s="1885"/>
      <c r="R179" s="1885"/>
      <c r="S179" s="1885"/>
      <c r="T179" s="1885"/>
      <c r="U179" s="1885"/>
      <c r="V179" s="1885"/>
      <c r="W179" s="1885"/>
      <c r="X179" s="1885"/>
      <c r="Y179" s="1885"/>
    </row>
    <row r="180" spans="1:25" ht="15">
      <c r="A180" s="1877" t="s">
        <v>2176</v>
      </c>
      <c r="B180" s="1878"/>
      <c r="C180" s="1832"/>
      <c r="D180" s="1833"/>
      <c r="E180" s="1879"/>
      <c r="F180" s="1880"/>
      <c r="G180" s="1832"/>
      <c r="H180" s="1881"/>
      <c r="I180" s="1869"/>
      <c r="J180" s="1869"/>
      <c r="K180" s="1869"/>
      <c r="L180" s="1885"/>
      <c r="M180" s="1883"/>
      <c r="N180" s="1885"/>
      <c r="O180" s="1885"/>
      <c r="P180" s="1885"/>
      <c r="Q180" s="1885"/>
      <c r="R180" s="1885"/>
      <c r="S180" s="1885"/>
      <c r="T180" s="1885"/>
      <c r="U180" s="1885"/>
      <c r="V180" s="1885"/>
      <c r="W180" s="1885"/>
      <c r="X180" s="1885"/>
      <c r="Y180" s="1885"/>
    </row>
    <row r="181" spans="1:25" ht="15">
      <c r="A181" s="1877" t="s">
        <v>2176</v>
      </c>
      <c r="B181" s="1878"/>
      <c r="C181" s="1832"/>
      <c r="D181" s="1833"/>
      <c r="E181" s="1879"/>
      <c r="F181" s="1880"/>
      <c r="G181" s="1832"/>
      <c r="H181" s="1881"/>
      <c r="I181" s="1869"/>
      <c r="J181" s="1869"/>
      <c r="K181" s="1869"/>
      <c r="L181" s="1885"/>
      <c r="M181" s="1885"/>
      <c r="N181" s="1885"/>
      <c r="O181" s="1885"/>
      <c r="P181" s="1885"/>
      <c r="Q181" s="1885"/>
      <c r="R181" s="1885"/>
      <c r="S181" s="1885"/>
      <c r="T181" s="1885"/>
      <c r="U181" s="1885"/>
      <c r="V181" s="1885"/>
      <c r="W181" s="1885"/>
      <c r="X181" s="1885"/>
      <c r="Y181" s="1885"/>
    </row>
    <row r="182" spans="1:25" ht="15">
      <c r="A182" s="1877" t="s">
        <v>2176</v>
      </c>
      <c r="B182" s="1878"/>
      <c r="C182" s="1832"/>
      <c r="D182" s="1833"/>
      <c r="E182" s="1879"/>
      <c r="F182" s="1880"/>
      <c r="G182" s="1832"/>
      <c r="H182" s="1881"/>
      <c r="I182" s="1869"/>
      <c r="J182" s="1869"/>
      <c r="K182" s="1869"/>
      <c r="L182" s="1885"/>
      <c r="M182" s="1885"/>
      <c r="N182" s="1885"/>
      <c r="O182" s="1885"/>
      <c r="P182" s="1885"/>
      <c r="Q182" s="1885"/>
      <c r="R182" s="1885"/>
      <c r="S182" s="1885"/>
      <c r="T182" s="1885"/>
      <c r="U182" s="1885"/>
      <c r="V182" s="1885"/>
      <c r="W182" s="1885"/>
      <c r="X182" s="1885"/>
      <c r="Y182" s="1885"/>
    </row>
    <row r="183" spans="1:25" ht="15">
      <c r="A183" s="1877" t="s">
        <v>2176</v>
      </c>
      <c r="B183" s="1878"/>
      <c r="C183" s="1832"/>
      <c r="D183" s="1833"/>
      <c r="E183" s="1879"/>
      <c r="F183" s="1880"/>
      <c r="G183" s="1832"/>
      <c r="H183" s="1881"/>
      <c r="I183" s="1869"/>
      <c r="J183" s="1869"/>
      <c r="K183" s="1869"/>
      <c r="L183" s="1883"/>
      <c r="M183" s="1885"/>
      <c r="N183" s="1885"/>
      <c r="O183" s="1885"/>
      <c r="P183" s="1885"/>
      <c r="Q183" s="1885"/>
      <c r="R183" s="1885"/>
      <c r="S183" s="1885"/>
      <c r="T183" s="1885"/>
      <c r="U183" s="1885"/>
      <c r="V183" s="1885"/>
      <c r="W183" s="1885"/>
      <c r="X183" s="1885"/>
      <c r="Y183" s="1885"/>
    </row>
    <row r="184" spans="1:25" ht="15">
      <c r="A184" s="1877" t="s">
        <v>2176</v>
      </c>
      <c r="B184" s="1878"/>
      <c r="C184" s="1832"/>
      <c r="D184" s="1833"/>
      <c r="E184" s="1879"/>
      <c r="F184" s="1880"/>
      <c r="G184" s="1832"/>
      <c r="H184" s="1881"/>
      <c r="I184" s="1869"/>
      <c r="J184" s="1869"/>
      <c r="K184" s="1869"/>
      <c r="L184" s="1883"/>
      <c r="M184" s="1883"/>
      <c r="N184" s="1885"/>
      <c r="O184" s="1885"/>
      <c r="P184" s="1885"/>
      <c r="Q184" s="1885"/>
      <c r="R184" s="1885"/>
      <c r="S184" s="1885"/>
      <c r="T184" s="1885"/>
      <c r="U184" s="1885"/>
      <c r="V184" s="1885"/>
      <c r="W184" s="1885"/>
      <c r="X184" s="1885"/>
      <c r="Y184" s="1885"/>
    </row>
    <row r="185" spans="1:25" ht="15">
      <c r="A185" s="1877" t="s">
        <v>2176</v>
      </c>
      <c r="B185" s="1878"/>
      <c r="C185" s="1832"/>
      <c r="D185" s="1833"/>
      <c r="E185" s="1879"/>
      <c r="F185" s="1880"/>
      <c r="G185" s="1832"/>
      <c r="H185" s="1881"/>
      <c r="I185" s="1869"/>
      <c r="J185" s="1869"/>
      <c r="K185" s="1869"/>
      <c r="L185" s="1885"/>
      <c r="M185" s="1885"/>
      <c r="N185" s="1885"/>
      <c r="O185" s="1885"/>
      <c r="P185" s="1885"/>
      <c r="Q185" s="1885"/>
      <c r="R185" s="1885"/>
      <c r="S185" s="1885"/>
      <c r="T185" s="1885"/>
      <c r="U185" s="1885"/>
      <c r="V185" s="1885"/>
      <c r="W185" s="1885"/>
      <c r="X185" s="1885"/>
      <c r="Y185" s="1885"/>
    </row>
    <row r="186" spans="1:25" ht="15">
      <c r="A186" s="1877" t="s">
        <v>2176</v>
      </c>
      <c r="B186" s="1878"/>
      <c r="C186" s="1832"/>
      <c r="D186" s="1833"/>
      <c r="E186" s="1879"/>
      <c r="F186" s="1888"/>
      <c r="G186" s="1832"/>
      <c r="H186" s="1881"/>
      <c r="I186" s="1869"/>
      <c r="J186" s="1869"/>
      <c r="K186" s="1869"/>
      <c r="L186" s="1885"/>
      <c r="M186" s="1885"/>
      <c r="N186" s="1885"/>
      <c r="O186" s="1883"/>
      <c r="P186" s="1885"/>
      <c r="Q186" s="1885"/>
      <c r="R186" s="1885"/>
      <c r="S186" s="1885"/>
      <c r="T186" s="1885"/>
      <c r="U186" s="1885"/>
      <c r="V186" s="1885"/>
      <c r="W186" s="1885"/>
      <c r="X186" s="1885"/>
      <c r="Y186" s="1885"/>
    </row>
    <row r="187" spans="1:25" ht="15">
      <c r="A187" s="1877" t="s">
        <v>2176</v>
      </c>
      <c r="B187" s="1878"/>
      <c r="C187" s="1832"/>
      <c r="D187" s="1833"/>
      <c r="E187" s="1879"/>
      <c r="F187" s="1880"/>
      <c r="G187" s="1832"/>
      <c r="H187" s="1881"/>
      <c r="I187" s="1869"/>
      <c r="J187" s="1869"/>
      <c r="K187" s="1869"/>
      <c r="L187" s="1885"/>
      <c r="M187" s="1885"/>
      <c r="N187" s="1885"/>
      <c r="O187" s="1885"/>
      <c r="P187" s="1885"/>
      <c r="Q187" s="1885"/>
      <c r="R187" s="1885"/>
      <c r="S187" s="1885"/>
      <c r="T187" s="1885"/>
      <c r="U187" s="1885"/>
      <c r="V187" s="1885"/>
      <c r="W187" s="1885"/>
      <c r="X187" s="1885"/>
      <c r="Y187" s="1885"/>
    </row>
    <row r="188" spans="1:25" ht="15">
      <c r="A188" s="1877" t="s">
        <v>2176</v>
      </c>
      <c r="B188" s="1878"/>
      <c r="C188" s="1832"/>
      <c r="D188" s="1833"/>
      <c r="E188" s="1879"/>
      <c r="F188" s="1880"/>
      <c r="G188" s="1832"/>
      <c r="H188" s="1881"/>
      <c r="I188" s="1869"/>
      <c r="J188" s="1869"/>
      <c r="K188" s="1869"/>
      <c r="L188" s="1885"/>
      <c r="M188" s="1885"/>
      <c r="N188" s="1885"/>
      <c r="O188" s="1885"/>
      <c r="P188" s="1885"/>
      <c r="Q188" s="1885"/>
      <c r="R188" s="1885"/>
      <c r="S188" s="1885"/>
      <c r="T188" s="1885"/>
      <c r="U188" s="1885"/>
      <c r="V188" s="1885"/>
      <c r="W188" s="1885"/>
      <c r="X188" s="1885"/>
      <c r="Y188" s="1885"/>
    </row>
    <row r="189" spans="1:25" ht="15">
      <c r="A189" s="1877" t="s">
        <v>2176</v>
      </c>
      <c r="B189" s="1878"/>
      <c r="C189" s="1832"/>
      <c r="D189" s="1833"/>
      <c r="E189" s="1879"/>
      <c r="F189" s="1880"/>
      <c r="G189" s="1832"/>
      <c r="H189" s="1881"/>
      <c r="I189" s="1869"/>
      <c r="J189" s="1869"/>
      <c r="K189" s="1869"/>
      <c r="L189" s="1885"/>
      <c r="M189" s="1885"/>
      <c r="N189" s="1885"/>
      <c r="O189" s="1885"/>
      <c r="P189" s="1885"/>
      <c r="Q189" s="1885"/>
      <c r="R189" s="1885"/>
      <c r="S189" s="1885"/>
      <c r="T189" s="1885"/>
      <c r="U189" s="1885"/>
      <c r="V189" s="1885"/>
      <c r="W189" s="1885"/>
      <c r="X189" s="1885"/>
      <c r="Y189" s="1885"/>
    </row>
    <row r="190" spans="1:25" ht="15">
      <c r="A190" s="1877" t="s">
        <v>2176</v>
      </c>
      <c r="B190" s="1878"/>
      <c r="C190" s="1832"/>
      <c r="D190" s="1833"/>
      <c r="E190" s="1879"/>
      <c r="F190" s="1880"/>
      <c r="G190" s="1832"/>
      <c r="H190" s="1881"/>
      <c r="I190" s="1869"/>
      <c r="J190" s="1869"/>
      <c r="K190" s="1869"/>
      <c r="L190" s="1885"/>
      <c r="M190" s="1885"/>
      <c r="N190" s="1885"/>
      <c r="O190" s="1885"/>
      <c r="P190" s="1885"/>
      <c r="Q190" s="1885"/>
      <c r="R190" s="1885"/>
      <c r="S190" s="1885"/>
      <c r="T190" s="1885"/>
      <c r="U190" s="1885"/>
      <c r="V190" s="1885"/>
      <c r="W190" s="1885"/>
      <c r="X190" s="1885"/>
      <c r="Y190" s="1885"/>
    </row>
    <row r="191" spans="1:25" ht="15">
      <c r="A191" s="1877" t="s">
        <v>2176</v>
      </c>
      <c r="B191" s="1878"/>
      <c r="C191" s="1832"/>
      <c r="D191" s="1833"/>
      <c r="E191" s="1879"/>
      <c r="F191" s="1880"/>
      <c r="G191" s="1832"/>
      <c r="H191" s="1881"/>
      <c r="I191" s="1869"/>
      <c r="J191" s="1869"/>
      <c r="K191" s="1869"/>
      <c r="L191" s="1885"/>
      <c r="M191" s="1885"/>
      <c r="N191" s="1885"/>
      <c r="O191" s="1885"/>
      <c r="P191" s="1885"/>
      <c r="Q191" s="1885"/>
      <c r="R191" s="1885"/>
      <c r="S191" s="1885"/>
      <c r="T191" s="1885"/>
      <c r="U191" s="1885"/>
      <c r="V191" s="1885"/>
      <c r="W191" s="1885"/>
      <c r="X191" s="1885"/>
      <c r="Y191" s="1885"/>
    </row>
    <row r="192" spans="1:25" ht="15">
      <c r="A192" s="1877" t="s">
        <v>2176</v>
      </c>
      <c r="B192" s="1878"/>
      <c r="C192" s="1832"/>
      <c r="D192" s="1833"/>
      <c r="E192" s="1879"/>
      <c r="F192" s="1880"/>
      <c r="G192" s="1832"/>
      <c r="H192" s="1881"/>
      <c r="I192" s="1869"/>
      <c r="J192" s="1869"/>
      <c r="K192" s="1869"/>
      <c r="L192" s="1885"/>
      <c r="M192" s="1885"/>
      <c r="N192" s="1885"/>
      <c r="O192" s="1885"/>
      <c r="P192" s="1885"/>
      <c r="Q192" s="1885"/>
      <c r="R192" s="1885"/>
      <c r="S192" s="1885"/>
      <c r="T192" s="1885"/>
      <c r="U192" s="1885"/>
      <c r="V192" s="1885"/>
      <c r="W192" s="1885"/>
      <c r="X192" s="1885"/>
      <c r="Y192" s="1885"/>
    </row>
    <row r="193" spans="1:25" ht="15">
      <c r="A193" s="1877" t="s">
        <v>2176</v>
      </c>
      <c r="B193" s="1878"/>
      <c r="C193" s="1832"/>
      <c r="D193" s="1833"/>
      <c r="E193" s="1879"/>
      <c r="F193" s="1880"/>
      <c r="G193" s="1832"/>
      <c r="H193" s="1881"/>
      <c r="I193" s="1869"/>
      <c r="J193" s="1869"/>
      <c r="K193" s="1869"/>
      <c r="L193" s="1885"/>
      <c r="M193" s="1885"/>
      <c r="N193" s="1885"/>
      <c r="O193" s="1885"/>
      <c r="P193" s="1885"/>
      <c r="Q193" s="1885"/>
      <c r="R193" s="1885"/>
      <c r="S193" s="1885"/>
      <c r="T193" s="1885"/>
      <c r="U193" s="1885"/>
      <c r="V193" s="1885"/>
      <c r="W193" s="1885"/>
      <c r="X193" s="1885"/>
      <c r="Y193" s="1885"/>
    </row>
    <row r="194" spans="1:25" ht="15">
      <c r="A194" s="1877" t="s">
        <v>2176</v>
      </c>
      <c r="B194" s="1878"/>
      <c r="C194" s="1832"/>
      <c r="D194" s="1833"/>
      <c r="E194" s="1879"/>
      <c r="F194" s="1880"/>
      <c r="G194" s="1832"/>
      <c r="H194" s="1881"/>
      <c r="I194" s="1869"/>
      <c r="J194" s="1869"/>
      <c r="K194" s="1869"/>
      <c r="L194" s="1885"/>
      <c r="M194" s="1885"/>
      <c r="N194" s="1885"/>
      <c r="O194" s="1885"/>
      <c r="P194" s="1885"/>
      <c r="Q194" s="1885"/>
      <c r="R194" s="1885"/>
      <c r="S194" s="1885"/>
      <c r="T194" s="1885"/>
      <c r="U194" s="1885"/>
      <c r="V194" s="1885"/>
      <c r="W194" s="1885"/>
      <c r="X194" s="1885"/>
      <c r="Y194" s="1885"/>
    </row>
    <row r="195" spans="1:25" ht="15">
      <c r="A195" s="1877" t="s">
        <v>2176</v>
      </c>
      <c r="B195" s="1878"/>
      <c r="C195" s="1832"/>
      <c r="D195" s="1833"/>
      <c r="E195" s="1879"/>
      <c r="F195" s="1880"/>
      <c r="G195" s="1832"/>
      <c r="H195" s="1881"/>
      <c r="I195" s="1869"/>
      <c r="J195" s="1869"/>
      <c r="K195" s="1869"/>
      <c r="L195" s="1885"/>
      <c r="M195" s="1885"/>
      <c r="N195" s="1885"/>
      <c r="O195" s="1885"/>
      <c r="P195" s="1885"/>
      <c r="Q195" s="1885"/>
      <c r="R195" s="1885"/>
      <c r="S195" s="1885"/>
      <c r="T195" s="1885"/>
      <c r="U195" s="1885"/>
      <c r="V195" s="1885"/>
      <c r="W195" s="1885"/>
      <c r="X195" s="1885"/>
      <c r="Y195" s="1885"/>
    </row>
    <row r="196" spans="1:25" ht="15">
      <c r="A196" s="1877" t="s">
        <v>2176</v>
      </c>
      <c r="B196" s="1878"/>
      <c r="C196" s="1832"/>
      <c r="D196" s="1833"/>
      <c r="E196" s="1879"/>
      <c r="F196" s="1880"/>
      <c r="G196" s="1832"/>
      <c r="H196" s="1881"/>
      <c r="I196" s="1869"/>
      <c r="J196" s="1869"/>
      <c r="K196" s="1869"/>
      <c r="L196" s="1885"/>
      <c r="M196" s="1885"/>
      <c r="N196" s="1885"/>
      <c r="O196" s="1885"/>
      <c r="P196" s="1885"/>
      <c r="Q196" s="1885"/>
      <c r="R196" s="1885"/>
      <c r="S196" s="1885"/>
      <c r="T196" s="1885"/>
      <c r="U196" s="1885"/>
      <c r="V196" s="1885"/>
      <c r="W196" s="1885"/>
      <c r="X196" s="1885"/>
      <c r="Y196" s="1885"/>
    </row>
    <row r="197" spans="1:25" ht="15">
      <c r="A197" s="1877" t="s">
        <v>2176</v>
      </c>
      <c r="B197" s="1878"/>
      <c r="C197" s="1832"/>
      <c r="D197" s="1833"/>
      <c r="E197" s="1879"/>
      <c r="F197" s="1880"/>
      <c r="G197" s="1832"/>
      <c r="H197" s="1881"/>
      <c r="I197" s="1869"/>
      <c r="J197" s="1869"/>
      <c r="K197" s="1869"/>
      <c r="L197" s="1885"/>
      <c r="M197" s="1885"/>
      <c r="N197" s="1885"/>
      <c r="O197" s="1885"/>
      <c r="P197" s="1885"/>
      <c r="Q197" s="1885"/>
      <c r="R197" s="1885"/>
      <c r="S197" s="1885"/>
      <c r="T197" s="1885"/>
      <c r="U197" s="1885"/>
      <c r="V197" s="1885"/>
      <c r="W197" s="1885"/>
      <c r="X197" s="1885"/>
      <c r="Y197" s="1885"/>
    </row>
    <row r="198" spans="1:25" ht="15">
      <c r="A198" s="1877" t="s">
        <v>2176</v>
      </c>
      <c r="B198" s="1878"/>
      <c r="C198" s="1832"/>
      <c r="D198" s="1833"/>
      <c r="E198" s="1879"/>
      <c r="F198" s="1880"/>
      <c r="G198" s="1832"/>
      <c r="H198" s="1881"/>
      <c r="I198" s="1869"/>
      <c r="J198" s="1869"/>
      <c r="K198" s="1869"/>
      <c r="L198" s="1885"/>
      <c r="M198" s="1885"/>
      <c r="N198" s="1885"/>
      <c r="O198" s="1885"/>
      <c r="P198" s="1885"/>
      <c r="Q198" s="1885"/>
      <c r="R198" s="1885"/>
      <c r="S198" s="1885"/>
      <c r="T198" s="1885"/>
      <c r="U198" s="1885"/>
      <c r="V198" s="1885"/>
      <c r="W198" s="1885"/>
      <c r="X198" s="1885"/>
      <c r="Y198" s="1885"/>
    </row>
    <row r="199" spans="1:25" ht="15">
      <c r="A199" s="1877" t="s">
        <v>2176</v>
      </c>
      <c r="B199" s="1878"/>
      <c r="C199" s="1832"/>
      <c r="D199" s="1833"/>
      <c r="E199" s="1879"/>
      <c r="F199" s="1880"/>
      <c r="G199" s="1832"/>
      <c r="H199" s="1881"/>
      <c r="I199" s="1869"/>
      <c r="J199" s="1869"/>
      <c r="K199" s="1869"/>
      <c r="L199" s="1885"/>
      <c r="M199" s="1885"/>
      <c r="N199" s="1885"/>
      <c r="O199" s="1885"/>
      <c r="P199" s="1885"/>
      <c r="Q199" s="1885"/>
      <c r="R199" s="1885"/>
      <c r="S199" s="1885"/>
      <c r="T199" s="1885"/>
      <c r="U199" s="1885"/>
      <c r="V199" s="1885"/>
      <c r="W199" s="1885"/>
      <c r="X199" s="1885"/>
      <c r="Y199" s="1885"/>
    </row>
    <row r="200" spans="1:25" ht="15">
      <c r="A200" s="1877" t="s">
        <v>2176</v>
      </c>
      <c r="B200" s="1878"/>
      <c r="C200" s="1832"/>
      <c r="D200" s="1833"/>
      <c r="E200" s="1879"/>
      <c r="F200" s="1880"/>
      <c r="G200" s="1832"/>
      <c r="H200" s="1881"/>
      <c r="I200" s="1869"/>
      <c r="J200" s="1869"/>
      <c r="K200" s="1869"/>
      <c r="L200" s="1885"/>
      <c r="M200" s="1885"/>
      <c r="N200" s="1885"/>
      <c r="O200" s="1885"/>
      <c r="P200" s="1885"/>
      <c r="Q200" s="1885"/>
      <c r="R200" s="1885"/>
      <c r="S200" s="1885"/>
      <c r="T200" s="1885"/>
      <c r="U200" s="1885"/>
      <c r="V200" s="1885"/>
      <c r="W200" s="1885"/>
      <c r="X200" s="1885"/>
      <c r="Y200" s="1885"/>
    </row>
    <row r="201" spans="1:25" ht="15">
      <c r="A201" s="1877" t="s">
        <v>2176</v>
      </c>
      <c r="B201" s="1878"/>
      <c r="C201" s="1832"/>
      <c r="D201" s="1833"/>
      <c r="E201" s="1879"/>
      <c r="F201" s="1880"/>
      <c r="G201" s="1832"/>
      <c r="H201" s="1881"/>
      <c r="I201" s="1869"/>
      <c r="J201" s="1869"/>
      <c r="K201" s="1869"/>
      <c r="L201" s="1885"/>
      <c r="M201" s="1885"/>
      <c r="N201" s="1885"/>
      <c r="O201" s="1885"/>
      <c r="P201" s="1885"/>
      <c r="Q201" s="1885"/>
      <c r="R201" s="1885"/>
      <c r="S201" s="1885"/>
      <c r="T201" s="1885"/>
      <c r="U201" s="1885"/>
      <c r="V201" s="1885"/>
      <c r="W201" s="1885"/>
      <c r="X201" s="1885"/>
      <c r="Y201" s="1885"/>
    </row>
    <row r="202" spans="1:25" ht="15">
      <c r="A202" s="1877" t="s">
        <v>2176</v>
      </c>
      <c r="B202" s="1878"/>
      <c r="C202" s="1832"/>
      <c r="D202" s="1833"/>
      <c r="E202" s="1879"/>
      <c r="F202" s="1880"/>
      <c r="G202" s="1832"/>
      <c r="H202" s="1881"/>
      <c r="I202" s="1869"/>
      <c r="J202" s="1869"/>
      <c r="K202" s="1869"/>
      <c r="L202" s="1885"/>
      <c r="M202" s="1885"/>
      <c r="N202" s="1885"/>
      <c r="O202" s="1885"/>
      <c r="P202" s="1885"/>
      <c r="Q202" s="1885"/>
      <c r="R202" s="1885"/>
      <c r="S202" s="1885"/>
      <c r="T202" s="1885"/>
      <c r="U202" s="1885"/>
      <c r="V202" s="1885"/>
      <c r="W202" s="1885"/>
      <c r="X202" s="1885"/>
      <c r="Y202" s="1885"/>
    </row>
    <row r="203" spans="1:25" ht="15">
      <c r="A203" s="1877" t="s">
        <v>2176</v>
      </c>
      <c r="B203" s="1878"/>
      <c r="C203" s="1832"/>
      <c r="D203" s="1833"/>
      <c r="E203" s="1879"/>
      <c r="F203" s="1880"/>
      <c r="G203" s="1832"/>
      <c r="H203" s="1881"/>
      <c r="I203" s="1869"/>
      <c r="J203" s="1869"/>
      <c r="K203" s="1869"/>
      <c r="L203" s="1885"/>
      <c r="M203" s="1885"/>
      <c r="N203" s="1885"/>
      <c r="O203" s="1885"/>
      <c r="P203" s="1885"/>
      <c r="Q203" s="1885"/>
      <c r="R203" s="1885"/>
      <c r="S203" s="1885"/>
      <c r="T203" s="1885"/>
      <c r="U203" s="1885"/>
      <c r="V203" s="1885"/>
      <c r="W203" s="1885"/>
      <c r="X203" s="1885"/>
      <c r="Y203" s="1885"/>
    </row>
    <row r="204" spans="1:25" ht="15">
      <c r="A204" s="1877" t="s">
        <v>2176</v>
      </c>
      <c r="B204" s="1878"/>
      <c r="C204" s="1832"/>
      <c r="D204" s="1833"/>
      <c r="E204" s="1879"/>
      <c r="F204" s="1880"/>
      <c r="G204" s="1832"/>
      <c r="H204" s="1881"/>
      <c r="I204" s="1869"/>
      <c r="J204" s="1869"/>
      <c r="K204" s="1869"/>
      <c r="L204" s="1885"/>
      <c r="M204" s="1885"/>
      <c r="N204" s="1885"/>
      <c r="O204" s="1885"/>
      <c r="P204" s="1885"/>
      <c r="Q204" s="1885"/>
      <c r="R204" s="1885"/>
      <c r="S204" s="1885"/>
      <c r="T204" s="1885"/>
      <c r="U204" s="1885"/>
      <c r="V204" s="1885"/>
      <c r="W204" s="1885"/>
      <c r="X204" s="1885"/>
      <c r="Y204" s="1885"/>
    </row>
    <row r="205" spans="1:25" ht="15">
      <c r="A205" s="1877" t="s">
        <v>2176</v>
      </c>
      <c r="B205" s="1878"/>
      <c r="C205" s="1832"/>
      <c r="D205" s="1833"/>
      <c r="E205" s="1879"/>
      <c r="F205" s="1880"/>
      <c r="G205" s="1832"/>
      <c r="H205" s="1881"/>
      <c r="I205" s="1869"/>
      <c r="J205" s="1869"/>
      <c r="K205" s="1869"/>
      <c r="L205" s="1885"/>
      <c r="M205" s="1885"/>
      <c r="N205" s="1885"/>
      <c r="O205" s="1885"/>
      <c r="P205" s="1885"/>
      <c r="Q205" s="1885"/>
      <c r="R205" s="1885"/>
      <c r="S205" s="1885"/>
      <c r="T205" s="1885"/>
      <c r="U205" s="1885"/>
      <c r="V205" s="1885"/>
      <c r="W205" s="1885"/>
      <c r="X205" s="1885"/>
      <c r="Y205" s="1885"/>
    </row>
    <row r="206" spans="1:25" ht="15">
      <c r="A206" s="1877" t="s">
        <v>2176</v>
      </c>
      <c r="B206" s="1878"/>
      <c r="C206" s="1832"/>
      <c r="D206" s="1833"/>
      <c r="E206" s="1879"/>
      <c r="F206" s="1888"/>
      <c r="G206" s="1832"/>
      <c r="H206" s="1881"/>
      <c r="I206" s="1869"/>
      <c r="J206" s="1869"/>
      <c r="K206" s="1869"/>
      <c r="L206" s="1885"/>
      <c r="M206" s="1885"/>
      <c r="N206" s="1885"/>
      <c r="O206" s="1883"/>
      <c r="P206" s="1885"/>
      <c r="Q206" s="1885"/>
      <c r="R206" s="1885"/>
      <c r="S206" s="1885"/>
      <c r="T206" s="1885"/>
      <c r="U206" s="1885"/>
      <c r="V206" s="1885"/>
      <c r="W206" s="1885"/>
      <c r="X206" s="1885"/>
      <c r="Y206" s="1885"/>
    </row>
    <row r="207" spans="1:25" ht="15">
      <c r="A207" s="1877" t="s">
        <v>2176</v>
      </c>
      <c r="B207" s="1878"/>
      <c r="C207" s="1832"/>
      <c r="D207" s="1833"/>
      <c r="E207" s="1879"/>
      <c r="F207" s="1880"/>
      <c r="G207" s="1832"/>
      <c r="H207" s="1881"/>
      <c r="I207" s="1869"/>
      <c r="J207" s="1869"/>
      <c r="K207" s="1869"/>
      <c r="L207" s="1885"/>
      <c r="M207" s="1885"/>
      <c r="N207" s="1885"/>
      <c r="O207" s="1885"/>
      <c r="P207" s="1885"/>
      <c r="Q207" s="1885"/>
      <c r="R207" s="1885"/>
      <c r="S207" s="1885"/>
      <c r="T207" s="1885"/>
      <c r="U207" s="1885"/>
      <c r="V207" s="1885"/>
      <c r="W207" s="1885"/>
      <c r="X207" s="1885"/>
      <c r="Y207" s="1885"/>
    </row>
    <row r="208" spans="1:25" ht="15">
      <c r="A208" s="1877" t="s">
        <v>2176</v>
      </c>
      <c r="B208" s="1878"/>
      <c r="C208" s="1832"/>
      <c r="D208" s="1833"/>
      <c r="E208" s="1879"/>
      <c r="F208" s="1880"/>
      <c r="G208" s="1832"/>
      <c r="H208" s="1881"/>
      <c r="I208" s="1869"/>
      <c r="J208" s="1869"/>
      <c r="K208" s="1869"/>
      <c r="L208" s="1885"/>
      <c r="M208" s="1885"/>
      <c r="N208" s="1885"/>
      <c r="O208" s="1885"/>
      <c r="P208" s="1885"/>
      <c r="Q208" s="1885"/>
      <c r="R208" s="1885"/>
      <c r="S208" s="1885"/>
      <c r="T208" s="1885"/>
      <c r="U208" s="1885"/>
      <c r="V208" s="1885"/>
      <c r="W208" s="1885"/>
      <c r="X208" s="1885"/>
      <c r="Y208" s="1885"/>
    </row>
    <row r="209" spans="1:25" ht="15">
      <c r="A209" s="1877" t="s">
        <v>2176</v>
      </c>
      <c r="B209" s="1878"/>
      <c r="C209" s="1832"/>
      <c r="D209" s="1833"/>
      <c r="E209" s="1879"/>
      <c r="F209" s="1880"/>
      <c r="G209" s="1832"/>
      <c r="H209" s="1881"/>
      <c r="I209" s="1869"/>
      <c r="J209" s="1869"/>
      <c r="K209" s="1869"/>
      <c r="L209" s="1885"/>
      <c r="M209" s="1885"/>
      <c r="N209" s="1885"/>
      <c r="O209" s="1885"/>
      <c r="P209" s="1885"/>
      <c r="Q209" s="1885"/>
      <c r="R209" s="1885"/>
      <c r="S209" s="1885"/>
      <c r="T209" s="1885"/>
      <c r="U209" s="1885"/>
      <c r="V209" s="1885"/>
      <c r="W209" s="1885"/>
      <c r="X209" s="1885"/>
      <c r="Y209" s="1885"/>
    </row>
    <row r="210" spans="1:25" ht="15">
      <c r="A210" s="1877" t="s">
        <v>2176</v>
      </c>
      <c r="B210" s="1878"/>
      <c r="C210" s="1832"/>
      <c r="D210" s="1833"/>
      <c r="E210" s="1879"/>
      <c r="F210" s="1880"/>
      <c r="G210" s="1832"/>
      <c r="H210" s="1881"/>
      <c r="I210" s="1869"/>
      <c r="J210" s="1869"/>
      <c r="K210" s="1869"/>
      <c r="L210" s="1885"/>
      <c r="M210" s="1885"/>
      <c r="N210" s="1885"/>
      <c r="O210" s="1885"/>
      <c r="P210" s="1885"/>
      <c r="Q210" s="1885"/>
      <c r="R210" s="1885"/>
      <c r="S210" s="1885"/>
      <c r="T210" s="1885"/>
      <c r="U210" s="1885"/>
      <c r="V210" s="1885"/>
      <c r="W210" s="1885"/>
      <c r="X210" s="1885"/>
      <c r="Y210" s="1885"/>
    </row>
    <row r="211" spans="1:25" ht="15">
      <c r="A211" s="1877" t="s">
        <v>2176</v>
      </c>
      <c r="B211" s="1878"/>
      <c r="C211" s="1832"/>
      <c r="D211" s="1833"/>
      <c r="E211" s="1879"/>
      <c r="F211" s="1880"/>
      <c r="G211" s="1832"/>
      <c r="H211" s="1881"/>
      <c r="I211" s="1869"/>
      <c r="J211" s="1869"/>
      <c r="K211" s="1869"/>
      <c r="L211" s="1883"/>
      <c r="M211" s="1885"/>
      <c r="N211" s="1885"/>
      <c r="O211" s="1885"/>
      <c r="P211" s="1885"/>
      <c r="Q211" s="1885"/>
      <c r="R211" s="1885"/>
      <c r="S211" s="1885"/>
      <c r="T211" s="1885"/>
      <c r="U211" s="1885"/>
      <c r="V211" s="1885"/>
      <c r="W211" s="1885"/>
      <c r="X211" s="1885"/>
      <c r="Y211" s="1885"/>
    </row>
    <row r="212" spans="1:25" ht="15">
      <c r="A212" s="1877" t="s">
        <v>2176</v>
      </c>
      <c r="B212" s="1878"/>
      <c r="C212" s="1832"/>
      <c r="D212" s="1833"/>
      <c r="E212" s="1879"/>
      <c r="F212" s="1880"/>
      <c r="G212" s="1832"/>
      <c r="H212" s="1881"/>
      <c r="I212" s="1869"/>
      <c r="J212" s="1869"/>
      <c r="K212" s="1869"/>
      <c r="L212" s="1883"/>
      <c r="M212" s="1885"/>
      <c r="N212" s="1885"/>
      <c r="O212" s="1885"/>
      <c r="P212" s="1885"/>
      <c r="Q212" s="1885"/>
      <c r="R212" s="1885"/>
      <c r="S212" s="1885"/>
      <c r="T212" s="1885"/>
      <c r="U212" s="1885"/>
      <c r="V212" s="1885"/>
      <c r="W212" s="1885"/>
      <c r="X212" s="1885"/>
      <c r="Y212" s="1885"/>
    </row>
    <row r="213" spans="1:25" ht="15">
      <c r="A213" s="1877" t="s">
        <v>2176</v>
      </c>
      <c r="B213" s="1878"/>
      <c r="C213" s="1832"/>
      <c r="D213" s="1833"/>
      <c r="E213" s="1879"/>
      <c r="F213" s="1880"/>
      <c r="G213" s="1832"/>
      <c r="H213" s="1881"/>
      <c r="I213" s="1869"/>
      <c r="J213" s="1869"/>
      <c r="K213" s="1869"/>
      <c r="L213" s="1883"/>
      <c r="M213" s="1885"/>
      <c r="N213" s="1885"/>
      <c r="O213" s="1885"/>
      <c r="P213" s="1885"/>
      <c r="Q213" s="1885"/>
      <c r="R213" s="1885"/>
      <c r="S213" s="1885"/>
      <c r="T213" s="1885"/>
      <c r="U213" s="1885"/>
      <c r="V213" s="1885"/>
      <c r="W213" s="1885"/>
      <c r="X213" s="1885"/>
      <c r="Y213" s="1885"/>
    </row>
    <row r="214" spans="1:25" ht="15">
      <c r="A214" s="1877" t="s">
        <v>2176</v>
      </c>
      <c r="B214" s="1878"/>
      <c r="C214" s="1832"/>
      <c r="D214" s="1833"/>
      <c r="E214" s="1879"/>
      <c r="F214" s="1880"/>
      <c r="G214" s="1832"/>
      <c r="H214" s="1881"/>
      <c r="I214" s="1869"/>
      <c r="J214" s="1869"/>
      <c r="K214" s="1869"/>
      <c r="L214" s="1883"/>
      <c r="M214" s="1885"/>
      <c r="N214" s="1885"/>
      <c r="O214" s="1885"/>
      <c r="P214" s="1885"/>
      <c r="Q214" s="1885"/>
      <c r="R214" s="1885"/>
      <c r="S214" s="1885"/>
      <c r="T214" s="1885"/>
      <c r="U214" s="1885"/>
      <c r="V214" s="1885"/>
      <c r="W214" s="1885"/>
      <c r="X214" s="1885"/>
      <c r="Y214" s="1885"/>
    </row>
    <row r="215" spans="1:25" ht="15">
      <c r="A215" s="1877" t="s">
        <v>2176</v>
      </c>
      <c r="B215" s="1878"/>
      <c r="C215" s="1832"/>
      <c r="D215" s="1833"/>
      <c r="E215" s="1879"/>
      <c r="F215" s="1880"/>
      <c r="G215" s="1832"/>
      <c r="H215" s="1881"/>
      <c r="I215" s="1869"/>
      <c r="J215" s="1869"/>
      <c r="K215" s="1869"/>
      <c r="L215" s="1885"/>
      <c r="M215" s="1883"/>
      <c r="N215" s="1885"/>
      <c r="O215" s="1885"/>
      <c r="P215" s="1885"/>
      <c r="Q215" s="1885"/>
      <c r="R215" s="1885"/>
      <c r="S215" s="1885"/>
      <c r="T215" s="1885"/>
      <c r="U215" s="1885"/>
      <c r="V215" s="1885"/>
      <c r="W215" s="1885"/>
      <c r="X215" s="1885"/>
      <c r="Y215" s="1885"/>
    </row>
    <row r="216" spans="1:25" ht="15">
      <c r="A216" s="1877" t="s">
        <v>2176</v>
      </c>
      <c r="B216" s="1878"/>
      <c r="C216" s="1832"/>
      <c r="D216" s="1833"/>
      <c r="E216" s="1879"/>
      <c r="F216" s="1880"/>
      <c r="G216" s="1832"/>
      <c r="H216" s="1881"/>
      <c r="I216" s="1869"/>
      <c r="J216" s="1869"/>
      <c r="K216" s="1869"/>
      <c r="L216" s="1883"/>
      <c r="M216" s="1885"/>
      <c r="N216" s="1885"/>
      <c r="O216" s="1885"/>
      <c r="P216" s="1885"/>
      <c r="Q216" s="1885"/>
      <c r="R216" s="1885"/>
      <c r="S216" s="1885"/>
      <c r="T216" s="1885"/>
      <c r="U216" s="1885"/>
      <c r="V216" s="1885"/>
      <c r="W216" s="1885"/>
      <c r="X216" s="1885"/>
      <c r="Y216" s="1885"/>
    </row>
    <row r="217" spans="1:25" ht="15">
      <c r="A217" s="1877" t="s">
        <v>2176</v>
      </c>
      <c r="B217" s="1878"/>
      <c r="C217" s="1832"/>
      <c r="D217" s="1833"/>
      <c r="E217" s="1879"/>
      <c r="F217" s="1880"/>
      <c r="G217" s="1832"/>
      <c r="H217" s="1881"/>
      <c r="I217" s="1869"/>
      <c r="J217" s="1869"/>
      <c r="K217" s="1869"/>
      <c r="L217" s="1885"/>
      <c r="M217" s="1883"/>
      <c r="N217" s="1885"/>
      <c r="O217" s="1885"/>
      <c r="P217" s="1885"/>
      <c r="Q217" s="1885"/>
      <c r="R217" s="1885"/>
      <c r="S217" s="1885"/>
      <c r="T217" s="1885"/>
      <c r="U217" s="1885"/>
      <c r="V217" s="1885"/>
      <c r="W217" s="1885"/>
      <c r="X217" s="1885"/>
      <c r="Y217" s="1885"/>
    </row>
    <row r="218" spans="1:25" ht="15">
      <c r="A218" s="1877" t="s">
        <v>2176</v>
      </c>
      <c r="B218" s="1878"/>
      <c r="C218" s="1832"/>
      <c r="D218" s="1833"/>
      <c r="E218" s="1879"/>
      <c r="F218" s="1880"/>
      <c r="G218" s="1832"/>
      <c r="H218" s="1881"/>
      <c r="I218" s="1869"/>
      <c r="J218" s="1869"/>
      <c r="K218" s="1869"/>
      <c r="L218" s="1885"/>
      <c r="M218" s="1885"/>
      <c r="N218" s="1885"/>
      <c r="O218" s="1885"/>
      <c r="P218" s="1885"/>
      <c r="Q218" s="1885"/>
      <c r="R218" s="1885"/>
      <c r="S218" s="1885"/>
      <c r="T218" s="1885"/>
      <c r="U218" s="1885"/>
      <c r="V218" s="1885"/>
      <c r="W218" s="1885"/>
      <c r="X218" s="1885"/>
      <c r="Y218" s="1885"/>
    </row>
    <row r="219" spans="1:25" ht="15">
      <c r="A219" s="1877" t="s">
        <v>2176</v>
      </c>
      <c r="B219" s="1878"/>
      <c r="C219" s="1832"/>
      <c r="D219" s="1833"/>
      <c r="E219" s="1879"/>
      <c r="F219" s="1880"/>
      <c r="G219" s="1832"/>
      <c r="H219" s="1881"/>
      <c r="I219" s="1869"/>
      <c r="J219" s="1869"/>
      <c r="K219" s="1869"/>
      <c r="L219" s="1885"/>
      <c r="M219" s="1883"/>
      <c r="N219" s="1885"/>
      <c r="O219" s="1885"/>
      <c r="P219" s="1885"/>
      <c r="Q219" s="1885"/>
      <c r="R219" s="1885"/>
      <c r="S219" s="1885"/>
      <c r="T219" s="1885"/>
      <c r="U219" s="1885"/>
      <c r="V219" s="1885"/>
      <c r="W219" s="1885"/>
      <c r="X219" s="1885"/>
      <c r="Y219" s="1885"/>
    </row>
    <row r="220" spans="1:25" ht="15">
      <c r="A220" s="1877" t="s">
        <v>2176</v>
      </c>
      <c r="B220" s="1878"/>
      <c r="C220" s="1832"/>
      <c r="D220" s="1833"/>
      <c r="E220" s="1879"/>
      <c r="F220" s="1880"/>
      <c r="G220" s="1832"/>
      <c r="H220" s="1881"/>
      <c r="I220" s="1869"/>
      <c r="J220" s="1869"/>
      <c r="K220" s="1869"/>
      <c r="L220" s="1883"/>
      <c r="M220" s="1885"/>
      <c r="N220" s="1885"/>
      <c r="O220" s="1885"/>
      <c r="P220" s="1885"/>
      <c r="Q220" s="1885"/>
      <c r="R220" s="1885"/>
      <c r="S220" s="1885"/>
      <c r="T220" s="1885"/>
      <c r="U220" s="1885"/>
      <c r="V220" s="1885"/>
      <c r="W220" s="1885"/>
      <c r="X220" s="1885"/>
      <c r="Y220" s="1885"/>
    </row>
    <row r="221" spans="1:25" ht="15">
      <c r="A221" s="1877" t="s">
        <v>2176</v>
      </c>
      <c r="B221" s="1878"/>
      <c r="C221" s="1832"/>
      <c r="D221" s="1833"/>
      <c r="E221" s="1879"/>
      <c r="F221" s="1880"/>
      <c r="G221" s="1832"/>
      <c r="H221" s="1881"/>
      <c r="I221" s="1869"/>
      <c r="J221" s="1869"/>
      <c r="K221" s="1869"/>
      <c r="L221" s="1883"/>
      <c r="M221" s="1885"/>
      <c r="N221" s="1885"/>
      <c r="O221" s="1885"/>
      <c r="P221" s="1885"/>
      <c r="Q221" s="1885"/>
      <c r="R221" s="1885"/>
      <c r="S221" s="1885"/>
      <c r="T221" s="1885"/>
      <c r="U221" s="1885"/>
      <c r="V221" s="1885"/>
      <c r="W221" s="1885"/>
      <c r="X221" s="1885"/>
      <c r="Y221" s="1885"/>
    </row>
    <row r="222" spans="1:25" ht="15">
      <c r="A222" s="1877" t="s">
        <v>2176</v>
      </c>
      <c r="B222" s="1878"/>
      <c r="C222" s="1832"/>
      <c r="D222" s="1833"/>
      <c r="E222" s="1832"/>
      <c r="F222" s="1880"/>
      <c r="G222" s="1832"/>
      <c r="H222" s="1881"/>
      <c r="I222" s="1869"/>
      <c r="J222" s="1869"/>
      <c r="K222" s="1869"/>
      <c r="L222" s="1885"/>
      <c r="M222" s="1885"/>
      <c r="N222" s="1885"/>
      <c r="O222" s="1885"/>
      <c r="P222" s="1885"/>
      <c r="Q222" s="1885"/>
      <c r="R222" s="1885"/>
      <c r="S222" s="1885"/>
      <c r="T222" s="1885"/>
      <c r="U222" s="1885"/>
      <c r="V222" s="1885"/>
      <c r="W222" s="1885"/>
      <c r="X222" s="1885"/>
      <c r="Y222" s="1885"/>
    </row>
    <row r="223" spans="1:25" ht="15">
      <c r="A223" s="1877" t="s">
        <v>2176</v>
      </c>
      <c r="B223" s="1878"/>
      <c r="C223" s="1832"/>
      <c r="D223" s="1833"/>
      <c r="E223" s="1833"/>
      <c r="F223" s="1880"/>
      <c r="G223" s="1832"/>
      <c r="H223" s="1881"/>
      <c r="I223" s="1869"/>
      <c r="J223" s="1869"/>
      <c r="K223" s="1869"/>
      <c r="L223" s="1885"/>
      <c r="M223" s="1885"/>
      <c r="N223" s="1885"/>
      <c r="O223" s="1885"/>
      <c r="P223" s="1885"/>
      <c r="Q223" s="1885"/>
      <c r="R223" s="1885"/>
      <c r="S223" s="1885"/>
      <c r="T223" s="1885"/>
      <c r="U223" s="1885"/>
      <c r="V223" s="1885"/>
      <c r="W223" s="1885"/>
      <c r="X223" s="1885"/>
      <c r="Y223" s="1885"/>
    </row>
    <row r="224" spans="1:25" ht="15">
      <c r="A224" s="1877" t="s">
        <v>2176</v>
      </c>
      <c r="B224" s="1878"/>
      <c r="C224" s="1832"/>
      <c r="D224" s="1833"/>
      <c r="E224" s="1832"/>
      <c r="F224" s="1880"/>
      <c r="G224" s="1832"/>
      <c r="H224" s="1881"/>
      <c r="I224" s="1869"/>
      <c r="J224" s="1869"/>
      <c r="K224" s="1869"/>
      <c r="L224" s="1885"/>
      <c r="M224" s="1885"/>
      <c r="N224" s="1885"/>
      <c r="O224" s="1885"/>
      <c r="P224" s="1885"/>
      <c r="Q224" s="1885"/>
      <c r="R224" s="1885"/>
      <c r="S224" s="1885"/>
      <c r="T224" s="1885"/>
      <c r="U224" s="1885"/>
      <c r="V224" s="1885"/>
      <c r="W224" s="1885"/>
      <c r="X224" s="1885"/>
      <c r="Y224" s="1885"/>
    </row>
    <row r="225" spans="1:25" ht="15">
      <c r="A225" s="1877" t="s">
        <v>2176</v>
      </c>
      <c r="B225" s="1878"/>
      <c r="C225" s="1832"/>
      <c r="D225" s="1833"/>
      <c r="E225" s="1833"/>
      <c r="F225" s="1880"/>
      <c r="G225" s="1832"/>
      <c r="H225" s="1881"/>
      <c r="I225" s="1869"/>
      <c r="J225" s="1869"/>
      <c r="K225" s="1869"/>
      <c r="L225" s="1885"/>
      <c r="M225" s="1885"/>
      <c r="N225" s="1885"/>
      <c r="O225" s="1885"/>
      <c r="P225" s="1885"/>
      <c r="Q225" s="1885"/>
      <c r="R225" s="1885"/>
      <c r="S225" s="1885"/>
      <c r="T225" s="1885"/>
      <c r="U225" s="1885"/>
      <c r="V225" s="1885"/>
      <c r="W225" s="1885"/>
      <c r="X225" s="1885"/>
      <c r="Y225" s="1885"/>
    </row>
    <row r="226" spans="1:25" ht="15">
      <c r="A226" s="1877" t="s">
        <v>2176</v>
      </c>
      <c r="B226" s="1878"/>
      <c r="C226" s="1832"/>
      <c r="D226" s="1833"/>
      <c r="E226" s="1833"/>
      <c r="F226" s="1880"/>
      <c r="G226" s="1832"/>
      <c r="H226" s="1881"/>
      <c r="I226" s="1869"/>
      <c r="J226" s="1869"/>
      <c r="K226" s="1869"/>
      <c r="L226" s="1885"/>
      <c r="M226" s="1885"/>
      <c r="N226" s="1885"/>
      <c r="O226" s="1885"/>
      <c r="P226" s="1885"/>
      <c r="Q226" s="1885"/>
      <c r="R226" s="1885"/>
      <c r="S226" s="1885"/>
      <c r="T226" s="1885"/>
      <c r="U226" s="1885"/>
      <c r="V226" s="1885"/>
      <c r="W226" s="1885"/>
      <c r="X226" s="1885"/>
      <c r="Y226" s="1885"/>
    </row>
    <row r="227" spans="1:25" ht="15">
      <c r="A227" s="1877" t="s">
        <v>2176</v>
      </c>
      <c r="B227" s="1878"/>
      <c r="C227" s="1832"/>
      <c r="D227" s="1833"/>
      <c r="E227" s="1833"/>
      <c r="F227" s="1880"/>
      <c r="G227" s="1832"/>
      <c r="H227" s="1881"/>
      <c r="I227" s="1869"/>
      <c r="J227" s="1869"/>
      <c r="K227" s="1869"/>
      <c r="L227" s="1885"/>
      <c r="M227" s="1885"/>
      <c r="N227" s="1885"/>
      <c r="O227" s="1885"/>
      <c r="P227" s="1885"/>
      <c r="Q227" s="1885"/>
      <c r="R227" s="1885"/>
      <c r="S227" s="1885"/>
      <c r="T227" s="1885"/>
      <c r="U227" s="1885"/>
      <c r="V227" s="1885"/>
      <c r="W227" s="1885"/>
      <c r="X227" s="1885"/>
      <c r="Y227" s="1885"/>
    </row>
    <row r="228" spans="1:25" ht="15">
      <c r="A228" s="1877" t="s">
        <v>2176</v>
      </c>
      <c r="B228" s="1878"/>
      <c r="C228" s="1832"/>
      <c r="D228" s="1833"/>
      <c r="E228" s="1833"/>
      <c r="F228" s="1880"/>
      <c r="G228" s="1832"/>
      <c r="H228" s="1881"/>
      <c r="I228" s="1869"/>
      <c r="J228" s="1869"/>
      <c r="K228" s="1869"/>
      <c r="L228" s="1885"/>
      <c r="M228" s="1885"/>
      <c r="N228" s="1885"/>
      <c r="O228" s="1885"/>
      <c r="P228" s="1885"/>
      <c r="Q228" s="1885"/>
      <c r="R228" s="1885"/>
      <c r="S228" s="1885"/>
      <c r="T228" s="1885"/>
      <c r="U228" s="1885"/>
      <c r="V228" s="1885"/>
      <c r="W228" s="1885"/>
      <c r="X228" s="1885"/>
      <c r="Y228" s="1885"/>
    </row>
    <row r="229" spans="1:25" ht="15">
      <c r="A229" s="1877" t="s">
        <v>2176</v>
      </c>
      <c r="B229" s="1878"/>
      <c r="C229" s="1832"/>
      <c r="D229" s="1833"/>
      <c r="E229" s="1833"/>
      <c r="F229" s="1880"/>
      <c r="G229" s="1832"/>
      <c r="H229" s="1881"/>
      <c r="I229" s="1869"/>
      <c r="J229" s="1869"/>
      <c r="K229" s="1869"/>
      <c r="L229" s="1885"/>
      <c r="M229" s="1885"/>
      <c r="N229" s="1885"/>
      <c r="O229" s="1885"/>
      <c r="P229" s="1885"/>
      <c r="Q229" s="1885"/>
      <c r="R229" s="1885"/>
      <c r="S229" s="1885"/>
      <c r="T229" s="1885"/>
      <c r="U229" s="1885"/>
      <c r="V229" s="1885"/>
      <c r="W229" s="1885"/>
      <c r="X229" s="1885"/>
      <c r="Y229" s="1885"/>
    </row>
    <row r="230" spans="1:25" ht="15">
      <c r="A230" s="1877" t="s">
        <v>2176</v>
      </c>
      <c r="B230" s="1878"/>
      <c r="C230" s="1832"/>
      <c r="D230" s="1833"/>
      <c r="E230" s="1833"/>
      <c r="F230" s="1880"/>
      <c r="G230" s="1832"/>
      <c r="H230" s="1881"/>
      <c r="I230" s="1869"/>
      <c r="J230" s="1869"/>
      <c r="K230" s="1869"/>
      <c r="L230" s="1885"/>
      <c r="M230" s="1885"/>
      <c r="N230" s="1885"/>
      <c r="O230" s="1885"/>
      <c r="P230" s="1885"/>
      <c r="Q230" s="1885"/>
      <c r="R230" s="1885"/>
      <c r="S230" s="1885"/>
      <c r="T230" s="1885"/>
      <c r="U230" s="1885"/>
      <c r="V230" s="1885"/>
      <c r="W230" s="1885"/>
      <c r="X230" s="1885"/>
      <c r="Y230" s="1885"/>
    </row>
    <row r="231" spans="1:25" ht="15">
      <c r="A231" s="1877" t="s">
        <v>2176</v>
      </c>
      <c r="B231" s="1878"/>
      <c r="C231" s="1832"/>
      <c r="D231" s="1833"/>
      <c r="E231" s="1833"/>
      <c r="F231" s="1880"/>
      <c r="G231" s="1832"/>
      <c r="H231" s="1881"/>
      <c r="I231" s="1869"/>
      <c r="J231" s="1869"/>
      <c r="K231" s="1869"/>
      <c r="L231" s="1885"/>
      <c r="M231" s="1885"/>
      <c r="N231" s="1885"/>
      <c r="O231" s="1885"/>
      <c r="P231" s="1885"/>
      <c r="Q231" s="1885"/>
      <c r="R231" s="1885"/>
      <c r="S231" s="1885"/>
      <c r="T231" s="1885"/>
      <c r="U231" s="1885"/>
      <c r="V231" s="1885"/>
      <c r="W231" s="1885"/>
      <c r="X231" s="1885"/>
      <c r="Y231" s="1885"/>
    </row>
    <row r="232" spans="1:25" ht="15">
      <c r="A232" s="1877" t="s">
        <v>2176</v>
      </c>
      <c r="B232" s="1878"/>
      <c r="C232" s="1832"/>
      <c r="D232" s="1833"/>
      <c r="E232" s="1833"/>
      <c r="F232" s="1880"/>
      <c r="G232" s="1832"/>
      <c r="H232" s="1881"/>
      <c r="I232" s="1869"/>
      <c r="J232" s="1869"/>
      <c r="K232" s="1869"/>
      <c r="L232" s="1885"/>
      <c r="M232" s="1885"/>
      <c r="N232" s="1885"/>
      <c r="O232" s="1885"/>
      <c r="P232" s="1885"/>
      <c r="Q232" s="1885"/>
      <c r="R232" s="1885"/>
      <c r="S232" s="1885"/>
      <c r="T232" s="1885"/>
      <c r="U232" s="1885"/>
      <c r="V232" s="1885"/>
      <c r="W232" s="1885"/>
      <c r="X232" s="1885"/>
      <c r="Y232" s="1885"/>
    </row>
    <row r="233" spans="1:25" ht="15">
      <c r="A233" s="1877" t="s">
        <v>2176</v>
      </c>
      <c r="B233" s="1878"/>
      <c r="C233" s="1832"/>
      <c r="D233" s="1833"/>
      <c r="E233" s="1833"/>
      <c r="F233" s="1880"/>
      <c r="G233" s="1832"/>
      <c r="H233" s="1881"/>
      <c r="I233" s="1869"/>
      <c r="J233" s="1869"/>
      <c r="K233" s="1869"/>
      <c r="L233" s="1885"/>
      <c r="M233" s="1885"/>
      <c r="N233" s="1885"/>
      <c r="O233" s="1885"/>
      <c r="P233" s="1885"/>
      <c r="Q233" s="1885"/>
      <c r="R233" s="1885"/>
      <c r="S233" s="1885"/>
      <c r="T233" s="1885"/>
      <c r="U233" s="1885"/>
      <c r="V233" s="1885"/>
      <c r="W233" s="1885"/>
      <c r="X233" s="1885"/>
      <c r="Y233" s="1885"/>
    </row>
    <row r="234" spans="1:25" ht="15">
      <c r="A234" s="1877" t="s">
        <v>2176</v>
      </c>
      <c r="B234" s="1878"/>
      <c r="C234" s="1832"/>
      <c r="D234" s="1833"/>
      <c r="E234" s="1832"/>
      <c r="F234" s="1880"/>
      <c r="G234" s="1832"/>
      <c r="H234" s="1881"/>
      <c r="I234" s="1869"/>
      <c r="J234" s="1869"/>
      <c r="K234" s="1869"/>
      <c r="L234" s="1885"/>
      <c r="M234" s="1885"/>
      <c r="N234" s="1885"/>
      <c r="O234" s="1885"/>
      <c r="P234" s="1885"/>
      <c r="Q234" s="1885"/>
      <c r="R234" s="1885"/>
      <c r="S234" s="1885"/>
      <c r="T234" s="1885"/>
      <c r="U234" s="1885"/>
      <c r="V234" s="1885"/>
      <c r="W234" s="1885"/>
      <c r="X234" s="1885"/>
      <c r="Y234" s="1885"/>
    </row>
    <row r="235" spans="1:25" ht="15">
      <c r="A235" s="1877" t="s">
        <v>2176</v>
      </c>
      <c r="B235" s="1878"/>
      <c r="C235" s="1832"/>
      <c r="D235" s="1833"/>
      <c r="E235" s="1833"/>
      <c r="F235" s="1880"/>
      <c r="G235" s="1832"/>
      <c r="H235" s="1881"/>
      <c r="I235" s="1869"/>
      <c r="J235" s="1869"/>
      <c r="K235" s="1869"/>
      <c r="L235" s="1885"/>
      <c r="M235" s="1885"/>
      <c r="N235" s="1885"/>
      <c r="O235" s="1885"/>
      <c r="P235" s="1885"/>
      <c r="Q235" s="1885"/>
      <c r="R235" s="1885"/>
      <c r="S235" s="1885"/>
      <c r="T235" s="1885"/>
      <c r="U235" s="1885"/>
      <c r="V235" s="1889"/>
      <c r="W235" s="1889"/>
      <c r="X235" s="1889"/>
      <c r="Y235" s="1889"/>
    </row>
    <row r="236" spans="1:25" ht="15">
      <c r="A236" s="1877" t="s">
        <v>2176</v>
      </c>
      <c r="B236" s="1878"/>
      <c r="C236" s="1832"/>
      <c r="D236" s="1833"/>
      <c r="E236" s="1833"/>
      <c r="F236" s="1880"/>
      <c r="G236" s="1832"/>
      <c r="H236" s="1881"/>
      <c r="I236" s="1869"/>
      <c r="J236" s="1869"/>
      <c r="K236" s="1869"/>
      <c r="L236" s="1885"/>
      <c r="M236" s="1885"/>
      <c r="N236" s="1885"/>
      <c r="O236" s="1885"/>
      <c r="P236" s="1885"/>
      <c r="Q236" s="1885"/>
      <c r="R236" s="1885"/>
      <c r="S236" s="1885"/>
      <c r="T236" s="1885"/>
      <c r="U236" s="1885"/>
      <c r="V236" s="1885"/>
      <c r="W236" s="1885"/>
      <c r="X236" s="1885"/>
      <c r="Y236" s="1885"/>
    </row>
    <row r="237" spans="1:25" ht="15">
      <c r="A237" s="1877" t="s">
        <v>2176</v>
      </c>
      <c r="B237" s="1878"/>
      <c r="C237" s="1832"/>
      <c r="D237" s="1833"/>
      <c r="E237" s="1833"/>
      <c r="F237" s="1880"/>
      <c r="G237" s="1832"/>
      <c r="H237" s="1881"/>
      <c r="I237" s="1869"/>
      <c r="J237" s="1869"/>
      <c r="K237" s="1869"/>
      <c r="L237" s="1885"/>
      <c r="M237" s="1885"/>
      <c r="N237" s="1885"/>
      <c r="O237" s="1885"/>
      <c r="P237" s="1885"/>
      <c r="Q237" s="1885"/>
      <c r="R237" s="1885"/>
      <c r="S237" s="1885"/>
      <c r="T237" s="1885"/>
      <c r="U237" s="1885"/>
      <c r="V237" s="1885"/>
      <c r="W237" s="1885"/>
      <c r="X237" s="1885"/>
      <c r="Y237" s="1885"/>
    </row>
    <row r="238" spans="1:25" ht="15">
      <c r="A238" s="1877" t="s">
        <v>2176</v>
      </c>
      <c r="B238" s="1878"/>
      <c r="C238" s="1832"/>
      <c r="D238" s="1833"/>
      <c r="E238" s="1833"/>
      <c r="F238" s="1880"/>
      <c r="G238" s="1832"/>
      <c r="H238" s="1881"/>
      <c r="I238" s="1869"/>
      <c r="J238" s="1869"/>
      <c r="K238" s="1869"/>
      <c r="L238" s="1885"/>
      <c r="M238" s="1885"/>
      <c r="N238" s="1885"/>
      <c r="O238" s="1885"/>
      <c r="P238" s="1885"/>
      <c r="Q238" s="1885"/>
      <c r="R238" s="1885"/>
      <c r="S238" s="1885"/>
      <c r="T238" s="1885"/>
      <c r="U238" s="1885"/>
      <c r="V238" s="1885"/>
      <c r="W238" s="1885"/>
      <c r="X238" s="1885"/>
      <c r="Y238" s="1885"/>
    </row>
    <row r="239" spans="1:25" ht="15">
      <c r="A239" s="1877" t="s">
        <v>2176</v>
      </c>
      <c r="B239" s="1878"/>
      <c r="C239" s="1832"/>
      <c r="D239" s="1833"/>
      <c r="E239" s="1833"/>
      <c r="F239" s="1880"/>
      <c r="G239" s="1832"/>
      <c r="H239" s="1881"/>
      <c r="I239" s="1869"/>
      <c r="J239" s="1869"/>
      <c r="K239" s="1869"/>
      <c r="L239" s="1885"/>
      <c r="M239" s="1885"/>
      <c r="N239" s="1885"/>
      <c r="O239" s="1885"/>
      <c r="P239" s="1885"/>
      <c r="Q239" s="1885"/>
      <c r="R239" s="1885"/>
      <c r="S239" s="1885"/>
      <c r="T239" s="1885"/>
      <c r="U239" s="1885"/>
      <c r="V239" s="1885"/>
      <c r="W239" s="1885"/>
      <c r="X239" s="1885"/>
      <c r="Y239" s="1885"/>
    </row>
    <row r="240" spans="1:25" ht="15">
      <c r="A240" s="1877" t="s">
        <v>2176</v>
      </c>
      <c r="B240" s="1878"/>
      <c r="C240" s="1832"/>
      <c r="D240" s="1833"/>
      <c r="E240" s="1833"/>
      <c r="F240" s="1880"/>
      <c r="G240" s="1832"/>
      <c r="H240" s="1881"/>
      <c r="I240" s="1869"/>
      <c r="J240" s="1869"/>
      <c r="K240" s="1869"/>
      <c r="L240" s="1885"/>
      <c r="M240" s="1885"/>
      <c r="N240" s="1885"/>
      <c r="O240" s="1885"/>
      <c r="P240" s="1885"/>
      <c r="Q240" s="1885"/>
      <c r="R240" s="1885"/>
      <c r="S240" s="1885"/>
      <c r="T240" s="1885"/>
      <c r="U240" s="1885"/>
      <c r="V240" s="1885"/>
      <c r="W240" s="1885"/>
      <c r="X240" s="1885"/>
      <c r="Y240" s="1885"/>
    </row>
    <row r="241" spans="1:25" ht="15">
      <c r="A241" s="1877" t="s">
        <v>2176</v>
      </c>
      <c r="B241" s="1878"/>
      <c r="C241" s="1832"/>
      <c r="D241" s="1833"/>
      <c r="E241" s="1833"/>
      <c r="F241" s="1880"/>
      <c r="G241" s="1832"/>
      <c r="H241" s="1881"/>
      <c r="I241" s="1869"/>
      <c r="J241" s="1869"/>
      <c r="K241" s="1869"/>
      <c r="L241" s="1885"/>
      <c r="M241" s="1885"/>
      <c r="N241" s="1885"/>
      <c r="O241" s="1885"/>
      <c r="P241" s="1885"/>
      <c r="Q241" s="1885"/>
      <c r="R241" s="1885"/>
      <c r="S241" s="1885"/>
      <c r="T241" s="1885"/>
      <c r="U241" s="1885"/>
      <c r="V241" s="1885"/>
      <c r="W241" s="1885"/>
      <c r="X241" s="1885"/>
      <c r="Y241" s="1885"/>
    </row>
    <row r="242" spans="1:25" ht="15">
      <c r="A242" s="1877" t="s">
        <v>2176</v>
      </c>
      <c r="B242" s="1878"/>
      <c r="C242" s="1832"/>
      <c r="D242" s="1833"/>
      <c r="E242" s="1833"/>
      <c r="F242" s="1880"/>
      <c r="G242" s="1832"/>
      <c r="H242" s="1881"/>
      <c r="I242" s="1869"/>
      <c r="J242" s="1869"/>
      <c r="K242" s="1869"/>
      <c r="L242" s="1885"/>
      <c r="M242" s="1885"/>
      <c r="N242" s="1885"/>
      <c r="O242" s="1885"/>
      <c r="P242" s="1885"/>
      <c r="Q242" s="1885"/>
      <c r="R242" s="1885"/>
      <c r="S242" s="1885"/>
      <c r="T242" s="1885"/>
      <c r="U242" s="1885"/>
      <c r="V242" s="1885"/>
      <c r="W242" s="1885"/>
      <c r="X242" s="1885"/>
      <c r="Y242" s="1885"/>
    </row>
    <row r="243" spans="1:25" ht="15">
      <c r="A243" s="1877" t="s">
        <v>2176</v>
      </c>
      <c r="B243" s="1878"/>
      <c r="C243" s="1832"/>
      <c r="D243" s="1833"/>
      <c r="E243" s="1833"/>
      <c r="F243" s="1880"/>
      <c r="G243" s="1832"/>
      <c r="H243" s="1881"/>
      <c r="I243" s="1869"/>
      <c r="J243" s="1869"/>
      <c r="K243" s="1869"/>
      <c r="L243" s="1885"/>
      <c r="M243" s="1885"/>
      <c r="N243" s="1885"/>
      <c r="O243" s="1885"/>
      <c r="P243" s="1885"/>
      <c r="Q243" s="1885"/>
      <c r="R243" s="1885"/>
      <c r="S243" s="1885"/>
      <c r="T243" s="1885"/>
      <c r="U243" s="1885"/>
      <c r="V243" s="1885"/>
      <c r="W243" s="1885"/>
      <c r="X243" s="1885"/>
      <c r="Y243" s="1885"/>
    </row>
    <row r="244" spans="1:25" ht="15">
      <c r="A244" s="1877" t="s">
        <v>2176</v>
      </c>
      <c r="B244" s="1878"/>
      <c r="C244" s="1832"/>
      <c r="D244" s="1833"/>
      <c r="E244" s="1833"/>
      <c r="F244" s="1880"/>
      <c r="G244" s="1832"/>
      <c r="H244" s="1881"/>
      <c r="I244" s="1869"/>
      <c r="J244" s="1869"/>
      <c r="K244" s="1869"/>
      <c r="L244" s="1885"/>
      <c r="M244" s="1885"/>
      <c r="N244" s="1885"/>
      <c r="O244" s="1885"/>
      <c r="P244" s="1885"/>
      <c r="Q244" s="1885"/>
      <c r="R244" s="1885"/>
      <c r="S244" s="1885"/>
      <c r="T244" s="1885"/>
      <c r="U244" s="1885"/>
      <c r="V244" s="1885"/>
      <c r="W244" s="1885"/>
      <c r="X244" s="1885"/>
      <c r="Y244" s="1885"/>
    </row>
    <row r="245" spans="1:25" ht="15">
      <c r="A245" s="1877" t="s">
        <v>2176</v>
      </c>
      <c r="B245" s="1878"/>
      <c r="C245" s="1832"/>
      <c r="D245" s="1833"/>
      <c r="E245" s="1833"/>
      <c r="F245" s="1880"/>
      <c r="G245" s="1832"/>
      <c r="H245" s="1881"/>
      <c r="I245" s="1869"/>
      <c r="J245" s="1869"/>
      <c r="K245" s="1869"/>
      <c r="L245" s="1885"/>
      <c r="M245" s="1885"/>
      <c r="N245" s="1885"/>
      <c r="O245" s="1885"/>
      <c r="P245" s="1885"/>
      <c r="Q245" s="1885"/>
      <c r="R245" s="1885"/>
      <c r="S245" s="1885"/>
      <c r="T245" s="1885"/>
      <c r="U245" s="1885"/>
      <c r="V245" s="1885"/>
      <c r="W245" s="1889"/>
      <c r="X245" s="1889"/>
      <c r="Y245" s="1889"/>
    </row>
    <row r="246" spans="1:25" ht="15">
      <c r="A246" s="1877" t="s">
        <v>2176</v>
      </c>
      <c r="B246" s="1878"/>
      <c r="C246" s="1832"/>
      <c r="D246" s="1833"/>
      <c r="E246" s="1833"/>
      <c r="F246" s="1880"/>
      <c r="G246" s="1832"/>
      <c r="H246" s="1881"/>
      <c r="I246" s="1869"/>
      <c r="J246" s="1869"/>
      <c r="K246" s="1869"/>
      <c r="L246" s="1885"/>
      <c r="M246" s="1885"/>
      <c r="N246" s="1885"/>
      <c r="O246" s="1885"/>
      <c r="P246" s="1885"/>
      <c r="Q246" s="1885"/>
      <c r="R246" s="1885"/>
      <c r="S246" s="1885"/>
      <c r="T246" s="1885"/>
      <c r="U246" s="1885"/>
      <c r="V246" s="1885"/>
      <c r="W246" s="1885"/>
      <c r="X246" s="1885"/>
      <c r="Y246" s="1885"/>
    </row>
    <row r="247" spans="1:25" ht="15">
      <c r="A247" s="1877"/>
      <c r="B247" s="1878"/>
      <c r="C247" s="1832"/>
      <c r="D247" s="1833"/>
      <c r="E247" s="1833"/>
      <c r="F247" s="1880"/>
      <c r="G247" s="1832"/>
      <c r="H247" s="1881"/>
      <c r="I247" s="1869"/>
      <c r="J247" s="1869"/>
      <c r="K247" s="1869"/>
      <c r="L247" s="1885"/>
      <c r="M247" s="1885"/>
      <c r="N247" s="1885"/>
      <c r="O247" s="1885"/>
      <c r="P247" s="1885"/>
      <c r="Q247" s="1885"/>
      <c r="R247" s="1885"/>
      <c r="S247" s="1885"/>
      <c r="T247" s="1885"/>
      <c r="U247" s="1885"/>
      <c r="V247" s="1885"/>
      <c r="W247" s="1885"/>
      <c r="X247" s="1885"/>
      <c r="Y247" s="1885"/>
    </row>
    <row r="248" spans="1:25" ht="15">
      <c r="A248" s="1877" t="s">
        <v>2179</v>
      </c>
      <c r="B248" s="1878"/>
      <c r="C248" s="1832"/>
      <c r="D248" s="1833"/>
      <c r="E248" s="1890"/>
      <c r="F248" s="1890"/>
      <c r="G248" s="1832"/>
      <c r="H248" s="1881"/>
      <c r="I248" s="1869"/>
      <c r="J248" s="1869"/>
      <c r="K248" s="1869"/>
      <c r="L248" s="1885"/>
      <c r="M248" s="1885"/>
      <c r="N248" s="1885"/>
      <c r="O248" s="1885"/>
      <c r="P248" s="1885"/>
      <c r="Q248" s="1885"/>
      <c r="R248" s="1885"/>
      <c r="S248" s="1885"/>
      <c r="T248" s="1885"/>
      <c r="U248" s="1885"/>
      <c r="V248" s="1885"/>
      <c r="W248" s="1885"/>
      <c r="X248" s="1885"/>
      <c r="Y248" s="1885"/>
    </row>
    <row r="249" spans="1:25" ht="15">
      <c r="A249" s="1877" t="s">
        <v>2179</v>
      </c>
      <c r="B249" s="1878"/>
      <c r="C249" s="1832"/>
      <c r="D249" s="1833"/>
      <c r="E249" s="1890"/>
      <c r="F249" s="1890"/>
      <c r="G249" s="1832"/>
      <c r="H249" s="1881"/>
      <c r="I249" s="1869"/>
      <c r="J249" s="1869"/>
      <c r="K249" s="1869"/>
      <c r="L249" s="1885"/>
      <c r="M249" s="1885"/>
      <c r="N249" s="1885"/>
      <c r="O249" s="1885"/>
      <c r="P249" s="1885"/>
      <c r="Q249" s="1885"/>
      <c r="R249" s="1885"/>
      <c r="S249" s="1885"/>
      <c r="T249" s="1885"/>
      <c r="U249" s="1885"/>
      <c r="V249" s="1885"/>
      <c r="W249" s="1885"/>
      <c r="X249" s="1885"/>
      <c r="Y249" s="1885"/>
    </row>
    <row r="250" spans="1:25" ht="15">
      <c r="A250" s="1877" t="s">
        <v>2179</v>
      </c>
      <c r="B250" s="1878"/>
      <c r="C250" s="1832"/>
      <c r="D250" s="1833"/>
      <c r="E250" s="1890"/>
      <c r="F250" s="1890"/>
      <c r="G250" s="1832"/>
      <c r="H250" s="1881"/>
      <c r="I250" s="1869"/>
      <c r="J250" s="1869"/>
      <c r="K250" s="1869"/>
      <c r="L250" s="1885"/>
      <c r="M250" s="1885"/>
      <c r="N250" s="1885"/>
      <c r="O250" s="1885"/>
      <c r="P250" s="1885"/>
      <c r="Q250" s="1885"/>
      <c r="R250" s="1885"/>
      <c r="S250" s="1885"/>
      <c r="T250" s="1885"/>
      <c r="U250" s="1885"/>
      <c r="V250" s="1885"/>
      <c r="W250" s="1885"/>
      <c r="X250" s="1885"/>
      <c r="Y250" s="1885"/>
    </row>
    <row r="251" spans="1:25" ht="15">
      <c r="A251" s="1877" t="s">
        <v>2179</v>
      </c>
      <c r="B251" s="1878"/>
      <c r="C251" s="1832"/>
      <c r="D251" s="1833"/>
      <c r="E251" s="1890"/>
      <c r="F251" s="1890"/>
      <c r="G251" s="1832"/>
      <c r="H251" s="1881"/>
      <c r="I251" s="1869"/>
      <c r="J251" s="1869"/>
      <c r="K251" s="1869"/>
      <c r="L251" s="1885"/>
      <c r="M251" s="1885"/>
      <c r="N251" s="1885"/>
      <c r="O251" s="1885"/>
      <c r="P251" s="1885"/>
      <c r="Q251" s="1885"/>
      <c r="R251" s="1885"/>
      <c r="S251" s="1885"/>
      <c r="T251" s="1885"/>
      <c r="U251" s="1885"/>
      <c r="V251" s="1885"/>
      <c r="W251" s="1885"/>
      <c r="X251" s="1885"/>
      <c r="Y251" s="1885"/>
    </row>
    <row r="252" spans="1:25" ht="15">
      <c r="A252" s="1877" t="s">
        <v>2179</v>
      </c>
      <c r="B252" s="1878"/>
      <c r="C252" s="1832"/>
      <c r="D252" s="1833"/>
      <c r="E252" s="1890"/>
      <c r="F252" s="1890"/>
      <c r="G252" s="1832"/>
      <c r="H252" s="1881"/>
      <c r="I252" s="1869"/>
      <c r="J252" s="1869"/>
      <c r="K252" s="1869"/>
      <c r="L252" s="1885"/>
      <c r="M252" s="1885"/>
      <c r="N252" s="1885"/>
      <c r="O252" s="1885"/>
      <c r="P252" s="1885"/>
      <c r="Q252" s="1885"/>
      <c r="R252" s="1885"/>
      <c r="S252" s="1885"/>
      <c r="T252" s="1885"/>
      <c r="U252" s="1885"/>
      <c r="V252" s="1885"/>
      <c r="W252" s="1885"/>
      <c r="X252" s="1885"/>
      <c r="Y252" s="1885"/>
    </row>
    <row r="253" spans="1:25" ht="15">
      <c r="A253" s="1877" t="s">
        <v>2179</v>
      </c>
      <c r="B253" s="1878"/>
      <c r="C253" s="1832"/>
      <c r="D253" s="1833"/>
      <c r="E253" s="1890"/>
      <c r="F253" s="1890"/>
      <c r="G253" s="1832"/>
      <c r="H253" s="1881"/>
      <c r="I253" s="1869"/>
      <c r="J253" s="1869"/>
      <c r="K253" s="1869"/>
      <c r="L253" s="1885"/>
      <c r="M253" s="1885"/>
      <c r="N253" s="1885"/>
      <c r="O253" s="1885"/>
      <c r="P253" s="1885"/>
      <c r="Q253" s="1885"/>
      <c r="R253" s="1885"/>
      <c r="S253" s="1885"/>
      <c r="T253" s="1885"/>
      <c r="U253" s="1885"/>
      <c r="V253" s="1885"/>
      <c r="W253" s="1885"/>
      <c r="X253" s="1885"/>
      <c r="Y253" s="1885"/>
    </row>
    <row r="254" spans="1:25" ht="15">
      <c r="A254" s="1877" t="s">
        <v>2179</v>
      </c>
      <c r="B254" s="1878"/>
      <c r="C254" s="1832"/>
      <c r="D254" s="1833"/>
      <c r="E254" s="1890"/>
      <c r="F254" s="1890"/>
      <c r="G254" s="1832"/>
      <c r="H254" s="1881"/>
      <c r="I254" s="1869"/>
      <c r="J254" s="1869"/>
      <c r="K254" s="1869"/>
      <c r="L254" s="1885"/>
      <c r="M254" s="1885"/>
      <c r="N254" s="1885"/>
      <c r="O254" s="1885"/>
      <c r="P254" s="1885"/>
      <c r="Q254" s="1885"/>
      <c r="R254" s="1885"/>
      <c r="S254" s="1885"/>
      <c r="T254" s="1885"/>
      <c r="U254" s="1885"/>
      <c r="V254" s="1885"/>
      <c r="W254" s="1885"/>
      <c r="X254" s="1885"/>
      <c r="Y254" s="1885"/>
    </row>
    <row r="255" spans="1:25" ht="15">
      <c r="A255" s="1877" t="s">
        <v>2179</v>
      </c>
      <c r="B255" s="1878"/>
      <c r="C255" s="1832"/>
      <c r="D255" s="1833"/>
      <c r="E255" s="1890"/>
      <c r="F255" s="1890"/>
      <c r="G255" s="1832"/>
      <c r="H255" s="1881"/>
      <c r="I255" s="1869"/>
      <c r="J255" s="1869"/>
      <c r="K255" s="1869"/>
      <c r="L255" s="1885"/>
      <c r="M255" s="1885"/>
      <c r="N255" s="1885"/>
      <c r="O255" s="1885"/>
      <c r="P255" s="1885"/>
      <c r="Q255" s="1885"/>
      <c r="R255" s="1885"/>
      <c r="S255" s="1885"/>
      <c r="T255" s="1885"/>
      <c r="U255" s="1885"/>
      <c r="V255" s="1885"/>
      <c r="W255" s="1885"/>
      <c r="X255" s="1885"/>
      <c r="Y255" s="1885"/>
    </row>
    <row r="256" spans="1:25" ht="15">
      <c r="A256" s="1877" t="s">
        <v>2179</v>
      </c>
      <c r="B256" s="1878"/>
      <c r="C256" s="1832"/>
      <c r="D256" s="1833"/>
      <c r="E256" s="1890"/>
      <c r="F256" s="1890"/>
      <c r="G256" s="1832"/>
      <c r="H256" s="1881"/>
      <c r="I256" s="1869"/>
      <c r="J256" s="1869"/>
      <c r="K256" s="1869"/>
      <c r="L256" s="1885"/>
      <c r="M256" s="1885"/>
      <c r="N256" s="1885"/>
      <c r="O256" s="1885"/>
      <c r="P256" s="1885"/>
      <c r="Q256" s="1885"/>
      <c r="R256" s="1885"/>
      <c r="S256" s="1885"/>
      <c r="T256" s="1885"/>
      <c r="U256" s="1885"/>
      <c r="V256" s="1885"/>
      <c r="W256" s="1885"/>
      <c r="X256" s="1885"/>
      <c r="Y256" s="1885"/>
    </row>
    <row r="257" spans="1:25" ht="15">
      <c r="A257" s="1877" t="s">
        <v>2179</v>
      </c>
      <c r="B257" s="1878"/>
      <c r="C257" s="1832"/>
      <c r="D257" s="1833"/>
      <c r="E257" s="1890"/>
      <c r="F257" s="1890"/>
      <c r="G257" s="1832"/>
      <c r="H257" s="1881"/>
      <c r="I257" s="1869"/>
      <c r="J257" s="1869"/>
      <c r="K257" s="1869"/>
      <c r="L257" s="1885"/>
      <c r="M257" s="1885"/>
      <c r="N257" s="1885"/>
      <c r="O257" s="1885"/>
      <c r="P257" s="1885"/>
      <c r="Q257" s="1885"/>
      <c r="R257" s="1885"/>
      <c r="S257" s="1885"/>
      <c r="T257" s="1885"/>
      <c r="U257" s="1885"/>
      <c r="V257" s="1885"/>
      <c r="W257" s="1885"/>
      <c r="X257" s="1885"/>
      <c r="Y257" s="1885"/>
    </row>
    <row r="258" spans="1:25" ht="15">
      <c r="A258" s="1877" t="s">
        <v>2179</v>
      </c>
      <c r="B258" s="1878"/>
      <c r="C258" s="1832"/>
      <c r="D258" s="1833"/>
      <c r="E258" s="1890"/>
      <c r="F258" s="1890"/>
      <c r="G258" s="1832"/>
      <c r="H258" s="1881"/>
      <c r="I258" s="1869"/>
      <c r="J258" s="1869"/>
      <c r="K258" s="1869"/>
      <c r="L258" s="1885"/>
      <c r="M258" s="1885"/>
      <c r="N258" s="1885"/>
      <c r="O258" s="1885"/>
      <c r="P258" s="1885"/>
      <c r="Q258" s="1885"/>
      <c r="R258" s="1885"/>
      <c r="S258" s="1885"/>
      <c r="T258" s="1885"/>
      <c r="U258" s="1885"/>
      <c r="V258" s="1885"/>
      <c r="W258" s="1885"/>
      <c r="X258" s="1885"/>
      <c r="Y258" s="1885"/>
    </row>
    <row r="259" spans="1:25" ht="15">
      <c r="A259" s="1877" t="s">
        <v>2179</v>
      </c>
      <c r="B259" s="1878"/>
      <c r="C259" s="1832"/>
      <c r="D259" s="1833"/>
      <c r="E259" s="1890"/>
      <c r="F259" s="1890"/>
      <c r="G259" s="1832"/>
      <c r="H259" s="1881"/>
      <c r="I259" s="1869"/>
      <c r="J259" s="1869"/>
      <c r="K259" s="1869"/>
      <c r="L259" s="1885"/>
      <c r="M259" s="1885"/>
      <c r="N259" s="1885"/>
      <c r="O259" s="1885"/>
      <c r="P259" s="1885"/>
      <c r="Q259" s="1885"/>
      <c r="R259" s="1885"/>
      <c r="S259" s="1885"/>
      <c r="T259" s="1885"/>
      <c r="U259" s="1885"/>
      <c r="V259" s="1885"/>
      <c r="W259" s="1885"/>
      <c r="X259" s="1885"/>
      <c r="Y259" s="1885"/>
    </row>
    <row r="260" spans="1:25" ht="15">
      <c r="A260" s="1877" t="s">
        <v>2179</v>
      </c>
      <c r="B260" s="1878"/>
      <c r="C260" s="1832"/>
      <c r="D260" s="1833"/>
      <c r="E260" s="1890"/>
      <c r="F260" s="1890"/>
      <c r="G260" s="1832"/>
      <c r="H260" s="1881"/>
      <c r="I260" s="1869"/>
      <c r="J260" s="1869"/>
      <c r="K260" s="1869"/>
      <c r="L260" s="1885"/>
      <c r="M260" s="1885"/>
      <c r="N260" s="1885"/>
      <c r="O260" s="1885"/>
      <c r="P260" s="1885"/>
      <c r="Q260" s="1885"/>
      <c r="R260" s="1885"/>
      <c r="S260" s="1885"/>
      <c r="T260" s="1885"/>
      <c r="U260" s="1885"/>
      <c r="V260" s="1885"/>
      <c r="W260" s="1885"/>
      <c r="X260" s="1885"/>
      <c r="Y260" s="1885"/>
    </row>
    <row r="261" spans="1:25" ht="15">
      <c r="A261" s="1877" t="s">
        <v>2179</v>
      </c>
      <c r="B261" s="1878"/>
      <c r="C261" s="1832"/>
      <c r="D261" s="1833"/>
      <c r="E261" s="1890"/>
      <c r="F261" s="1890"/>
      <c r="G261" s="1832"/>
      <c r="H261" s="1881"/>
      <c r="I261" s="1869"/>
      <c r="J261" s="1869"/>
      <c r="K261" s="1869"/>
      <c r="L261" s="1885"/>
      <c r="M261" s="1885"/>
      <c r="N261" s="1885"/>
      <c r="O261" s="1885"/>
      <c r="P261" s="1885"/>
      <c r="Q261" s="1885"/>
      <c r="R261" s="1885"/>
      <c r="S261" s="1885"/>
      <c r="T261" s="1885"/>
      <c r="U261" s="1885"/>
      <c r="V261" s="1885"/>
      <c r="W261" s="1885"/>
      <c r="X261" s="1885"/>
      <c r="Y261" s="1885"/>
    </row>
    <row r="262" spans="1:25" ht="15">
      <c r="A262" s="1877" t="s">
        <v>2179</v>
      </c>
      <c r="B262" s="1878"/>
      <c r="C262" s="1832"/>
      <c r="D262" s="1833"/>
      <c r="E262" s="1890"/>
      <c r="F262" s="1890"/>
      <c r="G262" s="1832"/>
      <c r="H262" s="1881"/>
      <c r="I262" s="1869"/>
      <c r="J262" s="1869"/>
      <c r="K262" s="1869"/>
      <c r="L262" s="1885"/>
      <c r="M262" s="1885"/>
      <c r="N262" s="1885"/>
      <c r="O262" s="1885"/>
      <c r="P262" s="1885"/>
      <c r="Q262" s="1885"/>
      <c r="R262" s="1885"/>
      <c r="S262" s="1885"/>
      <c r="T262" s="1885"/>
      <c r="U262" s="1885"/>
      <c r="V262" s="1885"/>
      <c r="W262" s="1885"/>
      <c r="X262" s="1885"/>
      <c r="Y262" s="1885"/>
    </row>
    <row r="263" spans="1:25" ht="15">
      <c r="A263" s="1877" t="s">
        <v>2179</v>
      </c>
      <c r="B263" s="1878"/>
      <c r="C263" s="1832"/>
      <c r="D263" s="1833"/>
      <c r="E263" s="1890"/>
      <c r="F263" s="1890"/>
      <c r="G263" s="1832"/>
      <c r="H263" s="1881"/>
      <c r="I263" s="1869"/>
      <c r="J263" s="1869"/>
      <c r="K263" s="1869"/>
      <c r="L263" s="1885"/>
      <c r="M263" s="1885"/>
      <c r="N263" s="1885"/>
      <c r="O263" s="1885"/>
      <c r="P263" s="1885"/>
      <c r="Q263" s="1885"/>
      <c r="R263" s="1885"/>
      <c r="S263" s="1885"/>
      <c r="T263" s="1885"/>
      <c r="U263" s="1885"/>
      <c r="V263" s="1885"/>
      <c r="W263" s="1885"/>
      <c r="X263" s="1885"/>
      <c r="Y263" s="1885"/>
    </row>
    <row r="264" spans="1:25" ht="15">
      <c r="A264" s="1877" t="s">
        <v>2179</v>
      </c>
      <c r="B264" s="1878"/>
      <c r="C264" s="1832"/>
      <c r="D264" s="1833"/>
      <c r="E264" s="1890"/>
      <c r="F264" s="1890"/>
      <c r="G264" s="1832"/>
      <c r="H264" s="1881"/>
      <c r="I264" s="1869"/>
      <c r="J264" s="1869"/>
      <c r="K264" s="1869"/>
      <c r="L264" s="1885"/>
      <c r="M264" s="1885"/>
      <c r="N264" s="1885"/>
      <c r="O264" s="1885"/>
      <c r="P264" s="1885"/>
      <c r="Q264" s="1885"/>
      <c r="R264" s="1885"/>
      <c r="S264" s="1885"/>
      <c r="T264" s="1885"/>
      <c r="U264" s="1885"/>
      <c r="V264" s="1885"/>
      <c r="W264" s="1885"/>
      <c r="X264" s="1885"/>
      <c r="Y264" s="1885"/>
    </row>
    <row r="265" spans="1:25" ht="15">
      <c r="A265" s="1877" t="s">
        <v>2179</v>
      </c>
      <c r="B265" s="1878"/>
      <c r="C265" s="1832"/>
      <c r="D265" s="1833"/>
      <c r="E265" s="1890"/>
      <c r="F265" s="1890"/>
      <c r="G265" s="1832"/>
      <c r="H265" s="1881"/>
      <c r="I265" s="1869"/>
      <c r="J265" s="1869"/>
      <c r="K265" s="1869"/>
      <c r="L265" s="1885"/>
      <c r="M265" s="1885"/>
      <c r="N265" s="1885"/>
      <c r="O265" s="1885"/>
      <c r="P265" s="1885"/>
      <c r="Q265" s="1885"/>
      <c r="R265" s="1885"/>
      <c r="S265" s="1885"/>
      <c r="T265" s="1885"/>
      <c r="U265" s="1885"/>
      <c r="V265" s="1885"/>
      <c r="W265" s="1885"/>
      <c r="X265" s="1885"/>
      <c r="Y265" s="1885"/>
    </row>
    <row r="266" spans="1:25" ht="15">
      <c r="A266" s="1877" t="s">
        <v>2179</v>
      </c>
      <c r="B266" s="1878"/>
      <c r="C266" s="1832"/>
      <c r="D266" s="1833"/>
      <c r="E266" s="1890"/>
      <c r="F266" s="1890"/>
      <c r="G266" s="1832"/>
      <c r="H266" s="1881"/>
      <c r="I266" s="1869"/>
      <c r="J266" s="1869"/>
      <c r="K266" s="1869"/>
      <c r="L266" s="1885"/>
      <c r="M266" s="1885"/>
      <c r="N266" s="1885"/>
      <c r="O266" s="1885"/>
      <c r="P266" s="1885"/>
      <c r="Q266" s="1885"/>
      <c r="R266" s="1885"/>
      <c r="S266" s="1885"/>
      <c r="T266" s="1885"/>
      <c r="U266" s="1885"/>
      <c r="V266" s="1885"/>
      <c r="W266" s="1885"/>
      <c r="X266" s="1885"/>
      <c r="Y266" s="1885"/>
    </row>
    <row r="267" spans="1:25" ht="15">
      <c r="A267" s="1877" t="s">
        <v>2179</v>
      </c>
      <c r="B267" s="1878"/>
      <c r="C267" s="1832"/>
      <c r="D267" s="1833"/>
      <c r="E267" s="1890"/>
      <c r="F267" s="1890"/>
      <c r="G267" s="1832"/>
      <c r="H267" s="1881"/>
      <c r="I267" s="1869"/>
      <c r="J267" s="1869"/>
      <c r="K267" s="1869"/>
      <c r="L267" s="1885"/>
      <c r="M267" s="1885"/>
      <c r="N267" s="1885"/>
      <c r="O267" s="1885"/>
      <c r="P267" s="1885"/>
      <c r="Q267" s="1885"/>
      <c r="R267" s="1885"/>
      <c r="S267" s="1885"/>
      <c r="T267" s="1885"/>
      <c r="U267" s="1885"/>
      <c r="V267" s="1885"/>
      <c r="W267" s="1885"/>
      <c r="X267" s="1885"/>
      <c r="Y267" s="1885"/>
    </row>
    <row r="268" spans="1:25" ht="15">
      <c r="A268" s="1877" t="s">
        <v>2179</v>
      </c>
      <c r="B268" s="1878"/>
      <c r="C268" s="1832"/>
      <c r="D268" s="1833"/>
      <c r="E268" s="1890"/>
      <c r="F268" s="1890"/>
      <c r="G268" s="1832"/>
      <c r="H268" s="1881"/>
      <c r="I268" s="1869"/>
      <c r="J268" s="1869"/>
      <c r="K268" s="1869"/>
      <c r="L268" s="1885"/>
      <c r="M268" s="1885"/>
      <c r="N268" s="1885"/>
      <c r="O268" s="1885"/>
      <c r="P268" s="1885"/>
      <c r="Q268" s="1885"/>
      <c r="R268" s="1885"/>
      <c r="S268" s="1885"/>
      <c r="T268" s="1885"/>
      <c r="U268" s="1885"/>
      <c r="V268" s="1885"/>
      <c r="W268" s="1885"/>
      <c r="X268" s="1885"/>
      <c r="Y268" s="1885"/>
    </row>
    <row r="269" spans="1:25" ht="15">
      <c r="A269" s="1877" t="s">
        <v>2179</v>
      </c>
      <c r="B269" s="1878"/>
      <c r="C269" s="1832"/>
      <c r="D269" s="1833"/>
      <c r="E269" s="1890"/>
      <c r="F269" s="1890"/>
      <c r="G269" s="1832"/>
      <c r="H269" s="1881"/>
      <c r="I269" s="1869"/>
      <c r="J269" s="1869"/>
      <c r="K269" s="1869"/>
      <c r="L269" s="1885"/>
      <c r="M269" s="1885"/>
      <c r="N269" s="1885"/>
      <c r="O269" s="1885"/>
      <c r="P269" s="1885"/>
      <c r="Q269" s="1885"/>
      <c r="R269" s="1885"/>
      <c r="S269" s="1885"/>
      <c r="T269" s="1885"/>
      <c r="U269" s="1885"/>
      <c r="V269" s="1885"/>
      <c r="W269" s="1885"/>
      <c r="X269" s="1885"/>
      <c r="Y269" s="1885"/>
    </row>
    <row r="270" spans="1:25" ht="15">
      <c r="A270" s="1877" t="s">
        <v>2179</v>
      </c>
      <c r="B270" s="1878"/>
      <c r="C270" s="1832"/>
      <c r="D270" s="1833"/>
      <c r="E270" s="1890"/>
      <c r="F270" s="1890"/>
      <c r="G270" s="1832"/>
      <c r="H270" s="1881"/>
      <c r="I270" s="1869"/>
      <c r="J270" s="1869"/>
      <c r="K270" s="1869"/>
      <c r="L270" s="1885"/>
      <c r="M270" s="1885"/>
      <c r="N270" s="1885"/>
      <c r="O270" s="1885"/>
      <c r="P270" s="1885"/>
      <c r="Q270" s="1885"/>
      <c r="R270" s="1885"/>
      <c r="S270" s="1885"/>
      <c r="T270" s="1885"/>
      <c r="U270" s="1885"/>
      <c r="V270" s="1885"/>
      <c r="W270" s="1885"/>
      <c r="X270" s="1885"/>
      <c r="Y270" s="1885"/>
    </row>
    <row r="271" spans="1:25" ht="15">
      <c r="A271" s="1877" t="s">
        <v>2179</v>
      </c>
      <c r="B271" s="1878"/>
      <c r="C271" s="1832"/>
      <c r="D271" s="1833"/>
      <c r="E271" s="1890"/>
      <c r="F271" s="1890"/>
      <c r="G271" s="1832"/>
      <c r="H271" s="1881"/>
      <c r="I271" s="1869"/>
      <c r="J271" s="1869"/>
      <c r="K271" s="1869"/>
      <c r="L271" s="1885"/>
      <c r="M271" s="1885"/>
      <c r="N271" s="1885"/>
      <c r="O271" s="1885"/>
      <c r="P271" s="1885"/>
      <c r="Q271" s="1885"/>
      <c r="R271" s="1885"/>
      <c r="S271" s="1885"/>
      <c r="T271" s="1885"/>
      <c r="U271" s="1885"/>
      <c r="V271" s="1885"/>
      <c r="W271" s="1885"/>
      <c r="X271" s="1885"/>
      <c r="Y271" s="1885"/>
    </row>
    <row r="272" spans="1:25" ht="15">
      <c r="A272" s="1877" t="s">
        <v>2179</v>
      </c>
      <c r="B272" s="1878"/>
      <c r="C272" s="1832"/>
      <c r="D272" s="1833"/>
      <c r="E272" s="1890"/>
      <c r="F272" s="1890"/>
      <c r="G272" s="1832"/>
      <c r="H272" s="1881"/>
      <c r="I272" s="1869"/>
      <c r="J272" s="1869"/>
      <c r="K272" s="1869"/>
      <c r="L272" s="1885"/>
      <c r="M272" s="1885"/>
      <c r="N272" s="1885"/>
      <c r="O272" s="1885"/>
      <c r="P272" s="1885"/>
      <c r="Q272" s="1885"/>
      <c r="R272" s="1885"/>
      <c r="S272" s="1885"/>
      <c r="T272" s="1885"/>
      <c r="U272" s="1885"/>
      <c r="V272" s="1885"/>
      <c r="W272" s="1885"/>
      <c r="X272" s="1885"/>
      <c r="Y272" s="1885"/>
    </row>
    <row r="273" spans="1:25" ht="15">
      <c r="A273" s="1877" t="s">
        <v>2179</v>
      </c>
      <c r="B273" s="1878"/>
      <c r="C273" s="1832"/>
      <c r="D273" s="1833"/>
      <c r="E273" s="1890"/>
      <c r="F273" s="1890"/>
      <c r="G273" s="1832"/>
      <c r="H273" s="1881"/>
      <c r="I273" s="1869"/>
      <c r="J273" s="1869"/>
      <c r="K273" s="1869"/>
      <c r="L273" s="1885"/>
      <c r="M273" s="1885"/>
      <c r="N273" s="1885"/>
      <c r="O273" s="1885"/>
      <c r="P273" s="1885"/>
      <c r="Q273" s="1885"/>
      <c r="R273" s="1885"/>
      <c r="S273" s="1885"/>
      <c r="T273" s="1885"/>
      <c r="U273" s="1885"/>
      <c r="V273" s="1885"/>
      <c r="W273" s="1885"/>
      <c r="X273" s="1885"/>
      <c r="Y273" s="1885"/>
    </row>
    <row r="274" spans="1:25" ht="15">
      <c r="A274" s="1877" t="s">
        <v>2179</v>
      </c>
      <c r="B274" s="1878"/>
      <c r="C274" s="1832"/>
      <c r="D274" s="1833"/>
      <c r="E274" s="1890"/>
      <c r="F274" s="1890"/>
      <c r="G274" s="1832"/>
      <c r="H274" s="1881"/>
      <c r="I274" s="1869"/>
      <c r="J274" s="1869"/>
      <c r="K274" s="1869"/>
      <c r="L274" s="1885"/>
      <c r="M274" s="1885"/>
      <c r="N274" s="1885"/>
      <c r="O274" s="1885"/>
      <c r="P274" s="1885"/>
      <c r="Q274" s="1885"/>
      <c r="R274" s="1885"/>
      <c r="S274" s="1885"/>
      <c r="T274" s="1885"/>
      <c r="U274" s="1885"/>
      <c r="V274" s="1885"/>
      <c r="W274" s="1885"/>
      <c r="X274" s="1885"/>
      <c r="Y274" s="1885"/>
    </row>
    <row r="275" spans="1:25" ht="15">
      <c r="A275" s="1877" t="s">
        <v>2179</v>
      </c>
      <c r="B275" s="1878"/>
      <c r="C275" s="1832"/>
      <c r="D275" s="1833"/>
      <c r="E275" s="1890"/>
      <c r="F275" s="1890"/>
      <c r="G275" s="1832"/>
      <c r="H275" s="1881"/>
      <c r="I275" s="1869"/>
      <c r="J275" s="1869"/>
      <c r="K275" s="1869"/>
      <c r="L275" s="1885"/>
      <c r="M275" s="1885"/>
      <c r="N275" s="1885"/>
      <c r="O275" s="1885"/>
      <c r="P275" s="1885"/>
      <c r="Q275" s="1885"/>
      <c r="R275" s="1885"/>
      <c r="S275" s="1885"/>
      <c r="T275" s="1885"/>
      <c r="U275" s="1885"/>
      <c r="V275" s="1885"/>
      <c r="W275" s="1885"/>
      <c r="X275" s="1885"/>
      <c r="Y275" s="1885"/>
    </row>
    <row r="276" spans="1:25" ht="15">
      <c r="A276" s="1877" t="s">
        <v>2179</v>
      </c>
      <c r="B276" s="1878"/>
      <c r="C276" s="1832"/>
      <c r="D276" s="1833"/>
      <c r="E276" s="1890"/>
      <c r="F276" s="1890"/>
      <c r="G276" s="1832"/>
      <c r="H276" s="1881"/>
      <c r="I276" s="1869"/>
      <c r="J276" s="1869"/>
      <c r="K276" s="1869"/>
      <c r="L276" s="1885"/>
      <c r="M276" s="1885"/>
      <c r="N276" s="1885"/>
      <c r="O276" s="1885"/>
      <c r="P276" s="1885"/>
      <c r="Q276" s="1885"/>
      <c r="R276" s="1885"/>
      <c r="S276" s="1885"/>
      <c r="T276" s="1885"/>
      <c r="U276" s="1885"/>
      <c r="V276" s="1885"/>
      <c r="W276" s="1885"/>
      <c r="X276" s="1885"/>
      <c r="Y276" s="1885"/>
    </row>
    <row r="277" spans="1:25" ht="15">
      <c r="A277" s="1877" t="s">
        <v>2179</v>
      </c>
      <c r="B277" s="1878"/>
      <c r="C277" s="1832"/>
      <c r="D277" s="1833"/>
      <c r="E277" s="1890"/>
      <c r="F277" s="1890"/>
      <c r="G277" s="1832"/>
      <c r="H277" s="1881"/>
      <c r="I277" s="1869"/>
      <c r="J277" s="1869"/>
      <c r="K277" s="1869"/>
      <c r="L277" s="1885"/>
      <c r="M277" s="1885"/>
      <c r="N277" s="1885"/>
      <c r="O277" s="1885"/>
      <c r="P277" s="1885"/>
      <c r="Q277" s="1885"/>
      <c r="R277" s="1885"/>
      <c r="S277" s="1885"/>
      <c r="T277" s="1885"/>
      <c r="U277" s="1885"/>
      <c r="V277" s="1885"/>
      <c r="W277" s="1885"/>
      <c r="X277" s="1885"/>
      <c r="Y277" s="1885"/>
    </row>
    <row r="278" spans="1:25" ht="15">
      <c r="A278" s="1877" t="s">
        <v>2179</v>
      </c>
      <c r="B278" s="1878"/>
      <c r="C278" s="1832"/>
      <c r="D278" s="1833"/>
      <c r="E278" s="1890"/>
      <c r="F278" s="1890"/>
      <c r="G278" s="1832"/>
      <c r="H278" s="1881"/>
      <c r="I278" s="1869"/>
      <c r="J278" s="1869"/>
      <c r="K278" s="1869"/>
      <c r="L278" s="1885"/>
      <c r="M278" s="1885"/>
      <c r="N278" s="1885"/>
      <c r="O278" s="1885"/>
      <c r="P278" s="1885"/>
      <c r="Q278" s="1885"/>
      <c r="R278" s="1885"/>
      <c r="S278" s="1885"/>
      <c r="T278" s="1885"/>
      <c r="U278" s="1885"/>
      <c r="V278" s="1885"/>
      <c r="W278" s="1885"/>
      <c r="X278" s="1885"/>
      <c r="Y278" s="1885"/>
    </row>
    <row r="279" spans="1:25" ht="15">
      <c r="A279" s="1877" t="s">
        <v>2179</v>
      </c>
      <c r="B279" s="1878"/>
      <c r="C279" s="1832"/>
      <c r="D279" s="1833"/>
      <c r="E279" s="1890"/>
      <c r="F279" s="1890"/>
      <c r="G279" s="1832"/>
      <c r="H279" s="1881"/>
      <c r="I279" s="1869"/>
      <c r="J279" s="1869"/>
      <c r="K279" s="1869"/>
      <c r="L279" s="1885"/>
      <c r="M279" s="1885"/>
      <c r="N279" s="1885"/>
      <c r="O279" s="1885"/>
      <c r="P279" s="1885"/>
      <c r="Q279" s="1885"/>
      <c r="R279" s="1885"/>
      <c r="S279" s="1885"/>
      <c r="T279" s="1885"/>
      <c r="U279" s="1885"/>
      <c r="V279" s="1885"/>
      <c r="W279" s="1885"/>
      <c r="X279" s="1885"/>
      <c r="Y279" s="1885"/>
    </row>
    <row r="280" spans="1:25" ht="15">
      <c r="A280" s="1877" t="s">
        <v>2179</v>
      </c>
      <c r="B280" s="1878"/>
      <c r="C280" s="1832"/>
      <c r="D280" s="1833"/>
      <c r="E280" s="1890"/>
      <c r="F280" s="1890"/>
      <c r="G280" s="1832"/>
      <c r="H280" s="1881"/>
      <c r="I280" s="1869"/>
      <c r="J280" s="1869"/>
      <c r="K280" s="1869"/>
      <c r="L280" s="1885"/>
      <c r="M280" s="1885"/>
      <c r="N280" s="1885"/>
      <c r="O280" s="1885"/>
      <c r="P280" s="1885"/>
      <c r="Q280" s="1885"/>
      <c r="R280" s="1885"/>
      <c r="S280" s="1885"/>
      <c r="T280" s="1885"/>
      <c r="U280" s="1885"/>
      <c r="V280" s="1885"/>
      <c r="W280" s="1885"/>
      <c r="X280" s="1885"/>
      <c r="Y280" s="1885"/>
    </row>
    <row r="281" spans="1:25" ht="15">
      <c r="A281" s="1877" t="s">
        <v>2179</v>
      </c>
      <c r="B281" s="1878"/>
      <c r="C281" s="1832"/>
      <c r="D281" s="1833"/>
      <c r="E281" s="1890"/>
      <c r="F281" s="1890"/>
      <c r="G281" s="1832"/>
      <c r="H281" s="1881"/>
      <c r="I281" s="1869"/>
      <c r="J281" s="1869"/>
      <c r="K281" s="1869"/>
      <c r="L281" s="1885"/>
      <c r="M281" s="1885"/>
      <c r="N281" s="1885"/>
      <c r="O281" s="1885"/>
      <c r="P281" s="1885"/>
      <c r="Q281" s="1885"/>
      <c r="R281" s="1885"/>
      <c r="S281" s="1885"/>
      <c r="T281" s="1885"/>
      <c r="U281" s="1885"/>
      <c r="V281" s="1885"/>
      <c r="W281" s="1885"/>
      <c r="X281" s="1885"/>
      <c r="Y281" s="1885"/>
    </row>
    <row r="282" spans="1:25" ht="15">
      <c r="A282" s="1877" t="s">
        <v>2179</v>
      </c>
      <c r="B282" s="1878"/>
      <c r="C282" s="1832"/>
      <c r="D282" s="1833"/>
      <c r="E282" s="1890"/>
      <c r="F282" s="1890"/>
      <c r="G282" s="1832"/>
      <c r="H282" s="1881"/>
      <c r="I282" s="1869"/>
      <c r="J282" s="1869"/>
      <c r="K282" s="1869"/>
      <c r="L282" s="1885"/>
      <c r="M282" s="1885"/>
      <c r="N282" s="1885"/>
      <c r="O282" s="1885"/>
      <c r="P282" s="1885"/>
      <c r="Q282" s="1885"/>
      <c r="R282" s="1885"/>
      <c r="S282" s="1885"/>
      <c r="T282" s="1885"/>
      <c r="U282" s="1885"/>
      <c r="V282" s="1885"/>
      <c r="W282" s="1885"/>
      <c r="X282" s="1885"/>
      <c r="Y282" s="1885"/>
    </row>
    <row r="283" spans="1:25" ht="15">
      <c r="A283" s="1877" t="s">
        <v>2179</v>
      </c>
      <c r="B283" s="1878"/>
      <c r="C283" s="1832"/>
      <c r="D283" s="1833"/>
      <c r="E283" s="1890"/>
      <c r="F283" s="1890"/>
      <c r="G283" s="1832"/>
      <c r="H283" s="1881"/>
      <c r="I283" s="1869"/>
      <c r="J283" s="1869"/>
      <c r="K283" s="1869"/>
      <c r="L283" s="1885"/>
      <c r="M283" s="1885"/>
      <c r="N283" s="1885"/>
      <c r="O283" s="1885"/>
      <c r="P283" s="1885"/>
      <c r="Q283" s="1885"/>
      <c r="R283" s="1885"/>
      <c r="S283" s="1885"/>
      <c r="T283" s="1885"/>
      <c r="U283" s="1885"/>
      <c r="V283" s="1885"/>
      <c r="W283" s="1885"/>
      <c r="X283" s="1885"/>
      <c r="Y283" s="1885"/>
    </row>
    <row r="284" spans="1:25" ht="15">
      <c r="A284" s="1877" t="s">
        <v>2179</v>
      </c>
      <c r="B284" s="1878"/>
      <c r="C284" s="1832"/>
      <c r="D284" s="1833"/>
      <c r="E284" s="1890"/>
      <c r="F284" s="1890"/>
      <c r="G284" s="1832"/>
      <c r="H284" s="1881"/>
      <c r="I284" s="1869"/>
      <c r="J284" s="1869"/>
      <c r="K284" s="1869"/>
      <c r="L284" s="1885"/>
      <c r="M284" s="1885"/>
      <c r="N284" s="1885"/>
      <c r="O284" s="1885"/>
      <c r="P284" s="1885"/>
      <c r="Q284" s="1885"/>
      <c r="R284" s="1885"/>
      <c r="S284" s="1885"/>
      <c r="T284" s="1885"/>
      <c r="U284" s="1885"/>
      <c r="V284" s="1885"/>
      <c r="W284" s="1885"/>
      <c r="X284" s="1885"/>
      <c r="Y284" s="1885"/>
    </row>
    <row r="285" spans="1:25" ht="15">
      <c r="A285" s="1877" t="s">
        <v>2179</v>
      </c>
      <c r="B285" s="1878"/>
      <c r="C285" s="1832"/>
      <c r="D285" s="1833"/>
      <c r="E285" s="1890"/>
      <c r="F285" s="1890"/>
      <c r="G285" s="1832"/>
      <c r="H285" s="1881"/>
      <c r="I285" s="1869"/>
      <c r="J285" s="1869"/>
      <c r="K285" s="1869"/>
      <c r="L285" s="1885"/>
      <c r="M285" s="1885"/>
      <c r="N285" s="1885"/>
      <c r="O285" s="1885"/>
      <c r="P285" s="1885"/>
      <c r="Q285" s="1885"/>
      <c r="R285" s="1885"/>
      <c r="S285" s="1885"/>
      <c r="T285" s="1885"/>
      <c r="U285" s="1885"/>
      <c r="V285" s="1885"/>
      <c r="W285" s="1885"/>
      <c r="X285" s="1885"/>
      <c r="Y285" s="1885"/>
    </row>
    <row r="286" spans="1:25" ht="15">
      <c r="A286" s="1877" t="s">
        <v>2179</v>
      </c>
      <c r="B286" s="1878"/>
      <c r="C286" s="1832"/>
      <c r="D286" s="1833"/>
      <c r="E286" s="1890"/>
      <c r="F286" s="1890"/>
      <c r="G286" s="1832"/>
      <c r="H286" s="1881"/>
      <c r="I286" s="1869"/>
      <c r="J286" s="1869"/>
      <c r="K286" s="1869"/>
      <c r="L286" s="1885"/>
      <c r="M286" s="1885"/>
      <c r="N286" s="1885"/>
      <c r="O286" s="1885"/>
      <c r="P286" s="1885"/>
      <c r="Q286" s="1885"/>
      <c r="R286" s="1885"/>
      <c r="S286" s="1885"/>
      <c r="T286" s="1885"/>
      <c r="U286" s="1885"/>
      <c r="V286" s="1885"/>
      <c r="W286" s="1885"/>
      <c r="X286" s="1885"/>
      <c r="Y286" s="1885"/>
    </row>
    <row r="287" spans="1:25" ht="15">
      <c r="A287" s="1877" t="s">
        <v>2179</v>
      </c>
      <c r="B287" s="1878"/>
      <c r="C287" s="1832"/>
      <c r="D287" s="1833"/>
      <c r="E287" s="1890"/>
      <c r="F287" s="1890"/>
      <c r="G287" s="1832"/>
      <c r="H287" s="1881"/>
      <c r="I287" s="1869"/>
      <c r="J287" s="1869"/>
      <c r="K287" s="1869"/>
      <c r="L287" s="1885"/>
      <c r="M287" s="1885"/>
      <c r="N287" s="1885"/>
      <c r="O287" s="1885"/>
      <c r="P287" s="1885"/>
      <c r="Q287" s="1885"/>
      <c r="R287" s="1885"/>
      <c r="S287" s="1885"/>
      <c r="T287" s="1885"/>
      <c r="U287" s="1885"/>
      <c r="V287" s="1885"/>
      <c r="W287" s="1885"/>
      <c r="X287" s="1885"/>
      <c r="Y287" s="1885"/>
    </row>
    <row r="288" spans="1:25" ht="15">
      <c r="A288" s="1877" t="s">
        <v>2179</v>
      </c>
      <c r="B288" s="1878"/>
      <c r="C288" s="1832"/>
      <c r="D288" s="1833"/>
      <c r="E288" s="1890"/>
      <c r="F288" s="1890"/>
      <c r="G288" s="1832"/>
      <c r="H288" s="1881"/>
      <c r="I288" s="1869"/>
      <c r="J288" s="1869"/>
      <c r="K288" s="1869"/>
      <c r="L288" s="1885"/>
      <c r="M288" s="1885"/>
      <c r="N288" s="1885"/>
      <c r="O288" s="1885"/>
      <c r="P288" s="1885"/>
      <c r="Q288" s="1885"/>
      <c r="R288" s="1885"/>
      <c r="S288" s="1885"/>
      <c r="T288" s="1885"/>
      <c r="U288" s="1885"/>
      <c r="V288" s="1885"/>
      <c r="W288" s="1885"/>
      <c r="X288" s="1885"/>
      <c r="Y288" s="1885"/>
    </row>
    <row r="289" spans="1:25" ht="15">
      <c r="A289" s="1877" t="s">
        <v>2179</v>
      </c>
      <c r="B289" s="1878"/>
      <c r="C289" s="1832"/>
      <c r="D289" s="1833"/>
      <c r="E289" s="1890"/>
      <c r="F289" s="1890"/>
      <c r="G289" s="1832"/>
      <c r="H289" s="1881"/>
      <c r="I289" s="1869"/>
      <c r="J289" s="1869"/>
      <c r="K289" s="1869"/>
      <c r="L289" s="1885"/>
      <c r="M289" s="1885"/>
      <c r="N289" s="1885"/>
      <c r="O289" s="1885"/>
      <c r="P289" s="1885"/>
      <c r="Q289" s="1885"/>
      <c r="R289" s="1885"/>
      <c r="S289" s="1885"/>
      <c r="T289" s="1885"/>
      <c r="U289" s="1885"/>
      <c r="V289" s="1885"/>
      <c r="W289" s="1885"/>
      <c r="X289" s="1885"/>
      <c r="Y289" s="1885"/>
    </row>
    <row r="290" spans="1:25" ht="15">
      <c r="A290" s="1877" t="s">
        <v>2179</v>
      </c>
      <c r="B290" s="1878"/>
      <c r="C290" s="1832"/>
      <c r="D290" s="1833"/>
      <c r="E290" s="1890"/>
      <c r="F290" s="1890"/>
      <c r="G290" s="1832"/>
      <c r="H290" s="1881"/>
      <c r="I290" s="1869"/>
      <c r="J290" s="1869"/>
      <c r="K290" s="1869"/>
      <c r="L290" s="1885"/>
      <c r="M290" s="1885"/>
      <c r="N290" s="1885"/>
      <c r="O290" s="1885"/>
      <c r="P290" s="1885"/>
      <c r="Q290" s="1885"/>
      <c r="R290" s="1885"/>
      <c r="S290" s="1885"/>
      <c r="T290" s="1885"/>
      <c r="U290" s="1885"/>
      <c r="V290" s="1885"/>
      <c r="W290" s="1885"/>
      <c r="X290" s="1885"/>
      <c r="Y290" s="1885"/>
    </row>
    <row r="291" spans="1:25" ht="15">
      <c r="A291" s="1877" t="s">
        <v>2179</v>
      </c>
      <c r="B291" s="1878"/>
      <c r="C291" s="1832"/>
      <c r="D291" s="1833"/>
      <c r="E291" s="1890"/>
      <c r="F291" s="1890"/>
      <c r="G291" s="1832"/>
      <c r="H291" s="1881"/>
      <c r="I291" s="1869"/>
      <c r="J291" s="1869"/>
      <c r="K291" s="1869"/>
      <c r="L291" s="1885"/>
      <c r="M291" s="1885"/>
      <c r="N291" s="1885"/>
      <c r="O291" s="1885"/>
      <c r="P291" s="1885"/>
      <c r="Q291" s="1885"/>
      <c r="R291" s="1885"/>
      <c r="S291" s="1885"/>
      <c r="T291" s="1885"/>
      <c r="U291" s="1885"/>
      <c r="V291" s="1885"/>
      <c r="W291" s="1885"/>
      <c r="X291" s="1885"/>
      <c r="Y291" s="1885"/>
    </row>
    <row r="292" spans="1:25" ht="15">
      <c r="A292" s="1877" t="s">
        <v>2179</v>
      </c>
      <c r="B292" s="1878"/>
      <c r="C292" s="1832"/>
      <c r="D292" s="1833"/>
      <c r="E292" s="1890"/>
      <c r="F292" s="1890"/>
      <c r="G292" s="1832"/>
      <c r="H292" s="1881"/>
      <c r="I292" s="1869"/>
      <c r="J292" s="1869"/>
      <c r="K292" s="1869"/>
      <c r="L292" s="1885"/>
      <c r="M292" s="1885"/>
      <c r="N292" s="1885"/>
      <c r="O292" s="1885"/>
      <c r="P292" s="1885"/>
      <c r="Q292" s="1885"/>
      <c r="R292" s="1885"/>
      <c r="S292" s="1885"/>
      <c r="T292" s="1885"/>
      <c r="U292" s="1885"/>
      <c r="V292" s="1885"/>
      <c r="W292" s="1885"/>
      <c r="X292" s="1885"/>
      <c r="Y292" s="1885"/>
    </row>
    <row r="293" spans="1:25" ht="15">
      <c r="A293" s="1877" t="s">
        <v>2179</v>
      </c>
      <c r="B293" s="1878"/>
      <c r="C293" s="1832"/>
      <c r="D293" s="1833"/>
      <c r="E293" s="1890"/>
      <c r="F293" s="1890"/>
      <c r="G293" s="1832"/>
      <c r="H293" s="1881"/>
      <c r="I293" s="1869"/>
      <c r="J293" s="1869"/>
      <c r="K293" s="1869"/>
      <c r="L293" s="1885"/>
      <c r="M293" s="1885"/>
      <c r="N293" s="1885"/>
      <c r="O293" s="1885"/>
      <c r="P293" s="1885"/>
      <c r="Q293" s="1885"/>
      <c r="R293" s="1885"/>
      <c r="S293" s="1885"/>
      <c r="T293" s="1885"/>
      <c r="U293" s="1885"/>
      <c r="V293" s="1885"/>
      <c r="W293" s="1885"/>
      <c r="X293" s="1885"/>
      <c r="Y293" s="1885"/>
    </row>
    <row r="294" spans="1:25" ht="15">
      <c r="A294" s="1877" t="s">
        <v>2179</v>
      </c>
      <c r="B294" s="1878"/>
      <c r="C294" s="1832"/>
      <c r="D294" s="1833"/>
      <c r="E294" s="1890"/>
      <c r="F294" s="1890"/>
      <c r="G294" s="1832"/>
      <c r="H294" s="1881"/>
      <c r="I294" s="1869"/>
      <c r="J294" s="1869"/>
      <c r="K294" s="1869"/>
      <c r="L294" s="1885"/>
      <c r="M294" s="1885"/>
      <c r="N294" s="1885"/>
      <c r="O294" s="1885"/>
      <c r="P294" s="1885"/>
      <c r="Q294" s="1885"/>
      <c r="R294" s="1885"/>
      <c r="S294" s="1885"/>
      <c r="T294" s="1885"/>
      <c r="U294" s="1885"/>
      <c r="V294" s="1885"/>
      <c r="W294" s="1885"/>
      <c r="X294" s="1885"/>
      <c r="Y294" s="1885"/>
    </row>
    <row r="295" spans="1:25" ht="15">
      <c r="A295" s="1877" t="s">
        <v>2179</v>
      </c>
      <c r="B295" s="1878"/>
      <c r="C295" s="1832"/>
      <c r="D295" s="1833"/>
      <c r="E295" s="1890"/>
      <c r="F295" s="1890"/>
      <c r="G295" s="1832"/>
      <c r="H295" s="1881"/>
      <c r="I295" s="1869"/>
      <c r="J295" s="1869"/>
      <c r="K295" s="1869"/>
      <c r="L295" s="1885"/>
      <c r="M295" s="1885"/>
      <c r="N295" s="1885"/>
      <c r="O295" s="1885"/>
      <c r="P295" s="1885"/>
      <c r="Q295" s="1885"/>
      <c r="R295" s="1885"/>
      <c r="S295" s="1885"/>
      <c r="T295" s="1885"/>
      <c r="U295" s="1885"/>
      <c r="V295" s="1885"/>
      <c r="W295" s="1885"/>
      <c r="X295" s="1885"/>
      <c r="Y295" s="1885"/>
    </row>
    <row r="296" spans="1:25" ht="15">
      <c r="A296" s="1877" t="s">
        <v>2179</v>
      </c>
      <c r="B296" s="1878"/>
      <c r="C296" s="1832"/>
      <c r="D296" s="1833"/>
      <c r="E296" s="1890"/>
      <c r="F296" s="1890"/>
      <c r="G296" s="1832"/>
      <c r="H296" s="1881"/>
      <c r="I296" s="1869"/>
      <c r="J296" s="1869"/>
      <c r="K296" s="1869"/>
      <c r="L296" s="1885"/>
      <c r="M296" s="1885"/>
      <c r="N296" s="1885"/>
      <c r="O296" s="1885"/>
      <c r="P296" s="1885"/>
      <c r="Q296" s="1885"/>
      <c r="R296" s="1885"/>
      <c r="S296" s="1885"/>
      <c r="T296" s="1885"/>
      <c r="U296" s="1885"/>
      <c r="V296" s="1885"/>
      <c r="W296" s="1885"/>
      <c r="X296" s="1885"/>
      <c r="Y296" s="1885"/>
    </row>
    <row r="297" spans="1:25" ht="15">
      <c r="A297" s="1877" t="s">
        <v>2179</v>
      </c>
      <c r="B297" s="1878"/>
      <c r="C297" s="1832"/>
      <c r="D297" s="1833"/>
      <c r="E297" s="1890"/>
      <c r="F297" s="1890"/>
      <c r="G297" s="1832"/>
      <c r="H297" s="1881"/>
      <c r="I297" s="1869"/>
      <c r="J297" s="1869"/>
      <c r="K297" s="1869"/>
      <c r="L297" s="1885"/>
      <c r="M297" s="1885"/>
      <c r="N297" s="1885"/>
      <c r="O297" s="1885"/>
      <c r="P297" s="1885"/>
      <c r="Q297" s="1885"/>
      <c r="R297" s="1885"/>
      <c r="S297" s="1885"/>
      <c r="T297" s="1885"/>
      <c r="U297" s="1885"/>
      <c r="V297" s="1885"/>
      <c r="W297" s="1885"/>
      <c r="X297" s="1885"/>
      <c r="Y297" s="1885"/>
    </row>
    <row r="298" spans="1:25" ht="15">
      <c r="A298" s="1877" t="s">
        <v>2179</v>
      </c>
      <c r="B298" s="1878"/>
      <c r="C298" s="1832"/>
      <c r="D298" s="1833"/>
      <c r="E298" s="1890"/>
      <c r="F298" s="1890"/>
      <c r="G298" s="1832"/>
      <c r="H298" s="1881"/>
      <c r="I298" s="1869"/>
      <c r="J298" s="1869"/>
      <c r="K298" s="1869"/>
      <c r="L298" s="1885"/>
      <c r="M298" s="1885"/>
      <c r="N298" s="1885"/>
      <c r="O298" s="1885"/>
      <c r="P298" s="1885"/>
      <c r="Q298" s="1885"/>
      <c r="R298" s="1885"/>
      <c r="S298" s="1885"/>
      <c r="T298" s="1885"/>
      <c r="U298" s="1885"/>
      <c r="V298" s="1885"/>
      <c r="W298" s="1885"/>
      <c r="X298" s="1885"/>
      <c r="Y298" s="1885"/>
    </row>
    <row r="299" spans="1:25" ht="15">
      <c r="A299" s="1877" t="s">
        <v>2179</v>
      </c>
      <c r="B299" s="1878"/>
      <c r="C299" s="1832"/>
      <c r="D299" s="1833"/>
      <c r="E299" s="1890"/>
      <c r="F299" s="1890"/>
      <c r="G299" s="1832"/>
      <c r="H299" s="1881"/>
      <c r="I299" s="1869"/>
      <c r="J299" s="1869"/>
      <c r="K299" s="1869"/>
      <c r="L299" s="1885"/>
      <c r="M299" s="1885"/>
      <c r="N299" s="1885"/>
      <c r="O299" s="1885"/>
      <c r="P299" s="1885"/>
      <c r="Q299" s="1885"/>
      <c r="R299" s="1885"/>
      <c r="S299" s="1885"/>
      <c r="T299" s="1885"/>
      <c r="U299" s="1885"/>
      <c r="V299" s="1885"/>
      <c r="W299" s="1885"/>
      <c r="X299" s="1885"/>
      <c r="Y299" s="1885"/>
    </row>
    <row r="300" spans="1:25" ht="15">
      <c r="A300" s="1877" t="s">
        <v>2179</v>
      </c>
      <c r="B300" s="1878"/>
      <c r="C300" s="1832"/>
      <c r="D300" s="1833"/>
      <c r="E300" s="1890"/>
      <c r="F300" s="1890"/>
      <c r="G300" s="1832"/>
      <c r="H300" s="1881"/>
      <c r="I300" s="1869"/>
      <c r="J300" s="1869"/>
      <c r="K300" s="1869"/>
      <c r="L300" s="1885"/>
      <c r="M300" s="1885"/>
      <c r="N300" s="1885"/>
      <c r="O300" s="1885"/>
      <c r="P300" s="1885"/>
      <c r="Q300" s="1885"/>
      <c r="R300" s="1885"/>
      <c r="S300" s="1885"/>
      <c r="T300" s="1885"/>
      <c r="U300" s="1885"/>
      <c r="V300" s="1885"/>
      <c r="W300" s="1885"/>
      <c r="X300" s="1885"/>
      <c r="Y300" s="1885"/>
    </row>
    <row r="301" spans="1:25" ht="15">
      <c r="A301" s="1877" t="s">
        <v>2179</v>
      </c>
      <c r="B301" s="1878"/>
      <c r="C301" s="1832"/>
      <c r="D301" s="1833"/>
      <c r="E301" s="1890"/>
      <c r="F301" s="1890"/>
      <c r="G301" s="1832"/>
      <c r="H301" s="1881"/>
      <c r="I301" s="1869"/>
      <c r="J301" s="1869"/>
      <c r="K301" s="1869"/>
      <c r="L301" s="1885"/>
      <c r="M301" s="1885"/>
      <c r="N301" s="1885"/>
      <c r="O301" s="1885"/>
      <c r="P301" s="1885"/>
      <c r="Q301" s="1885"/>
      <c r="R301" s="1885"/>
      <c r="S301" s="1885"/>
      <c r="T301" s="1885"/>
      <c r="U301" s="1885"/>
      <c r="V301" s="1885"/>
      <c r="W301" s="1885"/>
      <c r="X301" s="1885"/>
      <c r="Y301" s="1885"/>
    </row>
    <row r="302" spans="1:25" ht="15">
      <c r="A302" s="1877" t="s">
        <v>2179</v>
      </c>
      <c r="B302" s="1878"/>
      <c r="C302" s="1832"/>
      <c r="D302" s="1833"/>
      <c r="E302" s="1890"/>
      <c r="F302" s="1890"/>
      <c r="G302" s="1832"/>
      <c r="H302" s="1881"/>
      <c r="I302" s="1869"/>
      <c r="J302" s="1869"/>
      <c r="K302" s="1869"/>
      <c r="L302" s="1885"/>
      <c r="M302" s="1885"/>
      <c r="N302" s="1885"/>
      <c r="O302" s="1885"/>
      <c r="P302" s="1885"/>
      <c r="Q302" s="1885"/>
      <c r="R302" s="1885"/>
      <c r="S302" s="1885"/>
      <c r="T302" s="1885"/>
      <c r="U302" s="1885"/>
      <c r="V302" s="1885"/>
      <c r="W302" s="1885"/>
      <c r="X302" s="1885"/>
      <c r="Y302" s="1885"/>
    </row>
    <row r="303" spans="1:25" ht="15">
      <c r="A303" s="1877" t="s">
        <v>2179</v>
      </c>
      <c r="B303" s="1878"/>
      <c r="C303" s="1832"/>
      <c r="D303" s="1833"/>
      <c r="E303" s="1890"/>
      <c r="F303" s="1890"/>
      <c r="G303" s="1832"/>
      <c r="H303" s="1881"/>
      <c r="I303" s="1869"/>
      <c r="J303" s="1869"/>
      <c r="K303" s="1869"/>
      <c r="L303" s="1885"/>
      <c r="M303" s="1885"/>
      <c r="N303" s="1885"/>
      <c r="O303" s="1885"/>
      <c r="P303" s="1885"/>
      <c r="Q303" s="1885"/>
      <c r="R303" s="1885"/>
      <c r="S303" s="1885"/>
      <c r="T303" s="1885"/>
      <c r="U303" s="1885"/>
      <c r="V303" s="1885"/>
      <c r="W303" s="1885"/>
      <c r="X303" s="1885"/>
      <c r="Y303" s="1885"/>
    </row>
    <row r="304" spans="1:25" ht="15">
      <c r="A304" s="1877" t="s">
        <v>2179</v>
      </c>
      <c r="B304" s="1878"/>
      <c r="C304" s="1832"/>
      <c r="D304" s="1833"/>
      <c r="E304" s="1890"/>
      <c r="F304" s="1890"/>
      <c r="G304" s="1832"/>
      <c r="H304" s="1881"/>
      <c r="I304" s="1869"/>
      <c r="J304" s="1869"/>
      <c r="K304" s="1869"/>
      <c r="L304" s="1885"/>
      <c r="M304" s="1885"/>
      <c r="N304" s="1885"/>
      <c r="O304" s="1885"/>
      <c r="P304" s="1885"/>
      <c r="Q304" s="1885"/>
      <c r="R304" s="1885"/>
      <c r="S304" s="1885"/>
      <c r="T304" s="1885"/>
      <c r="U304" s="1885"/>
      <c r="V304" s="1885"/>
      <c r="W304" s="1885"/>
      <c r="X304" s="1885"/>
      <c r="Y304" s="1885"/>
    </row>
    <row r="305" spans="1:25" ht="15">
      <c r="A305" s="1877" t="s">
        <v>2179</v>
      </c>
      <c r="B305" s="1878"/>
      <c r="C305" s="1832"/>
      <c r="D305" s="1833"/>
      <c r="E305" s="1890"/>
      <c r="F305" s="1890"/>
      <c r="G305" s="1832"/>
      <c r="H305" s="1881"/>
      <c r="I305" s="1869"/>
      <c r="J305" s="1869"/>
      <c r="K305" s="1869"/>
      <c r="L305" s="1885"/>
      <c r="M305" s="1885"/>
      <c r="N305" s="1885"/>
      <c r="O305" s="1885"/>
      <c r="P305" s="1885"/>
      <c r="Q305" s="1885"/>
      <c r="R305" s="1885"/>
      <c r="S305" s="1885"/>
      <c r="T305" s="1885"/>
      <c r="U305" s="1885"/>
      <c r="V305" s="1885"/>
      <c r="W305" s="1885"/>
      <c r="X305" s="1885"/>
      <c r="Y305" s="1885"/>
    </row>
    <row r="306" spans="1:25" ht="15">
      <c r="A306" s="1877" t="s">
        <v>2179</v>
      </c>
      <c r="B306" s="1878"/>
      <c r="C306" s="1832"/>
      <c r="D306" s="1833"/>
      <c r="E306" s="1890"/>
      <c r="F306" s="1890"/>
      <c r="G306" s="1832"/>
      <c r="H306" s="1881"/>
      <c r="I306" s="1869"/>
      <c r="J306" s="1869"/>
      <c r="K306" s="1869"/>
      <c r="L306" s="1885"/>
      <c r="M306" s="1885"/>
      <c r="N306" s="1885"/>
      <c r="O306" s="1885"/>
      <c r="P306" s="1885"/>
      <c r="Q306" s="1885"/>
      <c r="R306" s="1885"/>
      <c r="S306" s="1885"/>
      <c r="T306" s="1885"/>
      <c r="U306" s="1885"/>
      <c r="V306" s="1885"/>
      <c r="W306" s="1885"/>
      <c r="X306" s="1885"/>
      <c r="Y306" s="1885"/>
    </row>
    <row r="307" spans="1:25" ht="15">
      <c r="A307" s="1877" t="s">
        <v>2179</v>
      </c>
      <c r="B307" s="1878"/>
      <c r="C307" s="1832"/>
      <c r="D307" s="1833"/>
      <c r="E307" s="1890"/>
      <c r="F307" s="1890"/>
      <c r="G307" s="1832"/>
      <c r="H307" s="1881"/>
      <c r="I307" s="1869"/>
      <c r="J307" s="1869"/>
      <c r="K307" s="1869"/>
      <c r="L307" s="1885"/>
      <c r="M307" s="1885"/>
      <c r="N307" s="1885"/>
      <c r="O307" s="1885"/>
      <c r="P307" s="1885"/>
      <c r="Q307" s="1885"/>
      <c r="R307" s="1885"/>
      <c r="S307" s="1885"/>
      <c r="T307" s="1885"/>
      <c r="U307" s="1885"/>
      <c r="V307" s="1885"/>
      <c r="W307" s="1885"/>
      <c r="X307" s="1885"/>
      <c r="Y307" s="1885"/>
    </row>
    <row r="308" spans="1:25" ht="15">
      <c r="A308" s="1877" t="s">
        <v>2179</v>
      </c>
      <c r="B308" s="1878"/>
      <c r="C308" s="1832"/>
      <c r="D308" s="1833"/>
      <c r="E308" s="1890"/>
      <c r="F308" s="1890"/>
      <c r="G308" s="1832"/>
      <c r="H308" s="1881"/>
      <c r="I308" s="1869"/>
      <c r="J308" s="1869"/>
      <c r="K308" s="1869"/>
      <c r="L308" s="1885"/>
      <c r="M308" s="1885"/>
      <c r="N308" s="1885"/>
      <c r="O308" s="1885"/>
      <c r="P308" s="1885"/>
      <c r="Q308" s="1885"/>
      <c r="R308" s="1885"/>
      <c r="S308" s="1885"/>
      <c r="T308" s="1885"/>
      <c r="U308" s="1885"/>
      <c r="V308" s="1885"/>
      <c r="W308" s="1885"/>
      <c r="X308" s="1885"/>
      <c r="Y308" s="1885"/>
    </row>
    <row r="309" spans="1:25" ht="15">
      <c r="A309" s="1877" t="s">
        <v>2179</v>
      </c>
      <c r="B309" s="1878"/>
      <c r="C309" s="1832"/>
      <c r="D309" s="1833"/>
      <c r="E309" s="1890"/>
      <c r="F309" s="1890"/>
      <c r="G309" s="1832"/>
      <c r="H309" s="1881"/>
      <c r="I309" s="1869"/>
      <c r="J309" s="1869"/>
      <c r="K309" s="1869"/>
      <c r="L309" s="1885"/>
      <c r="M309" s="1885"/>
      <c r="N309" s="1885"/>
      <c r="O309" s="1885"/>
      <c r="P309" s="1885"/>
      <c r="Q309" s="1885"/>
      <c r="R309" s="1885"/>
      <c r="S309" s="1885"/>
      <c r="T309" s="1885"/>
      <c r="U309" s="1885"/>
      <c r="V309" s="1885"/>
      <c r="W309" s="1885"/>
      <c r="X309" s="1885"/>
      <c r="Y309" s="1885"/>
    </row>
    <row r="310" spans="1:25" ht="15">
      <c r="A310" s="1877" t="s">
        <v>2179</v>
      </c>
      <c r="B310" s="1878"/>
      <c r="C310" s="1832"/>
      <c r="D310" s="1833"/>
      <c r="E310" s="1890"/>
      <c r="F310" s="1890"/>
      <c r="G310" s="1832"/>
      <c r="H310" s="1881"/>
      <c r="I310" s="1869"/>
      <c r="J310" s="1869"/>
      <c r="K310" s="1869"/>
      <c r="L310" s="1885"/>
      <c r="M310" s="1885"/>
      <c r="N310" s="1885"/>
      <c r="O310" s="1885"/>
      <c r="P310" s="1885"/>
      <c r="Q310" s="1885"/>
      <c r="R310" s="1885"/>
      <c r="S310" s="1885"/>
      <c r="T310" s="1885"/>
      <c r="U310" s="1885"/>
      <c r="V310" s="1885"/>
      <c r="W310" s="1885"/>
      <c r="X310" s="1885"/>
      <c r="Y310" s="1885"/>
    </row>
    <row r="311" spans="1:25" ht="15">
      <c r="A311" s="1877" t="s">
        <v>2179</v>
      </c>
      <c r="B311" s="1878"/>
      <c r="C311" s="1832"/>
      <c r="D311" s="1833"/>
      <c r="E311" s="1890"/>
      <c r="F311" s="1890"/>
      <c r="G311" s="1832"/>
      <c r="H311" s="1881"/>
      <c r="I311" s="1869"/>
      <c r="J311" s="1869"/>
      <c r="K311" s="1869"/>
      <c r="L311" s="1885"/>
      <c r="M311" s="1885"/>
      <c r="N311" s="1885"/>
      <c r="O311" s="1885"/>
      <c r="P311" s="1885"/>
      <c r="Q311" s="1885"/>
      <c r="R311" s="1885"/>
      <c r="S311" s="1885"/>
      <c r="T311" s="1885"/>
      <c r="U311" s="1885"/>
      <c r="V311" s="1885"/>
      <c r="W311" s="1885"/>
      <c r="X311" s="1885"/>
      <c r="Y311" s="1885"/>
    </row>
    <row r="312" spans="1:25" ht="15">
      <c r="A312" s="1877" t="s">
        <v>2179</v>
      </c>
      <c r="B312" s="1878"/>
      <c r="C312" s="1832"/>
      <c r="D312" s="1833"/>
      <c r="E312" s="1890"/>
      <c r="F312" s="1890"/>
      <c r="G312" s="1832"/>
      <c r="H312" s="1881"/>
      <c r="I312" s="1869"/>
      <c r="J312" s="1869"/>
      <c r="K312" s="1869"/>
      <c r="L312" s="1885"/>
      <c r="M312" s="1885"/>
      <c r="N312" s="1885"/>
      <c r="O312" s="1885"/>
      <c r="P312" s="1885"/>
      <c r="Q312" s="1885"/>
      <c r="R312" s="1885"/>
      <c r="S312" s="1885"/>
      <c r="T312" s="1885"/>
      <c r="U312" s="1885"/>
      <c r="V312" s="1885"/>
      <c r="W312" s="1885"/>
      <c r="X312" s="1885"/>
      <c r="Y312" s="1885"/>
    </row>
    <row r="313" spans="1:25" ht="15">
      <c r="A313" s="1877" t="s">
        <v>2179</v>
      </c>
      <c r="B313" s="1878"/>
      <c r="C313" s="1832"/>
      <c r="D313" s="1833"/>
      <c r="E313" s="1890"/>
      <c r="F313" s="1890"/>
      <c r="G313" s="1832"/>
      <c r="H313" s="1881"/>
      <c r="I313" s="1869"/>
      <c r="J313" s="1869"/>
      <c r="K313" s="1869"/>
      <c r="L313" s="1885"/>
      <c r="M313" s="1885"/>
      <c r="N313" s="1885"/>
      <c r="O313" s="1885"/>
      <c r="P313" s="1885"/>
      <c r="Q313" s="1885"/>
      <c r="R313" s="1885"/>
      <c r="S313" s="1885"/>
      <c r="T313" s="1885"/>
      <c r="U313" s="1885"/>
      <c r="V313" s="1885"/>
      <c r="W313" s="1885"/>
      <c r="X313" s="1885"/>
      <c r="Y313" s="1885"/>
    </row>
    <row r="314" spans="1:25" ht="15">
      <c r="A314" s="1877" t="s">
        <v>2179</v>
      </c>
      <c r="B314" s="1878"/>
      <c r="C314" s="1832"/>
      <c r="D314" s="1833"/>
      <c r="E314" s="1890"/>
      <c r="F314" s="1890"/>
      <c r="G314" s="1832"/>
      <c r="H314" s="1881"/>
      <c r="I314" s="1869"/>
      <c r="J314" s="1869"/>
      <c r="K314" s="1869"/>
      <c r="L314" s="1885"/>
      <c r="M314" s="1885"/>
      <c r="N314" s="1885"/>
      <c r="O314" s="1885"/>
      <c r="P314" s="1885"/>
      <c r="Q314" s="1885"/>
      <c r="R314" s="1885"/>
      <c r="S314" s="1885"/>
      <c r="T314" s="1885"/>
      <c r="U314" s="1885"/>
      <c r="V314" s="1885"/>
      <c r="W314" s="1885"/>
      <c r="X314" s="1885"/>
      <c r="Y314" s="1885"/>
    </row>
    <row r="315" spans="1:25" ht="15">
      <c r="A315" s="1877" t="s">
        <v>2179</v>
      </c>
      <c r="B315" s="1878"/>
      <c r="C315" s="1832"/>
      <c r="D315" s="1833"/>
      <c r="E315" s="1890"/>
      <c r="F315" s="1890"/>
      <c r="G315" s="1832"/>
      <c r="H315" s="1881"/>
      <c r="I315" s="1869"/>
      <c r="J315" s="1869"/>
      <c r="K315" s="1869"/>
      <c r="L315" s="1885"/>
      <c r="M315" s="1885"/>
      <c r="N315" s="1885"/>
      <c r="O315" s="1885"/>
      <c r="P315" s="1885"/>
      <c r="Q315" s="1885"/>
      <c r="R315" s="1885"/>
      <c r="S315" s="1885"/>
      <c r="T315" s="1885"/>
      <c r="U315" s="1885"/>
      <c r="V315" s="1885"/>
      <c r="W315" s="1885"/>
      <c r="X315" s="1885"/>
      <c r="Y315" s="1885"/>
    </row>
    <row r="316" spans="1:25" ht="15">
      <c r="A316" s="1877" t="s">
        <v>2179</v>
      </c>
      <c r="B316" s="1878"/>
      <c r="C316" s="1832"/>
      <c r="D316" s="1833"/>
      <c r="E316" s="1890"/>
      <c r="F316" s="1890"/>
      <c r="G316" s="1832"/>
      <c r="H316" s="1881"/>
      <c r="I316" s="1869"/>
      <c r="J316" s="1869"/>
      <c r="K316" s="1869"/>
      <c r="L316" s="1885"/>
      <c r="M316" s="1885"/>
      <c r="N316" s="1885"/>
      <c r="O316" s="1885"/>
      <c r="P316" s="1885"/>
      <c r="Q316" s="1885"/>
      <c r="R316" s="1885"/>
      <c r="S316" s="1885"/>
      <c r="T316" s="1885"/>
      <c r="U316" s="1885"/>
      <c r="V316" s="1885"/>
      <c r="W316" s="1885"/>
      <c r="X316" s="1885"/>
      <c r="Y316" s="1885"/>
    </row>
    <row r="317" spans="1:25" ht="15">
      <c r="A317" s="1877" t="s">
        <v>2179</v>
      </c>
      <c r="B317" s="1878"/>
      <c r="C317" s="1832"/>
      <c r="D317" s="1833"/>
      <c r="E317" s="1890"/>
      <c r="F317" s="1890"/>
      <c r="G317" s="1832"/>
      <c r="H317" s="1881"/>
      <c r="I317" s="1869"/>
      <c r="J317" s="1869"/>
      <c r="K317" s="1869"/>
      <c r="L317" s="1885"/>
      <c r="M317" s="1885"/>
      <c r="N317" s="1885"/>
      <c r="O317" s="1885"/>
      <c r="P317" s="1885"/>
      <c r="Q317" s="1885"/>
      <c r="R317" s="1885"/>
      <c r="S317" s="1885"/>
      <c r="T317" s="1885"/>
      <c r="U317" s="1885"/>
      <c r="V317" s="1885"/>
      <c r="W317" s="1885"/>
      <c r="X317" s="1885"/>
      <c r="Y317" s="1885"/>
    </row>
    <row r="318" spans="1:25" ht="15">
      <c r="A318" s="1877" t="s">
        <v>2179</v>
      </c>
      <c r="B318" s="1878"/>
      <c r="C318" s="1832"/>
      <c r="D318" s="1833"/>
      <c r="E318" s="1890"/>
      <c r="F318" s="1890"/>
      <c r="G318" s="1832"/>
      <c r="H318" s="1881"/>
      <c r="I318" s="1869"/>
      <c r="J318" s="1869"/>
      <c r="K318" s="1869"/>
      <c r="L318" s="1885"/>
      <c r="M318" s="1885"/>
      <c r="N318" s="1885"/>
      <c r="O318" s="1885"/>
      <c r="P318" s="1885"/>
      <c r="Q318" s="1885"/>
      <c r="R318" s="1885"/>
      <c r="S318" s="1885"/>
      <c r="T318" s="1885"/>
      <c r="U318" s="1885"/>
      <c r="V318" s="1885"/>
      <c r="W318" s="1885"/>
      <c r="X318" s="1885"/>
      <c r="Y318" s="1885"/>
    </row>
    <row r="319" spans="1:25" ht="15">
      <c r="A319" s="1877" t="s">
        <v>2179</v>
      </c>
      <c r="B319" s="1878"/>
      <c r="C319" s="1832"/>
      <c r="D319" s="1833"/>
      <c r="E319" s="1890"/>
      <c r="F319" s="1890"/>
      <c r="G319" s="1832"/>
      <c r="H319" s="1881"/>
      <c r="I319" s="1869"/>
      <c r="J319" s="1869"/>
      <c r="K319" s="1869"/>
      <c r="L319" s="1885"/>
      <c r="M319" s="1885"/>
      <c r="N319" s="1885"/>
      <c r="O319" s="1885"/>
      <c r="P319" s="1885"/>
      <c r="Q319" s="1885"/>
      <c r="R319" s="1885"/>
      <c r="S319" s="1885"/>
      <c r="T319" s="1885"/>
      <c r="U319" s="1885"/>
      <c r="V319" s="1885"/>
      <c r="W319" s="1885"/>
      <c r="X319" s="1885"/>
      <c r="Y319" s="1885"/>
    </row>
    <row r="320" spans="1:25" ht="15">
      <c r="A320" s="1877" t="s">
        <v>2179</v>
      </c>
      <c r="B320" s="1878"/>
      <c r="C320" s="1832"/>
      <c r="D320" s="1833"/>
      <c r="E320" s="1890"/>
      <c r="F320" s="1890"/>
      <c r="G320" s="1832"/>
      <c r="H320" s="1881"/>
      <c r="I320" s="1869"/>
      <c r="J320" s="1869"/>
      <c r="K320" s="1869"/>
      <c r="L320" s="1885"/>
      <c r="M320" s="1885"/>
      <c r="N320" s="1885"/>
      <c r="O320" s="1885"/>
      <c r="P320" s="1885"/>
      <c r="Q320" s="1885"/>
      <c r="R320" s="1885"/>
      <c r="S320" s="1885"/>
      <c r="T320" s="1885"/>
      <c r="U320" s="1885"/>
      <c r="V320" s="1885"/>
      <c r="W320" s="1885"/>
      <c r="X320" s="1885"/>
      <c r="Y320" s="1885"/>
    </row>
    <row r="321" spans="1:25" ht="15">
      <c r="A321" s="1877" t="s">
        <v>2179</v>
      </c>
      <c r="B321" s="1878"/>
      <c r="C321" s="1832"/>
      <c r="D321" s="1833"/>
      <c r="E321" s="1890"/>
      <c r="F321" s="1890"/>
      <c r="G321" s="1832"/>
      <c r="H321" s="1881"/>
      <c r="I321" s="1869"/>
      <c r="J321" s="1869"/>
      <c r="K321" s="1869"/>
      <c r="L321" s="1885"/>
      <c r="M321" s="1885"/>
      <c r="N321" s="1885"/>
      <c r="O321" s="1885"/>
      <c r="P321" s="1885"/>
      <c r="Q321" s="1885"/>
      <c r="R321" s="1885"/>
      <c r="S321" s="1885"/>
      <c r="T321" s="1885"/>
      <c r="U321" s="1885"/>
      <c r="V321" s="1885"/>
      <c r="W321" s="1885"/>
      <c r="X321" s="1885"/>
      <c r="Y321" s="1885"/>
    </row>
    <row r="322" spans="1:25" ht="15">
      <c r="A322" s="1877" t="s">
        <v>2179</v>
      </c>
      <c r="B322" s="1878"/>
      <c r="C322" s="1832"/>
      <c r="D322" s="1833"/>
      <c r="E322" s="1890"/>
      <c r="F322" s="1890"/>
      <c r="G322" s="1832"/>
      <c r="H322" s="1881"/>
      <c r="I322" s="1869"/>
      <c r="J322" s="1869"/>
      <c r="K322" s="1869"/>
      <c r="L322" s="1885"/>
      <c r="M322" s="1885"/>
      <c r="N322" s="1885"/>
      <c r="O322" s="1885"/>
      <c r="P322" s="1885"/>
      <c r="Q322" s="1885"/>
      <c r="R322" s="1885"/>
      <c r="S322" s="1885"/>
      <c r="T322" s="1885"/>
      <c r="U322" s="1885"/>
      <c r="V322" s="1885"/>
      <c r="W322" s="1885"/>
      <c r="X322" s="1885"/>
      <c r="Y322" s="1885"/>
    </row>
    <row r="323" spans="1:25" ht="15">
      <c r="A323" s="1877" t="s">
        <v>2179</v>
      </c>
      <c r="B323" s="1878"/>
      <c r="C323" s="1832"/>
      <c r="D323" s="1833"/>
      <c r="E323" s="1890"/>
      <c r="F323" s="1890"/>
      <c r="G323" s="1832"/>
      <c r="H323" s="1881"/>
      <c r="I323" s="1869"/>
      <c r="J323" s="1869"/>
      <c r="K323" s="1869"/>
      <c r="L323" s="1885"/>
      <c r="M323" s="1885"/>
      <c r="N323" s="1885"/>
      <c r="O323" s="1885"/>
      <c r="P323" s="1885"/>
      <c r="Q323" s="1885"/>
      <c r="R323" s="1885"/>
      <c r="S323" s="1885"/>
      <c r="T323" s="1885"/>
      <c r="U323" s="1885"/>
      <c r="V323" s="1885"/>
      <c r="W323" s="1885"/>
      <c r="X323" s="1885"/>
      <c r="Y323" s="1885"/>
    </row>
    <row r="324" spans="1:25" ht="15">
      <c r="A324" s="1877" t="s">
        <v>2179</v>
      </c>
      <c r="B324" s="1878"/>
      <c r="C324" s="1832"/>
      <c r="D324" s="1833"/>
      <c r="E324" s="1890"/>
      <c r="F324" s="1890"/>
      <c r="G324" s="1832"/>
      <c r="H324" s="1881"/>
      <c r="I324" s="1869"/>
      <c r="J324" s="1869"/>
      <c r="K324" s="1869"/>
      <c r="L324" s="1885"/>
      <c r="M324" s="1885"/>
      <c r="N324" s="1885"/>
      <c r="O324" s="1885"/>
      <c r="P324" s="1885"/>
      <c r="Q324" s="1885"/>
      <c r="R324" s="1885"/>
      <c r="S324" s="1885"/>
      <c r="T324" s="1885"/>
      <c r="U324" s="1885"/>
      <c r="V324" s="1885"/>
      <c r="W324" s="1885"/>
      <c r="X324" s="1885"/>
      <c r="Y324" s="1885"/>
    </row>
    <row r="325" spans="1:25" ht="15">
      <c r="A325" s="1877" t="s">
        <v>2179</v>
      </c>
      <c r="B325" s="1878"/>
      <c r="C325" s="1832"/>
      <c r="D325" s="1833"/>
      <c r="E325" s="1890"/>
      <c r="F325" s="1890"/>
      <c r="G325" s="1832"/>
      <c r="H325" s="1881"/>
      <c r="I325" s="1869"/>
      <c r="J325" s="1869"/>
      <c r="K325" s="1869"/>
      <c r="L325" s="1885"/>
      <c r="M325" s="1885"/>
      <c r="N325" s="1885"/>
      <c r="O325" s="1885"/>
      <c r="P325" s="1885"/>
      <c r="Q325" s="1885"/>
      <c r="R325" s="1885"/>
      <c r="S325" s="1885"/>
      <c r="T325" s="1885"/>
      <c r="U325" s="1885"/>
      <c r="V325" s="1885"/>
      <c r="W325" s="1885"/>
      <c r="X325" s="1885"/>
      <c r="Y325" s="1885"/>
    </row>
    <row r="326" spans="1:25" ht="15">
      <c r="A326" s="1877" t="s">
        <v>2179</v>
      </c>
      <c r="B326" s="1878"/>
      <c r="C326" s="1832"/>
      <c r="D326" s="1833"/>
      <c r="E326" s="1890"/>
      <c r="F326" s="1890"/>
      <c r="G326" s="1832"/>
      <c r="H326" s="1881"/>
      <c r="I326" s="1869"/>
      <c r="J326" s="1869"/>
      <c r="K326" s="1869"/>
      <c r="L326" s="1885"/>
      <c r="M326" s="1885"/>
      <c r="N326" s="1885"/>
      <c r="O326" s="1885"/>
      <c r="P326" s="1885"/>
      <c r="Q326" s="1885"/>
      <c r="R326" s="1885"/>
      <c r="S326" s="1885"/>
      <c r="T326" s="1885"/>
      <c r="U326" s="1885"/>
      <c r="V326" s="1885"/>
      <c r="W326" s="1885"/>
      <c r="X326" s="1885"/>
      <c r="Y326" s="1885"/>
    </row>
    <row r="327" spans="1:25" ht="15">
      <c r="A327" s="1877" t="s">
        <v>2179</v>
      </c>
      <c r="B327" s="1878"/>
      <c r="C327" s="1832"/>
      <c r="D327" s="1833"/>
      <c r="E327" s="1890"/>
      <c r="F327" s="1890"/>
      <c r="G327" s="1832"/>
      <c r="H327" s="1881"/>
      <c r="I327" s="1869"/>
      <c r="J327" s="1869"/>
      <c r="K327" s="1869"/>
      <c r="L327" s="1885"/>
      <c r="M327" s="1885"/>
      <c r="N327" s="1885"/>
      <c r="O327" s="1885"/>
      <c r="P327" s="1885"/>
      <c r="Q327" s="1885"/>
      <c r="R327" s="1885"/>
      <c r="S327" s="1885"/>
      <c r="T327" s="1885"/>
      <c r="U327" s="1885"/>
      <c r="V327" s="1885"/>
      <c r="W327" s="1885"/>
      <c r="X327" s="1885"/>
      <c r="Y327" s="1885"/>
    </row>
    <row r="328" spans="1:25" ht="15">
      <c r="A328" s="1877" t="s">
        <v>2179</v>
      </c>
      <c r="B328" s="1878"/>
      <c r="C328" s="1832"/>
      <c r="D328" s="1833"/>
      <c r="E328" s="1890"/>
      <c r="F328" s="1890"/>
      <c r="G328" s="1832"/>
      <c r="H328" s="1881"/>
      <c r="I328" s="1869"/>
      <c r="J328" s="1869"/>
      <c r="K328" s="1869"/>
      <c r="L328" s="1885"/>
      <c r="M328" s="1885"/>
      <c r="N328" s="1885"/>
      <c r="O328" s="1885"/>
      <c r="P328" s="1885"/>
      <c r="Q328" s="1885"/>
      <c r="R328" s="1885"/>
      <c r="S328" s="1885"/>
      <c r="T328" s="1885"/>
      <c r="U328" s="1885"/>
      <c r="V328" s="1885"/>
      <c r="W328" s="1885"/>
      <c r="X328" s="1885"/>
      <c r="Y328" s="1885"/>
    </row>
    <row r="329" spans="1:25" ht="15">
      <c r="A329" s="1877" t="s">
        <v>2179</v>
      </c>
      <c r="B329" s="1878"/>
      <c r="C329" s="1832"/>
      <c r="D329" s="1833"/>
      <c r="E329" s="1890"/>
      <c r="F329" s="1890"/>
      <c r="G329" s="1832"/>
      <c r="H329" s="1881"/>
      <c r="I329" s="1869"/>
      <c r="J329" s="1869"/>
      <c r="K329" s="1869"/>
      <c r="L329" s="1885"/>
      <c r="M329" s="1885"/>
      <c r="N329" s="1885"/>
      <c r="O329" s="1885"/>
      <c r="P329" s="1885"/>
      <c r="Q329" s="1885"/>
      <c r="R329" s="1885"/>
      <c r="S329" s="1885"/>
      <c r="T329" s="1885"/>
      <c r="U329" s="1885"/>
      <c r="V329" s="1885"/>
      <c r="W329" s="1885"/>
      <c r="X329" s="1885"/>
      <c r="Y329" s="1885"/>
    </row>
    <row r="330" spans="1:25" ht="15">
      <c r="A330" s="1877" t="s">
        <v>2179</v>
      </c>
      <c r="B330" s="1878"/>
      <c r="C330" s="1832"/>
      <c r="D330" s="1833"/>
      <c r="E330" s="1890"/>
      <c r="F330" s="1890"/>
      <c r="G330" s="1832"/>
      <c r="H330" s="1881"/>
      <c r="I330" s="1869"/>
      <c r="J330" s="1869"/>
      <c r="K330" s="1869"/>
      <c r="L330" s="1885"/>
      <c r="M330" s="1885"/>
      <c r="N330" s="1885"/>
      <c r="O330" s="1885"/>
      <c r="P330" s="1885"/>
      <c r="Q330" s="1885"/>
      <c r="R330" s="1885"/>
      <c r="S330" s="1885"/>
      <c r="T330" s="1885"/>
      <c r="U330" s="1885"/>
      <c r="V330" s="1885"/>
      <c r="W330" s="1885"/>
      <c r="X330" s="1885"/>
      <c r="Y330" s="1885"/>
    </row>
    <row r="331" spans="1:25" ht="15">
      <c r="A331" s="1877" t="s">
        <v>2179</v>
      </c>
      <c r="B331" s="1878"/>
      <c r="C331" s="1832"/>
      <c r="D331" s="1833"/>
      <c r="E331" s="1890"/>
      <c r="F331" s="1890"/>
      <c r="G331" s="1832"/>
      <c r="H331" s="1881"/>
      <c r="I331" s="1869"/>
      <c r="J331" s="1869"/>
      <c r="K331" s="1869"/>
      <c r="L331" s="1885"/>
      <c r="M331" s="1885"/>
      <c r="N331" s="1885"/>
      <c r="O331" s="1885"/>
      <c r="P331" s="1885"/>
      <c r="Q331" s="1885"/>
      <c r="R331" s="1885"/>
      <c r="S331" s="1885"/>
      <c r="T331" s="1885"/>
      <c r="U331" s="1885"/>
      <c r="V331" s="1885"/>
      <c r="W331" s="1885"/>
      <c r="X331" s="1885"/>
      <c r="Y331" s="1885"/>
    </row>
    <row r="332" spans="1:25" ht="15">
      <c r="A332" s="1877" t="s">
        <v>2179</v>
      </c>
      <c r="B332" s="1878"/>
      <c r="C332" s="1832"/>
      <c r="D332" s="1833"/>
      <c r="E332" s="1890"/>
      <c r="F332" s="1890"/>
      <c r="G332" s="1832"/>
      <c r="H332" s="1881"/>
      <c r="I332" s="1869"/>
      <c r="J332" s="1869"/>
      <c r="K332" s="1869"/>
      <c r="L332" s="1885"/>
      <c r="M332" s="1885"/>
      <c r="N332" s="1885"/>
      <c r="O332" s="1885"/>
      <c r="P332" s="1885"/>
      <c r="Q332" s="1885"/>
      <c r="R332" s="1885"/>
      <c r="S332" s="1885"/>
      <c r="T332" s="1885"/>
      <c r="U332" s="1885"/>
      <c r="V332" s="1885"/>
      <c r="W332" s="1885"/>
      <c r="X332" s="1885"/>
      <c r="Y332" s="1885"/>
    </row>
    <row r="333" spans="1:25" ht="15">
      <c r="A333" s="1877" t="s">
        <v>2179</v>
      </c>
      <c r="B333" s="1878"/>
      <c r="C333" s="1832"/>
      <c r="D333" s="1833"/>
      <c r="E333" s="1890"/>
      <c r="F333" s="1890"/>
      <c r="G333" s="1832"/>
      <c r="H333" s="1881"/>
      <c r="I333" s="1869"/>
      <c r="J333" s="1869"/>
      <c r="K333" s="1869"/>
      <c r="L333" s="1885"/>
      <c r="M333" s="1885"/>
      <c r="N333" s="1885"/>
      <c r="O333" s="1885"/>
      <c r="P333" s="1885"/>
      <c r="Q333" s="1885"/>
      <c r="R333" s="1885"/>
      <c r="S333" s="1885"/>
      <c r="T333" s="1885"/>
      <c r="U333" s="1885"/>
      <c r="V333" s="1885"/>
      <c r="W333" s="1885"/>
      <c r="X333" s="1885"/>
      <c r="Y333" s="1885"/>
    </row>
    <row r="334" spans="1:25" ht="15">
      <c r="A334" s="1877" t="s">
        <v>2179</v>
      </c>
      <c r="B334" s="1878"/>
      <c r="C334" s="1832"/>
      <c r="D334" s="1833"/>
      <c r="E334" s="1890"/>
      <c r="F334" s="1890"/>
      <c r="G334" s="1832"/>
      <c r="H334" s="1881"/>
      <c r="I334" s="1869"/>
      <c r="J334" s="1869"/>
      <c r="K334" s="1869"/>
      <c r="L334" s="1885"/>
      <c r="M334" s="1885"/>
      <c r="N334" s="1885"/>
      <c r="O334" s="1885"/>
      <c r="P334" s="1885"/>
      <c r="Q334" s="1885"/>
      <c r="R334" s="1885"/>
      <c r="S334" s="1885"/>
      <c r="T334" s="1885"/>
      <c r="U334" s="1885"/>
      <c r="V334" s="1885"/>
      <c r="W334" s="1885"/>
      <c r="X334" s="1885"/>
      <c r="Y334" s="1885"/>
    </row>
    <row r="335" spans="1:25" ht="15">
      <c r="A335" s="1877" t="s">
        <v>2179</v>
      </c>
      <c r="B335" s="1878"/>
      <c r="C335" s="1832"/>
      <c r="D335" s="1833"/>
      <c r="E335" s="1890"/>
      <c r="F335" s="1890"/>
      <c r="G335" s="1832"/>
      <c r="H335" s="1881"/>
      <c r="I335" s="1869"/>
      <c r="J335" s="1869"/>
      <c r="K335" s="1869"/>
      <c r="L335" s="1885"/>
      <c r="M335" s="1885"/>
      <c r="N335" s="1885"/>
      <c r="O335" s="1885"/>
      <c r="P335" s="1885"/>
      <c r="Q335" s="1885"/>
      <c r="R335" s="1885"/>
      <c r="S335" s="1885"/>
      <c r="T335" s="1885"/>
      <c r="U335" s="1885"/>
      <c r="V335" s="1885"/>
      <c r="W335" s="1885"/>
      <c r="X335" s="1885"/>
      <c r="Y335" s="1885"/>
    </row>
    <row r="336" spans="1:25" ht="15">
      <c r="A336" s="1877" t="s">
        <v>2179</v>
      </c>
      <c r="B336" s="1878"/>
      <c r="C336" s="1832"/>
      <c r="D336" s="1833"/>
      <c r="E336" s="1890"/>
      <c r="F336" s="1890"/>
      <c r="G336" s="1832"/>
      <c r="H336" s="1881"/>
      <c r="I336" s="1869"/>
      <c r="J336" s="1869"/>
      <c r="K336" s="1869"/>
      <c r="L336" s="1885"/>
      <c r="M336" s="1885"/>
      <c r="N336" s="1885"/>
      <c r="O336" s="1885"/>
      <c r="P336" s="1885"/>
      <c r="Q336" s="1885"/>
      <c r="R336" s="1885"/>
      <c r="S336" s="1885"/>
      <c r="T336" s="1885"/>
      <c r="U336" s="1885"/>
      <c r="V336" s="1885"/>
      <c r="W336" s="1885"/>
      <c r="X336" s="1885"/>
      <c r="Y336" s="1885"/>
    </row>
    <row r="337" spans="1:25" ht="15">
      <c r="A337" s="1877" t="s">
        <v>2179</v>
      </c>
      <c r="B337" s="1878"/>
      <c r="C337" s="1832"/>
      <c r="D337" s="1833"/>
      <c r="E337" s="1890"/>
      <c r="F337" s="1890"/>
      <c r="G337" s="1832"/>
      <c r="H337" s="1881"/>
      <c r="I337" s="1869"/>
      <c r="J337" s="1869"/>
      <c r="K337" s="1869"/>
      <c r="L337" s="1885"/>
      <c r="M337" s="1885"/>
      <c r="N337" s="1885"/>
      <c r="O337" s="1885"/>
      <c r="P337" s="1885"/>
      <c r="Q337" s="1885"/>
      <c r="R337" s="1885"/>
      <c r="S337" s="1885"/>
      <c r="T337" s="1885"/>
      <c r="U337" s="1885"/>
      <c r="V337" s="1885"/>
      <c r="W337" s="1885"/>
      <c r="X337" s="1885"/>
      <c r="Y337" s="1885"/>
    </row>
    <row r="338" spans="1:25" ht="15">
      <c r="A338" s="1877" t="s">
        <v>2179</v>
      </c>
      <c r="B338" s="1878"/>
      <c r="C338" s="1832"/>
      <c r="D338" s="1833"/>
      <c r="E338" s="1890"/>
      <c r="F338" s="1890"/>
      <c r="G338" s="1832"/>
      <c r="H338" s="1881"/>
      <c r="I338" s="1869"/>
      <c r="J338" s="1869"/>
      <c r="K338" s="1869"/>
      <c r="L338" s="1885"/>
      <c r="M338" s="1885"/>
      <c r="N338" s="1885"/>
      <c r="O338" s="1885"/>
      <c r="P338" s="1885"/>
      <c r="Q338" s="1885"/>
      <c r="R338" s="1885"/>
      <c r="S338" s="1885"/>
      <c r="T338" s="1885"/>
      <c r="U338" s="1885"/>
      <c r="V338" s="1885"/>
      <c r="W338" s="1885"/>
      <c r="X338" s="1885"/>
      <c r="Y338" s="1885"/>
    </row>
    <row r="339" spans="1:25" ht="15">
      <c r="A339" s="1877" t="s">
        <v>2179</v>
      </c>
      <c r="B339" s="1878"/>
      <c r="C339" s="1832"/>
      <c r="D339" s="1833"/>
      <c r="E339" s="1890"/>
      <c r="F339" s="1890"/>
      <c r="G339" s="1832"/>
      <c r="H339" s="1881"/>
      <c r="I339" s="1869"/>
      <c r="J339" s="1869"/>
      <c r="K339" s="1869"/>
      <c r="L339" s="1885"/>
      <c r="M339" s="1885"/>
      <c r="N339" s="1885"/>
      <c r="O339" s="1885"/>
      <c r="P339" s="1885"/>
      <c r="Q339" s="1891"/>
      <c r="R339" s="1891"/>
      <c r="S339" s="1891"/>
      <c r="T339" s="1891"/>
      <c r="U339" s="1891"/>
      <c r="V339" s="1891"/>
      <c r="W339" s="1891"/>
      <c r="X339" s="1891"/>
      <c r="Y339" s="1891"/>
    </row>
    <row r="340" spans="1:25" ht="15">
      <c r="A340" s="1877" t="s">
        <v>2179</v>
      </c>
      <c r="B340" s="1878"/>
      <c r="C340" s="1832"/>
      <c r="D340" s="1833"/>
      <c r="E340" s="1890"/>
      <c r="F340" s="1890"/>
      <c r="G340" s="1832"/>
      <c r="H340" s="1881"/>
      <c r="I340" s="1869"/>
      <c r="J340" s="1869"/>
      <c r="K340" s="1869"/>
      <c r="L340" s="1885"/>
      <c r="M340" s="1885"/>
      <c r="N340" s="1885"/>
      <c r="O340" s="1885"/>
      <c r="P340" s="1891"/>
      <c r="Q340" s="1891"/>
      <c r="R340" s="1891"/>
      <c r="S340" s="1891"/>
      <c r="T340" s="1891"/>
      <c r="U340" s="1891"/>
      <c r="V340" s="1891"/>
      <c r="W340" s="1891"/>
      <c r="X340" s="1891"/>
      <c r="Y340" s="1891"/>
    </row>
    <row r="341" spans="1:25" ht="15">
      <c r="A341" s="1877" t="s">
        <v>2179</v>
      </c>
      <c r="B341" s="1878"/>
      <c r="C341" s="1832"/>
      <c r="D341" s="1833"/>
      <c r="E341" s="1890"/>
      <c r="F341" s="1890"/>
      <c r="G341" s="1832"/>
      <c r="H341" s="1881"/>
      <c r="I341" s="1869"/>
      <c r="J341" s="1869"/>
      <c r="K341" s="1869"/>
      <c r="L341" s="1885"/>
      <c r="M341" s="1885"/>
      <c r="N341" s="1885"/>
      <c r="O341" s="1885"/>
      <c r="P341" s="1885"/>
      <c r="Q341" s="1885"/>
      <c r="R341" s="1885"/>
      <c r="S341" s="1885"/>
      <c r="T341" s="1885"/>
      <c r="U341" s="1885"/>
      <c r="V341" s="1885"/>
      <c r="W341" s="1885"/>
      <c r="X341" s="1885"/>
      <c r="Y341" s="1885"/>
    </row>
    <row r="342" spans="1:25" ht="15">
      <c r="A342" s="1877" t="s">
        <v>2179</v>
      </c>
      <c r="B342" s="1878"/>
      <c r="C342" s="1832"/>
      <c r="D342" s="1833"/>
      <c r="E342" s="1890"/>
      <c r="F342" s="1890"/>
      <c r="G342" s="1832"/>
      <c r="H342" s="1881"/>
      <c r="I342" s="1869"/>
      <c r="J342" s="1869"/>
      <c r="K342" s="1869"/>
      <c r="L342" s="1885"/>
      <c r="M342" s="1885"/>
      <c r="N342" s="1885"/>
      <c r="O342" s="1885"/>
      <c r="P342" s="1885"/>
      <c r="Q342" s="1885"/>
      <c r="R342" s="1885"/>
      <c r="S342" s="1885"/>
      <c r="T342" s="1885"/>
      <c r="U342" s="1885"/>
      <c r="V342" s="1885"/>
      <c r="W342" s="1885"/>
      <c r="X342" s="1885"/>
      <c r="Y342" s="1885"/>
    </row>
    <row r="343" spans="1:25" ht="15">
      <c r="A343" s="1877" t="s">
        <v>2179</v>
      </c>
      <c r="B343" s="1878"/>
      <c r="C343" s="1832"/>
      <c r="D343" s="1833"/>
      <c r="E343" s="1890"/>
      <c r="F343" s="1890"/>
      <c r="G343" s="1832"/>
      <c r="H343" s="1881"/>
      <c r="I343" s="1869"/>
      <c r="J343" s="1869"/>
      <c r="K343" s="1869"/>
      <c r="L343" s="1885"/>
      <c r="M343" s="1885"/>
      <c r="N343" s="1885"/>
      <c r="O343" s="1885"/>
      <c r="P343" s="1885"/>
      <c r="Q343" s="1885"/>
      <c r="R343" s="1885"/>
      <c r="S343" s="1885"/>
      <c r="T343" s="1885"/>
      <c r="U343" s="1885"/>
      <c r="V343" s="1885"/>
      <c r="W343" s="1885"/>
      <c r="X343" s="1885"/>
      <c r="Y343" s="1885"/>
    </row>
    <row r="344" spans="1:25" ht="15">
      <c r="A344" s="1877" t="s">
        <v>2179</v>
      </c>
      <c r="B344" s="1878"/>
      <c r="C344" s="1832"/>
      <c r="D344" s="1833"/>
      <c r="E344" s="1890"/>
      <c r="F344" s="1890"/>
      <c r="G344" s="1832"/>
      <c r="H344" s="1881"/>
      <c r="I344" s="1869"/>
      <c r="J344" s="1869"/>
      <c r="K344" s="1869"/>
      <c r="L344" s="1885"/>
      <c r="M344" s="1885"/>
      <c r="N344" s="1885"/>
      <c r="O344" s="1885"/>
      <c r="P344" s="1885"/>
      <c r="Q344" s="1885"/>
      <c r="R344" s="1885"/>
      <c r="S344" s="1885"/>
      <c r="T344" s="1885"/>
      <c r="U344" s="1885"/>
      <c r="V344" s="1885"/>
      <c r="W344" s="1885"/>
      <c r="X344" s="1885"/>
      <c r="Y344" s="1885"/>
    </row>
    <row r="345" spans="1:25" ht="15">
      <c r="A345" s="1877" t="s">
        <v>2179</v>
      </c>
      <c r="B345" s="1878"/>
      <c r="C345" s="1832"/>
      <c r="D345" s="1833"/>
      <c r="E345" s="1890"/>
      <c r="F345" s="1890"/>
      <c r="G345" s="1832"/>
      <c r="H345" s="1881"/>
      <c r="I345" s="1869"/>
      <c r="J345" s="1869"/>
      <c r="K345" s="1869"/>
      <c r="L345" s="1885"/>
      <c r="M345" s="1885"/>
      <c r="N345" s="1885"/>
      <c r="O345" s="1891"/>
      <c r="P345" s="1891"/>
      <c r="Q345" s="1891"/>
      <c r="R345" s="1891"/>
      <c r="S345" s="1891"/>
      <c r="T345" s="1891"/>
      <c r="U345" s="1891"/>
      <c r="V345" s="1891"/>
      <c r="W345" s="1891"/>
      <c r="X345" s="1891"/>
      <c r="Y345" s="1891"/>
    </row>
    <row r="346" spans="1:25" ht="15">
      <c r="A346" s="1877" t="s">
        <v>2179</v>
      </c>
      <c r="B346" s="1878"/>
      <c r="C346" s="1832"/>
      <c r="D346" s="1833"/>
      <c r="E346" s="1890"/>
      <c r="F346" s="1890"/>
      <c r="G346" s="1832"/>
      <c r="H346" s="1881"/>
      <c r="I346" s="1869"/>
      <c r="J346" s="1869"/>
      <c r="K346" s="1869"/>
      <c r="L346" s="1885"/>
      <c r="M346" s="1885"/>
      <c r="N346" s="1885"/>
      <c r="O346" s="1885"/>
      <c r="P346" s="1885"/>
      <c r="Q346" s="1885"/>
      <c r="R346" s="1885"/>
      <c r="S346" s="1885"/>
      <c r="T346" s="1885"/>
      <c r="U346" s="1885"/>
      <c r="V346" s="1885"/>
      <c r="W346" s="1885"/>
      <c r="X346" s="1885"/>
      <c r="Y346" s="1885"/>
    </row>
    <row r="347" spans="1:25" ht="15">
      <c r="A347" s="1877" t="s">
        <v>2179</v>
      </c>
      <c r="B347" s="1878"/>
      <c r="C347" s="1832"/>
      <c r="D347" s="1833"/>
      <c r="E347" s="1890"/>
      <c r="F347" s="1890"/>
      <c r="G347" s="1832"/>
      <c r="H347" s="1881"/>
      <c r="I347" s="1869"/>
      <c r="J347" s="1869"/>
      <c r="K347" s="1869"/>
      <c r="L347" s="1885"/>
      <c r="M347" s="1885"/>
      <c r="N347" s="1885"/>
      <c r="O347" s="1885"/>
      <c r="P347" s="1885"/>
      <c r="Q347" s="1885"/>
      <c r="R347" s="1885"/>
      <c r="S347" s="1885"/>
      <c r="T347" s="1885"/>
      <c r="U347" s="1885"/>
      <c r="V347" s="1885"/>
      <c r="W347" s="1885"/>
      <c r="X347" s="1885"/>
      <c r="Y347" s="1885"/>
    </row>
    <row r="348" spans="1:25" ht="15">
      <c r="A348" s="1877" t="s">
        <v>2179</v>
      </c>
      <c r="B348" s="1878"/>
      <c r="C348" s="1832"/>
      <c r="D348" s="1833"/>
      <c r="E348" s="1890"/>
      <c r="F348" s="1890"/>
      <c r="G348" s="1832"/>
      <c r="H348" s="1881"/>
      <c r="I348" s="1869"/>
      <c r="J348" s="1869"/>
      <c r="K348" s="1869"/>
      <c r="L348" s="1885"/>
      <c r="M348" s="1885"/>
      <c r="N348" s="1885"/>
      <c r="O348" s="1885"/>
      <c r="P348" s="1885"/>
      <c r="Q348" s="1885"/>
      <c r="R348" s="1885"/>
      <c r="S348" s="1885"/>
      <c r="T348" s="1885"/>
      <c r="U348" s="1885"/>
      <c r="V348" s="1885"/>
      <c r="W348" s="1885"/>
      <c r="X348" s="1885"/>
      <c r="Y348" s="1885"/>
    </row>
    <row r="349" spans="1:25" ht="15">
      <c r="A349" s="1877" t="s">
        <v>2179</v>
      </c>
      <c r="B349" s="1878"/>
      <c r="C349" s="1832"/>
      <c r="D349" s="1833"/>
      <c r="E349" s="1890"/>
      <c r="F349" s="1890"/>
      <c r="G349" s="1832"/>
      <c r="H349" s="1881"/>
      <c r="I349" s="1869"/>
      <c r="J349" s="1869"/>
      <c r="K349" s="1869"/>
      <c r="L349" s="1885"/>
      <c r="M349" s="1885"/>
      <c r="N349" s="1885"/>
      <c r="O349" s="1885"/>
      <c r="P349" s="1885"/>
      <c r="Q349" s="1885"/>
      <c r="R349" s="1885"/>
      <c r="S349" s="1885"/>
      <c r="T349" s="1885"/>
      <c r="U349" s="1885"/>
      <c r="V349" s="1885"/>
      <c r="W349" s="1885"/>
      <c r="X349" s="1885"/>
      <c r="Y349" s="1885"/>
    </row>
    <row r="350" spans="1:25" ht="15">
      <c r="A350" s="1877" t="s">
        <v>2179</v>
      </c>
      <c r="B350" s="1878"/>
      <c r="C350" s="1832"/>
      <c r="D350" s="1833"/>
      <c r="E350" s="1890"/>
      <c r="F350" s="1890"/>
      <c r="G350" s="1832"/>
      <c r="H350" s="1881"/>
      <c r="I350" s="1869"/>
      <c r="J350" s="1869"/>
      <c r="K350" s="1869"/>
      <c r="L350" s="1885"/>
      <c r="M350" s="1885"/>
      <c r="N350" s="1885"/>
      <c r="O350" s="1885"/>
      <c r="P350" s="1885"/>
      <c r="Q350" s="1885"/>
      <c r="R350" s="1885"/>
      <c r="S350" s="1885"/>
      <c r="T350" s="1885"/>
      <c r="U350" s="1885"/>
      <c r="V350" s="1885"/>
      <c r="W350" s="1885"/>
      <c r="X350" s="1885"/>
      <c r="Y350" s="1885"/>
    </row>
    <row r="351" spans="1:25" ht="15">
      <c r="A351" s="1877" t="s">
        <v>2179</v>
      </c>
      <c r="B351" s="1878"/>
      <c r="C351" s="1832"/>
      <c r="D351" s="1833"/>
      <c r="E351" s="1890"/>
      <c r="F351" s="1890"/>
      <c r="G351" s="1832"/>
      <c r="H351" s="1881"/>
      <c r="I351" s="1869"/>
      <c r="J351" s="1869"/>
      <c r="K351" s="1869"/>
      <c r="L351" s="1885"/>
      <c r="M351" s="1885"/>
      <c r="N351" s="1885"/>
      <c r="O351" s="1885"/>
      <c r="P351" s="1885"/>
      <c r="Q351" s="1885"/>
      <c r="R351" s="1885"/>
      <c r="S351" s="1885"/>
      <c r="T351" s="1885"/>
      <c r="U351" s="1885"/>
      <c r="V351" s="1885"/>
      <c r="W351" s="1885"/>
      <c r="X351" s="1885"/>
      <c r="Y351" s="1885"/>
    </row>
    <row r="352" spans="1:25" ht="15">
      <c r="A352" s="1877" t="s">
        <v>2179</v>
      </c>
      <c r="B352" s="1878"/>
      <c r="C352" s="1832"/>
      <c r="D352" s="1833"/>
      <c r="E352" s="1890"/>
      <c r="F352" s="1890"/>
      <c r="G352" s="1832"/>
      <c r="H352" s="1881"/>
      <c r="I352" s="1869"/>
      <c r="J352" s="1869"/>
      <c r="K352" s="1869"/>
      <c r="L352" s="1885"/>
      <c r="M352" s="1885"/>
      <c r="N352" s="1885"/>
      <c r="O352" s="1885"/>
      <c r="P352" s="1885"/>
      <c r="Q352" s="1885"/>
      <c r="R352" s="1885"/>
      <c r="S352" s="1885"/>
      <c r="T352" s="1885"/>
      <c r="U352" s="1885"/>
      <c r="V352" s="1885"/>
      <c r="W352" s="1885"/>
      <c r="X352" s="1885"/>
      <c r="Y352" s="1885"/>
    </row>
    <row r="353" spans="1:25" ht="15">
      <c r="A353" s="1877" t="s">
        <v>2179</v>
      </c>
      <c r="B353" s="1878"/>
      <c r="C353" s="1832"/>
      <c r="D353" s="1833"/>
      <c r="E353" s="1890"/>
      <c r="F353" s="1890"/>
      <c r="G353" s="1832"/>
      <c r="H353" s="1881"/>
      <c r="I353" s="1869"/>
      <c r="J353" s="1869"/>
      <c r="K353" s="1869"/>
      <c r="L353" s="1885"/>
      <c r="M353" s="1885"/>
      <c r="N353" s="1885"/>
      <c r="O353" s="1885"/>
      <c r="P353" s="1885"/>
      <c r="Q353" s="1885"/>
      <c r="R353" s="1885"/>
      <c r="S353" s="1885"/>
      <c r="T353" s="1885"/>
      <c r="U353" s="1885"/>
      <c r="V353" s="1885"/>
      <c r="W353" s="1885"/>
      <c r="X353" s="1885"/>
      <c r="Y353" s="1885"/>
    </row>
    <row r="354" spans="1:25" ht="15">
      <c r="A354" s="1877" t="s">
        <v>2179</v>
      </c>
      <c r="B354" s="1878"/>
      <c r="C354" s="1832"/>
      <c r="D354" s="1833"/>
      <c r="E354" s="1890"/>
      <c r="F354" s="1890"/>
      <c r="G354" s="1832"/>
      <c r="H354" s="1881"/>
      <c r="I354" s="1869"/>
      <c r="J354" s="1869"/>
      <c r="K354" s="1869"/>
      <c r="L354" s="1885"/>
      <c r="M354" s="1885"/>
      <c r="N354" s="1885"/>
      <c r="O354" s="1891"/>
      <c r="P354" s="1891"/>
      <c r="Q354" s="1891"/>
      <c r="R354" s="1891"/>
      <c r="S354" s="1891"/>
      <c r="T354" s="1891"/>
      <c r="U354" s="1891"/>
      <c r="V354" s="1891"/>
      <c r="W354" s="1891"/>
      <c r="X354" s="1891"/>
      <c r="Y354" s="1891"/>
    </row>
    <row r="355" spans="1:25" ht="15">
      <c r="A355" s="1877" t="s">
        <v>2179</v>
      </c>
      <c r="B355" s="1878"/>
      <c r="C355" s="1832"/>
      <c r="D355" s="1833"/>
      <c r="E355" s="1890"/>
      <c r="F355" s="1890"/>
      <c r="G355" s="1832"/>
      <c r="H355" s="1881"/>
      <c r="I355" s="1869"/>
      <c r="J355" s="1869"/>
      <c r="K355" s="1869"/>
      <c r="L355" s="1885"/>
      <c r="M355" s="1885"/>
      <c r="N355" s="1885"/>
      <c r="O355" s="1885"/>
      <c r="P355" s="1885"/>
      <c r="Q355" s="1885"/>
      <c r="R355" s="1885"/>
      <c r="S355" s="1885"/>
      <c r="T355" s="1885"/>
      <c r="U355" s="1885"/>
      <c r="V355" s="1885"/>
      <c r="W355" s="1885"/>
      <c r="X355" s="1885"/>
      <c r="Y355" s="1885"/>
    </row>
    <row r="356" spans="1:25" ht="15">
      <c r="A356" s="1877" t="s">
        <v>2179</v>
      </c>
      <c r="B356" s="1878"/>
      <c r="C356" s="1832"/>
      <c r="D356" s="1833"/>
      <c r="E356" s="1890"/>
      <c r="F356" s="1890"/>
      <c r="G356" s="1832"/>
      <c r="H356" s="1881"/>
      <c r="I356" s="1869"/>
      <c r="J356" s="1869"/>
      <c r="K356" s="1869"/>
      <c r="L356" s="1885"/>
      <c r="M356" s="1885"/>
      <c r="N356" s="1885"/>
      <c r="O356" s="1885"/>
      <c r="P356" s="1885"/>
      <c r="Q356" s="1885"/>
      <c r="R356" s="1885"/>
      <c r="S356" s="1885"/>
      <c r="T356" s="1885"/>
      <c r="U356" s="1885"/>
      <c r="V356" s="1885"/>
      <c r="W356" s="1885"/>
      <c r="X356" s="1885"/>
      <c r="Y356" s="1885"/>
    </row>
    <row r="357" spans="1:25" ht="15">
      <c r="A357" s="1877" t="s">
        <v>2179</v>
      </c>
      <c r="B357" s="1878"/>
      <c r="C357" s="1832"/>
      <c r="D357" s="1833"/>
      <c r="E357" s="1890"/>
      <c r="F357" s="1890"/>
      <c r="G357" s="1832"/>
      <c r="H357" s="1881"/>
      <c r="I357" s="1869"/>
      <c r="J357" s="1869"/>
      <c r="K357" s="1869"/>
      <c r="L357" s="1885"/>
      <c r="M357" s="1885"/>
      <c r="N357" s="1885"/>
      <c r="O357" s="1885"/>
      <c r="P357" s="1885"/>
      <c r="Q357" s="1885"/>
      <c r="R357" s="1885"/>
      <c r="S357" s="1885"/>
      <c r="T357" s="1885"/>
      <c r="U357" s="1885"/>
      <c r="V357" s="1885"/>
      <c r="W357" s="1885"/>
      <c r="X357" s="1885"/>
      <c r="Y357" s="1885"/>
    </row>
    <row r="358" spans="1:25" ht="15">
      <c r="A358" s="1877" t="s">
        <v>2179</v>
      </c>
      <c r="B358" s="1878"/>
      <c r="C358" s="1832"/>
      <c r="D358" s="1833"/>
      <c r="E358" s="1890"/>
      <c r="F358" s="1890"/>
      <c r="G358" s="1832"/>
      <c r="H358" s="1881"/>
      <c r="I358" s="1869"/>
      <c r="J358" s="1869"/>
      <c r="K358" s="1869"/>
      <c r="L358" s="1885"/>
      <c r="M358" s="1885"/>
      <c r="N358" s="1885"/>
      <c r="O358" s="1885"/>
      <c r="P358" s="1885"/>
      <c r="Q358" s="1885"/>
      <c r="R358" s="1885"/>
      <c r="S358" s="1885"/>
      <c r="T358" s="1885"/>
      <c r="U358" s="1885"/>
      <c r="V358" s="1885"/>
      <c r="W358" s="1885"/>
      <c r="X358" s="1885"/>
      <c r="Y358" s="1885"/>
    </row>
    <row r="359" spans="1:25" ht="15">
      <c r="A359" s="1877" t="s">
        <v>2179</v>
      </c>
      <c r="B359" s="1878"/>
      <c r="C359" s="1832"/>
      <c r="D359" s="1833"/>
      <c r="E359" s="1890"/>
      <c r="F359" s="1890"/>
      <c r="G359" s="1832"/>
      <c r="H359" s="1881"/>
      <c r="I359" s="1869"/>
      <c r="J359" s="1869"/>
      <c r="K359" s="1869"/>
      <c r="L359" s="1885"/>
      <c r="M359" s="1885"/>
      <c r="N359" s="1885"/>
      <c r="O359" s="1885"/>
      <c r="P359" s="1885"/>
      <c r="Q359" s="1885"/>
      <c r="R359" s="1885"/>
      <c r="S359" s="1885"/>
      <c r="T359" s="1885"/>
      <c r="U359" s="1885"/>
      <c r="V359" s="1885"/>
      <c r="W359" s="1885"/>
      <c r="X359" s="1885"/>
      <c r="Y359" s="1885"/>
    </row>
    <row r="360" spans="1:25" ht="15">
      <c r="A360" s="1877" t="s">
        <v>2179</v>
      </c>
      <c r="B360" s="1878"/>
      <c r="C360" s="1832"/>
      <c r="D360" s="1833"/>
      <c r="E360" s="1890"/>
      <c r="F360" s="1890"/>
      <c r="G360" s="1832"/>
      <c r="H360" s="1881"/>
      <c r="I360" s="1869"/>
      <c r="J360" s="1869"/>
      <c r="K360" s="1869"/>
      <c r="L360" s="1885"/>
      <c r="M360" s="1885"/>
      <c r="N360" s="1885"/>
      <c r="O360" s="1885"/>
      <c r="P360" s="1885"/>
      <c r="Q360" s="1885"/>
      <c r="R360" s="1885"/>
      <c r="S360" s="1885"/>
      <c r="T360" s="1885"/>
      <c r="U360" s="1885"/>
      <c r="V360" s="1885"/>
      <c r="W360" s="1885"/>
      <c r="X360" s="1885"/>
      <c r="Y360" s="1885"/>
    </row>
    <row r="361" spans="1:25" ht="15">
      <c r="A361" s="1877" t="s">
        <v>2179</v>
      </c>
      <c r="B361" s="1878"/>
      <c r="C361" s="1832"/>
      <c r="D361" s="1833"/>
      <c r="E361" s="1890"/>
      <c r="F361" s="1890"/>
      <c r="G361" s="1832"/>
      <c r="H361" s="1881"/>
      <c r="I361" s="1869"/>
      <c r="J361" s="1869"/>
      <c r="K361" s="1869"/>
      <c r="L361" s="1885"/>
      <c r="M361" s="1885"/>
      <c r="N361" s="1885"/>
      <c r="O361" s="1885"/>
      <c r="P361" s="1885"/>
      <c r="Q361" s="1885"/>
      <c r="R361" s="1885"/>
      <c r="S361" s="1885"/>
      <c r="T361" s="1885"/>
      <c r="U361" s="1885"/>
      <c r="V361" s="1885"/>
      <c r="W361" s="1885"/>
      <c r="X361" s="1885"/>
      <c r="Y361" s="1885"/>
    </row>
    <row r="362" spans="1:25" ht="15">
      <c r="A362" s="1877" t="s">
        <v>2179</v>
      </c>
      <c r="B362" s="1878"/>
      <c r="C362" s="1832"/>
      <c r="D362" s="1833"/>
      <c r="E362" s="1890"/>
      <c r="F362" s="1890"/>
      <c r="G362" s="1832"/>
      <c r="H362" s="1881"/>
      <c r="I362" s="1869"/>
      <c r="J362" s="1869"/>
      <c r="K362" s="1869"/>
      <c r="L362" s="1885"/>
      <c r="M362" s="1885"/>
      <c r="N362" s="1885"/>
      <c r="O362" s="1885"/>
      <c r="P362" s="1885"/>
      <c r="Q362" s="1885"/>
      <c r="R362" s="1885"/>
      <c r="S362" s="1885"/>
      <c r="T362" s="1885"/>
      <c r="U362" s="1885"/>
      <c r="V362" s="1885"/>
      <c r="W362" s="1885"/>
      <c r="X362" s="1885"/>
      <c r="Y362" s="1885"/>
    </row>
    <row r="363" spans="1:25" ht="15">
      <c r="A363" s="1877" t="s">
        <v>2179</v>
      </c>
      <c r="B363" s="1878"/>
      <c r="C363" s="1832"/>
      <c r="D363" s="1833"/>
      <c r="E363" s="1890"/>
      <c r="F363" s="1890"/>
      <c r="G363" s="1832"/>
      <c r="H363" s="1881"/>
      <c r="I363" s="1869"/>
      <c r="J363" s="1869"/>
      <c r="K363" s="1869"/>
      <c r="L363" s="1885"/>
      <c r="M363" s="1885"/>
      <c r="N363" s="1885"/>
      <c r="O363" s="1885"/>
      <c r="P363" s="1885"/>
      <c r="Q363" s="1885"/>
      <c r="R363" s="1885"/>
      <c r="S363" s="1885"/>
      <c r="T363" s="1885"/>
      <c r="U363" s="1885"/>
      <c r="V363" s="1885"/>
      <c r="W363" s="1885"/>
      <c r="X363" s="1885"/>
      <c r="Y363" s="1885"/>
    </row>
    <row r="364" spans="1:25" ht="15">
      <c r="A364" s="1877" t="s">
        <v>2179</v>
      </c>
      <c r="B364" s="1878"/>
      <c r="C364" s="1832"/>
      <c r="D364" s="1833"/>
      <c r="E364" s="1890"/>
      <c r="F364" s="1890"/>
      <c r="G364" s="1832"/>
      <c r="H364" s="1881"/>
      <c r="I364" s="1869"/>
      <c r="J364" s="1869"/>
      <c r="K364" s="1869"/>
      <c r="L364" s="1885"/>
      <c r="M364" s="1885"/>
      <c r="N364" s="1885"/>
      <c r="O364" s="1885"/>
      <c r="P364" s="1885"/>
      <c r="Q364" s="1885"/>
      <c r="R364" s="1885"/>
      <c r="S364" s="1885"/>
      <c r="T364" s="1885"/>
      <c r="U364" s="1885"/>
      <c r="V364" s="1885"/>
      <c r="W364" s="1885"/>
      <c r="X364" s="1885"/>
      <c r="Y364" s="1885"/>
    </row>
    <row r="365" spans="1:25" ht="15">
      <c r="A365" s="1877" t="s">
        <v>2179</v>
      </c>
      <c r="B365" s="1878"/>
      <c r="C365" s="1832"/>
      <c r="D365" s="1833"/>
      <c r="E365" s="1890"/>
      <c r="F365" s="1890"/>
      <c r="G365" s="1832"/>
      <c r="H365" s="1881"/>
      <c r="I365" s="1869"/>
      <c r="J365" s="1869"/>
      <c r="K365" s="1869"/>
      <c r="L365" s="1885"/>
      <c r="M365" s="1885"/>
      <c r="N365" s="1885"/>
      <c r="O365" s="1885"/>
      <c r="P365" s="1885"/>
      <c r="Q365" s="1885"/>
      <c r="R365" s="1885"/>
      <c r="S365" s="1885"/>
      <c r="T365" s="1885"/>
      <c r="U365" s="1885"/>
      <c r="V365" s="1885"/>
      <c r="W365" s="1885"/>
      <c r="X365" s="1885"/>
      <c r="Y365" s="1885"/>
    </row>
    <row r="366" spans="1:25" ht="15">
      <c r="A366" s="1877" t="s">
        <v>2179</v>
      </c>
      <c r="B366" s="1878"/>
      <c r="C366" s="1832"/>
      <c r="D366" s="1833"/>
      <c r="E366" s="1890"/>
      <c r="F366" s="1890"/>
      <c r="G366" s="1832"/>
      <c r="H366" s="1881"/>
      <c r="I366" s="1869"/>
      <c r="J366" s="1869"/>
      <c r="K366" s="1869"/>
      <c r="L366" s="1885"/>
      <c r="M366" s="1885"/>
      <c r="N366" s="1885"/>
      <c r="O366" s="1885"/>
      <c r="P366" s="1885"/>
      <c r="Q366" s="1885"/>
      <c r="R366" s="1885"/>
      <c r="S366" s="1885"/>
      <c r="T366" s="1885"/>
      <c r="U366" s="1885"/>
      <c r="V366" s="1885"/>
      <c r="W366" s="1885"/>
      <c r="X366" s="1885"/>
      <c r="Y366" s="1885"/>
    </row>
    <row r="367" spans="1:25" ht="15">
      <c r="A367" s="1877" t="s">
        <v>2179</v>
      </c>
      <c r="B367" s="1878"/>
      <c r="C367" s="1832"/>
      <c r="D367" s="1833"/>
      <c r="E367" s="1890"/>
      <c r="F367" s="1890"/>
      <c r="G367" s="1832"/>
      <c r="H367" s="1881"/>
      <c r="I367" s="1869"/>
      <c r="J367" s="1869"/>
      <c r="K367" s="1869"/>
      <c r="L367" s="1885"/>
      <c r="M367" s="1885"/>
      <c r="N367" s="1885"/>
      <c r="O367" s="1885"/>
      <c r="P367" s="1891"/>
      <c r="Q367" s="1891"/>
      <c r="R367" s="1891"/>
      <c r="S367" s="1891"/>
      <c r="T367" s="1891"/>
      <c r="U367" s="1891"/>
      <c r="V367" s="1891"/>
      <c r="W367" s="1891"/>
      <c r="X367" s="1891"/>
      <c r="Y367" s="1891"/>
    </row>
    <row r="368" spans="1:25" ht="15">
      <c r="A368" s="1877" t="s">
        <v>2179</v>
      </c>
      <c r="B368" s="1878"/>
      <c r="C368" s="1832"/>
      <c r="D368" s="1833"/>
      <c r="E368" s="1890"/>
      <c r="F368" s="1890"/>
      <c r="G368" s="1832"/>
      <c r="H368" s="1881"/>
      <c r="I368" s="1869"/>
      <c r="J368" s="1869"/>
      <c r="K368" s="1869"/>
      <c r="L368" s="1885"/>
      <c r="M368" s="1885"/>
      <c r="N368" s="1885"/>
      <c r="O368" s="1885"/>
      <c r="P368" s="1885"/>
      <c r="Q368" s="1885"/>
      <c r="R368" s="1885"/>
      <c r="S368" s="1885"/>
      <c r="T368" s="1885"/>
      <c r="U368" s="1885"/>
      <c r="V368" s="1885"/>
      <c r="W368" s="1885"/>
      <c r="X368" s="1885"/>
      <c r="Y368" s="1885"/>
    </row>
    <row r="369" spans="1:25" ht="15">
      <c r="A369" s="1877" t="s">
        <v>2179</v>
      </c>
      <c r="B369" s="1878"/>
      <c r="C369" s="1832"/>
      <c r="D369" s="1833"/>
      <c r="E369" s="1890"/>
      <c r="F369" s="1890"/>
      <c r="G369" s="1832"/>
      <c r="H369" s="1881"/>
      <c r="I369" s="1869"/>
      <c r="J369" s="1869"/>
      <c r="K369" s="1869"/>
      <c r="L369" s="1885"/>
      <c r="M369" s="1885"/>
      <c r="N369" s="1885"/>
      <c r="O369" s="1885"/>
      <c r="P369" s="1885"/>
      <c r="Q369" s="1885"/>
      <c r="R369" s="1885"/>
      <c r="S369" s="1885"/>
      <c r="T369" s="1885"/>
      <c r="U369" s="1885"/>
      <c r="V369" s="1885"/>
      <c r="W369" s="1885"/>
      <c r="X369" s="1885"/>
      <c r="Y369" s="1885"/>
    </row>
    <row r="370" spans="1:25" ht="15">
      <c r="A370" s="1877" t="s">
        <v>2179</v>
      </c>
      <c r="B370" s="1878"/>
      <c r="C370" s="1832"/>
      <c r="D370" s="1833"/>
      <c r="E370" s="1890"/>
      <c r="F370" s="1890"/>
      <c r="G370" s="1832"/>
      <c r="H370" s="1881"/>
      <c r="I370" s="1869"/>
      <c r="J370" s="1869"/>
      <c r="K370" s="1869"/>
      <c r="L370" s="1885"/>
      <c r="M370" s="1885"/>
      <c r="N370" s="1885"/>
      <c r="O370" s="1885"/>
      <c r="P370" s="1885"/>
      <c r="Q370" s="1885"/>
      <c r="R370" s="1885"/>
      <c r="S370" s="1885"/>
      <c r="T370" s="1885"/>
      <c r="U370" s="1885"/>
      <c r="V370" s="1885"/>
      <c r="W370" s="1885"/>
      <c r="X370" s="1885"/>
      <c r="Y370" s="1885"/>
    </row>
    <row r="371" spans="1:25" ht="15">
      <c r="A371" s="1877" t="s">
        <v>2179</v>
      </c>
      <c r="B371" s="1878"/>
      <c r="C371" s="1832"/>
      <c r="D371" s="1833"/>
      <c r="E371" s="1890"/>
      <c r="F371" s="1890"/>
      <c r="G371" s="1832"/>
      <c r="H371" s="1881"/>
      <c r="I371" s="1869"/>
      <c r="J371" s="1869"/>
      <c r="K371" s="1869"/>
      <c r="L371" s="1885"/>
      <c r="M371" s="1885"/>
      <c r="N371" s="1885"/>
      <c r="O371" s="1885"/>
      <c r="P371" s="1885"/>
      <c r="Q371" s="1885"/>
      <c r="R371" s="1885"/>
      <c r="S371" s="1885"/>
      <c r="T371" s="1885"/>
      <c r="U371" s="1885"/>
      <c r="V371" s="1885"/>
      <c r="W371" s="1885"/>
      <c r="X371" s="1885"/>
      <c r="Y371" s="1885"/>
    </row>
    <row r="372" spans="1:25" ht="15">
      <c r="A372" s="1877" t="s">
        <v>2179</v>
      </c>
      <c r="B372" s="1878"/>
      <c r="C372" s="1832"/>
      <c r="D372" s="1833"/>
      <c r="E372" s="1890"/>
      <c r="F372" s="1890"/>
      <c r="G372" s="1832"/>
      <c r="H372" s="1881"/>
      <c r="I372" s="1869"/>
      <c r="J372" s="1869"/>
      <c r="K372" s="1869"/>
      <c r="L372" s="1885"/>
      <c r="M372" s="1885"/>
      <c r="N372" s="1885"/>
      <c r="O372" s="1885"/>
      <c r="P372" s="1891"/>
      <c r="Q372" s="1891"/>
      <c r="R372" s="1891"/>
      <c r="S372" s="1891"/>
      <c r="T372" s="1891"/>
      <c r="U372" s="1891"/>
      <c r="V372" s="1891"/>
      <c r="W372" s="1891"/>
      <c r="X372" s="1891"/>
      <c r="Y372" s="1891"/>
    </row>
    <row r="373" spans="1:25" ht="15">
      <c r="A373" s="1877" t="s">
        <v>2179</v>
      </c>
      <c r="B373" s="1878"/>
      <c r="C373" s="1832"/>
      <c r="D373" s="1833"/>
      <c r="E373" s="1890"/>
      <c r="F373" s="1890"/>
      <c r="G373" s="1832"/>
      <c r="H373" s="1881"/>
      <c r="I373" s="1869"/>
      <c r="J373" s="1869"/>
      <c r="K373" s="1869"/>
      <c r="L373" s="1885"/>
      <c r="M373" s="1885"/>
      <c r="N373" s="1885"/>
      <c r="O373" s="1885"/>
      <c r="P373" s="1885"/>
      <c r="Q373" s="1891"/>
      <c r="R373" s="1891"/>
      <c r="S373" s="1891"/>
      <c r="T373" s="1891"/>
      <c r="U373" s="1891"/>
      <c r="V373" s="1891"/>
      <c r="W373" s="1891"/>
      <c r="X373" s="1891"/>
      <c r="Y373" s="1891"/>
    </row>
    <row r="374" spans="1:25" ht="15">
      <c r="A374" s="1877" t="s">
        <v>2179</v>
      </c>
      <c r="B374" s="1878"/>
      <c r="C374" s="1832"/>
      <c r="D374" s="1833"/>
      <c r="E374" s="1890"/>
      <c r="F374" s="1890"/>
      <c r="G374" s="1832"/>
      <c r="H374" s="1881"/>
      <c r="I374" s="1869"/>
      <c r="J374" s="1869"/>
      <c r="K374" s="1869"/>
      <c r="L374" s="1885"/>
      <c r="M374" s="1885"/>
      <c r="N374" s="1885"/>
      <c r="O374" s="1885"/>
      <c r="P374" s="1885"/>
      <c r="Q374" s="1885"/>
      <c r="R374" s="1885"/>
      <c r="S374" s="1885"/>
      <c r="T374" s="1885"/>
      <c r="U374" s="1885"/>
      <c r="V374" s="1885"/>
      <c r="W374" s="1885"/>
      <c r="X374" s="1885"/>
      <c r="Y374" s="1885"/>
    </row>
    <row r="375" spans="1:25" ht="15">
      <c r="A375" s="1877" t="s">
        <v>2179</v>
      </c>
      <c r="B375" s="1878"/>
      <c r="C375" s="1832"/>
      <c r="D375" s="1833"/>
      <c r="E375" s="1890"/>
      <c r="F375" s="1890"/>
      <c r="G375" s="1832"/>
      <c r="H375" s="1881"/>
      <c r="I375" s="1869"/>
      <c r="J375" s="1869"/>
      <c r="K375" s="1869"/>
      <c r="L375" s="1885"/>
      <c r="M375" s="1885"/>
      <c r="N375" s="1885"/>
      <c r="O375" s="1885"/>
      <c r="P375" s="1885"/>
      <c r="Q375" s="1885"/>
      <c r="R375" s="1885"/>
      <c r="S375" s="1885"/>
      <c r="T375" s="1885"/>
      <c r="U375" s="1885"/>
      <c r="V375" s="1885"/>
      <c r="W375" s="1885"/>
      <c r="X375" s="1885"/>
      <c r="Y375" s="1885"/>
    </row>
    <row r="376" spans="1:25" ht="15">
      <c r="A376" s="1877" t="s">
        <v>2179</v>
      </c>
      <c r="B376" s="1878"/>
      <c r="C376" s="1832"/>
      <c r="D376" s="1833"/>
      <c r="E376" s="1890"/>
      <c r="F376" s="1890"/>
      <c r="G376" s="1832"/>
      <c r="H376" s="1881"/>
      <c r="I376" s="1869"/>
      <c r="J376" s="1869"/>
      <c r="K376" s="1869"/>
      <c r="L376" s="1885"/>
      <c r="M376" s="1885"/>
      <c r="N376" s="1885"/>
      <c r="O376" s="1885"/>
      <c r="P376" s="1885"/>
      <c r="Q376" s="1885"/>
      <c r="R376" s="1885"/>
      <c r="S376" s="1885"/>
      <c r="T376" s="1885"/>
      <c r="U376" s="1885"/>
      <c r="V376" s="1885"/>
      <c r="W376" s="1885"/>
      <c r="X376" s="1885"/>
      <c r="Y376" s="1885"/>
    </row>
    <row r="377" spans="1:25" ht="15">
      <c r="A377" s="1877" t="s">
        <v>2179</v>
      </c>
      <c r="B377" s="1878"/>
      <c r="C377" s="1832"/>
      <c r="D377" s="1833"/>
      <c r="E377" s="1890"/>
      <c r="F377" s="1890"/>
      <c r="G377" s="1832"/>
      <c r="H377" s="1881"/>
      <c r="I377" s="1869"/>
      <c r="J377" s="1869"/>
      <c r="K377" s="1869"/>
      <c r="L377" s="1885"/>
      <c r="M377" s="1885"/>
      <c r="N377" s="1885"/>
      <c r="O377" s="1885"/>
      <c r="P377" s="1885"/>
      <c r="Q377" s="1885"/>
      <c r="R377" s="1885"/>
      <c r="S377" s="1885"/>
      <c r="T377" s="1885"/>
      <c r="U377" s="1885"/>
      <c r="V377" s="1885"/>
      <c r="W377" s="1885"/>
      <c r="X377" s="1885"/>
      <c r="Y377" s="1885"/>
    </row>
    <row r="378" spans="1:25" ht="15">
      <c r="A378" s="1877" t="s">
        <v>2179</v>
      </c>
      <c r="B378" s="1878"/>
      <c r="C378" s="1832"/>
      <c r="D378" s="1833"/>
      <c r="E378" s="1890"/>
      <c r="F378" s="1890"/>
      <c r="G378" s="1832"/>
      <c r="H378" s="1881"/>
      <c r="I378" s="1869"/>
      <c r="J378" s="1869"/>
      <c r="K378" s="1869"/>
      <c r="L378" s="1885"/>
      <c r="M378" s="1885"/>
      <c r="N378" s="1885"/>
      <c r="O378" s="1885"/>
      <c r="P378" s="1885"/>
      <c r="Q378" s="1885"/>
      <c r="R378" s="1885"/>
      <c r="S378" s="1885"/>
      <c r="T378" s="1885"/>
      <c r="U378" s="1885"/>
      <c r="V378" s="1885"/>
      <c r="W378" s="1885"/>
      <c r="X378" s="1885"/>
      <c r="Y378" s="1885"/>
    </row>
    <row r="379" spans="1:25" ht="15">
      <c r="A379" s="1877" t="s">
        <v>2179</v>
      </c>
      <c r="B379" s="1878"/>
      <c r="C379" s="1832"/>
      <c r="D379" s="1833"/>
      <c r="E379" s="1890"/>
      <c r="F379" s="1890"/>
      <c r="G379" s="1832"/>
      <c r="H379" s="1881"/>
      <c r="I379" s="1869"/>
      <c r="J379" s="1869"/>
      <c r="K379" s="1869"/>
      <c r="L379" s="1885"/>
      <c r="M379" s="1885"/>
      <c r="N379" s="1885"/>
      <c r="O379" s="1885"/>
      <c r="P379" s="1885"/>
      <c r="Q379" s="1885"/>
      <c r="R379" s="1885"/>
      <c r="S379" s="1885"/>
      <c r="T379" s="1885"/>
      <c r="U379" s="1885"/>
      <c r="V379" s="1885"/>
      <c r="W379" s="1885"/>
      <c r="X379" s="1885"/>
      <c r="Y379" s="1885"/>
    </row>
    <row r="380" spans="1:25" ht="15">
      <c r="A380" s="1877" t="s">
        <v>2179</v>
      </c>
      <c r="B380" s="1878"/>
      <c r="C380" s="1832"/>
      <c r="D380" s="1833"/>
      <c r="E380" s="1890"/>
      <c r="F380" s="1890"/>
      <c r="G380" s="1832"/>
      <c r="H380" s="1881"/>
      <c r="I380" s="1869"/>
      <c r="J380" s="1869"/>
      <c r="K380" s="1869"/>
      <c r="L380" s="1885"/>
      <c r="M380" s="1885"/>
      <c r="N380" s="1885"/>
      <c r="O380" s="1885"/>
      <c r="P380" s="1885"/>
      <c r="Q380" s="1885"/>
      <c r="R380" s="1885"/>
      <c r="S380" s="1885"/>
      <c r="T380" s="1885"/>
      <c r="U380" s="1885"/>
      <c r="V380" s="1885"/>
      <c r="W380" s="1885"/>
      <c r="X380" s="1885"/>
      <c r="Y380" s="1885"/>
    </row>
    <row r="381" spans="1:25" ht="15">
      <c r="A381" s="1877" t="s">
        <v>2179</v>
      </c>
      <c r="B381" s="1878"/>
      <c r="C381" s="1832"/>
      <c r="D381" s="1833"/>
      <c r="E381" s="1890"/>
      <c r="F381" s="1890"/>
      <c r="G381" s="1832"/>
      <c r="H381" s="1881"/>
      <c r="I381" s="1869"/>
      <c r="J381" s="1869"/>
      <c r="K381" s="1869"/>
      <c r="L381" s="1885"/>
      <c r="M381" s="1885"/>
      <c r="N381" s="1885"/>
      <c r="O381" s="1885"/>
      <c r="P381" s="1885"/>
      <c r="Q381" s="1891"/>
      <c r="R381" s="1891"/>
      <c r="S381" s="1891"/>
      <c r="T381" s="1891"/>
      <c r="U381" s="1891"/>
      <c r="V381" s="1891"/>
      <c r="W381" s="1891"/>
      <c r="X381" s="1891"/>
      <c r="Y381" s="1891"/>
    </row>
    <row r="382" spans="1:25" ht="15">
      <c r="A382" s="1877" t="s">
        <v>2179</v>
      </c>
      <c r="B382" s="1878"/>
      <c r="C382" s="1832"/>
      <c r="D382" s="1833"/>
      <c r="E382" s="1890"/>
      <c r="F382" s="1890"/>
      <c r="G382" s="1832"/>
      <c r="H382" s="1881"/>
      <c r="I382" s="1869"/>
      <c r="J382" s="1869"/>
      <c r="K382" s="1869"/>
      <c r="L382" s="1885"/>
      <c r="M382" s="1885"/>
      <c r="N382" s="1885"/>
      <c r="O382" s="1885"/>
      <c r="P382" s="1885"/>
      <c r="Q382" s="1885"/>
      <c r="R382" s="1885"/>
      <c r="S382" s="1885"/>
      <c r="T382" s="1885"/>
      <c r="U382" s="1885"/>
      <c r="V382" s="1885"/>
      <c r="W382" s="1885"/>
      <c r="X382" s="1885"/>
      <c r="Y382" s="1885"/>
    </row>
    <row r="383" spans="1:25" ht="15">
      <c r="A383" s="1877" t="s">
        <v>2179</v>
      </c>
      <c r="B383" s="1878"/>
      <c r="C383" s="1832"/>
      <c r="D383" s="1833"/>
      <c r="E383" s="1890"/>
      <c r="F383" s="1890"/>
      <c r="G383" s="1832"/>
      <c r="H383" s="1881"/>
      <c r="I383" s="1869"/>
      <c r="J383" s="1869"/>
      <c r="K383" s="1869"/>
      <c r="L383" s="1885"/>
      <c r="M383" s="1885"/>
      <c r="N383" s="1885"/>
      <c r="O383" s="1885"/>
      <c r="P383" s="1885"/>
      <c r="Q383" s="1885"/>
      <c r="R383" s="1885"/>
      <c r="S383" s="1885"/>
      <c r="T383" s="1885"/>
      <c r="U383" s="1885"/>
      <c r="V383" s="1885"/>
      <c r="W383" s="1885"/>
      <c r="X383" s="1885"/>
      <c r="Y383" s="1885"/>
    </row>
    <row r="384" spans="1:25" ht="15">
      <c r="A384" s="1877" t="s">
        <v>2179</v>
      </c>
      <c r="B384" s="1878"/>
      <c r="C384" s="1832"/>
      <c r="D384" s="1833"/>
      <c r="E384" s="1890"/>
      <c r="F384" s="1890"/>
      <c r="G384" s="1832"/>
      <c r="H384" s="1881"/>
      <c r="I384" s="1869"/>
      <c r="J384" s="1869"/>
      <c r="K384" s="1869"/>
      <c r="L384" s="1885"/>
      <c r="M384" s="1885"/>
      <c r="N384" s="1885"/>
      <c r="O384" s="1885"/>
      <c r="P384" s="1885"/>
      <c r="Q384" s="1885"/>
      <c r="R384" s="1885"/>
      <c r="S384" s="1885"/>
      <c r="T384" s="1885"/>
      <c r="U384" s="1885"/>
      <c r="V384" s="1885"/>
      <c r="W384" s="1885"/>
      <c r="X384" s="1885"/>
      <c r="Y384" s="1885"/>
    </row>
    <row r="385" spans="1:25" ht="15">
      <c r="A385" s="1877" t="s">
        <v>2179</v>
      </c>
      <c r="B385" s="1878"/>
      <c r="C385" s="1832"/>
      <c r="D385" s="1833"/>
      <c r="E385" s="1890"/>
      <c r="F385" s="1890"/>
      <c r="G385" s="1832"/>
      <c r="H385" s="1881"/>
      <c r="I385" s="1869"/>
      <c r="J385" s="1869"/>
      <c r="K385" s="1869"/>
      <c r="L385" s="1885"/>
      <c r="M385" s="1885"/>
      <c r="N385" s="1885"/>
      <c r="O385" s="1885"/>
      <c r="P385" s="1885"/>
      <c r="Q385" s="1885"/>
      <c r="R385" s="1885"/>
      <c r="S385" s="1885"/>
      <c r="T385" s="1885"/>
      <c r="U385" s="1885"/>
      <c r="V385" s="1885"/>
      <c r="W385" s="1885"/>
      <c r="X385" s="1885"/>
      <c r="Y385" s="1885"/>
    </row>
    <row r="386" spans="1:25" ht="15">
      <c r="A386" s="1877" t="s">
        <v>2179</v>
      </c>
      <c r="B386" s="1878"/>
      <c r="C386" s="1832"/>
      <c r="D386" s="1833"/>
      <c r="E386" s="1890"/>
      <c r="F386" s="1890"/>
      <c r="G386" s="1832"/>
      <c r="H386" s="1881"/>
      <c r="I386" s="1869"/>
      <c r="J386" s="1869"/>
      <c r="K386" s="1869"/>
      <c r="L386" s="1885"/>
      <c r="M386" s="1885"/>
      <c r="N386" s="1885"/>
      <c r="O386" s="1885"/>
      <c r="P386" s="1885"/>
      <c r="Q386" s="1885"/>
      <c r="R386" s="1885"/>
      <c r="S386" s="1885"/>
      <c r="T386" s="1885"/>
      <c r="U386" s="1885"/>
      <c r="V386" s="1885"/>
      <c r="W386" s="1885"/>
      <c r="X386" s="1885"/>
      <c r="Y386" s="1885"/>
    </row>
    <row r="387" spans="1:25" ht="15">
      <c r="A387" s="1877" t="s">
        <v>2179</v>
      </c>
      <c r="B387" s="1878"/>
      <c r="C387" s="1832"/>
      <c r="D387" s="1833"/>
      <c r="E387" s="1890"/>
      <c r="F387" s="1890"/>
      <c r="G387" s="1832"/>
      <c r="H387" s="1881"/>
      <c r="I387" s="1869"/>
      <c r="J387" s="1869"/>
      <c r="K387" s="1869"/>
      <c r="L387" s="1885"/>
      <c r="M387" s="1885"/>
      <c r="N387" s="1885"/>
      <c r="O387" s="1885"/>
      <c r="P387" s="1885"/>
      <c r="Q387" s="1885"/>
      <c r="R387" s="1885"/>
      <c r="S387" s="1885"/>
      <c r="T387" s="1885"/>
      <c r="U387" s="1885"/>
      <c r="V387" s="1885"/>
      <c r="W387" s="1885"/>
      <c r="X387" s="1885"/>
      <c r="Y387" s="1885"/>
    </row>
    <row r="388" spans="1:25" ht="15">
      <c r="A388" s="1877" t="s">
        <v>2179</v>
      </c>
      <c r="B388" s="1878"/>
      <c r="C388" s="1832"/>
      <c r="D388" s="1833"/>
      <c r="E388" s="1890"/>
      <c r="F388" s="1890"/>
      <c r="G388" s="1832"/>
      <c r="H388" s="1881"/>
      <c r="I388" s="1869"/>
      <c r="J388" s="1869"/>
      <c r="K388" s="1869"/>
      <c r="L388" s="1885"/>
      <c r="M388" s="1885"/>
      <c r="N388" s="1885"/>
      <c r="O388" s="1885"/>
      <c r="P388" s="1885"/>
      <c r="Q388" s="1885"/>
      <c r="R388" s="1885"/>
      <c r="S388" s="1885"/>
      <c r="T388" s="1885"/>
      <c r="U388" s="1885"/>
      <c r="V388" s="1885"/>
      <c r="W388" s="1885"/>
      <c r="X388" s="1885"/>
      <c r="Y388" s="1885"/>
    </row>
    <row r="389" spans="1:25" ht="15">
      <c r="A389" s="1877" t="s">
        <v>2179</v>
      </c>
      <c r="B389" s="1878"/>
      <c r="C389" s="1832"/>
      <c r="D389" s="1833"/>
      <c r="E389" s="1890"/>
      <c r="F389" s="1890"/>
      <c r="G389" s="1832"/>
      <c r="H389" s="1881"/>
      <c r="I389" s="1869"/>
      <c r="J389" s="1869"/>
      <c r="K389" s="1869"/>
      <c r="L389" s="1885"/>
      <c r="M389" s="1885"/>
      <c r="N389" s="1885"/>
      <c r="O389" s="1885"/>
      <c r="P389" s="1885"/>
      <c r="Q389" s="1885"/>
      <c r="R389" s="1885"/>
      <c r="S389" s="1885"/>
      <c r="T389" s="1885"/>
      <c r="U389" s="1885"/>
      <c r="V389" s="1885"/>
      <c r="W389" s="1885"/>
      <c r="X389" s="1885"/>
      <c r="Y389" s="1885"/>
    </row>
    <row r="390" spans="1:25" ht="15">
      <c r="A390" s="1877" t="s">
        <v>2179</v>
      </c>
      <c r="B390" s="1878"/>
      <c r="C390" s="1832"/>
      <c r="D390" s="1833"/>
      <c r="E390" s="1890"/>
      <c r="F390" s="1890"/>
      <c r="G390" s="1832"/>
      <c r="H390" s="1881"/>
      <c r="I390" s="1869"/>
      <c r="J390" s="1869"/>
      <c r="K390" s="1869"/>
      <c r="L390" s="1885"/>
      <c r="M390" s="1885"/>
      <c r="N390" s="1885"/>
      <c r="O390" s="1885"/>
      <c r="P390" s="1885"/>
      <c r="Q390" s="1885"/>
      <c r="R390" s="1885"/>
      <c r="S390" s="1885"/>
      <c r="T390" s="1885"/>
      <c r="U390" s="1885"/>
      <c r="V390" s="1885"/>
      <c r="W390" s="1885"/>
      <c r="X390" s="1885"/>
      <c r="Y390" s="1885"/>
    </row>
    <row r="391" spans="1:25" ht="15">
      <c r="A391" s="1877" t="s">
        <v>2179</v>
      </c>
      <c r="B391" s="1878"/>
      <c r="C391" s="1832"/>
      <c r="D391" s="1833"/>
      <c r="E391" s="1890"/>
      <c r="F391" s="1890"/>
      <c r="G391" s="1832"/>
      <c r="H391" s="1881"/>
      <c r="I391" s="1869"/>
      <c r="J391" s="1869"/>
      <c r="K391" s="1869"/>
      <c r="L391" s="1885"/>
      <c r="M391" s="1885"/>
      <c r="N391" s="1885"/>
      <c r="O391" s="1885"/>
      <c r="P391" s="1885"/>
      <c r="Q391" s="1885"/>
      <c r="R391" s="1885"/>
      <c r="S391" s="1885"/>
      <c r="T391" s="1885"/>
      <c r="U391" s="1885"/>
      <c r="V391" s="1885"/>
      <c r="W391" s="1885"/>
      <c r="X391" s="1885"/>
      <c r="Y391" s="1885"/>
    </row>
    <row r="392" spans="1:25" ht="15">
      <c r="A392" s="1877" t="s">
        <v>2179</v>
      </c>
      <c r="B392" s="1878"/>
      <c r="C392" s="1832"/>
      <c r="D392" s="1833"/>
      <c r="E392" s="1890"/>
      <c r="F392" s="1890"/>
      <c r="G392" s="1832"/>
      <c r="H392" s="1881"/>
      <c r="I392" s="1869"/>
      <c r="J392" s="1869"/>
      <c r="K392" s="1869"/>
      <c r="L392" s="1885"/>
      <c r="M392" s="1885"/>
      <c r="N392" s="1885"/>
      <c r="O392" s="1885"/>
      <c r="P392" s="1885"/>
      <c r="Q392" s="1885"/>
      <c r="R392" s="1885"/>
      <c r="S392" s="1885"/>
      <c r="T392" s="1885"/>
      <c r="U392" s="1885"/>
      <c r="V392" s="1885"/>
      <c r="W392" s="1885"/>
      <c r="X392" s="1885"/>
      <c r="Y392" s="1885"/>
    </row>
    <row r="393" spans="1:25" ht="15">
      <c r="A393" s="1877" t="s">
        <v>2179</v>
      </c>
      <c r="B393" s="1878"/>
      <c r="C393" s="1832"/>
      <c r="D393" s="1833"/>
      <c r="E393" s="1890"/>
      <c r="F393" s="1890"/>
      <c r="G393" s="1832"/>
      <c r="H393" s="1881"/>
      <c r="I393" s="1869"/>
      <c r="J393" s="1869"/>
      <c r="K393" s="1869"/>
      <c r="L393" s="1885"/>
      <c r="M393" s="1885"/>
      <c r="N393" s="1885"/>
      <c r="O393" s="1885"/>
      <c r="P393" s="1885"/>
      <c r="Q393" s="1885"/>
      <c r="R393" s="1885"/>
      <c r="S393" s="1885"/>
      <c r="T393" s="1885"/>
      <c r="U393" s="1885"/>
      <c r="V393" s="1885"/>
      <c r="W393" s="1885"/>
      <c r="X393" s="1885"/>
      <c r="Y393" s="1885"/>
    </row>
    <row r="394" spans="1:25" ht="15">
      <c r="A394" s="1877" t="s">
        <v>2179</v>
      </c>
      <c r="B394" s="1878"/>
      <c r="C394" s="1832"/>
      <c r="D394" s="1833"/>
      <c r="E394" s="1890"/>
      <c r="F394" s="1890"/>
      <c r="G394" s="1832"/>
      <c r="H394" s="1881"/>
      <c r="I394" s="1869"/>
      <c r="J394" s="1869"/>
      <c r="K394" s="1869"/>
      <c r="L394" s="1885"/>
      <c r="M394" s="1885"/>
      <c r="N394" s="1885"/>
      <c r="O394" s="1885"/>
      <c r="P394" s="1885"/>
      <c r="Q394" s="1885"/>
      <c r="R394" s="1885"/>
      <c r="S394" s="1885"/>
      <c r="T394" s="1885"/>
      <c r="U394" s="1885"/>
      <c r="V394" s="1885"/>
      <c r="W394" s="1885"/>
      <c r="X394" s="1885"/>
      <c r="Y394" s="1885"/>
    </row>
    <row r="395" spans="1:25" ht="15">
      <c r="A395" s="1877" t="s">
        <v>2179</v>
      </c>
      <c r="B395" s="1878"/>
      <c r="C395" s="1832"/>
      <c r="D395" s="1833"/>
      <c r="E395" s="1890"/>
      <c r="F395" s="1890"/>
      <c r="G395" s="1832"/>
      <c r="H395" s="1881"/>
      <c r="I395" s="1869"/>
      <c r="J395" s="1869"/>
      <c r="K395" s="1869"/>
      <c r="L395" s="1885"/>
      <c r="M395" s="1885"/>
      <c r="N395" s="1885"/>
      <c r="O395" s="1885"/>
      <c r="P395" s="1885"/>
      <c r="Q395" s="1885"/>
      <c r="R395" s="1885"/>
      <c r="S395" s="1885"/>
      <c r="T395" s="1885"/>
      <c r="U395" s="1885"/>
      <c r="V395" s="1885"/>
      <c r="W395" s="1885"/>
      <c r="X395" s="1885"/>
      <c r="Y395" s="1885"/>
    </row>
    <row r="396" spans="1:25" ht="15">
      <c r="A396" s="1877" t="s">
        <v>2179</v>
      </c>
      <c r="B396" s="1878"/>
      <c r="C396" s="1832"/>
      <c r="D396" s="1833"/>
      <c r="E396" s="1890"/>
      <c r="F396" s="1890"/>
      <c r="G396" s="1832"/>
      <c r="H396" s="1881"/>
      <c r="I396" s="1869"/>
      <c r="J396" s="1869"/>
      <c r="K396" s="1869"/>
      <c r="L396" s="1885"/>
      <c r="M396" s="1885"/>
      <c r="N396" s="1885"/>
      <c r="O396" s="1885"/>
      <c r="P396" s="1885"/>
      <c r="Q396" s="1885"/>
      <c r="R396" s="1885"/>
      <c r="S396" s="1885"/>
      <c r="T396" s="1885"/>
      <c r="U396" s="1885"/>
      <c r="V396" s="1885"/>
      <c r="W396" s="1885"/>
      <c r="X396" s="1885"/>
      <c r="Y396" s="1885"/>
    </row>
    <row r="397" spans="1:25" ht="15">
      <c r="A397" s="1877" t="s">
        <v>2179</v>
      </c>
      <c r="B397" s="1878"/>
      <c r="C397" s="1832"/>
      <c r="D397" s="1833"/>
      <c r="E397" s="1890"/>
      <c r="F397" s="1890"/>
      <c r="G397" s="1832"/>
      <c r="H397" s="1881"/>
      <c r="I397" s="1869"/>
      <c r="J397" s="1869"/>
      <c r="K397" s="1869"/>
      <c r="L397" s="1885"/>
      <c r="M397" s="1885"/>
      <c r="N397" s="1885"/>
      <c r="O397" s="1885"/>
      <c r="P397" s="1885"/>
      <c r="Q397" s="1885"/>
      <c r="R397" s="1885"/>
      <c r="S397" s="1885"/>
      <c r="T397" s="1885"/>
      <c r="U397" s="1885"/>
      <c r="V397" s="1885"/>
      <c r="W397" s="1885"/>
      <c r="X397" s="1885"/>
      <c r="Y397" s="1885"/>
    </row>
    <row r="398" spans="1:25" ht="15">
      <c r="A398" s="1877" t="s">
        <v>2179</v>
      </c>
      <c r="B398" s="1878"/>
      <c r="C398" s="1832"/>
      <c r="D398" s="1833"/>
      <c r="E398" s="1890"/>
      <c r="F398" s="1890"/>
      <c r="G398" s="1832"/>
      <c r="H398" s="1881"/>
      <c r="I398" s="1869"/>
      <c r="J398" s="1869"/>
      <c r="K398" s="1869"/>
      <c r="L398" s="1885"/>
      <c r="M398" s="1885"/>
      <c r="N398" s="1885"/>
      <c r="O398" s="1885"/>
      <c r="P398" s="1885"/>
      <c r="Q398" s="1885"/>
      <c r="R398" s="1885"/>
      <c r="S398" s="1885"/>
      <c r="T398" s="1885"/>
      <c r="U398" s="1885"/>
      <c r="V398" s="1885"/>
      <c r="W398" s="1885"/>
      <c r="X398" s="1885"/>
      <c r="Y398" s="1885"/>
    </row>
    <row r="399" spans="1:25" ht="15">
      <c r="A399" s="1877" t="s">
        <v>2179</v>
      </c>
      <c r="B399" s="1878"/>
      <c r="C399" s="1832"/>
      <c r="D399" s="1833"/>
      <c r="E399" s="1890"/>
      <c r="F399" s="1890"/>
      <c r="G399" s="1832"/>
      <c r="H399" s="1881"/>
      <c r="I399" s="1869"/>
      <c r="J399" s="1869"/>
      <c r="K399" s="1869"/>
      <c r="L399" s="1885"/>
      <c r="M399" s="1885"/>
      <c r="N399" s="1885"/>
      <c r="O399" s="1885"/>
      <c r="P399" s="1885"/>
      <c r="Q399" s="1885"/>
      <c r="R399" s="1885"/>
      <c r="S399" s="1885"/>
      <c r="T399" s="1885"/>
      <c r="U399" s="1885"/>
      <c r="V399" s="1885"/>
      <c r="W399" s="1885"/>
      <c r="X399" s="1885"/>
      <c r="Y399" s="1885"/>
    </row>
    <row r="400" spans="1:25" ht="15">
      <c r="A400" s="1877" t="s">
        <v>2179</v>
      </c>
      <c r="B400" s="1878"/>
      <c r="C400" s="1832"/>
      <c r="D400" s="1833"/>
      <c r="E400" s="1890"/>
      <c r="F400" s="1890"/>
      <c r="G400" s="1832"/>
      <c r="H400" s="1881"/>
      <c r="I400" s="1869"/>
      <c r="J400" s="1869"/>
      <c r="K400" s="1869"/>
      <c r="L400" s="1885"/>
      <c r="M400" s="1885"/>
      <c r="N400" s="1885"/>
      <c r="O400" s="1885"/>
      <c r="P400" s="1885"/>
      <c r="Q400" s="1885"/>
      <c r="R400" s="1885"/>
      <c r="S400" s="1885"/>
      <c r="T400" s="1885"/>
      <c r="U400" s="1885"/>
      <c r="V400" s="1885"/>
      <c r="W400" s="1885"/>
      <c r="X400" s="1885"/>
      <c r="Y400" s="1885"/>
    </row>
    <row r="401" spans="1:25" ht="15">
      <c r="A401" s="1877" t="s">
        <v>2179</v>
      </c>
      <c r="B401" s="1878"/>
      <c r="C401" s="1832"/>
      <c r="D401" s="1833"/>
      <c r="E401" s="1890"/>
      <c r="F401" s="1890"/>
      <c r="G401" s="1832"/>
      <c r="H401" s="1881"/>
      <c r="I401" s="1869"/>
      <c r="J401" s="1869"/>
      <c r="K401" s="1869"/>
      <c r="L401" s="1885"/>
      <c r="M401" s="1885"/>
      <c r="N401" s="1885"/>
      <c r="O401" s="1885"/>
      <c r="P401" s="1885"/>
      <c r="Q401" s="1885"/>
      <c r="R401" s="1885"/>
      <c r="S401" s="1885"/>
      <c r="T401" s="1885"/>
      <c r="U401" s="1885"/>
      <c r="V401" s="1885"/>
      <c r="W401" s="1885"/>
      <c r="X401" s="1885"/>
      <c r="Y401" s="1885"/>
    </row>
    <row r="402" spans="1:25" ht="15">
      <c r="A402" s="1877" t="s">
        <v>2179</v>
      </c>
      <c r="B402" s="1878"/>
      <c r="C402" s="1832"/>
      <c r="D402" s="1833"/>
      <c r="E402" s="1890"/>
      <c r="F402" s="1890"/>
      <c r="G402" s="1832"/>
      <c r="H402" s="1881"/>
      <c r="I402" s="1869"/>
      <c r="J402" s="1869"/>
      <c r="K402" s="1869"/>
      <c r="L402" s="1885"/>
      <c r="M402" s="1885"/>
      <c r="N402" s="1885"/>
      <c r="O402" s="1885"/>
      <c r="P402" s="1885"/>
      <c r="Q402" s="1885"/>
      <c r="R402" s="1885"/>
      <c r="S402" s="1885"/>
      <c r="T402" s="1885"/>
      <c r="U402" s="1885"/>
      <c r="V402" s="1885"/>
      <c r="W402" s="1885"/>
      <c r="X402" s="1885"/>
      <c r="Y402" s="1885"/>
    </row>
    <row r="403" spans="1:25" ht="15">
      <c r="A403" s="1877" t="s">
        <v>2179</v>
      </c>
      <c r="B403" s="1878"/>
      <c r="C403" s="1832"/>
      <c r="D403" s="1833"/>
      <c r="E403" s="1890"/>
      <c r="F403" s="1890"/>
      <c r="G403" s="1832"/>
      <c r="H403" s="1881"/>
      <c r="I403" s="1869"/>
      <c r="J403" s="1869"/>
      <c r="K403" s="1869"/>
      <c r="L403" s="1885"/>
      <c r="M403" s="1885"/>
      <c r="N403" s="1885"/>
      <c r="O403" s="1885"/>
      <c r="P403" s="1885"/>
      <c r="Q403" s="1885"/>
      <c r="R403" s="1885"/>
      <c r="S403" s="1885"/>
      <c r="T403" s="1885"/>
      <c r="U403" s="1885"/>
      <c r="V403" s="1885"/>
      <c r="W403" s="1885"/>
      <c r="X403" s="1885"/>
      <c r="Y403" s="1885"/>
    </row>
    <row r="404" spans="1:25" ht="15">
      <c r="A404" s="1877" t="s">
        <v>2179</v>
      </c>
      <c r="B404" s="1878"/>
      <c r="C404" s="1832"/>
      <c r="D404" s="1833"/>
      <c r="E404" s="1890"/>
      <c r="F404" s="1890"/>
      <c r="G404" s="1832"/>
      <c r="H404" s="1881"/>
      <c r="I404" s="1869"/>
      <c r="J404" s="1869"/>
      <c r="K404" s="1869"/>
      <c r="L404" s="1885"/>
      <c r="M404" s="1885"/>
      <c r="N404" s="1885"/>
      <c r="O404" s="1885"/>
      <c r="P404" s="1885"/>
      <c r="Q404" s="1885"/>
      <c r="R404" s="1885"/>
      <c r="S404" s="1885"/>
      <c r="T404" s="1885"/>
      <c r="U404" s="1885"/>
      <c r="V404" s="1885"/>
      <c r="W404" s="1885"/>
      <c r="X404" s="1885"/>
      <c r="Y404" s="1885"/>
    </row>
    <row r="405" spans="1:25" ht="15">
      <c r="A405" s="1877" t="s">
        <v>2179</v>
      </c>
      <c r="B405" s="1878"/>
      <c r="C405" s="1832"/>
      <c r="D405" s="1833"/>
      <c r="E405" s="1890"/>
      <c r="F405" s="1890"/>
      <c r="G405" s="1832"/>
      <c r="H405" s="1881"/>
      <c r="I405" s="1869"/>
      <c r="J405" s="1869"/>
      <c r="K405" s="1869"/>
      <c r="L405" s="1885"/>
      <c r="M405" s="1885"/>
      <c r="N405" s="1885"/>
      <c r="O405" s="1885"/>
      <c r="P405" s="1885"/>
      <c r="Q405" s="1885"/>
      <c r="R405" s="1885"/>
      <c r="S405" s="1885"/>
      <c r="T405" s="1885"/>
      <c r="U405" s="1885"/>
      <c r="V405" s="1885"/>
      <c r="W405" s="1885"/>
      <c r="X405" s="1885"/>
      <c r="Y405" s="1885"/>
    </row>
    <row r="406" spans="1:25" ht="15">
      <c r="A406" s="1877" t="s">
        <v>2179</v>
      </c>
      <c r="B406" s="1878"/>
      <c r="C406" s="1832"/>
      <c r="D406" s="1833"/>
      <c r="E406" s="1890"/>
      <c r="F406" s="1890"/>
      <c r="G406" s="1832"/>
      <c r="H406" s="1881"/>
      <c r="I406" s="1869"/>
      <c r="J406" s="1869"/>
      <c r="K406" s="1869"/>
      <c r="L406" s="1885"/>
      <c r="M406" s="1885"/>
      <c r="N406" s="1885"/>
      <c r="O406" s="1885"/>
      <c r="P406" s="1885"/>
      <c r="Q406" s="1885"/>
      <c r="R406" s="1885"/>
      <c r="S406" s="1885"/>
      <c r="T406" s="1885"/>
      <c r="U406" s="1885"/>
      <c r="V406" s="1885"/>
      <c r="W406" s="1885"/>
      <c r="X406" s="1885"/>
      <c r="Y406" s="1885"/>
    </row>
    <row r="407" spans="1:25" ht="15">
      <c r="A407" s="1877" t="s">
        <v>2179</v>
      </c>
      <c r="B407" s="1878"/>
      <c r="C407" s="1832"/>
      <c r="D407" s="1833"/>
      <c r="E407" s="1890"/>
      <c r="F407" s="1890"/>
      <c r="G407" s="1832"/>
      <c r="H407" s="1881"/>
      <c r="I407" s="1869"/>
      <c r="J407" s="1869"/>
      <c r="K407" s="1869"/>
      <c r="L407" s="1885"/>
      <c r="M407" s="1885"/>
      <c r="N407" s="1885"/>
      <c r="O407" s="1885"/>
      <c r="P407" s="1885"/>
      <c r="Q407" s="1885"/>
      <c r="R407" s="1891"/>
      <c r="S407" s="1891"/>
      <c r="T407" s="1891"/>
      <c r="U407" s="1891"/>
      <c r="V407" s="1891"/>
      <c r="W407" s="1891"/>
      <c r="X407" s="1891"/>
      <c r="Y407" s="1891"/>
    </row>
    <row r="408" spans="1:25" ht="15">
      <c r="A408" s="1877" t="s">
        <v>2179</v>
      </c>
      <c r="B408" s="1878"/>
      <c r="C408" s="1832"/>
      <c r="D408" s="1833"/>
      <c r="E408" s="1890"/>
      <c r="F408" s="1890"/>
      <c r="G408" s="1832"/>
      <c r="H408" s="1881"/>
      <c r="I408" s="1869"/>
      <c r="J408" s="1869"/>
      <c r="K408" s="1869"/>
      <c r="L408" s="1885"/>
      <c r="M408" s="1885"/>
      <c r="N408" s="1885"/>
      <c r="O408" s="1885"/>
      <c r="P408" s="1885"/>
      <c r="Q408" s="1885"/>
      <c r="R408" s="1885"/>
      <c r="S408" s="1885"/>
      <c r="T408" s="1885"/>
      <c r="U408" s="1885"/>
      <c r="V408" s="1885"/>
      <c r="W408" s="1885"/>
      <c r="X408" s="1885"/>
      <c r="Y408" s="1885"/>
    </row>
    <row r="409" spans="1:25" ht="15">
      <c r="A409" s="1877" t="s">
        <v>2179</v>
      </c>
      <c r="B409" s="1878"/>
      <c r="C409" s="1832"/>
      <c r="D409" s="1833"/>
      <c r="E409" s="1890"/>
      <c r="F409" s="1890"/>
      <c r="G409" s="1832"/>
      <c r="H409" s="1881"/>
      <c r="I409" s="1869"/>
      <c r="J409" s="1869"/>
      <c r="K409" s="1869"/>
      <c r="L409" s="1885"/>
      <c r="M409" s="1885"/>
      <c r="N409" s="1885"/>
      <c r="O409" s="1885"/>
      <c r="P409" s="1885"/>
      <c r="Q409" s="1885"/>
      <c r="R409" s="1885"/>
      <c r="S409" s="1885"/>
      <c r="T409" s="1885"/>
      <c r="U409" s="1885"/>
      <c r="V409" s="1885"/>
      <c r="W409" s="1885"/>
      <c r="X409" s="1885"/>
      <c r="Y409" s="1885"/>
    </row>
    <row r="410" spans="1:25" ht="15">
      <c r="A410" s="1877" t="s">
        <v>2179</v>
      </c>
      <c r="B410" s="1878"/>
      <c r="C410" s="1832"/>
      <c r="D410" s="1833"/>
      <c r="E410" s="1890"/>
      <c r="F410" s="1890"/>
      <c r="G410" s="1832"/>
      <c r="H410" s="1881"/>
      <c r="I410" s="1869"/>
      <c r="J410" s="1869"/>
      <c r="K410" s="1869"/>
      <c r="L410" s="1885"/>
      <c r="M410" s="1885"/>
      <c r="N410" s="1885"/>
      <c r="O410" s="1885"/>
      <c r="P410" s="1885"/>
      <c r="Q410" s="1885"/>
      <c r="R410" s="1885"/>
      <c r="S410" s="1885"/>
      <c r="T410" s="1885"/>
      <c r="U410" s="1885"/>
      <c r="V410" s="1885"/>
      <c r="W410" s="1885"/>
      <c r="X410" s="1885"/>
      <c r="Y410" s="1885"/>
    </row>
    <row r="411" spans="1:25" ht="15">
      <c r="A411" s="1877" t="s">
        <v>2179</v>
      </c>
      <c r="B411" s="1878"/>
      <c r="C411" s="1832"/>
      <c r="D411" s="1833"/>
      <c r="E411" s="1890"/>
      <c r="F411" s="1890"/>
      <c r="G411" s="1832"/>
      <c r="H411" s="1881"/>
      <c r="I411" s="1869"/>
      <c r="J411" s="1869"/>
      <c r="K411" s="1869"/>
      <c r="L411" s="1885"/>
      <c r="M411" s="1885"/>
      <c r="N411" s="1885"/>
      <c r="O411" s="1885"/>
      <c r="P411" s="1885"/>
      <c r="Q411" s="1885"/>
      <c r="R411" s="1885"/>
      <c r="S411" s="1885"/>
      <c r="T411" s="1885"/>
      <c r="U411" s="1885"/>
      <c r="V411" s="1885"/>
      <c r="W411" s="1885"/>
      <c r="X411" s="1885"/>
      <c r="Y411" s="1885"/>
    </row>
    <row r="412" spans="1:25" ht="15">
      <c r="A412" s="1877" t="s">
        <v>2179</v>
      </c>
      <c r="B412" s="1878"/>
      <c r="C412" s="1832"/>
      <c r="D412" s="1833"/>
      <c r="E412" s="1890"/>
      <c r="F412" s="1890"/>
      <c r="G412" s="1832"/>
      <c r="H412" s="1881"/>
      <c r="I412" s="1869"/>
      <c r="J412" s="1869"/>
      <c r="K412" s="1869"/>
      <c r="L412" s="1885"/>
      <c r="M412" s="1885"/>
      <c r="N412" s="1885"/>
      <c r="O412" s="1885"/>
      <c r="P412" s="1885"/>
      <c r="Q412" s="1885"/>
      <c r="R412" s="1885"/>
      <c r="S412" s="1885"/>
      <c r="T412" s="1885"/>
      <c r="U412" s="1885"/>
      <c r="V412" s="1885"/>
      <c r="W412" s="1885"/>
      <c r="X412" s="1885"/>
      <c r="Y412" s="1885"/>
    </row>
    <row r="413" spans="1:25" ht="15">
      <c r="A413" s="1877" t="s">
        <v>2179</v>
      </c>
      <c r="B413" s="1878"/>
      <c r="C413" s="1832"/>
      <c r="D413" s="1833"/>
      <c r="E413" s="1890"/>
      <c r="F413" s="1890"/>
      <c r="G413" s="1832"/>
      <c r="H413" s="1881"/>
      <c r="I413" s="1869"/>
      <c r="J413" s="1869"/>
      <c r="K413" s="1869"/>
      <c r="L413" s="1885"/>
      <c r="M413" s="1885"/>
      <c r="N413" s="1885"/>
      <c r="O413" s="1885"/>
      <c r="P413" s="1885"/>
      <c r="Q413" s="1885"/>
      <c r="R413" s="1885"/>
      <c r="S413" s="1885"/>
      <c r="T413" s="1885"/>
      <c r="U413" s="1885"/>
      <c r="V413" s="1885"/>
      <c r="W413" s="1885"/>
      <c r="X413" s="1885"/>
      <c r="Y413" s="1885"/>
    </row>
    <row r="414" spans="1:25" ht="15">
      <c r="A414" s="1877" t="s">
        <v>2179</v>
      </c>
      <c r="B414" s="1878"/>
      <c r="C414" s="1832"/>
      <c r="D414" s="1833"/>
      <c r="E414" s="1890"/>
      <c r="F414" s="1890"/>
      <c r="G414" s="1832"/>
      <c r="H414" s="1881"/>
      <c r="I414" s="1869"/>
      <c r="J414" s="1869"/>
      <c r="K414" s="1869"/>
      <c r="L414" s="1885"/>
      <c r="M414" s="1885"/>
      <c r="N414" s="1885"/>
      <c r="O414" s="1885"/>
      <c r="P414" s="1885"/>
      <c r="Q414" s="1885"/>
      <c r="R414" s="1885"/>
      <c r="S414" s="1885"/>
      <c r="T414" s="1885"/>
      <c r="U414" s="1885"/>
      <c r="V414" s="1885"/>
      <c r="W414" s="1885"/>
      <c r="X414" s="1885"/>
      <c r="Y414" s="1885"/>
    </row>
    <row r="415" spans="1:25" ht="15">
      <c r="A415" s="1877" t="s">
        <v>2179</v>
      </c>
      <c r="B415" s="1878"/>
      <c r="C415" s="1832"/>
      <c r="D415" s="1833"/>
      <c r="E415" s="1890"/>
      <c r="F415" s="1890"/>
      <c r="G415" s="1832"/>
      <c r="H415" s="1881"/>
      <c r="I415" s="1869"/>
      <c r="J415" s="1869"/>
      <c r="K415" s="1869"/>
      <c r="L415" s="1885"/>
      <c r="M415" s="1885"/>
      <c r="N415" s="1885"/>
      <c r="O415" s="1885"/>
      <c r="P415" s="1885"/>
      <c r="Q415" s="1885"/>
      <c r="R415" s="1885"/>
      <c r="S415" s="1885"/>
      <c r="T415" s="1885"/>
      <c r="U415" s="1885"/>
      <c r="V415" s="1885"/>
      <c r="W415" s="1885"/>
      <c r="X415" s="1885"/>
      <c r="Y415" s="1885"/>
    </row>
    <row r="416" spans="1:25" ht="15">
      <c r="A416" s="1877" t="s">
        <v>2179</v>
      </c>
      <c r="B416" s="1878"/>
      <c r="C416" s="1832"/>
      <c r="D416" s="1833"/>
      <c r="E416" s="1890"/>
      <c r="F416" s="1890"/>
      <c r="G416" s="1832"/>
      <c r="H416" s="1881"/>
      <c r="I416" s="1869"/>
      <c r="J416" s="1869"/>
      <c r="K416" s="1869"/>
      <c r="L416" s="1885"/>
      <c r="M416" s="1885"/>
      <c r="N416" s="1885"/>
      <c r="O416" s="1885"/>
      <c r="P416" s="1885"/>
      <c r="Q416" s="1885"/>
      <c r="R416" s="1885"/>
      <c r="S416" s="1885"/>
      <c r="T416" s="1885"/>
      <c r="U416" s="1885"/>
      <c r="V416" s="1885"/>
      <c r="W416" s="1885"/>
      <c r="X416" s="1885"/>
      <c r="Y416" s="1885"/>
    </row>
    <row r="417" spans="1:25" ht="15">
      <c r="A417" s="1877" t="s">
        <v>2179</v>
      </c>
      <c r="B417" s="1878"/>
      <c r="C417" s="1832"/>
      <c r="D417" s="1833"/>
      <c r="E417" s="1890"/>
      <c r="F417" s="1890"/>
      <c r="G417" s="1832"/>
      <c r="H417" s="1881"/>
      <c r="I417" s="1869"/>
      <c r="J417" s="1869"/>
      <c r="K417" s="1869"/>
      <c r="L417" s="1885"/>
      <c r="M417" s="1885"/>
      <c r="N417" s="1885"/>
      <c r="O417" s="1885"/>
      <c r="P417" s="1885"/>
      <c r="Q417" s="1885"/>
      <c r="R417" s="1885"/>
      <c r="S417" s="1885"/>
      <c r="T417" s="1885"/>
      <c r="U417" s="1885"/>
      <c r="V417" s="1885"/>
      <c r="W417" s="1885"/>
      <c r="X417" s="1885"/>
      <c r="Y417" s="1885"/>
    </row>
    <row r="418" spans="1:25" ht="15">
      <c r="A418" s="1877" t="s">
        <v>2179</v>
      </c>
      <c r="B418" s="1878"/>
      <c r="C418" s="1832"/>
      <c r="D418" s="1833"/>
      <c r="E418" s="1890"/>
      <c r="F418" s="1890"/>
      <c r="G418" s="1832"/>
      <c r="H418" s="1881"/>
      <c r="I418" s="1869"/>
      <c r="J418" s="1869"/>
      <c r="K418" s="1869"/>
      <c r="L418" s="1885"/>
      <c r="M418" s="1885"/>
      <c r="N418" s="1885"/>
      <c r="O418" s="1885"/>
      <c r="P418" s="1885"/>
      <c r="Q418" s="1885"/>
      <c r="R418" s="1885"/>
      <c r="S418" s="1891"/>
      <c r="T418" s="1891"/>
      <c r="U418" s="1891"/>
      <c r="V418" s="1891"/>
      <c r="W418" s="1891"/>
      <c r="X418" s="1891"/>
      <c r="Y418" s="1891"/>
    </row>
    <row r="419" spans="1:25" ht="15">
      <c r="A419" s="1877" t="s">
        <v>2179</v>
      </c>
      <c r="B419" s="1878"/>
      <c r="C419" s="1832"/>
      <c r="D419" s="1833"/>
      <c r="E419" s="1890"/>
      <c r="F419" s="1890"/>
      <c r="G419" s="1832"/>
      <c r="H419" s="1881"/>
      <c r="I419" s="1869"/>
      <c r="J419" s="1869"/>
      <c r="K419" s="1869"/>
      <c r="L419" s="1885"/>
      <c r="M419" s="1885"/>
      <c r="N419" s="1885"/>
      <c r="O419" s="1885"/>
      <c r="P419" s="1885"/>
      <c r="Q419" s="1885"/>
      <c r="R419" s="1885"/>
      <c r="S419" s="1885"/>
      <c r="T419" s="1885"/>
      <c r="U419" s="1885"/>
      <c r="V419" s="1885"/>
      <c r="W419" s="1885"/>
      <c r="X419" s="1885"/>
      <c r="Y419" s="1885"/>
    </row>
    <row r="420" spans="1:25" ht="15">
      <c r="A420" s="1877" t="s">
        <v>2179</v>
      </c>
      <c r="B420" s="1878"/>
      <c r="C420" s="1832"/>
      <c r="D420" s="1833"/>
      <c r="E420" s="1890"/>
      <c r="F420" s="1890"/>
      <c r="G420" s="1832"/>
      <c r="H420" s="1881"/>
      <c r="I420" s="1869"/>
      <c r="J420" s="1869"/>
      <c r="K420" s="1869"/>
      <c r="L420" s="1885"/>
      <c r="M420" s="1885"/>
      <c r="N420" s="1885"/>
      <c r="O420" s="1885"/>
      <c r="P420" s="1885"/>
      <c r="Q420" s="1885"/>
      <c r="R420" s="1885"/>
      <c r="S420" s="1885"/>
      <c r="T420" s="1885"/>
      <c r="U420" s="1885"/>
      <c r="V420" s="1885"/>
      <c r="W420" s="1885"/>
      <c r="X420" s="1885"/>
      <c r="Y420" s="1885"/>
    </row>
    <row r="421" spans="1:25" ht="15">
      <c r="A421" s="1877" t="s">
        <v>2179</v>
      </c>
      <c r="B421" s="1878"/>
      <c r="C421" s="1832"/>
      <c r="D421" s="1833"/>
      <c r="E421" s="1890"/>
      <c r="F421" s="1890"/>
      <c r="G421" s="1832"/>
      <c r="H421" s="1881"/>
      <c r="I421" s="1869"/>
      <c r="J421" s="1869"/>
      <c r="K421" s="1869"/>
      <c r="L421" s="1885"/>
      <c r="M421" s="1885"/>
      <c r="N421" s="1885"/>
      <c r="O421" s="1885"/>
      <c r="P421" s="1885"/>
      <c r="Q421" s="1885"/>
      <c r="R421" s="1885"/>
      <c r="S421" s="1885"/>
      <c r="T421" s="1885"/>
      <c r="U421" s="1885"/>
      <c r="V421" s="1885"/>
      <c r="W421" s="1885"/>
      <c r="X421" s="1885"/>
      <c r="Y421" s="1885"/>
    </row>
    <row r="422" spans="1:25" ht="15">
      <c r="A422" s="1877" t="s">
        <v>2179</v>
      </c>
      <c r="B422" s="1878"/>
      <c r="C422" s="1832"/>
      <c r="D422" s="1833"/>
      <c r="E422" s="1890"/>
      <c r="F422" s="1890"/>
      <c r="G422" s="1832"/>
      <c r="H422" s="1881"/>
      <c r="I422" s="1869"/>
      <c r="J422" s="1869"/>
      <c r="K422" s="1869"/>
      <c r="L422" s="1885"/>
      <c r="M422" s="1885"/>
      <c r="N422" s="1885"/>
      <c r="O422" s="1885"/>
      <c r="P422" s="1885"/>
      <c r="Q422" s="1885"/>
      <c r="R422" s="1885"/>
      <c r="S422" s="1885"/>
      <c r="T422" s="1885"/>
      <c r="U422" s="1885"/>
      <c r="V422" s="1885"/>
      <c r="W422" s="1885"/>
      <c r="X422" s="1885"/>
      <c r="Y422" s="1885"/>
    </row>
    <row r="423" spans="1:25" ht="15">
      <c r="A423" s="1877" t="s">
        <v>2179</v>
      </c>
      <c r="B423" s="1878"/>
      <c r="C423" s="1832"/>
      <c r="D423" s="1833"/>
      <c r="E423" s="1890"/>
      <c r="F423" s="1890"/>
      <c r="G423" s="1832"/>
      <c r="H423" s="1881"/>
      <c r="I423" s="1869"/>
      <c r="J423" s="1869"/>
      <c r="K423" s="1869"/>
      <c r="L423" s="1885"/>
      <c r="M423" s="1885"/>
      <c r="N423" s="1885"/>
      <c r="O423" s="1885"/>
      <c r="P423" s="1885"/>
      <c r="Q423" s="1885"/>
      <c r="R423" s="1885"/>
      <c r="S423" s="1885"/>
      <c r="T423" s="1885"/>
      <c r="U423" s="1885"/>
      <c r="V423" s="1885"/>
      <c r="W423" s="1885"/>
      <c r="X423" s="1885"/>
      <c r="Y423" s="1885"/>
    </row>
    <row r="424" spans="1:25" ht="15">
      <c r="A424" s="1877" t="s">
        <v>2179</v>
      </c>
      <c r="B424" s="1878"/>
      <c r="C424" s="1832"/>
      <c r="D424" s="1833"/>
      <c r="E424" s="1890"/>
      <c r="F424" s="1890"/>
      <c r="G424" s="1832"/>
      <c r="H424" s="1881"/>
      <c r="I424" s="1869"/>
      <c r="J424" s="1869"/>
      <c r="K424" s="1869"/>
      <c r="L424" s="1885"/>
      <c r="M424" s="1885"/>
      <c r="N424" s="1885"/>
      <c r="O424" s="1885"/>
      <c r="P424" s="1885"/>
      <c r="Q424" s="1885"/>
      <c r="R424" s="1885"/>
      <c r="S424" s="1885"/>
      <c r="T424" s="1885"/>
      <c r="U424" s="1885"/>
      <c r="V424" s="1885"/>
      <c r="W424" s="1885"/>
      <c r="X424" s="1885"/>
      <c r="Y424" s="1885"/>
    </row>
    <row r="425" spans="1:25" ht="15">
      <c r="A425" s="1877" t="s">
        <v>2179</v>
      </c>
      <c r="B425" s="1878"/>
      <c r="C425" s="1832"/>
      <c r="D425" s="1833"/>
      <c r="E425" s="1890"/>
      <c r="F425" s="1890"/>
      <c r="G425" s="1832"/>
      <c r="H425" s="1881"/>
      <c r="I425" s="1869"/>
      <c r="J425" s="1869"/>
      <c r="K425" s="1869"/>
      <c r="L425" s="1885"/>
      <c r="M425" s="1885"/>
      <c r="N425" s="1885"/>
      <c r="O425" s="1885"/>
      <c r="P425" s="1885"/>
      <c r="Q425" s="1885"/>
      <c r="R425" s="1885"/>
      <c r="S425" s="1885"/>
      <c r="T425" s="1885"/>
      <c r="U425" s="1885"/>
      <c r="V425" s="1885"/>
      <c r="W425" s="1885"/>
      <c r="X425" s="1885"/>
      <c r="Y425" s="1885"/>
    </row>
    <row r="426" spans="1:25" ht="15">
      <c r="A426" s="1877" t="s">
        <v>2179</v>
      </c>
      <c r="B426" s="1878"/>
      <c r="C426" s="1832"/>
      <c r="D426" s="1833"/>
      <c r="E426" s="1890"/>
      <c r="F426" s="1890"/>
      <c r="G426" s="1832"/>
      <c r="H426" s="1881"/>
      <c r="I426" s="1869"/>
      <c r="J426" s="1869"/>
      <c r="K426" s="1869"/>
      <c r="L426" s="1885"/>
      <c r="M426" s="1885"/>
      <c r="N426" s="1885"/>
      <c r="O426" s="1885"/>
      <c r="P426" s="1885"/>
      <c r="Q426" s="1885"/>
      <c r="R426" s="1885"/>
      <c r="S426" s="1885"/>
      <c r="T426" s="1885"/>
      <c r="U426" s="1885"/>
      <c r="V426" s="1885"/>
      <c r="W426" s="1885"/>
      <c r="X426" s="1885"/>
      <c r="Y426" s="1885"/>
    </row>
    <row r="427" spans="1:25" ht="15">
      <c r="A427" s="1877" t="s">
        <v>2179</v>
      </c>
      <c r="B427" s="1878"/>
      <c r="C427" s="1832"/>
      <c r="D427" s="1833"/>
      <c r="E427" s="1890"/>
      <c r="F427" s="1890"/>
      <c r="G427" s="1832"/>
      <c r="H427" s="1881"/>
      <c r="I427" s="1869"/>
      <c r="J427" s="1869"/>
      <c r="K427" s="1869"/>
      <c r="L427" s="1885"/>
      <c r="M427" s="1885"/>
      <c r="N427" s="1885"/>
      <c r="O427" s="1885"/>
      <c r="P427" s="1885"/>
      <c r="Q427" s="1885"/>
      <c r="R427" s="1885"/>
      <c r="S427" s="1885"/>
      <c r="T427" s="1885"/>
      <c r="U427" s="1885"/>
      <c r="V427" s="1885"/>
      <c r="W427" s="1885"/>
      <c r="X427" s="1885"/>
      <c r="Y427" s="1885"/>
    </row>
    <row r="428" spans="1:25" ht="15">
      <c r="A428" s="1877" t="s">
        <v>2179</v>
      </c>
      <c r="B428" s="1878"/>
      <c r="C428" s="1832"/>
      <c r="D428" s="1833"/>
      <c r="E428" s="1890"/>
      <c r="F428" s="1890"/>
      <c r="G428" s="1832"/>
      <c r="H428" s="1881"/>
      <c r="I428" s="1869"/>
      <c r="J428" s="1869"/>
      <c r="K428" s="1869"/>
      <c r="L428" s="1885"/>
      <c r="M428" s="1885"/>
      <c r="N428" s="1885"/>
      <c r="O428" s="1885"/>
      <c r="P428" s="1885"/>
      <c r="Q428" s="1885"/>
      <c r="R428" s="1885"/>
      <c r="S428" s="1885"/>
      <c r="T428" s="1885"/>
      <c r="U428" s="1885"/>
      <c r="V428" s="1885"/>
      <c r="W428" s="1885"/>
      <c r="X428" s="1885"/>
      <c r="Y428" s="1885"/>
    </row>
    <row r="429" spans="1:25" ht="15">
      <c r="A429" s="1877" t="s">
        <v>2179</v>
      </c>
      <c r="B429" s="1878"/>
      <c r="C429" s="1832"/>
      <c r="D429" s="1833"/>
      <c r="E429" s="1890"/>
      <c r="F429" s="1890"/>
      <c r="G429" s="1832"/>
      <c r="H429" s="1881"/>
      <c r="I429" s="1869"/>
      <c r="J429" s="1869"/>
      <c r="K429" s="1869"/>
      <c r="L429" s="1885"/>
      <c r="M429" s="1885"/>
      <c r="N429" s="1885"/>
      <c r="O429" s="1885"/>
      <c r="P429" s="1885"/>
      <c r="Q429" s="1885"/>
      <c r="R429" s="1885"/>
      <c r="S429" s="1885"/>
      <c r="T429" s="1885"/>
      <c r="U429" s="1885"/>
      <c r="V429" s="1885"/>
      <c r="W429" s="1885"/>
      <c r="X429" s="1885"/>
      <c r="Y429" s="1885"/>
    </row>
    <row r="430" spans="1:25" ht="15">
      <c r="A430" s="1877" t="s">
        <v>2179</v>
      </c>
      <c r="B430" s="1878"/>
      <c r="C430" s="1832"/>
      <c r="D430" s="1833"/>
      <c r="E430" s="1890"/>
      <c r="F430" s="1890"/>
      <c r="G430" s="1832"/>
      <c r="H430" s="1881"/>
      <c r="I430" s="1869"/>
      <c r="J430" s="1869"/>
      <c r="K430" s="1869"/>
      <c r="L430" s="1885"/>
      <c r="M430" s="1885"/>
      <c r="N430" s="1885"/>
      <c r="O430" s="1885"/>
      <c r="P430" s="1885"/>
      <c r="Q430" s="1885"/>
      <c r="R430" s="1885"/>
      <c r="S430" s="1885"/>
      <c r="T430" s="1885"/>
      <c r="U430" s="1885"/>
      <c r="V430" s="1885"/>
      <c r="W430" s="1885"/>
      <c r="X430" s="1885"/>
      <c r="Y430" s="1885"/>
    </row>
    <row r="431" spans="1:25" ht="15">
      <c r="A431" s="1877" t="s">
        <v>2179</v>
      </c>
      <c r="B431" s="1878"/>
      <c r="C431" s="1832"/>
      <c r="D431" s="1833"/>
      <c r="E431" s="1890"/>
      <c r="F431" s="1890"/>
      <c r="G431" s="1832"/>
      <c r="H431" s="1881"/>
      <c r="I431" s="1869"/>
      <c r="J431" s="1869"/>
      <c r="K431" s="1869"/>
      <c r="L431" s="1885"/>
      <c r="M431" s="1885"/>
      <c r="N431" s="1885"/>
      <c r="O431" s="1885"/>
      <c r="P431" s="1885"/>
      <c r="Q431" s="1885"/>
      <c r="R431" s="1885"/>
      <c r="S431" s="1885"/>
      <c r="T431" s="1885"/>
      <c r="U431" s="1885"/>
      <c r="V431" s="1885"/>
      <c r="W431" s="1885"/>
      <c r="X431" s="1885"/>
      <c r="Y431" s="1885"/>
    </row>
    <row r="432" spans="1:25" ht="15">
      <c r="A432" s="1877" t="s">
        <v>2179</v>
      </c>
      <c r="B432" s="1878"/>
      <c r="C432" s="1832"/>
      <c r="D432" s="1833"/>
      <c r="E432" s="1890"/>
      <c r="F432" s="1890"/>
      <c r="G432" s="1832"/>
      <c r="H432" s="1881"/>
      <c r="I432" s="1869"/>
      <c r="J432" s="1869"/>
      <c r="K432" s="1869"/>
      <c r="L432" s="1885"/>
      <c r="M432" s="1885"/>
      <c r="N432" s="1885"/>
      <c r="O432" s="1885"/>
      <c r="P432" s="1885"/>
      <c r="Q432" s="1885"/>
      <c r="R432" s="1885"/>
      <c r="S432" s="1885"/>
      <c r="T432" s="1885"/>
      <c r="U432" s="1885"/>
      <c r="V432" s="1885"/>
      <c r="W432" s="1885"/>
      <c r="X432" s="1885"/>
      <c r="Y432" s="1885"/>
    </row>
    <row r="433" spans="1:25" ht="15">
      <c r="A433" s="1877" t="s">
        <v>2179</v>
      </c>
      <c r="B433" s="1878"/>
      <c r="C433" s="1832"/>
      <c r="D433" s="1833"/>
      <c r="E433" s="1890"/>
      <c r="F433" s="1890"/>
      <c r="G433" s="1832"/>
      <c r="H433" s="1881"/>
      <c r="I433" s="1869"/>
      <c r="J433" s="1869"/>
      <c r="K433" s="1869"/>
      <c r="L433" s="1885"/>
      <c r="M433" s="1885"/>
      <c r="N433" s="1885"/>
      <c r="O433" s="1885"/>
      <c r="P433" s="1885"/>
      <c r="Q433" s="1885"/>
      <c r="R433" s="1885"/>
      <c r="S433" s="1885"/>
      <c r="T433" s="1885"/>
      <c r="U433" s="1885"/>
      <c r="V433" s="1885"/>
      <c r="W433" s="1885"/>
      <c r="X433" s="1885"/>
      <c r="Y433" s="1885"/>
    </row>
    <row r="434" spans="1:25" ht="15">
      <c r="A434" s="1877" t="s">
        <v>2179</v>
      </c>
      <c r="B434" s="1878"/>
      <c r="C434" s="1832"/>
      <c r="D434" s="1833"/>
      <c r="E434" s="1890"/>
      <c r="F434" s="1890"/>
      <c r="G434" s="1832"/>
      <c r="H434" s="1881"/>
      <c r="I434" s="1869"/>
      <c r="J434" s="1869"/>
      <c r="K434" s="1869"/>
      <c r="L434" s="1885"/>
      <c r="M434" s="1885"/>
      <c r="N434" s="1885"/>
      <c r="O434" s="1885"/>
      <c r="P434" s="1885"/>
      <c r="Q434" s="1885"/>
      <c r="R434" s="1885"/>
      <c r="S434" s="1885"/>
      <c r="T434" s="1885"/>
      <c r="U434" s="1885"/>
      <c r="V434" s="1885"/>
      <c r="W434" s="1885"/>
      <c r="X434" s="1885"/>
      <c r="Y434" s="1885"/>
    </row>
    <row r="435" spans="1:25" ht="15">
      <c r="A435" s="1877" t="s">
        <v>2179</v>
      </c>
      <c r="B435" s="1878"/>
      <c r="C435" s="1832"/>
      <c r="D435" s="1833"/>
      <c r="E435" s="1890"/>
      <c r="F435" s="1890"/>
      <c r="G435" s="1832"/>
      <c r="H435" s="1881"/>
      <c r="I435" s="1869"/>
      <c r="J435" s="1869"/>
      <c r="K435" s="1869"/>
      <c r="L435" s="1885"/>
      <c r="M435" s="1885"/>
      <c r="N435" s="1885"/>
      <c r="O435" s="1885"/>
      <c r="P435" s="1885"/>
      <c r="Q435" s="1885"/>
      <c r="R435" s="1885"/>
      <c r="S435" s="1885"/>
      <c r="T435" s="1885"/>
      <c r="U435" s="1885"/>
      <c r="V435" s="1885"/>
      <c r="W435" s="1885"/>
      <c r="X435" s="1885"/>
      <c r="Y435" s="1885"/>
    </row>
    <row r="436" spans="1:25" ht="15">
      <c r="A436" s="1877" t="s">
        <v>2179</v>
      </c>
      <c r="B436" s="1878"/>
      <c r="C436" s="1832"/>
      <c r="D436" s="1833"/>
      <c r="E436" s="1890"/>
      <c r="F436" s="1890"/>
      <c r="G436" s="1832"/>
      <c r="H436" s="1881"/>
      <c r="I436" s="1869"/>
      <c r="J436" s="1869"/>
      <c r="K436" s="1869"/>
      <c r="L436" s="1885"/>
      <c r="M436" s="1885"/>
      <c r="N436" s="1885"/>
      <c r="O436" s="1885"/>
      <c r="P436" s="1885"/>
      <c r="Q436" s="1885"/>
      <c r="R436" s="1885"/>
      <c r="S436" s="1885"/>
      <c r="T436" s="1885"/>
      <c r="U436" s="1885"/>
      <c r="V436" s="1885"/>
      <c r="W436" s="1885"/>
      <c r="X436" s="1885"/>
      <c r="Y436" s="1885"/>
    </row>
    <row r="437" spans="1:25" ht="15">
      <c r="A437" s="1877" t="s">
        <v>2179</v>
      </c>
      <c r="B437" s="1878"/>
      <c r="C437" s="1832"/>
      <c r="D437" s="1833"/>
      <c r="E437" s="1890"/>
      <c r="F437" s="1890"/>
      <c r="G437" s="1832"/>
      <c r="H437" s="1881"/>
      <c r="I437" s="1869"/>
      <c r="J437" s="1869"/>
      <c r="K437" s="1869"/>
      <c r="L437" s="1885"/>
      <c r="M437" s="1885"/>
      <c r="N437" s="1885"/>
      <c r="O437" s="1891"/>
      <c r="P437" s="1891"/>
      <c r="Q437" s="1891"/>
      <c r="R437" s="1891"/>
      <c r="S437" s="1891"/>
      <c r="T437" s="1891"/>
      <c r="U437" s="1891"/>
      <c r="V437" s="1891"/>
      <c r="W437" s="1891"/>
      <c r="X437" s="1891"/>
      <c r="Y437" s="1891"/>
    </row>
    <row r="438" spans="1:25" ht="15">
      <c r="A438" s="1877" t="s">
        <v>2179</v>
      </c>
      <c r="B438" s="1878"/>
      <c r="C438" s="1832"/>
      <c r="D438" s="1833"/>
      <c r="E438" s="1890"/>
      <c r="F438" s="1890"/>
      <c r="G438" s="1832"/>
      <c r="H438" s="1881"/>
      <c r="I438" s="1869"/>
      <c r="J438" s="1869"/>
      <c r="K438" s="1869"/>
      <c r="L438" s="1885"/>
      <c r="M438" s="1885"/>
      <c r="N438" s="1885"/>
      <c r="O438" s="1885"/>
      <c r="P438" s="1885"/>
      <c r="Q438" s="1885"/>
      <c r="R438" s="1891"/>
      <c r="S438" s="1891"/>
      <c r="T438" s="1891"/>
      <c r="U438" s="1891"/>
      <c r="V438" s="1891"/>
      <c r="W438" s="1891"/>
      <c r="X438" s="1891"/>
      <c r="Y438" s="1891"/>
    </row>
    <row r="439" spans="1:25" ht="15">
      <c r="A439" s="1877" t="s">
        <v>2179</v>
      </c>
      <c r="B439" s="1878"/>
      <c r="C439" s="1832"/>
      <c r="D439" s="1833"/>
      <c r="E439" s="1890"/>
      <c r="F439" s="1890"/>
      <c r="G439" s="1832"/>
      <c r="H439" s="1881"/>
      <c r="I439" s="1869"/>
      <c r="J439" s="1869"/>
      <c r="K439" s="1869"/>
      <c r="L439" s="1885"/>
      <c r="M439" s="1885"/>
      <c r="N439" s="1885"/>
      <c r="O439" s="1885"/>
      <c r="P439" s="1885"/>
      <c r="Q439" s="1885"/>
      <c r="R439" s="1885"/>
      <c r="S439" s="1885"/>
      <c r="T439" s="1885"/>
      <c r="U439" s="1885"/>
      <c r="V439" s="1885"/>
      <c r="W439" s="1885"/>
      <c r="X439" s="1885"/>
      <c r="Y439" s="1885"/>
    </row>
    <row r="440" spans="1:25" ht="15">
      <c r="A440" s="1877" t="s">
        <v>2179</v>
      </c>
      <c r="B440" s="1878"/>
      <c r="C440" s="1832"/>
      <c r="D440" s="1833"/>
      <c r="E440" s="1890"/>
      <c r="F440" s="1890"/>
      <c r="G440" s="1832"/>
      <c r="H440" s="1881"/>
      <c r="I440" s="1869"/>
      <c r="J440" s="1869"/>
      <c r="K440" s="1869"/>
      <c r="L440" s="1885"/>
      <c r="M440" s="1885"/>
      <c r="N440" s="1885"/>
      <c r="O440" s="1885"/>
      <c r="P440" s="1885"/>
      <c r="Q440" s="1885"/>
      <c r="R440" s="1891"/>
      <c r="S440" s="1891"/>
      <c r="T440" s="1891"/>
      <c r="U440" s="1891"/>
      <c r="V440" s="1891"/>
      <c r="W440" s="1891"/>
      <c r="X440" s="1891"/>
      <c r="Y440" s="1891"/>
    </row>
    <row r="441" spans="1:25" ht="15">
      <c r="A441" s="1877" t="s">
        <v>2179</v>
      </c>
      <c r="B441" s="1878"/>
      <c r="C441" s="1832"/>
      <c r="D441" s="1833"/>
      <c r="E441" s="1890"/>
      <c r="F441" s="1890"/>
      <c r="G441" s="1832"/>
      <c r="H441" s="1881"/>
      <c r="I441" s="1869"/>
      <c r="J441" s="1869"/>
      <c r="K441" s="1869"/>
      <c r="L441" s="1885"/>
      <c r="M441" s="1885"/>
      <c r="N441" s="1885"/>
      <c r="O441" s="1885"/>
      <c r="P441" s="1885"/>
      <c r="Q441" s="1885"/>
      <c r="R441" s="1885"/>
      <c r="S441" s="1885"/>
      <c r="T441" s="1885"/>
      <c r="U441" s="1885"/>
      <c r="V441" s="1885"/>
      <c r="W441" s="1885"/>
      <c r="X441" s="1885"/>
      <c r="Y441" s="1885"/>
    </row>
    <row r="442" spans="1:25" ht="15">
      <c r="A442" s="1877" t="s">
        <v>2179</v>
      </c>
      <c r="B442" s="1878"/>
      <c r="C442" s="1832"/>
      <c r="D442" s="1833"/>
      <c r="E442" s="1890"/>
      <c r="F442" s="1890"/>
      <c r="G442" s="1832"/>
      <c r="H442" s="1881"/>
      <c r="I442" s="1869"/>
      <c r="J442" s="1869"/>
      <c r="K442" s="1869"/>
      <c r="L442" s="1885"/>
      <c r="M442" s="1885"/>
      <c r="N442" s="1885"/>
      <c r="O442" s="1885"/>
      <c r="P442" s="1885"/>
      <c r="Q442" s="1885"/>
      <c r="R442" s="1885"/>
      <c r="S442" s="1885"/>
      <c r="T442" s="1885"/>
      <c r="U442" s="1885"/>
      <c r="V442" s="1885"/>
      <c r="W442" s="1885"/>
      <c r="X442" s="1885"/>
      <c r="Y442" s="1885"/>
    </row>
    <row r="443" spans="1:25" ht="15">
      <c r="A443" s="1877" t="s">
        <v>2179</v>
      </c>
      <c r="B443" s="1878"/>
      <c r="C443" s="1832"/>
      <c r="D443" s="1833"/>
      <c r="E443" s="1890"/>
      <c r="F443" s="1890"/>
      <c r="G443" s="1832"/>
      <c r="H443" s="1881"/>
      <c r="I443" s="1869"/>
      <c r="J443" s="1869"/>
      <c r="K443" s="1869"/>
      <c r="L443" s="1885"/>
      <c r="M443" s="1885"/>
      <c r="N443" s="1885"/>
      <c r="O443" s="1885"/>
      <c r="P443" s="1885"/>
      <c r="Q443" s="1885"/>
      <c r="R443" s="1885"/>
      <c r="S443" s="1885"/>
      <c r="T443" s="1885"/>
      <c r="U443" s="1885"/>
      <c r="V443" s="1885"/>
      <c r="W443" s="1885"/>
      <c r="X443" s="1885"/>
      <c r="Y443" s="1885"/>
    </row>
    <row r="444" spans="1:25" ht="15">
      <c r="A444" s="1877" t="s">
        <v>2179</v>
      </c>
      <c r="B444" s="1878"/>
      <c r="C444" s="1832"/>
      <c r="D444" s="1833"/>
      <c r="E444" s="1890"/>
      <c r="F444" s="1890"/>
      <c r="G444" s="1832"/>
      <c r="H444" s="1881"/>
      <c r="I444" s="1869"/>
      <c r="J444" s="1869"/>
      <c r="K444" s="1869"/>
      <c r="L444" s="1885"/>
      <c r="M444" s="1885"/>
      <c r="N444" s="1885"/>
      <c r="O444" s="1885"/>
      <c r="P444" s="1885"/>
      <c r="Q444" s="1885"/>
      <c r="R444" s="1885"/>
      <c r="S444" s="1885"/>
      <c r="T444" s="1885"/>
      <c r="U444" s="1885"/>
      <c r="V444" s="1885"/>
      <c r="W444" s="1885"/>
      <c r="X444" s="1885"/>
      <c r="Y444" s="1885"/>
    </row>
    <row r="445" spans="1:25" ht="15">
      <c r="A445" s="1877" t="s">
        <v>2179</v>
      </c>
      <c r="B445" s="1878"/>
      <c r="C445" s="1832"/>
      <c r="D445" s="1833"/>
      <c r="E445" s="1890"/>
      <c r="F445" s="1890"/>
      <c r="G445" s="1832"/>
      <c r="H445" s="1881"/>
      <c r="I445" s="1869"/>
      <c r="J445" s="1869"/>
      <c r="K445" s="1869"/>
      <c r="L445" s="1885"/>
      <c r="M445" s="1885"/>
      <c r="N445" s="1885"/>
      <c r="O445" s="1885"/>
      <c r="P445" s="1885"/>
      <c r="Q445" s="1885"/>
      <c r="R445" s="1885"/>
      <c r="S445" s="1885"/>
      <c r="T445" s="1885"/>
      <c r="U445" s="1885"/>
      <c r="V445" s="1885"/>
      <c r="W445" s="1885"/>
      <c r="X445" s="1885"/>
      <c r="Y445" s="1885"/>
    </row>
    <row r="446" spans="1:25" ht="15">
      <c r="A446" s="1877" t="s">
        <v>2179</v>
      </c>
      <c r="B446" s="1878"/>
      <c r="C446" s="1832"/>
      <c r="D446" s="1833"/>
      <c r="E446" s="1890"/>
      <c r="F446" s="1890"/>
      <c r="G446" s="1832"/>
      <c r="H446" s="1881"/>
      <c r="I446" s="1869"/>
      <c r="J446" s="1869"/>
      <c r="K446" s="1869"/>
      <c r="L446" s="1885"/>
      <c r="M446" s="1885"/>
      <c r="N446" s="1885"/>
      <c r="O446" s="1885"/>
      <c r="P446" s="1885"/>
      <c r="Q446" s="1885"/>
      <c r="R446" s="1885"/>
      <c r="S446" s="1885"/>
      <c r="T446" s="1885"/>
      <c r="U446" s="1885"/>
      <c r="V446" s="1885"/>
      <c r="W446" s="1885"/>
      <c r="X446" s="1885"/>
      <c r="Y446" s="1885"/>
    </row>
    <row r="447" spans="1:25" ht="15">
      <c r="A447" s="1877" t="s">
        <v>2179</v>
      </c>
      <c r="B447" s="1878"/>
      <c r="C447" s="1832"/>
      <c r="D447" s="1833"/>
      <c r="E447" s="1890"/>
      <c r="F447" s="1890"/>
      <c r="G447" s="1832"/>
      <c r="H447" s="1881"/>
      <c r="I447" s="1869"/>
      <c r="J447" s="1869"/>
      <c r="K447" s="1869"/>
      <c r="L447" s="1885"/>
      <c r="M447" s="1885"/>
      <c r="N447" s="1885"/>
      <c r="O447" s="1885"/>
      <c r="P447" s="1885"/>
      <c r="Q447" s="1885"/>
      <c r="R447" s="1885"/>
      <c r="S447" s="1885"/>
      <c r="T447" s="1885"/>
      <c r="U447" s="1885"/>
      <c r="V447" s="1885"/>
      <c r="W447" s="1885"/>
      <c r="X447" s="1885"/>
      <c r="Y447" s="1885"/>
    </row>
    <row r="448" spans="1:25" ht="15">
      <c r="A448" s="1877" t="s">
        <v>2179</v>
      </c>
      <c r="B448" s="1878"/>
      <c r="C448" s="1832"/>
      <c r="D448" s="1833"/>
      <c r="E448" s="1890"/>
      <c r="F448" s="1890"/>
      <c r="G448" s="1832"/>
      <c r="H448" s="1881"/>
      <c r="I448" s="1869"/>
      <c r="J448" s="1869"/>
      <c r="K448" s="1869"/>
      <c r="L448" s="1885"/>
      <c r="M448" s="1885"/>
      <c r="N448" s="1885"/>
      <c r="O448" s="1885"/>
      <c r="P448" s="1885"/>
      <c r="Q448" s="1885"/>
      <c r="R448" s="1885"/>
      <c r="S448" s="1885"/>
      <c r="T448" s="1885"/>
      <c r="U448" s="1885"/>
      <c r="V448" s="1885"/>
      <c r="W448" s="1885"/>
      <c r="X448" s="1885"/>
      <c r="Y448" s="1885"/>
    </row>
    <row r="449" spans="1:25" ht="15">
      <c r="A449" s="1877" t="s">
        <v>2179</v>
      </c>
      <c r="B449" s="1878"/>
      <c r="C449" s="1832"/>
      <c r="D449" s="1833"/>
      <c r="E449" s="1890"/>
      <c r="F449" s="1890"/>
      <c r="G449" s="1832"/>
      <c r="H449" s="1881"/>
      <c r="I449" s="1869"/>
      <c r="J449" s="1869"/>
      <c r="K449" s="1869"/>
      <c r="L449" s="1885"/>
      <c r="M449" s="1885"/>
      <c r="N449" s="1885"/>
      <c r="O449" s="1885"/>
      <c r="P449" s="1885"/>
      <c r="Q449" s="1885"/>
      <c r="R449" s="1885"/>
      <c r="S449" s="1885"/>
      <c r="T449" s="1885"/>
      <c r="U449" s="1885"/>
      <c r="V449" s="1885"/>
      <c r="W449" s="1885"/>
      <c r="X449" s="1885"/>
      <c r="Y449" s="1885"/>
    </row>
    <row r="450" spans="1:25" ht="15">
      <c r="A450" s="1877" t="s">
        <v>2179</v>
      </c>
      <c r="B450" s="1878"/>
      <c r="C450" s="1832"/>
      <c r="D450" s="1833"/>
      <c r="E450" s="1890"/>
      <c r="F450" s="1890"/>
      <c r="G450" s="1832"/>
      <c r="H450" s="1881"/>
      <c r="I450" s="1869"/>
      <c r="J450" s="1869"/>
      <c r="K450" s="1869"/>
      <c r="L450" s="1885"/>
      <c r="M450" s="1885"/>
      <c r="N450" s="1885"/>
      <c r="O450" s="1885"/>
      <c r="P450" s="1885"/>
      <c r="Q450" s="1885"/>
      <c r="R450" s="1885"/>
      <c r="S450" s="1885"/>
      <c r="T450" s="1885"/>
      <c r="U450" s="1885"/>
      <c r="V450" s="1885"/>
      <c r="W450" s="1885"/>
      <c r="X450" s="1885"/>
      <c r="Y450" s="1885"/>
    </row>
    <row r="451" spans="1:25" ht="15">
      <c r="A451" s="1877" t="s">
        <v>2179</v>
      </c>
      <c r="B451" s="1878"/>
      <c r="C451" s="1832"/>
      <c r="D451" s="1833"/>
      <c r="E451" s="1890"/>
      <c r="F451" s="1890"/>
      <c r="G451" s="1832"/>
      <c r="H451" s="1881"/>
      <c r="I451" s="1869"/>
      <c r="J451" s="1869"/>
      <c r="K451" s="1869"/>
      <c r="L451" s="1885"/>
      <c r="M451" s="1885"/>
      <c r="N451" s="1885"/>
      <c r="O451" s="1885"/>
      <c r="P451" s="1885"/>
      <c r="Q451" s="1885"/>
      <c r="R451" s="1885"/>
      <c r="S451" s="1885"/>
      <c r="T451" s="1885"/>
      <c r="U451" s="1885"/>
      <c r="V451" s="1885"/>
      <c r="W451" s="1885"/>
      <c r="X451" s="1885"/>
      <c r="Y451" s="1885"/>
    </row>
    <row r="452" spans="1:25" ht="15">
      <c r="A452" s="1877" t="s">
        <v>2179</v>
      </c>
      <c r="B452" s="1878"/>
      <c r="C452" s="1832"/>
      <c r="D452" s="1833"/>
      <c r="E452" s="1890"/>
      <c r="F452" s="1890"/>
      <c r="G452" s="1832"/>
      <c r="H452" s="1881"/>
      <c r="I452" s="1869"/>
      <c r="J452" s="1869"/>
      <c r="K452" s="1869"/>
      <c r="L452" s="1885"/>
      <c r="M452" s="1885"/>
      <c r="N452" s="1885"/>
      <c r="O452" s="1885"/>
      <c r="P452" s="1885"/>
      <c r="Q452" s="1885"/>
      <c r="R452" s="1891"/>
      <c r="S452" s="1891"/>
      <c r="T452" s="1891"/>
      <c r="U452" s="1891"/>
      <c r="V452" s="1891"/>
      <c r="W452" s="1891"/>
      <c r="X452" s="1891"/>
      <c r="Y452" s="1891"/>
    </row>
    <row r="453" spans="1:25" ht="15">
      <c r="A453" s="1877" t="s">
        <v>2179</v>
      </c>
      <c r="B453" s="1878"/>
      <c r="C453" s="1832"/>
      <c r="D453" s="1833"/>
      <c r="E453" s="1890"/>
      <c r="F453" s="1890"/>
      <c r="G453" s="1832"/>
      <c r="H453" s="1881"/>
      <c r="I453" s="1869"/>
      <c r="J453" s="1869"/>
      <c r="K453" s="1869"/>
      <c r="L453" s="1885"/>
      <c r="M453" s="1885"/>
      <c r="N453" s="1885"/>
      <c r="O453" s="1885"/>
      <c r="P453" s="1885"/>
      <c r="Q453" s="1885"/>
      <c r="R453" s="1885"/>
      <c r="S453" s="1885"/>
      <c r="T453" s="1885"/>
      <c r="U453" s="1885"/>
      <c r="V453" s="1885"/>
      <c r="W453" s="1885"/>
      <c r="X453" s="1885"/>
      <c r="Y453" s="1885"/>
    </row>
    <row r="454" spans="1:25" ht="15">
      <c r="A454" s="1877" t="s">
        <v>2179</v>
      </c>
      <c r="B454" s="1878"/>
      <c r="C454" s="1832"/>
      <c r="D454" s="1833"/>
      <c r="E454" s="1890"/>
      <c r="F454" s="1890"/>
      <c r="G454" s="1832"/>
      <c r="H454" s="1881"/>
      <c r="I454" s="1869"/>
      <c r="J454" s="1869"/>
      <c r="K454" s="1869"/>
      <c r="L454" s="1885"/>
      <c r="M454" s="1885"/>
      <c r="N454" s="1885"/>
      <c r="O454" s="1885"/>
      <c r="P454" s="1885"/>
      <c r="Q454" s="1885"/>
      <c r="R454" s="1891"/>
      <c r="S454" s="1891"/>
      <c r="T454" s="1891"/>
      <c r="U454" s="1891"/>
      <c r="V454" s="1891"/>
      <c r="W454" s="1891"/>
      <c r="X454" s="1891"/>
      <c r="Y454" s="1891"/>
    </row>
    <row r="455" spans="1:25" ht="15">
      <c r="A455" s="1877" t="s">
        <v>2179</v>
      </c>
      <c r="B455" s="1878"/>
      <c r="C455" s="1832"/>
      <c r="D455" s="1833"/>
      <c r="E455" s="1890"/>
      <c r="F455" s="1890"/>
      <c r="G455" s="1832"/>
      <c r="H455" s="1881"/>
      <c r="I455" s="1869"/>
      <c r="J455" s="1869"/>
      <c r="K455" s="1869"/>
      <c r="L455" s="1885"/>
      <c r="M455" s="1885"/>
      <c r="N455" s="1885"/>
      <c r="O455" s="1885"/>
      <c r="P455" s="1885"/>
      <c r="Q455" s="1885"/>
      <c r="R455" s="1885"/>
      <c r="S455" s="1885"/>
      <c r="T455" s="1885"/>
      <c r="U455" s="1885"/>
      <c r="V455" s="1885"/>
      <c r="W455" s="1885"/>
      <c r="X455" s="1885"/>
      <c r="Y455" s="1885"/>
    </row>
    <row r="456" spans="1:25" ht="15">
      <c r="A456" s="1877" t="s">
        <v>2179</v>
      </c>
      <c r="B456" s="1878"/>
      <c r="C456" s="1832"/>
      <c r="D456" s="1833"/>
      <c r="E456" s="1890"/>
      <c r="F456" s="1890"/>
      <c r="G456" s="1832"/>
      <c r="H456" s="1881"/>
      <c r="I456" s="1869"/>
      <c r="J456" s="1869"/>
      <c r="K456" s="1869"/>
      <c r="L456" s="1885"/>
      <c r="M456" s="1885"/>
      <c r="N456" s="1885"/>
      <c r="O456" s="1885"/>
      <c r="P456" s="1885"/>
      <c r="Q456" s="1885"/>
      <c r="R456" s="1885"/>
      <c r="S456" s="1885"/>
      <c r="T456" s="1885"/>
      <c r="U456" s="1885"/>
      <c r="V456" s="1885"/>
      <c r="W456" s="1885"/>
      <c r="X456" s="1885"/>
      <c r="Y456" s="1885"/>
    </row>
    <row r="457" spans="1:25" ht="15">
      <c r="A457" s="1877" t="s">
        <v>2179</v>
      </c>
      <c r="B457" s="1878"/>
      <c r="C457" s="1832"/>
      <c r="D457" s="1833"/>
      <c r="E457" s="1890"/>
      <c r="F457" s="1890"/>
      <c r="G457" s="1832"/>
      <c r="H457" s="1881"/>
      <c r="I457" s="1869"/>
      <c r="J457" s="1869"/>
      <c r="K457" s="1869"/>
      <c r="L457" s="1885"/>
      <c r="M457" s="1885"/>
      <c r="N457" s="1885"/>
      <c r="O457" s="1885"/>
      <c r="P457" s="1885"/>
      <c r="Q457" s="1885"/>
      <c r="R457" s="1891"/>
      <c r="S457" s="1891"/>
      <c r="T457" s="1891"/>
      <c r="U457" s="1891"/>
      <c r="V457" s="1891"/>
      <c r="W457" s="1891"/>
      <c r="X457" s="1891"/>
      <c r="Y457" s="1891"/>
    </row>
    <row r="458" spans="1:25" ht="15">
      <c r="A458" s="1877" t="s">
        <v>2179</v>
      </c>
      <c r="B458" s="1878"/>
      <c r="C458" s="1832"/>
      <c r="D458" s="1833"/>
      <c r="E458" s="1890"/>
      <c r="F458" s="1890"/>
      <c r="G458" s="1832"/>
      <c r="H458" s="1881"/>
      <c r="I458" s="1869"/>
      <c r="J458" s="1869"/>
      <c r="K458" s="1869"/>
      <c r="L458" s="1885"/>
      <c r="M458" s="1885"/>
      <c r="N458" s="1885"/>
      <c r="O458" s="1885"/>
      <c r="P458" s="1885"/>
      <c r="Q458" s="1885"/>
      <c r="R458" s="1885"/>
      <c r="S458" s="1885"/>
      <c r="T458" s="1885"/>
      <c r="U458" s="1885"/>
      <c r="V458" s="1885"/>
      <c r="W458" s="1885"/>
      <c r="X458" s="1885"/>
      <c r="Y458" s="1885"/>
    </row>
    <row r="459" spans="1:25" ht="15">
      <c r="A459" s="1877" t="s">
        <v>2179</v>
      </c>
      <c r="B459" s="1878"/>
      <c r="C459" s="1832"/>
      <c r="D459" s="1833"/>
      <c r="E459" s="1890"/>
      <c r="F459" s="1890"/>
      <c r="G459" s="1832"/>
      <c r="H459" s="1881"/>
      <c r="I459" s="1869"/>
      <c r="J459" s="1869"/>
      <c r="K459" s="1869"/>
      <c r="L459" s="1885"/>
      <c r="M459" s="1885"/>
      <c r="N459" s="1885"/>
      <c r="O459" s="1885"/>
      <c r="P459" s="1885"/>
      <c r="Q459" s="1885"/>
      <c r="R459" s="1885"/>
      <c r="S459" s="1885"/>
      <c r="T459" s="1885"/>
      <c r="U459" s="1885"/>
      <c r="V459" s="1885"/>
      <c r="W459" s="1885"/>
      <c r="X459" s="1885"/>
      <c r="Y459" s="1885"/>
    </row>
    <row r="460" spans="1:25" ht="15">
      <c r="A460" s="1877" t="s">
        <v>2179</v>
      </c>
      <c r="B460" s="1878"/>
      <c r="C460" s="1832"/>
      <c r="D460" s="1833"/>
      <c r="E460" s="1890"/>
      <c r="F460" s="1890"/>
      <c r="G460" s="1832"/>
      <c r="H460" s="1881"/>
      <c r="I460" s="1869"/>
      <c r="J460" s="1869"/>
      <c r="K460" s="1869"/>
      <c r="L460" s="1885"/>
      <c r="M460" s="1885"/>
      <c r="N460" s="1885"/>
      <c r="O460" s="1885"/>
      <c r="P460" s="1885"/>
      <c r="Q460" s="1885"/>
      <c r="R460" s="1885"/>
      <c r="S460" s="1885"/>
      <c r="T460" s="1885"/>
      <c r="U460" s="1885"/>
      <c r="V460" s="1885"/>
      <c r="W460" s="1885"/>
      <c r="X460" s="1885"/>
      <c r="Y460" s="1885"/>
    </row>
    <row r="461" spans="1:25" ht="15">
      <c r="A461" s="1877" t="s">
        <v>2179</v>
      </c>
      <c r="B461" s="1878"/>
      <c r="C461" s="1832"/>
      <c r="D461" s="1833"/>
      <c r="E461" s="1890"/>
      <c r="F461" s="1890"/>
      <c r="G461" s="1832"/>
      <c r="H461" s="1881"/>
      <c r="I461" s="1869"/>
      <c r="J461" s="1869"/>
      <c r="K461" s="1869"/>
      <c r="L461" s="1885"/>
      <c r="M461" s="1885"/>
      <c r="N461" s="1885"/>
      <c r="O461" s="1885"/>
      <c r="P461" s="1885"/>
      <c r="Q461" s="1885"/>
      <c r="R461" s="1885"/>
      <c r="S461" s="1885"/>
      <c r="T461" s="1885"/>
      <c r="U461" s="1885"/>
      <c r="V461" s="1885"/>
      <c r="W461" s="1885"/>
      <c r="X461" s="1885"/>
      <c r="Y461" s="1885"/>
    </row>
    <row r="462" spans="1:25" ht="15">
      <c r="A462" s="1877" t="s">
        <v>2179</v>
      </c>
      <c r="B462" s="1878"/>
      <c r="C462" s="1832"/>
      <c r="D462" s="1833"/>
      <c r="E462" s="1890"/>
      <c r="F462" s="1890"/>
      <c r="G462" s="1832"/>
      <c r="H462" s="1881"/>
      <c r="I462" s="1869"/>
      <c r="J462" s="1869"/>
      <c r="K462" s="1869"/>
      <c r="L462" s="1885"/>
      <c r="M462" s="1885"/>
      <c r="N462" s="1885"/>
      <c r="O462" s="1885"/>
      <c r="P462" s="1885"/>
      <c r="Q462" s="1885"/>
      <c r="R462" s="1885"/>
      <c r="S462" s="1885"/>
      <c r="T462" s="1885"/>
      <c r="U462" s="1885"/>
      <c r="V462" s="1885"/>
      <c r="W462" s="1885"/>
      <c r="X462" s="1885"/>
      <c r="Y462" s="1885"/>
    </row>
    <row r="463" spans="1:25" ht="15">
      <c r="A463" s="1877" t="s">
        <v>2179</v>
      </c>
      <c r="B463" s="1878"/>
      <c r="C463" s="1832"/>
      <c r="D463" s="1833"/>
      <c r="E463" s="1890"/>
      <c r="F463" s="1890"/>
      <c r="G463" s="1832"/>
      <c r="H463" s="1881"/>
      <c r="I463" s="1869"/>
      <c r="J463" s="1869"/>
      <c r="K463" s="1869"/>
      <c r="L463" s="1885"/>
      <c r="M463" s="1885"/>
      <c r="N463" s="1885"/>
      <c r="O463" s="1885"/>
      <c r="P463" s="1885"/>
      <c r="Q463" s="1885"/>
      <c r="R463" s="1885"/>
      <c r="S463" s="1885"/>
      <c r="T463" s="1885"/>
      <c r="U463" s="1885"/>
      <c r="V463" s="1885"/>
      <c r="W463" s="1885"/>
      <c r="X463" s="1885"/>
      <c r="Y463" s="1885"/>
    </row>
    <row r="464" spans="1:25" ht="15">
      <c r="A464" s="1877" t="s">
        <v>2179</v>
      </c>
      <c r="B464" s="1878"/>
      <c r="C464" s="1832"/>
      <c r="D464" s="1833"/>
      <c r="E464" s="1890"/>
      <c r="F464" s="1890"/>
      <c r="G464" s="1832"/>
      <c r="H464" s="1881"/>
      <c r="I464" s="1869"/>
      <c r="J464" s="1869"/>
      <c r="K464" s="1869"/>
      <c r="L464" s="1885"/>
      <c r="M464" s="1885"/>
      <c r="N464" s="1885"/>
      <c r="O464" s="1885"/>
      <c r="P464" s="1885"/>
      <c r="Q464" s="1885"/>
      <c r="R464" s="1885"/>
      <c r="S464" s="1885"/>
      <c r="T464" s="1885"/>
      <c r="U464" s="1885"/>
      <c r="V464" s="1885"/>
      <c r="W464" s="1885"/>
      <c r="X464" s="1885"/>
      <c r="Y464" s="1885"/>
    </row>
    <row r="465" spans="1:25" ht="15">
      <c r="A465" s="1877" t="s">
        <v>2179</v>
      </c>
      <c r="B465" s="1878"/>
      <c r="C465" s="1832"/>
      <c r="D465" s="1833"/>
      <c r="E465" s="1890"/>
      <c r="F465" s="1890"/>
      <c r="G465" s="1832"/>
      <c r="H465" s="1881"/>
      <c r="I465" s="1869"/>
      <c r="J465" s="1869"/>
      <c r="K465" s="1869"/>
      <c r="L465" s="1885"/>
      <c r="M465" s="1885"/>
      <c r="N465" s="1885"/>
      <c r="O465" s="1885"/>
      <c r="P465" s="1885"/>
      <c r="Q465" s="1885"/>
      <c r="R465" s="1885"/>
      <c r="S465" s="1885"/>
      <c r="T465" s="1885"/>
      <c r="U465" s="1885"/>
      <c r="V465" s="1885"/>
      <c r="W465" s="1885"/>
      <c r="X465" s="1885"/>
      <c r="Y465" s="1885"/>
    </row>
    <row r="466" spans="1:25" ht="15">
      <c r="A466" s="1877" t="s">
        <v>2179</v>
      </c>
      <c r="B466" s="1878"/>
      <c r="C466" s="1832"/>
      <c r="D466" s="1833"/>
      <c r="E466" s="1890"/>
      <c r="F466" s="1890"/>
      <c r="G466" s="1832"/>
      <c r="H466" s="1881"/>
      <c r="I466" s="1869"/>
      <c r="J466" s="1869"/>
      <c r="K466" s="1869"/>
      <c r="L466" s="1885"/>
      <c r="M466" s="1885"/>
      <c r="N466" s="1885"/>
      <c r="O466" s="1885"/>
      <c r="P466" s="1885"/>
      <c r="Q466" s="1885"/>
      <c r="R466" s="1885"/>
      <c r="S466" s="1885"/>
      <c r="T466" s="1885"/>
      <c r="U466" s="1885"/>
      <c r="V466" s="1885"/>
      <c r="W466" s="1885"/>
      <c r="X466" s="1885"/>
      <c r="Y466" s="1885"/>
    </row>
    <row r="467" spans="1:25" ht="15">
      <c r="A467" s="1877" t="s">
        <v>2179</v>
      </c>
      <c r="B467" s="1878"/>
      <c r="C467" s="1832"/>
      <c r="D467" s="1833"/>
      <c r="E467" s="1890"/>
      <c r="F467" s="1890"/>
      <c r="G467" s="1832"/>
      <c r="H467" s="1881"/>
      <c r="I467" s="1869"/>
      <c r="J467" s="1869"/>
      <c r="K467" s="1869"/>
      <c r="L467" s="1885"/>
      <c r="M467" s="1885"/>
      <c r="N467" s="1885"/>
      <c r="O467" s="1885"/>
      <c r="P467" s="1885"/>
      <c r="Q467" s="1885"/>
      <c r="R467" s="1885"/>
      <c r="S467" s="1885"/>
      <c r="T467" s="1885"/>
      <c r="U467" s="1885"/>
      <c r="V467" s="1885"/>
      <c r="W467" s="1885"/>
      <c r="X467" s="1885"/>
      <c r="Y467" s="1885"/>
    </row>
    <row r="468" spans="1:25" ht="15">
      <c r="A468" s="1877" t="s">
        <v>2179</v>
      </c>
      <c r="B468" s="1878"/>
      <c r="C468" s="1832"/>
      <c r="D468" s="1833"/>
      <c r="E468" s="1890"/>
      <c r="F468" s="1890"/>
      <c r="G468" s="1832"/>
      <c r="H468" s="1881"/>
      <c r="I468" s="1869"/>
      <c r="J468" s="1869"/>
      <c r="K468" s="1869"/>
      <c r="L468" s="1885"/>
      <c r="M468" s="1885"/>
      <c r="N468" s="1885"/>
      <c r="O468" s="1885"/>
      <c r="P468" s="1885"/>
      <c r="Q468" s="1885"/>
      <c r="R468" s="1885"/>
      <c r="S468" s="1885"/>
      <c r="T468" s="1885"/>
      <c r="U468" s="1885"/>
      <c r="V468" s="1885"/>
      <c r="W468" s="1885"/>
      <c r="X468" s="1885"/>
      <c r="Y468" s="1885"/>
    </row>
    <row r="469" spans="1:25" ht="15">
      <c r="A469" s="1877" t="s">
        <v>2179</v>
      </c>
      <c r="B469" s="1878"/>
      <c r="C469" s="1832"/>
      <c r="D469" s="1833"/>
      <c r="E469" s="1890"/>
      <c r="F469" s="1890"/>
      <c r="G469" s="1832"/>
      <c r="H469" s="1881"/>
      <c r="I469" s="1869"/>
      <c r="J469" s="1869"/>
      <c r="K469" s="1869"/>
      <c r="L469" s="1885"/>
      <c r="M469" s="1885"/>
      <c r="N469" s="1885"/>
      <c r="O469" s="1885"/>
      <c r="P469" s="1885"/>
      <c r="Q469" s="1885"/>
      <c r="R469" s="1891"/>
      <c r="S469" s="1891"/>
      <c r="T469" s="1891"/>
      <c r="U469" s="1891"/>
      <c r="V469" s="1891"/>
      <c r="W469" s="1891"/>
      <c r="X469" s="1891"/>
      <c r="Y469" s="1891"/>
    </row>
    <row r="470" spans="1:25" ht="15">
      <c r="A470" s="1877" t="s">
        <v>2179</v>
      </c>
      <c r="B470" s="1878"/>
      <c r="C470" s="1832"/>
      <c r="D470" s="1833"/>
      <c r="E470" s="1890"/>
      <c r="F470" s="1890"/>
      <c r="G470" s="1832"/>
      <c r="H470" s="1881"/>
      <c r="I470" s="1869"/>
      <c r="J470" s="1869"/>
      <c r="K470" s="1869"/>
      <c r="L470" s="1885"/>
      <c r="M470" s="1885"/>
      <c r="N470" s="1885"/>
      <c r="O470" s="1885"/>
      <c r="P470" s="1885"/>
      <c r="Q470" s="1885"/>
      <c r="R470" s="1891"/>
      <c r="S470" s="1891"/>
      <c r="T470" s="1891"/>
      <c r="U470" s="1891"/>
      <c r="V470" s="1891"/>
      <c r="W470" s="1891"/>
      <c r="X470" s="1891"/>
      <c r="Y470" s="1891"/>
    </row>
    <row r="471" spans="1:25" ht="15">
      <c r="A471" s="1877" t="s">
        <v>2179</v>
      </c>
      <c r="B471" s="1878"/>
      <c r="C471" s="1832"/>
      <c r="D471" s="1833"/>
      <c r="E471" s="1890"/>
      <c r="F471" s="1890"/>
      <c r="G471" s="1832"/>
      <c r="H471" s="1881"/>
      <c r="I471" s="1869"/>
      <c r="J471" s="1869"/>
      <c r="K471" s="1869"/>
      <c r="L471" s="1885"/>
      <c r="M471" s="1885"/>
      <c r="N471" s="1885"/>
      <c r="O471" s="1885"/>
      <c r="P471" s="1885"/>
      <c r="Q471" s="1885"/>
      <c r="R471" s="1885"/>
      <c r="S471" s="1891"/>
      <c r="T471" s="1891"/>
      <c r="U471" s="1891"/>
      <c r="V471" s="1891"/>
      <c r="W471" s="1891"/>
      <c r="X471" s="1891"/>
      <c r="Y471" s="1891"/>
    </row>
    <row r="472" spans="1:25" ht="15">
      <c r="A472" s="1877" t="s">
        <v>2179</v>
      </c>
      <c r="B472" s="1878"/>
      <c r="C472" s="1832"/>
      <c r="D472" s="1833"/>
      <c r="E472" s="1890"/>
      <c r="F472" s="1890"/>
      <c r="G472" s="1832"/>
      <c r="H472" s="1881"/>
      <c r="I472" s="1869"/>
      <c r="J472" s="1869"/>
      <c r="K472" s="1869"/>
      <c r="L472" s="1885"/>
      <c r="M472" s="1885"/>
      <c r="N472" s="1885"/>
      <c r="O472" s="1885"/>
      <c r="P472" s="1885"/>
      <c r="Q472" s="1885"/>
      <c r="R472" s="1885"/>
      <c r="S472" s="1885"/>
      <c r="T472" s="1885"/>
      <c r="U472" s="1885"/>
      <c r="V472" s="1885"/>
      <c r="W472" s="1885"/>
      <c r="X472" s="1885"/>
      <c r="Y472" s="1885"/>
    </row>
    <row r="473" spans="1:25" ht="15">
      <c r="A473" s="1877" t="s">
        <v>2179</v>
      </c>
      <c r="B473" s="1878"/>
      <c r="C473" s="1832"/>
      <c r="D473" s="1833"/>
      <c r="E473" s="1890"/>
      <c r="F473" s="1890"/>
      <c r="G473" s="1832"/>
      <c r="H473" s="1881"/>
      <c r="I473" s="1869"/>
      <c r="J473" s="1869"/>
      <c r="K473" s="1869"/>
      <c r="L473" s="1885"/>
      <c r="M473" s="1885"/>
      <c r="N473" s="1885"/>
      <c r="O473" s="1885"/>
      <c r="P473" s="1885"/>
      <c r="Q473" s="1885"/>
      <c r="R473" s="1885"/>
      <c r="S473" s="1885"/>
      <c r="T473" s="1885"/>
      <c r="U473" s="1885"/>
      <c r="V473" s="1885"/>
      <c r="W473" s="1885"/>
      <c r="X473" s="1885"/>
      <c r="Y473" s="1885"/>
    </row>
    <row r="474" spans="1:25" ht="15">
      <c r="A474" s="1877" t="s">
        <v>2179</v>
      </c>
      <c r="B474" s="1878"/>
      <c r="C474" s="1832"/>
      <c r="D474" s="1833"/>
      <c r="E474" s="1890"/>
      <c r="F474" s="1890"/>
      <c r="G474" s="1832"/>
      <c r="H474" s="1881"/>
      <c r="I474" s="1869"/>
      <c r="J474" s="1869"/>
      <c r="K474" s="1869"/>
      <c r="L474" s="1885"/>
      <c r="M474" s="1885"/>
      <c r="N474" s="1885"/>
      <c r="O474" s="1885"/>
      <c r="P474" s="1885"/>
      <c r="Q474" s="1885"/>
      <c r="R474" s="1885"/>
      <c r="S474" s="1885"/>
      <c r="T474" s="1885"/>
      <c r="U474" s="1885"/>
      <c r="V474" s="1885"/>
      <c r="W474" s="1885"/>
      <c r="X474" s="1885"/>
      <c r="Y474" s="1885"/>
    </row>
    <row r="475" spans="1:25" ht="15">
      <c r="A475" s="1877" t="s">
        <v>2179</v>
      </c>
      <c r="B475" s="1878"/>
      <c r="C475" s="1832"/>
      <c r="D475" s="1833"/>
      <c r="E475" s="1890"/>
      <c r="F475" s="1890"/>
      <c r="G475" s="1832"/>
      <c r="H475" s="1881"/>
      <c r="I475" s="1869"/>
      <c r="J475" s="1869"/>
      <c r="K475" s="1869"/>
      <c r="L475" s="1885"/>
      <c r="M475" s="1885"/>
      <c r="N475" s="1885"/>
      <c r="O475" s="1885"/>
      <c r="P475" s="1885"/>
      <c r="Q475" s="1885"/>
      <c r="R475" s="1885"/>
      <c r="S475" s="1885"/>
      <c r="T475" s="1885"/>
      <c r="U475" s="1885"/>
      <c r="V475" s="1885"/>
      <c r="W475" s="1885"/>
      <c r="X475" s="1885"/>
      <c r="Y475" s="1885"/>
    </row>
    <row r="476" spans="1:25" ht="15">
      <c r="A476" s="1877" t="s">
        <v>2179</v>
      </c>
      <c r="B476" s="1878"/>
      <c r="C476" s="1832"/>
      <c r="D476" s="1833"/>
      <c r="E476" s="1890"/>
      <c r="F476" s="1890"/>
      <c r="G476" s="1832"/>
      <c r="H476" s="1881"/>
      <c r="I476" s="1869"/>
      <c r="J476" s="1869"/>
      <c r="K476" s="1869"/>
      <c r="L476" s="1885"/>
      <c r="M476" s="1885"/>
      <c r="N476" s="1885"/>
      <c r="O476" s="1885"/>
      <c r="P476" s="1885"/>
      <c r="Q476" s="1885"/>
      <c r="R476" s="1885"/>
      <c r="S476" s="1885"/>
      <c r="T476" s="1885"/>
      <c r="U476" s="1885"/>
      <c r="V476" s="1885"/>
      <c r="W476" s="1885"/>
      <c r="X476" s="1885"/>
      <c r="Y476" s="1885"/>
    </row>
    <row r="477" spans="1:25" ht="15">
      <c r="A477" s="1877" t="s">
        <v>2179</v>
      </c>
      <c r="B477" s="1878"/>
      <c r="C477" s="1832"/>
      <c r="D477" s="1833"/>
      <c r="E477" s="1890"/>
      <c r="F477" s="1890"/>
      <c r="G477" s="1832"/>
      <c r="H477" s="1881"/>
      <c r="I477" s="1869"/>
      <c r="J477" s="1869"/>
      <c r="K477" s="1869"/>
      <c r="L477" s="1885"/>
      <c r="M477" s="1885"/>
      <c r="N477" s="1885"/>
      <c r="O477" s="1885"/>
      <c r="P477" s="1885"/>
      <c r="Q477" s="1885"/>
      <c r="R477" s="1885"/>
      <c r="S477" s="1885"/>
      <c r="T477" s="1885"/>
      <c r="U477" s="1885"/>
      <c r="V477" s="1885"/>
      <c r="W477" s="1885"/>
      <c r="X477" s="1885"/>
      <c r="Y477" s="1885"/>
    </row>
    <row r="478" spans="1:25" ht="15">
      <c r="A478" s="1877" t="s">
        <v>2179</v>
      </c>
      <c r="B478" s="1878"/>
      <c r="C478" s="1832"/>
      <c r="D478" s="1833"/>
      <c r="E478" s="1890"/>
      <c r="F478" s="1890"/>
      <c r="G478" s="1832"/>
      <c r="H478" s="1881"/>
      <c r="I478" s="1869"/>
      <c r="J478" s="1869"/>
      <c r="K478" s="1869"/>
      <c r="L478" s="1885"/>
      <c r="M478" s="1885"/>
      <c r="N478" s="1885"/>
      <c r="O478" s="1885"/>
      <c r="P478" s="1885"/>
      <c r="Q478" s="1885"/>
      <c r="R478" s="1885"/>
      <c r="S478" s="1885"/>
      <c r="T478" s="1885"/>
      <c r="U478" s="1885"/>
      <c r="V478" s="1885"/>
      <c r="W478" s="1885"/>
      <c r="X478" s="1885"/>
      <c r="Y478" s="1885"/>
    </row>
    <row r="479" spans="1:25" ht="15">
      <c r="A479" s="1877" t="s">
        <v>2179</v>
      </c>
      <c r="B479" s="1878"/>
      <c r="C479" s="1832"/>
      <c r="D479" s="1833"/>
      <c r="E479" s="1890"/>
      <c r="F479" s="1890"/>
      <c r="G479" s="1832"/>
      <c r="H479" s="1881"/>
      <c r="I479" s="1869"/>
      <c r="J479" s="1869"/>
      <c r="K479" s="1869"/>
      <c r="L479" s="1885"/>
      <c r="M479" s="1885"/>
      <c r="N479" s="1885"/>
      <c r="O479" s="1885"/>
      <c r="P479" s="1885"/>
      <c r="Q479" s="1885"/>
      <c r="R479" s="1885"/>
      <c r="S479" s="1885"/>
      <c r="T479" s="1885"/>
      <c r="U479" s="1885"/>
      <c r="V479" s="1885"/>
      <c r="W479" s="1885"/>
      <c r="X479" s="1885"/>
      <c r="Y479" s="1885"/>
    </row>
    <row r="480" spans="1:25" ht="15">
      <c r="A480" s="1877" t="s">
        <v>2179</v>
      </c>
      <c r="B480" s="1878"/>
      <c r="C480" s="1832"/>
      <c r="D480" s="1833"/>
      <c r="E480" s="1890"/>
      <c r="F480" s="1890"/>
      <c r="G480" s="1832"/>
      <c r="H480" s="1881"/>
      <c r="I480" s="1869"/>
      <c r="J480" s="1869"/>
      <c r="K480" s="1869"/>
      <c r="L480" s="1885"/>
      <c r="M480" s="1885"/>
      <c r="N480" s="1885"/>
      <c r="O480" s="1885"/>
      <c r="P480" s="1885"/>
      <c r="Q480" s="1885"/>
      <c r="R480" s="1885"/>
      <c r="S480" s="1885"/>
      <c r="T480" s="1885"/>
      <c r="U480" s="1885"/>
      <c r="V480" s="1885"/>
      <c r="W480" s="1885"/>
      <c r="X480" s="1885"/>
      <c r="Y480" s="1885"/>
    </row>
    <row r="481" spans="1:25" ht="15">
      <c r="A481" s="1877" t="s">
        <v>2179</v>
      </c>
      <c r="B481" s="1878"/>
      <c r="C481" s="1832"/>
      <c r="D481" s="1833"/>
      <c r="E481" s="1890"/>
      <c r="F481" s="1890"/>
      <c r="G481" s="1832"/>
      <c r="H481" s="1881"/>
      <c r="I481" s="1869"/>
      <c r="J481" s="1869"/>
      <c r="K481" s="1869"/>
      <c r="L481" s="1885"/>
      <c r="M481" s="1885"/>
      <c r="N481" s="1885"/>
      <c r="O481" s="1885"/>
      <c r="P481" s="1885"/>
      <c r="Q481" s="1885"/>
      <c r="R481" s="1885"/>
      <c r="S481" s="1885"/>
      <c r="T481" s="1885"/>
      <c r="U481" s="1885"/>
      <c r="V481" s="1885"/>
      <c r="W481" s="1885"/>
      <c r="X481" s="1885"/>
      <c r="Y481" s="1885"/>
    </row>
    <row r="482" spans="1:25" ht="15">
      <c r="A482" s="1877" t="s">
        <v>2179</v>
      </c>
      <c r="B482" s="1878"/>
      <c r="C482" s="1832"/>
      <c r="D482" s="1833"/>
      <c r="E482" s="1890"/>
      <c r="F482" s="1890"/>
      <c r="G482" s="1832"/>
      <c r="H482" s="1881"/>
      <c r="I482" s="1869"/>
      <c r="J482" s="1869"/>
      <c r="K482" s="1869"/>
      <c r="L482" s="1885"/>
      <c r="M482" s="1885"/>
      <c r="N482" s="1885"/>
      <c r="O482" s="1885"/>
      <c r="P482" s="1885"/>
      <c r="Q482" s="1885"/>
      <c r="R482" s="1885"/>
      <c r="S482" s="1885"/>
      <c r="T482" s="1885"/>
      <c r="U482" s="1885"/>
      <c r="V482" s="1885"/>
      <c r="W482" s="1885"/>
      <c r="X482" s="1885"/>
      <c r="Y482" s="1885"/>
    </row>
    <row r="483" spans="1:25" ht="15">
      <c r="A483" s="1877" t="s">
        <v>2179</v>
      </c>
      <c r="B483" s="1878"/>
      <c r="C483" s="1832"/>
      <c r="D483" s="1833"/>
      <c r="E483" s="1890"/>
      <c r="F483" s="1890"/>
      <c r="G483" s="1832"/>
      <c r="H483" s="1881"/>
      <c r="I483" s="1869"/>
      <c r="J483" s="1869"/>
      <c r="K483" s="1869"/>
      <c r="L483" s="1885"/>
      <c r="M483" s="1885"/>
      <c r="N483" s="1885"/>
      <c r="O483" s="1885"/>
      <c r="P483" s="1885"/>
      <c r="Q483" s="1885"/>
      <c r="R483" s="1885"/>
      <c r="S483" s="1885"/>
      <c r="T483" s="1885"/>
      <c r="U483" s="1885"/>
      <c r="V483" s="1885"/>
      <c r="W483" s="1885"/>
      <c r="X483" s="1885"/>
      <c r="Y483" s="1885"/>
    </row>
    <row r="484" spans="1:25" ht="15">
      <c r="A484" s="1877" t="s">
        <v>2179</v>
      </c>
      <c r="B484" s="1878"/>
      <c r="C484" s="1832"/>
      <c r="D484" s="1833"/>
      <c r="E484" s="1890"/>
      <c r="F484" s="1890"/>
      <c r="G484" s="1832"/>
      <c r="H484" s="1881"/>
      <c r="I484" s="1869"/>
      <c r="J484" s="1869"/>
      <c r="K484" s="1869"/>
      <c r="L484" s="1885"/>
      <c r="M484" s="1885"/>
      <c r="N484" s="1885"/>
      <c r="O484" s="1885"/>
      <c r="P484" s="1885"/>
      <c r="Q484" s="1885"/>
      <c r="R484" s="1885"/>
      <c r="S484" s="1885"/>
      <c r="T484" s="1885"/>
      <c r="U484" s="1885"/>
      <c r="V484" s="1885"/>
      <c r="W484" s="1885"/>
      <c r="X484" s="1885"/>
      <c r="Y484" s="1885"/>
    </row>
    <row r="485" spans="1:25" ht="15">
      <c r="A485" s="1877" t="s">
        <v>2179</v>
      </c>
      <c r="B485" s="1878"/>
      <c r="C485" s="1832"/>
      <c r="D485" s="1833"/>
      <c r="E485" s="1890"/>
      <c r="F485" s="1890"/>
      <c r="G485" s="1832"/>
      <c r="H485" s="1881"/>
      <c r="I485" s="1869"/>
      <c r="J485" s="1869"/>
      <c r="K485" s="1869"/>
      <c r="L485" s="1885"/>
      <c r="M485" s="1885"/>
      <c r="N485" s="1885"/>
      <c r="O485" s="1885"/>
      <c r="P485" s="1885"/>
      <c r="Q485" s="1885"/>
      <c r="R485" s="1885"/>
      <c r="S485" s="1885"/>
      <c r="T485" s="1885"/>
      <c r="U485" s="1885"/>
      <c r="V485" s="1885"/>
      <c r="W485" s="1885"/>
      <c r="X485" s="1885"/>
      <c r="Y485" s="1885"/>
    </row>
    <row r="486" spans="1:25" ht="15">
      <c r="A486" s="1877" t="s">
        <v>2179</v>
      </c>
      <c r="B486" s="1878"/>
      <c r="C486" s="1832"/>
      <c r="D486" s="1833"/>
      <c r="E486" s="1890"/>
      <c r="F486" s="1890"/>
      <c r="G486" s="1832"/>
      <c r="H486" s="1881"/>
      <c r="I486" s="1869"/>
      <c r="J486" s="1869"/>
      <c r="K486" s="1869"/>
      <c r="L486" s="1885"/>
      <c r="M486" s="1885"/>
      <c r="N486" s="1885"/>
      <c r="O486" s="1885"/>
      <c r="P486" s="1885"/>
      <c r="Q486" s="1885"/>
      <c r="R486" s="1885"/>
      <c r="S486" s="1885"/>
      <c r="T486" s="1885"/>
      <c r="U486" s="1885"/>
      <c r="V486" s="1885"/>
      <c r="W486" s="1885"/>
      <c r="X486" s="1885"/>
      <c r="Y486" s="1885"/>
    </row>
    <row r="487" spans="1:25" ht="15">
      <c r="A487" s="1877" t="s">
        <v>2179</v>
      </c>
      <c r="B487" s="1878"/>
      <c r="C487" s="1832"/>
      <c r="D487" s="1833"/>
      <c r="E487" s="1890"/>
      <c r="F487" s="1890"/>
      <c r="G487" s="1832"/>
      <c r="H487" s="1881"/>
      <c r="I487" s="1869"/>
      <c r="J487" s="1869"/>
      <c r="K487" s="1869"/>
      <c r="L487" s="1885"/>
      <c r="M487" s="1885"/>
      <c r="N487" s="1885"/>
      <c r="O487" s="1885"/>
      <c r="P487" s="1885"/>
      <c r="Q487" s="1885"/>
      <c r="R487" s="1885"/>
      <c r="S487" s="1885"/>
      <c r="T487" s="1885"/>
      <c r="U487" s="1885"/>
      <c r="V487" s="1885"/>
      <c r="W487" s="1885"/>
      <c r="X487" s="1885"/>
      <c r="Y487" s="1885"/>
    </row>
    <row r="488" spans="1:25" ht="15">
      <c r="A488" s="1877" t="s">
        <v>2179</v>
      </c>
      <c r="B488" s="1878"/>
      <c r="C488" s="1832"/>
      <c r="D488" s="1833"/>
      <c r="E488" s="1890"/>
      <c r="F488" s="1890"/>
      <c r="G488" s="1832"/>
      <c r="H488" s="1881"/>
      <c r="I488" s="1869"/>
      <c r="J488" s="1869"/>
      <c r="K488" s="1869"/>
      <c r="L488" s="1885"/>
      <c r="M488" s="1885"/>
      <c r="N488" s="1885"/>
      <c r="O488" s="1885"/>
      <c r="P488" s="1885"/>
      <c r="Q488" s="1885"/>
      <c r="R488" s="1885"/>
      <c r="S488" s="1885"/>
      <c r="T488" s="1885"/>
      <c r="U488" s="1885"/>
      <c r="V488" s="1885"/>
      <c r="W488" s="1885"/>
      <c r="X488" s="1885"/>
      <c r="Y488" s="1885"/>
    </row>
    <row r="489" spans="1:25" ht="15">
      <c r="A489" s="1877" t="s">
        <v>2179</v>
      </c>
      <c r="B489" s="1878"/>
      <c r="C489" s="1832"/>
      <c r="D489" s="1833"/>
      <c r="E489" s="1890"/>
      <c r="F489" s="1890"/>
      <c r="G489" s="1832"/>
      <c r="H489" s="1881"/>
      <c r="I489" s="1869"/>
      <c r="J489" s="1869"/>
      <c r="K489" s="1869"/>
      <c r="L489" s="1885"/>
      <c r="M489" s="1885"/>
      <c r="N489" s="1885"/>
      <c r="O489" s="1885"/>
      <c r="P489" s="1885"/>
      <c r="Q489" s="1885"/>
      <c r="R489" s="1885"/>
      <c r="S489" s="1885"/>
      <c r="T489" s="1885"/>
      <c r="U489" s="1885"/>
      <c r="V489" s="1885"/>
      <c r="W489" s="1885"/>
      <c r="X489" s="1885"/>
      <c r="Y489" s="1885"/>
    </row>
    <row r="490" spans="1:25" ht="15">
      <c r="A490" s="1877" t="s">
        <v>2179</v>
      </c>
      <c r="B490" s="1878"/>
      <c r="C490" s="1832"/>
      <c r="D490" s="1833"/>
      <c r="E490" s="1890"/>
      <c r="F490" s="1890"/>
      <c r="G490" s="1832"/>
      <c r="H490" s="1881"/>
      <c r="I490" s="1869"/>
      <c r="J490" s="1869"/>
      <c r="K490" s="1869"/>
      <c r="L490" s="1885"/>
      <c r="M490" s="1885"/>
      <c r="N490" s="1885"/>
      <c r="O490" s="1885"/>
      <c r="P490" s="1885"/>
      <c r="Q490" s="1885"/>
      <c r="R490" s="1885"/>
      <c r="S490" s="1885"/>
      <c r="T490" s="1885"/>
      <c r="U490" s="1885"/>
      <c r="V490" s="1885"/>
      <c r="W490" s="1885"/>
      <c r="X490" s="1885"/>
      <c r="Y490" s="1885"/>
    </row>
    <row r="491" spans="1:25" ht="15">
      <c r="A491" s="1877" t="s">
        <v>2179</v>
      </c>
      <c r="B491" s="1878"/>
      <c r="C491" s="1832"/>
      <c r="D491" s="1833"/>
      <c r="E491" s="1890"/>
      <c r="F491" s="1890"/>
      <c r="G491" s="1832"/>
      <c r="H491" s="1881"/>
      <c r="I491" s="1869"/>
      <c r="J491" s="1869"/>
      <c r="K491" s="1869"/>
      <c r="L491" s="1885"/>
      <c r="M491" s="1885"/>
      <c r="N491" s="1885"/>
      <c r="O491" s="1885"/>
      <c r="P491" s="1885"/>
      <c r="Q491" s="1885"/>
      <c r="R491" s="1885"/>
      <c r="S491" s="1885"/>
      <c r="T491" s="1885"/>
      <c r="U491" s="1885"/>
      <c r="V491" s="1885"/>
      <c r="W491" s="1885"/>
      <c r="X491" s="1885"/>
      <c r="Y491" s="1885"/>
    </row>
    <row r="492" spans="1:25" ht="15">
      <c r="A492" s="1877" t="s">
        <v>2179</v>
      </c>
      <c r="B492" s="1878"/>
      <c r="C492" s="1832"/>
      <c r="D492" s="1833"/>
      <c r="E492" s="1890"/>
      <c r="F492" s="1890"/>
      <c r="G492" s="1832"/>
      <c r="H492" s="1881"/>
      <c r="I492" s="1869"/>
      <c r="J492" s="1869"/>
      <c r="K492" s="1869"/>
      <c r="L492" s="1885"/>
      <c r="M492" s="1885"/>
      <c r="N492" s="1885"/>
      <c r="O492" s="1885"/>
      <c r="P492" s="1885"/>
      <c r="Q492" s="1885"/>
      <c r="R492" s="1885"/>
      <c r="S492" s="1885"/>
      <c r="T492" s="1885"/>
      <c r="U492" s="1885"/>
      <c r="V492" s="1885"/>
      <c r="W492" s="1885"/>
      <c r="X492" s="1885"/>
      <c r="Y492" s="1885"/>
    </row>
    <row r="493" spans="1:25" ht="15">
      <c r="A493" s="1877" t="s">
        <v>2179</v>
      </c>
      <c r="B493" s="1878"/>
      <c r="C493" s="1832"/>
      <c r="D493" s="1833"/>
      <c r="E493" s="1890"/>
      <c r="F493" s="1890"/>
      <c r="G493" s="1832"/>
      <c r="H493" s="1881"/>
      <c r="I493" s="1869"/>
      <c r="J493" s="1869"/>
      <c r="K493" s="1869"/>
      <c r="L493" s="1885"/>
      <c r="M493" s="1885"/>
      <c r="N493" s="1885"/>
      <c r="O493" s="1885"/>
      <c r="P493" s="1885"/>
      <c r="Q493" s="1885"/>
      <c r="R493" s="1885"/>
      <c r="S493" s="1885"/>
      <c r="T493" s="1885"/>
      <c r="U493" s="1885"/>
      <c r="V493" s="1885"/>
      <c r="W493" s="1885"/>
      <c r="X493" s="1885"/>
      <c r="Y493" s="1885"/>
    </row>
    <row r="494" spans="1:25" ht="15">
      <c r="A494" s="1877" t="s">
        <v>2179</v>
      </c>
      <c r="B494" s="1878"/>
      <c r="C494" s="1832"/>
      <c r="D494" s="1833"/>
      <c r="E494" s="1890"/>
      <c r="F494" s="1890"/>
      <c r="G494" s="1832"/>
      <c r="H494" s="1881"/>
      <c r="I494" s="1869"/>
      <c r="J494" s="1869"/>
      <c r="K494" s="1869"/>
      <c r="L494" s="1885"/>
      <c r="M494" s="1885"/>
      <c r="N494" s="1885"/>
      <c r="O494" s="1885"/>
      <c r="P494" s="1885"/>
      <c r="Q494" s="1885"/>
      <c r="R494" s="1885"/>
      <c r="S494" s="1885"/>
      <c r="T494" s="1885"/>
      <c r="U494" s="1885"/>
      <c r="V494" s="1885"/>
      <c r="W494" s="1885"/>
      <c r="X494" s="1885"/>
      <c r="Y494" s="1885"/>
    </row>
    <row r="495" spans="1:25" ht="15">
      <c r="A495" s="1877" t="s">
        <v>2179</v>
      </c>
      <c r="B495" s="1878"/>
      <c r="C495" s="1832"/>
      <c r="D495" s="1833"/>
      <c r="E495" s="1890"/>
      <c r="F495" s="1890"/>
      <c r="G495" s="1832"/>
      <c r="H495" s="1881"/>
      <c r="I495" s="1869"/>
      <c r="J495" s="1869"/>
      <c r="K495" s="1869"/>
      <c r="L495" s="1885"/>
      <c r="M495" s="1885"/>
      <c r="N495" s="1885"/>
      <c r="O495" s="1885"/>
      <c r="P495" s="1885"/>
      <c r="Q495" s="1885"/>
      <c r="R495" s="1885"/>
      <c r="S495" s="1885"/>
      <c r="T495" s="1885"/>
      <c r="U495" s="1885"/>
      <c r="V495" s="1885"/>
      <c r="W495" s="1885"/>
      <c r="X495" s="1885"/>
      <c r="Y495" s="1885"/>
    </row>
    <row r="496" spans="1:25" ht="15">
      <c r="A496" s="1877" t="s">
        <v>2179</v>
      </c>
      <c r="B496" s="1878"/>
      <c r="C496" s="1832"/>
      <c r="D496" s="1833"/>
      <c r="E496" s="1890"/>
      <c r="F496" s="1890"/>
      <c r="G496" s="1832"/>
      <c r="H496" s="1881"/>
      <c r="I496" s="1869"/>
      <c r="J496" s="1869"/>
      <c r="K496" s="1869"/>
      <c r="L496" s="1885"/>
      <c r="M496" s="1885"/>
      <c r="N496" s="1885"/>
      <c r="O496" s="1885"/>
      <c r="P496" s="1885"/>
      <c r="Q496" s="1885"/>
      <c r="R496" s="1885"/>
      <c r="S496" s="1885"/>
      <c r="T496" s="1885"/>
      <c r="U496" s="1885"/>
      <c r="V496" s="1885"/>
      <c r="W496" s="1885"/>
      <c r="X496" s="1885"/>
      <c r="Y496" s="1885"/>
    </row>
    <row r="497" spans="1:25" ht="15">
      <c r="A497" s="1877" t="s">
        <v>2179</v>
      </c>
      <c r="B497" s="1878"/>
      <c r="C497" s="1832"/>
      <c r="D497" s="1833"/>
      <c r="E497" s="1890"/>
      <c r="F497" s="1890"/>
      <c r="G497" s="1832"/>
      <c r="H497" s="1881"/>
      <c r="I497" s="1869"/>
      <c r="J497" s="1869"/>
      <c r="K497" s="1869"/>
      <c r="L497" s="1885"/>
      <c r="M497" s="1885"/>
      <c r="N497" s="1885"/>
      <c r="O497" s="1885"/>
      <c r="P497" s="1885"/>
      <c r="Q497" s="1885"/>
      <c r="R497" s="1885"/>
      <c r="S497" s="1885"/>
      <c r="T497" s="1885"/>
      <c r="U497" s="1885"/>
      <c r="V497" s="1885"/>
      <c r="W497" s="1885"/>
      <c r="X497" s="1885"/>
      <c r="Y497" s="1885"/>
    </row>
    <row r="498" spans="1:25" ht="15">
      <c r="A498" s="1877" t="s">
        <v>2179</v>
      </c>
      <c r="B498" s="1878"/>
      <c r="C498" s="1832"/>
      <c r="D498" s="1833"/>
      <c r="E498" s="1890"/>
      <c r="F498" s="1890"/>
      <c r="G498" s="1832"/>
      <c r="H498" s="1881"/>
      <c r="I498" s="1869"/>
      <c r="J498" s="1869"/>
      <c r="K498" s="1869"/>
      <c r="L498" s="1885"/>
      <c r="M498" s="1885"/>
      <c r="N498" s="1885"/>
      <c r="O498" s="1885"/>
      <c r="P498" s="1885"/>
      <c r="Q498" s="1885"/>
      <c r="R498" s="1885"/>
      <c r="S498" s="1885"/>
      <c r="T498" s="1885"/>
      <c r="U498" s="1885"/>
      <c r="V498" s="1885"/>
      <c r="W498" s="1885"/>
      <c r="X498" s="1885"/>
      <c r="Y498" s="1885"/>
    </row>
    <row r="499" spans="1:25" ht="15">
      <c r="A499" s="1877" t="s">
        <v>2179</v>
      </c>
      <c r="B499" s="1878"/>
      <c r="C499" s="1832"/>
      <c r="D499" s="1833"/>
      <c r="E499" s="1890"/>
      <c r="F499" s="1890"/>
      <c r="G499" s="1832"/>
      <c r="H499" s="1881"/>
      <c r="I499" s="1869"/>
      <c r="J499" s="1869"/>
      <c r="K499" s="1869"/>
      <c r="L499" s="1885"/>
      <c r="M499" s="1885"/>
      <c r="N499" s="1885"/>
      <c r="O499" s="1885"/>
      <c r="P499" s="1885"/>
      <c r="Q499" s="1885"/>
      <c r="R499" s="1885"/>
      <c r="S499" s="1885"/>
      <c r="T499" s="1885"/>
      <c r="U499" s="1885"/>
      <c r="V499" s="1885"/>
      <c r="W499" s="1885"/>
      <c r="X499" s="1885"/>
      <c r="Y499" s="1885"/>
    </row>
    <row r="500" spans="1:25" ht="15">
      <c r="A500" s="1877" t="s">
        <v>2179</v>
      </c>
      <c r="B500" s="1878"/>
      <c r="C500" s="1832"/>
      <c r="D500" s="1833"/>
      <c r="E500" s="1890"/>
      <c r="F500" s="1890"/>
      <c r="G500" s="1832"/>
      <c r="H500" s="1881"/>
      <c r="I500" s="1869"/>
      <c r="J500" s="1869"/>
      <c r="K500" s="1869"/>
      <c r="L500" s="1885"/>
      <c r="M500" s="1885"/>
      <c r="N500" s="1885"/>
      <c r="O500" s="1885"/>
      <c r="P500" s="1885"/>
      <c r="Q500" s="1885"/>
      <c r="R500" s="1885"/>
      <c r="S500" s="1885"/>
      <c r="T500" s="1885"/>
      <c r="U500" s="1885"/>
      <c r="V500" s="1885"/>
      <c r="W500" s="1885"/>
      <c r="X500" s="1885"/>
      <c r="Y500" s="1885"/>
    </row>
    <row r="501" spans="1:25" ht="15">
      <c r="A501" s="1877" t="s">
        <v>2179</v>
      </c>
      <c r="B501" s="1878"/>
      <c r="C501" s="1832"/>
      <c r="D501" s="1833"/>
      <c r="E501" s="1890"/>
      <c r="F501" s="1890"/>
      <c r="G501" s="1832"/>
      <c r="H501" s="1881"/>
      <c r="I501" s="1869"/>
      <c r="J501" s="1869"/>
      <c r="K501" s="1869"/>
      <c r="L501" s="1885"/>
      <c r="M501" s="1885"/>
      <c r="N501" s="1885"/>
      <c r="O501" s="1885"/>
      <c r="P501" s="1885"/>
      <c r="Q501" s="1885"/>
      <c r="R501" s="1885"/>
      <c r="S501" s="1885"/>
      <c r="T501" s="1885"/>
      <c r="U501" s="1885"/>
      <c r="V501" s="1885"/>
      <c r="W501" s="1885"/>
      <c r="X501" s="1885"/>
      <c r="Y501" s="1885"/>
    </row>
    <row r="502" spans="1:25" ht="15">
      <c r="A502" s="1877" t="s">
        <v>2179</v>
      </c>
      <c r="B502" s="1878"/>
      <c r="C502" s="1832"/>
      <c r="D502" s="1833"/>
      <c r="E502" s="1890"/>
      <c r="F502" s="1890"/>
      <c r="G502" s="1832"/>
      <c r="H502" s="1881"/>
      <c r="I502" s="1869"/>
      <c r="J502" s="1869"/>
      <c r="K502" s="1869"/>
      <c r="L502" s="1885"/>
      <c r="M502" s="1885"/>
      <c r="N502" s="1885"/>
      <c r="O502" s="1885"/>
      <c r="P502" s="1885"/>
      <c r="Q502" s="1885"/>
      <c r="R502" s="1885"/>
      <c r="S502" s="1885"/>
      <c r="T502" s="1885"/>
      <c r="U502" s="1885"/>
      <c r="V502" s="1885"/>
      <c r="W502" s="1885"/>
      <c r="X502" s="1885"/>
      <c r="Y502" s="1885"/>
    </row>
    <row r="503" spans="1:25" ht="15">
      <c r="A503" s="1877" t="s">
        <v>2179</v>
      </c>
      <c r="B503" s="1878"/>
      <c r="C503" s="1832"/>
      <c r="D503" s="1833"/>
      <c r="E503" s="1890"/>
      <c r="F503" s="1890"/>
      <c r="G503" s="1832"/>
      <c r="H503" s="1881"/>
      <c r="I503" s="1869"/>
      <c r="J503" s="1869"/>
      <c r="K503" s="1869"/>
      <c r="L503" s="1885"/>
      <c r="M503" s="1885"/>
      <c r="N503" s="1885"/>
      <c r="O503" s="1885"/>
      <c r="P503" s="1885"/>
      <c r="Q503" s="1885"/>
      <c r="R503" s="1885"/>
      <c r="S503" s="1885"/>
      <c r="T503" s="1885"/>
      <c r="U503" s="1885"/>
      <c r="V503" s="1885"/>
      <c r="W503" s="1885"/>
      <c r="X503" s="1885"/>
      <c r="Y503" s="1885"/>
    </row>
    <row r="504" spans="1:25" ht="15">
      <c r="A504" s="1877" t="s">
        <v>2179</v>
      </c>
      <c r="B504" s="1878"/>
      <c r="C504" s="1832"/>
      <c r="D504" s="1833"/>
      <c r="E504" s="1890"/>
      <c r="F504" s="1890"/>
      <c r="G504" s="1832"/>
      <c r="H504" s="1881"/>
      <c r="I504" s="1869"/>
      <c r="J504" s="1869"/>
      <c r="K504" s="1869"/>
      <c r="L504" s="1885"/>
      <c r="M504" s="1885"/>
      <c r="N504" s="1885"/>
      <c r="O504" s="1885"/>
      <c r="P504" s="1885"/>
      <c r="Q504" s="1885"/>
      <c r="R504" s="1885"/>
      <c r="S504" s="1885"/>
      <c r="T504" s="1885"/>
      <c r="U504" s="1885"/>
      <c r="V504" s="1885"/>
      <c r="W504" s="1885"/>
      <c r="X504" s="1885"/>
      <c r="Y504" s="1885"/>
    </row>
    <row r="505" spans="1:25" ht="15">
      <c r="A505" s="1877" t="s">
        <v>2179</v>
      </c>
      <c r="B505" s="1878"/>
      <c r="C505" s="1832"/>
      <c r="D505" s="1833"/>
      <c r="E505" s="1890"/>
      <c r="F505" s="1890"/>
      <c r="G505" s="1832"/>
      <c r="H505" s="1881"/>
      <c r="I505" s="1869"/>
      <c r="J505" s="1869"/>
      <c r="K505" s="1869"/>
      <c r="L505" s="1885"/>
      <c r="M505" s="1885"/>
      <c r="N505" s="1885"/>
      <c r="O505" s="1885"/>
      <c r="P505" s="1885"/>
      <c r="Q505" s="1885"/>
      <c r="R505" s="1885"/>
      <c r="S505" s="1885"/>
      <c r="T505" s="1885"/>
      <c r="U505" s="1885"/>
      <c r="V505" s="1885"/>
      <c r="W505" s="1885"/>
      <c r="X505" s="1885"/>
      <c r="Y505" s="1885"/>
    </row>
    <row r="506" spans="1:25" ht="15">
      <c r="A506" s="1877" t="s">
        <v>2179</v>
      </c>
      <c r="B506" s="1878"/>
      <c r="C506" s="1832"/>
      <c r="D506" s="1833"/>
      <c r="E506" s="1890"/>
      <c r="F506" s="1890"/>
      <c r="G506" s="1832"/>
      <c r="H506" s="1881"/>
      <c r="I506" s="1869"/>
      <c r="J506" s="1869"/>
      <c r="K506" s="1869"/>
      <c r="L506" s="1885"/>
      <c r="M506" s="1885"/>
      <c r="N506" s="1885"/>
      <c r="O506" s="1885"/>
      <c r="P506" s="1885"/>
      <c r="Q506" s="1885"/>
      <c r="R506" s="1885"/>
      <c r="S506" s="1885"/>
      <c r="T506" s="1885"/>
      <c r="U506" s="1885"/>
      <c r="V506" s="1885"/>
      <c r="W506" s="1885"/>
      <c r="X506" s="1885"/>
      <c r="Y506" s="1885"/>
    </row>
    <row r="507" spans="1:25" ht="15">
      <c r="A507" s="1877" t="s">
        <v>2179</v>
      </c>
      <c r="B507" s="1878"/>
      <c r="C507" s="1832"/>
      <c r="D507" s="1833"/>
      <c r="E507" s="1890"/>
      <c r="F507" s="1890"/>
      <c r="G507" s="1832"/>
      <c r="H507" s="1881"/>
      <c r="I507" s="1869"/>
      <c r="J507" s="1869"/>
      <c r="K507" s="1869"/>
      <c r="L507" s="1885"/>
      <c r="M507" s="1885"/>
      <c r="N507" s="1885"/>
      <c r="O507" s="1885"/>
      <c r="P507" s="1885"/>
      <c r="Q507" s="1885"/>
      <c r="R507" s="1885"/>
      <c r="S507" s="1885"/>
      <c r="T507" s="1885"/>
      <c r="U507" s="1885"/>
      <c r="V507" s="1885"/>
      <c r="W507" s="1885"/>
      <c r="X507" s="1885"/>
      <c r="Y507" s="1885"/>
    </row>
    <row r="508" spans="1:25" ht="15">
      <c r="A508" s="1877" t="s">
        <v>2179</v>
      </c>
      <c r="B508" s="1878"/>
      <c r="C508" s="1832"/>
      <c r="D508" s="1833"/>
      <c r="E508" s="1890"/>
      <c r="F508" s="1890"/>
      <c r="G508" s="1832"/>
      <c r="H508" s="1881"/>
      <c r="I508" s="1869"/>
      <c r="J508" s="1869"/>
      <c r="K508" s="1869"/>
      <c r="L508" s="1885"/>
      <c r="M508" s="1885"/>
      <c r="N508" s="1885"/>
      <c r="O508" s="1885"/>
      <c r="P508" s="1885"/>
      <c r="Q508" s="1885"/>
      <c r="R508" s="1885"/>
      <c r="S508" s="1885"/>
      <c r="T508" s="1885"/>
      <c r="U508" s="1885"/>
      <c r="V508" s="1885"/>
      <c r="W508" s="1885"/>
      <c r="X508" s="1885"/>
      <c r="Y508" s="1885"/>
    </row>
    <row r="509" spans="1:25" ht="15">
      <c r="A509" s="1877" t="s">
        <v>2179</v>
      </c>
      <c r="B509" s="1878"/>
      <c r="C509" s="1832"/>
      <c r="D509" s="1833"/>
      <c r="E509" s="1890"/>
      <c r="F509" s="1890"/>
      <c r="G509" s="1832"/>
      <c r="H509" s="1881"/>
      <c r="I509" s="1869"/>
      <c r="J509" s="1869"/>
      <c r="K509" s="1869"/>
      <c r="L509" s="1885"/>
      <c r="M509" s="1885"/>
      <c r="N509" s="1885"/>
      <c r="O509" s="1885"/>
      <c r="P509" s="1885"/>
      <c r="Q509" s="1885"/>
      <c r="R509" s="1885"/>
      <c r="S509" s="1885"/>
      <c r="T509" s="1885"/>
      <c r="U509" s="1885"/>
      <c r="V509" s="1885"/>
      <c r="W509" s="1885"/>
      <c r="X509" s="1885"/>
      <c r="Y509" s="1885"/>
    </row>
    <row r="510" spans="1:25" ht="15">
      <c r="A510" s="1877" t="s">
        <v>2179</v>
      </c>
      <c r="B510" s="1878"/>
      <c r="C510" s="1832"/>
      <c r="D510" s="1833"/>
      <c r="E510" s="1890"/>
      <c r="F510" s="1890"/>
      <c r="G510" s="1832"/>
      <c r="H510" s="1881"/>
      <c r="I510" s="1869"/>
      <c r="J510" s="1869"/>
      <c r="K510" s="1869"/>
      <c r="L510" s="1885"/>
      <c r="M510" s="1885"/>
      <c r="N510" s="1885"/>
      <c r="O510" s="1885"/>
      <c r="P510" s="1885"/>
      <c r="Q510" s="1885"/>
      <c r="R510" s="1885"/>
      <c r="S510" s="1885"/>
      <c r="T510" s="1885"/>
      <c r="U510" s="1885"/>
      <c r="V510" s="1885"/>
      <c r="W510" s="1885"/>
      <c r="X510" s="1885"/>
      <c r="Y510" s="1885"/>
    </row>
    <row r="511" spans="1:25" ht="15">
      <c r="A511" s="1877" t="s">
        <v>2179</v>
      </c>
      <c r="B511" s="1878"/>
      <c r="C511" s="1832"/>
      <c r="D511" s="1833"/>
      <c r="E511" s="1890"/>
      <c r="F511" s="1890"/>
      <c r="G511" s="1832"/>
      <c r="H511" s="1881"/>
      <c r="I511" s="1869"/>
      <c r="J511" s="1869"/>
      <c r="K511" s="1869"/>
      <c r="L511" s="1885"/>
      <c r="M511" s="1885"/>
      <c r="N511" s="1885"/>
      <c r="O511" s="1885"/>
      <c r="P511" s="1885"/>
      <c r="Q511" s="1885"/>
      <c r="R511" s="1885"/>
      <c r="S511" s="1885"/>
      <c r="T511" s="1885"/>
      <c r="U511" s="1885"/>
      <c r="V511" s="1885"/>
      <c r="W511" s="1885"/>
      <c r="X511" s="1885"/>
      <c r="Y511" s="1885"/>
    </row>
    <row r="512" spans="1:25" ht="15">
      <c r="A512" s="1877" t="s">
        <v>2179</v>
      </c>
      <c r="B512" s="1878"/>
      <c r="C512" s="1832"/>
      <c r="D512" s="1833"/>
      <c r="E512" s="1890"/>
      <c r="F512" s="1890"/>
      <c r="G512" s="1832"/>
      <c r="H512" s="1881"/>
      <c r="I512" s="1869"/>
      <c r="J512" s="1869"/>
      <c r="K512" s="1869"/>
      <c r="L512" s="1885"/>
      <c r="M512" s="1885"/>
      <c r="N512" s="1885"/>
      <c r="O512" s="1885"/>
      <c r="P512" s="1885"/>
      <c r="Q512" s="1885"/>
      <c r="R512" s="1885"/>
      <c r="S512" s="1885"/>
      <c r="T512" s="1885"/>
      <c r="U512" s="1885"/>
      <c r="V512" s="1885"/>
      <c r="W512" s="1885"/>
      <c r="X512" s="1885"/>
      <c r="Y512" s="1885"/>
    </row>
    <row r="513" spans="1:36" ht="15">
      <c r="A513" s="1877" t="s">
        <v>2179</v>
      </c>
      <c r="B513" s="1878"/>
      <c r="C513" s="1832"/>
      <c r="D513" s="1833"/>
      <c r="E513" s="1890"/>
      <c r="F513" s="1890"/>
      <c r="G513" s="1832"/>
      <c r="H513" s="1881"/>
      <c r="I513" s="1869"/>
      <c r="J513" s="1869"/>
      <c r="K513" s="1869"/>
      <c r="L513" s="1885"/>
      <c r="M513" s="1885"/>
      <c r="N513" s="1885"/>
      <c r="O513" s="1885"/>
      <c r="P513" s="1885"/>
      <c r="Q513" s="1885"/>
      <c r="R513" s="1885"/>
      <c r="S513" s="1885"/>
      <c r="T513" s="1885"/>
      <c r="U513" s="1885"/>
      <c r="V513" s="1885"/>
      <c r="W513" s="1885"/>
      <c r="X513" s="1885"/>
      <c r="Y513" s="1885"/>
      <c r="AA513" s="1719"/>
      <c r="AB513" s="1719"/>
      <c r="AC513" s="1719"/>
      <c r="AD513" s="1719"/>
      <c r="AE513" s="1719"/>
      <c r="AF513" s="1719"/>
      <c r="AG513" s="1719"/>
      <c r="AH513" s="1719"/>
      <c r="AI513" s="1719"/>
      <c r="AJ513" s="1719"/>
    </row>
    <row r="514" spans="1:36" ht="15">
      <c r="A514" s="1877" t="s">
        <v>2179</v>
      </c>
      <c r="B514" s="1878"/>
      <c r="C514" s="1832"/>
      <c r="D514" s="1833"/>
      <c r="E514" s="1890"/>
      <c r="F514" s="1890"/>
      <c r="G514" s="1832"/>
      <c r="H514" s="1881"/>
      <c r="I514" s="1869"/>
      <c r="J514" s="1869"/>
      <c r="K514" s="1869"/>
      <c r="L514" s="1885"/>
      <c r="M514" s="1885"/>
      <c r="N514" s="1885"/>
      <c r="O514" s="1885"/>
      <c r="P514" s="1885"/>
      <c r="Q514" s="1885"/>
      <c r="R514" s="1885"/>
      <c r="S514" s="1885"/>
      <c r="T514" s="1885"/>
      <c r="U514" s="1885"/>
      <c r="V514" s="1885"/>
      <c r="W514" s="1885"/>
      <c r="X514" s="1885"/>
      <c r="Y514" s="1885"/>
      <c r="AA514" s="1892"/>
      <c r="AB514" s="1719"/>
      <c r="AC514" s="1719"/>
      <c r="AD514" s="1719"/>
      <c r="AE514" s="1719"/>
      <c r="AF514" s="1719"/>
      <c r="AG514" s="1719"/>
      <c r="AH514" s="1719"/>
      <c r="AI514" s="1719"/>
      <c r="AJ514" s="1719"/>
    </row>
    <row r="515" spans="1:36" ht="15">
      <c r="A515" s="1877" t="s">
        <v>2179</v>
      </c>
      <c r="B515" s="1878"/>
      <c r="C515" s="1832"/>
      <c r="D515" s="1833"/>
      <c r="E515" s="1890"/>
      <c r="F515" s="1890"/>
      <c r="G515" s="1832"/>
      <c r="H515" s="1881"/>
      <c r="I515" s="1869"/>
      <c r="J515" s="1869"/>
      <c r="K515" s="1869"/>
      <c r="L515" s="1885"/>
      <c r="M515" s="1885"/>
      <c r="N515" s="1885"/>
      <c r="O515" s="1885"/>
      <c r="P515" s="1885"/>
      <c r="Q515" s="1885"/>
      <c r="R515" s="1885"/>
      <c r="S515" s="1885"/>
      <c r="T515" s="1885"/>
      <c r="U515" s="1885"/>
      <c r="V515" s="1885"/>
      <c r="W515" s="1885"/>
      <c r="X515" s="1885"/>
      <c r="Y515" s="1885"/>
      <c r="AA515" s="1892"/>
      <c r="AB515" s="1719"/>
      <c r="AC515" s="1719"/>
      <c r="AD515" s="1719"/>
      <c r="AE515" s="1719"/>
      <c r="AF515" s="1719"/>
      <c r="AG515" s="1719"/>
      <c r="AH515" s="1719"/>
      <c r="AI515" s="1719"/>
      <c r="AJ515" s="1719"/>
    </row>
    <row r="516" spans="1:36" ht="15">
      <c r="A516" s="1877" t="s">
        <v>2179</v>
      </c>
      <c r="B516" s="1878"/>
      <c r="C516" s="1832"/>
      <c r="D516" s="1833"/>
      <c r="E516" s="1890"/>
      <c r="F516" s="1890"/>
      <c r="G516" s="1832"/>
      <c r="H516" s="1881"/>
      <c r="I516" s="1869"/>
      <c r="J516" s="1869"/>
      <c r="K516" s="1869"/>
      <c r="L516" s="1885"/>
      <c r="M516" s="1885"/>
      <c r="N516" s="1885"/>
      <c r="O516" s="1885"/>
      <c r="P516" s="1885"/>
      <c r="Q516" s="1885"/>
      <c r="R516" s="1885"/>
      <c r="S516" s="1885"/>
      <c r="T516" s="1885"/>
      <c r="U516" s="1885"/>
      <c r="V516" s="1885"/>
      <c r="W516" s="1885"/>
      <c r="X516" s="1885"/>
      <c r="Y516" s="1885"/>
      <c r="AA516" s="1892"/>
      <c r="AB516" s="1719"/>
      <c r="AC516" s="1719"/>
      <c r="AD516" s="1719"/>
      <c r="AE516" s="1719"/>
      <c r="AF516" s="1719"/>
      <c r="AG516" s="1719"/>
      <c r="AH516" s="1719"/>
      <c r="AI516" s="1719"/>
      <c r="AJ516" s="1719"/>
    </row>
    <row r="517" spans="1:36" ht="15">
      <c r="A517" s="1877" t="s">
        <v>2179</v>
      </c>
      <c r="B517" s="1878"/>
      <c r="C517" s="1832"/>
      <c r="D517" s="1833"/>
      <c r="E517" s="1890"/>
      <c r="F517" s="1890"/>
      <c r="G517" s="1832"/>
      <c r="H517" s="1881"/>
      <c r="I517" s="1869"/>
      <c r="J517" s="1869"/>
      <c r="K517" s="1869"/>
      <c r="L517" s="1885"/>
      <c r="M517" s="1885"/>
      <c r="N517" s="1885"/>
      <c r="O517" s="1885"/>
      <c r="P517" s="1885"/>
      <c r="Q517" s="1885"/>
      <c r="R517" s="1885"/>
      <c r="S517" s="1885"/>
      <c r="T517" s="1885"/>
      <c r="U517" s="1885"/>
      <c r="V517" s="1885"/>
      <c r="W517" s="1885"/>
      <c r="X517" s="1885"/>
      <c r="Y517" s="1885"/>
      <c r="AA517" s="1892"/>
      <c r="AB517" s="1719"/>
      <c r="AC517" s="1719"/>
      <c r="AD517" s="1719"/>
      <c r="AE517" s="1719"/>
      <c r="AF517" s="1719"/>
      <c r="AG517" s="1719"/>
      <c r="AH517" s="1719"/>
      <c r="AI517" s="1719"/>
      <c r="AJ517" s="1719"/>
    </row>
    <row r="518" spans="1:36" ht="15">
      <c r="A518" s="1877" t="s">
        <v>2179</v>
      </c>
      <c r="B518" s="1878"/>
      <c r="C518" s="1832"/>
      <c r="D518" s="1833"/>
      <c r="E518" s="1890"/>
      <c r="F518" s="1890"/>
      <c r="G518" s="1832"/>
      <c r="H518" s="1881"/>
      <c r="I518" s="1869"/>
      <c r="J518" s="1869"/>
      <c r="K518" s="1869"/>
      <c r="L518" s="1885"/>
      <c r="M518" s="1885"/>
      <c r="N518" s="1885"/>
      <c r="O518" s="1885"/>
      <c r="P518" s="1885"/>
      <c r="Q518" s="1885"/>
      <c r="R518" s="1885"/>
      <c r="S518" s="1885"/>
      <c r="T518" s="1885"/>
      <c r="U518" s="1885"/>
      <c r="V518" s="1885"/>
      <c r="W518" s="1885"/>
      <c r="X518" s="1885"/>
      <c r="Y518" s="1885"/>
      <c r="AA518" s="1892"/>
      <c r="AB518" s="1719"/>
      <c r="AC518" s="1719"/>
      <c r="AD518" s="1719"/>
      <c r="AE518" s="1719"/>
      <c r="AF518" s="1719"/>
      <c r="AG518" s="1719"/>
      <c r="AH518" s="1719"/>
      <c r="AI518" s="1719"/>
      <c r="AJ518" s="1719"/>
    </row>
    <row r="519" spans="1:36" ht="15">
      <c r="A519" s="1877" t="s">
        <v>2179</v>
      </c>
      <c r="B519" s="1878"/>
      <c r="C519" s="1832"/>
      <c r="D519" s="1833"/>
      <c r="E519" s="1890"/>
      <c r="F519" s="1890"/>
      <c r="G519" s="1832"/>
      <c r="H519" s="1881"/>
      <c r="I519" s="1869"/>
      <c r="J519" s="1869"/>
      <c r="K519" s="1869"/>
      <c r="L519" s="1885"/>
      <c r="M519" s="1885"/>
      <c r="N519" s="1885"/>
      <c r="O519" s="1885"/>
      <c r="P519" s="1885"/>
      <c r="Q519" s="1885"/>
      <c r="R519" s="1885"/>
      <c r="S519" s="1885"/>
      <c r="T519" s="1885"/>
      <c r="U519" s="1885"/>
      <c r="V519" s="1885"/>
      <c r="W519" s="1885"/>
      <c r="X519" s="1885"/>
      <c r="Y519" s="1885"/>
      <c r="AA519" s="1892"/>
      <c r="AB519" s="1719"/>
      <c r="AC519" s="1719"/>
      <c r="AD519" s="1719"/>
      <c r="AE519" s="1719"/>
      <c r="AF519" s="1719"/>
      <c r="AG519" s="1719"/>
      <c r="AH519" s="1719"/>
      <c r="AI519" s="1719"/>
      <c r="AJ519" s="1719"/>
    </row>
    <row r="520" spans="1:36" ht="15">
      <c r="A520" s="1877" t="s">
        <v>2179</v>
      </c>
      <c r="B520" s="1878"/>
      <c r="C520" s="1832"/>
      <c r="D520" s="1833"/>
      <c r="E520" s="1890"/>
      <c r="F520" s="1890"/>
      <c r="G520" s="1832"/>
      <c r="H520" s="1881"/>
      <c r="I520" s="1869"/>
      <c r="J520" s="1869"/>
      <c r="K520" s="1869"/>
      <c r="L520" s="1885"/>
      <c r="M520" s="1885"/>
      <c r="N520" s="1885"/>
      <c r="O520" s="1885"/>
      <c r="P520" s="1885"/>
      <c r="Q520" s="1885"/>
      <c r="R520" s="1885"/>
      <c r="S520" s="1885"/>
      <c r="T520" s="1885"/>
      <c r="U520" s="1885"/>
      <c r="V520" s="1885"/>
      <c r="W520" s="1885"/>
      <c r="X520" s="1885"/>
      <c r="Y520" s="1885"/>
      <c r="AA520" s="1892"/>
      <c r="AB520" s="1719"/>
      <c r="AC520" s="1719"/>
      <c r="AD520" s="1719"/>
      <c r="AE520" s="1719"/>
      <c r="AF520" s="1719"/>
      <c r="AG520" s="1719"/>
      <c r="AH520" s="1719"/>
      <c r="AI520" s="1719"/>
      <c r="AJ520" s="1719"/>
    </row>
    <row r="521" spans="1:36" ht="15">
      <c r="A521" s="1877" t="s">
        <v>2179</v>
      </c>
      <c r="B521" s="1878"/>
      <c r="C521" s="1832"/>
      <c r="D521" s="1833"/>
      <c r="E521" s="1890"/>
      <c r="F521" s="1890"/>
      <c r="G521" s="1832"/>
      <c r="H521" s="1881"/>
      <c r="I521" s="1869"/>
      <c r="J521" s="1869"/>
      <c r="K521" s="1869"/>
      <c r="L521" s="1885"/>
      <c r="M521" s="1885"/>
      <c r="N521" s="1885"/>
      <c r="O521" s="1885"/>
      <c r="P521" s="1885"/>
      <c r="Q521" s="1885"/>
      <c r="R521" s="1885"/>
      <c r="S521" s="1885"/>
      <c r="T521" s="1885"/>
      <c r="U521" s="1885"/>
      <c r="V521" s="1885"/>
      <c r="W521" s="1885"/>
      <c r="X521" s="1885"/>
      <c r="Y521" s="1885"/>
      <c r="AA521" s="1892"/>
      <c r="AB521" s="1719"/>
      <c r="AC521" s="1719"/>
      <c r="AD521" s="1719"/>
      <c r="AE521" s="1719"/>
      <c r="AF521" s="1719"/>
      <c r="AG521" s="1719"/>
      <c r="AH521" s="1719"/>
      <c r="AI521" s="1719"/>
      <c r="AJ521" s="1719"/>
    </row>
    <row r="522" spans="1:36" ht="15">
      <c r="A522" s="1877" t="s">
        <v>2179</v>
      </c>
      <c r="B522" s="1878"/>
      <c r="C522" s="1832"/>
      <c r="D522" s="1833"/>
      <c r="E522" s="1890"/>
      <c r="F522" s="1890"/>
      <c r="G522" s="1832"/>
      <c r="H522" s="1881"/>
      <c r="I522" s="1869"/>
      <c r="J522" s="1869"/>
      <c r="K522" s="1869"/>
      <c r="L522" s="1885"/>
      <c r="M522" s="1885"/>
      <c r="N522" s="1885"/>
      <c r="O522" s="1885"/>
      <c r="P522" s="1885"/>
      <c r="Q522" s="1885"/>
      <c r="R522" s="1885"/>
      <c r="S522" s="1885"/>
      <c r="T522" s="1885"/>
      <c r="U522" s="1885"/>
      <c r="V522" s="1885"/>
      <c r="W522" s="1885"/>
      <c r="X522" s="1885"/>
      <c r="Y522" s="1885"/>
      <c r="AA522" s="1892"/>
      <c r="AB522" s="1719"/>
      <c r="AC522" s="1719"/>
      <c r="AD522" s="1719"/>
      <c r="AE522" s="1719"/>
      <c r="AF522" s="1719"/>
      <c r="AG522" s="1719"/>
      <c r="AH522" s="1719"/>
      <c r="AI522" s="1719"/>
      <c r="AJ522" s="1719"/>
    </row>
    <row r="523" spans="1:36" ht="15">
      <c r="A523" s="1877"/>
      <c r="B523" s="1878"/>
      <c r="C523" s="1832"/>
      <c r="D523" s="1833"/>
      <c r="E523" s="1890"/>
      <c r="F523" s="1890"/>
      <c r="G523" s="1832"/>
      <c r="H523" s="1881"/>
      <c r="I523" s="1869"/>
      <c r="J523" s="1869"/>
      <c r="K523" s="1869"/>
      <c r="L523" s="1885"/>
      <c r="M523" s="1885"/>
      <c r="N523" s="1885"/>
      <c r="O523" s="1885"/>
      <c r="P523" s="1885"/>
      <c r="Q523" s="1885"/>
      <c r="R523" s="1885"/>
      <c r="S523" s="1885"/>
      <c r="T523" s="1885"/>
      <c r="U523" s="1885"/>
      <c r="V523" s="1885"/>
      <c r="W523" s="1885"/>
      <c r="X523" s="1885"/>
      <c r="Y523" s="1885"/>
    </row>
    <row r="524" spans="1:36" ht="15">
      <c r="A524" s="1877" t="s">
        <v>2180</v>
      </c>
      <c r="B524" s="1878"/>
      <c r="C524" s="1832"/>
      <c r="D524" s="1833"/>
      <c r="E524" s="1890"/>
      <c r="F524" s="1890"/>
      <c r="G524" s="1832"/>
      <c r="H524" s="1881"/>
      <c r="I524" s="1869"/>
      <c r="J524" s="1869"/>
      <c r="K524" s="1869"/>
      <c r="L524" s="1885"/>
      <c r="M524" s="1885"/>
      <c r="N524" s="1885"/>
      <c r="O524" s="1885"/>
      <c r="P524" s="1885"/>
      <c r="Q524" s="1885"/>
      <c r="R524" s="1885"/>
      <c r="S524" s="1885"/>
      <c r="T524" s="1885"/>
      <c r="U524" s="1885"/>
      <c r="V524" s="1885"/>
      <c r="W524" s="1885"/>
      <c r="X524" s="1885"/>
      <c r="Y524" s="1885"/>
    </row>
    <row r="525" spans="1:36" ht="15">
      <c r="A525" s="1877" t="s">
        <v>2180</v>
      </c>
      <c r="B525" s="1878"/>
      <c r="C525" s="1832"/>
      <c r="D525" s="1833"/>
      <c r="E525" s="1890"/>
      <c r="F525" s="1890"/>
      <c r="G525" s="1832"/>
      <c r="H525" s="1881"/>
      <c r="I525" s="1869"/>
      <c r="J525" s="1869"/>
      <c r="K525" s="1869"/>
      <c r="L525" s="1885"/>
      <c r="M525" s="1885"/>
      <c r="N525" s="1885"/>
      <c r="O525" s="1885"/>
      <c r="P525" s="1885"/>
      <c r="Q525" s="1885"/>
      <c r="R525" s="1885"/>
      <c r="S525" s="1885"/>
      <c r="T525" s="1885"/>
      <c r="U525" s="1885"/>
      <c r="V525" s="1885"/>
      <c r="W525" s="1885"/>
      <c r="X525" s="1885"/>
      <c r="Y525" s="1885"/>
    </row>
    <row r="526" spans="1:36" ht="15">
      <c r="A526" s="1877" t="s">
        <v>2180</v>
      </c>
      <c r="B526" s="1878"/>
      <c r="C526" s="1832"/>
      <c r="D526" s="1833"/>
      <c r="E526" s="1890"/>
      <c r="F526" s="1890"/>
      <c r="G526" s="1832"/>
      <c r="H526" s="1881"/>
      <c r="I526" s="1869"/>
      <c r="J526" s="1869"/>
      <c r="K526" s="1869"/>
      <c r="L526" s="1885"/>
      <c r="M526" s="1885"/>
      <c r="N526" s="1885"/>
      <c r="O526" s="1885"/>
      <c r="P526" s="1885"/>
      <c r="Q526" s="1885"/>
      <c r="R526" s="1885"/>
      <c r="S526" s="1885"/>
      <c r="T526" s="1885"/>
      <c r="U526" s="1885"/>
      <c r="V526" s="1885"/>
      <c r="W526" s="1885"/>
      <c r="X526" s="1885"/>
      <c r="Y526" s="1885"/>
    </row>
    <row r="527" spans="1:36" ht="15">
      <c r="A527" s="1877" t="s">
        <v>2180</v>
      </c>
      <c r="B527" s="1878"/>
      <c r="C527" s="1832"/>
      <c r="D527" s="1833"/>
      <c r="E527" s="1890"/>
      <c r="F527" s="1890"/>
      <c r="G527" s="1832"/>
      <c r="H527" s="1881"/>
      <c r="I527" s="1869"/>
      <c r="J527" s="1869"/>
      <c r="K527" s="1869"/>
      <c r="L527" s="1885"/>
      <c r="M527" s="1885"/>
      <c r="N527" s="1885"/>
      <c r="O527" s="1885"/>
      <c r="P527" s="1885"/>
      <c r="Q527" s="1885"/>
      <c r="R527" s="1885"/>
      <c r="S527" s="1885"/>
      <c r="T527" s="1885"/>
      <c r="U527" s="1885"/>
      <c r="V527" s="1885"/>
      <c r="W527" s="1885"/>
      <c r="X527" s="1885"/>
      <c r="Y527" s="1885"/>
    </row>
    <row r="528" spans="1:36" ht="15">
      <c r="A528" s="1877" t="s">
        <v>2180</v>
      </c>
      <c r="B528" s="1878"/>
      <c r="C528" s="1832"/>
      <c r="D528" s="1833"/>
      <c r="E528" s="1890"/>
      <c r="F528" s="1890"/>
      <c r="G528" s="1832"/>
      <c r="H528" s="1881"/>
      <c r="I528" s="1869"/>
      <c r="J528" s="1869"/>
      <c r="K528" s="1869"/>
      <c r="L528" s="1885"/>
      <c r="M528" s="1885"/>
      <c r="N528" s="1885"/>
      <c r="O528" s="1885"/>
      <c r="P528" s="1885"/>
      <c r="Q528" s="1885"/>
      <c r="R528" s="1885"/>
      <c r="S528" s="1885"/>
      <c r="T528" s="1885"/>
      <c r="U528" s="1885"/>
      <c r="V528" s="1885"/>
      <c r="W528" s="1885"/>
      <c r="X528" s="1885"/>
      <c r="Y528" s="1885"/>
    </row>
    <row r="529" spans="1:25" ht="15">
      <c r="A529" s="1877" t="s">
        <v>2180</v>
      </c>
      <c r="B529" s="1878"/>
      <c r="C529" s="1832"/>
      <c r="D529" s="1833"/>
      <c r="E529" s="1890"/>
      <c r="F529" s="1890"/>
      <c r="G529" s="1832"/>
      <c r="H529" s="1881"/>
      <c r="I529" s="1869"/>
      <c r="J529" s="1869"/>
      <c r="K529" s="1869"/>
      <c r="L529" s="1885"/>
      <c r="M529" s="1885"/>
      <c r="N529" s="1885"/>
      <c r="O529" s="1885"/>
      <c r="P529" s="1885"/>
      <c r="Q529" s="1885"/>
      <c r="R529" s="1885"/>
      <c r="S529" s="1885"/>
      <c r="T529" s="1885"/>
      <c r="U529" s="1885"/>
      <c r="V529" s="1885"/>
      <c r="W529" s="1885"/>
      <c r="X529" s="1885"/>
      <c r="Y529" s="1885"/>
    </row>
    <row r="530" spans="1:25" ht="15">
      <c r="A530" s="1877" t="s">
        <v>2180</v>
      </c>
      <c r="B530" s="1878"/>
      <c r="C530" s="1832"/>
      <c r="D530" s="1833"/>
      <c r="E530" s="1890"/>
      <c r="F530" s="1890"/>
      <c r="G530" s="1832"/>
      <c r="H530" s="1881"/>
      <c r="I530" s="1869"/>
      <c r="J530" s="1869"/>
      <c r="K530" s="1869"/>
      <c r="L530" s="1885"/>
      <c r="M530" s="1885"/>
      <c r="N530" s="1885"/>
      <c r="O530" s="1885"/>
      <c r="P530" s="1885"/>
      <c r="Q530" s="1885"/>
      <c r="R530" s="1885"/>
      <c r="S530" s="1885"/>
      <c r="T530" s="1885"/>
      <c r="U530" s="1885"/>
      <c r="V530" s="1885"/>
      <c r="W530" s="1885"/>
      <c r="X530" s="1885"/>
      <c r="Y530" s="1885"/>
    </row>
    <row r="531" spans="1:25" ht="15">
      <c r="A531" s="1877" t="s">
        <v>2180</v>
      </c>
      <c r="B531" s="1878"/>
      <c r="C531" s="1832"/>
      <c r="D531" s="1833"/>
      <c r="E531" s="1890"/>
      <c r="F531" s="1890"/>
      <c r="G531" s="1832"/>
      <c r="H531" s="1881"/>
      <c r="I531" s="1869"/>
      <c r="J531" s="1869"/>
      <c r="K531" s="1869"/>
      <c r="L531" s="1885"/>
      <c r="M531" s="1885"/>
      <c r="N531" s="1885"/>
      <c r="O531" s="1885"/>
      <c r="P531" s="1885"/>
      <c r="Q531" s="1885"/>
      <c r="R531" s="1885"/>
      <c r="S531" s="1885"/>
      <c r="T531" s="1885"/>
      <c r="U531" s="1885"/>
      <c r="V531" s="1885"/>
      <c r="W531" s="1885"/>
      <c r="X531" s="1885"/>
      <c r="Y531" s="1885"/>
    </row>
    <row r="532" spans="1:25" ht="15">
      <c r="A532" s="1877" t="s">
        <v>2180</v>
      </c>
      <c r="B532" s="1878"/>
      <c r="C532" s="1832"/>
      <c r="D532" s="1833"/>
      <c r="E532" s="1890"/>
      <c r="F532" s="1890"/>
      <c r="G532" s="1832"/>
      <c r="H532" s="1881"/>
      <c r="I532" s="1869"/>
      <c r="J532" s="1869"/>
      <c r="K532" s="1869"/>
      <c r="L532" s="1885"/>
      <c r="M532" s="1885"/>
      <c r="N532" s="1885"/>
      <c r="O532" s="1885"/>
      <c r="P532" s="1885"/>
      <c r="Q532" s="1885"/>
      <c r="R532" s="1885"/>
      <c r="S532" s="1885"/>
      <c r="T532" s="1885"/>
      <c r="U532" s="1885"/>
      <c r="V532" s="1885"/>
      <c r="W532" s="1885"/>
      <c r="X532" s="1885"/>
      <c r="Y532" s="1885"/>
    </row>
    <row r="533" spans="1:25" ht="15">
      <c r="A533" s="1877" t="s">
        <v>2180</v>
      </c>
      <c r="B533" s="1878"/>
      <c r="C533" s="1832"/>
      <c r="D533" s="1833"/>
      <c r="E533" s="1890"/>
      <c r="F533" s="1890"/>
      <c r="G533" s="1832"/>
      <c r="H533" s="1881"/>
      <c r="I533" s="1869"/>
      <c r="J533" s="1869"/>
      <c r="K533" s="1869"/>
      <c r="L533" s="1885"/>
      <c r="M533" s="1885"/>
      <c r="N533" s="1885"/>
      <c r="O533" s="1885"/>
      <c r="P533" s="1885"/>
      <c r="Q533" s="1885"/>
      <c r="R533" s="1885"/>
      <c r="S533" s="1885"/>
      <c r="T533" s="1885"/>
      <c r="U533" s="1885"/>
      <c r="V533" s="1885"/>
      <c r="W533" s="1885"/>
      <c r="X533" s="1885"/>
      <c r="Y533" s="1885"/>
    </row>
    <row r="534" spans="1:25" ht="15">
      <c r="A534" s="1877" t="s">
        <v>2180</v>
      </c>
      <c r="B534" s="1878"/>
      <c r="C534" s="1832"/>
      <c r="D534" s="1833"/>
      <c r="E534" s="1890"/>
      <c r="F534" s="1890"/>
      <c r="G534" s="1832"/>
      <c r="H534" s="1881"/>
      <c r="I534" s="1869"/>
      <c r="J534" s="1869"/>
      <c r="K534" s="1869"/>
      <c r="L534" s="1885"/>
      <c r="M534" s="1885"/>
      <c r="N534" s="1885"/>
      <c r="O534" s="1885"/>
      <c r="P534" s="1885"/>
      <c r="Q534" s="1885"/>
      <c r="R534" s="1885"/>
      <c r="S534" s="1885"/>
      <c r="T534" s="1885"/>
      <c r="U534" s="1885"/>
      <c r="V534" s="1885"/>
      <c r="W534" s="1885"/>
      <c r="X534" s="1885"/>
      <c r="Y534" s="1885"/>
    </row>
    <row r="535" spans="1:25" ht="15">
      <c r="A535" s="1877" t="s">
        <v>2180</v>
      </c>
      <c r="B535" s="1878"/>
      <c r="C535" s="1832"/>
      <c r="D535" s="1833"/>
      <c r="E535" s="1890"/>
      <c r="F535" s="1890"/>
      <c r="G535" s="1832"/>
      <c r="H535" s="1881"/>
      <c r="I535" s="1869"/>
      <c r="J535" s="1869"/>
      <c r="K535" s="1869"/>
      <c r="L535" s="1885"/>
      <c r="M535" s="1885"/>
      <c r="N535" s="1885"/>
      <c r="O535" s="1885"/>
      <c r="P535" s="1885"/>
      <c r="Q535" s="1885"/>
      <c r="R535" s="1885"/>
      <c r="S535" s="1885"/>
      <c r="T535" s="1885"/>
      <c r="U535" s="1885"/>
      <c r="V535" s="1885"/>
      <c r="W535" s="1885"/>
      <c r="X535" s="1885"/>
      <c r="Y535" s="1885"/>
    </row>
    <row r="536" spans="1:25" ht="15">
      <c r="A536" s="1877" t="s">
        <v>2180</v>
      </c>
      <c r="B536" s="1878"/>
      <c r="C536" s="1832"/>
      <c r="D536" s="1833"/>
      <c r="E536" s="1890"/>
      <c r="F536" s="1890"/>
      <c r="G536" s="1832"/>
      <c r="H536" s="1881"/>
      <c r="I536" s="1869"/>
      <c r="J536" s="1869"/>
      <c r="K536" s="1869"/>
      <c r="L536" s="1885"/>
      <c r="M536" s="1885"/>
      <c r="N536" s="1885"/>
      <c r="O536" s="1885"/>
      <c r="P536" s="1885"/>
      <c r="Q536" s="1885"/>
      <c r="R536" s="1885"/>
      <c r="S536" s="1885"/>
      <c r="T536" s="1885"/>
      <c r="U536" s="1885"/>
      <c r="V536" s="1885"/>
      <c r="W536" s="1885"/>
      <c r="X536" s="1885"/>
      <c r="Y536" s="1885"/>
    </row>
    <row r="537" spans="1:25" ht="15">
      <c r="A537" s="1877" t="s">
        <v>2180</v>
      </c>
      <c r="B537" s="1878"/>
      <c r="C537" s="1832"/>
      <c r="D537" s="1833"/>
      <c r="E537" s="1890"/>
      <c r="F537" s="1890"/>
      <c r="G537" s="1832"/>
      <c r="H537" s="1881"/>
      <c r="I537" s="1869"/>
      <c r="J537" s="1869"/>
      <c r="K537" s="1869"/>
      <c r="L537" s="1885"/>
      <c r="M537" s="1885"/>
      <c r="N537" s="1885"/>
      <c r="O537" s="1885"/>
      <c r="P537" s="1885"/>
      <c r="Q537" s="1885"/>
      <c r="R537" s="1885"/>
      <c r="S537" s="1885"/>
      <c r="T537" s="1885"/>
      <c r="U537" s="1885"/>
      <c r="V537" s="1885"/>
      <c r="W537" s="1885"/>
      <c r="X537" s="1885"/>
      <c r="Y537" s="1885"/>
    </row>
    <row r="538" spans="1:25" ht="15">
      <c r="A538" s="1877" t="s">
        <v>2180</v>
      </c>
      <c r="B538" s="1878"/>
      <c r="C538" s="1832"/>
      <c r="D538" s="1833"/>
      <c r="E538" s="1890"/>
      <c r="F538" s="1890"/>
      <c r="G538" s="1832"/>
      <c r="H538" s="1881"/>
      <c r="I538" s="1869"/>
      <c r="J538" s="1869"/>
      <c r="K538" s="1869"/>
      <c r="L538" s="1885"/>
      <c r="M538" s="1885"/>
      <c r="N538" s="1885"/>
      <c r="O538" s="1885"/>
      <c r="P538" s="1885"/>
      <c r="Q538" s="1885"/>
      <c r="R538" s="1885"/>
      <c r="S538" s="1885"/>
      <c r="T538" s="1885"/>
      <c r="U538" s="1885"/>
      <c r="V538" s="1885"/>
      <c r="W538" s="1885"/>
      <c r="X538" s="1885"/>
      <c r="Y538" s="1885"/>
    </row>
    <row r="539" spans="1:25" ht="15">
      <c r="A539" s="1877" t="s">
        <v>2180</v>
      </c>
      <c r="B539" s="1878"/>
      <c r="C539" s="1832"/>
      <c r="D539" s="1833"/>
      <c r="E539" s="1890"/>
      <c r="F539" s="1890"/>
      <c r="G539" s="1832"/>
      <c r="H539" s="1881"/>
      <c r="I539" s="1869"/>
      <c r="J539" s="1869"/>
      <c r="K539" s="1869"/>
      <c r="L539" s="1885"/>
      <c r="M539" s="1885"/>
      <c r="N539" s="1885"/>
      <c r="O539" s="1885"/>
      <c r="P539" s="1885"/>
      <c r="Q539" s="1885"/>
      <c r="R539" s="1885"/>
      <c r="S539" s="1885"/>
      <c r="T539" s="1885"/>
      <c r="U539" s="1885"/>
      <c r="V539" s="1885"/>
      <c r="W539" s="1885"/>
      <c r="X539" s="1885"/>
      <c r="Y539" s="1885"/>
    </row>
    <row r="540" spans="1:25" ht="15">
      <c r="A540" s="1877" t="s">
        <v>2180</v>
      </c>
      <c r="B540" s="1878"/>
      <c r="C540" s="1832"/>
      <c r="D540" s="1833"/>
      <c r="E540" s="1890"/>
      <c r="F540" s="1890"/>
      <c r="G540" s="1832"/>
      <c r="H540" s="1881"/>
      <c r="I540" s="1869"/>
      <c r="J540" s="1869"/>
      <c r="K540" s="1869"/>
      <c r="L540" s="1885"/>
      <c r="M540" s="1885"/>
      <c r="N540" s="1885"/>
      <c r="O540" s="1885"/>
      <c r="P540" s="1885"/>
      <c r="Q540" s="1885"/>
      <c r="R540" s="1885"/>
      <c r="S540" s="1885"/>
      <c r="T540" s="1885"/>
      <c r="U540" s="1885"/>
      <c r="V540" s="1885"/>
      <c r="W540" s="1885"/>
      <c r="X540" s="1885"/>
      <c r="Y540" s="1885"/>
    </row>
    <row r="541" spans="1:25" ht="15">
      <c r="A541" s="1877" t="s">
        <v>2180</v>
      </c>
      <c r="B541" s="1878"/>
      <c r="C541" s="1832"/>
      <c r="D541" s="1833"/>
      <c r="E541" s="1890"/>
      <c r="F541" s="1890"/>
      <c r="G541" s="1832"/>
      <c r="H541" s="1881"/>
      <c r="I541" s="1869"/>
      <c r="J541" s="1869"/>
      <c r="K541" s="1869"/>
      <c r="L541" s="1885"/>
      <c r="M541" s="1885"/>
      <c r="N541" s="1885"/>
      <c r="O541" s="1885"/>
      <c r="P541" s="1885"/>
      <c r="Q541" s="1891"/>
      <c r="R541" s="1891"/>
      <c r="S541" s="1891"/>
      <c r="T541" s="1891"/>
      <c r="U541" s="1891"/>
      <c r="V541" s="1891"/>
      <c r="W541" s="1891"/>
      <c r="X541" s="1891"/>
      <c r="Y541" s="1891"/>
    </row>
    <row r="542" spans="1:25" ht="15">
      <c r="A542" s="1877" t="s">
        <v>2180</v>
      </c>
      <c r="B542" s="1878"/>
      <c r="C542" s="1832"/>
      <c r="D542" s="1833"/>
      <c r="E542" s="1890"/>
      <c r="F542" s="1890"/>
      <c r="G542" s="1832"/>
      <c r="H542" s="1881"/>
      <c r="I542" s="1869"/>
      <c r="J542" s="1869"/>
      <c r="K542" s="1869"/>
      <c r="L542" s="1885"/>
      <c r="M542" s="1885"/>
      <c r="N542" s="1885"/>
      <c r="O542" s="1885"/>
      <c r="P542" s="1891"/>
      <c r="Q542" s="1891"/>
      <c r="R542" s="1891"/>
      <c r="S542" s="1891"/>
      <c r="T542" s="1891"/>
      <c r="U542" s="1891"/>
      <c r="V542" s="1891"/>
      <c r="W542" s="1891"/>
      <c r="X542" s="1891"/>
      <c r="Y542" s="1891"/>
    </row>
    <row r="543" spans="1:25" ht="15">
      <c r="A543" s="1877" t="s">
        <v>2180</v>
      </c>
      <c r="B543" s="1878"/>
      <c r="C543" s="1832"/>
      <c r="D543" s="1833"/>
      <c r="E543" s="1890"/>
      <c r="F543" s="1890"/>
      <c r="G543" s="1832"/>
      <c r="H543" s="1881"/>
      <c r="I543" s="1869"/>
      <c r="J543" s="1869"/>
      <c r="K543" s="1869"/>
      <c r="L543" s="1885"/>
      <c r="M543" s="1885"/>
      <c r="N543" s="1885"/>
      <c r="O543" s="1885"/>
      <c r="P543" s="1885"/>
      <c r="Q543" s="1885"/>
      <c r="R543" s="1885"/>
      <c r="S543" s="1885"/>
      <c r="T543" s="1885"/>
      <c r="U543" s="1885"/>
      <c r="V543" s="1885"/>
      <c r="W543" s="1885"/>
      <c r="X543" s="1885"/>
      <c r="Y543" s="1885"/>
    </row>
    <row r="544" spans="1:25" ht="15">
      <c r="A544" s="1877" t="s">
        <v>2180</v>
      </c>
      <c r="B544" s="1878"/>
      <c r="C544" s="1832"/>
      <c r="D544" s="1833"/>
      <c r="E544" s="1890"/>
      <c r="F544" s="1890"/>
      <c r="G544" s="1832"/>
      <c r="H544" s="1881"/>
      <c r="I544" s="1869"/>
      <c r="J544" s="1869"/>
      <c r="K544" s="1869"/>
      <c r="L544" s="1885"/>
      <c r="M544" s="1885"/>
      <c r="N544" s="1885"/>
      <c r="O544" s="1885"/>
      <c r="P544" s="1885"/>
      <c r="Q544" s="1885"/>
      <c r="R544" s="1885"/>
      <c r="S544" s="1885"/>
      <c r="T544" s="1885"/>
      <c r="U544" s="1885"/>
      <c r="V544" s="1885"/>
      <c r="W544" s="1885"/>
      <c r="X544" s="1891"/>
      <c r="Y544" s="1891"/>
    </row>
    <row r="545" spans="1:25" ht="15">
      <c r="A545" s="1877" t="s">
        <v>2180</v>
      </c>
      <c r="B545" s="1878"/>
      <c r="C545" s="1832"/>
      <c r="D545" s="1833"/>
      <c r="E545" s="1890"/>
      <c r="F545" s="1890"/>
      <c r="G545" s="1832"/>
      <c r="H545" s="1881"/>
      <c r="I545" s="1869"/>
      <c r="J545" s="1869"/>
      <c r="K545" s="1869"/>
      <c r="L545" s="1885"/>
      <c r="M545" s="1885"/>
      <c r="N545" s="1885"/>
      <c r="O545" s="1885"/>
      <c r="P545" s="1885"/>
      <c r="Q545" s="1885"/>
      <c r="R545" s="1885"/>
      <c r="S545" s="1885"/>
      <c r="T545" s="1885"/>
      <c r="U545" s="1885"/>
      <c r="V545" s="1885"/>
      <c r="W545" s="1885"/>
      <c r="X545" s="1891"/>
      <c r="Y545" s="1891"/>
    </row>
    <row r="546" spans="1:25" ht="15">
      <c r="A546" s="1877" t="s">
        <v>2180</v>
      </c>
      <c r="B546" s="1878"/>
      <c r="C546" s="1832"/>
      <c r="D546" s="1833"/>
      <c r="E546" s="1890"/>
      <c r="F546" s="1890"/>
      <c r="G546" s="1832"/>
      <c r="H546" s="1881"/>
      <c r="I546" s="1869"/>
      <c r="J546" s="1869"/>
      <c r="K546" s="1869"/>
      <c r="L546" s="1885"/>
      <c r="M546" s="1885"/>
      <c r="N546" s="1885"/>
      <c r="O546" s="1885"/>
      <c r="P546" s="1885"/>
      <c r="Q546" s="1885"/>
      <c r="R546" s="1885"/>
      <c r="S546" s="1885"/>
      <c r="T546" s="1885"/>
      <c r="U546" s="1885"/>
      <c r="V546" s="1885"/>
      <c r="W546" s="1885"/>
      <c r="X546" s="1885"/>
      <c r="Y546" s="1885"/>
    </row>
    <row r="547" spans="1:25" ht="15">
      <c r="A547" s="1877" t="s">
        <v>2180</v>
      </c>
      <c r="B547" s="1878"/>
      <c r="C547" s="1832"/>
      <c r="D547" s="1833"/>
      <c r="E547" s="1890"/>
      <c r="F547" s="1890"/>
      <c r="G547" s="1832"/>
      <c r="H547" s="1881"/>
      <c r="I547" s="1869"/>
      <c r="J547" s="1869"/>
      <c r="K547" s="1869"/>
      <c r="L547" s="1885"/>
      <c r="M547" s="1885"/>
      <c r="N547" s="1885"/>
      <c r="O547" s="1885"/>
      <c r="P547" s="1885"/>
      <c r="Q547" s="1885"/>
      <c r="R547" s="1885"/>
      <c r="S547" s="1885"/>
      <c r="T547" s="1885"/>
      <c r="U547" s="1885"/>
      <c r="V547" s="1885"/>
      <c r="W547" s="1885"/>
      <c r="X547" s="1885"/>
      <c r="Y547" s="1885"/>
    </row>
    <row r="548" spans="1:25" ht="15">
      <c r="A548" s="1877" t="s">
        <v>2180</v>
      </c>
      <c r="B548" s="1878"/>
      <c r="C548" s="1832"/>
      <c r="D548" s="1833"/>
      <c r="E548" s="1890"/>
      <c r="F548" s="1890"/>
      <c r="G548" s="1832"/>
      <c r="H548" s="1881"/>
      <c r="I548" s="1869"/>
      <c r="J548" s="1869"/>
      <c r="K548" s="1869"/>
      <c r="L548" s="1885"/>
      <c r="M548" s="1885"/>
      <c r="N548" s="1885"/>
      <c r="O548" s="1885"/>
      <c r="P548" s="1885"/>
      <c r="Q548" s="1885"/>
      <c r="R548" s="1885"/>
      <c r="S548" s="1885"/>
      <c r="T548" s="1885"/>
      <c r="U548" s="1885"/>
      <c r="V548" s="1885"/>
      <c r="W548" s="1885"/>
      <c r="X548" s="1885"/>
      <c r="Y548" s="1885"/>
    </row>
    <row r="549" spans="1:25" ht="18">
      <c r="A549" s="1870"/>
      <c r="B549" s="1893" t="s">
        <v>2181</v>
      </c>
      <c r="C549" s="1894"/>
      <c r="D549" s="1894"/>
      <c r="E549" s="1894"/>
      <c r="F549" s="1895"/>
      <c r="G549" s="1894"/>
      <c r="H549" s="1894"/>
      <c r="I549" s="1869"/>
      <c r="J549" s="1869"/>
      <c r="K549" s="1655"/>
      <c r="L549" s="1646"/>
      <c r="M549" s="1646"/>
      <c r="N549" s="1646"/>
      <c r="O549" s="1646"/>
      <c r="P549" s="1646"/>
      <c r="Q549" s="1646"/>
      <c r="R549" s="1646"/>
      <c r="S549" s="1646"/>
      <c r="T549" s="1646"/>
      <c r="U549" s="1646"/>
      <c r="V549" s="1646"/>
      <c r="W549" s="1646"/>
      <c r="X549" s="1646"/>
      <c r="Y549" s="1646"/>
    </row>
    <row r="550" spans="1:25" ht="39">
      <c r="A550" s="1873"/>
      <c r="B550" s="1893" t="s">
        <v>2182</v>
      </c>
      <c r="C550" s="1896"/>
      <c r="D550" s="1896"/>
      <c r="E550" s="1872" t="s">
        <v>2183</v>
      </c>
      <c r="F550" s="1655"/>
      <c r="G550" s="1655"/>
      <c r="H550" s="1655"/>
      <c r="I550" s="1869"/>
      <c r="J550" s="1869"/>
      <c r="K550" s="1655"/>
      <c r="L550" s="1646"/>
      <c r="M550" s="1646"/>
      <c r="N550" s="1646"/>
      <c r="O550" s="1646"/>
      <c r="P550" s="1646"/>
      <c r="Q550" s="1646"/>
      <c r="R550" s="1646"/>
      <c r="S550" s="1646"/>
      <c r="T550" s="1646"/>
      <c r="U550" s="1646"/>
      <c r="V550" s="1646"/>
      <c r="W550" s="1646"/>
      <c r="X550" s="1646"/>
      <c r="Y550" s="1646"/>
    </row>
    <row r="551" spans="1:25" ht="15">
      <c r="A551" s="1897" t="s">
        <v>2184</v>
      </c>
      <c r="B551" s="1878"/>
      <c r="C551" s="1832"/>
      <c r="D551" s="1833"/>
      <c r="E551" s="1832"/>
      <c r="F551" s="1717"/>
      <c r="G551" s="1832"/>
      <c r="H551" s="1881"/>
      <c r="I551" s="1869"/>
      <c r="J551" s="1869"/>
      <c r="K551" s="1869"/>
      <c r="L551" s="1885"/>
      <c r="M551" s="1885"/>
      <c r="N551" s="1885"/>
      <c r="O551" s="1885"/>
      <c r="P551" s="1885"/>
      <c r="Q551" s="1885"/>
      <c r="R551" s="1885"/>
      <c r="S551" s="1885"/>
      <c r="T551" s="1885"/>
      <c r="U551" s="1885"/>
      <c r="V551" s="1885"/>
      <c r="W551" s="1885"/>
      <c r="X551" s="1885"/>
      <c r="Y551" s="1885"/>
    </row>
    <row r="552" spans="1:25" ht="15">
      <c r="A552" s="1897" t="s">
        <v>2184</v>
      </c>
      <c r="B552" s="1878"/>
      <c r="C552" s="1832"/>
      <c r="D552" s="1833"/>
      <c r="E552" s="1832"/>
      <c r="F552" s="1717"/>
      <c r="G552" s="1832"/>
      <c r="H552" s="1881"/>
      <c r="I552" s="1869"/>
      <c r="J552" s="1869"/>
      <c r="K552" s="1869"/>
      <c r="L552" s="1885"/>
      <c r="M552" s="1885"/>
      <c r="N552" s="1885"/>
      <c r="O552" s="1885"/>
      <c r="P552" s="1885"/>
      <c r="Q552" s="1885"/>
      <c r="R552" s="1885"/>
      <c r="S552" s="1885"/>
      <c r="T552" s="1885"/>
      <c r="U552" s="1885"/>
      <c r="V552" s="1885"/>
      <c r="W552" s="1885"/>
      <c r="X552" s="1885"/>
      <c r="Y552" s="1885"/>
    </row>
    <row r="553" spans="1:25" ht="15">
      <c r="A553" s="1897" t="s">
        <v>2184</v>
      </c>
      <c r="B553" s="1878"/>
      <c r="C553" s="1832"/>
      <c r="D553" s="1833"/>
      <c r="E553" s="1832"/>
      <c r="F553" s="1717"/>
      <c r="G553" s="1832"/>
      <c r="H553" s="1881"/>
      <c r="I553" s="1869"/>
      <c r="J553" s="1869"/>
      <c r="K553" s="1869"/>
      <c r="L553" s="1885"/>
      <c r="M553" s="1885"/>
      <c r="N553" s="1885"/>
      <c r="O553" s="1885"/>
      <c r="P553" s="1885"/>
      <c r="Q553" s="1885"/>
      <c r="R553" s="1885"/>
      <c r="S553" s="1885"/>
      <c r="T553" s="1885"/>
      <c r="U553" s="1885"/>
      <c r="V553" s="1885"/>
      <c r="W553" s="1885"/>
      <c r="X553" s="1885"/>
      <c r="Y553" s="1885"/>
    </row>
    <row r="554" spans="1:25" ht="15">
      <c r="A554" s="1897" t="s">
        <v>2184</v>
      </c>
      <c r="B554" s="1878"/>
      <c r="C554" s="1832"/>
      <c r="D554" s="1833"/>
      <c r="E554" s="1832"/>
      <c r="F554" s="1717"/>
      <c r="G554" s="1832"/>
      <c r="H554" s="1881"/>
      <c r="I554" s="1869"/>
      <c r="J554" s="1869"/>
      <c r="K554" s="1869"/>
      <c r="L554" s="1885"/>
      <c r="M554" s="1885"/>
      <c r="N554" s="1885"/>
      <c r="O554" s="1885"/>
      <c r="P554" s="1885"/>
      <c r="Q554" s="1885"/>
      <c r="R554" s="1885"/>
      <c r="S554" s="1885"/>
      <c r="T554" s="1885"/>
      <c r="U554" s="1885"/>
      <c r="V554" s="1885"/>
      <c r="W554" s="1885"/>
      <c r="X554" s="1885"/>
      <c r="Y554" s="1885"/>
    </row>
    <row r="555" spans="1:25" ht="15">
      <c r="A555" s="1897" t="s">
        <v>2184</v>
      </c>
      <c r="B555" s="1878"/>
      <c r="C555" s="1832"/>
      <c r="D555" s="1833"/>
      <c r="E555" s="1832"/>
      <c r="F555" s="1717"/>
      <c r="G555" s="1832"/>
      <c r="H555" s="1881"/>
      <c r="I555" s="1869"/>
      <c r="J555" s="1869"/>
      <c r="K555" s="1869"/>
      <c r="L555" s="1885"/>
      <c r="M555" s="1885"/>
      <c r="N555" s="1885"/>
      <c r="O555" s="1885"/>
      <c r="P555" s="1885"/>
      <c r="Q555" s="1885"/>
      <c r="R555" s="1885"/>
      <c r="S555" s="1885"/>
      <c r="T555" s="1885"/>
      <c r="U555" s="1885"/>
      <c r="V555" s="1885"/>
      <c r="W555" s="1885"/>
      <c r="X555" s="1885"/>
      <c r="Y555" s="1885"/>
    </row>
    <row r="556" spans="1:25" ht="15">
      <c r="A556" s="1897" t="s">
        <v>2184</v>
      </c>
      <c r="B556" s="1878"/>
      <c r="C556" s="1832"/>
      <c r="D556" s="1833"/>
      <c r="E556" s="1832"/>
      <c r="F556" s="1717"/>
      <c r="G556" s="1832"/>
      <c r="H556" s="1881"/>
      <c r="I556" s="1869"/>
      <c r="J556" s="1869"/>
      <c r="K556" s="1869"/>
      <c r="L556" s="1885"/>
      <c r="M556" s="1885"/>
      <c r="N556" s="1885"/>
      <c r="O556" s="1885"/>
      <c r="P556" s="1885"/>
      <c r="Q556" s="1885"/>
      <c r="R556" s="1885"/>
      <c r="S556" s="1885"/>
      <c r="T556" s="1885"/>
      <c r="U556" s="1885"/>
      <c r="V556" s="1885"/>
      <c r="W556" s="1885"/>
      <c r="X556" s="1885"/>
      <c r="Y556" s="1885"/>
    </row>
    <row r="557" spans="1:25" ht="15">
      <c r="A557" s="1897" t="s">
        <v>2184</v>
      </c>
      <c r="B557" s="1878"/>
      <c r="C557" s="1832"/>
      <c r="D557" s="1833"/>
      <c r="E557" s="1832"/>
      <c r="F557" s="1717"/>
      <c r="G557" s="1832"/>
      <c r="H557" s="1881"/>
      <c r="I557" s="1869"/>
      <c r="J557" s="1869"/>
      <c r="K557" s="1869"/>
      <c r="L557" s="1885"/>
      <c r="M557" s="1885"/>
      <c r="N557" s="1885"/>
      <c r="O557" s="1885"/>
      <c r="P557" s="1885"/>
      <c r="Q557" s="1885"/>
      <c r="R557" s="1885"/>
      <c r="S557" s="1885"/>
      <c r="T557" s="1885"/>
      <c r="U557" s="1885"/>
      <c r="V557" s="1885"/>
      <c r="W557" s="1885"/>
      <c r="X557" s="1885"/>
      <c r="Y557" s="1885"/>
    </row>
    <row r="558" spans="1:25" ht="15">
      <c r="A558" s="1897" t="s">
        <v>2184</v>
      </c>
      <c r="B558" s="1878"/>
      <c r="C558" s="1832"/>
      <c r="D558" s="1833"/>
      <c r="E558" s="1832"/>
      <c r="F558" s="1717"/>
      <c r="G558" s="1832"/>
      <c r="H558" s="1881"/>
      <c r="I558" s="1869"/>
      <c r="J558" s="1869"/>
      <c r="K558" s="1869"/>
      <c r="L558" s="1885"/>
      <c r="M558" s="1885"/>
      <c r="N558" s="1885"/>
      <c r="O558" s="1885"/>
      <c r="P558" s="1885"/>
      <c r="Q558" s="1885"/>
      <c r="R558" s="1885"/>
      <c r="S558" s="1885"/>
      <c r="T558" s="1885"/>
      <c r="U558" s="1885"/>
      <c r="V558" s="1885"/>
      <c r="W558" s="1885"/>
      <c r="X558" s="1885"/>
      <c r="Y558" s="1885"/>
    </row>
    <row r="559" spans="1:25" ht="15">
      <c r="A559" s="1897" t="s">
        <v>2184</v>
      </c>
      <c r="B559" s="1878"/>
      <c r="C559" s="1832"/>
      <c r="D559" s="1833"/>
      <c r="E559" s="1832"/>
      <c r="F559" s="1717"/>
      <c r="G559" s="1832"/>
      <c r="H559" s="1881"/>
      <c r="I559" s="1869"/>
      <c r="J559" s="1869"/>
      <c r="K559" s="1869"/>
      <c r="L559" s="1885"/>
      <c r="M559" s="1885"/>
      <c r="N559" s="1885"/>
      <c r="O559" s="1885"/>
      <c r="P559" s="1885"/>
      <c r="Q559" s="1885"/>
      <c r="R559" s="1885"/>
      <c r="S559" s="1885"/>
      <c r="T559" s="1885"/>
      <c r="U559" s="1885"/>
      <c r="V559" s="1885"/>
      <c r="W559" s="1885"/>
      <c r="X559" s="1885"/>
      <c r="Y559" s="1885"/>
    </row>
    <row r="560" spans="1:25" ht="15">
      <c r="A560" s="1897" t="s">
        <v>2184</v>
      </c>
      <c r="B560" s="1878"/>
      <c r="C560" s="1832"/>
      <c r="D560" s="1833"/>
      <c r="E560" s="1832"/>
      <c r="F560" s="1717"/>
      <c r="G560" s="1832"/>
      <c r="H560" s="1881"/>
      <c r="I560" s="1869"/>
      <c r="J560" s="1869"/>
      <c r="K560" s="1869"/>
      <c r="L560" s="1885"/>
      <c r="M560" s="1885"/>
      <c r="N560" s="1885"/>
      <c r="O560" s="1885"/>
      <c r="P560" s="1885"/>
      <c r="Q560" s="1885"/>
      <c r="R560" s="1885"/>
      <c r="S560" s="1885"/>
      <c r="T560" s="1885"/>
      <c r="U560" s="1885"/>
      <c r="V560" s="1885"/>
      <c r="W560" s="1885"/>
      <c r="X560" s="1885"/>
      <c r="Y560" s="1885"/>
    </row>
    <row r="561" spans="1:25" ht="15">
      <c r="A561" s="1897" t="s">
        <v>2184</v>
      </c>
      <c r="B561" s="1878"/>
      <c r="C561" s="1832"/>
      <c r="D561" s="1833"/>
      <c r="E561" s="1832"/>
      <c r="F561" s="1717"/>
      <c r="G561" s="1832"/>
      <c r="H561" s="1881"/>
      <c r="I561" s="1869"/>
      <c r="J561" s="1869"/>
      <c r="K561" s="1869"/>
      <c r="L561" s="1885"/>
      <c r="M561" s="1885"/>
      <c r="N561" s="1885"/>
      <c r="O561" s="1885"/>
      <c r="P561" s="1885"/>
      <c r="Q561" s="1885"/>
      <c r="R561" s="1885"/>
      <c r="S561" s="1885"/>
      <c r="T561" s="1885"/>
      <c r="U561" s="1885"/>
      <c r="V561" s="1885"/>
      <c r="W561" s="1885"/>
      <c r="X561" s="1885"/>
      <c r="Y561" s="1885"/>
    </row>
    <row r="562" spans="1:25" ht="15">
      <c r="A562" s="1897" t="s">
        <v>2184</v>
      </c>
      <c r="B562" s="1878"/>
      <c r="C562" s="1832"/>
      <c r="D562" s="1833"/>
      <c r="E562" s="1832"/>
      <c r="F562" s="1717"/>
      <c r="G562" s="1832"/>
      <c r="H562" s="1881"/>
      <c r="I562" s="1869"/>
      <c r="J562" s="1869"/>
      <c r="K562" s="1869"/>
      <c r="L562" s="1885"/>
      <c r="M562" s="1885"/>
      <c r="N562" s="1885"/>
      <c r="O562" s="1885"/>
      <c r="P562" s="1885"/>
      <c r="Q562" s="1885"/>
      <c r="R562" s="1885"/>
      <c r="S562" s="1885"/>
      <c r="T562" s="1885"/>
      <c r="U562" s="1885"/>
      <c r="V562" s="1885"/>
      <c r="W562" s="1885"/>
      <c r="X562" s="1885"/>
      <c r="Y562" s="1885"/>
    </row>
    <row r="563" spans="1:25" ht="15">
      <c r="A563" s="1897" t="s">
        <v>2184</v>
      </c>
      <c r="B563" s="1878"/>
      <c r="C563" s="1832"/>
      <c r="D563" s="1833"/>
      <c r="E563" s="1832"/>
      <c r="F563" s="1717"/>
      <c r="G563" s="1832"/>
      <c r="H563" s="1881"/>
      <c r="I563" s="1869"/>
      <c r="J563" s="1869"/>
      <c r="K563" s="1869"/>
      <c r="L563" s="1885"/>
      <c r="M563" s="1885"/>
      <c r="N563" s="1885"/>
      <c r="O563" s="1885"/>
      <c r="P563" s="1885"/>
      <c r="Q563" s="1885"/>
      <c r="R563" s="1885"/>
      <c r="S563" s="1885"/>
      <c r="T563" s="1885"/>
      <c r="U563" s="1885"/>
      <c r="V563" s="1885"/>
      <c r="W563" s="1885"/>
      <c r="X563" s="1885"/>
      <c r="Y563" s="1885"/>
    </row>
    <row r="564" spans="1:25" ht="15">
      <c r="A564" s="1897" t="s">
        <v>2184</v>
      </c>
      <c r="B564" s="1878"/>
      <c r="C564" s="1832"/>
      <c r="D564" s="1833"/>
      <c r="E564" s="1832"/>
      <c r="F564" s="1717"/>
      <c r="G564" s="1832"/>
      <c r="H564" s="1881"/>
      <c r="I564" s="1869"/>
      <c r="J564" s="1869"/>
      <c r="K564" s="1869"/>
      <c r="L564" s="1885"/>
      <c r="M564" s="1885"/>
      <c r="N564" s="1885"/>
      <c r="O564" s="1885"/>
      <c r="P564" s="1885"/>
      <c r="Q564" s="1885"/>
      <c r="R564" s="1885"/>
      <c r="S564" s="1885"/>
      <c r="T564" s="1885"/>
      <c r="U564" s="1885"/>
      <c r="V564" s="1885"/>
      <c r="W564" s="1885"/>
      <c r="X564" s="1885"/>
      <c r="Y564" s="1885"/>
    </row>
    <row r="565" spans="1:25" ht="15">
      <c r="A565" s="1897" t="s">
        <v>2184</v>
      </c>
      <c r="B565" s="1878"/>
      <c r="C565" s="1832"/>
      <c r="D565" s="1833"/>
      <c r="E565" s="1832"/>
      <c r="F565" s="1717"/>
      <c r="G565" s="1832"/>
      <c r="H565" s="1881"/>
      <c r="I565" s="1869"/>
      <c r="J565" s="1869"/>
      <c r="K565" s="1869"/>
      <c r="L565" s="1885"/>
      <c r="M565" s="1885"/>
      <c r="N565" s="1885"/>
      <c r="O565" s="1885"/>
      <c r="P565" s="1885"/>
      <c r="Q565" s="1885"/>
      <c r="R565" s="1885"/>
      <c r="S565" s="1885"/>
      <c r="T565" s="1885"/>
      <c r="U565" s="1885"/>
      <c r="V565" s="1885"/>
      <c r="W565" s="1885"/>
      <c r="X565" s="1885"/>
      <c r="Y565" s="1885"/>
    </row>
    <row r="566" spans="1:25" ht="15">
      <c r="A566" s="1897" t="s">
        <v>2184</v>
      </c>
      <c r="B566" s="1878"/>
      <c r="C566" s="1832"/>
      <c r="D566" s="1833"/>
      <c r="E566" s="1832"/>
      <c r="F566" s="1717"/>
      <c r="G566" s="1832"/>
      <c r="H566" s="1881"/>
      <c r="I566" s="1869"/>
      <c r="J566" s="1869"/>
      <c r="K566" s="1869"/>
      <c r="L566" s="1885"/>
      <c r="M566" s="1885"/>
      <c r="N566" s="1885"/>
      <c r="O566" s="1885"/>
      <c r="P566" s="1885"/>
      <c r="Q566" s="1885"/>
      <c r="R566" s="1885"/>
      <c r="S566" s="1885"/>
      <c r="T566" s="1885"/>
      <c r="U566" s="1885"/>
      <c r="V566" s="1885"/>
      <c r="W566" s="1885"/>
      <c r="X566" s="1885"/>
      <c r="Y566" s="1885"/>
    </row>
    <row r="567" spans="1:25" ht="15">
      <c r="A567" s="1897" t="s">
        <v>2184</v>
      </c>
      <c r="B567" s="1878"/>
      <c r="C567" s="1832"/>
      <c r="D567" s="1833"/>
      <c r="E567" s="1832"/>
      <c r="F567" s="1717"/>
      <c r="G567" s="1832"/>
      <c r="H567" s="1881"/>
      <c r="I567" s="1869"/>
      <c r="J567" s="1869"/>
      <c r="K567" s="1869"/>
      <c r="L567" s="1885"/>
      <c r="M567" s="1885"/>
      <c r="N567" s="1885"/>
      <c r="O567" s="1885"/>
      <c r="P567" s="1885"/>
      <c r="Q567" s="1885"/>
      <c r="R567" s="1885"/>
      <c r="S567" s="1885"/>
      <c r="T567" s="1885"/>
      <c r="U567" s="1885"/>
      <c r="V567" s="1885"/>
      <c r="W567" s="1885"/>
      <c r="X567" s="1885"/>
      <c r="Y567" s="1885"/>
    </row>
    <row r="568" spans="1:25" ht="15">
      <c r="A568" s="1897" t="s">
        <v>2184</v>
      </c>
      <c r="B568" s="1878"/>
      <c r="C568" s="1832"/>
      <c r="D568" s="1833"/>
      <c r="E568" s="1832"/>
      <c r="F568" s="1717"/>
      <c r="G568" s="1832"/>
      <c r="H568" s="1881"/>
      <c r="I568" s="1869"/>
      <c r="J568" s="1869"/>
      <c r="K568" s="1869"/>
      <c r="L568" s="1885"/>
      <c r="M568" s="1885"/>
      <c r="N568" s="1885"/>
      <c r="O568" s="1885"/>
      <c r="P568" s="1885"/>
      <c r="Q568" s="1885"/>
      <c r="R568" s="1885"/>
      <c r="S568" s="1885"/>
      <c r="T568" s="1885"/>
      <c r="U568" s="1885"/>
      <c r="V568" s="1885"/>
      <c r="W568" s="1885"/>
      <c r="X568" s="1885"/>
      <c r="Y568" s="1885"/>
    </row>
    <row r="569" spans="1:25" ht="15">
      <c r="A569" s="1897" t="s">
        <v>2184</v>
      </c>
      <c r="B569" s="1878"/>
      <c r="C569" s="1832"/>
      <c r="D569" s="1833"/>
      <c r="E569" s="1832"/>
      <c r="F569" s="1717"/>
      <c r="G569" s="1832"/>
      <c r="H569" s="1881"/>
      <c r="I569" s="1869"/>
      <c r="J569" s="1869"/>
      <c r="K569" s="1869"/>
      <c r="L569" s="1885"/>
      <c r="M569" s="1885"/>
      <c r="N569" s="1885"/>
      <c r="O569" s="1885"/>
      <c r="P569" s="1885"/>
      <c r="Q569" s="1885"/>
      <c r="R569" s="1885"/>
      <c r="S569" s="1885"/>
      <c r="T569" s="1885"/>
      <c r="U569" s="1885"/>
      <c r="V569" s="1885"/>
      <c r="W569" s="1885"/>
      <c r="X569" s="1885"/>
      <c r="Y569" s="1885"/>
    </row>
    <row r="570" spans="1:25" ht="15">
      <c r="A570" s="1897" t="s">
        <v>2184</v>
      </c>
      <c r="B570" s="1878"/>
      <c r="C570" s="1832"/>
      <c r="D570" s="1833"/>
      <c r="E570" s="1832"/>
      <c r="F570" s="1717"/>
      <c r="G570" s="1832"/>
      <c r="H570" s="1881"/>
      <c r="I570" s="1869"/>
      <c r="J570" s="1869"/>
      <c r="K570" s="1869"/>
      <c r="L570" s="1885"/>
      <c r="M570" s="1885"/>
      <c r="N570" s="1885"/>
      <c r="O570" s="1885"/>
      <c r="P570" s="1885"/>
      <c r="Q570" s="1885"/>
      <c r="R570" s="1885"/>
      <c r="S570" s="1885"/>
      <c r="T570" s="1885"/>
      <c r="U570" s="1885"/>
      <c r="V570" s="1885"/>
      <c r="W570" s="1885"/>
      <c r="X570" s="1885"/>
      <c r="Y570" s="1885"/>
    </row>
    <row r="571" spans="1:25" ht="15">
      <c r="A571" s="1897" t="s">
        <v>2184</v>
      </c>
      <c r="B571" s="1878"/>
      <c r="C571" s="1832"/>
      <c r="D571" s="1833"/>
      <c r="E571" s="1832"/>
      <c r="F571" s="1717"/>
      <c r="G571" s="1832"/>
      <c r="H571" s="1881"/>
      <c r="I571" s="1869"/>
      <c r="J571" s="1869"/>
      <c r="K571" s="1869"/>
      <c r="L571" s="1885"/>
      <c r="M571" s="1885"/>
      <c r="N571" s="1885"/>
      <c r="O571" s="1885"/>
      <c r="P571" s="1885"/>
      <c r="Q571" s="1885"/>
      <c r="R571" s="1885"/>
      <c r="S571" s="1885"/>
      <c r="T571" s="1885"/>
      <c r="U571" s="1885"/>
      <c r="V571" s="1885"/>
      <c r="W571" s="1885"/>
      <c r="X571" s="1885"/>
      <c r="Y571" s="1885"/>
    </row>
    <row r="572" spans="1:25" ht="15">
      <c r="A572" s="1897" t="s">
        <v>2184</v>
      </c>
      <c r="B572" s="1878"/>
      <c r="C572" s="1832"/>
      <c r="D572" s="1833"/>
      <c r="E572" s="1832"/>
      <c r="F572" s="1717"/>
      <c r="G572" s="1832"/>
      <c r="H572" s="1881"/>
      <c r="I572" s="1869"/>
      <c r="J572" s="1869"/>
      <c r="K572" s="1869"/>
      <c r="L572" s="1885"/>
      <c r="M572" s="1885"/>
      <c r="N572" s="1885"/>
      <c r="O572" s="1885"/>
      <c r="P572" s="1885"/>
      <c r="Q572" s="1885"/>
      <c r="R572" s="1885"/>
      <c r="S572" s="1885"/>
      <c r="T572" s="1885"/>
      <c r="U572" s="1885"/>
      <c r="V572" s="1885"/>
      <c r="W572" s="1885"/>
      <c r="X572" s="1885"/>
      <c r="Y572" s="1885"/>
    </row>
    <row r="573" spans="1:25" ht="15">
      <c r="A573" s="1897" t="s">
        <v>2184</v>
      </c>
      <c r="B573" s="1878"/>
      <c r="C573" s="1832"/>
      <c r="D573" s="1833"/>
      <c r="E573" s="1832"/>
      <c r="F573" s="1717"/>
      <c r="G573" s="1832"/>
      <c r="H573" s="1881"/>
      <c r="I573" s="1869"/>
      <c r="J573" s="1869"/>
      <c r="K573" s="1869"/>
      <c r="L573" s="1885"/>
      <c r="M573" s="1885"/>
      <c r="N573" s="1885"/>
      <c r="O573" s="1885"/>
      <c r="P573" s="1885"/>
      <c r="Q573" s="1885"/>
      <c r="R573" s="1885"/>
      <c r="S573" s="1885"/>
      <c r="T573" s="1885"/>
      <c r="U573" s="1885"/>
      <c r="V573" s="1885"/>
      <c r="W573" s="1885"/>
      <c r="X573" s="1885"/>
      <c r="Y573" s="1885"/>
    </row>
    <row r="574" spans="1:25" ht="15">
      <c r="A574" s="1897" t="s">
        <v>2184</v>
      </c>
      <c r="B574" s="1878"/>
      <c r="C574" s="1832"/>
      <c r="D574" s="1833"/>
      <c r="E574" s="1832"/>
      <c r="F574" s="1717"/>
      <c r="G574" s="1832"/>
      <c r="H574" s="1881"/>
      <c r="I574" s="1869"/>
      <c r="J574" s="1869"/>
      <c r="K574" s="1869"/>
      <c r="L574" s="1885"/>
      <c r="M574" s="1885"/>
      <c r="N574" s="1885"/>
      <c r="O574" s="1885"/>
      <c r="P574" s="1885"/>
      <c r="Q574" s="1885"/>
      <c r="R574" s="1885"/>
      <c r="S574" s="1885"/>
      <c r="T574" s="1885"/>
      <c r="U574" s="1885"/>
      <c r="V574" s="1885"/>
      <c r="W574" s="1885"/>
      <c r="X574" s="1885"/>
      <c r="Y574" s="1885"/>
    </row>
    <row r="575" spans="1:25" ht="15">
      <c r="A575" s="1897" t="s">
        <v>2184</v>
      </c>
      <c r="B575" s="1878"/>
      <c r="C575" s="1832"/>
      <c r="D575" s="1833"/>
      <c r="E575" s="1832"/>
      <c r="F575" s="1717"/>
      <c r="G575" s="1832"/>
      <c r="H575" s="1881"/>
      <c r="I575" s="1869"/>
      <c r="J575" s="1869"/>
      <c r="K575" s="1869"/>
      <c r="L575" s="1885"/>
      <c r="M575" s="1885"/>
      <c r="N575" s="1885"/>
      <c r="O575" s="1885"/>
      <c r="P575" s="1885"/>
      <c r="Q575" s="1885"/>
      <c r="R575" s="1885"/>
      <c r="S575" s="1885"/>
      <c r="T575" s="1885"/>
      <c r="U575" s="1885"/>
      <c r="V575" s="1885"/>
      <c r="W575" s="1885"/>
      <c r="X575" s="1885"/>
      <c r="Y575" s="1885"/>
    </row>
    <row r="576" spans="1:25" ht="15">
      <c r="A576" s="1897" t="s">
        <v>2184</v>
      </c>
      <c r="B576" s="1878"/>
      <c r="C576" s="1832"/>
      <c r="D576" s="1833"/>
      <c r="E576" s="1832"/>
      <c r="F576" s="1717"/>
      <c r="G576" s="1832"/>
      <c r="H576" s="1881"/>
      <c r="I576" s="1869"/>
      <c r="J576" s="1869"/>
      <c r="K576" s="1869"/>
      <c r="L576" s="1885"/>
      <c r="M576" s="1885"/>
      <c r="N576" s="1885"/>
      <c r="O576" s="1885"/>
      <c r="P576" s="1885"/>
      <c r="Q576" s="1885"/>
      <c r="R576" s="1885"/>
      <c r="S576" s="1885"/>
      <c r="T576" s="1885"/>
      <c r="U576" s="1885"/>
      <c r="V576" s="1885"/>
      <c r="W576" s="1885"/>
      <c r="X576" s="1885"/>
      <c r="Y576" s="1885"/>
    </row>
    <row r="577" spans="1:25" ht="15">
      <c r="A577" s="1897" t="s">
        <v>2184</v>
      </c>
      <c r="B577" s="1878"/>
      <c r="C577" s="1832"/>
      <c r="D577" s="1833"/>
      <c r="E577" s="1832"/>
      <c r="F577" s="1717"/>
      <c r="G577" s="1832"/>
      <c r="H577" s="1881"/>
      <c r="I577" s="1869"/>
      <c r="J577" s="1869"/>
      <c r="K577" s="1869"/>
      <c r="L577" s="1885"/>
      <c r="M577" s="1885"/>
      <c r="N577" s="1885"/>
      <c r="O577" s="1885"/>
      <c r="P577" s="1885"/>
      <c r="Q577" s="1885"/>
      <c r="R577" s="1885"/>
      <c r="S577" s="1885"/>
      <c r="T577" s="1885"/>
      <c r="U577" s="1885"/>
      <c r="V577" s="1885"/>
      <c r="W577" s="1885"/>
      <c r="X577" s="1885"/>
      <c r="Y577" s="1885"/>
    </row>
    <row r="578" spans="1:25" ht="15">
      <c r="A578" s="1897" t="s">
        <v>2184</v>
      </c>
      <c r="B578" s="1878"/>
      <c r="C578" s="1832"/>
      <c r="D578" s="1833"/>
      <c r="E578" s="1832"/>
      <c r="F578" s="1717"/>
      <c r="G578" s="1832"/>
      <c r="H578" s="1881"/>
      <c r="I578" s="1869"/>
      <c r="J578" s="1869"/>
      <c r="K578" s="1869"/>
      <c r="L578" s="1885"/>
      <c r="M578" s="1885"/>
      <c r="N578" s="1885"/>
      <c r="O578" s="1885"/>
      <c r="P578" s="1885"/>
      <c r="Q578" s="1885"/>
      <c r="R578" s="1885"/>
      <c r="S578" s="1885"/>
      <c r="T578" s="1885"/>
      <c r="U578" s="1885"/>
      <c r="V578" s="1885"/>
      <c r="W578" s="1885"/>
      <c r="X578" s="1885"/>
      <c r="Y578" s="1885"/>
    </row>
    <row r="579" spans="1:25" ht="15">
      <c r="A579" s="1897" t="s">
        <v>2184</v>
      </c>
      <c r="B579" s="1878"/>
      <c r="C579" s="1832"/>
      <c r="D579" s="1833"/>
      <c r="E579" s="1832"/>
      <c r="F579" s="1717"/>
      <c r="G579" s="1832"/>
      <c r="H579" s="1881"/>
      <c r="I579" s="1869"/>
      <c r="J579" s="1869"/>
      <c r="K579" s="1869"/>
      <c r="L579" s="1885"/>
      <c r="M579" s="1885"/>
      <c r="N579" s="1885"/>
      <c r="O579" s="1885"/>
      <c r="P579" s="1885"/>
      <c r="Q579" s="1885"/>
      <c r="R579" s="1885"/>
      <c r="S579" s="1885"/>
      <c r="T579" s="1885"/>
      <c r="U579" s="1885"/>
      <c r="V579" s="1885"/>
      <c r="W579" s="1885"/>
      <c r="X579" s="1885"/>
      <c r="Y579" s="1885"/>
    </row>
    <row r="580" spans="1:25" ht="15">
      <c r="A580" s="1897" t="s">
        <v>2184</v>
      </c>
      <c r="B580" s="1878"/>
      <c r="C580" s="1832"/>
      <c r="D580" s="1833"/>
      <c r="E580" s="1832"/>
      <c r="F580" s="1717"/>
      <c r="G580" s="1832"/>
      <c r="H580" s="1881"/>
      <c r="I580" s="1869"/>
      <c r="J580" s="1869"/>
      <c r="K580" s="1869"/>
      <c r="L580" s="1885"/>
      <c r="M580" s="1885"/>
      <c r="N580" s="1885"/>
      <c r="O580" s="1885"/>
      <c r="P580" s="1885"/>
      <c r="Q580" s="1885"/>
      <c r="R580" s="1885"/>
      <c r="S580" s="1885"/>
      <c r="T580" s="1885"/>
      <c r="U580" s="1885"/>
      <c r="V580" s="1885"/>
      <c r="W580" s="1885"/>
      <c r="X580" s="1885"/>
      <c r="Y580" s="1885"/>
    </row>
    <row r="581" spans="1:25" ht="15">
      <c r="A581" s="1897" t="s">
        <v>2184</v>
      </c>
      <c r="B581" s="1878"/>
      <c r="C581" s="1832"/>
      <c r="D581" s="1833"/>
      <c r="E581" s="1832"/>
      <c r="F581" s="1717"/>
      <c r="G581" s="1832"/>
      <c r="H581" s="1881"/>
      <c r="I581" s="1869"/>
      <c r="J581" s="1869"/>
      <c r="K581" s="1869"/>
      <c r="L581" s="1885"/>
      <c r="M581" s="1885"/>
      <c r="N581" s="1885"/>
      <c r="O581" s="1885"/>
      <c r="P581" s="1885"/>
      <c r="Q581" s="1885"/>
      <c r="R581" s="1885"/>
      <c r="S581" s="1885"/>
      <c r="T581" s="1885"/>
      <c r="U581" s="1885"/>
      <c r="V581" s="1885"/>
      <c r="W581" s="1885"/>
      <c r="X581" s="1885"/>
      <c r="Y581" s="1885"/>
    </row>
    <row r="582" spans="1:25" ht="15">
      <c r="A582" s="1897" t="s">
        <v>2184</v>
      </c>
      <c r="B582" s="1878"/>
      <c r="C582" s="1832"/>
      <c r="D582" s="1833"/>
      <c r="E582" s="1832"/>
      <c r="F582" s="1717"/>
      <c r="G582" s="1832"/>
      <c r="H582" s="1881"/>
      <c r="I582" s="1869"/>
      <c r="J582" s="1869"/>
      <c r="K582" s="1869"/>
      <c r="L582" s="1885"/>
      <c r="M582" s="1885"/>
      <c r="N582" s="1885"/>
      <c r="O582" s="1885"/>
      <c r="P582" s="1885"/>
      <c r="Q582" s="1885"/>
      <c r="R582" s="1885"/>
      <c r="S582" s="1885"/>
      <c r="T582" s="1885"/>
      <c r="U582" s="1885"/>
      <c r="V582" s="1885"/>
      <c r="W582" s="1885"/>
      <c r="X582" s="1885"/>
      <c r="Y582" s="1885"/>
    </row>
    <row r="583" spans="1:25" ht="15">
      <c r="A583" s="1897" t="s">
        <v>2184</v>
      </c>
      <c r="B583" s="1878"/>
      <c r="C583" s="1832"/>
      <c r="D583" s="1833"/>
      <c r="E583" s="1832"/>
      <c r="F583" s="1717"/>
      <c r="G583" s="1832"/>
      <c r="H583" s="1881"/>
      <c r="I583" s="1869"/>
      <c r="J583" s="1869"/>
      <c r="K583" s="1869"/>
      <c r="L583" s="1885"/>
      <c r="M583" s="1885"/>
      <c r="N583" s="1885"/>
      <c r="O583" s="1885"/>
      <c r="P583" s="1885"/>
      <c r="Q583" s="1885"/>
      <c r="R583" s="1885"/>
      <c r="S583" s="1885"/>
      <c r="T583" s="1885"/>
      <c r="U583" s="1885"/>
      <c r="V583" s="1885"/>
      <c r="W583" s="1885"/>
      <c r="X583" s="1885"/>
      <c r="Y583" s="1885"/>
    </row>
    <row r="584" spans="1:25" ht="15">
      <c r="A584" s="1897" t="s">
        <v>2184</v>
      </c>
      <c r="B584" s="1878"/>
      <c r="C584" s="1832"/>
      <c r="D584" s="1833"/>
      <c r="E584" s="1832"/>
      <c r="F584" s="1717"/>
      <c r="G584" s="1832"/>
      <c r="H584" s="1881"/>
      <c r="I584" s="1869"/>
      <c r="J584" s="1869"/>
      <c r="K584" s="1869"/>
      <c r="L584" s="1885"/>
      <c r="M584" s="1885"/>
      <c r="N584" s="1885"/>
      <c r="O584" s="1885"/>
      <c r="P584" s="1885"/>
      <c r="Q584" s="1885"/>
      <c r="R584" s="1885"/>
      <c r="S584" s="1885"/>
      <c r="T584" s="1885"/>
      <c r="U584" s="1885"/>
      <c r="V584" s="1885"/>
      <c r="W584" s="1885"/>
      <c r="X584" s="1885"/>
      <c r="Y584" s="1885"/>
    </row>
    <row r="585" spans="1:25" ht="15">
      <c r="A585" s="1897" t="s">
        <v>2184</v>
      </c>
      <c r="B585" s="1878"/>
      <c r="C585" s="1832"/>
      <c r="D585" s="1833"/>
      <c r="E585" s="1832"/>
      <c r="F585" s="1717"/>
      <c r="G585" s="1832"/>
      <c r="H585" s="1881"/>
      <c r="I585" s="1869"/>
      <c r="J585" s="1869"/>
      <c r="K585" s="1869"/>
      <c r="L585" s="1885"/>
      <c r="M585" s="1885"/>
      <c r="N585" s="1885"/>
      <c r="O585" s="1885"/>
      <c r="P585" s="1885"/>
      <c r="Q585" s="1885"/>
      <c r="R585" s="1885"/>
      <c r="S585" s="1885"/>
      <c r="T585" s="1885"/>
      <c r="U585" s="1885"/>
      <c r="V585" s="1885"/>
      <c r="W585" s="1885"/>
      <c r="X585" s="1885"/>
      <c r="Y585" s="1885"/>
    </row>
    <row r="586" spans="1:25" ht="15">
      <c r="A586" s="1897" t="s">
        <v>2184</v>
      </c>
      <c r="B586" s="1878"/>
      <c r="C586" s="1832"/>
      <c r="D586" s="1833"/>
      <c r="E586" s="1832"/>
      <c r="F586" s="1717"/>
      <c r="G586" s="1832"/>
      <c r="H586" s="1881"/>
      <c r="I586" s="1869"/>
      <c r="J586" s="1869"/>
      <c r="K586" s="1869"/>
      <c r="L586" s="1885"/>
      <c r="M586" s="1885"/>
      <c r="N586" s="1885"/>
      <c r="O586" s="1885"/>
      <c r="P586" s="1885"/>
      <c r="Q586" s="1885"/>
      <c r="R586" s="1885"/>
      <c r="S586" s="1885"/>
      <c r="T586" s="1885"/>
      <c r="U586" s="1885"/>
      <c r="V586" s="1885"/>
      <c r="W586" s="1885"/>
      <c r="X586" s="1885"/>
      <c r="Y586" s="1885"/>
    </row>
    <row r="587" spans="1:25" ht="15">
      <c r="A587" s="1897" t="s">
        <v>2184</v>
      </c>
      <c r="B587" s="1878"/>
      <c r="C587" s="1832"/>
      <c r="D587" s="1833"/>
      <c r="E587" s="1832"/>
      <c r="F587" s="1717"/>
      <c r="G587" s="1832"/>
      <c r="H587" s="1881"/>
      <c r="I587" s="1869"/>
      <c r="J587" s="1869"/>
      <c r="K587" s="1869"/>
      <c r="L587" s="1885"/>
      <c r="M587" s="1885"/>
      <c r="N587" s="1885"/>
      <c r="O587" s="1885"/>
      <c r="P587" s="1885"/>
      <c r="Q587" s="1885"/>
      <c r="R587" s="1885"/>
      <c r="S587" s="1885"/>
      <c r="T587" s="1885"/>
      <c r="U587" s="1885"/>
      <c r="V587" s="1885"/>
      <c r="W587" s="1885"/>
      <c r="X587" s="1885"/>
      <c r="Y587" s="1885"/>
    </row>
    <row r="588" spans="1:25" ht="15">
      <c r="A588" s="1897" t="s">
        <v>2184</v>
      </c>
      <c r="B588" s="1878"/>
      <c r="C588" s="1832"/>
      <c r="D588" s="1833"/>
      <c r="E588" s="1832"/>
      <c r="F588" s="1717"/>
      <c r="G588" s="1832"/>
      <c r="H588" s="1881"/>
      <c r="I588" s="1869"/>
      <c r="J588" s="1869"/>
      <c r="K588" s="1869"/>
      <c r="L588" s="1885"/>
      <c r="M588" s="1885"/>
      <c r="N588" s="1885"/>
      <c r="O588" s="1885"/>
      <c r="P588" s="1885"/>
      <c r="Q588" s="1885"/>
      <c r="R588" s="1885"/>
      <c r="S588" s="1885"/>
      <c r="T588" s="1885"/>
      <c r="U588" s="1885"/>
      <c r="V588" s="1885"/>
      <c r="W588" s="1885"/>
      <c r="X588" s="1885"/>
      <c r="Y588" s="1885"/>
    </row>
    <row r="589" spans="1:25" ht="15">
      <c r="A589" s="1897" t="s">
        <v>2184</v>
      </c>
      <c r="B589" s="1878"/>
      <c r="C589" s="1832"/>
      <c r="D589" s="1833"/>
      <c r="E589" s="1832"/>
      <c r="F589" s="1717"/>
      <c r="G589" s="1832"/>
      <c r="H589" s="1881"/>
      <c r="I589" s="1869"/>
      <c r="J589" s="1869"/>
      <c r="K589" s="1869"/>
      <c r="L589" s="1885"/>
      <c r="M589" s="1885"/>
      <c r="N589" s="1885"/>
      <c r="O589" s="1885"/>
      <c r="P589" s="1885"/>
      <c r="Q589" s="1885"/>
      <c r="R589" s="1885"/>
      <c r="S589" s="1885"/>
      <c r="T589" s="1885"/>
      <c r="U589" s="1885"/>
      <c r="V589" s="1885"/>
      <c r="W589" s="1885"/>
      <c r="X589" s="1885"/>
      <c r="Y589" s="1885"/>
    </row>
    <row r="590" spans="1:25" ht="15">
      <c r="A590" s="1897" t="s">
        <v>2184</v>
      </c>
      <c r="B590" s="1878"/>
      <c r="C590" s="1832"/>
      <c r="D590" s="1833"/>
      <c r="E590" s="1832"/>
      <c r="F590" s="1717"/>
      <c r="G590" s="1832"/>
      <c r="H590" s="1881"/>
      <c r="I590" s="1869"/>
      <c r="J590" s="1869"/>
      <c r="K590" s="1869"/>
      <c r="L590" s="1885"/>
      <c r="M590" s="1885"/>
      <c r="N590" s="1885"/>
      <c r="O590" s="1885"/>
      <c r="P590" s="1885"/>
      <c r="Q590" s="1885"/>
      <c r="R590" s="1885"/>
      <c r="S590" s="1885"/>
      <c r="T590" s="1885"/>
      <c r="U590" s="1885"/>
      <c r="V590" s="1885"/>
      <c r="W590" s="1885"/>
      <c r="X590" s="1885"/>
      <c r="Y590" s="1885"/>
    </row>
    <row r="591" spans="1:25" ht="15">
      <c r="A591" s="1897" t="s">
        <v>2184</v>
      </c>
      <c r="B591" s="1878"/>
      <c r="C591" s="1832"/>
      <c r="D591" s="1833"/>
      <c r="E591" s="1832"/>
      <c r="F591" s="1717"/>
      <c r="G591" s="1832"/>
      <c r="H591" s="1881"/>
      <c r="I591" s="1869"/>
      <c r="J591" s="1869"/>
      <c r="K591" s="1869"/>
      <c r="L591" s="1885"/>
      <c r="M591" s="1885"/>
      <c r="N591" s="1885"/>
      <c r="O591" s="1885"/>
      <c r="P591" s="1885"/>
      <c r="Q591" s="1885"/>
      <c r="R591" s="1885"/>
      <c r="S591" s="1885"/>
      <c r="T591" s="1885"/>
      <c r="U591" s="1885"/>
      <c r="V591" s="1885"/>
      <c r="W591" s="1885"/>
      <c r="X591" s="1885"/>
      <c r="Y591" s="1885"/>
    </row>
    <row r="592" spans="1:25" ht="15">
      <c r="A592" s="1897" t="s">
        <v>2184</v>
      </c>
      <c r="B592" s="1878"/>
      <c r="C592" s="1832"/>
      <c r="D592" s="1833"/>
      <c r="E592" s="1832"/>
      <c r="F592" s="1717"/>
      <c r="G592" s="1832"/>
      <c r="H592" s="1881"/>
      <c r="I592" s="1869"/>
      <c r="J592" s="1869"/>
      <c r="K592" s="1869"/>
      <c r="L592" s="1885"/>
      <c r="M592" s="1885"/>
      <c r="N592" s="1885"/>
      <c r="O592" s="1885"/>
      <c r="P592" s="1885"/>
      <c r="Q592" s="1885"/>
      <c r="R592" s="1885"/>
      <c r="S592" s="1885"/>
      <c r="T592" s="1885"/>
      <c r="U592" s="1885"/>
      <c r="V592" s="1885"/>
      <c r="W592" s="1885"/>
      <c r="X592" s="1885"/>
      <c r="Y592" s="1885"/>
    </row>
    <row r="593" spans="1:25" ht="15">
      <c r="A593" s="1897" t="s">
        <v>2184</v>
      </c>
      <c r="B593" s="1878"/>
      <c r="C593" s="1832"/>
      <c r="D593" s="1833"/>
      <c r="E593" s="1832"/>
      <c r="F593" s="1717"/>
      <c r="G593" s="1832"/>
      <c r="H593" s="1881"/>
      <c r="I593" s="1869"/>
      <c r="J593" s="1869"/>
      <c r="K593" s="1869"/>
      <c r="L593" s="1885"/>
      <c r="M593" s="1885"/>
      <c r="N593" s="1885"/>
      <c r="O593" s="1885"/>
      <c r="P593" s="1885"/>
      <c r="Q593" s="1885"/>
      <c r="R593" s="1885"/>
      <c r="S593" s="1885"/>
      <c r="T593" s="1885"/>
      <c r="U593" s="1885"/>
      <c r="V593" s="1885"/>
      <c r="W593" s="1885"/>
      <c r="X593" s="1885"/>
      <c r="Y593" s="1885"/>
    </row>
    <row r="594" spans="1:25" ht="15">
      <c r="A594" s="1897" t="s">
        <v>2184</v>
      </c>
      <c r="B594" s="1878"/>
      <c r="C594" s="1832"/>
      <c r="D594" s="1833"/>
      <c r="E594" s="1832"/>
      <c r="F594" s="1717"/>
      <c r="G594" s="1832"/>
      <c r="H594" s="1881"/>
      <c r="I594" s="1869"/>
      <c r="J594" s="1869"/>
      <c r="K594" s="1869"/>
      <c r="L594" s="1885"/>
      <c r="M594" s="1885"/>
      <c r="N594" s="1885"/>
      <c r="O594" s="1885"/>
      <c r="P594" s="1885"/>
      <c r="Q594" s="1885"/>
      <c r="R594" s="1885"/>
      <c r="S594" s="1885"/>
      <c r="T594" s="1885"/>
      <c r="U594" s="1885"/>
      <c r="V594" s="1885"/>
      <c r="W594" s="1885"/>
      <c r="X594" s="1885"/>
      <c r="Y594" s="1885"/>
    </row>
    <row r="595" spans="1:25" ht="15">
      <c r="A595" s="1897" t="s">
        <v>2184</v>
      </c>
      <c r="B595" s="1878"/>
      <c r="C595" s="1832"/>
      <c r="D595" s="1833"/>
      <c r="E595" s="1832"/>
      <c r="F595" s="1717"/>
      <c r="G595" s="1832"/>
      <c r="H595" s="1881"/>
      <c r="I595" s="1869"/>
      <c r="J595" s="1869"/>
      <c r="K595" s="1869"/>
      <c r="L595" s="1885"/>
      <c r="M595" s="1885"/>
      <c r="N595" s="1885"/>
      <c r="O595" s="1885"/>
      <c r="P595" s="1885"/>
      <c r="Q595" s="1885"/>
      <c r="R595" s="1885"/>
      <c r="S595" s="1885"/>
      <c r="T595" s="1885"/>
      <c r="U595" s="1885"/>
      <c r="V595" s="1885"/>
      <c r="W595" s="1885"/>
      <c r="X595" s="1885"/>
      <c r="Y595" s="1885"/>
    </row>
    <row r="596" spans="1:25" ht="15">
      <c r="A596" s="1897" t="s">
        <v>2184</v>
      </c>
      <c r="B596" s="1878"/>
      <c r="C596" s="1832"/>
      <c r="D596" s="1833"/>
      <c r="E596" s="1832"/>
      <c r="F596" s="1717"/>
      <c r="G596" s="1832"/>
      <c r="H596" s="1881"/>
      <c r="I596" s="1869"/>
      <c r="J596" s="1869"/>
      <c r="K596" s="1869"/>
      <c r="L596" s="1885"/>
      <c r="M596" s="1885"/>
      <c r="N596" s="1885"/>
      <c r="O596" s="1885"/>
      <c r="P596" s="1885"/>
      <c r="Q596" s="1885"/>
      <c r="R596" s="1885"/>
      <c r="S596" s="1885"/>
      <c r="T596" s="1885"/>
      <c r="U596" s="1885"/>
      <c r="V596" s="1885"/>
      <c r="W596" s="1885"/>
      <c r="X596" s="1885"/>
      <c r="Y596" s="1885"/>
    </row>
    <row r="597" spans="1:25" ht="15">
      <c r="A597" s="1897" t="s">
        <v>2184</v>
      </c>
      <c r="B597" s="1878"/>
      <c r="C597" s="1832"/>
      <c r="D597" s="1833"/>
      <c r="E597" s="1832"/>
      <c r="F597" s="1717"/>
      <c r="G597" s="1832"/>
      <c r="H597" s="1881"/>
      <c r="I597" s="1869"/>
      <c r="J597" s="1869"/>
      <c r="K597" s="1869"/>
      <c r="L597" s="1885"/>
      <c r="M597" s="1885"/>
      <c r="N597" s="1885"/>
      <c r="O597" s="1885"/>
      <c r="P597" s="1885"/>
      <c r="Q597" s="1885"/>
      <c r="R597" s="1885"/>
      <c r="S597" s="1885"/>
      <c r="T597" s="1885"/>
      <c r="U597" s="1885"/>
      <c r="V597" s="1885"/>
      <c r="W597" s="1885"/>
      <c r="X597" s="1885"/>
      <c r="Y597" s="1885"/>
    </row>
    <row r="598" spans="1:25" ht="15">
      <c r="A598" s="1897" t="s">
        <v>2184</v>
      </c>
      <c r="B598" s="1878"/>
      <c r="C598" s="1832"/>
      <c r="D598" s="1833"/>
      <c r="E598" s="1832"/>
      <c r="F598" s="1717"/>
      <c r="G598" s="1832"/>
      <c r="H598" s="1881"/>
      <c r="I598" s="1869"/>
      <c r="J598" s="1869"/>
      <c r="K598" s="1869"/>
      <c r="L598" s="1885"/>
      <c r="M598" s="1885"/>
      <c r="N598" s="1885"/>
      <c r="O598" s="1885"/>
      <c r="P598" s="1885"/>
      <c r="Q598" s="1885"/>
      <c r="R598" s="1885"/>
      <c r="S598" s="1885"/>
      <c r="T598" s="1885"/>
      <c r="U598" s="1885"/>
      <c r="V598" s="1885"/>
      <c r="W598" s="1885"/>
      <c r="X598" s="1885"/>
      <c r="Y598" s="1885"/>
    </row>
    <row r="599" spans="1:25" ht="15">
      <c r="A599" s="1897" t="s">
        <v>2184</v>
      </c>
      <c r="B599" s="1878"/>
      <c r="C599" s="1832"/>
      <c r="D599" s="1833"/>
      <c r="E599" s="1832"/>
      <c r="F599" s="1717"/>
      <c r="G599" s="1832"/>
      <c r="H599" s="1881"/>
      <c r="I599" s="1869"/>
      <c r="J599" s="1869"/>
      <c r="K599" s="1869"/>
      <c r="L599" s="1885"/>
      <c r="M599" s="1885"/>
      <c r="N599" s="1885"/>
      <c r="O599" s="1885"/>
      <c r="P599" s="1885"/>
      <c r="Q599" s="1885"/>
      <c r="R599" s="1885"/>
      <c r="S599" s="1885"/>
      <c r="T599" s="1885"/>
      <c r="U599" s="1885"/>
      <c r="V599" s="1885"/>
      <c r="W599" s="1885"/>
      <c r="X599" s="1885"/>
      <c r="Y599" s="1885"/>
    </row>
    <row r="600" spans="1:25" ht="15">
      <c r="A600" s="1897" t="s">
        <v>2184</v>
      </c>
      <c r="B600" s="1878"/>
      <c r="C600" s="1832"/>
      <c r="D600" s="1833"/>
      <c r="E600" s="1832"/>
      <c r="F600" s="1717"/>
      <c r="G600" s="1832"/>
      <c r="H600" s="1881"/>
      <c r="I600" s="1869"/>
      <c r="J600" s="1869"/>
      <c r="K600" s="1869"/>
      <c r="L600" s="1885"/>
      <c r="M600" s="1885"/>
      <c r="N600" s="1885"/>
      <c r="O600" s="1885"/>
      <c r="P600" s="1885"/>
      <c r="Q600" s="1885"/>
      <c r="R600" s="1885"/>
      <c r="S600" s="1885"/>
      <c r="T600" s="1885"/>
      <c r="U600" s="1885"/>
      <c r="V600" s="1885"/>
      <c r="W600" s="1885"/>
      <c r="X600" s="1885"/>
      <c r="Y600" s="1885"/>
    </row>
    <row r="601" spans="1:25" ht="15">
      <c r="A601" s="1897" t="s">
        <v>2184</v>
      </c>
      <c r="B601" s="1878"/>
      <c r="C601" s="1832"/>
      <c r="D601" s="1833"/>
      <c r="E601" s="1832"/>
      <c r="F601" s="1717"/>
      <c r="G601" s="1832"/>
      <c r="H601" s="1881"/>
      <c r="I601" s="1869"/>
      <c r="J601" s="1869"/>
      <c r="K601" s="1869"/>
      <c r="L601" s="1885"/>
      <c r="M601" s="1885"/>
      <c r="N601" s="1885"/>
      <c r="O601" s="1885"/>
      <c r="P601" s="1885"/>
      <c r="Q601" s="1885"/>
      <c r="R601" s="1885"/>
      <c r="S601" s="1885"/>
      <c r="T601" s="1885"/>
      <c r="U601" s="1885"/>
      <c r="V601" s="1885"/>
      <c r="W601" s="1885"/>
      <c r="X601" s="1885"/>
      <c r="Y601" s="1885"/>
    </row>
    <row r="602" spans="1:25" ht="15">
      <c r="A602" s="1897" t="s">
        <v>2184</v>
      </c>
      <c r="B602" s="1878"/>
      <c r="C602" s="1832"/>
      <c r="D602" s="1833"/>
      <c r="E602" s="1832"/>
      <c r="F602" s="1717"/>
      <c r="G602" s="1832"/>
      <c r="H602" s="1881"/>
      <c r="I602" s="1869"/>
      <c r="J602" s="1869"/>
      <c r="K602" s="1869"/>
      <c r="L602" s="1885"/>
      <c r="M602" s="1885"/>
      <c r="N602" s="1885"/>
      <c r="O602" s="1885"/>
      <c r="P602" s="1885"/>
      <c r="Q602" s="1885"/>
      <c r="R602" s="1885"/>
      <c r="S602" s="1885"/>
      <c r="T602" s="1885"/>
      <c r="U602" s="1885"/>
      <c r="V602" s="1885"/>
      <c r="W602" s="1885"/>
      <c r="X602" s="1885"/>
      <c r="Y602" s="1885"/>
    </row>
    <row r="603" spans="1:25" ht="15">
      <c r="A603" s="1897" t="s">
        <v>2184</v>
      </c>
      <c r="B603" s="1878"/>
      <c r="C603" s="1832"/>
      <c r="D603" s="1833"/>
      <c r="E603" s="1832"/>
      <c r="F603" s="1717"/>
      <c r="G603" s="1832"/>
      <c r="H603" s="1881"/>
      <c r="I603" s="1869"/>
      <c r="J603" s="1869"/>
      <c r="K603" s="1869"/>
      <c r="L603" s="1885"/>
      <c r="M603" s="1885"/>
      <c r="N603" s="1885"/>
      <c r="O603" s="1885"/>
      <c r="P603" s="1885"/>
      <c r="Q603" s="1885"/>
      <c r="R603" s="1885"/>
      <c r="S603" s="1885"/>
      <c r="T603" s="1885"/>
      <c r="U603" s="1885"/>
      <c r="V603" s="1885"/>
      <c r="W603" s="1885"/>
      <c r="X603" s="1885"/>
      <c r="Y603" s="1885"/>
    </row>
    <row r="604" spans="1:25" ht="15">
      <c r="A604" s="1897" t="s">
        <v>2184</v>
      </c>
      <c r="B604" s="1878"/>
      <c r="C604" s="1832"/>
      <c r="D604" s="1833"/>
      <c r="E604" s="1832"/>
      <c r="F604" s="1717"/>
      <c r="G604" s="1832"/>
      <c r="H604" s="1881"/>
      <c r="I604" s="1869"/>
      <c r="J604" s="1869"/>
      <c r="K604" s="1869"/>
      <c r="L604" s="1885"/>
      <c r="M604" s="1885"/>
      <c r="N604" s="1885"/>
      <c r="O604" s="1885"/>
      <c r="P604" s="1885"/>
      <c r="Q604" s="1885"/>
      <c r="R604" s="1885"/>
      <c r="S604" s="1885"/>
      <c r="T604" s="1885"/>
      <c r="U604" s="1885"/>
      <c r="V604" s="1885"/>
      <c r="W604" s="1885"/>
      <c r="X604" s="1885"/>
      <c r="Y604" s="1885"/>
    </row>
    <row r="605" spans="1:25" ht="15">
      <c r="A605" s="1897" t="s">
        <v>2184</v>
      </c>
      <c r="B605" s="1878"/>
      <c r="C605" s="1832"/>
      <c r="D605" s="1833"/>
      <c r="E605" s="1832"/>
      <c r="F605" s="1717"/>
      <c r="G605" s="1832"/>
      <c r="H605" s="1881"/>
      <c r="I605" s="1869"/>
      <c r="J605" s="1869"/>
      <c r="K605" s="1869"/>
      <c r="L605" s="1885"/>
      <c r="M605" s="1885"/>
      <c r="N605" s="1885"/>
      <c r="O605" s="1885"/>
      <c r="P605" s="1885"/>
      <c r="Q605" s="1885"/>
      <c r="R605" s="1885"/>
      <c r="S605" s="1885"/>
      <c r="T605" s="1885"/>
      <c r="U605" s="1885"/>
      <c r="V605" s="1885"/>
      <c r="W605" s="1885"/>
      <c r="X605" s="1885"/>
      <c r="Y605" s="1885"/>
    </row>
    <row r="606" spans="1:25" ht="15">
      <c r="A606" s="1897" t="s">
        <v>2184</v>
      </c>
      <c r="B606" s="1878"/>
      <c r="C606" s="1832"/>
      <c r="D606" s="1833"/>
      <c r="E606" s="1832"/>
      <c r="F606" s="1717"/>
      <c r="G606" s="1832"/>
      <c r="H606" s="1881"/>
      <c r="I606" s="1869"/>
      <c r="J606" s="1869"/>
      <c r="K606" s="1869"/>
      <c r="L606" s="1885"/>
      <c r="M606" s="1885"/>
      <c r="N606" s="1885"/>
      <c r="O606" s="1885"/>
      <c r="P606" s="1885"/>
      <c r="Q606" s="1885"/>
      <c r="R606" s="1885"/>
      <c r="S606" s="1885"/>
      <c r="T606" s="1885"/>
      <c r="U606" s="1885"/>
      <c r="V606" s="1885"/>
      <c r="W606" s="1885"/>
      <c r="X606" s="1885"/>
      <c r="Y606" s="1885"/>
    </row>
    <row r="607" spans="1:25" ht="15">
      <c r="A607" s="1897" t="s">
        <v>2184</v>
      </c>
      <c r="B607" s="1878"/>
      <c r="C607" s="1832"/>
      <c r="D607" s="1833"/>
      <c r="E607" s="1832"/>
      <c r="F607" s="1717"/>
      <c r="G607" s="1832"/>
      <c r="H607" s="1881"/>
      <c r="I607" s="1869"/>
      <c r="J607" s="1869"/>
      <c r="K607" s="1869"/>
      <c r="L607" s="1885"/>
      <c r="M607" s="1885"/>
      <c r="N607" s="1885"/>
      <c r="O607" s="1885"/>
      <c r="P607" s="1885"/>
      <c r="Q607" s="1885"/>
      <c r="R607" s="1885"/>
      <c r="S607" s="1885"/>
      <c r="T607" s="1885"/>
      <c r="U607" s="1885"/>
      <c r="V607" s="1885"/>
      <c r="W607" s="1885"/>
      <c r="X607" s="1885"/>
      <c r="Y607" s="1885"/>
    </row>
    <row r="608" spans="1:25" ht="15">
      <c r="A608" s="1897" t="s">
        <v>2184</v>
      </c>
      <c r="B608" s="1878"/>
      <c r="C608" s="1832"/>
      <c r="D608" s="1833"/>
      <c r="E608" s="1832"/>
      <c r="F608" s="1717"/>
      <c r="G608" s="1832"/>
      <c r="H608" s="1881"/>
      <c r="I608" s="1869"/>
      <c r="J608" s="1869"/>
      <c r="K608" s="1869"/>
      <c r="L608" s="1885"/>
      <c r="M608" s="1885"/>
      <c r="N608" s="1885"/>
      <c r="O608" s="1885"/>
      <c r="P608" s="1885"/>
      <c r="Q608" s="1885"/>
      <c r="R608" s="1885"/>
      <c r="S608" s="1885"/>
      <c r="T608" s="1885"/>
      <c r="U608" s="1885"/>
      <c r="V608" s="1885"/>
      <c r="W608" s="1885"/>
      <c r="X608" s="1885"/>
      <c r="Y608" s="1885"/>
    </row>
    <row r="609" spans="1:25" ht="15">
      <c r="A609" s="1897" t="s">
        <v>2184</v>
      </c>
      <c r="B609" s="1878"/>
      <c r="C609" s="1832"/>
      <c r="D609" s="1833"/>
      <c r="E609" s="1832"/>
      <c r="F609" s="1717"/>
      <c r="G609" s="1832"/>
      <c r="H609" s="1881"/>
      <c r="I609" s="1869"/>
      <c r="J609" s="1869"/>
      <c r="K609" s="1869"/>
      <c r="L609" s="1885"/>
      <c r="M609" s="1885"/>
      <c r="N609" s="1885"/>
      <c r="O609" s="1885"/>
      <c r="P609" s="1885"/>
      <c r="Q609" s="1885"/>
      <c r="R609" s="1885"/>
      <c r="S609" s="1885"/>
      <c r="T609" s="1885"/>
      <c r="U609" s="1885"/>
      <c r="V609" s="1885"/>
      <c r="W609" s="1885"/>
      <c r="X609" s="1885"/>
      <c r="Y609" s="1885"/>
    </row>
    <row r="610" spans="1:25" ht="15">
      <c r="A610" s="1897" t="s">
        <v>2184</v>
      </c>
      <c r="B610" s="1878"/>
      <c r="C610" s="1832"/>
      <c r="D610" s="1833"/>
      <c r="E610" s="1832"/>
      <c r="F610" s="1717"/>
      <c r="G610" s="1832"/>
      <c r="H610" s="1881"/>
      <c r="I610" s="1869"/>
      <c r="J610" s="1869"/>
      <c r="K610" s="1869"/>
      <c r="L610" s="1885"/>
      <c r="M610" s="1885"/>
      <c r="N610" s="1885"/>
      <c r="O610" s="1885"/>
      <c r="P610" s="1885"/>
      <c r="Q610" s="1885"/>
      <c r="R610" s="1885"/>
      <c r="S610" s="1885"/>
      <c r="T610" s="1885"/>
      <c r="U610" s="1885"/>
      <c r="V610" s="1885"/>
      <c r="W610" s="1885"/>
      <c r="X610" s="1885"/>
      <c r="Y610" s="1885"/>
    </row>
    <row r="611" spans="1:25" ht="15">
      <c r="A611" s="1897" t="s">
        <v>2184</v>
      </c>
      <c r="B611" s="1878"/>
      <c r="C611" s="1832"/>
      <c r="D611" s="1833"/>
      <c r="E611" s="1832"/>
      <c r="F611" s="1717"/>
      <c r="G611" s="1832"/>
      <c r="H611" s="1881"/>
      <c r="I611" s="1869"/>
      <c r="J611" s="1869"/>
      <c r="K611" s="1869"/>
      <c r="L611" s="1885"/>
      <c r="M611" s="1885"/>
      <c r="N611" s="1885"/>
      <c r="O611" s="1885"/>
      <c r="P611" s="1885"/>
      <c r="Q611" s="1885"/>
      <c r="R611" s="1885"/>
      <c r="S611" s="1885"/>
      <c r="T611" s="1885"/>
      <c r="U611" s="1885"/>
      <c r="V611" s="1885"/>
      <c r="W611" s="1885"/>
      <c r="X611" s="1885"/>
      <c r="Y611" s="1885"/>
    </row>
    <row r="612" spans="1:25" ht="15">
      <c r="A612" s="1897" t="s">
        <v>2184</v>
      </c>
      <c r="B612" s="1878"/>
      <c r="C612" s="1832"/>
      <c r="D612" s="1833"/>
      <c r="E612" s="1832"/>
      <c r="F612" s="1717"/>
      <c r="G612" s="1832"/>
      <c r="H612" s="1881"/>
      <c r="I612" s="1869"/>
      <c r="J612" s="1869"/>
      <c r="K612" s="1869"/>
      <c r="L612" s="1885"/>
      <c r="M612" s="1885"/>
      <c r="N612" s="1885"/>
      <c r="O612" s="1885"/>
      <c r="P612" s="1885"/>
      <c r="Q612" s="1885"/>
      <c r="R612" s="1885"/>
      <c r="S612" s="1885"/>
      <c r="T612" s="1885"/>
      <c r="U612" s="1885"/>
      <c r="V612" s="1885"/>
      <c r="W612" s="1885"/>
      <c r="X612" s="1885"/>
      <c r="Y612" s="1885"/>
    </row>
    <row r="613" spans="1:25" ht="15">
      <c r="A613" s="1897" t="s">
        <v>2184</v>
      </c>
      <c r="B613" s="1878"/>
      <c r="C613" s="1832"/>
      <c r="D613" s="1833"/>
      <c r="E613" s="1832"/>
      <c r="F613" s="1717"/>
      <c r="G613" s="1832"/>
      <c r="H613" s="1881"/>
      <c r="I613" s="1869"/>
      <c r="J613" s="1869"/>
      <c r="K613" s="1869"/>
      <c r="L613" s="1885"/>
      <c r="M613" s="1885"/>
      <c r="N613" s="1885"/>
      <c r="O613" s="1885"/>
      <c r="P613" s="1885"/>
      <c r="Q613" s="1885"/>
      <c r="R613" s="1885"/>
      <c r="S613" s="1885"/>
      <c r="T613" s="1885"/>
      <c r="U613" s="1885"/>
      <c r="V613" s="1885"/>
      <c r="W613" s="1885"/>
      <c r="X613" s="1885"/>
      <c r="Y613" s="1885"/>
    </row>
    <row r="614" spans="1:25" ht="15">
      <c r="A614" s="1897" t="s">
        <v>2184</v>
      </c>
      <c r="B614" s="1878"/>
      <c r="C614" s="1832"/>
      <c r="D614" s="1833"/>
      <c r="E614" s="1832"/>
      <c r="F614" s="1717"/>
      <c r="G614" s="1832"/>
      <c r="H614" s="1881"/>
      <c r="I614" s="1869"/>
      <c r="J614" s="1869"/>
      <c r="K614" s="1869"/>
      <c r="L614" s="1885"/>
      <c r="M614" s="1885"/>
      <c r="N614" s="1885"/>
      <c r="O614" s="1885"/>
      <c r="P614" s="1885"/>
      <c r="Q614" s="1885"/>
      <c r="R614" s="1885"/>
      <c r="S614" s="1885"/>
      <c r="T614" s="1885"/>
      <c r="U614" s="1885"/>
      <c r="V614" s="1885"/>
      <c r="W614" s="1885"/>
      <c r="X614" s="1885"/>
      <c r="Y614" s="1885"/>
    </row>
    <row r="615" spans="1:25" ht="15">
      <c r="A615" s="1897" t="s">
        <v>2184</v>
      </c>
      <c r="B615" s="1878"/>
      <c r="C615" s="1832"/>
      <c r="D615" s="1833"/>
      <c r="E615" s="1832"/>
      <c r="F615" s="1717"/>
      <c r="G615" s="1832"/>
      <c r="H615" s="1881"/>
      <c r="I615" s="1869"/>
      <c r="J615" s="1869"/>
      <c r="K615" s="1869"/>
      <c r="L615" s="1885"/>
      <c r="M615" s="1885"/>
      <c r="N615" s="1885"/>
      <c r="O615" s="1885"/>
      <c r="P615" s="1885"/>
      <c r="Q615" s="1885"/>
      <c r="R615" s="1885"/>
      <c r="S615" s="1885"/>
      <c r="T615" s="1885"/>
      <c r="U615" s="1885"/>
      <c r="V615" s="1885"/>
      <c r="W615" s="1885"/>
      <c r="X615" s="1885"/>
      <c r="Y615" s="1885"/>
    </row>
    <row r="616" spans="1:25" ht="15">
      <c r="A616" s="1897" t="s">
        <v>2184</v>
      </c>
      <c r="B616" s="1878"/>
      <c r="C616" s="1832"/>
      <c r="D616" s="1833"/>
      <c r="E616" s="1832"/>
      <c r="F616" s="1717"/>
      <c r="G616" s="1832"/>
      <c r="H616" s="1881"/>
      <c r="I616" s="1869"/>
      <c r="J616" s="1869"/>
      <c r="K616" s="1869"/>
      <c r="L616" s="1885"/>
      <c r="M616" s="1885"/>
      <c r="N616" s="1885"/>
      <c r="O616" s="1885"/>
      <c r="P616" s="1885"/>
      <c r="Q616" s="1885"/>
      <c r="R616" s="1885"/>
      <c r="S616" s="1885"/>
      <c r="T616" s="1885"/>
      <c r="U616" s="1885"/>
      <c r="V616" s="1885"/>
      <c r="W616" s="1885"/>
      <c r="X616" s="1885"/>
      <c r="Y616" s="1885"/>
    </row>
    <row r="617" spans="1:25" ht="15">
      <c r="A617" s="1897" t="s">
        <v>2184</v>
      </c>
      <c r="B617" s="1878"/>
      <c r="C617" s="1832"/>
      <c r="D617" s="1833"/>
      <c r="E617" s="1832"/>
      <c r="F617" s="1717"/>
      <c r="G617" s="1832"/>
      <c r="H617" s="1881"/>
      <c r="I617" s="1869"/>
      <c r="J617" s="1869"/>
      <c r="K617" s="1869"/>
      <c r="L617" s="1885"/>
      <c r="M617" s="1885"/>
      <c r="N617" s="1885"/>
      <c r="O617" s="1885"/>
      <c r="P617" s="1885"/>
      <c r="Q617" s="1885"/>
      <c r="R617" s="1885"/>
      <c r="S617" s="1885"/>
      <c r="T617" s="1885"/>
      <c r="U617" s="1885"/>
      <c r="V617" s="1885"/>
      <c r="W617" s="1885"/>
      <c r="X617" s="1885"/>
      <c r="Y617" s="1885"/>
    </row>
    <row r="618" spans="1:25" ht="15">
      <c r="A618" s="1897" t="s">
        <v>2184</v>
      </c>
      <c r="B618" s="1878"/>
      <c r="C618" s="1832"/>
      <c r="D618" s="1833"/>
      <c r="E618" s="1832"/>
      <c r="F618" s="1717"/>
      <c r="G618" s="1832"/>
      <c r="H618" s="1881"/>
      <c r="I618" s="1869"/>
      <c r="J618" s="1869"/>
      <c r="K618" s="1869"/>
      <c r="L618" s="1885"/>
      <c r="M618" s="1885"/>
      <c r="N618" s="1885"/>
      <c r="O618" s="1885"/>
      <c r="P618" s="1885"/>
      <c r="Q618" s="1885"/>
      <c r="R618" s="1885"/>
      <c r="S618" s="1885"/>
      <c r="T618" s="1885"/>
      <c r="U618" s="1885"/>
      <c r="V618" s="1885"/>
      <c r="W618" s="1885"/>
      <c r="X618" s="1885"/>
      <c r="Y618" s="1885"/>
    </row>
    <row r="619" spans="1:25" ht="15">
      <c r="A619" s="1897" t="s">
        <v>2184</v>
      </c>
      <c r="B619" s="1878"/>
      <c r="C619" s="1832"/>
      <c r="D619" s="1833"/>
      <c r="E619" s="1832"/>
      <c r="F619" s="1717"/>
      <c r="G619" s="1832"/>
      <c r="H619" s="1881"/>
      <c r="I619" s="1869"/>
      <c r="J619" s="1869"/>
      <c r="K619" s="1869"/>
      <c r="L619" s="1885"/>
      <c r="M619" s="1885"/>
      <c r="N619" s="1885"/>
      <c r="O619" s="1885"/>
      <c r="P619" s="1885"/>
      <c r="Q619" s="1885"/>
      <c r="R619" s="1885"/>
      <c r="S619" s="1885"/>
      <c r="T619" s="1885"/>
      <c r="U619" s="1885"/>
      <c r="V619" s="1885"/>
      <c r="W619" s="1885"/>
      <c r="X619" s="1885"/>
      <c r="Y619" s="1885"/>
    </row>
    <row r="620" spans="1:25" ht="15">
      <c r="A620" s="1897" t="s">
        <v>2184</v>
      </c>
      <c r="B620" s="1878"/>
      <c r="C620" s="1832"/>
      <c r="D620" s="1833"/>
      <c r="E620" s="1832"/>
      <c r="F620" s="1717"/>
      <c r="G620" s="1832"/>
      <c r="H620" s="1881"/>
      <c r="I620" s="1869"/>
      <c r="J620" s="1869"/>
      <c r="K620" s="1869"/>
      <c r="L620" s="1885"/>
      <c r="M620" s="1885"/>
      <c r="N620" s="1885"/>
      <c r="O620" s="1885"/>
      <c r="P620" s="1885"/>
      <c r="Q620" s="1885"/>
      <c r="R620" s="1885"/>
      <c r="S620" s="1885"/>
      <c r="T620" s="1885"/>
      <c r="U620" s="1885"/>
      <c r="V620" s="1885"/>
      <c r="W620" s="1885"/>
      <c r="X620" s="1885"/>
      <c r="Y620" s="1885"/>
    </row>
    <row r="621" spans="1:25" ht="15">
      <c r="A621" s="1897" t="s">
        <v>2184</v>
      </c>
      <c r="B621" s="1878"/>
      <c r="C621" s="1832"/>
      <c r="D621" s="1833"/>
      <c r="E621" s="1832"/>
      <c r="F621" s="1717"/>
      <c r="G621" s="1832"/>
      <c r="H621" s="1881"/>
      <c r="I621" s="1869"/>
      <c r="J621" s="1869"/>
      <c r="K621" s="1869"/>
      <c r="L621" s="1885"/>
      <c r="M621" s="1885"/>
      <c r="N621" s="1885"/>
      <c r="O621" s="1885"/>
      <c r="P621" s="1885"/>
      <c r="Q621" s="1885"/>
      <c r="R621" s="1885"/>
      <c r="S621" s="1885"/>
      <c r="T621" s="1885"/>
      <c r="U621" s="1885"/>
      <c r="V621" s="1885"/>
      <c r="W621" s="1885"/>
      <c r="X621" s="1885"/>
      <c r="Y621" s="1885"/>
    </row>
    <row r="622" spans="1:25" ht="15">
      <c r="A622" s="1897" t="s">
        <v>2184</v>
      </c>
      <c r="B622" s="1878"/>
      <c r="C622" s="1832"/>
      <c r="D622" s="1833"/>
      <c r="E622" s="1832"/>
      <c r="F622" s="1717"/>
      <c r="G622" s="1832"/>
      <c r="H622" s="1881"/>
      <c r="I622" s="1869"/>
      <c r="J622" s="1869"/>
      <c r="K622" s="1869"/>
      <c r="L622" s="1885"/>
      <c r="M622" s="1885"/>
      <c r="N622" s="1885"/>
      <c r="O622" s="1885"/>
      <c r="P622" s="1885"/>
      <c r="Q622" s="1885"/>
      <c r="R622" s="1885"/>
      <c r="S622" s="1885"/>
      <c r="T622" s="1885"/>
      <c r="U622" s="1885"/>
      <c r="V622" s="1885"/>
      <c r="W622" s="1885"/>
      <c r="X622" s="1885"/>
      <c r="Y622" s="1885"/>
    </row>
    <row r="623" spans="1:25" ht="15">
      <c r="A623" s="1897" t="s">
        <v>2184</v>
      </c>
      <c r="B623" s="1878"/>
      <c r="C623" s="1832"/>
      <c r="D623" s="1833"/>
      <c r="E623" s="1832"/>
      <c r="F623" s="1717"/>
      <c r="G623" s="1832"/>
      <c r="H623" s="1881"/>
      <c r="I623" s="1869"/>
      <c r="J623" s="1869"/>
      <c r="K623" s="1869"/>
      <c r="L623" s="1885"/>
      <c r="M623" s="1885"/>
      <c r="N623" s="1885"/>
      <c r="O623" s="1885"/>
      <c r="P623" s="1885"/>
      <c r="Q623" s="1885"/>
      <c r="R623" s="1885"/>
      <c r="S623" s="1885"/>
      <c r="T623" s="1885"/>
      <c r="U623" s="1885"/>
      <c r="V623" s="1885"/>
      <c r="W623" s="1885"/>
      <c r="X623" s="1885"/>
      <c r="Y623" s="1885"/>
    </row>
    <row r="624" spans="1:25" ht="15">
      <c r="A624" s="1897" t="s">
        <v>2184</v>
      </c>
      <c r="B624" s="1878"/>
      <c r="C624" s="1832"/>
      <c r="D624" s="1833"/>
      <c r="E624" s="1832"/>
      <c r="F624" s="1717"/>
      <c r="G624" s="1832"/>
      <c r="H624" s="1881"/>
      <c r="I624" s="1869"/>
      <c r="J624" s="1869"/>
      <c r="K624" s="1869"/>
      <c r="L624" s="1885"/>
      <c r="M624" s="1885"/>
      <c r="N624" s="1885"/>
      <c r="O624" s="1885"/>
      <c r="P624" s="1885"/>
      <c r="Q624" s="1885"/>
      <c r="R624" s="1885"/>
      <c r="S624" s="1885"/>
      <c r="T624" s="1885"/>
      <c r="U624" s="1885"/>
      <c r="V624" s="1885"/>
      <c r="W624" s="1885"/>
      <c r="X624" s="1885"/>
      <c r="Y624" s="1885"/>
    </row>
    <row r="625" spans="1:25" ht="15">
      <c r="A625" s="1897" t="s">
        <v>2184</v>
      </c>
      <c r="B625" s="1878"/>
      <c r="C625" s="1832"/>
      <c r="D625" s="1833"/>
      <c r="E625" s="1832"/>
      <c r="F625" s="1717"/>
      <c r="G625" s="1832"/>
      <c r="H625" s="1881"/>
      <c r="I625" s="1869"/>
      <c r="J625" s="1869"/>
      <c r="K625" s="1869"/>
      <c r="L625" s="1885"/>
      <c r="M625" s="1885"/>
      <c r="N625" s="1885"/>
      <c r="O625" s="1885"/>
      <c r="P625" s="1885"/>
      <c r="Q625" s="1885"/>
      <c r="R625" s="1885"/>
      <c r="S625" s="1885"/>
      <c r="T625" s="1885"/>
      <c r="U625" s="1885"/>
      <c r="V625" s="1885"/>
      <c r="W625" s="1885"/>
      <c r="X625" s="1885"/>
      <c r="Y625" s="1885"/>
    </row>
    <row r="626" spans="1:25" ht="15">
      <c r="A626" s="1897" t="s">
        <v>2184</v>
      </c>
      <c r="B626" s="1878"/>
      <c r="C626" s="1832"/>
      <c r="D626" s="1833"/>
      <c r="E626" s="1832"/>
      <c r="F626" s="1717"/>
      <c r="G626" s="1832"/>
      <c r="H626" s="1881"/>
      <c r="I626" s="1869"/>
      <c r="J626" s="1869"/>
      <c r="K626" s="1869"/>
      <c r="L626" s="1885"/>
      <c r="M626" s="1885"/>
      <c r="N626" s="1885"/>
      <c r="O626" s="1885"/>
      <c r="P626" s="1885"/>
      <c r="Q626" s="1885"/>
      <c r="R626" s="1885"/>
      <c r="S626" s="1885"/>
      <c r="T626" s="1885"/>
      <c r="U626" s="1885"/>
      <c r="V626" s="1885"/>
      <c r="W626" s="1885"/>
      <c r="X626" s="1885"/>
      <c r="Y626" s="1885"/>
    </row>
    <row r="627" spans="1:25" ht="15">
      <c r="A627" s="1897" t="s">
        <v>2184</v>
      </c>
      <c r="B627" s="1878"/>
      <c r="C627" s="1832"/>
      <c r="D627" s="1833"/>
      <c r="E627" s="1832"/>
      <c r="F627" s="1717"/>
      <c r="G627" s="1832"/>
      <c r="H627" s="1881"/>
      <c r="I627" s="1869"/>
      <c r="J627" s="1869"/>
      <c r="K627" s="1869"/>
      <c r="L627" s="1885"/>
      <c r="M627" s="1885"/>
      <c r="N627" s="1885"/>
      <c r="O627" s="1885"/>
      <c r="P627" s="1885"/>
      <c r="Q627" s="1885"/>
      <c r="R627" s="1885"/>
      <c r="S627" s="1885"/>
      <c r="T627" s="1885"/>
      <c r="U627" s="1885"/>
      <c r="V627" s="1885"/>
      <c r="W627" s="1885"/>
      <c r="X627" s="1885"/>
      <c r="Y627" s="1885"/>
    </row>
    <row r="628" spans="1:25" ht="15">
      <c r="A628" s="1897" t="s">
        <v>2184</v>
      </c>
      <c r="B628" s="1878"/>
      <c r="C628" s="1832"/>
      <c r="D628" s="1833"/>
      <c r="E628" s="1832"/>
      <c r="F628" s="1717"/>
      <c r="G628" s="1832"/>
      <c r="H628" s="1881"/>
      <c r="I628" s="1869"/>
      <c r="J628" s="1869"/>
      <c r="K628" s="1869"/>
      <c r="L628" s="1885"/>
      <c r="M628" s="1885"/>
      <c r="N628" s="1885"/>
      <c r="O628" s="1885"/>
      <c r="P628" s="1885"/>
      <c r="Q628" s="1885"/>
      <c r="R628" s="1885"/>
      <c r="S628" s="1885"/>
      <c r="T628" s="1885"/>
      <c r="U628" s="1885"/>
      <c r="V628" s="1885"/>
      <c r="W628" s="1885"/>
      <c r="X628" s="1885"/>
      <c r="Y628" s="1885"/>
    </row>
    <row r="629" spans="1:25" ht="15">
      <c r="A629" s="1897" t="s">
        <v>2184</v>
      </c>
      <c r="B629" s="1878"/>
      <c r="C629" s="1832"/>
      <c r="D629" s="1833"/>
      <c r="E629" s="1832"/>
      <c r="F629" s="1717"/>
      <c r="G629" s="1832"/>
      <c r="H629" s="1881"/>
      <c r="I629" s="1869"/>
      <c r="J629" s="1869"/>
      <c r="K629" s="1869"/>
      <c r="L629" s="1885"/>
      <c r="M629" s="1885"/>
      <c r="N629" s="1885"/>
      <c r="O629" s="1885"/>
      <c r="P629" s="1885"/>
      <c r="Q629" s="1885"/>
      <c r="R629" s="1885"/>
      <c r="S629" s="1885"/>
      <c r="T629" s="1885"/>
      <c r="U629" s="1885"/>
      <c r="V629" s="1885"/>
      <c r="W629" s="1885"/>
      <c r="X629" s="1885"/>
      <c r="Y629" s="1885"/>
    </row>
    <row r="630" spans="1:25" ht="15">
      <c r="A630" s="1897" t="s">
        <v>2184</v>
      </c>
      <c r="B630" s="1878"/>
      <c r="C630" s="1832"/>
      <c r="D630" s="1833"/>
      <c r="E630" s="1832"/>
      <c r="F630" s="1717"/>
      <c r="G630" s="1832"/>
      <c r="H630" s="1881"/>
      <c r="I630" s="1869"/>
      <c r="J630" s="1869"/>
      <c r="K630" s="1869"/>
      <c r="L630" s="1885"/>
      <c r="M630" s="1885"/>
      <c r="N630" s="1885"/>
      <c r="O630" s="1885"/>
      <c r="P630" s="1885"/>
      <c r="Q630" s="1885"/>
      <c r="R630" s="1885"/>
      <c r="S630" s="1885"/>
      <c r="T630" s="1885"/>
      <c r="U630" s="1885"/>
      <c r="V630" s="1885"/>
      <c r="W630" s="1885"/>
      <c r="X630" s="1885"/>
      <c r="Y630" s="1885"/>
    </row>
    <row r="631" spans="1:25" ht="15">
      <c r="A631" s="1897" t="s">
        <v>2184</v>
      </c>
      <c r="B631" s="1878"/>
      <c r="C631" s="1832"/>
      <c r="D631" s="1833"/>
      <c r="E631" s="1832"/>
      <c r="F631" s="1717"/>
      <c r="G631" s="1832"/>
      <c r="H631" s="1881"/>
      <c r="I631" s="1869"/>
      <c r="J631" s="1869"/>
      <c r="K631" s="1869"/>
      <c r="L631" s="1885"/>
      <c r="M631" s="1885"/>
      <c r="N631" s="1885"/>
      <c r="O631" s="1885"/>
      <c r="P631" s="1885"/>
      <c r="Q631" s="1885"/>
      <c r="R631" s="1885"/>
      <c r="S631" s="1885"/>
      <c r="T631" s="1885"/>
      <c r="U631" s="1885"/>
      <c r="V631" s="1885"/>
      <c r="W631" s="1885"/>
      <c r="X631" s="1885"/>
      <c r="Y631" s="1885"/>
    </row>
    <row r="632" spans="1:25" ht="15">
      <c r="A632" s="1897" t="s">
        <v>2184</v>
      </c>
      <c r="B632" s="1878"/>
      <c r="C632" s="1832"/>
      <c r="D632" s="1833"/>
      <c r="E632" s="1832"/>
      <c r="F632" s="1717"/>
      <c r="G632" s="1832"/>
      <c r="H632" s="1881"/>
      <c r="I632" s="1869"/>
      <c r="J632" s="1869"/>
      <c r="K632" s="1869"/>
      <c r="L632" s="1885"/>
      <c r="M632" s="1885"/>
      <c r="N632" s="1885"/>
      <c r="O632" s="1885"/>
      <c r="P632" s="1885"/>
      <c r="Q632" s="1885"/>
      <c r="R632" s="1885"/>
      <c r="S632" s="1885"/>
      <c r="T632" s="1885"/>
      <c r="U632" s="1885"/>
      <c r="V632" s="1885"/>
      <c r="W632" s="1885"/>
      <c r="X632" s="1885"/>
      <c r="Y632" s="1885"/>
    </row>
    <row r="633" spans="1:25" ht="15">
      <c r="A633" s="1897" t="s">
        <v>2184</v>
      </c>
      <c r="B633" s="1878"/>
      <c r="C633" s="1832"/>
      <c r="D633" s="1833"/>
      <c r="E633" s="1832"/>
      <c r="F633" s="1717"/>
      <c r="G633" s="1832"/>
      <c r="H633" s="1881"/>
      <c r="I633" s="1869"/>
      <c r="J633" s="1869"/>
      <c r="K633" s="1869"/>
      <c r="L633" s="1885"/>
      <c r="M633" s="1885"/>
      <c r="N633" s="1885"/>
      <c r="O633" s="1885"/>
      <c r="P633" s="1885"/>
      <c r="Q633" s="1885"/>
      <c r="R633" s="1885"/>
      <c r="S633" s="1885"/>
      <c r="T633" s="1885"/>
      <c r="U633" s="1885"/>
      <c r="V633" s="1885"/>
      <c r="W633" s="1885"/>
      <c r="X633" s="1885"/>
      <c r="Y633" s="1885"/>
    </row>
    <row r="634" spans="1:25" ht="15">
      <c r="A634" s="1897" t="s">
        <v>2184</v>
      </c>
      <c r="B634" s="1878"/>
      <c r="C634" s="1832"/>
      <c r="D634" s="1833"/>
      <c r="E634" s="1832"/>
      <c r="F634" s="1717"/>
      <c r="G634" s="1832"/>
      <c r="H634" s="1881"/>
      <c r="I634" s="1869"/>
      <c r="J634" s="1869"/>
      <c r="K634" s="1869"/>
      <c r="L634" s="1885"/>
      <c r="M634" s="1885"/>
      <c r="N634" s="1885"/>
      <c r="O634" s="1885"/>
      <c r="P634" s="1885"/>
      <c r="Q634" s="1885"/>
      <c r="R634" s="1885"/>
      <c r="S634" s="1885"/>
      <c r="T634" s="1885"/>
      <c r="U634" s="1885"/>
      <c r="V634" s="1885"/>
      <c r="W634" s="1885"/>
      <c r="X634" s="1885"/>
      <c r="Y634" s="1885"/>
    </row>
    <row r="635" spans="1:25" ht="15">
      <c r="A635" s="1897" t="s">
        <v>2184</v>
      </c>
      <c r="B635" s="1878"/>
      <c r="C635" s="1832"/>
      <c r="D635" s="1833"/>
      <c r="E635" s="1832"/>
      <c r="F635" s="1717"/>
      <c r="G635" s="1832"/>
      <c r="H635" s="1881"/>
      <c r="I635" s="1869"/>
      <c r="J635" s="1869"/>
      <c r="K635" s="1869"/>
      <c r="L635" s="1885"/>
      <c r="M635" s="1885"/>
      <c r="N635" s="1885"/>
      <c r="O635" s="1885"/>
      <c r="P635" s="1885"/>
      <c r="Q635" s="1885"/>
      <c r="R635" s="1885"/>
      <c r="S635" s="1885"/>
      <c r="T635" s="1885"/>
      <c r="U635" s="1885"/>
      <c r="V635" s="1885"/>
      <c r="W635" s="1885"/>
      <c r="X635" s="1885"/>
      <c r="Y635" s="1885"/>
    </row>
    <row r="636" spans="1:25" ht="15">
      <c r="A636" s="1897" t="s">
        <v>2184</v>
      </c>
      <c r="B636" s="1878"/>
      <c r="C636" s="1832"/>
      <c r="D636" s="1833"/>
      <c r="E636" s="1832"/>
      <c r="F636" s="1717"/>
      <c r="G636" s="1832"/>
      <c r="H636" s="1881"/>
      <c r="I636" s="1869"/>
      <c r="J636" s="1869"/>
      <c r="K636" s="1869"/>
      <c r="L636" s="1885"/>
      <c r="M636" s="1885"/>
      <c r="N636" s="1885"/>
      <c r="O636" s="1885"/>
      <c r="P636" s="1885"/>
      <c r="Q636" s="1885"/>
      <c r="R636" s="1885"/>
      <c r="S636" s="1885"/>
      <c r="T636" s="1885"/>
      <c r="U636" s="1885"/>
      <c r="V636" s="1885"/>
      <c r="W636" s="1885"/>
      <c r="X636" s="1885"/>
      <c r="Y636" s="1885"/>
    </row>
    <row r="637" spans="1:25" ht="15">
      <c r="A637" s="1897" t="s">
        <v>2184</v>
      </c>
      <c r="B637" s="1878"/>
      <c r="C637" s="1832"/>
      <c r="D637" s="1833"/>
      <c r="E637" s="1832"/>
      <c r="F637" s="1717"/>
      <c r="G637" s="1832"/>
      <c r="H637" s="1881"/>
      <c r="I637" s="1869"/>
      <c r="J637" s="1869"/>
      <c r="K637" s="1869"/>
      <c r="L637" s="1885"/>
      <c r="M637" s="1885"/>
      <c r="N637" s="1885"/>
      <c r="O637" s="1885"/>
      <c r="P637" s="1885"/>
      <c r="Q637" s="1885"/>
      <c r="R637" s="1885"/>
      <c r="S637" s="1885"/>
      <c r="T637" s="1885"/>
      <c r="U637" s="1885"/>
      <c r="V637" s="1885"/>
      <c r="W637" s="1885"/>
      <c r="X637" s="1885"/>
      <c r="Y637" s="1885"/>
    </row>
    <row r="638" spans="1:25" ht="15">
      <c r="A638" s="1897" t="s">
        <v>2184</v>
      </c>
      <c r="B638" s="1878"/>
      <c r="C638" s="1832"/>
      <c r="D638" s="1833"/>
      <c r="E638" s="1832"/>
      <c r="F638" s="1717"/>
      <c r="G638" s="1832"/>
      <c r="H638" s="1881"/>
      <c r="I638" s="1869"/>
      <c r="J638" s="1869"/>
      <c r="K638" s="1869"/>
      <c r="L638" s="1885"/>
      <c r="M638" s="1885"/>
      <c r="N638" s="1885"/>
      <c r="O638" s="1885"/>
      <c r="P638" s="1885"/>
      <c r="Q638" s="1885"/>
      <c r="R638" s="1885"/>
      <c r="S638" s="1885"/>
      <c r="T638" s="1885"/>
      <c r="U638" s="1885"/>
      <c r="V638" s="1885"/>
      <c r="W638" s="1885"/>
      <c r="X638" s="1885"/>
      <c r="Y638" s="1885"/>
    </row>
    <row r="639" spans="1:25" ht="15">
      <c r="A639" s="1897" t="s">
        <v>2184</v>
      </c>
      <c r="B639" s="1878"/>
      <c r="C639" s="1832"/>
      <c r="D639" s="1833"/>
      <c r="E639" s="1832"/>
      <c r="F639" s="1717"/>
      <c r="G639" s="1832"/>
      <c r="H639" s="1881"/>
      <c r="I639" s="1869"/>
      <c r="J639" s="1869"/>
      <c r="K639" s="1869"/>
      <c r="L639" s="1885"/>
      <c r="M639" s="1885"/>
      <c r="N639" s="1885"/>
      <c r="O639" s="1885"/>
      <c r="P639" s="1885"/>
      <c r="Q639" s="1885"/>
      <c r="R639" s="1885"/>
      <c r="S639" s="1885"/>
      <c r="T639" s="1885"/>
      <c r="U639" s="1885"/>
      <c r="V639" s="1885"/>
      <c r="W639" s="1885"/>
      <c r="X639" s="1885"/>
      <c r="Y639" s="1885"/>
    </row>
    <row r="640" spans="1:25" ht="15">
      <c r="A640" s="1897" t="s">
        <v>2184</v>
      </c>
      <c r="B640" s="1878"/>
      <c r="C640" s="1832"/>
      <c r="D640" s="1833"/>
      <c r="E640" s="1832"/>
      <c r="F640" s="1717"/>
      <c r="G640" s="1832"/>
      <c r="H640" s="1881"/>
      <c r="I640" s="1869"/>
      <c r="J640" s="1869"/>
      <c r="K640" s="1869"/>
      <c r="L640" s="1885"/>
      <c r="M640" s="1885"/>
      <c r="N640" s="1885"/>
      <c r="O640" s="1885"/>
      <c r="P640" s="1885"/>
      <c r="Q640" s="1885"/>
      <c r="R640" s="1885"/>
      <c r="S640" s="1885"/>
      <c r="T640" s="1885"/>
      <c r="U640" s="1885"/>
      <c r="V640" s="1885"/>
      <c r="W640" s="1885"/>
      <c r="X640" s="1885"/>
      <c r="Y640" s="1885"/>
    </row>
    <row r="641" spans="1:25" ht="15">
      <c r="A641" s="1897" t="s">
        <v>2184</v>
      </c>
      <c r="B641" s="1878"/>
      <c r="C641" s="1832"/>
      <c r="D641" s="1833"/>
      <c r="E641" s="1832"/>
      <c r="F641" s="1717"/>
      <c r="G641" s="1832"/>
      <c r="H641" s="1881"/>
      <c r="I641" s="1869"/>
      <c r="J641" s="1869"/>
      <c r="K641" s="1869"/>
      <c r="L641" s="1885"/>
      <c r="M641" s="1885"/>
      <c r="N641" s="1885"/>
      <c r="O641" s="1885"/>
      <c r="P641" s="1885"/>
      <c r="Q641" s="1885"/>
      <c r="R641" s="1885"/>
      <c r="S641" s="1885"/>
      <c r="T641" s="1885"/>
      <c r="U641" s="1885"/>
      <c r="V641" s="1885"/>
      <c r="W641" s="1885"/>
      <c r="X641" s="1885"/>
      <c r="Y641" s="1885"/>
    </row>
    <row r="642" spans="1:25" ht="15">
      <c r="A642" s="1897" t="s">
        <v>2184</v>
      </c>
      <c r="B642" s="1878"/>
      <c r="C642" s="1832"/>
      <c r="D642" s="1833"/>
      <c r="E642" s="1832"/>
      <c r="F642" s="1717"/>
      <c r="G642" s="1832"/>
      <c r="H642" s="1881"/>
      <c r="I642" s="1869"/>
      <c r="J642" s="1869"/>
      <c r="K642" s="1869"/>
      <c r="L642" s="1885"/>
      <c r="M642" s="1885"/>
      <c r="N642" s="1885"/>
      <c r="O642" s="1885"/>
      <c r="P642" s="1885"/>
      <c r="Q642" s="1885"/>
      <c r="R642" s="1885"/>
      <c r="S642" s="1885"/>
      <c r="T642" s="1885"/>
      <c r="U642" s="1885"/>
      <c r="V642" s="1885"/>
      <c r="W642" s="1885"/>
      <c r="X642" s="1885"/>
      <c r="Y642" s="1885"/>
    </row>
    <row r="643" spans="1:25" ht="15">
      <c r="A643" s="1897" t="s">
        <v>2184</v>
      </c>
      <c r="B643" s="1878"/>
      <c r="C643" s="1832"/>
      <c r="D643" s="1833"/>
      <c r="E643" s="1832"/>
      <c r="F643" s="1717"/>
      <c r="G643" s="1832"/>
      <c r="H643" s="1881"/>
      <c r="I643" s="1869"/>
      <c r="J643" s="1869"/>
      <c r="K643" s="1869"/>
      <c r="L643" s="1885"/>
      <c r="M643" s="1885"/>
      <c r="N643" s="1885"/>
      <c r="O643" s="1885"/>
      <c r="P643" s="1885"/>
      <c r="Q643" s="1885"/>
      <c r="R643" s="1885"/>
      <c r="S643" s="1885"/>
      <c r="T643" s="1885"/>
      <c r="U643" s="1885"/>
      <c r="V643" s="1885"/>
      <c r="W643" s="1885"/>
      <c r="X643" s="1885"/>
      <c r="Y643" s="1885"/>
    </row>
    <row r="644" spans="1:25" ht="15">
      <c r="A644" s="1897" t="s">
        <v>2184</v>
      </c>
      <c r="B644" s="1878"/>
      <c r="C644" s="1832"/>
      <c r="D644" s="1833"/>
      <c r="E644" s="1832"/>
      <c r="F644" s="1717"/>
      <c r="G644" s="1832"/>
      <c r="H644" s="1881"/>
      <c r="I644" s="1869"/>
      <c r="J644" s="1869"/>
      <c r="K644" s="1869"/>
      <c r="L644" s="1885"/>
      <c r="M644" s="1885"/>
      <c r="N644" s="1885"/>
      <c r="O644" s="1885"/>
      <c r="P644" s="1885"/>
      <c r="Q644" s="1885"/>
      <c r="R644" s="1885"/>
      <c r="S644" s="1885"/>
      <c r="T644" s="1885"/>
      <c r="U644" s="1885"/>
      <c r="V644" s="1885"/>
      <c r="W644" s="1885"/>
      <c r="X644" s="1885"/>
      <c r="Y644" s="1885"/>
    </row>
    <row r="645" spans="1:25" ht="15">
      <c r="A645" s="1897" t="s">
        <v>2184</v>
      </c>
      <c r="B645" s="1878"/>
      <c r="C645" s="1832"/>
      <c r="D645" s="1833"/>
      <c r="E645" s="1832"/>
      <c r="F645" s="1717"/>
      <c r="G645" s="1832"/>
      <c r="H645" s="1881"/>
      <c r="I645" s="1869"/>
      <c r="J645" s="1869"/>
      <c r="K645" s="1869"/>
      <c r="L645" s="1885"/>
      <c r="M645" s="1885"/>
      <c r="N645" s="1885"/>
      <c r="O645" s="1885"/>
      <c r="P645" s="1885"/>
      <c r="Q645" s="1885"/>
      <c r="R645" s="1885"/>
      <c r="S645" s="1885"/>
      <c r="T645" s="1885"/>
      <c r="U645" s="1885"/>
      <c r="V645" s="1885"/>
      <c r="W645" s="1885"/>
      <c r="X645" s="1885"/>
      <c r="Y645" s="1885"/>
    </row>
    <row r="646" spans="1:25" ht="15">
      <c r="A646" s="1897" t="s">
        <v>2184</v>
      </c>
      <c r="B646" s="1878"/>
      <c r="C646" s="1832"/>
      <c r="D646" s="1833"/>
      <c r="E646" s="1832"/>
      <c r="F646" s="1717"/>
      <c r="G646" s="1832"/>
      <c r="H646" s="1881"/>
      <c r="I646" s="1869"/>
      <c r="J646" s="1869"/>
      <c r="K646" s="1869"/>
      <c r="L646" s="1885"/>
      <c r="M646" s="1885"/>
      <c r="N646" s="1885"/>
      <c r="O646" s="1885"/>
      <c r="P646" s="1885"/>
      <c r="Q646" s="1885"/>
      <c r="R646" s="1885"/>
      <c r="S646" s="1885"/>
      <c r="T646" s="1885"/>
      <c r="U646" s="1885"/>
      <c r="V646" s="1885"/>
      <c r="W646" s="1885"/>
      <c r="X646" s="1885"/>
      <c r="Y646" s="1885"/>
    </row>
    <row r="647" spans="1:25" ht="15">
      <c r="A647" s="1897" t="s">
        <v>2184</v>
      </c>
      <c r="B647" s="1878"/>
      <c r="C647" s="1832"/>
      <c r="D647" s="1833"/>
      <c r="E647" s="1832"/>
      <c r="F647" s="1717"/>
      <c r="G647" s="1832"/>
      <c r="H647" s="1881"/>
      <c r="I647" s="1869"/>
      <c r="J647" s="1869"/>
      <c r="K647" s="1869"/>
      <c r="L647" s="1885"/>
      <c r="M647" s="1885"/>
      <c r="N647" s="1885"/>
      <c r="O647" s="1885"/>
      <c r="P647" s="1885"/>
      <c r="Q647" s="1885"/>
      <c r="R647" s="1885"/>
      <c r="S647" s="1885"/>
      <c r="T647" s="1885"/>
      <c r="U647" s="1885"/>
      <c r="V647" s="1885"/>
      <c r="W647" s="1885"/>
      <c r="X647" s="1885"/>
      <c r="Y647" s="1885"/>
    </row>
    <row r="648" spans="1:25" ht="15">
      <c r="A648" s="1897" t="s">
        <v>2184</v>
      </c>
      <c r="B648" s="1878"/>
      <c r="C648" s="1832"/>
      <c r="D648" s="1833"/>
      <c r="E648" s="1832"/>
      <c r="F648" s="1717"/>
      <c r="G648" s="1832"/>
      <c r="H648" s="1881"/>
      <c r="I648" s="1869"/>
      <c r="J648" s="1869"/>
      <c r="K648" s="1869"/>
      <c r="L648" s="1885"/>
      <c r="M648" s="1885"/>
      <c r="N648" s="1885"/>
      <c r="O648" s="1885"/>
      <c r="P648" s="1885"/>
      <c r="Q648" s="1885"/>
      <c r="R648" s="1885"/>
      <c r="S648" s="1885"/>
      <c r="T648" s="1885"/>
      <c r="U648" s="1885"/>
      <c r="V648" s="1885"/>
      <c r="W648" s="1885"/>
      <c r="X648" s="1885"/>
      <c r="Y648" s="1885"/>
    </row>
    <row r="649" spans="1:25" ht="15">
      <c r="A649" s="1897" t="s">
        <v>2184</v>
      </c>
      <c r="B649" s="1878"/>
      <c r="C649" s="1832"/>
      <c r="D649" s="1833"/>
      <c r="E649" s="1832"/>
      <c r="F649" s="1717"/>
      <c r="G649" s="1832"/>
      <c r="H649" s="1881"/>
      <c r="I649" s="1869"/>
      <c r="J649" s="1869"/>
      <c r="K649" s="1869"/>
      <c r="L649" s="1885"/>
      <c r="M649" s="1885"/>
      <c r="N649" s="1885"/>
      <c r="O649" s="1885"/>
      <c r="P649" s="1885"/>
      <c r="Q649" s="1885"/>
      <c r="R649" s="1885"/>
      <c r="S649" s="1885"/>
      <c r="T649" s="1885"/>
      <c r="U649" s="1885"/>
      <c r="V649" s="1885"/>
      <c r="W649" s="1885"/>
      <c r="X649" s="1885"/>
      <c r="Y649" s="1885"/>
    </row>
    <row r="650" spans="1:25" ht="15">
      <c r="A650" s="1897" t="s">
        <v>2184</v>
      </c>
      <c r="B650" s="1878"/>
      <c r="C650" s="1832"/>
      <c r="D650" s="1833"/>
      <c r="E650" s="1832"/>
      <c r="F650" s="1717"/>
      <c r="G650" s="1832"/>
      <c r="H650" s="1881"/>
      <c r="I650" s="1869"/>
      <c r="J650" s="1869"/>
      <c r="K650" s="1869"/>
      <c r="L650" s="1885"/>
      <c r="M650" s="1885"/>
      <c r="N650" s="1885"/>
      <c r="O650" s="1885"/>
      <c r="P650" s="1885"/>
      <c r="Q650" s="1885"/>
      <c r="R650" s="1885"/>
      <c r="S650" s="1885"/>
      <c r="T650" s="1885"/>
      <c r="U650" s="1885"/>
      <c r="V650" s="1885"/>
      <c r="W650" s="1885"/>
      <c r="X650" s="1885"/>
      <c r="Y650" s="1885"/>
    </row>
    <row r="651" spans="1:25" ht="15">
      <c r="A651" s="1897" t="s">
        <v>2184</v>
      </c>
      <c r="B651" s="1878"/>
      <c r="C651" s="1832"/>
      <c r="D651" s="1833"/>
      <c r="E651" s="1832"/>
      <c r="F651" s="1717"/>
      <c r="G651" s="1832"/>
      <c r="H651" s="1881"/>
      <c r="I651" s="1869"/>
      <c r="J651" s="1869"/>
      <c r="K651" s="1869"/>
      <c r="L651" s="1885"/>
      <c r="M651" s="1885"/>
      <c r="N651" s="1885"/>
      <c r="O651" s="1885"/>
      <c r="P651" s="1885"/>
      <c r="Q651" s="1885"/>
      <c r="R651" s="1885"/>
      <c r="S651" s="1885"/>
      <c r="T651" s="1885"/>
      <c r="U651" s="1885"/>
      <c r="V651" s="1885"/>
      <c r="W651" s="1885"/>
      <c r="X651" s="1885"/>
      <c r="Y651" s="1885"/>
    </row>
    <row r="652" spans="1:25" ht="15">
      <c r="A652" s="1897" t="s">
        <v>2184</v>
      </c>
      <c r="B652" s="1878"/>
      <c r="C652" s="1832"/>
      <c r="D652" s="1833"/>
      <c r="E652" s="1832"/>
      <c r="F652" s="1717"/>
      <c r="G652" s="1832"/>
      <c r="H652" s="1881"/>
      <c r="I652" s="1869"/>
      <c r="J652" s="1869"/>
      <c r="K652" s="1869"/>
      <c r="L652" s="1885"/>
      <c r="M652" s="1885"/>
      <c r="N652" s="1885"/>
      <c r="O652" s="1885"/>
      <c r="P652" s="1885"/>
      <c r="Q652" s="1885"/>
      <c r="R652" s="1885"/>
      <c r="S652" s="1885"/>
      <c r="T652" s="1885"/>
      <c r="U652" s="1885"/>
      <c r="V652" s="1885"/>
      <c r="W652" s="1885"/>
      <c r="X652" s="1885"/>
      <c r="Y652" s="1885"/>
    </row>
    <row r="653" spans="1:25" ht="15">
      <c r="A653" s="1897" t="s">
        <v>2184</v>
      </c>
      <c r="B653" s="1878"/>
      <c r="C653" s="1832"/>
      <c r="D653" s="1833"/>
      <c r="E653" s="1832"/>
      <c r="F653" s="1717"/>
      <c r="G653" s="1832"/>
      <c r="H653" s="1881"/>
      <c r="I653" s="1869"/>
      <c r="J653" s="1869"/>
      <c r="K653" s="1869"/>
      <c r="L653" s="1885"/>
      <c r="M653" s="1885"/>
      <c r="N653" s="1885"/>
      <c r="O653" s="1885"/>
      <c r="P653" s="1885"/>
      <c r="Q653" s="1885"/>
      <c r="R653" s="1885"/>
      <c r="S653" s="1885"/>
      <c r="T653" s="1885"/>
      <c r="U653" s="1885"/>
      <c r="V653" s="1885"/>
      <c r="W653" s="1885"/>
      <c r="X653" s="1885"/>
      <c r="Y653" s="1885"/>
    </row>
    <row r="654" spans="1:25" ht="15">
      <c r="A654" s="1897" t="s">
        <v>2184</v>
      </c>
      <c r="B654" s="1878"/>
      <c r="C654" s="1832"/>
      <c r="D654" s="1833"/>
      <c r="E654" s="1832"/>
      <c r="F654" s="1717"/>
      <c r="G654" s="1832"/>
      <c r="H654" s="1881"/>
      <c r="I654" s="1869"/>
      <c r="J654" s="1869"/>
      <c r="K654" s="1869"/>
      <c r="L654" s="1885"/>
      <c r="M654" s="1885"/>
      <c r="N654" s="1885"/>
      <c r="O654" s="1885"/>
      <c r="P654" s="1885"/>
      <c r="Q654" s="1885"/>
      <c r="R654" s="1885"/>
      <c r="S654" s="1885"/>
      <c r="T654" s="1885"/>
      <c r="U654" s="1885"/>
      <c r="V654" s="1885"/>
      <c r="W654" s="1885"/>
      <c r="X654" s="1885"/>
      <c r="Y654" s="1885"/>
    </row>
    <row r="655" spans="1:25" ht="15">
      <c r="A655" s="1897" t="s">
        <v>2184</v>
      </c>
      <c r="B655" s="1878"/>
      <c r="C655" s="1832"/>
      <c r="D655" s="1833"/>
      <c r="E655" s="1832"/>
      <c r="F655" s="1717"/>
      <c r="G655" s="1832"/>
      <c r="H655" s="1881"/>
      <c r="I655" s="1869"/>
      <c r="J655" s="1869"/>
      <c r="K655" s="1869"/>
      <c r="L655" s="1885"/>
      <c r="M655" s="1885"/>
      <c r="N655" s="1885"/>
      <c r="O655" s="1885"/>
      <c r="P655" s="1885"/>
      <c r="Q655" s="1885"/>
      <c r="R655" s="1885"/>
      <c r="S655" s="1885"/>
      <c r="T655" s="1885"/>
      <c r="U655" s="1885"/>
      <c r="V655" s="1885"/>
      <c r="W655" s="1885"/>
      <c r="X655" s="1885"/>
      <c r="Y655" s="1885"/>
    </row>
    <row r="656" spans="1:25" ht="15">
      <c r="A656" s="1897" t="s">
        <v>2184</v>
      </c>
      <c r="B656" s="1878"/>
      <c r="C656" s="1832"/>
      <c r="D656" s="1833"/>
      <c r="E656" s="1832"/>
      <c r="F656" s="1717"/>
      <c r="G656" s="1832"/>
      <c r="H656" s="1881"/>
      <c r="I656" s="1869"/>
      <c r="J656" s="1869"/>
      <c r="K656" s="1869"/>
      <c r="L656" s="1885"/>
      <c r="M656" s="1885"/>
      <c r="N656" s="1885"/>
      <c r="O656" s="1885"/>
      <c r="P656" s="1885"/>
      <c r="Q656" s="1885"/>
      <c r="R656" s="1885"/>
      <c r="S656" s="1885"/>
      <c r="T656" s="1885"/>
      <c r="U656" s="1885"/>
      <c r="V656" s="1885"/>
      <c r="W656" s="1885"/>
      <c r="X656" s="1885"/>
      <c r="Y656" s="1885"/>
    </row>
    <row r="657" spans="1:25" ht="15">
      <c r="A657" s="1897" t="s">
        <v>2184</v>
      </c>
      <c r="B657" s="1878"/>
      <c r="C657" s="1832"/>
      <c r="D657" s="1833"/>
      <c r="E657" s="1832"/>
      <c r="F657" s="1717"/>
      <c r="G657" s="1832"/>
      <c r="H657" s="1881"/>
      <c r="I657" s="1869"/>
      <c r="J657" s="1869"/>
      <c r="K657" s="1869"/>
      <c r="L657" s="1885"/>
      <c r="M657" s="1885"/>
      <c r="N657" s="1885"/>
      <c r="O657" s="1885"/>
      <c r="P657" s="1885"/>
      <c r="Q657" s="1885"/>
      <c r="R657" s="1885"/>
      <c r="S657" s="1885"/>
      <c r="T657" s="1885"/>
      <c r="U657" s="1885"/>
      <c r="V657" s="1885"/>
      <c r="W657" s="1885"/>
      <c r="X657" s="1885"/>
      <c r="Y657" s="1885"/>
    </row>
    <row r="658" spans="1:25" ht="15">
      <c r="A658" s="1897" t="s">
        <v>2184</v>
      </c>
      <c r="B658" s="1878"/>
      <c r="C658" s="1832"/>
      <c r="D658" s="1833"/>
      <c r="E658" s="1832"/>
      <c r="F658" s="1717"/>
      <c r="G658" s="1832"/>
      <c r="H658" s="1881"/>
      <c r="I658" s="1869"/>
      <c r="J658" s="1869"/>
      <c r="K658" s="1869"/>
      <c r="L658" s="1885"/>
      <c r="M658" s="1885"/>
      <c r="N658" s="1885"/>
      <c r="O658" s="1885"/>
      <c r="P658" s="1885"/>
      <c r="Q658" s="1885"/>
      <c r="R658" s="1885"/>
      <c r="S658" s="1885"/>
      <c r="T658" s="1885"/>
      <c r="U658" s="1885"/>
      <c r="V658" s="1885"/>
      <c r="W658" s="1885"/>
      <c r="X658" s="1885"/>
      <c r="Y658" s="1885"/>
    </row>
    <row r="659" spans="1:25" ht="15">
      <c r="A659" s="1897" t="s">
        <v>2184</v>
      </c>
      <c r="B659" s="1878"/>
      <c r="C659" s="1832"/>
      <c r="D659" s="1833"/>
      <c r="E659" s="1832"/>
      <c r="F659" s="1717"/>
      <c r="G659" s="1832"/>
      <c r="H659" s="1881"/>
      <c r="I659" s="1869"/>
      <c r="J659" s="1869"/>
      <c r="K659" s="1869"/>
      <c r="L659" s="1885"/>
      <c r="M659" s="1885"/>
      <c r="N659" s="1885"/>
      <c r="O659" s="1885"/>
      <c r="P659" s="1885"/>
      <c r="Q659" s="1885"/>
      <c r="R659" s="1885"/>
      <c r="S659" s="1885"/>
      <c r="T659" s="1885"/>
      <c r="U659" s="1885"/>
      <c r="V659" s="1885"/>
      <c r="W659" s="1885"/>
      <c r="X659" s="1885"/>
      <c r="Y659" s="1885"/>
    </row>
    <row r="660" spans="1:25" ht="15">
      <c r="A660" s="1897" t="s">
        <v>2184</v>
      </c>
      <c r="B660" s="1878"/>
      <c r="C660" s="1832"/>
      <c r="D660" s="1833"/>
      <c r="E660" s="1832"/>
      <c r="F660" s="1717"/>
      <c r="G660" s="1832"/>
      <c r="H660" s="1881"/>
      <c r="I660" s="1869"/>
      <c r="J660" s="1869"/>
      <c r="K660" s="1869"/>
      <c r="L660" s="1885"/>
      <c r="M660" s="1885"/>
      <c r="N660" s="1885"/>
      <c r="O660" s="1885"/>
      <c r="P660" s="1885"/>
      <c r="Q660" s="1885"/>
      <c r="R660" s="1885"/>
      <c r="S660" s="1885"/>
      <c r="T660" s="1885"/>
      <c r="U660" s="1885"/>
      <c r="V660" s="1885"/>
      <c r="W660" s="1885"/>
      <c r="X660" s="1885"/>
      <c r="Y660" s="1885"/>
    </row>
    <row r="661" spans="1:25" ht="15">
      <c r="A661" s="1897" t="s">
        <v>2184</v>
      </c>
      <c r="B661" s="1878"/>
      <c r="C661" s="1832"/>
      <c r="D661" s="1833"/>
      <c r="E661" s="1832"/>
      <c r="F661" s="1717"/>
      <c r="G661" s="1832"/>
      <c r="H661" s="1881"/>
      <c r="I661" s="1869"/>
      <c r="J661" s="1869"/>
      <c r="K661" s="1869"/>
      <c r="L661" s="1885"/>
      <c r="M661" s="1885"/>
      <c r="N661" s="1885"/>
      <c r="O661" s="1885"/>
      <c r="P661" s="1885"/>
      <c r="Q661" s="1885"/>
      <c r="R661" s="1885"/>
      <c r="S661" s="1885"/>
      <c r="T661" s="1885"/>
      <c r="U661" s="1885"/>
      <c r="V661" s="1885"/>
      <c r="W661" s="1885"/>
      <c r="X661" s="1885"/>
      <c r="Y661" s="1885"/>
    </row>
    <row r="662" spans="1:25" ht="15">
      <c r="A662" s="1897" t="s">
        <v>2184</v>
      </c>
      <c r="B662" s="1878"/>
      <c r="C662" s="1832"/>
      <c r="D662" s="1833"/>
      <c r="E662" s="1832"/>
      <c r="F662" s="1717"/>
      <c r="G662" s="1832"/>
      <c r="H662" s="1881"/>
      <c r="I662" s="1869"/>
      <c r="J662" s="1869"/>
      <c r="K662" s="1869"/>
      <c r="L662" s="1885"/>
      <c r="M662" s="1885"/>
      <c r="N662" s="1885"/>
      <c r="O662" s="1885"/>
      <c r="P662" s="1885"/>
      <c r="Q662" s="1885"/>
      <c r="R662" s="1885"/>
      <c r="S662" s="1885"/>
      <c r="T662" s="1885"/>
      <c r="U662" s="1885"/>
      <c r="V662" s="1885"/>
      <c r="W662" s="1885"/>
      <c r="X662" s="1885"/>
      <c r="Y662" s="1885"/>
    </row>
    <row r="663" spans="1:25" ht="15">
      <c r="A663" s="1897" t="s">
        <v>2184</v>
      </c>
      <c r="B663" s="1878"/>
      <c r="C663" s="1832"/>
      <c r="D663" s="1833"/>
      <c r="E663" s="1832"/>
      <c r="F663" s="1717"/>
      <c r="G663" s="1832"/>
      <c r="H663" s="1881"/>
      <c r="I663" s="1869"/>
      <c r="J663" s="1869"/>
      <c r="K663" s="1869"/>
      <c r="L663" s="1885"/>
      <c r="M663" s="1885"/>
      <c r="N663" s="1885"/>
      <c r="O663" s="1885"/>
      <c r="P663" s="1885"/>
      <c r="Q663" s="1885"/>
      <c r="R663" s="1885"/>
      <c r="S663" s="1885"/>
      <c r="T663" s="1885"/>
      <c r="U663" s="1885"/>
      <c r="V663" s="1885"/>
      <c r="W663" s="1885"/>
      <c r="X663" s="1885"/>
      <c r="Y663" s="1885"/>
    </row>
    <row r="664" spans="1:25" ht="15">
      <c r="A664" s="1897" t="s">
        <v>2184</v>
      </c>
      <c r="B664" s="1878"/>
      <c r="C664" s="1832"/>
      <c r="D664" s="1833"/>
      <c r="E664" s="1832"/>
      <c r="F664" s="1717"/>
      <c r="G664" s="1832"/>
      <c r="H664" s="1881"/>
      <c r="I664" s="1869"/>
      <c r="J664" s="1869"/>
      <c r="K664" s="1869"/>
      <c r="L664" s="1885"/>
      <c r="M664" s="1885"/>
      <c r="N664" s="1885"/>
      <c r="O664" s="1885"/>
      <c r="P664" s="1885"/>
      <c r="Q664" s="1885"/>
      <c r="R664" s="1885"/>
      <c r="S664" s="1885"/>
      <c r="T664" s="1885"/>
      <c r="U664" s="1885"/>
      <c r="V664" s="1885"/>
      <c r="W664" s="1885"/>
      <c r="X664" s="1885"/>
      <c r="Y664" s="1885"/>
    </row>
    <row r="665" spans="1:25" ht="15">
      <c r="A665" s="1897" t="s">
        <v>2184</v>
      </c>
      <c r="B665" s="1878"/>
      <c r="C665" s="1832"/>
      <c r="D665" s="1833"/>
      <c r="E665" s="1832"/>
      <c r="F665" s="1717"/>
      <c r="G665" s="1832"/>
      <c r="H665" s="1881"/>
      <c r="I665" s="1869"/>
      <c r="J665" s="1869"/>
      <c r="K665" s="1869"/>
      <c r="L665" s="1885"/>
      <c r="M665" s="1885"/>
      <c r="N665" s="1885"/>
      <c r="O665" s="1885"/>
      <c r="P665" s="1885"/>
      <c r="Q665" s="1885"/>
      <c r="R665" s="1885"/>
      <c r="S665" s="1885"/>
      <c r="T665" s="1885"/>
      <c r="U665" s="1885"/>
      <c r="V665" s="1885"/>
      <c r="W665" s="1885"/>
      <c r="X665" s="1885"/>
      <c r="Y665" s="1885"/>
    </row>
    <row r="666" spans="1:25" ht="15">
      <c r="A666" s="1897" t="s">
        <v>2184</v>
      </c>
      <c r="B666" s="1878"/>
      <c r="C666" s="1832"/>
      <c r="D666" s="1833"/>
      <c r="E666" s="1832"/>
      <c r="F666" s="1717"/>
      <c r="G666" s="1832"/>
      <c r="H666" s="1881"/>
      <c r="I666" s="1869"/>
      <c r="J666" s="1869"/>
      <c r="K666" s="1869"/>
      <c r="L666" s="1885"/>
      <c r="M666" s="1885"/>
      <c r="N666" s="1885"/>
      <c r="O666" s="1885"/>
      <c r="P666" s="1885"/>
      <c r="Q666" s="1885"/>
      <c r="R666" s="1885"/>
      <c r="S666" s="1885"/>
      <c r="T666" s="1885"/>
      <c r="U666" s="1885"/>
      <c r="V666" s="1885"/>
      <c r="W666" s="1885"/>
      <c r="X666" s="1885"/>
      <c r="Y666" s="1885"/>
    </row>
    <row r="667" spans="1:25" ht="15">
      <c r="A667" s="1897" t="s">
        <v>2184</v>
      </c>
      <c r="B667" s="1878"/>
      <c r="C667" s="1832"/>
      <c r="D667" s="1833"/>
      <c r="E667" s="1832"/>
      <c r="F667" s="1717"/>
      <c r="G667" s="1832"/>
      <c r="H667" s="1881"/>
      <c r="I667" s="1869"/>
      <c r="J667" s="1869"/>
      <c r="K667" s="1869"/>
      <c r="L667" s="1885"/>
      <c r="M667" s="1885"/>
      <c r="N667" s="1885"/>
      <c r="O667" s="1885"/>
      <c r="P667" s="1885"/>
      <c r="Q667" s="1885"/>
      <c r="R667" s="1885"/>
      <c r="S667" s="1885"/>
      <c r="T667" s="1885"/>
      <c r="U667" s="1885"/>
      <c r="V667" s="1885"/>
      <c r="W667" s="1885"/>
      <c r="X667" s="1885"/>
      <c r="Y667" s="1885"/>
    </row>
    <row r="668" spans="1:25" ht="15">
      <c r="A668" s="1897" t="s">
        <v>2184</v>
      </c>
      <c r="B668" s="1878"/>
      <c r="C668" s="1832"/>
      <c r="D668" s="1833"/>
      <c r="E668" s="1832"/>
      <c r="F668" s="1717"/>
      <c r="G668" s="1832"/>
      <c r="H668" s="1881"/>
      <c r="I668" s="1869"/>
      <c r="J668" s="1869"/>
      <c r="K668" s="1869"/>
      <c r="L668" s="1885"/>
      <c r="M668" s="1885"/>
      <c r="N668" s="1885"/>
      <c r="O668" s="1885"/>
      <c r="P668" s="1885"/>
      <c r="Q668" s="1885"/>
      <c r="R668" s="1885"/>
      <c r="S668" s="1885"/>
      <c r="T668" s="1885"/>
      <c r="U668" s="1885"/>
      <c r="V668" s="1885"/>
      <c r="W668" s="1885"/>
      <c r="X668" s="1885"/>
      <c r="Y668" s="1885"/>
    </row>
    <row r="669" spans="1:25" ht="15">
      <c r="A669" s="1897" t="s">
        <v>2184</v>
      </c>
      <c r="B669" s="1878"/>
      <c r="C669" s="1832"/>
      <c r="D669" s="1833"/>
      <c r="E669" s="1832"/>
      <c r="F669" s="1717"/>
      <c r="G669" s="1832"/>
      <c r="H669" s="1881"/>
      <c r="I669" s="1869"/>
      <c r="J669" s="1869"/>
      <c r="K669" s="1869"/>
      <c r="L669" s="1885"/>
      <c r="M669" s="1885"/>
      <c r="N669" s="1885"/>
      <c r="O669" s="1885"/>
      <c r="P669" s="1885"/>
      <c r="Q669" s="1885"/>
      <c r="R669" s="1885"/>
      <c r="S669" s="1885"/>
      <c r="T669" s="1885"/>
      <c r="U669" s="1885"/>
      <c r="V669" s="1885"/>
      <c r="W669" s="1885"/>
      <c r="X669" s="1885"/>
      <c r="Y669" s="1885"/>
    </row>
    <row r="670" spans="1:25" ht="15">
      <c r="A670" s="1897" t="s">
        <v>2184</v>
      </c>
      <c r="B670" s="1878"/>
      <c r="C670" s="1832"/>
      <c r="D670" s="1833"/>
      <c r="E670" s="1832"/>
      <c r="F670" s="1717"/>
      <c r="G670" s="1832"/>
      <c r="H670" s="1881"/>
      <c r="I670" s="1869"/>
      <c r="J670" s="1869"/>
      <c r="K670" s="1869"/>
      <c r="L670" s="1885"/>
      <c r="M670" s="1885"/>
      <c r="N670" s="1885"/>
      <c r="O670" s="1885"/>
      <c r="P670" s="1885"/>
      <c r="Q670" s="1885"/>
      <c r="R670" s="1885"/>
      <c r="S670" s="1885"/>
      <c r="T670" s="1885"/>
      <c r="U670" s="1885"/>
      <c r="V670" s="1885"/>
      <c r="W670" s="1885"/>
      <c r="X670" s="1885"/>
      <c r="Y670" s="1885"/>
    </row>
    <row r="671" spans="1:25" ht="15">
      <c r="A671" s="1897" t="s">
        <v>2184</v>
      </c>
      <c r="B671" s="1878"/>
      <c r="C671" s="1832"/>
      <c r="D671" s="1833"/>
      <c r="E671" s="1832"/>
      <c r="F671" s="1717"/>
      <c r="G671" s="1832"/>
      <c r="H671" s="1881"/>
      <c r="I671" s="1869"/>
      <c r="J671" s="1869"/>
      <c r="K671" s="1869"/>
      <c r="L671" s="1885"/>
      <c r="M671" s="1885"/>
      <c r="N671" s="1885"/>
      <c r="O671" s="1885"/>
      <c r="P671" s="1885"/>
      <c r="Q671" s="1885"/>
      <c r="R671" s="1885"/>
      <c r="S671" s="1885"/>
      <c r="T671" s="1885"/>
      <c r="U671" s="1885"/>
      <c r="V671" s="1885"/>
      <c r="W671" s="1885"/>
      <c r="X671" s="1885"/>
      <c r="Y671" s="1885"/>
    </row>
    <row r="672" spans="1:25" ht="15">
      <c r="A672" s="1897" t="s">
        <v>2184</v>
      </c>
      <c r="B672" s="1878"/>
      <c r="C672" s="1832"/>
      <c r="D672" s="1833"/>
      <c r="E672" s="1832"/>
      <c r="F672" s="1717"/>
      <c r="G672" s="1832"/>
      <c r="H672" s="1881"/>
      <c r="I672" s="1869"/>
      <c r="J672" s="1869"/>
      <c r="K672" s="1869"/>
      <c r="L672" s="1885"/>
      <c r="M672" s="1885"/>
      <c r="N672" s="1885"/>
      <c r="O672" s="1885"/>
      <c r="P672" s="1885"/>
      <c r="Q672" s="1885"/>
      <c r="R672" s="1885"/>
      <c r="S672" s="1885"/>
      <c r="T672" s="1885"/>
      <c r="U672" s="1885"/>
      <c r="V672" s="1885"/>
      <c r="W672" s="1885"/>
      <c r="X672" s="1885"/>
      <c r="Y672" s="1885"/>
    </row>
    <row r="673" spans="1:25" ht="15">
      <c r="A673" s="1897" t="s">
        <v>2184</v>
      </c>
      <c r="B673" s="1878"/>
      <c r="C673" s="1832"/>
      <c r="D673" s="1833"/>
      <c r="E673" s="1832"/>
      <c r="F673" s="1717"/>
      <c r="G673" s="1832"/>
      <c r="H673" s="1881"/>
      <c r="I673" s="1869"/>
      <c r="J673" s="1869"/>
      <c r="K673" s="1869"/>
      <c r="L673" s="1885"/>
      <c r="M673" s="1885"/>
      <c r="N673" s="1885"/>
      <c r="O673" s="1885"/>
      <c r="P673" s="1885"/>
      <c r="Q673" s="1885"/>
      <c r="R673" s="1885"/>
      <c r="S673" s="1885"/>
      <c r="T673" s="1885"/>
      <c r="U673" s="1885"/>
      <c r="V673" s="1885"/>
      <c r="W673" s="1885"/>
      <c r="X673" s="1885"/>
      <c r="Y673" s="1885"/>
    </row>
    <row r="674" spans="1:25" ht="15">
      <c r="A674" s="1897" t="s">
        <v>2184</v>
      </c>
      <c r="B674" s="1878"/>
      <c r="C674" s="1832"/>
      <c r="D674" s="1833"/>
      <c r="E674" s="1832"/>
      <c r="F674" s="1717"/>
      <c r="G674" s="1832"/>
      <c r="H674" s="1881"/>
      <c r="I674" s="1869"/>
      <c r="J674" s="1869"/>
      <c r="K674" s="1869"/>
      <c r="L674" s="1885"/>
      <c r="M674" s="1885"/>
      <c r="N674" s="1885"/>
      <c r="O674" s="1885"/>
      <c r="P674" s="1885"/>
      <c r="Q674" s="1885"/>
      <c r="R674" s="1885"/>
      <c r="S674" s="1885"/>
      <c r="T674" s="1885"/>
      <c r="U674" s="1885"/>
      <c r="V674" s="1885"/>
      <c r="W674" s="1885"/>
      <c r="X674" s="1885"/>
      <c r="Y674" s="1885"/>
    </row>
    <row r="675" spans="1:25" ht="18">
      <c r="A675" s="1873"/>
      <c r="B675" s="1893" t="s">
        <v>2181</v>
      </c>
      <c r="C675" s="1898"/>
      <c r="D675" s="1898"/>
      <c r="E675" s="1898"/>
      <c r="F675" s="1717"/>
      <c r="G675" s="1717"/>
      <c r="H675" s="1717"/>
      <c r="I675" s="1869"/>
      <c r="J675" s="1869"/>
      <c r="K675" s="1869" t="s">
        <v>1716</v>
      </c>
      <c r="L675" s="1885"/>
      <c r="M675" s="1885"/>
      <c r="N675" s="1885"/>
      <c r="O675" s="1885"/>
      <c r="P675" s="1885"/>
      <c r="Q675" s="1885"/>
      <c r="R675" s="1885"/>
      <c r="S675" s="1885"/>
      <c r="T675" s="1885"/>
      <c r="U675" s="1885"/>
      <c r="V675" s="1885"/>
      <c r="W675" s="1885"/>
      <c r="X675" s="1885"/>
      <c r="Y675" s="1885"/>
    </row>
    <row r="676" spans="1:25" ht="18">
      <c r="A676" s="1873"/>
      <c r="B676" s="1899" t="s">
        <v>2185</v>
      </c>
      <c r="C676" s="1896"/>
      <c r="D676" s="1896"/>
      <c r="E676" s="1872"/>
      <c r="F676" s="1717"/>
      <c r="G676" s="1717"/>
      <c r="H676" s="1717"/>
      <c r="I676" s="1869"/>
      <c r="J676" s="1869"/>
      <c r="K676" s="1869" t="s">
        <v>1716</v>
      </c>
      <c r="L676" s="1885"/>
      <c r="M676" s="1885"/>
      <c r="N676" s="1885"/>
      <c r="O676" s="1885"/>
      <c r="P676" s="1885"/>
      <c r="Q676" s="1885"/>
      <c r="R676" s="1885"/>
      <c r="S676" s="1885"/>
      <c r="T676" s="1885"/>
      <c r="U676" s="1885"/>
      <c r="V676" s="1885"/>
      <c r="W676" s="1885"/>
      <c r="X676" s="1885"/>
      <c r="Y676" s="1885"/>
    </row>
    <row r="677" spans="1:25" ht="15">
      <c r="A677" s="1897" t="s">
        <v>2186</v>
      </c>
      <c r="B677" s="1878"/>
      <c r="C677" s="1832"/>
      <c r="D677" s="1833"/>
      <c r="E677" s="1832"/>
      <c r="F677" s="1717"/>
      <c r="G677" s="1832"/>
      <c r="H677" s="1881"/>
      <c r="I677" s="1869"/>
      <c r="J677" s="1869"/>
      <c r="K677" s="1869"/>
      <c r="L677" s="1885"/>
      <c r="M677" s="1885"/>
      <c r="N677" s="1885"/>
      <c r="O677" s="1885"/>
      <c r="P677" s="1885"/>
      <c r="Q677" s="1885"/>
      <c r="R677" s="1885"/>
      <c r="S677" s="1885"/>
      <c r="T677" s="1885"/>
      <c r="U677" s="1885"/>
      <c r="V677" s="1885"/>
      <c r="W677" s="1885"/>
      <c r="X677" s="1885"/>
      <c r="Y677" s="1885"/>
    </row>
    <row r="678" spans="1:25" ht="15">
      <c r="A678" s="1897" t="s">
        <v>2186</v>
      </c>
      <c r="B678" s="1878"/>
      <c r="C678" s="1832"/>
      <c r="D678" s="1833"/>
      <c r="E678" s="1832"/>
      <c r="F678" s="1717"/>
      <c r="G678" s="1832"/>
      <c r="H678" s="1881"/>
      <c r="I678" s="1869"/>
      <c r="J678" s="1869"/>
      <c r="K678" s="1869"/>
      <c r="L678" s="1885"/>
      <c r="M678" s="1885"/>
      <c r="N678" s="1885"/>
      <c r="O678" s="1885"/>
      <c r="P678" s="1885"/>
      <c r="Q678" s="1885"/>
      <c r="R678" s="1885"/>
      <c r="S678" s="1885"/>
      <c r="T678" s="1885"/>
      <c r="U678" s="1885"/>
      <c r="V678" s="1885"/>
      <c r="W678" s="1885"/>
      <c r="X678" s="1885"/>
      <c r="Y678" s="1885"/>
    </row>
    <row r="679" spans="1:25" ht="15">
      <c r="A679" s="1897" t="s">
        <v>2186</v>
      </c>
      <c r="B679" s="1878"/>
      <c r="C679" s="1832"/>
      <c r="D679" s="1833"/>
      <c r="E679" s="1832"/>
      <c r="F679" s="1717"/>
      <c r="G679" s="1832"/>
      <c r="H679" s="1881"/>
      <c r="I679" s="1869"/>
      <c r="J679" s="1869"/>
      <c r="K679" s="1869"/>
      <c r="L679" s="1885"/>
      <c r="M679" s="1885"/>
      <c r="N679" s="1885"/>
      <c r="O679" s="1885"/>
      <c r="P679" s="1885"/>
      <c r="Q679" s="1885"/>
      <c r="R679" s="1885"/>
      <c r="S679" s="1885"/>
      <c r="T679" s="1885"/>
      <c r="U679" s="1885"/>
      <c r="V679" s="1885"/>
      <c r="W679" s="1885"/>
      <c r="X679" s="1885"/>
      <c r="Y679" s="1885"/>
    </row>
    <row r="680" spans="1:25" ht="15">
      <c r="A680" s="1897" t="s">
        <v>2186</v>
      </c>
      <c r="B680" s="1878"/>
      <c r="C680" s="1832"/>
      <c r="D680" s="1833"/>
      <c r="E680" s="1832"/>
      <c r="F680" s="1717"/>
      <c r="G680" s="1832"/>
      <c r="H680" s="1881"/>
      <c r="I680" s="1869"/>
      <c r="J680" s="1869"/>
      <c r="K680" s="1869"/>
      <c r="L680" s="1885"/>
      <c r="M680" s="1885"/>
      <c r="N680" s="1885"/>
      <c r="O680" s="1885"/>
      <c r="P680" s="1885"/>
      <c r="Q680" s="1885"/>
      <c r="R680" s="1885"/>
      <c r="S680" s="1885"/>
      <c r="T680" s="1885"/>
      <c r="U680" s="1885"/>
      <c r="V680" s="1885"/>
      <c r="W680" s="1885"/>
      <c r="X680" s="1885"/>
      <c r="Y680" s="1885"/>
    </row>
    <row r="681" spans="1:25" ht="15">
      <c r="A681" s="1897" t="s">
        <v>2186</v>
      </c>
      <c r="B681" s="1878"/>
      <c r="C681" s="1832"/>
      <c r="D681" s="1833"/>
      <c r="E681" s="1832"/>
      <c r="F681" s="1717"/>
      <c r="G681" s="1832"/>
      <c r="H681" s="1881"/>
      <c r="I681" s="1869"/>
      <c r="J681" s="1869"/>
      <c r="K681" s="1869"/>
      <c r="L681" s="1885"/>
      <c r="M681" s="1885"/>
      <c r="N681" s="1885"/>
      <c r="O681" s="1885"/>
      <c r="P681" s="1885"/>
      <c r="Q681" s="1885"/>
      <c r="R681" s="1885"/>
      <c r="S681" s="1885"/>
      <c r="T681" s="1885"/>
      <c r="U681" s="1885"/>
      <c r="V681" s="1885"/>
      <c r="W681" s="1885"/>
      <c r="X681" s="1885"/>
      <c r="Y681" s="1885"/>
    </row>
    <row r="682" spans="1:25" ht="15">
      <c r="A682" s="1897" t="s">
        <v>2186</v>
      </c>
      <c r="B682" s="1878"/>
      <c r="C682" s="1832"/>
      <c r="D682" s="1833"/>
      <c r="E682" s="1832"/>
      <c r="F682" s="1717"/>
      <c r="G682" s="1832"/>
      <c r="H682" s="1881"/>
      <c r="I682" s="1869"/>
      <c r="J682" s="1869"/>
      <c r="K682" s="1869"/>
      <c r="L682" s="1885"/>
      <c r="M682" s="1885"/>
      <c r="N682" s="1885"/>
      <c r="O682" s="1885"/>
      <c r="P682" s="1885"/>
      <c r="Q682" s="1885"/>
      <c r="R682" s="1885"/>
      <c r="S682" s="1885"/>
      <c r="T682" s="1885"/>
      <c r="U682" s="1885"/>
      <c r="V682" s="1885"/>
      <c r="W682" s="1885"/>
      <c r="X682" s="1885"/>
      <c r="Y682" s="1885"/>
    </row>
    <row r="683" spans="1:25" ht="15">
      <c r="A683" s="1897" t="s">
        <v>2186</v>
      </c>
      <c r="B683" s="1878"/>
      <c r="C683" s="1832"/>
      <c r="D683" s="1833"/>
      <c r="E683" s="1832"/>
      <c r="F683" s="1717"/>
      <c r="G683" s="1832"/>
      <c r="H683" s="1881"/>
      <c r="I683" s="1869"/>
      <c r="J683" s="1869"/>
      <c r="K683" s="1869"/>
      <c r="L683" s="1885"/>
      <c r="M683" s="1885"/>
      <c r="N683" s="1885"/>
      <c r="O683" s="1885"/>
      <c r="P683" s="1885"/>
      <c r="Q683" s="1885"/>
      <c r="R683" s="1885"/>
      <c r="S683" s="1885"/>
      <c r="T683" s="1885"/>
      <c r="U683" s="1885"/>
      <c r="V683" s="1885"/>
      <c r="W683" s="1885"/>
      <c r="X683" s="1885"/>
      <c r="Y683" s="1885"/>
    </row>
    <row r="684" spans="1:25" ht="15">
      <c r="A684" s="1897" t="s">
        <v>2186</v>
      </c>
      <c r="B684" s="1878"/>
      <c r="C684" s="1832"/>
      <c r="D684" s="1833"/>
      <c r="E684" s="1832"/>
      <c r="F684" s="1717"/>
      <c r="G684" s="1832"/>
      <c r="H684" s="1881"/>
      <c r="I684" s="1869"/>
      <c r="J684" s="1869"/>
      <c r="K684" s="1869"/>
      <c r="L684" s="1885"/>
      <c r="M684" s="1885"/>
      <c r="N684" s="1885"/>
      <c r="O684" s="1885"/>
      <c r="P684" s="1885"/>
      <c r="Q684" s="1885"/>
      <c r="R684" s="1885"/>
      <c r="S684" s="1885"/>
      <c r="T684" s="1885"/>
      <c r="U684" s="1885"/>
      <c r="V684" s="1885"/>
      <c r="W684" s="1885"/>
      <c r="X684" s="1885"/>
      <c r="Y684" s="1885"/>
    </row>
    <row r="685" spans="1:25" ht="15">
      <c r="A685" s="1897" t="s">
        <v>2186</v>
      </c>
      <c r="B685" s="1878"/>
      <c r="C685" s="1832"/>
      <c r="D685" s="1833"/>
      <c r="E685" s="1832"/>
      <c r="F685" s="1717"/>
      <c r="G685" s="1832"/>
      <c r="H685" s="1881"/>
      <c r="I685" s="1869"/>
      <c r="J685" s="1869"/>
      <c r="K685" s="1869"/>
      <c r="L685" s="1885"/>
      <c r="M685" s="1885"/>
      <c r="N685" s="1885"/>
      <c r="O685" s="1885"/>
      <c r="P685" s="1885"/>
      <c r="Q685" s="1885"/>
      <c r="R685" s="1885"/>
      <c r="S685" s="1885"/>
      <c r="T685" s="1885"/>
      <c r="U685" s="1885"/>
      <c r="V685" s="1885"/>
      <c r="W685" s="1885"/>
      <c r="X685" s="1885"/>
      <c r="Y685" s="1885"/>
    </row>
    <row r="686" spans="1:25" ht="15">
      <c r="A686" s="1897" t="s">
        <v>2186</v>
      </c>
      <c r="B686" s="1878"/>
      <c r="C686" s="1832"/>
      <c r="D686" s="1833"/>
      <c r="E686" s="1832"/>
      <c r="F686" s="1717"/>
      <c r="G686" s="1832"/>
      <c r="H686" s="1881"/>
      <c r="I686" s="1869"/>
      <c r="J686" s="1869"/>
      <c r="K686" s="1869"/>
      <c r="L686" s="1885"/>
      <c r="M686" s="1885"/>
      <c r="N686" s="1885"/>
      <c r="O686" s="1885"/>
      <c r="P686" s="1885"/>
      <c r="Q686" s="1885"/>
      <c r="R686" s="1885"/>
      <c r="S686" s="1885"/>
      <c r="T686" s="1885"/>
      <c r="U686" s="1885"/>
      <c r="V686" s="1885"/>
      <c r="W686" s="1885"/>
      <c r="X686" s="1885"/>
      <c r="Y686" s="1885"/>
    </row>
    <row r="687" spans="1:25" ht="15">
      <c r="A687" s="1897" t="s">
        <v>2186</v>
      </c>
      <c r="B687" s="1878"/>
      <c r="C687" s="1832"/>
      <c r="D687" s="1833"/>
      <c r="E687" s="1832"/>
      <c r="F687" s="1717"/>
      <c r="G687" s="1832"/>
      <c r="H687" s="1881"/>
      <c r="I687" s="1869"/>
      <c r="J687" s="1869"/>
      <c r="K687" s="1869"/>
      <c r="L687" s="1885"/>
      <c r="M687" s="1885"/>
      <c r="N687" s="1885"/>
      <c r="O687" s="1885"/>
      <c r="P687" s="1885"/>
      <c r="Q687" s="1885"/>
      <c r="R687" s="1885"/>
      <c r="S687" s="1885"/>
      <c r="T687" s="1885"/>
      <c r="U687" s="1885"/>
      <c r="V687" s="1885"/>
      <c r="W687" s="1885"/>
      <c r="X687" s="1885"/>
      <c r="Y687" s="1885"/>
    </row>
    <row r="688" spans="1:25" ht="15">
      <c r="A688" s="1897" t="s">
        <v>2186</v>
      </c>
      <c r="B688" s="1878"/>
      <c r="C688" s="1832"/>
      <c r="D688" s="1833"/>
      <c r="E688" s="1832"/>
      <c r="F688" s="1717"/>
      <c r="G688" s="1832"/>
      <c r="H688" s="1881"/>
      <c r="I688" s="1869"/>
      <c r="J688" s="1869"/>
      <c r="K688" s="1869"/>
      <c r="L688" s="1885"/>
      <c r="M688" s="1885"/>
      <c r="N688" s="1885"/>
      <c r="O688" s="1885"/>
      <c r="P688" s="1885"/>
      <c r="Q688" s="1885"/>
      <c r="R688" s="1885"/>
      <c r="S688" s="1885"/>
      <c r="T688" s="1885"/>
      <c r="U688" s="1885"/>
      <c r="V688" s="1885"/>
      <c r="W688" s="1885"/>
      <c r="X688" s="1885"/>
      <c r="Y688" s="1885"/>
    </row>
    <row r="689" spans="1:25" ht="15">
      <c r="A689" s="1897" t="s">
        <v>2186</v>
      </c>
      <c r="B689" s="1878"/>
      <c r="C689" s="1832"/>
      <c r="D689" s="1833"/>
      <c r="E689" s="1832"/>
      <c r="F689" s="1717"/>
      <c r="G689" s="1832"/>
      <c r="H689" s="1881"/>
      <c r="I689" s="1869"/>
      <c r="J689" s="1869"/>
      <c r="K689" s="1869"/>
      <c r="L689" s="1885"/>
      <c r="M689" s="1885"/>
      <c r="N689" s="1885"/>
      <c r="O689" s="1885"/>
      <c r="P689" s="1885"/>
      <c r="Q689" s="1885"/>
      <c r="R689" s="1885"/>
      <c r="S689" s="1885"/>
      <c r="T689" s="1885"/>
      <c r="U689" s="1885"/>
      <c r="V689" s="1885"/>
      <c r="W689" s="1885"/>
      <c r="X689" s="1885"/>
      <c r="Y689" s="1885"/>
    </row>
    <row r="690" spans="1:25" ht="15">
      <c r="A690" s="1897" t="s">
        <v>2186</v>
      </c>
      <c r="B690" s="1878"/>
      <c r="C690" s="1832"/>
      <c r="D690" s="1833"/>
      <c r="E690" s="1832"/>
      <c r="F690" s="1717"/>
      <c r="G690" s="1832"/>
      <c r="H690" s="1881"/>
      <c r="I690" s="1869"/>
      <c r="J690" s="1869"/>
      <c r="K690" s="1869"/>
      <c r="L690" s="1885"/>
      <c r="M690" s="1885"/>
      <c r="N690" s="1885"/>
      <c r="O690" s="1885"/>
      <c r="P690" s="1885"/>
      <c r="Q690" s="1885"/>
      <c r="R690" s="1885"/>
      <c r="S690" s="1885"/>
      <c r="T690" s="1885"/>
      <c r="U690" s="1885"/>
      <c r="V690" s="1885"/>
      <c r="W690" s="1885"/>
      <c r="X690" s="1885"/>
      <c r="Y690" s="1885"/>
    </row>
    <row r="691" spans="1:25" ht="15">
      <c r="A691" s="1897" t="s">
        <v>2186</v>
      </c>
      <c r="B691" s="1878"/>
      <c r="C691" s="1832"/>
      <c r="D691" s="1833"/>
      <c r="E691" s="1832"/>
      <c r="F691" s="1717"/>
      <c r="G691" s="1832"/>
      <c r="H691" s="1881"/>
      <c r="I691" s="1869"/>
      <c r="J691" s="1869"/>
      <c r="K691" s="1869"/>
      <c r="L691" s="1885"/>
      <c r="M691" s="1885"/>
      <c r="N691" s="1885"/>
      <c r="O691" s="1885"/>
      <c r="P691" s="1885"/>
      <c r="Q691" s="1885"/>
      <c r="R691" s="1885"/>
      <c r="S691" s="1885"/>
      <c r="T691" s="1885"/>
      <c r="U691" s="1885"/>
      <c r="V691" s="1885"/>
      <c r="W691" s="1885"/>
      <c r="X691" s="1885"/>
      <c r="Y691" s="1885"/>
    </row>
    <row r="692" spans="1:25" ht="15">
      <c r="A692" s="1897" t="s">
        <v>2186</v>
      </c>
      <c r="B692" s="1878"/>
      <c r="C692" s="1832"/>
      <c r="D692" s="1833"/>
      <c r="E692" s="1832"/>
      <c r="F692" s="1717"/>
      <c r="G692" s="1832"/>
      <c r="H692" s="1881"/>
      <c r="I692" s="1869"/>
      <c r="J692" s="1869"/>
      <c r="K692" s="1869"/>
      <c r="L692" s="1885"/>
      <c r="M692" s="1885"/>
      <c r="N692" s="1885"/>
      <c r="O692" s="1885"/>
      <c r="P692" s="1885"/>
      <c r="Q692" s="1885"/>
      <c r="R692" s="1885"/>
      <c r="S692" s="1885"/>
      <c r="T692" s="1885"/>
      <c r="U692" s="1885"/>
      <c r="V692" s="1885"/>
      <c r="W692" s="1885"/>
      <c r="X692" s="1885"/>
      <c r="Y692" s="1885"/>
    </row>
    <row r="693" spans="1:25" ht="15">
      <c r="A693" s="1897" t="s">
        <v>2186</v>
      </c>
      <c r="B693" s="1878"/>
      <c r="C693" s="1832"/>
      <c r="D693" s="1833"/>
      <c r="E693" s="1832"/>
      <c r="F693" s="1717"/>
      <c r="G693" s="1832"/>
      <c r="H693" s="1881"/>
      <c r="I693" s="1869"/>
      <c r="J693" s="1869"/>
      <c r="K693" s="1869"/>
      <c r="L693" s="1885"/>
      <c r="M693" s="1885"/>
      <c r="N693" s="1885"/>
      <c r="O693" s="1885"/>
      <c r="P693" s="1885"/>
      <c r="Q693" s="1885"/>
      <c r="R693" s="1885"/>
      <c r="S693" s="1885"/>
      <c r="T693" s="1885"/>
      <c r="U693" s="1885"/>
      <c r="V693" s="1885"/>
      <c r="W693" s="1885"/>
      <c r="X693" s="1885"/>
      <c r="Y693" s="1885"/>
    </row>
    <row r="694" spans="1:25" ht="15">
      <c r="A694" s="1897" t="s">
        <v>2186</v>
      </c>
      <c r="B694" s="1878"/>
      <c r="C694" s="1832"/>
      <c r="D694" s="1833"/>
      <c r="E694" s="1832"/>
      <c r="F694" s="1717"/>
      <c r="G694" s="1832"/>
      <c r="H694" s="1881"/>
      <c r="I694" s="1869"/>
      <c r="J694" s="1869"/>
      <c r="K694" s="1869"/>
      <c r="L694" s="1885"/>
      <c r="M694" s="1885"/>
      <c r="N694" s="1885"/>
      <c r="O694" s="1885"/>
      <c r="P694" s="1885"/>
      <c r="Q694" s="1885"/>
      <c r="R694" s="1885"/>
      <c r="S694" s="1885"/>
      <c r="T694" s="1885"/>
      <c r="U694" s="1885"/>
      <c r="V694" s="1885"/>
      <c r="W694" s="1885"/>
      <c r="X694" s="1885"/>
      <c r="Y694" s="1885"/>
    </row>
    <row r="695" spans="1:25" ht="15">
      <c r="A695" s="1897" t="s">
        <v>2186</v>
      </c>
      <c r="B695" s="1878"/>
      <c r="C695" s="1832"/>
      <c r="D695" s="1833"/>
      <c r="E695" s="1832"/>
      <c r="F695" s="1717"/>
      <c r="G695" s="1832"/>
      <c r="H695" s="1881"/>
      <c r="I695" s="1869"/>
      <c r="J695" s="1869"/>
      <c r="K695" s="1869"/>
      <c r="L695" s="1885"/>
      <c r="M695" s="1885"/>
      <c r="N695" s="1885"/>
      <c r="O695" s="1885"/>
      <c r="P695" s="1885"/>
      <c r="Q695" s="1885"/>
      <c r="R695" s="1885"/>
      <c r="S695" s="1885"/>
      <c r="T695" s="1885"/>
      <c r="U695" s="1885"/>
      <c r="V695" s="1885"/>
      <c r="W695" s="1885"/>
      <c r="X695" s="1885"/>
      <c r="Y695" s="1885"/>
    </row>
    <row r="696" spans="1:25" ht="15">
      <c r="A696" s="1897" t="s">
        <v>2186</v>
      </c>
      <c r="B696" s="1878"/>
      <c r="C696" s="1832"/>
      <c r="D696" s="1833"/>
      <c r="E696" s="1832"/>
      <c r="F696" s="1717"/>
      <c r="G696" s="1832"/>
      <c r="H696" s="1881"/>
      <c r="I696" s="1869"/>
      <c r="J696" s="1869"/>
      <c r="K696" s="1869"/>
      <c r="L696" s="1885"/>
      <c r="M696" s="1885"/>
      <c r="N696" s="1885"/>
      <c r="O696" s="1885"/>
      <c r="P696" s="1885"/>
      <c r="Q696" s="1885"/>
      <c r="R696" s="1885"/>
      <c r="S696" s="1885"/>
      <c r="T696" s="1885"/>
      <c r="U696" s="1885"/>
      <c r="V696" s="1885"/>
      <c r="W696" s="1885"/>
      <c r="X696" s="1885"/>
      <c r="Y696" s="1885"/>
    </row>
    <row r="697" spans="1:25" ht="15">
      <c r="A697" s="1897" t="s">
        <v>2186</v>
      </c>
      <c r="B697" s="1878"/>
      <c r="C697" s="1832"/>
      <c r="D697" s="1833"/>
      <c r="E697" s="1832"/>
      <c r="F697" s="1717"/>
      <c r="G697" s="1832"/>
      <c r="H697" s="1881"/>
      <c r="I697" s="1869"/>
      <c r="J697" s="1869"/>
      <c r="K697" s="1869"/>
      <c r="L697" s="1885"/>
      <c r="M697" s="1885"/>
      <c r="N697" s="1885"/>
      <c r="O697" s="1885"/>
      <c r="P697" s="1885"/>
      <c r="Q697" s="1885"/>
      <c r="R697" s="1885"/>
      <c r="S697" s="1885"/>
      <c r="T697" s="1885"/>
      <c r="U697" s="1885"/>
      <c r="V697" s="1885"/>
      <c r="W697" s="1885"/>
      <c r="X697" s="1885"/>
      <c r="Y697" s="1885"/>
    </row>
    <row r="698" spans="1:25" ht="18">
      <c r="A698" s="1873"/>
      <c r="B698" s="1893" t="s">
        <v>2181</v>
      </c>
      <c r="C698" s="1898"/>
      <c r="D698" s="1898"/>
      <c r="E698" s="1898"/>
      <c r="F698" s="1717"/>
      <c r="G698" s="1717"/>
      <c r="H698" s="1717"/>
      <c r="I698" s="1869"/>
      <c r="J698" s="1869"/>
      <c r="K698" s="1869" t="s">
        <v>1716</v>
      </c>
      <c r="L698" s="1885"/>
      <c r="M698" s="1885"/>
      <c r="N698" s="1885"/>
      <c r="O698" s="1885"/>
      <c r="P698" s="1885"/>
      <c r="Q698" s="1885"/>
      <c r="R698" s="1885"/>
      <c r="S698" s="1885"/>
      <c r="T698" s="1885"/>
      <c r="U698" s="1885"/>
      <c r="V698" s="1885"/>
      <c r="W698" s="1885"/>
      <c r="X698" s="1885"/>
      <c r="Y698" s="1885"/>
    </row>
    <row r="699" spans="1:25">
      <c r="A699" s="1655"/>
      <c r="B699" s="1655"/>
      <c r="C699" s="1655"/>
      <c r="D699" s="1655"/>
      <c r="E699" s="1655"/>
      <c r="F699" s="1717"/>
      <c r="G699" s="1717"/>
      <c r="H699" s="1717"/>
      <c r="I699" s="1869"/>
      <c r="J699" s="1869"/>
      <c r="K699" s="1869" t="s">
        <v>1716</v>
      </c>
      <c r="L699" s="1885"/>
      <c r="M699" s="1885"/>
      <c r="N699" s="1885"/>
      <c r="O699" s="1885"/>
      <c r="P699" s="1885"/>
      <c r="Q699" s="1885"/>
      <c r="R699" s="1885"/>
      <c r="S699" s="1885"/>
      <c r="T699" s="1885"/>
      <c r="U699" s="1885"/>
      <c r="V699" s="1885"/>
      <c r="W699" s="1885"/>
      <c r="X699" s="1885"/>
      <c r="Y699" s="1885"/>
    </row>
    <row r="700" spans="1:25" ht="51.75">
      <c r="A700" s="1873"/>
      <c r="B700" s="1900" t="s">
        <v>1881</v>
      </c>
      <c r="C700" s="1896"/>
      <c r="D700" s="1896"/>
      <c r="E700" s="1872" t="s">
        <v>2172</v>
      </c>
      <c r="F700" s="1872" t="s">
        <v>2173</v>
      </c>
      <c r="G700" s="1717"/>
      <c r="H700" s="1717"/>
      <c r="I700" s="1869"/>
      <c r="J700" s="1869"/>
      <c r="K700" s="1869" t="s">
        <v>1716</v>
      </c>
      <c r="L700" s="1885"/>
      <c r="M700" s="1885"/>
      <c r="N700" s="1885"/>
      <c r="O700" s="1885"/>
      <c r="P700" s="1885"/>
      <c r="Q700" s="1885"/>
      <c r="R700" s="1885"/>
      <c r="S700" s="1885"/>
      <c r="T700" s="1885"/>
      <c r="U700" s="1885"/>
      <c r="V700" s="1885"/>
      <c r="W700" s="1885"/>
      <c r="X700" s="1885"/>
      <c r="Y700" s="1885"/>
    </row>
    <row r="701" spans="1:25" ht="15">
      <c r="A701" s="1901" t="s">
        <v>2187</v>
      </c>
      <c r="B701" s="1878"/>
      <c r="C701" s="1832"/>
      <c r="D701" s="1833"/>
      <c r="E701" s="1832"/>
      <c r="F701" s="1832"/>
      <c r="G701" s="1717"/>
      <c r="H701" s="1717"/>
      <c r="I701" s="1869"/>
      <c r="J701" s="1869"/>
      <c r="K701" s="1869"/>
      <c r="L701" s="1885"/>
      <c r="M701" s="1885"/>
      <c r="N701" s="1885"/>
      <c r="O701" s="1885"/>
      <c r="P701" s="1885"/>
      <c r="Q701" s="1885"/>
      <c r="R701" s="1885"/>
      <c r="S701" s="1885"/>
      <c r="T701" s="1885"/>
      <c r="U701" s="1885"/>
      <c r="V701" s="1885"/>
      <c r="W701" s="1885"/>
      <c r="X701" s="1885"/>
      <c r="Y701" s="1885"/>
    </row>
    <row r="702" spans="1:25" ht="15">
      <c r="A702" s="1901" t="s">
        <v>2187</v>
      </c>
      <c r="B702" s="1878"/>
      <c r="C702" s="1832"/>
      <c r="D702" s="1833"/>
      <c r="E702" s="1832"/>
      <c r="F702" s="1832"/>
      <c r="G702" s="1717"/>
      <c r="H702" s="1717"/>
      <c r="I702" s="1869"/>
      <c r="J702" s="1869"/>
      <c r="K702" s="1869"/>
      <c r="L702" s="1885"/>
      <c r="M702" s="1885"/>
      <c r="N702" s="1885"/>
      <c r="O702" s="1885"/>
      <c r="P702" s="1885"/>
      <c r="Q702" s="1885"/>
      <c r="R702" s="1885"/>
      <c r="S702" s="1885"/>
      <c r="T702" s="1885"/>
      <c r="U702" s="1885"/>
      <c r="V702" s="1885"/>
      <c r="W702" s="1885"/>
      <c r="X702" s="1885"/>
      <c r="Y702" s="1885"/>
    </row>
    <row r="703" spans="1:25" ht="15">
      <c r="A703" s="1901" t="s">
        <v>2187</v>
      </c>
      <c r="B703" s="1878"/>
      <c r="C703" s="1832"/>
      <c r="D703" s="1833"/>
      <c r="E703" s="1832"/>
      <c r="F703" s="1832"/>
      <c r="G703" s="1717"/>
      <c r="H703" s="1717"/>
      <c r="I703" s="1869"/>
      <c r="J703" s="1869"/>
      <c r="K703" s="1869"/>
      <c r="L703" s="1885"/>
      <c r="M703" s="1885"/>
      <c r="N703" s="1885"/>
      <c r="O703" s="1885"/>
      <c r="P703" s="1885"/>
      <c r="Q703" s="1885"/>
      <c r="R703" s="1885"/>
      <c r="S703" s="1885"/>
      <c r="T703" s="1885"/>
      <c r="U703" s="1885"/>
      <c r="V703" s="1885"/>
      <c r="W703" s="1885"/>
      <c r="X703" s="1885"/>
      <c r="Y703" s="1885"/>
    </row>
    <row r="704" spans="1:25" ht="15">
      <c r="A704" s="1901" t="s">
        <v>2187</v>
      </c>
      <c r="B704" s="1878"/>
      <c r="C704" s="1832"/>
      <c r="D704" s="1833"/>
      <c r="E704" s="1832"/>
      <c r="F704" s="1832"/>
      <c r="G704" s="1717"/>
      <c r="H704" s="1717"/>
      <c r="I704" s="1869"/>
      <c r="J704" s="1869"/>
      <c r="K704" s="1869"/>
      <c r="L704" s="1885"/>
      <c r="M704" s="1885"/>
      <c r="N704" s="1885"/>
      <c r="O704" s="1885"/>
      <c r="P704" s="1885"/>
      <c r="Q704" s="1885"/>
      <c r="R704" s="1885"/>
      <c r="S704" s="1885"/>
      <c r="T704" s="1885"/>
      <c r="U704" s="1885"/>
      <c r="V704" s="1885"/>
      <c r="W704" s="1885"/>
      <c r="X704" s="1885"/>
      <c r="Y704" s="1885"/>
    </row>
    <row r="705" spans="1:25" ht="15">
      <c r="A705" s="1901" t="s">
        <v>2187</v>
      </c>
      <c r="B705" s="1878"/>
      <c r="C705" s="1832"/>
      <c r="D705" s="1833"/>
      <c r="E705" s="1832"/>
      <c r="F705" s="1832"/>
      <c r="G705" s="1717"/>
      <c r="H705" s="1717"/>
      <c r="I705" s="1869"/>
      <c r="J705" s="1869"/>
      <c r="K705" s="1869"/>
      <c r="L705" s="1885"/>
      <c r="M705" s="1885"/>
      <c r="N705" s="1885"/>
      <c r="O705" s="1885"/>
      <c r="P705" s="1885"/>
      <c r="Q705" s="1885"/>
      <c r="R705" s="1885"/>
      <c r="S705" s="1885"/>
      <c r="T705" s="1885"/>
      <c r="U705" s="1885"/>
      <c r="V705" s="1885"/>
      <c r="W705" s="1885"/>
      <c r="X705" s="1885"/>
      <c r="Y705" s="1885"/>
    </row>
    <row r="706" spans="1:25" ht="15">
      <c r="A706" s="1901" t="s">
        <v>2187</v>
      </c>
      <c r="B706" s="1878"/>
      <c r="C706" s="1832"/>
      <c r="D706" s="1833"/>
      <c r="E706" s="1832"/>
      <c r="F706" s="1832"/>
      <c r="G706" s="1717"/>
      <c r="H706" s="1717"/>
      <c r="I706" s="1869"/>
      <c r="J706" s="1869"/>
      <c r="K706" s="1869"/>
      <c r="L706" s="1885"/>
      <c r="M706" s="1885"/>
      <c r="N706" s="1885"/>
      <c r="O706" s="1885"/>
      <c r="P706" s="1885"/>
      <c r="Q706" s="1885"/>
      <c r="R706" s="1885"/>
      <c r="S706" s="1885"/>
      <c r="T706" s="1885"/>
      <c r="U706" s="1885"/>
      <c r="V706" s="1885"/>
      <c r="W706" s="1885"/>
      <c r="X706" s="1885"/>
      <c r="Y706" s="1885"/>
    </row>
    <row r="707" spans="1:25" ht="15">
      <c r="A707" s="1901" t="s">
        <v>2187</v>
      </c>
      <c r="B707" s="1878"/>
      <c r="C707" s="1832"/>
      <c r="D707" s="1833"/>
      <c r="E707" s="1832"/>
      <c r="F707" s="1832"/>
      <c r="G707" s="1717"/>
      <c r="H707" s="1717"/>
      <c r="I707" s="1869"/>
      <c r="J707" s="1869"/>
      <c r="K707" s="1869"/>
      <c r="L707" s="1885"/>
      <c r="M707" s="1885"/>
      <c r="N707" s="1885"/>
      <c r="O707" s="1885"/>
      <c r="P707" s="1885"/>
      <c r="Q707" s="1885"/>
      <c r="R707" s="1885"/>
      <c r="S707" s="1885"/>
      <c r="T707" s="1885"/>
      <c r="U707" s="1885"/>
      <c r="V707" s="1885"/>
      <c r="W707" s="1885"/>
      <c r="X707" s="1885"/>
      <c r="Y707" s="1885"/>
    </row>
    <row r="708" spans="1:25" ht="15">
      <c r="A708" s="1901" t="s">
        <v>2187</v>
      </c>
      <c r="B708" s="1878"/>
      <c r="C708" s="1832"/>
      <c r="D708" s="1833"/>
      <c r="E708" s="1832"/>
      <c r="F708" s="1832"/>
      <c r="G708" s="1717"/>
      <c r="H708" s="1717"/>
      <c r="I708" s="1869"/>
      <c r="J708" s="1869"/>
      <c r="K708" s="1869"/>
      <c r="L708" s="1885"/>
      <c r="M708" s="1885"/>
      <c r="N708" s="1885"/>
      <c r="O708" s="1885"/>
      <c r="P708" s="1885"/>
      <c r="Q708" s="1885"/>
      <c r="R708" s="1885"/>
      <c r="S708" s="1885"/>
      <c r="T708" s="1885"/>
      <c r="U708" s="1885"/>
      <c r="V708" s="1885"/>
      <c r="W708" s="1885"/>
      <c r="X708" s="1885"/>
      <c r="Y708" s="1885"/>
    </row>
    <row r="709" spans="1:25" ht="15">
      <c r="A709" s="1901" t="s">
        <v>2187</v>
      </c>
      <c r="B709" s="1878"/>
      <c r="C709" s="1832"/>
      <c r="D709" s="1833"/>
      <c r="E709" s="1832"/>
      <c r="F709" s="1832"/>
      <c r="G709" s="1717"/>
      <c r="H709" s="1717"/>
      <c r="I709" s="1869"/>
      <c r="J709" s="1869"/>
      <c r="K709" s="1869"/>
      <c r="L709" s="1885"/>
      <c r="M709" s="1885"/>
      <c r="N709" s="1885"/>
      <c r="O709" s="1885"/>
      <c r="P709" s="1885"/>
      <c r="Q709" s="1885"/>
      <c r="R709" s="1885"/>
      <c r="S709" s="1885"/>
      <c r="T709" s="1885"/>
      <c r="U709" s="1885"/>
      <c r="V709" s="1885"/>
      <c r="W709" s="1885"/>
      <c r="X709" s="1885"/>
      <c r="Y709" s="1885"/>
    </row>
    <row r="710" spans="1:25" ht="15">
      <c r="A710" s="1901" t="s">
        <v>2187</v>
      </c>
      <c r="B710" s="1878"/>
      <c r="C710" s="1832"/>
      <c r="D710" s="1833"/>
      <c r="E710" s="1832"/>
      <c r="F710" s="1832"/>
      <c r="G710" s="1717"/>
      <c r="H710" s="1717"/>
      <c r="I710" s="1869"/>
      <c r="J710" s="1869"/>
      <c r="K710" s="1869"/>
      <c r="L710" s="1885"/>
      <c r="M710" s="1885"/>
      <c r="N710" s="1885"/>
      <c r="O710" s="1885"/>
      <c r="P710" s="1885"/>
      <c r="Q710" s="1885"/>
      <c r="R710" s="1885"/>
      <c r="S710" s="1885"/>
      <c r="T710" s="1885"/>
      <c r="U710" s="1885"/>
      <c r="V710" s="1885"/>
      <c r="W710" s="1885"/>
      <c r="X710" s="1885"/>
      <c r="Y710" s="1885"/>
    </row>
    <row r="711" spans="1:25" ht="15">
      <c r="A711" s="1901" t="s">
        <v>2187</v>
      </c>
      <c r="B711" s="1878"/>
      <c r="C711" s="1832"/>
      <c r="D711" s="1833"/>
      <c r="E711" s="1832"/>
      <c r="F711" s="1832"/>
      <c r="G711" s="1717"/>
      <c r="H711" s="1717"/>
      <c r="I711" s="1869"/>
      <c r="J711" s="1869"/>
      <c r="K711" s="1869"/>
      <c r="L711" s="1885"/>
      <c r="M711" s="1885"/>
      <c r="N711" s="1885"/>
      <c r="O711" s="1885"/>
      <c r="P711" s="1885"/>
      <c r="Q711" s="1885"/>
      <c r="R711" s="1885"/>
      <c r="S711" s="1885"/>
      <c r="T711" s="1885"/>
      <c r="U711" s="1885"/>
      <c r="V711" s="1885"/>
      <c r="W711" s="1885"/>
      <c r="X711" s="1885"/>
      <c r="Y711" s="1885"/>
    </row>
    <row r="712" spans="1:25" ht="15">
      <c r="A712" s="1901" t="s">
        <v>2187</v>
      </c>
      <c r="B712" s="1878"/>
      <c r="C712" s="1832"/>
      <c r="D712" s="1833"/>
      <c r="E712" s="1832"/>
      <c r="F712" s="1832"/>
      <c r="G712" s="1717"/>
      <c r="H712" s="1717"/>
      <c r="I712" s="1869"/>
      <c r="J712" s="1869"/>
      <c r="K712" s="1869"/>
      <c r="L712" s="1885"/>
      <c r="M712" s="1885"/>
      <c r="N712" s="1885"/>
      <c r="O712" s="1885"/>
      <c r="P712" s="1885"/>
      <c r="Q712" s="1885"/>
      <c r="R712" s="1885"/>
      <c r="S712" s="1885"/>
      <c r="T712" s="1885"/>
      <c r="U712" s="1885"/>
      <c r="V712" s="1885"/>
      <c r="W712" s="1885"/>
      <c r="X712" s="1885"/>
      <c r="Y712" s="1885"/>
    </row>
    <row r="713" spans="1:25" ht="15">
      <c r="A713" s="1901" t="s">
        <v>2187</v>
      </c>
      <c r="B713" s="1878"/>
      <c r="C713" s="1832"/>
      <c r="D713" s="1833"/>
      <c r="E713" s="1832"/>
      <c r="F713" s="1832"/>
      <c r="G713" s="1717"/>
      <c r="H713" s="1717"/>
      <c r="I713" s="1869"/>
      <c r="J713" s="1869"/>
      <c r="K713" s="1869"/>
      <c r="L713" s="1885"/>
      <c r="M713" s="1885"/>
      <c r="N713" s="1885"/>
      <c r="O713" s="1885"/>
      <c r="P713" s="1885"/>
      <c r="Q713" s="1885"/>
      <c r="R713" s="1885"/>
      <c r="S713" s="1885"/>
      <c r="T713" s="1885"/>
      <c r="U713" s="1885"/>
      <c r="V713" s="1885"/>
      <c r="W713" s="1885"/>
      <c r="X713" s="1885"/>
      <c r="Y713" s="1885"/>
    </row>
    <row r="714" spans="1:25" ht="15">
      <c r="A714" s="1901" t="s">
        <v>2187</v>
      </c>
      <c r="B714" s="1878"/>
      <c r="C714" s="1832"/>
      <c r="D714" s="1833"/>
      <c r="E714" s="1832"/>
      <c r="F714" s="1832"/>
      <c r="G714" s="1717"/>
      <c r="H714" s="1717"/>
      <c r="I714" s="1869"/>
      <c r="J714" s="1869"/>
      <c r="K714" s="1869"/>
      <c r="L714" s="1885"/>
      <c r="M714" s="1885"/>
      <c r="N714" s="1885"/>
      <c r="O714" s="1885"/>
      <c r="P714" s="1885"/>
      <c r="Q714" s="1885"/>
      <c r="R714" s="1885"/>
      <c r="S714" s="1885"/>
      <c r="T714" s="1885"/>
      <c r="U714" s="1885"/>
      <c r="V714" s="1885"/>
      <c r="W714" s="1885"/>
      <c r="X714" s="1885"/>
      <c r="Y714" s="1885"/>
    </row>
    <row r="715" spans="1:25" ht="15">
      <c r="A715" s="1901" t="s">
        <v>2187</v>
      </c>
      <c r="B715" s="1878"/>
      <c r="C715" s="1832"/>
      <c r="D715" s="1833"/>
      <c r="E715" s="1832"/>
      <c r="F715" s="1832"/>
      <c r="G715" s="1717"/>
      <c r="H715" s="1717"/>
      <c r="I715" s="1869"/>
      <c r="J715" s="1869"/>
      <c r="K715" s="1869"/>
      <c r="L715" s="1885"/>
      <c r="M715" s="1885"/>
      <c r="N715" s="1885"/>
      <c r="O715" s="1885"/>
      <c r="P715" s="1885"/>
      <c r="Q715" s="1885"/>
      <c r="R715" s="1885"/>
      <c r="S715" s="1885"/>
      <c r="T715" s="1885"/>
      <c r="U715" s="1885"/>
      <c r="V715" s="1885"/>
      <c r="W715" s="1885"/>
      <c r="X715" s="1885"/>
      <c r="Y715" s="1885"/>
    </row>
    <row r="716" spans="1:25" ht="15">
      <c r="A716" s="1901" t="s">
        <v>2187</v>
      </c>
      <c r="B716" s="1878"/>
      <c r="C716" s="1832"/>
      <c r="D716" s="1833"/>
      <c r="E716" s="1832"/>
      <c r="F716" s="1832"/>
      <c r="G716" s="1717"/>
      <c r="H716" s="1717"/>
      <c r="I716" s="1869"/>
      <c r="J716" s="1869"/>
      <c r="K716" s="1869"/>
      <c r="L716" s="1885"/>
      <c r="M716" s="1885"/>
      <c r="N716" s="1885"/>
      <c r="O716" s="1885"/>
      <c r="P716" s="1885"/>
      <c r="Q716" s="1885"/>
      <c r="R716" s="1885"/>
      <c r="S716" s="1885"/>
      <c r="T716" s="1885"/>
      <c r="U716" s="1885"/>
      <c r="V716" s="1885"/>
      <c r="W716" s="1885"/>
      <c r="X716" s="1885"/>
      <c r="Y716" s="1885"/>
    </row>
    <row r="717" spans="1:25" ht="15">
      <c r="A717" s="1901" t="s">
        <v>2187</v>
      </c>
      <c r="B717" s="1878"/>
      <c r="C717" s="1832"/>
      <c r="D717" s="1833"/>
      <c r="E717" s="1832"/>
      <c r="F717" s="1832"/>
      <c r="G717" s="1717"/>
      <c r="H717" s="1717"/>
      <c r="I717" s="1869"/>
      <c r="J717" s="1869"/>
      <c r="K717" s="1869"/>
      <c r="L717" s="1885"/>
      <c r="M717" s="1885"/>
      <c r="N717" s="1885"/>
      <c r="O717" s="1885"/>
      <c r="P717" s="1885"/>
      <c r="Q717" s="1885"/>
      <c r="R717" s="1885"/>
      <c r="S717" s="1885"/>
      <c r="T717" s="1885"/>
      <c r="U717" s="1885"/>
      <c r="V717" s="1885"/>
      <c r="W717" s="1885"/>
      <c r="X717" s="1885"/>
      <c r="Y717" s="1885"/>
    </row>
    <row r="718" spans="1:25" ht="15">
      <c r="A718" s="1901" t="s">
        <v>2187</v>
      </c>
      <c r="B718" s="1878"/>
      <c r="C718" s="1832"/>
      <c r="D718" s="1833"/>
      <c r="E718" s="1832"/>
      <c r="F718" s="1832"/>
      <c r="G718" s="1717"/>
      <c r="H718" s="1717"/>
      <c r="I718" s="1869"/>
      <c r="J718" s="1869"/>
      <c r="K718" s="1869"/>
      <c r="L718" s="1885"/>
      <c r="M718" s="1885"/>
      <c r="N718" s="1885"/>
      <c r="O718" s="1885"/>
      <c r="P718" s="1885"/>
      <c r="Q718" s="1885"/>
      <c r="R718" s="1885"/>
      <c r="S718" s="1885"/>
      <c r="T718" s="1885"/>
      <c r="U718" s="1885"/>
      <c r="V718" s="1885"/>
      <c r="W718" s="1885"/>
      <c r="X718" s="1885"/>
      <c r="Y718" s="1885"/>
    </row>
    <row r="719" spans="1:25" ht="15">
      <c r="A719" s="1901" t="s">
        <v>2187</v>
      </c>
      <c r="B719" s="1878"/>
      <c r="C719" s="1832"/>
      <c r="D719" s="1833"/>
      <c r="E719" s="1832"/>
      <c r="F719" s="1832"/>
      <c r="G719" s="1717"/>
      <c r="H719" s="1717"/>
      <c r="I719" s="1869"/>
      <c r="J719" s="1869"/>
      <c r="K719" s="1869"/>
      <c r="L719" s="1885"/>
      <c r="M719" s="1885"/>
      <c r="N719" s="1885"/>
      <c r="O719" s="1885"/>
      <c r="P719" s="1885"/>
      <c r="Q719" s="1885"/>
      <c r="R719" s="1885"/>
      <c r="S719" s="1885"/>
      <c r="T719" s="1885"/>
      <c r="U719" s="1885"/>
      <c r="V719" s="1885"/>
      <c r="W719" s="1885"/>
      <c r="X719" s="1885"/>
      <c r="Y719" s="1885"/>
    </row>
    <row r="720" spans="1:25" ht="15">
      <c r="A720" s="1901" t="s">
        <v>2187</v>
      </c>
      <c r="B720" s="1878"/>
      <c r="C720" s="1832"/>
      <c r="D720" s="1833"/>
      <c r="E720" s="1832"/>
      <c r="F720" s="1832"/>
      <c r="G720" s="1717"/>
      <c r="H720" s="1717"/>
      <c r="I720" s="1869"/>
      <c r="J720" s="1869"/>
      <c r="K720" s="1869"/>
      <c r="L720" s="1885"/>
      <c r="M720" s="1885"/>
      <c r="N720" s="1885"/>
      <c r="O720" s="1885"/>
      <c r="P720" s="1885"/>
      <c r="Q720" s="1885"/>
      <c r="R720" s="1885"/>
      <c r="S720" s="1885"/>
      <c r="T720" s="1885"/>
      <c r="U720" s="1885"/>
      <c r="V720" s="1885"/>
      <c r="W720" s="1885"/>
      <c r="X720" s="1885"/>
      <c r="Y720" s="1885"/>
    </row>
    <row r="721" spans="1:25" ht="15">
      <c r="A721" s="1901" t="s">
        <v>2187</v>
      </c>
      <c r="B721" s="1878"/>
      <c r="C721" s="1832"/>
      <c r="D721" s="1833"/>
      <c r="E721" s="1832"/>
      <c r="F721" s="1832"/>
      <c r="G721" s="1717"/>
      <c r="H721" s="1717"/>
      <c r="I721" s="1869"/>
      <c r="J721" s="1869"/>
      <c r="K721" s="1869"/>
      <c r="L721" s="1885"/>
      <c r="M721" s="1885"/>
      <c r="N721" s="1885"/>
      <c r="O721" s="1885"/>
      <c r="P721" s="1885"/>
      <c r="Q721" s="1885"/>
      <c r="R721" s="1885"/>
      <c r="S721" s="1885"/>
      <c r="T721" s="1885"/>
      <c r="U721" s="1885"/>
      <c r="V721" s="1885"/>
      <c r="W721" s="1885"/>
      <c r="X721" s="1885"/>
      <c r="Y721" s="1885"/>
    </row>
    <row r="722" spans="1:25" ht="15">
      <c r="A722" s="1901" t="s">
        <v>2187</v>
      </c>
      <c r="B722" s="1878"/>
      <c r="C722" s="1832"/>
      <c r="D722" s="1833"/>
      <c r="E722" s="1832"/>
      <c r="F722" s="1832"/>
      <c r="G722" s="1717"/>
      <c r="H722" s="1717"/>
      <c r="I722" s="1869"/>
      <c r="J722" s="1869"/>
      <c r="K722" s="1869"/>
      <c r="L722" s="1885"/>
      <c r="M722" s="1885"/>
      <c r="N722" s="1885"/>
      <c r="O722" s="1885"/>
      <c r="P722" s="1885"/>
      <c r="Q722" s="1885"/>
      <c r="R722" s="1885"/>
      <c r="S722" s="1885"/>
      <c r="T722" s="1885"/>
      <c r="U722" s="1885"/>
      <c r="V722" s="1885"/>
      <c r="W722" s="1885"/>
      <c r="X722" s="1885"/>
      <c r="Y722" s="1885"/>
    </row>
    <row r="723" spans="1:25" ht="15">
      <c r="A723" s="1901" t="s">
        <v>2187</v>
      </c>
      <c r="B723" s="1878"/>
      <c r="C723" s="1832"/>
      <c r="D723" s="1833"/>
      <c r="E723" s="1832"/>
      <c r="F723" s="1832"/>
      <c r="G723" s="1717"/>
      <c r="H723" s="1717"/>
      <c r="I723" s="1869"/>
      <c r="J723" s="1869"/>
      <c r="K723" s="1869"/>
      <c r="L723" s="1885"/>
      <c r="M723" s="1885"/>
      <c r="N723" s="1885"/>
      <c r="O723" s="1885"/>
      <c r="P723" s="1885"/>
      <c r="Q723" s="1885"/>
      <c r="R723" s="1885"/>
      <c r="S723" s="1885"/>
      <c r="T723" s="1885"/>
      <c r="U723" s="1885"/>
      <c r="V723" s="1885"/>
      <c r="W723" s="1885"/>
      <c r="X723" s="1885"/>
      <c r="Y723" s="1885"/>
    </row>
    <row r="724" spans="1:25" ht="15">
      <c r="A724" s="1901" t="s">
        <v>2187</v>
      </c>
      <c r="B724" s="1878"/>
      <c r="C724" s="1832"/>
      <c r="D724" s="1833"/>
      <c r="E724" s="1832"/>
      <c r="F724" s="1832"/>
      <c r="G724" s="1717"/>
      <c r="H724" s="1717"/>
      <c r="I724" s="1869"/>
      <c r="J724" s="1869"/>
      <c r="K724" s="1869"/>
      <c r="L724" s="1885"/>
      <c r="M724" s="1885"/>
      <c r="N724" s="1885"/>
      <c r="O724" s="1885"/>
      <c r="P724" s="1885"/>
      <c r="Q724" s="1885"/>
      <c r="R724" s="1885"/>
      <c r="S724" s="1885"/>
      <c r="T724" s="1885"/>
      <c r="U724" s="1885"/>
      <c r="V724" s="1885"/>
      <c r="W724" s="1885"/>
      <c r="X724" s="1885"/>
      <c r="Y724" s="1885"/>
    </row>
    <row r="725" spans="1:25" ht="15">
      <c r="A725" s="1901" t="s">
        <v>2187</v>
      </c>
      <c r="B725" s="1878"/>
      <c r="C725" s="1832"/>
      <c r="D725" s="1833"/>
      <c r="E725" s="1832"/>
      <c r="F725" s="1832"/>
      <c r="G725" s="1717"/>
      <c r="H725" s="1717"/>
      <c r="I725" s="1869"/>
      <c r="J725" s="1869"/>
      <c r="K725" s="1869"/>
      <c r="L725" s="1885"/>
      <c r="M725" s="1885"/>
      <c r="N725" s="1885"/>
      <c r="O725" s="1885"/>
      <c r="P725" s="1885"/>
      <c r="Q725" s="1885"/>
      <c r="R725" s="1885"/>
      <c r="S725" s="1885"/>
      <c r="T725" s="1885"/>
      <c r="U725" s="1885"/>
      <c r="V725" s="1885"/>
      <c r="W725" s="1885"/>
      <c r="X725" s="1885"/>
      <c r="Y725" s="1885"/>
    </row>
    <row r="726" spans="1:25" ht="15">
      <c r="A726" s="1901" t="s">
        <v>2187</v>
      </c>
      <c r="B726" s="1878"/>
      <c r="C726" s="1832"/>
      <c r="D726" s="1833"/>
      <c r="E726" s="1832"/>
      <c r="F726" s="1832"/>
      <c r="G726" s="1717"/>
      <c r="H726" s="1717"/>
      <c r="I726" s="1869"/>
      <c r="J726" s="1869"/>
      <c r="K726" s="1869"/>
      <c r="L726" s="1885"/>
      <c r="M726" s="1885"/>
      <c r="N726" s="1885"/>
      <c r="O726" s="1885"/>
      <c r="P726" s="1885"/>
      <c r="Q726" s="1885"/>
      <c r="R726" s="1885"/>
      <c r="S726" s="1885"/>
      <c r="T726" s="1885"/>
      <c r="U726" s="1885"/>
      <c r="V726" s="1885"/>
      <c r="W726" s="1885"/>
      <c r="X726" s="1885"/>
      <c r="Y726" s="1885"/>
    </row>
    <row r="727" spans="1:25" ht="15">
      <c r="A727" s="1901" t="s">
        <v>2187</v>
      </c>
      <c r="B727" s="1878"/>
      <c r="C727" s="1832"/>
      <c r="D727" s="1833"/>
      <c r="E727" s="1832"/>
      <c r="F727" s="1832"/>
      <c r="G727" s="1717"/>
      <c r="H727" s="1717"/>
      <c r="I727" s="1869"/>
      <c r="J727" s="1869"/>
      <c r="K727" s="1869"/>
      <c r="L727" s="1885"/>
      <c r="M727" s="1885"/>
      <c r="N727" s="1885"/>
      <c r="O727" s="1885"/>
      <c r="P727" s="1885"/>
      <c r="Q727" s="1885"/>
      <c r="R727" s="1885"/>
      <c r="S727" s="1885"/>
      <c r="T727" s="1885"/>
      <c r="U727" s="1885"/>
      <c r="V727" s="1885"/>
      <c r="W727" s="1885"/>
      <c r="X727" s="1885"/>
      <c r="Y727" s="1885"/>
    </row>
    <row r="728" spans="1:25" ht="15">
      <c r="A728" s="1901" t="s">
        <v>2187</v>
      </c>
      <c r="B728" s="1878"/>
      <c r="C728" s="1832"/>
      <c r="D728" s="1833"/>
      <c r="E728" s="1832"/>
      <c r="F728" s="1832"/>
      <c r="G728" s="1717"/>
      <c r="H728" s="1717"/>
      <c r="I728" s="1869"/>
      <c r="J728" s="1869"/>
      <c r="K728" s="1869"/>
      <c r="L728" s="1885"/>
      <c r="M728" s="1885"/>
      <c r="N728" s="1885"/>
      <c r="O728" s="1885"/>
      <c r="P728" s="1885"/>
      <c r="Q728" s="1885"/>
      <c r="R728" s="1885"/>
      <c r="S728" s="1885"/>
      <c r="T728" s="1885"/>
      <c r="U728" s="1885"/>
      <c r="V728" s="1885"/>
      <c r="W728" s="1885"/>
      <c r="X728" s="1885"/>
      <c r="Y728" s="1885"/>
    </row>
    <row r="729" spans="1:25" ht="15">
      <c r="A729" s="1901" t="s">
        <v>2187</v>
      </c>
      <c r="B729" s="1878"/>
      <c r="C729" s="1832"/>
      <c r="D729" s="1833"/>
      <c r="E729" s="1832"/>
      <c r="F729" s="1832"/>
      <c r="G729" s="1717"/>
      <c r="H729" s="1717"/>
      <c r="I729" s="1869"/>
      <c r="J729" s="1869"/>
      <c r="K729" s="1869"/>
      <c r="L729" s="1885"/>
      <c r="M729" s="1885"/>
      <c r="N729" s="1885"/>
      <c r="O729" s="1885"/>
      <c r="P729" s="1885"/>
      <c r="Q729" s="1885"/>
      <c r="R729" s="1885"/>
      <c r="S729" s="1885"/>
      <c r="T729" s="1885"/>
      <c r="U729" s="1885"/>
      <c r="V729" s="1885"/>
      <c r="W729" s="1885"/>
      <c r="X729" s="1885"/>
      <c r="Y729" s="1885"/>
    </row>
    <row r="730" spans="1:25" ht="15">
      <c r="A730" s="1901" t="s">
        <v>2187</v>
      </c>
      <c r="B730" s="1878"/>
      <c r="C730" s="1832"/>
      <c r="D730" s="1833"/>
      <c r="E730" s="1832"/>
      <c r="F730" s="1832"/>
      <c r="G730" s="1717"/>
      <c r="H730" s="1717"/>
      <c r="I730" s="1869"/>
      <c r="J730" s="1869"/>
      <c r="K730" s="1869"/>
      <c r="L730" s="1885"/>
      <c r="M730" s="1885"/>
      <c r="N730" s="1885"/>
      <c r="O730" s="1885"/>
      <c r="P730" s="1885"/>
      <c r="Q730" s="1885"/>
      <c r="R730" s="1885"/>
      <c r="S730" s="1885"/>
      <c r="T730" s="1885"/>
      <c r="U730" s="1885"/>
      <c r="V730" s="1885"/>
      <c r="W730" s="1885"/>
      <c r="X730" s="1885"/>
      <c r="Y730" s="1885"/>
    </row>
    <row r="731" spans="1:25" ht="15">
      <c r="A731" s="1901" t="s">
        <v>2187</v>
      </c>
      <c r="B731" s="1878"/>
      <c r="C731" s="1832"/>
      <c r="D731" s="1833"/>
      <c r="E731" s="1832"/>
      <c r="F731" s="1832"/>
      <c r="G731" s="1717"/>
      <c r="H731" s="1717"/>
      <c r="I731" s="1869"/>
      <c r="J731" s="1869"/>
      <c r="K731" s="1869"/>
      <c r="L731" s="1885"/>
      <c r="M731" s="1885"/>
      <c r="N731" s="1885"/>
      <c r="O731" s="1885"/>
      <c r="P731" s="1885"/>
      <c r="Q731" s="1885"/>
      <c r="R731" s="1885"/>
      <c r="S731" s="1885"/>
      <c r="T731" s="1885"/>
      <c r="U731" s="1885"/>
      <c r="V731" s="1885"/>
      <c r="W731" s="1885"/>
      <c r="X731" s="1885"/>
      <c r="Y731" s="1885"/>
    </row>
    <row r="732" spans="1:25" ht="15">
      <c r="A732" s="1901" t="s">
        <v>2187</v>
      </c>
      <c r="B732" s="1878"/>
      <c r="C732" s="1832"/>
      <c r="D732" s="1833"/>
      <c r="E732" s="1832"/>
      <c r="F732" s="1832"/>
      <c r="G732" s="1717"/>
      <c r="H732" s="1717"/>
      <c r="I732" s="1869"/>
      <c r="J732" s="1869"/>
      <c r="K732" s="1869"/>
      <c r="L732" s="1885"/>
      <c r="M732" s="1885"/>
      <c r="N732" s="1885"/>
      <c r="O732" s="1885"/>
      <c r="P732" s="1885"/>
      <c r="Q732" s="1885"/>
      <c r="R732" s="1885"/>
      <c r="S732" s="1885"/>
      <c r="T732" s="1885"/>
      <c r="U732" s="1885"/>
      <c r="V732" s="1885"/>
      <c r="W732" s="1885"/>
      <c r="X732" s="1885"/>
      <c r="Y732" s="1885"/>
    </row>
    <row r="733" spans="1:25" ht="15">
      <c r="A733" s="1901" t="s">
        <v>2187</v>
      </c>
      <c r="B733" s="1878"/>
      <c r="C733" s="1832"/>
      <c r="D733" s="1833"/>
      <c r="E733" s="1832"/>
      <c r="F733" s="1832"/>
      <c r="G733" s="1717"/>
      <c r="H733" s="1717"/>
      <c r="I733" s="1869"/>
      <c r="J733" s="1869"/>
      <c r="K733" s="1869"/>
      <c r="L733" s="1885"/>
      <c r="M733" s="1885"/>
      <c r="N733" s="1885"/>
      <c r="O733" s="1885"/>
      <c r="P733" s="1885"/>
      <c r="Q733" s="1885"/>
      <c r="R733" s="1885"/>
      <c r="S733" s="1885"/>
      <c r="T733" s="1885"/>
      <c r="U733" s="1885"/>
      <c r="V733" s="1885"/>
      <c r="W733" s="1885"/>
      <c r="X733" s="1885"/>
      <c r="Y733" s="1885"/>
    </row>
    <row r="734" spans="1:25" ht="15">
      <c r="A734" s="1901" t="s">
        <v>2187</v>
      </c>
      <c r="B734" s="1878"/>
      <c r="C734" s="1832"/>
      <c r="D734" s="1833"/>
      <c r="E734" s="1832"/>
      <c r="F734" s="1832"/>
      <c r="G734" s="1717"/>
      <c r="H734" s="1717"/>
      <c r="I734" s="1869"/>
      <c r="J734" s="1869"/>
      <c r="K734" s="1869"/>
      <c r="L734" s="1885"/>
      <c r="M734" s="1885"/>
      <c r="N734" s="1885"/>
      <c r="O734" s="1885"/>
      <c r="P734" s="1885"/>
      <c r="Q734" s="1885"/>
      <c r="R734" s="1885"/>
      <c r="S734" s="1885"/>
      <c r="T734" s="1885"/>
      <c r="U734" s="1885"/>
      <c r="V734" s="1885"/>
      <c r="W734" s="1885"/>
      <c r="X734" s="1885"/>
      <c r="Y734" s="1885"/>
    </row>
    <row r="735" spans="1:25" ht="15">
      <c r="A735" s="1901" t="s">
        <v>2187</v>
      </c>
      <c r="B735" s="1878"/>
      <c r="C735" s="1832"/>
      <c r="D735" s="1833"/>
      <c r="E735" s="1832"/>
      <c r="F735" s="1832"/>
      <c r="G735" s="1717"/>
      <c r="H735" s="1717"/>
      <c r="I735" s="1869"/>
      <c r="J735" s="1869"/>
      <c r="K735" s="1869"/>
      <c r="L735" s="1885"/>
      <c r="M735" s="1885"/>
      <c r="N735" s="1885"/>
      <c r="O735" s="1885"/>
      <c r="P735" s="1885"/>
      <c r="Q735" s="1885"/>
      <c r="R735" s="1885"/>
      <c r="S735" s="1885"/>
      <c r="T735" s="1885"/>
      <c r="U735" s="1885"/>
      <c r="V735" s="1885"/>
      <c r="W735" s="1885"/>
      <c r="X735" s="1885"/>
      <c r="Y735" s="1885"/>
    </row>
    <row r="736" spans="1:25" ht="15">
      <c r="A736" s="1901" t="s">
        <v>2187</v>
      </c>
      <c r="B736" s="1878"/>
      <c r="C736" s="1832"/>
      <c r="D736" s="1833"/>
      <c r="E736" s="1832"/>
      <c r="F736" s="1832"/>
      <c r="G736" s="1717"/>
      <c r="H736" s="1717"/>
      <c r="I736" s="1869"/>
      <c r="J736" s="1869"/>
      <c r="K736" s="1869"/>
      <c r="L736" s="1885"/>
      <c r="M736" s="1885"/>
      <c r="N736" s="1885"/>
      <c r="O736" s="1885"/>
      <c r="P736" s="1885"/>
      <c r="Q736" s="1885"/>
      <c r="R736" s="1885"/>
      <c r="S736" s="1885"/>
      <c r="T736" s="1885"/>
      <c r="U736" s="1885"/>
      <c r="V736" s="1885"/>
      <c r="W736" s="1885"/>
      <c r="X736" s="1885"/>
      <c r="Y736" s="1885"/>
    </row>
    <row r="737" spans="1:25" ht="15">
      <c r="A737" s="1901" t="s">
        <v>2187</v>
      </c>
      <c r="B737" s="1878"/>
      <c r="C737" s="1832"/>
      <c r="D737" s="1833"/>
      <c r="E737" s="1832"/>
      <c r="F737" s="1832"/>
      <c r="G737" s="1717"/>
      <c r="H737" s="1717"/>
      <c r="I737" s="1869"/>
      <c r="J737" s="1869"/>
      <c r="K737" s="1869"/>
      <c r="L737" s="1885"/>
      <c r="M737" s="1885"/>
      <c r="N737" s="1885"/>
      <c r="O737" s="1885"/>
      <c r="P737" s="1885"/>
      <c r="Q737" s="1885"/>
      <c r="R737" s="1885"/>
      <c r="S737" s="1885"/>
      <c r="T737" s="1885"/>
      <c r="U737" s="1885"/>
      <c r="V737" s="1885"/>
      <c r="W737" s="1885"/>
      <c r="X737" s="1885"/>
      <c r="Y737" s="1885"/>
    </row>
    <row r="738" spans="1:25" ht="15">
      <c r="A738" s="1901" t="s">
        <v>2187</v>
      </c>
      <c r="B738" s="1878"/>
      <c r="C738" s="1832"/>
      <c r="D738" s="1833"/>
      <c r="E738" s="1832"/>
      <c r="F738" s="1832"/>
      <c r="G738" s="1717"/>
      <c r="H738" s="1717"/>
      <c r="I738" s="1869"/>
      <c r="J738" s="1869"/>
      <c r="K738" s="1869"/>
      <c r="L738" s="1885"/>
      <c r="M738" s="1885"/>
      <c r="N738" s="1885"/>
      <c r="O738" s="1885"/>
      <c r="P738" s="1885"/>
      <c r="Q738" s="1885"/>
      <c r="R738" s="1885"/>
      <c r="S738" s="1885"/>
      <c r="T738" s="1885"/>
      <c r="U738" s="1885"/>
      <c r="V738" s="1885"/>
      <c r="W738" s="1885"/>
      <c r="X738" s="1885"/>
      <c r="Y738" s="1885"/>
    </row>
    <row r="739" spans="1:25" ht="15">
      <c r="A739" s="1901" t="s">
        <v>2187</v>
      </c>
      <c r="B739" s="1878"/>
      <c r="C739" s="1832"/>
      <c r="D739" s="1833"/>
      <c r="E739" s="1832"/>
      <c r="F739" s="1832"/>
      <c r="G739" s="1717"/>
      <c r="H739" s="1717"/>
      <c r="I739" s="1869"/>
      <c r="J739" s="1869"/>
      <c r="K739" s="1869"/>
      <c r="L739" s="1885"/>
      <c r="M739" s="1885"/>
      <c r="N739" s="1885"/>
      <c r="O739" s="1885"/>
      <c r="P739" s="1885"/>
      <c r="Q739" s="1885"/>
      <c r="R739" s="1885"/>
      <c r="S739" s="1885"/>
      <c r="T739" s="1885"/>
      <c r="U739" s="1885"/>
      <c r="V739" s="1885"/>
      <c r="W739" s="1885"/>
      <c r="X739" s="1885"/>
      <c r="Y739" s="1885"/>
    </row>
    <row r="740" spans="1:25" ht="15">
      <c r="A740" s="1901" t="s">
        <v>2187</v>
      </c>
      <c r="B740" s="1878"/>
      <c r="C740" s="1832"/>
      <c r="D740" s="1833"/>
      <c r="E740" s="1832"/>
      <c r="F740" s="1832"/>
      <c r="G740" s="1717"/>
      <c r="H740" s="1717"/>
      <c r="I740" s="1869"/>
      <c r="J740" s="1869"/>
      <c r="K740" s="1869"/>
      <c r="L740" s="1885"/>
      <c r="M740" s="1885"/>
      <c r="N740" s="1885"/>
      <c r="O740" s="1885"/>
      <c r="P740" s="1885"/>
      <c r="Q740" s="1885"/>
      <c r="R740" s="1885"/>
      <c r="S740" s="1885"/>
      <c r="T740" s="1885"/>
      <c r="U740" s="1885"/>
      <c r="V740" s="1885"/>
      <c r="W740" s="1885"/>
      <c r="X740" s="1885"/>
      <c r="Y740" s="1885"/>
    </row>
    <row r="741" spans="1:25" ht="15">
      <c r="A741" s="1901" t="s">
        <v>2187</v>
      </c>
      <c r="B741" s="1878"/>
      <c r="C741" s="1832"/>
      <c r="D741" s="1833"/>
      <c r="E741" s="1832"/>
      <c r="F741" s="1832"/>
      <c r="G741" s="1717"/>
      <c r="H741" s="1717"/>
      <c r="I741" s="1869"/>
      <c r="J741" s="1869"/>
      <c r="K741" s="1869"/>
      <c r="L741" s="1885"/>
      <c r="M741" s="1885"/>
      <c r="N741" s="1885"/>
      <c r="O741" s="1885"/>
      <c r="P741" s="1885"/>
      <c r="Q741" s="1885"/>
      <c r="R741" s="1885"/>
      <c r="S741" s="1885"/>
      <c r="T741" s="1885"/>
      <c r="U741" s="1885"/>
      <c r="V741" s="1885"/>
      <c r="W741" s="1885"/>
      <c r="X741" s="1885"/>
      <c r="Y741" s="1885"/>
    </row>
    <row r="742" spans="1:25" ht="15">
      <c r="A742" s="1901" t="s">
        <v>2187</v>
      </c>
      <c r="B742" s="1878"/>
      <c r="C742" s="1832"/>
      <c r="D742" s="1833"/>
      <c r="E742" s="1832"/>
      <c r="F742" s="1832"/>
      <c r="G742" s="1717"/>
      <c r="H742" s="1717"/>
      <c r="I742" s="1869"/>
      <c r="J742" s="1869"/>
      <c r="K742" s="1869"/>
      <c r="L742" s="1885"/>
      <c r="M742" s="1885"/>
      <c r="N742" s="1885"/>
      <c r="O742" s="1885"/>
      <c r="P742" s="1885"/>
      <c r="Q742" s="1885"/>
      <c r="R742" s="1885"/>
      <c r="S742" s="1885"/>
      <c r="T742" s="1885"/>
      <c r="U742" s="1885"/>
      <c r="V742" s="1885"/>
      <c r="W742" s="1885"/>
      <c r="X742" s="1885"/>
      <c r="Y742" s="1885"/>
    </row>
    <row r="743" spans="1:25" ht="15">
      <c r="A743" s="1901" t="s">
        <v>2187</v>
      </c>
      <c r="B743" s="1878"/>
      <c r="C743" s="1832"/>
      <c r="D743" s="1833"/>
      <c r="E743" s="1832"/>
      <c r="F743" s="1832"/>
      <c r="G743" s="1717"/>
      <c r="H743" s="1717"/>
      <c r="I743" s="1869"/>
      <c r="J743" s="1869"/>
      <c r="K743" s="1869"/>
      <c r="L743" s="1885"/>
      <c r="M743" s="1885"/>
      <c r="N743" s="1885"/>
      <c r="O743" s="1885"/>
      <c r="P743" s="1885"/>
      <c r="Q743" s="1885"/>
      <c r="R743" s="1885"/>
      <c r="S743" s="1885"/>
      <c r="T743" s="1885"/>
      <c r="U743" s="1885"/>
      <c r="V743" s="1885"/>
      <c r="W743" s="1885"/>
      <c r="X743" s="1885"/>
      <c r="Y743" s="1885"/>
    </row>
    <row r="744" spans="1:25" ht="15">
      <c r="A744" s="1901" t="s">
        <v>2187</v>
      </c>
      <c r="B744" s="1878"/>
      <c r="C744" s="1832"/>
      <c r="D744" s="1833"/>
      <c r="E744" s="1832"/>
      <c r="F744" s="1832"/>
      <c r="G744" s="1717"/>
      <c r="H744" s="1717"/>
      <c r="I744" s="1869"/>
      <c r="J744" s="1869"/>
      <c r="K744" s="1869"/>
      <c r="L744" s="1885"/>
      <c r="M744" s="1885"/>
      <c r="N744" s="1885"/>
      <c r="O744" s="1885"/>
      <c r="P744" s="1885"/>
      <c r="Q744" s="1885"/>
      <c r="R744" s="1885"/>
      <c r="S744" s="1885"/>
      <c r="T744" s="1885"/>
      <c r="U744" s="1885"/>
      <c r="V744" s="1885"/>
      <c r="W744" s="1885"/>
      <c r="X744" s="1885"/>
      <c r="Y744" s="1885"/>
    </row>
    <row r="745" spans="1:25" ht="15">
      <c r="A745" s="1901" t="s">
        <v>2187</v>
      </c>
      <c r="B745" s="1878"/>
      <c r="C745" s="1832"/>
      <c r="D745" s="1833"/>
      <c r="E745" s="1832"/>
      <c r="F745" s="1832"/>
      <c r="G745" s="1717"/>
      <c r="H745" s="1717"/>
      <c r="I745" s="1869"/>
      <c r="J745" s="1869"/>
      <c r="K745" s="1869"/>
      <c r="L745" s="1885"/>
      <c r="M745" s="1885"/>
      <c r="N745" s="1885"/>
      <c r="O745" s="1885"/>
      <c r="P745" s="1885"/>
      <c r="Q745" s="1885"/>
      <c r="R745" s="1885"/>
      <c r="S745" s="1885"/>
      <c r="T745" s="1885"/>
      <c r="U745" s="1885"/>
      <c r="V745" s="1885"/>
      <c r="W745" s="1885"/>
      <c r="X745" s="1885"/>
      <c r="Y745" s="1885"/>
    </row>
    <row r="746" spans="1:25" ht="15">
      <c r="A746" s="1901" t="s">
        <v>2187</v>
      </c>
      <c r="B746" s="1878"/>
      <c r="C746" s="1832"/>
      <c r="D746" s="1833"/>
      <c r="E746" s="1832"/>
      <c r="F746" s="1832"/>
      <c r="G746" s="1717"/>
      <c r="H746" s="1717"/>
      <c r="I746" s="1869"/>
      <c r="J746" s="1869"/>
      <c r="K746" s="1869"/>
      <c r="L746" s="1885"/>
      <c r="M746" s="1885"/>
      <c r="N746" s="1885"/>
      <c r="O746" s="1885"/>
      <c r="P746" s="1885"/>
      <c r="Q746" s="1885"/>
      <c r="R746" s="1885"/>
      <c r="S746" s="1885"/>
      <c r="T746" s="1885"/>
      <c r="U746" s="1885"/>
      <c r="V746" s="1885"/>
      <c r="W746" s="1885"/>
      <c r="X746" s="1885"/>
      <c r="Y746" s="1885"/>
    </row>
    <row r="747" spans="1:25" ht="15">
      <c r="A747" s="1901" t="s">
        <v>2187</v>
      </c>
      <c r="B747" s="1878"/>
      <c r="C747" s="1832"/>
      <c r="D747" s="1833"/>
      <c r="E747" s="1832"/>
      <c r="F747" s="1832"/>
      <c r="G747" s="1717"/>
      <c r="H747" s="1717"/>
      <c r="I747" s="1869"/>
      <c r="J747" s="1869"/>
      <c r="K747" s="1869"/>
      <c r="L747" s="1885"/>
      <c r="M747" s="1885"/>
      <c r="N747" s="1885"/>
      <c r="O747" s="1885"/>
      <c r="P747" s="1885"/>
      <c r="Q747" s="1885"/>
      <c r="R747" s="1885"/>
      <c r="S747" s="1885"/>
      <c r="T747" s="1885"/>
      <c r="U747" s="1885"/>
      <c r="V747" s="1885"/>
      <c r="W747" s="1885"/>
      <c r="X747" s="1885"/>
      <c r="Y747" s="1885"/>
    </row>
    <row r="748" spans="1:25" ht="15">
      <c r="A748" s="1901" t="s">
        <v>2187</v>
      </c>
      <c r="B748" s="1878"/>
      <c r="C748" s="1832"/>
      <c r="D748" s="1833"/>
      <c r="E748" s="1832"/>
      <c r="F748" s="1832"/>
      <c r="G748" s="1717"/>
      <c r="H748" s="1717"/>
      <c r="I748" s="1869"/>
      <c r="J748" s="1869"/>
      <c r="K748" s="1869"/>
      <c r="L748" s="1885"/>
      <c r="M748" s="1885"/>
      <c r="N748" s="1885"/>
      <c r="O748" s="1885"/>
      <c r="P748" s="1885"/>
      <c r="Q748" s="1885"/>
      <c r="R748" s="1885"/>
      <c r="S748" s="1885"/>
      <c r="T748" s="1885"/>
      <c r="U748" s="1885"/>
      <c r="V748" s="1885"/>
      <c r="W748" s="1885"/>
      <c r="X748" s="1885"/>
      <c r="Y748" s="1885"/>
    </row>
    <row r="749" spans="1:25" ht="15">
      <c r="A749" s="1901" t="s">
        <v>2187</v>
      </c>
      <c r="B749" s="1878"/>
      <c r="C749" s="1832"/>
      <c r="D749" s="1833"/>
      <c r="E749" s="1832"/>
      <c r="F749" s="1832"/>
      <c r="G749" s="1717"/>
      <c r="H749" s="1717"/>
      <c r="I749" s="1869"/>
      <c r="J749" s="1869"/>
      <c r="K749" s="1869"/>
      <c r="L749" s="1885"/>
      <c r="M749" s="1885"/>
      <c r="N749" s="1885"/>
      <c r="O749" s="1885"/>
      <c r="P749" s="1885"/>
      <c r="Q749" s="1885"/>
      <c r="R749" s="1885"/>
      <c r="S749" s="1885"/>
      <c r="T749" s="1885"/>
      <c r="U749" s="1885"/>
      <c r="V749" s="1885"/>
      <c r="W749" s="1885"/>
      <c r="X749" s="1885"/>
      <c r="Y749" s="1885"/>
    </row>
    <row r="750" spans="1:25" ht="15">
      <c r="A750" s="1901" t="s">
        <v>2187</v>
      </c>
      <c r="B750" s="1878"/>
      <c r="C750" s="1832"/>
      <c r="D750" s="1833"/>
      <c r="E750" s="1832"/>
      <c r="F750" s="1832"/>
      <c r="G750" s="1717"/>
      <c r="H750" s="1717"/>
      <c r="I750" s="1869"/>
      <c r="J750" s="1869"/>
      <c r="K750" s="1869"/>
      <c r="L750" s="1885"/>
      <c r="M750" s="1885"/>
      <c r="N750" s="1885"/>
      <c r="O750" s="1885"/>
      <c r="P750" s="1885"/>
      <c r="Q750" s="1885"/>
      <c r="R750" s="1885"/>
      <c r="S750" s="1885"/>
      <c r="T750" s="1885"/>
      <c r="U750" s="1885"/>
      <c r="V750" s="1885"/>
      <c r="W750" s="1885"/>
      <c r="X750" s="1885"/>
      <c r="Y750" s="1885"/>
    </row>
    <row r="751" spans="1:25" ht="15">
      <c r="A751" s="1901" t="s">
        <v>2187</v>
      </c>
      <c r="B751" s="1878"/>
      <c r="C751" s="1832"/>
      <c r="D751" s="1833"/>
      <c r="E751" s="1832"/>
      <c r="F751" s="1832"/>
      <c r="G751" s="1717"/>
      <c r="H751" s="1717"/>
      <c r="I751" s="1869"/>
      <c r="J751" s="1869"/>
      <c r="K751" s="1869"/>
      <c r="L751" s="1885"/>
      <c r="M751" s="1885"/>
      <c r="N751" s="1885"/>
      <c r="O751" s="1885"/>
      <c r="P751" s="1885"/>
      <c r="Q751" s="1885"/>
      <c r="R751" s="1885"/>
      <c r="S751" s="1885"/>
      <c r="T751" s="1885"/>
      <c r="U751" s="1885"/>
      <c r="V751" s="1885"/>
      <c r="W751" s="1885"/>
      <c r="X751" s="1885"/>
      <c r="Y751" s="1885"/>
    </row>
    <row r="752" spans="1:25" ht="15">
      <c r="A752" s="1901" t="s">
        <v>2187</v>
      </c>
      <c r="B752" s="1878"/>
      <c r="C752" s="1832"/>
      <c r="D752" s="1833"/>
      <c r="E752" s="1832"/>
      <c r="F752" s="1832"/>
      <c r="G752" s="1717"/>
      <c r="H752" s="1717"/>
      <c r="I752" s="1869"/>
      <c r="J752" s="1869"/>
      <c r="K752" s="1869"/>
      <c r="L752" s="1885"/>
      <c r="M752" s="1885"/>
      <c r="N752" s="1885"/>
      <c r="O752" s="1885"/>
      <c r="P752" s="1885"/>
      <c r="Q752" s="1885"/>
      <c r="R752" s="1885"/>
      <c r="S752" s="1885"/>
      <c r="T752" s="1885"/>
      <c r="U752" s="1885"/>
      <c r="V752" s="1885"/>
      <c r="W752" s="1885"/>
      <c r="X752" s="1885"/>
      <c r="Y752" s="1885"/>
    </row>
    <row r="753" spans="1:25" ht="15">
      <c r="A753" s="1901" t="s">
        <v>2187</v>
      </c>
      <c r="B753" s="1878"/>
      <c r="C753" s="1832"/>
      <c r="D753" s="1833"/>
      <c r="E753" s="1832"/>
      <c r="F753" s="1832"/>
      <c r="G753" s="1717"/>
      <c r="H753" s="1717"/>
      <c r="I753" s="1869"/>
      <c r="J753" s="1869"/>
      <c r="K753" s="1869"/>
      <c r="L753" s="1885"/>
      <c r="M753" s="1885"/>
      <c r="N753" s="1885"/>
      <c r="O753" s="1885"/>
      <c r="P753" s="1885"/>
      <c r="Q753" s="1885"/>
      <c r="R753" s="1885"/>
      <c r="S753" s="1885"/>
      <c r="T753" s="1885"/>
      <c r="U753" s="1885"/>
      <c r="V753" s="1885"/>
      <c r="W753" s="1885"/>
      <c r="X753" s="1885"/>
      <c r="Y753" s="1885"/>
    </row>
    <row r="754" spans="1:25" ht="15">
      <c r="A754" s="1901" t="s">
        <v>2187</v>
      </c>
      <c r="B754" s="1878"/>
      <c r="C754" s="1832"/>
      <c r="D754" s="1833"/>
      <c r="E754" s="1832"/>
      <c r="F754" s="1832"/>
      <c r="G754" s="1717"/>
      <c r="H754" s="1717"/>
      <c r="I754" s="1869"/>
      <c r="J754" s="1869"/>
      <c r="K754" s="1869"/>
      <c r="L754" s="1885"/>
      <c r="M754" s="1885"/>
      <c r="N754" s="1885"/>
      <c r="O754" s="1885"/>
      <c r="P754" s="1885"/>
      <c r="Q754" s="1885"/>
      <c r="R754" s="1885"/>
      <c r="S754" s="1885"/>
      <c r="T754" s="1885"/>
      <c r="U754" s="1885"/>
      <c r="V754" s="1885"/>
      <c r="W754" s="1885"/>
      <c r="X754" s="1885"/>
      <c r="Y754" s="1885"/>
    </row>
    <row r="755" spans="1:25" ht="15">
      <c r="A755" s="1901" t="s">
        <v>2187</v>
      </c>
      <c r="B755" s="1878"/>
      <c r="C755" s="1832"/>
      <c r="D755" s="1833"/>
      <c r="E755" s="1832"/>
      <c r="F755" s="1832"/>
      <c r="G755" s="1717"/>
      <c r="H755" s="1717"/>
      <c r="I755" s="1869"/>
      <c r="J755" s="1869"/>
      <c r="K755" s="1869"/>
      <c r="L755" s="1885"/>
      <c r="M755" s="1885"/>
      <c r="N755" s="1885"/>
      <c r="O755" s="1885"/>
      <c r="P755" s="1885"/>
      <c r="Q755" s="1885"/>
      <c r="R755" s="1885"/>
      <c r="S755" s="1885"/>
      <c r="T755" s="1885"/>
      <c r="U755" s="1885"/>
      <c r="V755" s="1885"/>
      <c r="W755" s="1885"/>
      <c r="X755" s="1885"/>
      <c r="Y755" s="1885"/>
    </row>
    <row r="756" spans="1:25" ht="15">
      <c r="A756" s="1901" t="s">
        <v>2187</v>
      </c>
      <c r="B756" s="1878"/>
      <c r="C756" s="1832"/>
      <c r="D756" s="1833"/>
      <c r="E756" s="1832"/>
      <c r="F756" s="1832"/>
      <c r="G756" s="1717"/>
      <c r="H756" s="1717"/>
      <c r="I756" s="1869"/>
      <c r="J756" s="1869"/>
      <c r="K756" s="1869"/>
      <c r="L756" s="1885"/>
      <c r="M756" s="1885"/>
      <c r="N756" s="1885"/>
      <c r="O756" s="1885"/>
      <c r="P756" s="1885"/>
      <c r="Q756" s="1885"/>
      <c r="R756" s="1885"/>
      <c r="S756" s="1885"/>
      <c r="T756" s="1885"/>
      <c r="U756" s="1885"/>
      <c r="V756" s="1885"/>
      <c r="W756" s="1885"/>
      <c r="X756" s="1885"/>
      <c r="Y756" s="1885"/>
    </row>
    <row r="757" spans="1:25" ht="15">
      <c r="A757" s="1901" t="s">
        <v>2187</v>
      </c>
      <c r="B757" s="1878"/>
      <c r="C757" s="1832"/>
      <c r="D757" s="1833"/>
      <c r="E757" s="1832"/>
      <c r="F757" s="1832"/>
      <c r="G757" s="1717"/>
      <c r="H757" s="1717"/>
      <c r="I757" s="1869"/>
      <c r="J757" s="1869"/>
      <c r="K757" s="1869"/>
      <c r="L757" s="1885"/>
      <c r="M757" s="1885"/>
      <c r="N757" s="1885"/>
      <c r="O757" s="1885"/>
      <c r="P757" s="1885"/>
      <c r="Q757" s="1885"/>
      <c r="R757" s="1885"/>
      <c r="S757" s="1885"/>
      <c r="T757" s="1885"/>
      <c r="U757" s="1885"/>
      <c r="V757" s="1885"/>
      <c r="W757" s="1885"/>
      <c r="X757" s="1885"/>
      <c r="Y757" s="1885"/>
    </row>
    <row r="758" spans="1:25" ht="15">
      <c r="A758" s="1901" t="s">
        <v>2187</v>
      </c>
      <c r="B758" s="1878"/>
      <c r="C758" s="1832"/>
      <c r="D758" s="1833"/>
      <c r="E758" s="1832"/>
      <c r="F758" s="1832"/>
      <c r="G758" s="1717"/>
      <c r="H758" s="1717"/>
      <c r="I758" s="1869"/>
      <c r="J758" s="1869"/>
      <c r="K758" s="1869"/>
      <c r="L758" s="1885"/>
      <c r="M758" s="1885"/>
      <c r="N758" s="1885"/>
      <c r="O758" s="1885"/>
      <c r="P758" s="1885"/>
      <c r="Q758" s="1885"/>
      <c r="R758" s="1885"/>
      <c r="S758" s="1885"/>
      <c r="T758" s="1885"/>
      <c r="U758" s="1885"/>
      <c r="V758" s="1885"/>
      <c r="W758" s="1885"/>
      <c r="X758" s="1885"/>
      <c r="Y758" s="1885"/>
    </row>
    <row r="759" spans="1:25" ht="15">
      <c r="A759" s="1901" t="s">
        <v>2187</v>
      </c>
      <c r="B759" s="1878"/>
      <c r="C759" s="1832"/>
      <c r="D759" s="1833"/>
      <c r="E759" s="1832"/>
      <c r="F759" s="1832"/>
      <c r="G759" s="1717"/>
      <c r="H759" s="1717"/>
      <c r="I759" s="1869"/>
      <c r="J759" s="1869"/>
      <c r="K759" s="1869"/>
      <c r="L759" s="1885"/>
      <c r="M759" s="1885"/>
      <c r="N759" s="1885"/>
      <c r="O759" s="1885"/>
      <c r="P759" s="1885"/>
      <c r="Q759" s="1885"/>
      <c r="R759" s="1885"/>
      <c r="S759" s="1885"/>
      <c r="T759" s="1885"/>
      <c r="U759" s="1885"/>
      <c r="V759" s="1885"/>
      <c r="W759" s="1885"/>
      <c r="X759" s="1885"/>
      <c r="Y759" s="1885"/>
    </row>
    <row r="760" spans="1:25" ht="15">
      <c r="A760" s="1901" t="s">
        <v>2187</v>
      </c>
      <c r="B760" s="1878"/>
      <c r="C760" s="1832"/>
      <c r="D760" s="1833"/>
      <c r="E760" s="1832"/>
      <c r="F760" s="1832"/>
      <c r="G760" s="1717"/>
      <c r="H760" s="1717"/>
      <c r="I760" s="1869"/>
      <c r="J760" s="1869"/>
      <c r="K760" s="1869"/>
      <c r="L760" s="1885"/>
      <c r="M760" s="1885"/>
      <c r="N760" s="1885"/>
      <c r="O760" s="1885"/>
      <c r="P760" s="1885"/>
      <c r="Q760" s="1885"/>
      <c r="R760" s="1885"/>
      <c r="S760" s="1885"/>
      <c r="T760" s="1885"/>
      <c r="U760" s="1885"/>
      <c r="V760" s="1885"/>
      <c r="W760" s="1885"/>
      <c r="X760" s="1885"/>
      <c r="Y760" s="1885"/>
    </row>
    <row r="761" spans="1:25" ht="15">
      <c r="A761" s="1901" t="s">
        <v>2187</v>
      </c>
      <c r="B761" s="1878"/>
      <c r="C761" s="1832"/>
      <c r="D761" s="1833"/>
      <c r="E761" s="1832"/>
      <c r="F761" s="1832"/>
      <c r="G761" s="1717"/>
      <c r="H761" s="1717"/>
      <c r="I761" s="1869"/>
      <c r="J761" s="1869"/>
      <c r="K761" s="1869"/>
      <c r="L761" s="1885"/>
      <c r="M761" s="1885"/>
      <c r="N761" s="1885"/>
      <c r="O761" s="1885"/>
      <c r="P761" s="1885"/>
      <c r="Q761" s="1885"/>
      <c r="R761" s="1885"/>
      <c r="S761" s="1885"/>
      <c r="T761" s="1885"/>
      <c r="U761" s="1885"/>
      <c r="V761" s="1885"/>
      <c r="W761" s="1885"/>
      <c r="X761" s="1885"/>
      <c r="Y761" s="1885"/>
    </row>
    <row r="762" spans="1:25" ht="15">
      <c r="A762" s="1901" t="s">
        <v>2187</v>
      </c>
      <c r="B762" s="1878"/>
      <c r="C762" s="1832"/>
      <c r="D762" s="1833"/>
      <c r="E762" s="1832"/>
      <c r="F762" s="1832"/>
      <c r="G762" s="1717"/>
      <c r="H762" s="1717"/>
      <c r="I762" s="1869"/>
      <c r="J762" s="1869"/>
      <c r="K762" s="1869"/>
      <c r="L762" s="1885"/>
      <c r="M762" s="1885"/>
      <c r="N762" s="1885"/>
      <c r="O762" s="1885"/>
      <c r="P762" s="1885"/>
      <c r="Q762" s="1885"/>
      <c r="R762" s="1885"/>
      <c r="S762" s="1885"/>
      <c r="T762" s="1885"/>
      <c r="U762" s="1885"/>
      <c r="V762" s="1885"/>
      <c r="W762" s="1885"/>
      <c r="X762" s="1885"/>
      <c r="Y762" s="1885"/>
    </row>
    <row r="763" spans="1:25" ht="15">
      <c r="A763" s="1901" t="s">
        <v>2187</v>
      </c>
      <c r="B763" s="1878"/>
      <c r="C763" s="1832"/>
      <c r="D763" s="1833"/>
      <c r="E763" s="1832"/>
      <c r="F763" s="1832"/>
      <c r="G763" s="1717"/>
      <c r="H763" s="1717"/>
      <c r="I763" s="1869"/>
      <c r="J763" s="1869"/>
      <c r="K763" s="1869"/>
      <c r="L763" s="1885"/>
      <c r="M763" s="1885"/>
      <c r="N763" s="1885"/>
      <c r="O763" s="1885"/>
      <c r="P763" s="1885"/>
      <c r="Q763" s="1885"/>
      <c r="R763" s="1885"/>
      <c r="S763" s="1885"/>
      <c r="T763" s="1885"/>
      <c r="U763" s="1885"/>
      <c r="V763" s="1885"/>
      <c r="W763" s="1885"/>
      <c r="X763" s="1885"/>
      <c r="Y763" s="1885"/>
    </row>
    <row r="764" spans="1:25" ht="15">
      <c r="A764" s="1901" t="s">
        <v>2187</v>
      </c>
      <c r="B764" s="1878"/>
      <c r="C764" s="1832"/>
      <c r="D764" s="1833"/>
      <c r="E764" s="1832"/>
      <c r="F764" s="1832"/>
      <c r="G764" s="1717"/>
      <c r="H764" s="1717"/>
      <c r="I764" s="1869"/>
      <c r="J764" s="1869"/>
      <c r="K764" s="1869"/>
      <c r="L764" s="1885"/>
      <c r="M764" s="1885"/>
      <c r="N764" s="1885"/>
      <c r="O764" s="1885"/>
      <c r="P764" s="1885"/>
      <c r="Q764" s="1885"/>
      <c r="R764" s="1885"/>
      <c r="S764" s="1885"/>
      <c r="T764" s="1885"/>
      <c r="U764" s="1885"/>
      <c r="V764" s="1885"/>
      <c r="W764" s="1885"/>
      <c r="X764" s="1885"/>
      <c r="Y764" s="1885"/>
    </row>
    <row r="765" spans="1:25" ht="15">
      <c r="A765" s="1901" t="s">
        <v>2187</v>
      </c>
      <c r="B765" s="1878"/>
      <c r="C765" s="1832"/>
      <c r="D765" s="1833"/>
      <c r="E765" s="1832"/>
      <c r="F765" s="1832"/>
      <c r="G765" s="1717"/>
      <c r="H765" s="1717"/>
      <c r="I765" s="1869"/>
      <c r="J765" s="1869"/>
      <c r="K765" s="1869"/>
      <c r="L765" s="1885"/>
      <c r="M765" s="1885"/>
      <c r="N765" s="1885"/>
      <c r="O765" s="1885"/>
      <c r="P765" s="1885"/>
      <c r="Q765" s="1885"/>
      <c r="R765" s="1885"/>
      <c r="S765" s="1885"/>
      <c r="T765" s="1885"/>
      <c r="U765" s="1885"/>
      <c r="V765" s="1885"/>
      <c r="W765" s="1885"/>
      <c r="X765" s="1885"/>
      <c r="Y765" s="1885"/>
    </row>
    <row r="766" spans="1:25" ht="15">
      <c r="A766" s="1901" t="s">
        <v>2187</v>
      </c>
      <c r="B766" s="1878"/>
      <c r="C766" s="1832"/>
      <c r="D766" s="1833"/>
      <c r="E766" s="1832"/>
      <c r="F766" s="1832"/>
      <c r="G766" s="1717"/>
      <c r="H766" s="1717"/>
      <c r="I766" s="1869"/>
      <c r="J766" s="1869"/>
      <c r="K766" s="1869"/>
      <c r="L766" s="1885"/>
      <c r="M766" s="1885"/>
      <c r="N766" s="1885"/>
      <c r="O766" s="1885"/>
      <c r="P766" s="1885"/>
      <c r="Q766" s="1885"/>
      <c r="R766" s="1885"/>
      <c r="S766" s="1885"/>
      <c r="T766" s="1885"/>
      <c r="U766" s="1885"/>
      <c r="V766" s="1885"/>
      <c r="W766" s="1885"/>
      <c r="X766" s="1885"/>
      <c r="Y766" s="1885"/>
    </row>
    <row r="767" spans="1:25" ht="15">
      <c r="A767" s="1901" t="s">
        <v>2187</v>
      </c>
      <c r="B767" s="1878"/>
      <c r="C767" s="1832"/>
      <c r="D767" s="1833"/>
      <c r="E767" s="1832"/>
      <c r="F767" s="1832"/>
      <c r="G767" s="1717"/>
      <c r="H767" s="1717"/>
      <c r="I767" s="1869"/>
      <c r="J767" s="1869"/>
      <c r="K767" s="1869"/>
      <c r="L767" s="1885"/>
      <c r="M767" s="1885"/>
      <c r="N767" s="1885"/>
      <c r="O767" s="1885"/>
      <c r="P767" s="1885"/>
      <c r="Q767" s="1885"/>
      <c r="R767" s="1885"/>
      <c r="S767" s="1885"/>
      <c r="T767" s="1885"/>
      <c r="U767" s="1885"/>
      <c r="V767" s="1885"/>
      <c r="W767" s="1885"/>
      <c r="X767" s="1885"/>
      <c r="Y767" s="1885"/>
    </row>
    <row r="768" spans="1:25" ht="15">
      <c r="A768" s="1901" t="s">
        <v>2187</v>
      </c>
      <c r="B768" s="1878"/>
      <c r="C768" s="1832"/>
      <c r="D768" s="1833"/>
      <c r="E768" s="1832"/>
      <c r="F768" s="1832"/>
      <c r="G768" s="1717"/>
      <c r="H768" s="1717"/>
      <c r="I768" s="1869"/>
      <c r="J768" s="1869"/>
      <c r="K768" s="1869"/>
      <c r="L768" s="1885"/>
      <c r="M768" s="1885"/>
      <c r="N768" s="1885"/>
      <c r="O768" s="1885"/>
      <c r="P768" s="1885"/>
      <c r="Q768" s="1885"/>
      <c r="R768" s="1885"/>
      <c r="S768" s="1885"/>
      <c r="T768" s="1885"/>
      <c r="U768" s="1885"/>
      <c r="V768" s="1885"/>
      <c r="W768" s="1885"/>
      <c r="X768" s="1885"/>
      <c r="Y768" s="1885"/>
    </row>
    <row r="769" spans="1:25" ht="15">
      <c r="A769" s="1901" t="s">
        <v>2187</v>
      </c>
      <c r="B769" s="1878"/>
      <c r="C769" s="1832"/>
      <c r="D769" s="1833"/>
      <c r="E769" s="1832"/>
      <c r="F769" s="1832"/>
      <c r="G769" s="1717"/>
      <c r="H769" s="1717"/>
      <c r="I769" s="1869"/>
      <c r="J769" s="1869"/>
      <c r="K769" s="1869"/>
      <c r="L769" s="1885"/>
      <c r="M769" s="1885"/>
      <c r="N769" s="1885"/>
      <c r="O769" s="1885"/>
      <c r="P769" s="1885"/>
      <c r="Q769" s="1885"/>
      <c r="R769" s="1885"/>
      <c r="S769" s="1885"/>
      <c r="T769" s="1885"/>
      <c r="U769" s="1885"/>
      <c r="V769" s="1885"/>
      <c r="W769" s="1885"/>
      <c r="X769" s="1885"/>
      <c r="Y769" s="1885"/>
    </row>
    <row r="770" spans="1:25" ht="15">
      <c r="A770" s="1901" t="s">
        <v>2187</v>
      </c>
      <c r="B770" s="1878"/>
      <c r="C770" s="1832"/>
      <c r="D770" s="1833"/>
      <c r="E770" s="1832"/>
      <c r="F770" s="1832"/>
      <c r="G770" s="1717"/>
      <c r="H770" s="1717"/>
      <c r="I770" s="1869"/>
      <c r="J770" s="1869"/>
      <c r="K770" s="1869"/>
      <c r="L770" s="1885"/>
      <c r="M770" s="1885"/>
      <c r="N770" s="1885"/>
      <c r="O770" s="1885"/>
      <c r="P770" s="1885"/>
      <c r="Q770" s="1885"/>
      <c r="R770" s="1885"/>
      <c r="S770" s="1885"/>
      <c r="T770" s="1885"/>
      <c r="U770" s="1885"/>
      <c r="V770" s="1885"/>
      <c r="W770" s="1885"/>
      <c r="X770" s="1885"/>
      <c r="Y770" s="1885"/>
    </row>
    <row r="771" spans="1:25" ht="15">
      <c r="A771" s="1901" t="s">
        <v>2187</v>
      </c>
      <c r="B771" s="1878"/>
      <c r="C771" s="1832"/>
      <c r="D771" s="1833"/>
      <c r="E771" s="1832"/>
      <c r="F771" s="1832"/>
      <c r="G771" s="1717"/>
      <c r="H771" s="1717"/>
      <c r="I771" s="1869"/>
      <c r="J771" s="1869"/>
      <c r="K771" s="1869"/>
      <c r="L771" s="1885"/>
      <c r="M771" s="1885"/>
      <c r="N771" s="1885"/>
      <c r="O771" s="1885"/>
      <c r="P771" s="1885"/>
      <c r="Q771" s="1885"/>
      <c r="R771" s="1885"/>
      <c r="S771" s="1885"/>
      <c r="T771" s="1885"/>
      <c r="U771" s="1885"/>
      <c r="V771" s="1885"/>
      <c r="W771" s="1885"/>
      <c r="X771" s="1885"/>
      <c r="Y771" s="1885"/>
    </row>
    <row r="772" spans="1:25" ht="15">
      <c r="A772" s="1901" t="s">
        <v>2187</v>
      </c>
      <c r="B772" s="1878"/>
      <c r="C772" s="1832"/>
      <c r="D772" s="1833"/>
      <c r="E772" s="1832"/>
      <c r="F772" s="1832"/>
      <c r="G772" s="1717"/>
      <c r="H772" s="1717"/>
      <c r="I772" s="1869"/>
      <c r="J772" s="1869"/>
      <c r="K772" s="1869"/>
      <c r="L772" s="1885"/>
      <c r="M772" s="1885"/>
      <c r="N772" s="1885"/>
      <c r="O772" s="1885"/>
      <c r="P772" s="1885"/>
      <c r="Q772" s="1885"/>
      <c r="R772" s="1885"/>
      <c r="S772" s="1885"/>
      <c r="T772" s="1885"/>
      <c r="U772" s="1885"/>
      <c r="V772" s="1885"/>
      <c r="W772" s="1885"/>
      <c r="X772" s="1885"/>
      <c r="Y772" s="1885"/>
    </row>
    <row r="773" spans="1:25" ht="15">
      <c r="A773" s="1901" t="s">
        <v>2187</v>
      </c>
      <c r="B773" s="1878"/>
      <c r="C773" s="1832"/>
      <c r="D773" s="1833"/>
      <c r="E773" s="1832"/>
      <c r="F773" s="1832"/>
      <c r="G773" s="1717"/>
      <c r="H773" s="1717"/>
      <c r="I773" s="1869"/>
      <c r="J773" s="1869"/>
      <c r="K773" s="1869"/>
      <c r="L773" s="1885"/>
      <c r="M773" s="1885"/>
      <c r="N773" s="1885"/>
      <c r="O773" s="1885"/>
      <c r="P773" s="1885"/>
      <c r="Q773" s="1885"/>
      <c r="R773" s="1885"/>
      <c r="S773" s="1885"/>
      <c r="T773" s="1885"/>
      <c r="U773" s="1885"/>
      <c r="V773" s="1885"/>
      <c r="W773" s="1885"/>
      <c r="X773" s="1885"/>
      <c r="Y773" s="1885"/>
    </row>
    <row r="774" spans="1:25" ht="15">
      <c r="A774" s="1901" t="s">
        <v>2187</v>
      </c>
      <c r="B774" s="1878"/>
      <c r="C774" s="1832"/>
      <c r="D774" s="1833"/>
      <c r="E774" s="1832"/>
      <c r="F774" s="1832"/>
      <c r="G774" s="1717"/>
      <c r="H774" s="1717"/>
      <c r="I774" s="1869"/>
      <c r="J774" s="1869"/>
      <c r="K774" s="1869"/>
      <c r="L774" s="1885"/>
      <c r="M774" s="1885"/>
      <c r="N774" s="1885"/>
      <c r="O774" s="1885"/>
      <c r="P774" s="1885"/>
      <c r="Q774" s="1885"/>
      <c r="R774" s="1885"/>
      <c r="S774" s="1885"/>
      <c r="T774" s="1885"/>
      <c r="U774" s="1885"/>
      <c r="V774" s="1885"/>
      <c r="W774" s="1885"/>
      <c r="X774" s="1885"/>
      <c r="Y774" s="1885"/>
    </row>
    <row r="775" spans="1:25" ht="15">
      <c r="A775" s="1877" t="s">
        <v>2187</v>
      </c>
      <c r="B775" s="1878"/>
      <c r="C775" s="1832"/>
      <c r="D775" s="1833"/>
      <c r="E775" s="1832"/>
      <c r="F775" s="1881"/>
      <c r="G775" s="1717"/>
      <c r="H775" s="1717"/>
      <c r="I775" s="1869"/>
      <c r="J775" s="1869"/>
      <c r="K775" s="1869"/>
      <c r="L775" s="1885"/>
      <c r="M775" s="1885"/>
      <c r="N775" s="1885"/>
      <c r="O775" s="1885"/>
      <c r="P775" s="1885"/>
      <c r="Q775" s="1885"/>
      <c r="R775" s="1885"/>
      <c r="S775" s="1885"/>
      <c r="T775" s="1885"/>
      <c r="U775" s="1885"/>
      <c r="V775" s="1885"/>
      <c r="W775" s="1885"/>
      <c r="X775" s="1885"/>
      <c r="Y775" s="1885"/>
    </row>
    <row r="776" spans="1:25" ht="15">
      <c r="A776" s="1901" t="s">
        <v>2187</v>
      </c>
      <c r="B776" s="1878"/>
      <c r="C776" s="1832"/>
      <c r="D776" s="1833"/>
      <c r="E776" s="1832"/>
      <c r="F776" s="1832"/>
      <c r="G776" s="1717"/>
      <c r="H776" s="1717"/>
      <c r="I776" s="1869"/>
      <c r="J776" s="1869"/>
      <c r="K776" s="1869"/>
      <c r="L776" s="1885"/>
      <c r="M776" s="1885"/>
      <c r="N776" s="1885"/>
      <c r="O776" s="1885"/>
      <c r="P776" s="1885"/>
      <c r="Q776" s="1885"/>
      <c r="R776" s="1885"/>
      <c r="S776" s="1885"/>
      <c r="T776" s="1885"/>
      <c r="U776" s="1885"/>
      <c r="V776" s="1885"/>
      <c r="W776" s="1885"/>
      <c r="X776" s="1885"/>
      <c r="Y776" s="1885"/>
    </row>
    <row r="777" spans="1:25" ht="15">
      <c r="A777" s="1901" t="s">
        <v>2187</v>
      </c>
      <c r="B777" s="1878"/>
      <c r="C777" s="1832"/>
      <c r="D777" s="1833"/>
      <c r="E777" s="1832"/>
      <c r="F777" s="1832"/>
      <c r="G777" s="1717"/>
      <c r="H777" s="1717"/>
      <c r="I777" s="1869"/>
      <c r="J777" s="1869"/>
      <c r="K777" s="1869"/>
      <c r="L777" s="1885"/>
      <c r="M777" s="1885"/>
      <c r="N777" s="1885"/>
      <c r="O777" s="1885"/>
      <c r="P777" s="1885"/>
      <c r="Q777" s="1885"/>
      <c r="R777" s="1885"/>
      <c r="S777" s="1885"/>
      <c r="T777" s="1885"/>
      <c r="U777" s="1885"/>
      <c r="V777" s="1885"/>
      <c r="W777" s="1885"/>
      <c r="X777" s="1885"/>
      <c r="Y777" s="1885"/>
    </row>
    <row r="778" spans="1:25" ht="15">
      <c r="A778" s="1901" t="s">
        <v>2187</v>
      </c>
      <c r="B778" s="1878"/>
      <c r="C778" s="1832"/>
      <c r="D778" s="1833"/>
      <c r="E778" s="1832"/>
      <c r="F778" s="1832"/>
      <c r="G778" s="1717"/>
      <c r="H778" s="1717"/>
      <c r="I778" s="1869"/>
      <c r="J778" s="1869"/>
      <c r="K778" s="1869"/>
      <c r="L778" s="1885"/>
      <c r="M778" s="1885"/>
      <c r="N778" s="1885"/>
      <c r="O778" s="1885"/>
      <c r="P778" s="1885"/>
      <c r="Q778" s="1885"/>
      <c r="R778" s="1885"/>
      <c r="S778" s="1885"/>
      <c r="T778" s="1885"/>
      <c r="U778" s="1885"/>
      <c r="V778" s="1885"/>
      <c r="W778" s="1885"/>
      <c r="X778" s="1885"/>
      <c r="Y778" s="1885"/>
    </row>
    <row r="779" spans="1:25" ht="15">
      <c r="A779" s="1901" t="s">
        <v>2187</v>
      </c>
      <c r="B779" s="1878"/>
      <c r="C779" s="1832"/>
      <c r="D779" s="1833"/>
      <c r="E779" s="1832"/>
      <c r="F779" s="1832"/>
      <c r="G779" s="1717"/>
      <c r="H779" s="1717"/>
      <c r="I779" s="1869"/>
      <c r="J779" s="1869"/>
      <c r="K779" s="1869"/>
      <c r="L779" s="1885"/>
      <c r="M779" s="1885"/>
      <c r="N779" s="1885"/>
      <c r="O779" s="1885"/>
      <c r="P779" s="1885"/>
      <c r="Q779" s="1885"/>
      <c r="R779" s="1885"/>
      <c r="S779" s="1885"/>
      <c r="T779" s="1885"/>
      <c r="U779" s="1885"/>
      <c r="V779" s="1885"/>
      <c r="W779" s="1885"/>
      <c r="X779" s="1885"/>
      <c r="Y779" s="1885"/>
    </row>
    <row r="780" spans="1:25" ht="15">
      <c r="A780" s="1901" t="s">
        <v>2187</v>
      </c>
      <c r="B780" s="1878"/>
      <c r="C780" s="1832"/>
      <c r="D780" s="1833"/>
      <c r="E780" s="1832"/>
      <c r="F780" s="1832"/>
      <c r="G780" s="1717"/>
      <c r="H780" s="1717"/>
      <c r="I780" s="1869"/>
      <c r="J780" s="1869"/>
      <c r="K780" s="1869"/>
      <c r="L780" s="1885"/>
      <c r="M780" s="1885"/>
      <c r="N780" s="1885"/>
      <c r="O780" s="1885"/>
      <c r="P780" s="1885"/>
      <c r="Q780" s="1885"/>
      <c r="R780" s="1885"/>
      <c r="S780" s="1885"/>
      <c r="T780" s="1885"/>
      <c r="U780" s="1885"/>
      <c r="V780" s="1885"/>
      <c r="W780" s="1885"/>
      <c r="X780" s="1885"/>
      <c r="Y780" s="1885"/>
    </row>
    <row r="781" spans="1:25" ht="15">
      <c r="A781" s="1901" t="s">
        <v>2187</v>
      </c>
      <c r="B781" s="1878"/>
      <c r="C781" s="1832"/>
      <c r="D781" s="1833"/>
      <c r="E781" s="1832"/>
      <c r="F781" s="1832"/>
      <c r="G781" s="1717"/>
      <c r="H781" s="1717"/>
      <c r="I781" s="1869"/>
      <c r="J781" s="1869"/>
      <c r="K781" s="1869"/>
      <c r="L781" s="1885"/>
      <c r="M781" s="1885"/>
      <c r="N781" s="1885"/>
      <c r="O781" s="1885"/>
      <c r="P781" s="1885"/>
      <c r="Q781" s="1885"/>
      <c r="R781" s="1885"/>
      <c r="S781" s="1885"/>
      <c r="T781" s="1885"/>
      <c r="U781" s="1885"/>
      <c r="V781" s="1885"/>
      <c r="W781" s="1885"/>
      <c r="X781" s="1885"/>
      <c r="Y781" s="1885"/>
    </row>
    <row r="782" spans="1:25" ht="15">
      <c r="A782" s="1901" t="s">
        <v>2187</v>
      </c>
      <c r="B782" s="1878"/>
      <c r="C782" s="1832"/>
      <c r="D782" s="1833"/>
      <c r="E782" s="1832"/>
      <c r="F782" s="1832"/>
      <c r="G782" s="1717"/>
      <c r="H782" s="1717"/>
      <c r="I782" s="1869"/>
      <c r="J782" s="1869"/>
      <c r="K782" s="1869"/>
      <c r="L782" s="1885"/>
      <c r="M782" s="1885"/>
      <c r="N782" s="1885"/>
      <c r="O782" s="1885"/>
      <c r="P782" s="1885"/>
      <c r="Q782" s="1885"/>
      <c r="R782" s="1885"/>
      <c r="S782" s="1885"/>
      <c r="T782" s="1885"/>
      <c r="U782" s="1885"/>
      <c r="V782" s="1885"/>
      <c r="W782" s="1885"/>
      <c r="X782" s="1885"/>
      <c r="Y782" s="1885"/>
    </row>
    <row r="783" spans="1:25" ht="15">
      <c r="A783" s="1901" t="s">
        <v>2187</v>
      </c>
      <c r="B783" s="1878"/>
      <c r="C783" s="1832"/>
      <c r="D783" s="1833"/>
      <c r="E783" s="1832"/>
      <c r="F783" s="1832"/>
      <c r="G783" s="1717"/>
      <c r="H783" s="1717"/>
      <c r="I783" s="1869"/>
      <c r="J783" s="1869"/>
      <c r="K783" s="1869"/>
      <c r="L783" s="1885"/>
      <c r="M783" s="1885"/>
      <c r="N783" s="1885"/>
      <c r="O783" s="1885"/>
      <c r="P783" s="1885"/>
      <c r="Q783" s="1885"/>
      <c r="R783" s="1885"/>
      <c r="S783" s="1885"/>
      <c r="T783" s="1885"/>
      <c r="U783" s="1885"/>
      <c r="V783" s="1885"/>
      <c r="W783" s="1885"/>
      <c r="X783" s="1885"/>
      <c r="Y783" s="1885"/>
    </row>
    <row r="784" spans="1:25" ht="15">
      <c r="A784" s="1901" t="s">
        <v>2187</v>
      </c>
      <c r="B784" s="1878"/>
      <c r="C784" s="1832"/>
      <c r="D784" s="1833"/>
      <c r="E784" s="1832"/>
      <c r="F784" s="1832"/>
      <c r="G784" s="1717"/>
      <c r="H784" s="1717"/>
      <c r="I784" s="1869"/>
      <c r="J784" s="1869"/>
      <c r="K784" s="1869"/>
      <c r="L784" s="1885"/>
      <c r="M784" s="1885"/>
      <c r="N784" s="1885"/>
      <c r="O784" s="1885"/>
      <c r="P784" s="1885"/>
      <c r="Q784" s="1885"/>
      <c r="R784" s="1885"/>
      <c r="S784" s="1885"/>
      <c r="T784" s="1885"/>
      <c r="U784" s="1885"/>
      <c r="V784" s="1885"/>
      <c r="W784" s="1885"/>
      <c r="X784" s="1885"/>
      <c r="Y784" s="1885"/>
    </row>
    <row r="785" spans="1:25" ht="15">
      <c r="A785" s="1901" t="s">
        <v>2187</v>
      </c>
      <c r="B785" s="1878"/>
      <c r="C785" s="1832"/>
      <c r="D785" s="1833"/>
      <c r="E785" s="1832"/>
      <c r="F785" s="1832"/>
      <c r="G785" s="1717"/>
      <c r="H785" s="1717"/>
      <c r="I785" s="1869"/>
      <c r="J785" s="1869"/>
      <c r="K785" s="1869"/>
      <c r="L785" s="1885"/>
      <c r="M785" s="1885"/>
      <c r="N785" s="1885"/>
      <c r="O785" s="1885"/>
      <c r="P785" s="1885"/>
      <c r="Q785" s="1885"/>
      <c r="R785" s="1885"/>
      <c r="S785" s="1885"/>
      <c r="T785" s="1885"/>
      <c r="U785" s="1885"/>
      <c r="V785" s="1885"/>
      <c r="W785" s="1885"/>
      <c r="X785" s="1885"/>
      <c r="Y785" s="1885"/>
    </row>
    <row r="786" spans="1:25" ht="18">
      <c r="A786" s="1655"/>
      <c r="B786" s="1893" t="s">
        <v>2181</v>
      </c>
      <c r="C786" s="1898"/>
      <c r="D786" s="1898"/>
      <c r="E786" s="1898"/>
      <c r="F786" s="1898"/>
      <c r="G786" s="1655"/>
      <c r="H786" s="1655"/>
      <c r="I786" s="1655"/>
      <c r="J786" s="1655"/>
      <c r="K786" s="1655"/>
      <c r="L786" s="1646"/>
      <c r="M786" s="1646"/>
      <c r="N786" s="1646"/>
      <c r="O786" s="1646"/>
      <c r="P786" s="1646"/>
      <c r="Q786" s="1646"/>
      <c r="R786" s="1646"/>
      <c r="S786" s="1646"/>
      <c r="T786" s="1646"/>
      <c r="U786" s="1646"/>
      <c r="V786" s="1646"/>
      <c r="W786" s="1646"/>
      <c r="X786" s="1646"/>
      <c r="Y786" s="1646"/>
    </row>
    <row r="787" spans="1:25" ht="18">
      <c r="A787" s="1873"/>
      <c r="B787" s="1893" t="s">
        <v>196</v>
      </c>
      <c r="C787" s="1898"/>
      <c r="D787" s="1898"/>
      <c r="E787" s="1898"/>
      <c r="F787" s="1898"/>
      <c r="G787" s="1655"/>
      <c r="H787" s="1655"/>
      <c r="I787" s="1655"/>
      <c r="J787" s="1655"/>
      <c r="K787" s="1655"/>
      <c r="L787" s="1646"/>
      <c r="M787" s="1646"/>
      <c r="N787" s="1646"/>
      <c r="O787" s="1646"/>
      <c r="P787" s="1646"/>
      <c r="Q787" s="1646"/>
      <c r="R787" s="1646"/>
      <c r="S787" s="1646"/>
      <c r="T787" s="1646"/>
      <c r="U787" s="1646"/>
      <c r="V787" s="1646"/>
      <c r="W787" s="1646"/>
      <c r="X787" s="1646"/>
      <c r="Y787" s="1646"/>
    </row>
    <row r="789" spans="1:25">
      <c r="A789" s="1727" t="s">
        <v>2188</v>
      </c>
      <c r="B789" s="1655"/>
    </row>
    <row r="790" spans="1:25">
      <c r="A790" s="1655"/>
      <c r="B790" s="1655" t="s">
        <v>2178</v>
      </c>
    </row>
    <row r="791" spans="1:25">
      <c r="A791" s="1655"/>
      <c r="B791" s="1730" t="s">
        <v>2177</v>
      </c>
    </row>
    <row r="792" spans="1:25">
      <c r="A792" s="1655"/>
      <c r="B792" s="1730" t="s">
        <v>2189</v>
      </c>
    </row>
  </sheetData>
  <dataValidations count="6">
    <dataValidation type="list" allowBlank="1" showInputMessage="1" showErrorMessage="1" sqref="I698:J700 I247:J523 I549:J550 I675:J676">
      <formula1>$B$790:$B$792</formula1>
    </dataValidation>
    <dataValidation type="list" allowBlank="1" showInputMessage="1" showErrorMessage="1" sqref="I551:J674">
      <formula1>$C$803:$C$805</formula1>
    </dataValidation>
    <dataValidation type="list" allowBlank="1" showInputMessage="1" showErrorMessage="1" sqref="I677:J697">
      <formula1>$C$797:$C$799</formula1>
    </dataValidation>
    <dataValidation type="list" allowBlank="1" showInputMessage="1" showErrorMessage="1" sqref="I701:J785">
      <formula1>$C$788:$C$790</formula1>
    </dataValidation>
    <dataValidation type="list" allowBlank="1" showInputMessage="1" showErrorMessage="1" sqref="I10:J246">
      <formula1>$C$910:$C$912</formula1>
    </dataValidation>
    <dataValidation type="list" allowBlank="1" showInputMessage="1" showErrorMessage="1" sqref="I524:J548">
      <formula1>$C$882:$C$884</formula1>
    </dataValidation>
  </dataValidations>
  <pageMargins left="0.70866141732283472" right="0.70866141732283472" top="0.74803149606299213" bottom="0.74803149606299213" header="0.31496062992125984" footer="0.31496062992125984"/>
  <pageSetup paperSize="8" scale="35" fitToHeight="6" orientation="landscape" r:id="rId1"/>
</worksheet>
</file>

<file path=xl/worksheets/sheet69.xml><?xml version="1.0" encoding="utf-8"?>
<worksheet xmlns="http://schemas.openxmlformats.org/spreadsheetml/2006/main" xmlns:r="http://schemas.openxmlformats.org/officeDocument/2006/relationships">
  <sheetPr>
    <tabColor theme="9" tint="0.59999389629810485"/>
  </sheetPr>
  <dimension ref="A1:Y119"/>
  <sheetViews>
    <sheetView view="pageBreakPreview" zoomScale="80" zoomScaleNormal="80" zoomScaleSheetLayoutView="80" workbookViewId="0">
      <pane ySplit="8" topLeftCell="A9" activePane="bottomLeft" state="frozen"/>
      <selection activeCell="B145" sqref="B145"/>
      <selection pane="bottomLeft" activeCell="B21" sqref="B21"/>
    </sheetView>
  </sheetViews>
  <sheetFormatPr defaultRowHeight="12.75"/>
  <cols>
    <col min="1" max="1" width="18" style="1902" customWidth="1"/>
    <col min="2" max="2" width="38.25" style="1902" customWidth="1"/>
    <col min="3" max="12" width="1" style="1902" hidden="1" customWidth="1"/>
    <col min="13" max="13" width="1" style="1904" hidden="1" customWidth="1"/>
    <col min="14" max="14" width="19.625" style="1904" bestFit="1" customWidth="1"/>
    <col min="15" max="24" width="13.625" style="1904" customWidth="1"/>
    <col min="25" max="25" width="13.625" style="1902" customWidth="1"/>
    <col min="26" max="263" width="9" style="1902"/>
    <col min="264" max="264" width="9.125" style="1902" bestFit="1" customWidth="1"/>
    <col min="265" max="265" width="72.375" style="1902" bestFit="1" customWidth="1"/>
    <col min="266" max="266" width="30.375" style="1902" customWidth="1"/>
    <col min="267" max="268" width="13.5" style="1902" bestFit="1" customWidth="1"/>
    <col min="269" max="269" width="13.25" style="1902" bestFit="1" customWidth="1"/>
    <col min="270" max="270" width="13.5" style="1902" bestFit="1" customWidth="1"/>
    <col min="271" max="273" width="11.5" style="1902" bestFit="1" customWidth="1"/>
    <col min="274" max="274" width="12.25" style="1902" bestFit="1" customWidth="1"/>
    <col min="275" max="278" width="11.5" style="1902" bestFit="1" customWidth="1"/>
    <col min="279" max="519" width="9" style="1902"/>
    <col min="520" max="520" width="9.125" style="1902" bestFit="1" customWidth="1"/>
    <col min="521" max="521" width="72.375" style="1902" bestFit="1" customWidth="1"/>
    <col min="522" max="522" width="30.375" style="1902" customWidth="1"/>
    <col min="523" max="524" width="13.5" style="1902" bestFit="1" customWidth="1"/>
    <col min="525" max="525" width="13.25" style="1902" bestFit="1" customWidth="1"/>
    <col min="526" max="526" width="13.5" style="1902" bestFit="1" customWidth="1"/>
    <col min="527" max="529" width="11.5" style="1902" bestFit="1" customWidth="1"/>
    <col min="530" max="530" width="12.25" style="1902" bestFit="1" customWidth="1"/>
    <col min="531" max="534" width="11.5" style="1902" bestFit="1" customWidth="1"/>
    <col min="535" max="775" width="9" style="1902"/>
    <col min="776" max="776" width="9.125" style="1902" bestFit="1" customWidth="1"/>
    <col min="777" max="777" width="72.375" style="1902" bestFit="1" customWidth="1"/>
    <col min="778" max="778" width="30.375" style="1902" customWidth="1"/>
    <col min="779" max="780" width="13.5" style="1902" bestFit="1" customWidth="1"/>
    <col min="781" max="781" width="13.25" style="1902" bestFit="1" customWidth="1"/>
    <col min="782" max="782" width="13.5" style="1902" bestFit="1" customWidth="1"/>
    <col min="783" max="785" width="11.5" style="1902" bestFit="1" customWidth="1"/>
    <col min="786" max="786" width="12.25" style="1902" bestFit="1" customWidth="1"/>
    <col min="787" max="790" width="11.5" style="1902" bestFit="1" customWidth="1"/>
    <col min="791" max="1031" width="9" style="1902"/>
    <col min="1032" max="1032" width="9.125" style="1902" bestFit="1" customWidth="1"/>
    <col min="1033" max="1033" width="72.375" style="1902" bestFit="1" customWidth="1"/>
    <col min="1034" max="1034" width="30.375" style="1902" customWidth="1"/>
    <col min="1035" max="1036" width="13.5" style="1902" bestFit="1" customWidth="1"/>
    <col min="1037" max="1037" width="13.25" style="1902" bestFit="1" customWidth="1"/>
    <col min="1038" max="1038" width="13.5" style="1902" bestFit="1" customWidth="1"/>
    <col min="1039" max="1041" width="11.5" style="1902" bestFit="1" customWidth="1"/>
    <col min="1042" max="1042" width="12.25" style="1902" bestFit="1" customWidth="1"/>
    <col min="1043" max="1046" width="11.5" style="1902" bestFit="1" customWidth="1"/>
    <col min="1047" max="1287" width="9" style="1902"/>
    <col min="1288" max="1288" width="9.125" style="1902" bestFit="1" customWidth="1"/>
    <col min="1289" max="1289" width="72.375" style="1902" bestFit="1" customWidth="1"/>
    <col min="1290" max="1290" width="30.375" style="1902" customWidth="1"/>
    <col min="1291" max="1292" width="13.5" style="1902" bestFit="1" customWidth="1"/>
    <col min="1293" max="1293" width="13.25" style="1902" bestFit="1" customWidth="1"/>
    <col min="1294" max="1294" width="13.5" style="1902" bestFit="1" customWidth="1"/>
    <col min="1295" max="1297" width="11.5" style="1902" bestFit="1" customWidth="1"/>
    <col min="1298" max="1298" width="12.25" style="1902" bestFit="1" customWidth="1"/>
    <col min="1299" max="1302" width="11.5" style="1902" bestFit="1" customWidth="1"/>
    <col min="1303" max="1543" width="9" style="1902"/>
    <col min="1544" max="1544" width="9.125" style="1902" bestFit="1" customWidth="1"/>
    <col min="1545" max="1545" width="72.375" style="1902" bestFit="1" customWidth="1"/>
    <col min="1546" max="1546" width="30.375" style="1902" customWidth="1"/>
    <col min="1547" max="1548" width="13.5" style="1902" bestFit="1" customWidth="1"/>
    <col min="1549" max="1549" width="13.25" style="1902" bestFit="1" customWidth="1"/>
    <col min="1550" max="1550" width="13.5" style="1902" bestFit="1" customWidth="1"/>
    <col min="1551" max="1553" width="11.5" style="1902" bestFit="1" customWidth="1"/>
    <col min="1554" max="1554" width="12.25" style="1902" bestFit="1" customWidth="1"/>
    <col min="1555" max="1558" width="11.5" style="1902" bestFit="1" customWidth="1"/>
    <col min="1559" max="1799" width="9" style="1902"/>
    <col min="1800" max="1800" width="9.125" style="1902" bestFit="1" customWidth="1"/>
    <col min="1801" max="1801" width="72.375" style="1902" bestFit="1" customWidth="1"/>
    <col min="1802" max="1802" width="30.375" style="1902" customWidth="1"/>
    <col min="1803" max="1804" width="13.5" style="1902" bestFit="1" customWidth="1"/>
    <col min="1805" max="1805" width="13.25" style="1902" bestFit="1" customWidth="1"/>
    <col min="1806" max="1806" width="13.5" style="1902" bestFit="1" customWidth="1"/>
    <col min="1807" max="1809" width="11.5" style="1902" bestFit="1" customWidth="1"/>
    <col min="1810" max="1810" width="12.25" style="1902" bestFit="1" customWidth="1"/>
    <col min="1811" max="1814" width="11.5" style="1902" bestFit="1" customWidth="1"/>
    <col min="1815" max="2055" width="9" style="1902"/>
    <col min="2056" max="2056" width="9.125" style="1902" bestFit="1" customWidth="1"/>
    <col min="2057" max="2057" width="72.375" style="1902" bestFit="1" customWidth="1"/>
    <col min="2058" max="2058" width="30.375" style="1902" customWidth="1"/>
    <col min="2059" max="2060" width="13.5" style="1902" bestFit="1" customWidth="1"/>
    <col min="2061" max="2061" width="13.25" style="1902" bestFit="1" customWidth="1"/>
    <col min="2062" max="2062" width="13.5" style="1902" bestFit="1" customWidth="1"/>
    <col min="2063" max="2065" width="11.5" style="1902" bestFit="1" customWidth="1"/>
    <col min="2066" max="2066" width="12.25" style="1902" bestFit="1" customWidth="1"/>
    <col min="2067" max="2070" width="11.5" style="1902" bestFit="1" customWidth="1"/>
    <col min="2071" max="2311" width="9" style="1902"/>
    <col min="2312" max="2312" width="9.125" style="1902" bestFit="1" customWidth="1"/>
    <col min="2313" max="2313" width="72.375" style="1902" bestFit="1" customWidth="1"/>
    <col min="2314" max="2314" width="30.375" style="1902" customWidth="1"/>
    <col min="2315" max="2316" width="13.5" style="1902" bestFit="1" customWidth="1"/>
    <col min="2317" max="2317" width="13.25" style="1902" bestFit="1" customWidth="1"/>
    <col min="2318" max="2318" width="13.5" style="1902" bestFit="1" customWidth="1"/>
    <col min="2319" max="2321" width="11.5" style="1902" bestFit="1" customWidth="1"/>
    <col min="2322" max="2322" width="12.25" style="1902" bestFit="1" customWidth="1"/>
    <col min="2323" max="2326" width="11.5" style="1902" bestFit="1" customWidth="1"/>
    <col min="2327" max="2567" width="9" style="1902"/>
    <col min="2568" max="2568" width="9.125" style="1902" bestFit="1" customWidth="1"/>
    <col min="2569" max="2569" width="72.375" style="1902" bestFit="1" customWidth="1"/>
    <col min="2570" max="2570" width="30.375" style="1902" customWidth="1"/>
    <col min="2571" max="2572" width="13.5" style="1902" bestFit="1" customWidth="1"/>
    <col min="2573" max="2573" width="13.25" style="1902" bestFit="1" customWidth="1"/>
    <col min="2574" max="2574" width="13.5" style="1902" bestFit="1" customWidth="1"/>
    <col min="2575" max="2577" width="11.5" style="1902" bestFit="1" customWidth="1"/>
    <col min="2578" max="2578" width="12.25" style="1902" bestFit="1" customWidth="1"/>
    <col min="2579" max="2582" width="11.5" style="1902" bestFit="1" customWidth="1"/>
    <col min="2583" max="2823" width="9" style="1902"/>
    <col min="2824" max="2824" width="9.125" style="1902" bestFit="1" customWidth="1"/>
    <col min="2825" max="2825" width="72.375" style="1902" bestFit="1" customWidth="1"/>
    <col min="2826" max="2826" width="30.375" style="1902" customWidth="1"/>
    <col min="2827" max="2828" width="13.5" style="1902" bestFit="1" customWidth="1"/>
    <col min="2829" max="2829" width="13.25" style="1902" bestFit="1" customWidth="1"/>
    <col min="2830" max="2830" width="13.5" style="1902" bestFit="1" customWidth="1"/>
    <col min="2831" max="2833" width="11.5" style="1902" bestFit="1" customWidth="1"/>
    <col min="2834" max="2834" width="12.25" style="1902" bestFit="1" customWidth="1"/>
    <col min="2835" max="2838" width="11.5" style="1902" bestFit="1" customWidth="1"/>
    <col min="2839" max="3079" width="9" style="1902"/>
    <col min="3080" max="3080" width="9.125" style="1902" bestFit="1" customWidth="1"/>
    <col min="3081" max="3081" width="72.375" style="1902" bestFit="1" customWidth="1"/>
    <col min="3082" max="3082" width="30.375" style="1902" customWidth="1"/>
    <col min="3083" max="3084" width="13.5" style="1902" bestFit="1" customWidth="1"/>
    <col min="3085" max="3085" width="13.25" style="1902" bestFit="1" customWidth="1"/>
    <col min="3086" max="3086" width="13.5" style="1902" bestFit="1" customWidth="1"/>
    <col min="3087" max="3089" width="11.5" style="1902" bestFit="1" customWidth="1"/>
    <col min="3090" max="3090" width="12.25" style="1902" bestFit="1" customWidth="1"/>
    <col min="3091" max="3094" width="11.5" style="1902" bestFit="1" customWidth="1"/>
    <col min="3095" max="3335" width="9" style="1902"/>
    <col min="3336" max="3336" width="9.125" style="1902" bestFit="1" customWidth="1"/>
    <col min="3337" max="3337" width="72.375" style="1902" bestFit="1" customWidth="1"/>
    <col min="3338" max="3338" width="30.375" style="1902" customWidth="1"/>
    <col min="3339" max="3340" width="13.5" style="1902" bestFit="1" customWidth="1"/>
    <col min="3341" max="3341" width="13.25" style="1902" bestFit="1" customWidth="1"/>
    <col min="3342" max="3342" width="13.5" style="1902" bestFit="1" customWidth="1"/>
    <col min="3343" max="3345" width="11.5" style="1902" bestFit="1" customWidth="1"/>
    <col min="3346" max="3346" width="12.25" style="1902" bestFit="1" customWidth="1"/>
    <col min="3347" max="3350" width="11.5" style="1902" bestFit="1" customWidth="1"/>
    <col min="3351" max="3591" width="9" style="1902"/>
    <col min="3592" max="3592" width="9.125" style="1902" bestFit="1" customWidth="1"/>
    <col min="3593" max="3593" width="72.375" style="1902" bestFit="1" customWidth="1"/>
    <col min="3594" max="3594" width="30.375" style="1902" customWidth="1"/>
    <col min="3595" max="3596" width="13.5" style="1902" bestFit="1" customWidth="1"/>
    <col min="3597" max="3597" width="13.25" style="1902" bestFit="1" customWidth="1"/>
    <col min="3598" max="3598" width="13.5" style="1902" bestFit="1" customWidth="1"/>
    <col min="3599" max="3601" width="11.5" style="1902" bestFit="1" customWidth="1"/>
    <col min="3602" max="3602" width="12.25" style="1902" bestFit="1" customWidth="1"/>
    <col min="3603" max="3606" width="11.5" style="1902" bestFit="1" customWidth="1"/>
    <col min="3607" max="3847" width="9" style="1902"/>
    <col min="3848" max="3848" width="9.125" style="1902" bestFit="1" customWidth="1"/>
    <col min="3849" max="3849" width="72.375" style="1902" bestFit="1" customWidth="1"/>
    <col min="3850" max="3850" width="30.375" style="1902" customWidth="1"/>
    <col min="3851" max="3852" width="13.5" style="1902" bestFit="1" customWidth="1"/>
    <col min="3853" max="3853" width="13.25" style="1902" bestFit="1" customWidth="1"/>
    <col min="3854" max="3854" width="13.5" style="1902" bestFit="1" customWidth="1"/>
    <col min="3855" max="3857" width="11.5" style="1902" bestFit="1" customWidth="1"/>
    <col min="3858" max="3858" width="12.25" style="1902" bestFit="1" customWidth="1"/>
    <col min="3859" max="3862" width="11.5" style="1902" bestFit="1" customWidth="1"/>
    <col min="3863" max="4103" width="9" style="1902"/>
    <col min="4104" max="4104" width="9.125" style="1902" bestFit="1" customWidth="1"/>
    <col min="4105" max="4105" width="72.375" style="1902" bestFit="1" customWidth="1"/>
    <col min="4106" max="4106" width="30.375" style="1902" customWidth="1"/>
    <col min="4107" max="4108" width="13.5" style="1902" bestFit="1" customWidth="1"/>
    <col min="4109" max="4109" width="13.25" style="1902" bestFit="1" customWidth="1"/>
    <col min="4110" max="4110" width="13.5" style="1902" bestFit="1" customWidth="1"/>
    <col min="4111" max="4113" width="11.5" style="1902" bestFit="1" customWidth="1"/>
    <col min="4114" max="4114" width="12.25" style="1902" bestFit="1" customWidth="1"/>
    <col min="4115" max="4118" width="11.5" style="1902" bestFit="1" customWidth="1"/>
    <col min="4119" max="4359" width="9" style="1902"/>
    <col min="4360" max="4360" width="9.125" style="1902" bestFit="1" customWidth="1"/>
    <col min="4361" max="4361" width="72.375" style="1902" bestFit="1" customWidth="1"/>
    <col min="4362" max="4362" width="30.375" style="1902" customWidth="1"/>
    <col min="4363" max="4364" width="13.5" style="1902" bestFit="1" customWidth="1"/>
    <col min="4365" max="4365" width="13.25" style="1902" bestFit="1" customWidth="1"/>
    <col min="4366" max="4366" width="13.5" style="1902" bestFit="1" customWidth="1"/>
    <col min="4367" max="4369" width="11.5" style="1902" bestFit="1" customWidth="1"/>
    <col min="4370" max="4370" width="12.25" style="1902" bestFit="1" customWidth="1"/>
    <col min="4371" max="4374" width="11.5" style="1902" bestFit="1" customWidth="1"/>
    <col min="4375" max="4615" width="9" style="1902"/>
    <col min="4616" max="4616" width="9.125" style="1902" bestFit="1" customWidth="1"/>
    <col min="4617" max="4617" width="72.375" style="1902" bestFit="1" customWidth="1"/>
    <col min="4618" max="4618" width="30.375" style="1902" customWidth="1"/>
    <col min="4619" max="4620" width="13.5" style="1902" bestFit="1" customWidth="1"/>
    <col min="4621" max="4621" width="13.25" style="1902" bestFit="1" customWidth="1"/>
    <col min="4622" max="4622" width="13.5" style="1902" bestFit="1" customWidth="1"/>
    <col min="4623" max="4625" width="11.5" style="1902" bestFit="1" customWidth="1"/>
    <col min="4626" max="4626" width="12.25" style="1902" bestFit="1" customWidth="1"/>
    <col min="4627" max="4630" width="11.5" style="1902" bestFit="1" customWidth="1"/>
    <col min="4631" max="4871" width="9" style="1902"/>
    <col min="4872" max="4872" width="9.125" style="1902" bestFit="1" customWidth="1"/>
    <col min="4873" max="4873" width="72.375" style="1902" bestFit="1" customWidth="1"/>
    <col min="4874" max="4874" width="30.375" style="1902" customWidth="1"/>
    <col min="4875" max="4876" width="13.5" style="1902" bestFit="1" customWidth="1"/>
    <col min="4877" max="4877" width="13.25" style="1902" bestFit="1" customWidth="1"/>
    <col min="4878" max="4878" width="13.5" style="1902" bestFit="1" customWidth="1"/>
    <col min="4879" max="4881" width="11.5" style="1902" bestFit="1" customWidth="1"/>
    <col min="4882" max="4882" width="12.25" style="1902" bestFit="1" customWidth="1"/>
    <col min="4883" max="4886" width="11.5" style="1902" bestFit="1" customWidth="1"/>
    <col min="4887" max="5127" width="9" style="1902"/>
    <col min="5128" max="5128" width="9.125" style="1902" bestFit="1" customWidth="1"/>
    <col min="5129" max="5129" width="72.375" style="1902" bestFit="1" customWidth="1"/>
    <col min="5130" max="5130" width="30.375" style="1902" customWidth="1"/>
    <col min="5131" max="5132" width="13.5" style="1902" bestFit="1" customWidth="1"/>
    <col min="5133" max="5133" width="13.25" style="1902" bestFit="1" customWidth="1"/>
    <col min="5134" max="5134" width="13.5" style="1902" bestFit="1" customWidth="1"/>
    <col min="5135" max="5137" width="11.5" style="1902" bestFit="1" customWidth="1"/>
    <col min="5138" max="5138" width="12.25" style="1902" bestFit="1" customWidth="1"/>
    <col min="5139" max="5142" width="11.5" style="1902" bestFit="1" customWidth="1"/>
    <col min="5143" max="5383" width="9" style="1902"/>
    <col min="5384" max="5384" width="9.125" style="1902" bestFit="1" customWidth="1"/>
    <col min="5385" max="5385" width="72.375" style="1902" bestFit="1" customWidth="1"/>
    <col min="5386" max="5386" width="30.375" style="1902" customWidth="1"/>
    <col min="5387" max="5388" width="13.5" style="1902" bestFit="1" customWidth="1"/>
    <col min="5389" max="5389" width="13.25" style="1902" bestFit="1" customWidth="1"/>
    <col min="5390" max="5390" width="13.5" style="1902" bestFit="1" customWidth="1"/>
    <col min="5391" max="5393" width="11.5" style="1902" bestFit="1" customWidth="1"/>
    <col min="5394" max="5394" width="12.25" style="1902" bestFit="1" customWidth="1"/>
    <col min="5395" max="5398" width="11.5" style="1902" bestFit="1" customWidth="1"/>
    <col min="5399" max="5639" width="9" style="1902"/>
    <col min="5640" max="5640" width="9.125" style="1902" bestFit="1" customWidth="1"/>
    <col min="5641" max="5641" width="72.375" style="1902" bestFit="1" customWidth="1"/>
    <col min="5642" max="5642" width="30.375" style="1902" customWidth="1"/>
    <col min="5643" max="5644" width="13.5" style="1902" bestFit="1" customWidth="1"/>
    <col min="5645" max="5645" width="13.25" style="1902" bestFit="1" customWidth="1"/>
    <col min="5646" max="5646" width="13.5" style="1902" bestFit="1" customWidth="1"/>
    <col min="5647" max="5649" width="11.5" style="1902" bestFit="1" customWidth="1"/>
    <col min="5650" max="5650" width="12.25" style="1902" bestFit="1" customWidth="1"/>
    <col min="5651" max="5654" width="11.5" style="1902" bestFit="1" customWidth="1"/>
    <col min="5655" max="5895" width="9" style="1902"/>
    <col min="5896" max="5896" width="9.125" style="1902" bestFit="1" customWidth="1"/>
    <col min="5897" max="5897" width="72.375" style="1902" bestFit="1" customWidth="1"/>
    <col min="5898" max="5898" width="30.375" style="1902" customWidth="1"/>
    <col min="5899" max="5900" width="13.5" style="1902" bestFit="1" customWidth="1"/>
    <col min="5901" max="5901" width="13.25" style="1902" bestFit="1" customWidth="1"/>
    <col min="5902" max="5902" width="13.5" style="1902" bestFit="1" customWidth="1"/>
    <col min="5903" max="5905" width="11.5" style="1902" bestFit="1" customWidth="1"/>
    <col min="5906" max="5906" width="12.25" style="1902" bestFit="1" customWidth="1"/>
    <col min="5907" max="5910" width="11.5" style="1902" bestFit="1" customWidth="1"/>
    <col min="5911" max="6151" width="9" style="1902"/>
    <col min="6152" max="6152" width="9.125" style="1902" bestFit="1" customWidth="1"/>
    <col min="6153" max="6153" width="72.375" style="1902" bestFit="1" customWidth="1"/>
    <col min="6154" max="6154" width="30.375" style="1902" customWidth="1"/>
    <col min="6155" max="6156" width="13.5" style="1902" bestFit="1" customWidth="1"/>
    <col min="6157" max="6157" width="13.25" style="1902" bestFit="1" customWidth="1"/>
    <col min="6158" max="6158" width="13.5" style="1902" bestFit="1" customWidth="1"/>
    <col min="6159" max="6161" width="11.5" style="1902" bestFit="1" customWidth="1"/>
    <col min="6162" max="6162" width="12.25" style="1902" bestFit="1" customWidth="1"/>
    <col min="6163" max="6166" width="11.5" style="1902" bestFit="1" customWidth="1"/>
    <col min="6167" max="6407" width="9" style="1902"/>
    <col min="6408" max="6408" width="9.125" style="1902" bestFit="1" customWidth="1"/>
    <col min="6409" max="6409" width="72.375" style="1902" bestFit="1" customWidth="1"/>
    <col min="6410" max="6410" width="30.375" style="1902" customWidth="1"/>
    <col min="6411" max="6412" width="13.5" style="1902" bestFit="1" customWidth="1"/>
    <col min="6413" max="6413" width="13.25" style="1902" bestFit="1" customWidth="1"/>
    <col min="6414" max="6414" width="13.5" style="1902" bestFit="1" customWidth="1"/>
    <col min="6415" max="6417" width="11.5" style="1902" bestFit="1" customWidth="1"/>
    <col min="6418" max="6418" width="12.25" style="1902" bestFit="1" customWidth="1"/>
    <col min="6419" max="6422" width="11.5" style="1902" bestFit="1" customWidth="1"/>
    <col min="6423" max="6663" width="9" style="1902"/>
    <col min="6664" max="6664" width="9.125" style="1902" bestFit="1" customWidth="1"/>
    <col min="6665" max="6665" width="72.375" style="1902" bestFit="1" customWidth="1"/>
    <col min="6666" max="6666" width="30.375" style="1902" customWidth="1"/>
    <col min="6667" max="6668" width="13.5" style="1902" bestFit="1" customWidth="1"/>
    <col min="6669" max="6669" width="13.25" style="1902" bestFit="1" customWidth="1"/>
    <col min="6670" max="6670" width="13.5" style="1902" bestFit="1" customWidth="1"/>
    <col min="6671" max="6673" width="11.5" style="1902" bestFit="1" customWidth="1"/>
    <col min="6674" max="6674" width="12.25" style="1902" bestFit="1" customWidth="1"/>
    <col min="6675" max="6678" width="11.5" style="1902" bestFit="1" customWidth="1"/>
    <col min="6679" max="6919" width="9" style="1902"/>
    <col min="6920" max="6920" width="9.125" style="1902" bestFit="1" customWidth="1"/>
    <col min="6921" max="6921" width="72.375" style="1902" bestFit="1" customWidth="1"/>
    <col min="6922" max="6922" width="30.375" style="1902" customWidth="1"/>
    <col min="6923" max="6924" width="13.5" style="1902" bestFit="1" customWidth="1"/>
    <col min="6925" max="6925" width="13.25" style="1902" bestFit="1" customWidth="1"/>
    <col min="6926" max="6926" width="13.5" style="1902" bestFit="1" customWidth="1"/>
    <col min="6927" max="6929" width="11.5" style="1902" bestFit="1" customWidth="1"/>
    <col min="6930" max="6930" width="12.25" style="1902" bestFit="1" customWidth="1"/>
    <col min="6931" max="6934" width="11.5" style="1902" bestFit="1" customWidth="1"/>
    <col min="6935" max="7175" width="9" style="1902"/>
    <col min="7176" max="7176" width="9.125" style="1902" bestFit="1" customWidth="1"/>
    <col min="7177" max="7177" width="72.375" style="1902" bestFit="1" customWidth="1"/>
    <col min="7178" max="7178" width="30.375" style="1902" customWidth="1"/>
    <col min="7179" max="7180" width="13.5" style="1902" bestFit="1" customWidth="1"/>
    <col min="7181" max="7181" width="13.25" style="1902" bestFit="1" customWidth="1"/>
    <col min="7182" max="7182" width="13.5" style="1902" bestFit="1" customWidth="1"/>
    <col min="7183" max="7185" width="11.5" style="1902" bestFit="1" customWidth="1"/>
    <col min="7186" max="7186" width="12.25" style="1902" bestFit="1" customWidth="1"/>
    <col min="7187" max="7190" width="11.5" style="1902" bestFit="1" customWidth="1"/>
    <col min="7191" max="7431" width="9" style="1902"/>
    <col min="7432" max="7432" width="9.125" style="1902" bestFit="1" customWidth="1"/>
    <col min="7433" max="7433" width="72.375" style="1902" bestFit="1" customWidth="1"/>
    <col min="7434" max="7434" width="30.375" style="1902" customWidth="1"/>
    <col min="7435" max="7436" width="13.5" style="1902" bestFit="1" customWidth="1"/>
    <col min="7437" max="7437" width="13.25" style="1902" bestFit="1" customWidth="1"/>
    <col min="7438" max="7438" width="13.5" style="1902" bestFit="1" customWidth="1"/>
    <col min="7439" max="7441" width="11.5" style="1902" bestFit="1" customWidth="1"/>
    <col min="7442" max="7442" width="12.25" style="1902" bestFit="1" customWidth="1"/>
    <col min="7443" max="7446" width="11.5" style="1902" bestFit="1" customWidth="1"/>
    <col min="7447" max="7687" width="9" style="1902"/>
    <col min="7688" max="7688" width="9.125" style="1902" bestFit="1" customWidth="1"/>
    <col min="7689" max="7689" width="72.375" style="1902" bestFit="1" customWidth="1"/>
    <col min="7690" max="7690" width="30.375" style="1902" customWidth="1"/>
    <col min="7691" max="7692" width="13.5" style="1902" bestFit="1" customWidth="1"/>
    <col min="7693" max="7693" width="13.25" style="1902" bestFit="1" customWidth="1"/>
    <col min="7694" max="7694" width="13.5" style="1902" bestFit="1" customWidth="1"/>
    <col min="7695" max="7697" width="11.5" style="1902" bestFit="1" customWidth="1"/>
    <col min="7698" max="7698" width="12.25" style="1902" bestFit="1" customWidth="1"/>
    <col min="7699" max="7702" width="11.5" style="1902" bestFit="1" customWidth="1"/>
    <col min="7703" max="7943" width="9" style="1902"/>
    <col min="7944" max="7944" width="9.125" style="1902" bestFit="1" customWidth="1"/>
    <col min="7945" max="7945" width="72.375" style="1902" bestFit="1" customWidth="1"/>
    <col min="7946" max="7946" width="30.375" style="1902" customWidth="1"/>
    <col min="7947" max="7948" width="13.5" style="1902" bestFit="1" customWidth="1"/>
    <col min="7949" max="7949" width="13.25" style="1902" bestFit="1" customWidth="1"/>
    <col min="7950" max="7950" width="13.5" style="1902" bestFit="1" customWidth="1"/>
    <col min="7951" max="7953" width="11.5" style="1902" bestFit="1" customWidth="1"/>
    <col min="7954" max="7954" width="12.25" style="1902" bestFit="1" customWidth="1"/>
    <col min="7955" max="7958" width="11.5" style="1902" bestFit="1" customWidth="1"/>
    <col min="7959" max="8199" width="9" style="1902"/>
    <col min="8200" max="8200" width="9.125" style="1902" bestFit="1" customWidth="1"/>
    <col min="8201" max="8201" width="72.375" style="1902" bestFit="1" customWidth="1"/>
    <col min="8202" max="8202" width="30.375" style="1902" customWidth="1"/>
    <col min="8203" max="8204" width="13.5" style="1902" bestFit="1" customWidth="1"/>
    <col min="8205" max="8205" width="13.25" style="1902" bestFit="1" customWidth="1"/>
    <col min="8206" max="8206" width="13.5" style="1902" bestFit="1" customWidth="1"/>
    <col min="8207" max="8209" width="11.5" style="1902" bestFit="1" customWidth="1"/>
    <col min="8210" max="8210" width="12.25" style="1902" bestFit="1" customWidth="1"/>
    <col min="8211" max="8214" width="11.5" style="1902" bestFit="1" customWidth="1"/>
    <col min="8215" max="8455" width="9" style="1902"/>
    <col min="8456" max="8456" width="9.125" style="1902" bestFit="1" customWidth="1"/>
    <col min="8457" max="8457" width="72.375" style="1902" bestFit="1" customWidth="1"/>
    <col min="8458" max="8458" width="30.375" style="1902" customWidth="1"/>
    <col min="8459" max="8460" width="13.5" style="1902" bestFit="1" customWidth="1"/>
    <col min="8461" max="8461" width="13.25" style="1902" bestFit="1" customWidth="1"/>
    <col min="8462" max="8462" width="13.5" style="1902" bestFit="1" customWidth="1"/>
    <col min="8463" max="8465" width="11.5" style="1902" bestFit="1" customWidth="1"/>
    <col min="8466" max="8466" width="12.25" style="1902" bestFit="1" customWidth="1"/>
    <col min="8467" max="8470" width="11.5" style="1902" bestFit="1" customWidth="1"/>
    <col min="8471" max="8711" width="9" style="1902"/>
    <col min="8712" max="8712" width="9.125" style="1902" bestFit="1" customWidth="1"/>
    <col min="8713" max="8713" width="72.375" style="1902" bestFit="1" customWidth="1"/>
    <col min="8714" max="8714" width="30.375" style="1902" customWidth="1"/>
    <col min="8715" max="8716" width="13.5" style="1902" bestFit="1" customWidth="1"/>
    <col min="8717" max="8717" width="13.25" style="1902" bestFit="1" customWidth="1"/>
    <col min="8718" max="8718" width="13.5" style="1902" bestFit="1" customWidth="1"/>
    <col min="8719" max="8721" width="11.5" style="1902" bestFit="1" customWidth="1"/>
    <col min="8722" max="8722" width="12.25" style="1902" bestFit="1" customWidth="1"/>
    <col min="8723" max="8726" width="11.5" style="1902" bestFit="1" customWidth="1"/>
    <col min="8727" max="8967" width="9" style="1902"/>
    <col min="8968" max="8968" width="9.125" style="1902" bestFit="1" customWidth="1"/>
    <col min="8969" max="8969" width="72.375" style="1902" bestFit="1" customWidth="1"/>
    <col min="8970" max="8970" width="30.375" style="1902" customWidth="1"/>
    <col min="8971" max="8972" width="13.5" style="1902" bestFit="1" customWidth="1"/>
    <col min="8973" max="8973" width="13.25" style="1902" bestFit="1" customWidth="1"/>
    <col min="8974" max="8974" width="13.5" style="1902" bestFit="1" customWidth="1"/>
    <col min="8975" max="8977" width="11.5" style="1902" bestFit="1" customWidth="1"/>
    <col min="8978" max="8978" width="12.25" style="1902" bestFit="1" customWidth="1"/>
    <col min="8979" max="8982" width="11.5" style="1902" bestFit="1" customWidth="1"/>
    <col min="8983" max="9223" width="9" style="1902"/>
    <col min="9224" max="9224" width="9.125" style="1902" bestFit="1" customWidth="1"/>
    <col min="9225" max="9225" width="72.375" style="1902" bestFit="1" customWidth="1"/>
    <col min="9226" max="9226" width="30.375" style="1902" customWidth="1"/>
    <col min="9227" max="9228" width="13.5" style="1902" bestFit="1" customWidth="1"/>
    <col min="9229" max="9229" width="13.25" style="1902" bestFit="1" customWidth="1"/>
    <col min="9230" max="9230" width="13.5" style="1902" bestFit="1" customWidth="1"/>
    <col min="9231" max="9233" width="11.5" style="1902" bestFit="1" customWidth="1"/>
    <col min="9234" max="9234" width="12.25" style="1902" bestFit="1" customWidth="1"/>
    <col min="9235" max="9238" width="11.5" style="1902" bestFit="1" customWidth="1"/>
    <col min="9239" max="9479" width="9" style="1902"/>
    <col min="9480" max="9480" width="9.125" style="1902" bestFit="1" customWidth="1"/>
    <col min="9481" max="9481" width="72.375" style="1902" bestFit="1" customWidth="1"/>
    <col min="9482" max="9482" width="30.375" style="1902" customWidth="1"/>
    <col min="9483" max="9484" width="13.5" style="1902" bestFit="1" customWidth="1"/>
    <col min="9485" max="9485" width="13.25" style="1902" bestFit="1" customWidth="1"/>
    <col min="9486" max="9486" width="13.5" style="1902" bestFit="1" customWidth="1"/>
    <col min="9487" max="9489" width="11.5" style="1902" bestFit="1" customWidth="1"/>
    <col min="9490" max="9490" width="12.25" style="1902" bestFit="1" customWidth="1"/>
    <col min="9491" max="9494" width="11.5" style="1902" bestFit="1" customWidth="1"/>
    <col min="9495" max="9735" width="9" style="1902"/>
    <col min="9736" max="9736" width="9.125" style="1902" bestFit="1" customWidth="1"/>
    <col min="9737" max="9737" width="72.375" style="1902" bestFit="1" customWidth="1"/>
    <col min="9738" max="9738" width="30.375" style="1902" customWidth="1"/>
    <col min="9739" max="9740" width="13.5" style="1902" bestFit="1" customWidth="1"/>
    <col min="9741" max="9741" width="13.25" style="1902" bestFit="1" customWidth="1"/>
    <col min="9742" max="9742" width="13.5" style="1902" bestFit="1" customWidth="1"/>
    <col min="9743" max="9745" width="11.5" style="1902" bestFit="1" customWidth="1"/>
    <col min="9746" max="9746" width="12.25" style="1902" bestFit="1" customWidth="1"/>
    <col min="9747" max="9750" width="11.5" style="1902" bestFit="1" customWidth="1"/>
    <col min="9751" max="9991" width="9" style="1902"/>
    <col min="9992" max="9992" width="9.125" style="1902" bestFit="1" customWidth="1"/>
    <col min="9993" max="9993" width="72.375" style="1902" bestFit="1" customWidth="1"/>
    <col min="9994" max="9994" width="30.375" style="1902" customWidth="1"/>
    <col min="9995" max="9996" width="13.5" style="1902" bestFit="1" customWidth="1"/>
    <col min="9997" max="9997" width="13.25" style="1902" bestFit="1" customWidth="1"/>
    <col min="9998" max="9998" width="13.5" style="1902" bestFit="1" customWidth="1"/>
    <col min="9999" max="10001" width="11.5" style="1902" bestFit="1" customWidth="1"/>
    <col min="10002" max="10002" width="12.25" style="1902" bestFit="1" customWidth="1"/>
    <col min="10003" max="10006" width="11.5" style="1902" bestFit="1" customWidth="1"/>
    <col min="10007" max="10247" width="9" style="1902"/>
    <col min="10248" max="10248" width="9.125" style="1902" bestFit="1" customWidth="1"/>
    <col min="10249" max="10249" width="72.375" style="1902" bestFit="1" customWidth="1"/>
    <col min="10250" max="10250" width="30.375" style="1902" customWidth="1"/>
    <col min="10251" max="10252" width="13.5" style="1902" bestFit="1" customWidth="1"/>
    <col min="10253" max="10253" width="13.25" style="1902" bestFit="1" customWidth="1"/>
    <col min="10254" max="10254" width="13.5" style="1902" bestFit="1" customWidth="1"/>
    <col min="10255" max="10257" width="11.5" style="1902" bestFit="1" customWidth="1"/>
    <col min="10258" max="10258" width="12.25" style="1902" bestFit="1" customWidth="1"/>
    <col min="10259" max="10262" width="11.5" style="1902" bestFit="1" customWidth="1"/>
    <col min="10263" max="10503" width="9" style="1902"/>
    <col min="10504" max="10504" width="9.125" style="1902" bestFit="1" customWidth="1"/>
    <col min="10505" max="10505" width="72.375" style="1902" bestFit="1" customWidth="1"/>
    <col min="10506" max="10506" width="30.375" style="1902" customWidth="1"/>
    <col min="10507" max="10508" width="13.5" style="1902" bestFit="1" customWidth="1"/>
    <col min="10509" max="10509" width="13.25" style="1902" bestFit="1" customWidth="1"/>
    <col min="10510" max="10510" width="13.5" style="1902" bestFit="1" customWidth="1"/>
    <col min="10511" max="10513" width="11.5" style="1902" bestFit="1" customWidth="1"/>
    <col min="10514" max="10514" width="12.25" style="1902" bestFit="1" customWidth="1"/>
    <col min="10515" max="10518" width="11.5" style="1902" bestFit="1" customWidth="1"/>
    <col min="10519" max="10759" width="9" style="1902"/>
    <col min="10760" max="10760" width="9.125" style="1902" bestFit="1" customWidth="1"/>
    <col min="10761" max="10761" width="72.375" style="1902" bestFit="1" customWidth="1"/>
    <col min="10762" max="10762" width="30.375" style="1902" customWidth="1"/>
    <col min="10763" max="10764" width="13.5" style="1902" bestFit="1" customWidth="1"/>
    <col min="10765" max="10765" width="13.25" style="1902" bestFit="1" customWidth="1"/>
    <col min="10766" max="10766" width="13.5" style="1902" bestFit="1" customWidth="1"/>
    <col min="10767" max="10769" width="11.5" style="1902" bestFit="1" customWidth="1"/>
    <col min="10770" max="10770" width="12.25" style="1902" bestFit="1" customWidth="1"/>
    <col min="10771" max="10774" width="11.5" style="1902" bestFit="1" customWidth="1"/>
    <col min="10775" max="11015" width="9" style="1902"/>
    <col min="11016" max="11016" width="9.125" style="1902" bestFit="1" customWidth="1"/>
    <col min="11017" max="11017" width="72.375" style="1902" bestFit="1" customWidth="1"/>
    <col min="11018" max="11018" width="30.375" style="1902" customWidth="1"/>
    <col min="11019" max="11020" width="13.5" style="1902" bestFit="1" customWidth="1"/>
    <col min="11021" max="11021" width="13.25" style="1902" bestFit="1" customWidth="1"/>
    <col min="11022" max="11022" width="13.5" style="1902" bestFit="1" customWidth="1"/>
    <col min="11023" max="11025" width="11.5" style="1902" bestFit="1" customWidth="1"/>
    <col min="11026" max="11026" width="12.25" style="1902" bestFit="1" customWidth="1"/>
    <col min="11027" max="11030" width="11.5" style="1902" bestFit="1" customWidth="1"/>
    <col min="11031" max="11271" width="9" style="1902"/>
    <col min="11272" max="11272" width="9.125" style="1902" bestFit="1" customWidth="1"/>
    <col min="11273" max="11273" width="72.375" style="1902" bestFit="1" customWidth="1"/>
    <col min="11274" max="11274" width="30.375" style="1902" customWidth="1"/>
    <col min="11275" max="11276" width="13.5" style="1902" bestFit="1" customWidth="1"/>
    <col min="11277" max="11277" width="13.25" style="1902" bestFit="1" customWidth="1"/>
    <col min="11278" max="11278" width="13.5" style="1902" bestFit="1" customWidth="1"/>
    <col min="11279" max="11281" width="11.5" style="1902" bestFit="1" customWidth="1"/>
    <col min="11282" max="11282" width="12.25" style="1902" bestFit="1" customWidth="1"/>
    <col min="11283" max="11286" width="11.5" style="1902" bestFit="1" customWidth="1"/>
    <col min="11287" max="11527" width="9" style="1902"/>
    <col min="11528" max="11528" width="9.125" style="1902" bestFit="1" customWidth="1"/>
    <col min="11529" max="11529" width="72.375" style="1902" bestFit="1" customWidth="1"/>
    <col min="11530" max="11530" width="30.375" style="1902" customWidth="1"/>
    <col min="11531" max="11532" width="13.5" style="1902" bestFit="1" customWidth="1"/>
    <col min="11533" max="11533" width="13.25" style="1902" bestFit="1" customWidth="1"/>
    <col min="11534" max="11534" width="13.5" style="1902" bestFit="1" customWidth="1"/>
    <col min="11535" max="11537" width="11.5" style="1902" bestFit="1" customWidth="1"/>
    <col min="11538" max="11538" width="12.25" style="1902" bestFit="1" customWidth="1"/>
    <col min="11539" max="11542" width="11.5" style="1902" bestFit="1" customWidth="1"/>
    <col min="11543" max="11783" width="9" style="1902"/>
    <col min="11784" max="11784" width="9.125" style="1902" bestFit="1" customWidth="1"/>
    <col min="11785" max="11785" width="72.375" style="1902" bestFit="1" customWidth="1"/>
    <col min="11786" max="11786" width="30.375" style="1902" customWidth="1"/>
    <col min="11787" max="11788" width="13.5" style="1902" bestFit="1" customWidth="1"/>
    <col min="11789" max="11789" width="13.25" style="1902" bestFit="1" customWidth="1"/>
    <col min="11790" max="11790" width="13.5" style="1902" bestFit="1" customWidth="1"/>
    <col min="11791" max="11793" width="11.5" style="1902" bestFit="1" customWidth="1"/>
    <col min="11794" max="11794" width="12.25" style="1902" bestFit="1" customWidth="1"/>
    <col min="11795" max="11798" width="11.5" style="1902" bestFit="1" customWidth="1"/>
    <col min="11799" max="12039" width="9" style="1902"/>
    <col min="12040" max="12040" width="9.125" style="1902" bestFit="1" customWidth="1"/>
    <col min="12041" max="12041" width="72.375" style="1902" bestFit="1" customWidth="1"/>
    <col min="12042" max="12042" width="30.375" style="1902" customWidth="1"/>
    <col min="12043" max="12044" width="13.5" style="1902" bestFit="1" customWidth="1"/>
    <col min="12045" max="12045" width="13.25" style="1902" bestFit="1" customWidth="1"/>
    <col min="12046" max="12046" width="13.5" style="1902" bestFit="1" customWidth="1"/>
    <col min="12047" max="12049" width="11.5" style="1902" bestFit="1" customWidth="1"/>
    <col min="12050" max="12050" width="12.25" style="1902" bestFit="1" customWidth="1"/>
    <col min="12051" max="12054" width="11.5" style="1902" bestFit="1" customWidth="1"/>
    <col min="12055" max="12295" width="9" style="1902"/>
    <col min="12296" max="12296" width="9.125" style="1902" bestFit="1" customWidth="1"/>
    <col min="12297" max="12297" width="72.375" style="1902" bestFit="1" customWidth="1"/>
    <col min="12298" max="12298" width="30.375" style="1902" customWidth="1"/>
    <col min="12299" max="12300" width="13.5" style="1902" bestFit="1" customWidth="1"/>
    <col min="12301" max="12301" width="13.25" style="1902" bestFit="1" customWidth="1"/>
    <col min="12302" max="12302" width="13.5" style="1902" bestFit="1" customWidth="1"/>
    <col min="12303" max="12305" width="11.5" style="1902" bestFit="1" customWidth="1"/>
    <col min="12306" max="12306" width="12.25" style="1902" bestFit="1" customWidth="1"/>
    <col min="12307" max="12310" width="11.5" style="1902" bestFit="1" customWidth="1"/>
    <col min="12311" max="12551" width="9" style="1902"/>
    <col min="12552" max="12552" width="9.125" style="1902" bestFit="1" customWidth="1"/>
    <col min="12553" max="12553" width="72.375" style="1902" bestFit="1" customWidth="1"/>
    <col min="12554" max="12554" width="30.375" style="1902" customWidth="1"/>
    <col min="12555" max="12556" width="13.5" style="1902" bestFit="1" customWidth="1"/>
    <col min="12557" max="12557" width="13.25" style="1902" bestFit="1" customWidth="1"/>
    <col min="12558" max="12558" width="13.5" style="1902" bestFit="1" customWidth="1"/>
    <col min="12559" max="12561" width="11.5" style="1902" bestFit="1" customWidth="1"/>
    <col min="12562" max="12562" width="12.25" style="1902" bestFit="1" customWidth="1"/>
    <col min="12563" max="12566" width="11.5" style="1902" bestFit="1" customWidth="1"/>
    <col min="12567" max="12807" width="9" style="1902"/>
    <col min="12808" max="12808" width="9.125" style="1902" bestFit="1" customWidth="1"/>
    <col min="12809" max="12809" width="72.375" style="1902" bestFit="1" customWidth="1"/>
    <col min="12810" max="12810" width="30.375" style="1902" customWidth="1"/>
    <col min="12811" max="12812" width="13.5" style="1902" bestFit="1" customWidth="1"/>
    <col min="12813" max="12813" width="13.25" style="1902" bestFit="1" customWidth="1"/>
    <col min="12814" max="12814" width="13.5" style="1902" bestFit="1" customWidth="1"/>
    <col min="12815" max="12817" width="11.5" style="1902" bestFit="1" customWidth="1"/>
    <col min="12818" max="12818" width="12.25" style="1902" bestFit="1" customWidth="1"/>
    <col min="12819" max="12822" width="11.5" style="1902" bestFit="1" customWidth="1"/>
    <col min="12823" max="13063" width="9" style="1902"/>
    <col min="13064" max="13064" width="9.125" style="1902" bestFit="1" customWidth="1"/>
    <col min="13065" max="13065" width="72.375" style="1902" bestFit="1" customWidth="1"/>
    <col min="13066" max="13066" width="30.375" style="1902" customWidth="1"/>
    <col min="13067" max="13068" width="13.5" style="1902" bestFit="1" customWidth="1"/>
    <col min="13069" max="13069" width="13.25" style="1902" bestFit="1" customWidth="1"/>
    <col min="13070" max="13070" width="13.5" style="1902" bestFit="1" customWidth="1"/>
    <col min="13071" max="13073" width="11.5" style="1902" bestFit="1" customWidth="1"/>
    <col min="13074" max="13074" width="12.25" style="1902" bestFit="1" customWidth="1"/>
    <col min="13075" max="13078" width="11.5" style="1902" bestFit="1" customWidth="1"/>
    <col min="13079" max="13319" width="9" style="1902"/>
    <col min="13320" max="13320" width="9.125" style="1902" bestFit="1" customWidth="1"/>
    <col min="13321" max="13321" width="72.375" style="1902" bestFit="1" customWidth="1"/>
    <col min="13322" max="13322" width="30.375" style="1902" customWidth="1"/>
    <col min="13323" max="13324" width="13.5" style="1902" bestFit="1" customWidth="1"/>
    <col min="13325" max="13325" width="13.25" style="1902" bestFit="1" customWidth="1"/>
    <col min="13326" max="13326" width="13.5" style="1902" bestFit="1" customWidth="1"/>
    <col min="13327" max="13329" width="11.5" style="1902" bestFit="1" customWidth="1"/>
    <col min="13330" max="13330" width="12.25" style="1902" bestFit="1" customWidth="1"/>
    <col min="13331" max="13334" width="11.5" style="1902" bestFit="1" customWidth="1"/>
    <col min="13335" max="13575" width="9" style="1902"/>
    <col min="13576" max="13576" width="9.125" style="1902" bestFit="1" customWidth="1"/>
    <col min="13577" max="13577" width="72.375" style="1902" bestFit="1" customWidth="1"/>
    <col min="13578" max="13578" width="30.375" style="1902" customWidth="1"/>
    <col min="13579" max="13580" width="13.5" style="1902" bestFit="1" customWidth="1"/>
    <col min="13581" max="13581" width="13.25" style="1902" bestFit="1" customWidth="1"/>
    <col min="13582" max="13582" width="13.5" style="1902" bestFit="1" customWidth="1"/>
    <col min="13583" max="13585" width="11.5" style="1902" bestFit="1" customWidth="1"/>
    <col min="13586" max="13586" width="12.25" style="1902" bestFit="1" customWidth="1"/>
    <col min="13587" max="13590" width="11.5" style="1902" bestFit="1" customWidth="1"/>
    <col min="13591" max="13831" width="9" style="1902"/>
    <col min="13832" max="13832" width="9.125" style="1902" bestFit="1" customWidth="1"/>
    <col min="13833" max="13833" width="72.375" style="1902" bestFit="1" customWidth="1"/>
    <col min="13834" max="13834" width="30.375" style="1902" customWidth="1"/>
    <col min="13835" max="13836" width="13.5" style="1902" bestFit="1" customWidth="1"/>
    <col min="13837" max="13837" width="13.25" style="1902" bestFit="1" customWidth="1"/>
    <col min="13838" max="13838" width="13.5" style="1902" bestFit="1" customWidth="1"/>
    <col min="13839" max="13841" width="11.5" style="1902" bestFit="1" customWidth="1"/>
    <col min="13842" max="13842" width="12.25" style="1902" bestFit="1" customWidth="1"/>
    <col min="13843" max="13846" width="11.5" style="1902" bestFit="1" customWidth="1"/>
    <col min="13847" max="14087" width="9" style="1902"/>
    <col min="14088" max="14088" width="9.125" style="1902" bestFit="1" customWidth="1"/>
    <col min="14089" max="14089" width="72.375" style="1902" bestFit="1" customWidth="1"/>
    <col min="14090" max="14090" width="30.375" style="1902" customWidth="1"/>
    <col min="14091" max="14092" width="13.5" style="1902" bestFit="1" customWidth="1"/>
    <col min="14093" max="14093" width="13.25" style="1902" bestFit="1" customWidth="1"/>
    <col min="14094" max="14094" width="13.5" style="1902" bestFit="1" customWidth="1"/>
    <col min="14095" max="14097" width="11.5" style="1902" bestFit="1" customWidth="1"/>
    <col min="14098" max="14098" width="12.25" style="1902" bestFit="1" customWidth="1"/>
    <col min="14099" max="14102" width="11.5" style="1902" bestFit="1" customWidth="1"/>
    <col min="14103" max="14343" width="9" style="1902"/>
    <col min="14344" max="14344" width="9.125" style="1902" bestFit="1" customWidth="1"/>
    <col min="14345" max="14345" width="72.375" style="1902" bestFit="1" customWidth="1"/>
    <col min="14346" max="14346" width="30.375" style="1902" customWidth="1"/>
    <col min="14347" max="14348" width="13.5" style="1902" bestFit="1" customWidth="1"/>
    <col min="14349" max="14349" width="13.25" style="1902" bestFit="1" customWidth="1"/>
    <col min="14350" max="14350" width="13.5" style="1902" bestFit="1" customWidth="1"/>
    <col min="14351" max="14353" width="11.5" style="1902" bestFit="1" customWidth="1"/>
    <col min="14354" max="14354" width="12.25" style="1902" bestFit="1" customWidth="1"/>
    <col min="14355" max="14358" width="11.5" style="1902" bestFit="1" customWidth="1"/>
    <col min="14359" max="14599" width="9" style="1902"/>
    <col min="14600" max="14600" width="9.125" style="1902" bestFit="1" customWidth="1"/>
    <col min="14601" max="14601" width="72.375" style="1902" bestFit="1" customWidth="1"/>
    <col min="14602" max="14602" width="30.375" style="1902" customWidth="1"/>
    <col min="14603" max="14604" width="13.5" style="1902" bestFit="1" customWidth="1"/>
    <col min="14605" max="14605" width="13.25" style="1902" bestFit="1" customWidth="1"/>
    <col min="14606" max="14606" width="13.5" style="1902" bestFit="1" customWidth="1"/>
    <col min="14607" max="14609" width="11.5" style="1902" bestFit="1" customWidth="1"/>
    <col min="14610" max="14610" width="12.25" style="1902" bestFit="1" customWidth="1"/>
    <col min="14611" max="14614" width="11.5" style="1902" bestFit="1" customWidth="1"/>
    <col min="14615" max="14855" width="9" style="1902"/>
    <col min="14856" max="14856" width="9.125" style="1902" bestFit="1" customWidth="1"/>
    <col min="14857" max="14857" width="72.375" style="1902" bestFit="1" customWidth="1"/>
    <col min="14858" max="14858" width="30.375" style="1902" customWidth="1"/>
    <col min="14859" max="14860" width="13.5" style="1902" bestFit="1" customWidth="1"/>
    <col min="14861" max="14861" width="13.25" style="1902" bestFit="1" customWidth="1"/>
    <col min="14862" max="14862" width="13.5" style="1902" bestFit="1" customWidth="1"/>
    <col min="14863" max="14865" width="11.5" style="1902" bestFit="1" customWidth="1"/>
    <col min="14866" max="14866" width="12.25" style="1902" bestFit="1" customWidth="1"/>
    <col min="14867" max="14870" width="11.5" style="1902" bestFit="1" customWidth="1"/>
    <col min="14871" max="15111" width="9" style="1902"/>
    <col min="15112" max="15112" width="9.125" style="1902" bestFit="1" customWidth="1"/>
    <col min="15113" max="15113" width="72.375" style="1902" bestFit="1" customWidth="1"/>
    <col min="15114" max="15114" width="30.375" style="1902" customWidth="1"/>
    <col min="15115" max="15116" width="13.5" style="1902" bestFit="1" customWidth="1"/>
    <col min="15117" max="15117" width="13.25" style="1902" bestFit="1" customWidth="1"/>
    <col min="15118" max="15118" width="13.5" style="1902" bestFit="1" customWidth="1"/>
    <col min="15119" max="15121" width="11.5" style="1902" bestFit="1" customWidth="1"/>
    <col min="15122" max="15122" width="12.25" style="1902" bestFit="1" customWidth="1"/>
    <col min="15123" max="15126" width="11.5" style="1902" bestFit="1" customWidth="1"/>
    <col min="15127" max="15367" width="9" style="1902"/>
    <col min="15368" max="15368" width="9.125" style="1902" bestFit="1" customWidth="1"/>
    <col min="15369" max="15369" width="72.375" style="1902" bestFit="1" customWidth="1"/>
    <col min="15370" max="15370" width="30.375" style="1902" customWidth="1"/>
    <col min="15371" max="15372" width="13.5" style="1902" bestFit="1" customWidth="1"/>
    <col min="15373" max="15373" width="13.25" style="1902" bestFit="1" customWidth="1"/>
    <col min="15374" max="15374" width="13.5" style="1902" bestFit="1" customWidth="1"/>
    <col min="15375" max="15377" width="11.5" style="1902" bestFit="1" customWidth="1"/>
    <col min="15378" max="15378" width="12.25" style="1902" bestFit="1" customWidth="1"/>
    <col min="15379" max="15382" width="11.5" style="1902" bestFit="1" customWidth="1"/>
    <col min="15383" max="15623" width="9" style="1902"/>
    <col min="15624" max="15624" width="9.125" style="1902" bestFit="1" customWidth="1"/>
    <col min="15625" max="15625" width="72.375" style="1902" bestFit="1" customWidth="1"/>
    <col min="15626" max="15626" width="30.375" style="1902" customWidth="1"/>
    <col min="15627" max="15628" width="13.5" style="1902" bestFit="1" customWidth="1"/>
    <col min="15629" max="15629" width="13.25" style="1902" bestFit="1" customWidth="1"/>
    <col min="15630" max="15630" width="13.5" style="1902" bestFit="1" customWidth="1"/>
    <col min="15631" max="15633" width="11.5" style="1902" bestFit="1" customWidth="1"/>
    <col min="15634" max="15634" width="12.25" style="1902" bestFit="1" customWidth="1"/>
    <col min="15635" max="15638" width="11.5" style="1902" bestFit="1" customWidth="1"/>
    <col min="15639" max="15879" width="9" style="1902"/>
    <col min="15880" max="15880" width="9.125" style="1902" bestFit="1" customWidth="1"/>
    <col min="15881" max="15881" width="72.375" style="1902" bestFit="1" customWidth="1"/>
    <col min="15882" max="15882" width="30.375" style="1902" customWidth="1"/>
    <col min="15883" max="15884" width="13.5" style="1902" bestFit="1" customWidth="1"/>
    <col min="15885" max="15885" width="13.25" style="1902" bestFit="1" customWidth="1"/>
    <col min="15886" max="15886" width="13.5" style="1902" bestFit="1" customWidth="1"/>
    <col min="15887" max="15889" width="11.5" style="1902" bestFit="1" customWidth="1"/>
    <col min="15890" max="15890" width="12.25" style="1902" bestFit="1" customWidth="1"/>
    <col min="15891" max="15894" width="11.5" style="1902" bestFit="1" customWidth="1"/>
    <col min="15895" max="16135" width="9" style="1902"/>
    <col min="16136" max="16136" width="9.125" style="1902" bestFit="1" customWidth="1"/>
    <col min="16137" max="16137" width="72.375" style="1902" bestFit="1" customWidth="1"/>
    <col min="16138" max="16138" width="30.375" style="1902" customWidth="1"/>
    <col min="16139" max="16140" width="13.5" style="1902" bestFit="1" customWidth="1"/>
    <col min="16141" max="16141" width="13.25" style="1902" bestFit="1" customWidth="1"/>
    <col min="16142" max="16142" width="13.5" style="1902" bestFit="1" customWidth="1"/>
    <col min="16143" max="16145" width="11.5" style="1902" bestFit="1" customWidth="1"/>
    <col min="16146" max="16146" width="12.25" style="1902" bestFit="1" customWidth="1"/>
    <col min="16147" max="16150" width="11.5" style="1902" bestFit="1" customWidth="1"/>
    <col min="16151" max="16384" width="9" style="1902"/>
  </cols>
  <sheetData>
    <row r="1" spans="1:25" s="1743" customFormat="1" ht="24.75">
      <c r="A1" s="1720" t="s">
        <v>151</v>
      </c>
      <c r="M1" s="1824"/>
      <c r="N1" s="1824"/>
      <c r="O1" s="1824"/>
      <c r="P1" s="1824"/>
      <c r="Q1" s="1824"/>
      <c r="R1" s="1824"/>
      <c r="S1" s="1824"/>
      <c r="T1" s="1824"/>
      <c r="U1" s="1824"/>
      <c r="V1" s="1824"/>
      <c r="W1" s="1824"/>
      <c r="X1" s="1824"/>
    </row>
    <row r="2" spans="1:25" s="1743" customFormat="1" ht="24.75">
      <c r="A2" s="1825" t="s">
        <v>1792</v>
      </c>
      <c r="M2" s="1824"/>
      <c r="N2" s="1824"/>
      <c r="O2" s="1824"/>
      <c r="P2" s="1824"/>
      <c r="Q2" s="1824"/>
      <c r="R2" s="1824"/>
      <c r="S2" s="1824"/>
      <c r="T2" s="1824"/>
      <c r="U2" s="1824"/>
      <c r="V2" s="1824"/>
      <c r="W2" s="1824"/>
      <c r="X2" s="1824"/>
    </row>
    <row r="3" spans="1:25" s="1827" customFormat="1" ht="25.5" thickBot="1">
      <c r="A3" s="1826" t="s">
        <v>1283</v>
      </c>
      <c r="M3" s="1828"/>
      <c r="N3" s="1829"/>
      <c r="O3" s="1829"/>
      <c r="P3" s="1829"/>
      <c r="Q3" s="1829"/>
      <c r="R3" s="1829"/>
      <c r="S3" s="1829"/>
      <c r="T3" s="1829"/>
      <c r="U3" s="1829"/>
      <c r="V3" s="1829"/>
      <c r="W3" s="1829"/>
      <c r="X3" s="1829"/>
    </row>
    <row r="4" spans="1:25">
      <c r="B4" s="1866"/>
      <c r="C4" s="1866"/>
      <c r="D4" s="1866"/>
      <c r="E4" s="1866"/>
      <c r="F4" s="1866"/>
      <c r="G4" s="1866"/>
      <c r="H4" s="1866"/>
      <c r="I4" s="1866"/>
      <c r="J4" s="1866"/>
      <c r="K4" s="1866"/>
      <c r="L4" s="1866"/>
      <c r="M4" s="1903"/>
      <c r="N4" s="1903"/>
      <c r="O4" s="1903"/>
      <c r="P4" s="1903"/>
      <c r="Q4" s="1903"/>
      <c r="R4" s="1903"/>
      <c r="S4" s="1903"/>
      <c r="T4" s="1903"/>
    </row>
    <row r="5" spans="1:25" s="1908" customFormat="1" ht="24" customHeight="1">
      <c r="A5" s="1905" t="s">
        <v>2190</v>
      </c>
      <c r="B5" s="1865"/>
      <c r="C5" s="1865"/>
      <c r="D5" s="1865"/>
      <c r="E5" s="1865"/>
      <c r="F5" s="1865"/>
      <c r="G5" s="1865"/>
      <c r="H5" s="1865"/>
      <c r="I5" s="1865"/>
      <c r="J5" s="1865"/>
      <c r="K5" s="1865"/>
      <c r="L5" s="1865"/>
      <c r="M5" s="1906"/>
      <c r="N5" s="1906"/>
      <c r="O5" s="1906"/>
      <c r="P5" s="1906"/>
      <c r="Q5" s="1906"/>
      <c r="R5" s="1906"/>
      <c r="S5" s="1906"/>
      <c r="T5" s="1906"/>
      <c r="U5" s="1907"/>
      <c r="V5" s="1907"/>
      <c r="W5" s="1907"/>
      <c r="X5" s="1907"/>
    </row>
    <row r="6" spans="1:25" ht="19.5">
      <c r="A6" s="1905"/>
      <c r="B6" s="1865"/>
      <c r="C6" s="1865"/>
      <c r="D6" s="1865"/>
      <c r="E6" s="1865"/>
      <c r="F6" s="1865"/>
      <c r="G6" s="1865"/>
      <c r="H6" s="1865"/>
      <c r="I6" s="1865"/>
      <c r="J6" s="1865"/>
      <c r="K6" s="1865"/>
      <c r="L6" s="1865"/>
      <c r="M6" s="1906"/>
      <c r="N6" s="1906"/>
      <c r="O6" s="1906"/>
      <c r="P6" s="1909"/>
      <c r="Q6" s="1906"/>
      <c r="R6" s="1906"/>
      <c r="S6" s="1906"/>
      <c r="T6" s="1906"/>
      <c r="U6" s="1907"/>
      <c r="V6" s="1907"/>
      <c r="W6" s="1907"/>
      <c r="X6" s="1907"/>
      <c r="Y6" s="1908"/>
    </row>
    <row r="7" spans="1:25" s="1908" customFormat="1" ht="24" customHeight="1">
      <c r="A7" s="1910"/>
      <c r="B7" s="1910"/>
      <c r="C7" s="1910"/>
      <c r="D7" s="1910"/>
      <c r="E7" s="1910"/>
      <c r="F7" s="1910"/>
      <c r="G7" s="1910"/>
      <c r="H7" s="1910"/>
      <c r="I7" s="1910"/>
      <c r="J7" s="1910"/>
      <c r="K7" s="1910"/>
      <c r="L7" s="1910"/>
      <c r="M7" s="1910"/>
      <c r="N7" s="1910"/>
      <c r="O7" s="1767" t="s">
        <v>152</v>
      </c>
      <c r="P7" s="1767"/>
      <c r="Q7" s="1767"/>
      <c r="R7" s="1767" t="s">
        <v>151</v>
      </c>
      <c r="S7" s="1767"/>
      <c r="T7" s="1767"/>
      <c r="U7" s="1767"/>
      <c r="V7" s="1767"/>
      <c r="W7" s="1767"/>
      <c r="X7" s="1767"/>
      <c r="Y7" s="1767"/>
    </row>
    <row r="8" spans="1:25" ht="19.5">
      <c r="A8" s="1910"/>
      <c r="C8" s="1910"/>
      <c r="D8" s="1910"/>
      <c r="E8" s="1910"/>
      <c r="F8" s="1910"/>
      <c r="G8" s="1910"/>
      <c r="H8" s="1910"/>
      <c r="I8" s="1910"/>
      <c r="J8" s="1910"/>
      <c r="K8" s="1910"/>
      <c r="L8" s="1910"/>
      <c r="M8" s="1910"/>
      <c r="N8" s="1911" t="s">
        <v>1530</v>
      </c>
      <c r="O8" s="1716">
        <v>2011</v>
      </c>
      <c r="P8" s="1716">
        <v>2012</v>
      </c>
      <c r="Q8" s="1716">
        <v>2013</v>
      </c>
      <c r="R8" s="1716">
        <v>2014</v>
      </c>
      <c r="S8" s="1716">
        <v>2015</v>
      </c>
      <c r="T8" s="1716">
        <v>2016</v>
      </c>
      <c r="U8" s="1716">
        <v>2017</v>
      </c>
      <c r="V8" s="1716">
        <v>2018</v>
      </c>
      <c r="W8" s="1716">
        <v>2019</v>
      </c>
      <c r="X8" s="1716">
        <v>2020</v>
      </c>
      <c r="Y8" s="1716">
        <v>2021</v>
      </c>
    </row>
    <row r="9" spans="1:25" ht="19.5">
      <c r="A9" s="1911" t="s">
        <v>2191</v>
      </c>
      <c r="B9" s="1871" t="s">
        <v>2192</v>
      </c>
      <c r="C9" s="1910"/>
      <c r="D9" s="1910"/>
      <c r="E9" s="1910"/>
      <c r="F9" s="1910"/>
      <c r="G9" s="1910"/>
      <c r="H9" s="1910"/>
      <c r="I9" s="1910"/>
      <c r="J9" s="1910"/>
      <c r="K9" s="1910"/>
      <c r="L9" s="1910"/>
      <c r="M9" s="1910"/>
      <c r="N9" s="1910"/>
      <c r="O9" s="1910"/>
      <c r="P9" s="1910"/>
      <c r="Q9" s="1910"/>
      <c r="R9" s="1910"/>
      <c r="S9" s="1910"/>
      <c r="T9" s="1910"/>
      <c r="U9" s="1910"/>
      <c r="V9" s="1910"/>
      <c r="W9" s="1910"/>
      <c r="X9" s="1910"/>
      <c r="Y9" s="1910"/>
    </row>
    <row r="10" spans="1:25" ht="21.95" customHeight="1">
      <c r="A10" s="1910"/>
      <c r="B10" s="1912" t="s">
        <v>1915</v>
      </c>
      <c r="C10" s="1910"/>
      <c r="D10" s="1910"/>
      <c r="E10" s="1910"/>
      <c r="F10" s="1910"/>
      <c r="G10" s="1910"/>
      <c r="H10" s="1910"/>
      <c r="I10" s="1910"/>
      <c r="J10" s="1910"/>
      <c r="K10" s="1910"/>
      <c r="L10" s="1910"/>
      <c r="M10" s="1910"/>
      <c r="N10" s="1910"/>
      <c r="O10" s="1913"/>
      <c r="P10" s="1913"/>
      <c r="Q10" s="1913"/>
      <c r="R10" s="1913"/>
      <c r="S10" s="1913"/>
      <c r="T10" s="1913"/>
      <c r="U10" s="1913"/>
      <c r="V10" s="1913"/>
      <c r="W10" s="1913"/>
      <c r="X10" s="1913"/>
      <c r="Y10" s="1913"/>
    </row>
    <row r="11" spans="1:25" ht="21.95" customHeight="1">
      <c r="A11" s="1910"/>
      <c r="B11" s="1912" t="s">
        <v>1920</v>
      </c>
      <c r="C11" s="1910"/>
      <c r="D11" s="1910"/>
      <c r="E11" s="1910"/>
      <c r="F11" s="1910"/>
      <c r="G11" s="1910"/>
      <c r="H11" s="1910"/>
      <c r="I11" s="1910"/>
      <c r="J11" s="1910"/>
      <c r="K11" s="1910"/>
      <c r="L11" s="1910"/>
      <c r="M11" s="1910"/>
      <c r="N11" s="1910"/>
      <c r="O11" s="1913"/>
      <c r="P11" s="1913"/>
      <c r="Q11" s="1913"/>
      <c r="R11" s="1913"/>
      <c r="S11" s="1913"/>
      <c r="T11" s="1913"/>
      <c r="U11" s="1913"/>
      <c r="V11" s="1913"/>
      <c r="W11" s="1913"/>
      <c r="X11" s="1913"/>
      <c r="Y11" s="1913"/>
    </row>
    <row r="12" spans="1:25" ht="21.75" customHeight="1">
      <c r="A12" s="1910"/>
      <c r="B12" s="1912" t="s">
        <v>1913</v>
      </c>
      <c r="C12" s="1910"/>
      <c r="D12" s="1910"/>
      <c r="E12" s="1910"/>
      <c r="F12" s="1910"/>
      <c r="G12" s="1910"/>
      <c r="H12" s="1910"/>
      <c r="I12" s="1910"/>
      <c r="J12" s="1910"/>
      <c r="K12" s="1910"/>
      <c r="L12" s="1910"/>
      <c r="M12" s="1910"/>
      <c r="N12" s="1910"/>
      <c r="O12" s="1913"/>
      <c r="P12" s="1913"/>
      <c r="Q12" s="1913"/>
      <c r="R12" s="1913"/>
      <c r="S12" s="1913"/>
      <c r="T12" s="1913"/>
      <c r="U12" s="1913"/>
      <c r="V12" s="1913"/>
      <c r="W12" s="1913"/>
      <c r="X12" s="1913"/>
      <c r="Y12" s="1913"/>
    </row>
    <row r="13" spans="1:25" ht="21.95" customHeight="1">
      <c r="A13" s="1910"/>
      <c r="B13" s="1912" t="s">
        <v>1922</v>
      </c>
      <c r="C13" s="1910"/>
      <c r="D13" s="1910"/>
      <c r="E13" s="1910"/>
      <c r="F13" s="1910"/>
      <c r="G13" s="1910"/>
      <c r="H13" s="1910"/>
      <c r="I13" s="1910"/>
      <c r="J13" s="1910"/>
      <c r="K13" s="1910"/>
      <c r="L13" s="1910"/>
      <c r="M13" s="1910"/>
      <c r="N13" s="1910"/>
      <c r="O13" s="1913"/>
      <c r="P13" s="1913"/>
      <c r="Q13" s="1913"/>
      <c r="R13" s="1913"/>
      <c r="S13" s="1913"/>
      <c r="T13" s="1913"/>
      <c r="U13" s="1913"/>
      <c r="V13" s="1913"/>
      <c r="W13" s="1913"/>
      <c r="X13" s="1913"/>
      <c r="Y13" s="1913"/>
    </row>
    <row r="14" spans="1:25" ht="21.95" customHeight="1">
      <c r="A14" s="1910"/>
      <c r="B14" s="1912" t="s">
        <v>1918</v>
      </c>
      <c r="C14" s="1910"/>
      <c r="D14" s="1910"/>
      <c r="E14" s="1910"/>
      <c r="F14" s="1910"/>
      <c r="G14" s="1910"/>
      <c r="H14" s="1910"/>
      <c r="I14" s="1910"/>
      <c r="J14" s="1910"/>
      <c r="K14" s="1910"/>
      <c r="L14" s="1910"/>
      <c r="M14" s="1910"/>
      <c r="N14" s="1910"/>
      <c r="O14" s="1913"/>
      <c r="P14" s="1913"/>
      <c r="Q14" s="1913"/>
      <c r="R14" s="1913"/>
      <c r="S14" s="1913"/>
      <c r="T14" s="1913"/>
      <c r="U14" s="1913"/>
      <c r="V14" s="1913"/>
      <c r="W14" s="1913"/>
      <c r="X14" s="1913"/>
      <c r="Y14" s="1913"/>
    </row>
    <row r="15" spans="1:25" ht="21.95" customHeight="1">
      <c r="A15" s="1910"/>
      <c r="B15" s="1912" t="s">
        <v>1919</v>
      </c>
      <c r="C15" s="1910"/>
      <c r="D15" s="1910"/>
      <c r="E15" s="1910"/>
      <c r="F15" s="1910"/>
      <c r="G15" s="1910"/>
      <c r="H15" s="1910"/>
      <c r="I15" s="1910"/>
      <c r="J15" s="1910"/>
      <c r="K15" s="1910"/>
      <c r="L15" s="1910"/>
      <c r="M15" s="1910"/>
      <c r="N15" s="1910"/>
      <c r="O15" s="1913"/>
      <c r="P15" s="1913"/>
      <c r="Q15" s="1913"/>
      <c r="R15" s="1913"/>
      <c r="S15" s="1913"/>
      <c r="T15" s="1913"/>
      <c r="U15" s="1913"/>
      <c r="V15" s="1913"/>
      <c r="W15" s="1913"/>
      <c r="X15" s="1913"/>
      <c r="Y15" s="1913"/>
    </row>
    <row r="16" spans="1:25" ht="21.95" customHeight="1">
      <c r="A16" s="1910"/>
      <c r="B16" s="1912" t="s">
        <v>1921</v>
      </c>
      <c r="C16" s="1910"/>
      <c r="D16" s="1910"/>
      <c r="E16" s="1910"/>
      <c r="F16" s="1910"/>
      <c r="G16" s="1910"/>
      <c r="H16" s="1910"/>
      <c r="I16" s="1910"/>
      <c r="J16" s="1910"/>
      <c r="K16" s="1910"/>
      <c r="L16" s="1910"/>
      <c r="M16" s="1910"/>
      <c r="N16" s="1910"/>
      <c r="O16" s="1913"/>
      <c r="P16" s="1913"/>
      <c r="Q16" s="1913"/>
      <c r="R16" s="1913"/>
      <c r="S16" s="1913"/>
      <c r="T16" s="1913"/>
      <c r="U16" s="1913"/>
      <c r="V16" s="1913"/>
      <c r="W16" s="1913"/>
      <c r="X16" s="1913"/>
      <c r="Y16" s="1913"/>
    </row>
    <row r="17" spans="1:25" ht="21.95" customHeight="1">
      <c r="A17" s="1910"/>
      <c r="B17" s="1912" t="s">
        <v>1932</v>
      </c>
      <c r="C17" s="1910"/>
      <c r="D17" s="1910"/>
      <c r="E17" s="1910"/>
      <c r="F17" s="1910"/>
      <c r="G17" s="1910"/>
      <c r="H17" s="1910"/>
      <c r="I17" s="1910"/>
      <c r="J17" s="1910"/>
      <c r="K17" s="1910"/>
      <c r="L17" s="1910"/>
      <c r="M17" s="1910"/>
      <c r="N17" s="1910"/>
      <c r="O17" s="1913"/>
      <c r="P17" s="1913"/>
      <c r="Q17" s="1913"/>
      <c r="R17" s="1913"/>
      <c r="S17" s="1913"/>
      <c r="T17" s="1913"/>
      <c r="U17" s="1913"/>
      <c r="V17" s="1913"/>
      <c r="W17" s="1913"/>
      <c r="X17" s="1913"/>
      <c r="Y17" s="1913"/>
    </row>
    <row r="18" spans="1:25" ht="21.95" customHeight="1">
      <c r="A18" s="1910"/>
      <c r="B18" s="1914" t="s">
        <v>2193</v>
      </c>
      <c r="C18" s="1910"/>
      <c r="D18" s="1910"/>
      <c r="E18" s="1910"/>
      <c r="F18" s="1910"/>
      <c r="G18" s="1910"/>
      <c r="H18" s="1910"/>
      <c r="I18" s="1910"/>
      <c r="J18" s="1910"/>
      <c r="K18" s="1910"/>
      <c r="L18" s="1910"/>
      <c r="M18" s="1910"/>
      <c r="N18" s="1910"/>
      <c r="O18" s="1913"/>
      <c r="P18" s="1913"/>
      <c r="Q18" s="1913"/>
      <c r="R18" s="1913"/>
      <c r="S18" s="1913"/>
      <c r="T18" s="1913"/>
      <c r="U18" s="1913"/>
      <c r="V18" s="1913"/>
      <c r="W18" s="1913"/>
      <c r="X18" s="1913"/>
      <c r="Y18" s="1913"/>
    </row>
    <row r="19" spans="1:25" ht="21.95" customHeight="1">
      <c r="A19" s="1910"/>
      <c r="B19" s="1912" t="s">
        <v>2194</v>
      </c>
      <c r="C19" s="1910"/>
      <c r="D19" s="1910"/>
      <c r="E19" s="1910"/>
      <c r="F19" s="1910"/>
      <c r="G19" s="1910"/>
      <c r="H19" s="1910"/>
      <c r="I19" s="1910"/>
      <c r="J19" s="1910"/>
      <c r="K19" s="1910"/>
      <c r="L19" s="1910"/>
      <c r="M19" s="1910"/>
      <c r="N19" s="1910"/>
      <c r="O19" s="1913"/>
      <c r="P19" s="1913"/>
      <c r="Q19" s="1913"/>
      <c r="R19" s="1913"/>
      <c r="S19" s="1913"/>
      <c r="T19" s="1913"/>
      <c r="U19" s="1913"/>
      <c r="V19" s="1913"/>
      <c r="W19" s="1913"/>
      <c r="X19" s="1913"/>
      <c r="Y19" s="1913"/>
    </row>
    <row r="20" spans="1:25" ht="21.95" customHeight="1">
      <c r="A20" s="1910"/>
      <c r="B20" s="1912" t="s">
        <v>1917</v>
      </c>
      <c r="C20" s="1910"/>
      <c r="D20" s="1910"/>
      <c r="E20" s="1910"/>
      <c r="F20" s="1910"/>
      <c r="G20" s="1910"/>
      <c r="H20" s="1910"/>
      <c r="I20" s="1910"/>
      <c r="J20" s="1910"/>
      <c r="K20" s="1910"/>
      <c r="L20" s="1910"/>
      <c r="M20" s="1910"/>
      <c r="N20" s="1910"/>
      <c r="O20" s="1913"/>
      <c r="P20" s="1913"/>
      <c r="Q20" s="1913"/>
      <c r="R20" s="1913"/>
      <c r="S20" s="1913"/>
      <c r="T20" s="1913"/>
      <c r="U20" s="1913"/>
      <c r="V20" s="1913"/>
      <c r="W20" s="1913"/>
      <c r="X20" s="1913"/>
      <c r="Y20" s="1913"/>
    </row>
    <row r="21" spans="1:25" ht="21.95" customHeight="1">
      <c r="A21" s="1910"/>
      <c r="B21" s="1912" t="s">
        <v>2195</v>
      </c>
      <c r="C21" s="1910"/>
      <c r="D21" s="1910"/>
      <c r="E21" s="1910"/>
      <c r="F21" s="1910"/>
      <c r="G21" s="1910"/>
      <c r="H21" s="1910"/>
      <c r="I21" s="1910"/>
      <c r="J21" s="1910"/>
      <c r="K21" s="1910"/>
      <c r="L21" s="1910"/>
      <c r="M21" s="1910"/>
      <c r="N21" s="1910"/>
      <c r="O21" s="1913"/>
      <c r="P21" s="1913"/>
      <c r="Q21" s="1913"/>
      <c r="R21" s="1913"/>
      <c r="S21" s="1913"/>
      <c r="T21" s="1913"/>
      <c r="U21" s="1913"/>
      <c r="V21" s="1913"/>
      <c r="W21" s="1913"/>
      <c r="X21" s="1913"/>
      <c r="Y21" s="1913"/>
    </row>
    <row r="22" spans="1:25" ht="21.95" customHeight="1">
      <c r="A22" s="1910"/>
      <c r="B22" s="1912" t="s">
        <v>1927</v>
      </c>
      <c r="C22" s="1910"/>
      <c r="D22" s="1910"/>
      <c r="E22" s="1910"/>
      <c r="F22" s="1910"/>
      <c r="G22" s="1910"/>
      <c r="H22" s="1910"/>
      <c r="I22" s="1910"/>
      <c r="J22" s="1910"/>
      <c r="K22" s="1910"/>
      <c r="L22" s="1910"/>
      <c r="M22" s="1910"/>
      <c r="N22" s="1910"/>
      <c r="O22" s="1913"/>
      <c r="P22" s="1913"/>
      <c r="Q22" s="1913"/>
      <c r="R22" s="1913"/>
      <c r="S22" s="1913"/>
      <c r="T22" s="1913"/>
      <c r="U22" s="1913"/>
      <c r="V22" s="1913"/>
      <c r="W22" s="1913"/>
      <c r="X22" s="1913"/>
      <c r="Y22" s="1913"/>
    </row>
    <row r="23" spans="1:25" ht="21.95" customHeight="1">
      <c r="A23" s="1910"/>
      <c r="B23" s="1912" t="s">
        <v>1925</v>
      </c>
      <c r="C23" s="1910"/>
      <c r="D23" s="1910"/>
      <c r="E23" s="1910"/>
      <c r="F23" s="1910"/>
      <c r="G23" s="1910"/>
      <c r="H23" s="1910"/>
      <c r="I23" s="1910"/>
      <c r="J23" s="1910"/>
      <c r="K23" s="1910"/>
      <c r="L23" s="1910"/>
      <c r="M23" s="1910"/>
      <c r="N23" s="1910"/>
      <c r="O23" s="1913"/>
      <c r="P23" s="1913"/>
      <c r="Q23" s="1913"/>
      <c r="R23" s="1913"/>
      <c r="S23" s="1913"/>
      <c r="T23" s="1913"/>
      <c r="U23" s="1913"/>
      <c r="V23" s="1913"/>
      <c r="W23" s="1913"/>
      <c r="X23" s="1913"/>
      <c r="Y23" s="1913"/>
    </row>
    <row r="24" spans="1:25" ht="21.95" customHeight="1">
      <c r="A24" s="1910"/>
      <c r="B24" s="1914" t="s">
        <v>1923</v>
      </c>
      <c r="C24" s="1910"/>
      <c r="D24" s="1910"/>
      <c r="E24" s="1910"/>
      <c r="F24" s="1910"/>
      <c r="G24" s="1910"/>
      <c r="H24" s="1910"/>
      <c r="I24" s="1910"/>
      <c r="J24" s="1910"/>
      <c r="K24" s="1910"/>
      <c r="L24" s="1910"/>
      <c r="M24" s="1910"/>
      <c r="N24" s="1910"/>
      <c r="O24" s="1913"/>
      <c r="P24" s="1913"/>
      <c r="Q24" s="1913"/>
      <c r="R24" s="1913"/>
      <c r="S24" s="1913"/>
      <c r="T24" s="1913"/>
      <c r="U24" s="1913"/>
      <c r="V24" s="1913"/>
      <c r="W24" s="1913"/>
      <c r="X24" s="1913"/>
      <c r="Y24" s="1913"/>
    </row>
    <row r="25" spans="1:25" ht="21.95" customHeight="1">
      <c r="A25" s="1910"/>
      <c r="B25" s="1914" t="s">
        <v>2196</v>
      </c>
      <c r="C25" s="1910"/>
      <c r="D25" s="1910"/>
      <c r="E25" s="1910"/>
      <c r="F25" s="1910"/>
      <c r="G25" s="1910"/>
      <c r="H25" s="1910"/>
      <c r="I25" s="1910"/>
      <c r="J25" s="1910"/>
      <c r="K25" s="1910"/>
      <c r="L25" s="1910"/>
      <c r="M25" s="1910"/>
      <c r="N25" s="1910"/>
      <c r="O25" s="1913"/>
      <c r="P25" s="1913"/>
      <c r="Q25" s="1913"/>
      <c r="R25" s="1913"/>
      <c r="S25" s="1913"/>
      <c r="T25" s="1913"/>
      <c r="U25" s="1913"/>
      <c r="V25" s="1913"/>
      <c r="W25" s="1913"/>
      <c r="X25" s="1913"/>
      <c r="Y25" s="1913"/>
    </row>
    <row r="26" spans="1:25" ht="21.95" customHeight="1">
      <c r="A26" s="1910"/>
      <c r="B26" s="1912" t="s">
        <v>1929</v>
      </c>
      <c r="C26" s="1910"/>
      <c r="D26" s="1910"/>
      <c r="E26" s="1910"/>
      <c r="F26" s="1910"/>
      <c r="G26" s="1910"/>
      <c r="H26" s="1910"/>
      <c r="I26" s="1910"/>
      <c r="J26" s="1910"/>
      <c r="K26" s="1910"/>
      <c r="L26" s="1910"/>
      <c r="M26" s="1910"/>
      <c r="N26" s="1910"/>
      <c r="O26" s="1913"/>
      <c r="P26" s="1913"/>
      <c r="Q26" s="1913"/>
      <c r="R26" s="1913"/>
      <c r="S26" s="1913"/>
      <c r="T26" s="1913"/>
      <c r="U26" s="1913"/>
      <c r="V26" s="1913"/>
      <c r="W26" s="1913"/>
      <c r="X26" s="1913"/>
      <c r="Y26" s="1913"/>
    </row>
    <row r="27" spans="1:25" ht="21.95" customHeight="1">
      <c r="A27" s="1910"/>
      <c r="B27" s="1914" t="s">
        <v>2197</v>
      </c>
      <c r="C27" s="1910"/>
      <c r="D27" s="1910"/>
      <c r="E27" s="1910"/>
      <c r="F27" s="1910"/>
      <c r="G27" s="1910"/>
      <c r="H27" s="1910"/>
      <c r="I27" s="1910"/>
      <c r="J27" s="1910"/>
      <c r="K27" s="1910"/>
      <c r="L27" s="1910"/>
      <c r="M27" s="1910"/>
      <c r="N27" s="1910"/>
      <c r="O27" s="1913"/>
      <c r="P27" s="1913"/>
      <c r="Q27" s="1913"/>
      <c r="R27" s="1913"/>
      <c r="S27" s="1913"/>
      <c r="T27" s="1913"/>
      <c r="U27" s="1913"/>
      <c r="V27" s="1913"/>
      <c r="W27" s="1913"/>
      <c r="X27" s="1913"/>
      <c r="Y27" s="1913"/>
    </row>
    <row r="28" spans="1:25" ht="21.95" customHeight="1">
      <c r="A28" s="1910"/>
      <c r="B28" s="1914" t="s">
        <v>2198</v>
      </c>
      <c r="C28" s="1910"/>
      <c r="D28" s="1910"/>
      <c r="E28" s="1910"/>
      <c r="F28" s="1910"/>
      <c r="G28" s="1910"/>
      <c r="H28" s="1910"/>
      <c r="I28" s="1910"/>
      <c r="J28" s="1910"/>
      <c r="K28" s="1910"/>
      <c r="L28" s="1910"/>
      <c r="M28" s="1910"/>
      <c r="N28" s="1910"/>
      <c r="O28" s="1913"/>
      <c r="P28" s="1913"/>
      <c r="Q28" s="1913"/>
      <c r="R28" s="1913"/>
      <c r="S28" s="1913"/>
      <c r="T28" s="1913"/>
      <c r="U28" s="1913"/>
      <c r="V28" s="1913"/>
      <c r="W28" s="1913"/>
      <c r="X28" s="1913"/>
      <c r="Y28" s="1913"/>
    </row>
    <row r="29" spans="1:25" ht="21.95" customHeight="1">
      <c r="A29" s="1910"/>
      <c r="B29" s="1914" t="s">
        <v>2199</v>
      </c>
      <c r="C29" s="1910"/>
      <c r="D29" s="1910"/>
      <c r="E29" s="1910"/>
      <c r="F29" s="1910"/>
      <c r="G29" s="1910"/>
      <c r="H29" s="1910"/>
      <c r="I29" s="1910"/>
      <c r="J29" s="1910"/>
      <c r="K29" s="1910"/>
      <c r="L29" s="1910"/>
      <c r="M29" s="1910"/>
      <c r="N29" s="1910"/>
      <c r="O29" s="1913"/>
      <c r="P29" s="1913"/>
      <c r="Q29" s="1913"/>
      <c r="R29" s="1913"/>
      <c r="S29" s="1913"/>
      <c r="T29" s="1913"/>
      <c r="U29" s="1913"/>
      <c r="V29" s="1913"/>
      <c r="W29" s="1913"/>
      <c r="X29" s="1913"/>
      <c r="Y29" s="1913"/>
    </row>
    <row r="30" spans="1:25" ht="21.95" customHeight="1">
      <c r="A30" s="1910"/>
      <c r="B30" s="1914" t="s">
        <v>2200</v>
      </c>
      <c r="C30" s="1910"/>
      <c r="D30" s="1910"/>
      <c r="E30" s="1910"/>
      <c r="F30" s="1910"/>
      <c r="G30" s="1910"/>
      <c r="H30" s="1910"/>
      <c r="I30" s="1910"/>
      <c r="J30" s="1910"/>
      <c r="K30" s="1910"/>
      <c r="L30" s="1910"/>
      <c r="M30" s="1910"/>
      <c r="N30" s="1910"/>
      <c r="O30" s="1913"/>
      <c r="P30" s="1913"/>
      <c r="Q30" s="1913"/>
      <c r="R30" s="1913"/>
      <c r="S30" s="1913"/>
      <c r="T30" s="1913"/>
      <c r="U30" s="1913"/>
      <c r="V30" s="1913"/>
      <c r="W30" s="1913"/>
      <c r="X30" s="1913"/>
      <c r="Y30" s="1913"/>
    </row>
    <row r="31" spans="1:25" ht="21.95" customHeight="1">
      <c r="A31" s="1910"/>
      <c r="B31" s="1912" t="s">
        <v>1931</v>
      </c>
      <c r="C31" s="1910"/>
      <c r="D31" s="1910"/>
      <c r="E31" s="1910"/>
      <c r="F31" s="1910"/>
      <c r="G31" s="1910"/>
      <c r="H31" s="1910"/>
      <c r="I31" s="1910"/>
      <c r="J31" s="1910"/>
      <c r="K31" s="1910"/>
      <c r="L31" s="1910"/>
      <c r="M31" s="1910"/>
      <c r="N31" s="1910"/>
      <c r="O31" s="1913"/>
      <c r="P31" s="1913"/>
      <c r="Q31" s="1913"/>
      <c r="R31" s="1913"/>
      <c r="S31" s="1913"/>
      <c r="T31" s="1913"/>
      <c r="U31" s="1913"/>
      <c r="V31" s="1913"/>
      <c r="W31" s="1913"/>
      <c r="X31" s="1913"/>
      <c r="Y31" s="1913"/>
    </row>
    <row r="32" spans="1:25" ht="21.95" customHeight="1">
      <c r="A32" s="1910"/>
      <c r="B32" s="1912" t="s">
        <v>1930</v>
      </c>
      <c r="C32" s="1910"/>
      <c r="D32" s="1910"/>
      <c r="E32" s="1910"/>
      <c r="F32" s="1910"/>
      <c r="G32" s="1910"/>
      <c r="H32" s="1910"/>
      <c r="I32" s="1910"/>
      <c r="J32" s="1910"/>
      <c r="K32" s="1910"/>
      <c r="L32" s="1910"/>
      <c r="M32" s="1910"/>
      <c r="N32" s="1910"/>
      <c r="O32" s="1913"/>
      <c r="P32" s="1913"/>
      <c r="Q32" s="1913"/>
      <c r="R32" s="1913"/>
      <c r="S32" s="1913"/>
      <c r="T32" s="1913"/>
      <c r="U32" s="1913"/>
      <c r="V32" s="1913"/>
      <c r="W32" s="1913"/>
      <c r="X32" s="1913"/>
      <c r="Y32" s="1913"/>
    </row>
    <row r="33" spans="1:25" ht="21.95" customHeight="1">
      <c r="A33" s="1910"/>
      <c r="B33" s="1766" t="s">
        <v>2201</v>
      </c>
      <c r="C33" s="1910"/>
      <c r="D33" s="1910"/>
      <c r="E33" s="1910"/>
      <c r="F33" s="1910"/>
      <c r="G33" s="1910"/>
      <c r="H33" s="1910"/>
      <c r="I33" s="1910"/>
      <c r="J33" s="1910"/>
      <c r="K33" s="1910"/>
      <c r="L33" s="1910"/>
      <c r="M33" s="1910"/>
      <c r="N33" s="1910"/>
      <c r="O33" s="1913"/>
      <c r="P33" s="1913"/>
      <c r="Q33" s="1913"/>
      <c r="R33" s="1913"/>
      <c r="S33" s="1913"/>
      <c r="T33" s="1913"/>
      <c r="U33" s="1913"/>
      <c r="V33" s="1913"/>
      <c r="W33" s="1913"/>
      <c r="X33" s="1913"/>
      <c r="Y33" s="1913"/>
    </row>
    <row r="34" spans="1:25" ht="21.95" customHeight="1">
      <c r="A34" s="1910"/>
      <c r="B34" s="1912" t="s">
        <v>1934</v>
      </c>
      <c r="C34" s="1910"/>
      <c r="D34" s="1910"/>
      <c r="E34" s="1910"/>
      <c r="F34" s="1910"/>
      <c r="G34" s="1910"/>
      <c r="H34" s="1910"/>
      <c r="I34" s="1910"/>
      <c r="J34" s="1910"/>
      <c r="K34" s="1910"/>
      <c r="L34" s="1910"/>
      <c r="M34" s="1910"/>
      <c r="N34" s="1910"/>
      <c r="O34" s="1913"/>
      <c r="P34" s="1913"/>
      <c r="Q34" s="1913"/>
      <c r="R34" s="1913"/>
      <c r="S34" s="1913"/>
      <c r="T34" s="1913"/>
      <c r="U34" s="1913"/>
      <c r="V34" s="1913"/>
      <c r="W34" s="1913"/>
      <c r="X34" s="1913"/>
      <c r="Y34" s="1913"/>
    </row>
    <row r="35" spans="1:25" ht="21.95" customHeight="1">
      <c r="A35" s="1910"/>
      <c r="B35" s="1912" t="s">
        <v>1935</v>
      </c>
      <c r="C35" s="1910"/>
      <c r="D35" s="1910"/>
      <c r="E35" s="1910"/>
      <c r="F35" s="1910"/>
      <c r="G35" s="1910"/>
      <c r="H35" s="1910"/>
      <c r="I35" s="1910"/>
      <c r="J35" s="1910"/>
      <c r="K35" s="1910"/>
      <c r="L35" s="1910"/>
      <c r="M35" s="1910"/>
      <c r="N35" s="1910"/>
      <c r="O35" s="1913"/>
      <c r="P35" s="1913"/>
      <c r="Q35" s="1913"/>
      <c r="R35" s="1913"/>
      <c r="S35" s="1913"/>
      <c r="T35" s="1913"/>
      <c r="U35" s="1913"/>
      <c r="V35" s="1913"/>
      <c r="W35" s="1913"/>
      <c r="X35" s="1913"/>
      <c r="Y35" s="1913"/>
    </row>
    <row r="36" spans="1:25" ht="21.95" customHeight="1">
      <c r="A36" s="1910"/>
      <c r="B36" s="1912" t="s">
        <v>1933</v>
      </c>
      <c r="C36" s="1910"/>
      <c r="D36" s="1910"/>
      <c r="E36" s="1910"/>
      <c r="F36" s="1910"/>
      <c r="G36" s="1910"/>
      <c r="H36" s="1910"/>
      <c r="I36" s="1910"/>
      <c r="J36" s="1910"/>
      <c r="K36" s="1910"/>
      <c r="L36" s="1910"/>
      <c r="M36" s="1910"/>
      <c r="N36" s="1910"/>
      <c r="O36" s="1913"/>
      <c r="P36" s="1913"/>
      <c r="Q36" s="1913"/>
      <c r="R36" s="1913"/>
      <c r="S36" s="1913"/>
      <c r="T36" s="1913"/>
      <c r="U36" s="1913"/>
      <c r="V36" s="1913"/>
      <c r="W36" s="1913"/>
      <c r="X36" s="1913"/>
      <c r="Y36" s="1913"/>
    </row>
    <row r="37" spans="1:25" ht="21.95" customHeight="1">
      <c r="A37" s="1910"/>
      <c r="B37" s="1912" t="s">
        <v>2202</v>
      </c>
      <c r="C37" s="1910"/>
      <c r="D37" s="1910"/>
      <c r="E37" s="1910"/>
      <c r="F37" s="1910"/>
      <c r="G37" s="1910"/>
      <c r="H37" s="1910"/>
      <c r="I37" s="1910"/>
      <c r="J37" s="1910"/>
      <c r="K37" s="1910"/>
      <c r="L37" s="1910"/>
      <c r="M37" s="1910"/>
      <c r="N37" s="1910"/>
      <c r="O37" s="1913"/>
      <c r="P37" s="1913"/>
      <c r="Q37" s="1913"/>
      <c r="R37" s="1913"/>
      <c r="S37" s="1913"/>
      <c r="T37" s="1913"/>
      <c r="U37" s="1913"/>
      <c r="V37" s="1913"/>
      <c r="W37" s="1913"/>
      <c r="X37" s="1913"/>
      <c r="Y37" s="1913"/>
    </row>
    <row r="38" spans="1:25" ht="21.95" customHeight="1">
      <c r="A38" s="1910"/>
      <c r="B38" s="1912" t="s">
        <v>2203</v>
      </c>
      <c r="C38" s="1910"/>
      <c r="D38" s="1910"/>
      <c r="E38" s="1910"/>
      <c r="F38" s="1910"/>
      <c r="G38" s="1910"/>
      <c r="H38" s="1910"/>
      <c r="I38" s="1910"/>
      <c r="J38" s="1910"/>
      <c r="K38" s="1910"/>
      <c r="L38" s="1910"/>
      <c r="M38" s="1910"/>
      <c r="N38" s="1910"/>
      <c r="O38" s="1913"/>
      <c r="P38" s="1913"/>
      <c r="Q38" s="1913"/>
      <c r="R38" s="1913"/>
      <c r="S38" s="1913"/>
      <c r="T38" s="1913"/>
      <c r="U38" s="1913"/>
      <c r="V38" s="1913"/>
      <c r="W38" s="1913"/>
      <c r="X38" s="1913"/>
      <c r="Y38" s="1913"/>
    </row>
    <row r="39" spans="1:25" ht="21.95" customHeight="1">
      <c r="A39" s="1910"/>
      <c r="B39" s="1912" t="s">
        <v>2204</v>
      </c>
      <c r="C39" s="1910"/>
      <c r="D39" s="1910"/>
      <c r="E39" s="1910"/>
      <c r="F39" s="1910"/>
      <c r="G39" s="1910"/>
      <c r="H39" s="1910"/>
      <c r="I39" s="1910"/>
      <c r="J39" s="1910"/>
      <c r="K39" s="1910"/>
      <c r="L39" s="1910"/>
      <c r="M39" s="1910"/>
      <c r="N39" s="1910"/>
      <c r="O39" s="1913"/>
      <c r="P39" s="1913"/>
      <c r="Q39" s="1913"/>
      <c r="R39" s="1913"/>
      <c r="S39" s="1913"/>
      <c r="T39" s="1913"/>
      <c r="U39" s="1913"/>
      <c r="V39" s="1913"/>
      <c r="W39" s="1913"/>
      <c r="X39" s="1913"/>
      <c r="Y39" s="1913"/>
    </row>
    <row r="40" spans="1:25" ht="21.95" customHeight="1">
      <c r="A40" s="1910"/>
      <c r="B40" s="1912" t="s">
        <v>2205</v>
      </c>
      <c r="C40" s="1910"/>
      <c r="D40" s="1910"/>
      <c r="E40" s="1910"/>
      <c r="F40" s="1910"/>
      <c r="G40" s="1910"/>
      <c r="H40" s="1910"/>
      <c r="I40" s="1910"/>
      <c r="J40" s="1910"/>
      <c r="K40" s="1910"/>
      <c r="L40" s="1910"/>
      <c r="M40" s="1910"/>
      <c r="N40" s="1910"/>
      <c r="O40" s="1913"/>
      <c r="P40" s="1913"/>
      <c r="Q40" s="1913"/>
      <c r="R40" s="1913"/>
      <c r="S40" s="1913"/>
      <c r="T40" s="1913"/>
      <c r="U40" s="1913"/>
      <c r="V40" s="1913"/>
      <c r="W40" s="1913"/>
      <c r="X40" s="1913"/>
      <c r="Y40" s="1913"/>
    </row>
    <row r="41" spans="1:25" ht="21.95" customHeight="1">
      <c r="A41" s="1910"/>
      <c r="B41" s="1912" t="s">
        <v>1938</v>
      </c>
      <c r="C41" s="1910"/>
      <c r="D41" s="1910"/>
      <c r="E41" s="1910"/>
      <c r="F41" s="1910"/>
      <c r="G41" s="1910"/>
      <c r="H41" s="1910"/>
      <c r="I41" s="1910"/>
      <c r="J41" s="1910"/>
      <c r="K41" s="1910"/>
      <c r="L41" s="1910"/>
      <c r="M41" s="1910"/>
      <c r="N41" s="1910"/>
      <c r="O41" s="1913"/>
      <c r="P41" s="1913"/>
      <c r="Q41" s="1913"/>
      <c r="R41" s="1913"/>
      <c r="S41" s="1913"/>
      <c r="T41" s="1913"/>
      <c r="U41" s="1913"/>
      <c r="V41" s="1913"/>
      <c r="W41" s="1913"/>
      <c r="X41" s="1913"/>
      <c r="Y41" s="1913"/>
    </row>
    <row r="42" spans="1:25" ht="21.95" customHeight="1">
      <c r="A42" s="1910"/>
      <c r="B42" s="1912" t="s">
        <v>1992</v>
      </c>
      <c r="C42" s="1910"/>
      <c r="D42" s="1910"/>
      <c r="E42" s="1910"/>
      <c r="F42" s="1910"/>
      <c r="G42" s="1910"/>
      <c r="H42" s="1910"/>
      <c r="I42" s="1910"/>
      <c r="J42" s="1910"/>
      <c r="K42" s="1910"/>
      <c r="L42" s="1910"/>
      <c r="M42" s="1910"/>
      <c r="N42" s="1910"/>
      <c r="O42" s="1913"/>
      <c r="P42" s="1913"/>
      <c r="Q42" s="1913"/>
      <c r="R42" s="1913"/>
      <c r="S42" s="1913"/>
      <c r="T42" s="1913"/>
      <c r="U42" s="1913"/>
      <c r="V42" s="1913"/>
      <c r="W42" s="1913"/>
      <c r="X42" s="1913"/>
      <c r="Y42" s="1913"/>
    </row>
    <row r="43" spans="1:25" ht="21.95" customHeight="1">
      <c r="A43" s="1910"/>
      <c r="B43" s="1912" t="s">
        <v>1936</v>
      </c>
      <c r="C43" s="1910"/>
      <c r="D43" s="1910"/>
      <c r="E43" s="1910"/>
      <c r="F43" s="1910"/>
      <c r="G43" s="1910"/>
      <c r="H43" s="1910"/>
      <c r="I43" s="1910"/>
      <c r="J43" s="1910"/>
      <c r="K43" s="1910"/>
      <c r="L43" s="1910"/>
      <c r="M43" s="1910"/>
      <c r="N43" s="1910"/>
      <c r="O43" s="1913"/>
      <c r="P43" s="1913"/>
      <c r="Q43" s="1913"/>
      <c r="R43" s="1913"/>
      <c r="S43" s="1913"/>
      <c r="T43" s="1913"/>
      <c r="U43" s="1913"/>
      <c r="V43" s="1913"/>
      <c r="W43" s="1913"/>
      <c r="X43" s="1913"/>
      <c r="Y43" s="1913"/>
    </row>
    <row r="44" spans="1:25" ht="21.95" customHeight="1">
      <c r="A44" s="1910"/>
      <c r="B44" s="1912" t="s">
        <v>1937</v>
      </c>
      <c r="C44" s="1910"/>
      <c r="D44" s="1910"/>
      <c r="E44" s="1910"/>
      <c r="F44" s="1910"/>
      <c r="G44" s="1910"/>
      <c r="H44" s="1910"/>
      <c r="I44" s="1910"/>
      <c r="J44" s="1910"/>
      <c r="K44" s="1910"/>
      <c r="L44" s="1910"/>
      <c r="M44" s="1910"/>
      <c r="N44" s="1910"/>
      <c r="O44" s="1913"/>
      <c r="P44" s="1913"/>
      <c r="Q44" s="1913"/>
      <c r="R44" s="1913"/>
      <c r="S44" s="1913"/>
      <c r="T44" s="1913"/>
      <c r="U44" s="1913"/>
      <c r="V44" s="1913"/>
      <c r="W44" s="1913"/>
      <c r="X44" s="1913"/>
      <c r="Y44" s="1913"/>
    </row>
    <row r="45" spans="1:25" ht="21.95" customHeight="1">
      <c r="A45" s="1910"/>
      <c r="B45" s="1915" t="s">
        <v>8</v>
      </c>
      <c r="C45" s="1916"/>
      <c r="D45" s="1916"/>
      <c r="E45" s="1916"/>
      <c r="F45" s="1916"/>
      <c r="G45" s="1916"/>
      <c r="H45" s="1916"/>
      <c r="I45" s="1916"/>
      <c r="J45" s="1916"/>
      <c r="K45" s="1916"/>
      <c r="L45" s="1916"/>
      <c r="M45" s="1916"/>
      <c r="N45" s="1916"/>
      <c r="O45" s="1917"/>
      <c r="P45" s="1917"/>
      <c r="Q45" s="1917"/>
      <c r="R45" s="1917"/>
      <c r="S45" s="1917"/>
      <c r="T45" s="1917"/>
      <c r="U45" s="1917"/>
      <c r="V45" s="1917"/>
      <c r="W45" s="1917"/>
      <c r="X45" s="1917"/>
      <c r="Y45" s="1917"/>
    </row>
    <row r="46" spans="1:25" ht="21.95" customHeight="1">
      <c r="A46" s="1911" t="s">
        <v>2206</v>
      </c>
      <c r="B46" s="1871" t="s">
        <v>2192</v>
      </c>
      <c r="C46" s="1910"/>
      <c r="D46" s="1910"/>
      <c r="E46" s="1910"/>
      <c r="F46" s="1910"/>
      <c r="G46" s="1910"/>
      <c r="H46" s="1910"/>
      <c r="I46" s="1910"/>
      <c r="J46" s="1910"/>
      <c r="K46" s="1910"/>
      <c r="L46" s="1910"/>
      <c r="M46" s="1910"/>
      <c r="N46" s="1910"/>
      <c r="O46" s="1910"/>
      <c r="P46" s="1910"/>
      <c r="Q46" s="1910"/>
      <c r="R46" s="1910"/>
      <c r="S46" s="1910"/>
      <c r="T46" s="1910"/>
      <c r="U46" s="1910"/>
      <c r="V46" s="1910"/>
      <c r="W46" s="1910"/>
      <c r="X46" s="1910"/>
      <c r="Y46" s="1910"/>
    </row>
    <row r="47" spans="1:25" ht="19.5">
      <c r="A47" s="1910"/>
      <c r="B47" s="1912" t="s">
        <v>1915</v>
      </c>
      <c r="C47" s="1910"/>
      <c r="D47" s="1910"/>
      <c r="E47" s="1910"/>
      <c r="F47" s="1910"/>
      <c r="G47" s="1910"/>
      <c r="H47" s="1910"/>
      <c r="I47" s="1910"/>
      <c r="J47" s="1910"/>
      <c r="K47" s="1910"/>
      <c r="L47" s="1910"/>
      <c r="M47" s="1910"/>
      <c r="N47" s="1910"/>
      <c r="O47" s="1913"/>
      <c r="P47" s="1913"/>
      <c r="Q47" s="1913"/>
      <c r="R47" s="1913"/>
      <c r="S47" s="1913"/>
      <c r="T47" s="1913"/>
      <c r="U47" s="1913"/>
      <c r="V47" s="1913"/>
      <c r="W47" s="1913"/>
      <c r="X47" s="1913"/>
      <c r="Y47" s="1913"/>
    </row>
    <row r="48" spans="1:25" ht="19.5">
      <c r="A48" s="1910"/>
      <c r="B48" s="1912" t="s">
        <v>1920</v>
      </c>
      <c r="C48" s="1910"/>
      <c r="D48" s="1910"/>
      <c r="E48" s="1910"/>
      <c r="F48" s="1910"/>
      <c r="G48" s="1910"/>
      <c r="H48" s="1910"/>
      <c r="I48" s="1910"/>
      <c r="J48" s="1910"/>
      <c r="K48" s="1910"/>
      <c r="L48" s="1910"/>
      <c r="M48" s="1910"/>
      <c r="N48" s="1910"/>
      <c r="O48" s="1913"/>
      <c r="P48" s="1913"/>
      <c r="Q48" s="1913"/>
      <c r="R48" s="1913"/>
      <c r="S48" s="1913"/>
      <c r="T48" s="1913"/>
      <c r="U48" s="1913"/>
      <c r="V48" s="1913"/>
      <c r="W48" s="1913"/>
      <c r="X48" s="1913"/>
      <c r="Y48" s="1913"/>
    </row>
    <row r="49" spans="1:25" ht="21.95" customHeight="1">
      <c r="A49" s="1910"/>
      <c r="B49" s="1912" t="s">
        <v>1913</v>
      </c>
      <c r="C49" s="1910"/>
      <c r="D49" s="1910"/>
      <c r="E49" s="1910"/>
      <c r="F49" s="1910"/>
      <c r="G49" s="1910"/>
      <c r="H49" s="1910"/>
      <c r="I49" s="1910"/>
      <c r="J49" s="1910"/>
      <c r="K49" s="1910"/>
      <c r="L49" s="1910"/>
      <c r="M49" s="1910"/>
      <c r="N49" s="1910"/>
      <c r="O49" s="1913"/>
      <c r="P49" s="1913"/>
      <c r="Q49" s="1913"/>
      <c r="R49" s="1913"/>
      <c r="S49" s="1913"/>
      <c r="T49" s="1913"/>
      <c r="U49" s="1913"/>
      <c r="V49" s="1913"/>
      <c r="W49" s="1913"/>
      <c r="X49" s="1913"/>
      <c r="Y49" s="1913"/>
    </row>
    <row r="50" spans="1:25" ht="19.5">
      <c r="A50" s="1910"/>
      <c r="B50" s="1912" t="s">
        <v>1922</v>
      </c>
      <c r="C50" s="1910"/>
      <c r="D50" s="1910"/>
      <c r="E50" s="1910"/>
      <c r="F50" s="1910"/>
      <c r="G50" s="1910"/>
      <c r="H50" s="1910"/>
      <c r="I50" s="1910"/>
      <c r="J50" s="1910"/>
      <c r="K50" s="1910"/>
      <c r="L50" s="1910"/>
      <c r="M50" s="1910"/>
      <c r="N50" s="1910"/>
      <c r="O50" s="1913"/>
      <c r="P50" s="1913"/>
      <c r="Q50" s="1913"/>
      <c r="R50" s="1913"/>
      <c r="S50" s="1913"/>
      <c r="T50" s="1913"/>
      <c r="U50" s="1913"/>
      <c r="V50" s="1913"/>
      <c r="W50" s="1913"/>
      <c r="X50" s="1913"/>
      <c r="Y50" s="1913"/>
    </row>
    <row r="51" spans="1:25" ht="21.95" customHeight="1">
      <c r="A51" s="1910"/>
      <c r="B51" s="1912" t="s">
        <v>1918</v>
      </c>
      <c r="C51" s="1910"/>
      <c r="D51" s="1910"/>
      <c r="E51" s="1910"/>
      <c r="F51" s="1910"/>
      <c r="G51" s="1910"/>
      <c r="H51" s="1910"/>
      <c r="I51" s="1910"/>
      <c r="J51" s="1910"/>
      <c r="K51" s="1910"/>
      <c r="L51" s="1910"/>
      <c r="M51" s="1910"/>
      <c r="N51" s="1910"/>
      <c r="O51" s="1913"/>
      <c r="P51" s="1913"/>
      <c r="Q51" s="1913"/>
      <c r="R51" s="1913"/>
      <c r="S51" s="1913"/>
      <c r="T51" s="1913"/>
      <c r="U51" s="1913"/>
      <c r="V51" s="1913"/>
      <c r="W51" s="1913"/>
      <c r="X51" s="1913"/>
      <c r="Y51" s="1913"/>
    </row>
    <row r="52" spans="1:25" ht="20.25" customHeight="1">
      <c r="A52" s="1910"/>
      <c r="B52" s="1912" t="s">
        <v>1919</v>
      </c>
      <c r="C52" s="1910"/>
      <c r="D52" s="1910"/>
      <c r="E52" s="1910"/>
      <c r="F52" s="1910"/>
      <c r="G52" s="1910"/>
      <c r="H52" s="1910"/>
      <c r="I52" s="1910"/>
      <c r="J52" s="1910"/>
      <c r="K52" s="1910"/>
      <c r="L52" s="1910"/>
      <c r="M52" s="1910"/>
      <c r="N52" s="1910"/>
      <c r="O52" s="1913"/>
      <c r="P52" s="1913"/>
      <c r="Q52" s="1913"/>
      <c r="R52" s="1913"/>
      <c r="S52" s="1913"/>
      <c r="T52" s="1913"/>
      <c r="U52" s="1913"/>
      <c r="V52" s="1913"/>
      <c r="W52" s="1913"/>
      <c r="X52" s="1913"/>
      <c r="Y52" s="1913"/>
    </row>
    <row r="53" spans="1:25" ht="19.5">
      <c r="A53" s="1910"/>
      <c r="B53" s="1912" t="s">
        <v>1921</v>
      </c>
      <c r="C53" s="1910"/>
      <c r="D53" s="1910"/>
      <c r="E53" s="1910"/>
      <c r="F53" s="1910"/>
      <c r="G53" s="1910"/>
      <c r="H53" s="1910"/>
      <c r="I53" s="1910"/>
      <c r="J53" s="1910"/>
      <c r="K53" s="1910"/>
      <c r="L53" s="1910"/>
      <c r="M53" s="1910"/>
      <c r="N53" s="1910"/>
      <c r="O53" s="1913"/>
      <c r="P53" s="1913"/>
      <c r="Q53" s="1913"/>
      <c r="R53" s="1913"/>
      <c r="S53" s="1913"/>
      <c r="T53" s="1913"/>
      <c r="U53" s="1913"/>
      <c r="V53" s="1913"/>
      <c r="W53" s="1913"/>
      <c r="X53" s="1913"/>
      <c r="Y53" s="1913"/>
    </row>
    <row r="54" spans="1:25" ht="19.5">
      <c r="A54" s="1910"/>
      <c r="B54" s="1912" t="s">
        <v>1932</v>
      </c>
      <c r="C54" s="1910"/>
      <c r="D54" s="1910"/>
      <c r="E54" s="1910"/>
      <c r="F54" s="1910"/>
      <c r="G54" s="1910"/>
      <c r="H54" s="1910"/>
      <c r="I54" s="1910"/>
      <c r="J54" s="1910"/>
      <c r="K54" s="1910"/>
      <c r="L54" s="1910"/>
      <c r="M54" s="1910"/>
      <c r="N54" s="1910"/>
      <c r="O54" s="1913"/>
      <c r="P54" s="1913"/>
      <c r="Q54" s="1913"/>
      <c r="R54" s="1913"/>
      <c r="S54" s="1913"/>
      <c r="T54" s="1913"/>
      <c r="U54" s="1913"/>
      <c r="V54" s="1913"/>
      <c r="W54" s="1913"/>
      <c r="X54" s="1913"/>
      <c r="Y54" s="1913"/>
    </row>
    <row r="55" spans="1:25" ht="19.5">
      <c r="A55" s="1910"/>
      <c r="B55" s="1914" t="s">
        <v>2193</v>
      </c>
      <c r="C55" s="1910"/>
      <c r="D55" s="1910"/>
      <c r="E55" s="1910"/>
      <c r="F55" s="1910"/>
      <c r="G55" s="1910"/>
      <c r="H55" s="1910"/>
      <c r="I55" s="1910"/>
      <c r="J55" s="1910"/>
      <c r="K55" s="1910"/>
      <c r="L55" s="1910"/>
      <c r="M55" s="1910"/>
      <c r="N55" s="1910"/>
      <c r="O55" s="1913"/>
      <c r="P55" s="1913"/>
      <c r="Q55" s="1913"/>
      <c r="R55" s="1913"/>
      <c r="S55" s="1913"/>
      <c r="T55" s="1913"/>
      <c r="U55" s="1913"/>
      <c r="V55" s="1913"/>
      <c r="W55" s="1913"/>
      <c r="X55" s="1913"/>
      <c r="Y55" s="1913"/>
    </row>
    <row r="56" spans="1:25" ht="19.5">
      <c r="A56" s="1910"/>
      <c r="B56" s="1912" t="s">
        <v>2194</v>
      </c>
      <c r="C56" s="1910"/>
      <c r="D56" s="1910"/>
      <c r="E56" s="1910"/>
      <c r="F56" s="1910"/>
      <c r="G56" s="1910"/>
      <c r="H56" s="1910"/>
      <c r="I56" s="1910"/>
      <c r="J56" s="1910"/>
      <c r="K56" s="1910"/>
      <c r="L56" s="1910"/>
      <c r="M56" s="1910"/>
      <c r="N56" s="1910"/>
      <c r="O56" s="1913"/>
      <c r="P56" s="1913"/>
      <c r="Q56" s="1913"/>
      <c r="R56" s="1913"/>
      <c r="S56" s="1913"/>
      <c r="T56" s="1913"/>
      <c r="U56" s="1913"/>
      <c r="V56" s="1913"/>
      <c r="W56" s="1913"/>
      <c r="X56" s="1913"/>
      <c r="Y56" s="1913"/>
    </row>
    <row r="57" spans="1:25" ht="19.5">
      <c r="A57" s="1910"/>
      <c r="B57" s="1912" t="s">
        <v>1917</v>
      </c>
      <c r="C57" s="1910"/>
      <c r="D57" s="1910"/>
      <c r="E57" s="1910"/>
      <c r="F57" s="1910"/>
      <c r="G57" s="1910"/>
      <c r="H57" s="1910"/>
      <c r="I57" s="1910"/>
      <c r="J57" s="1910"/>
      <c r="K57" s="1910"/>
      <c r="L57" s="1910"/>
      <c r="M57" s="1910"/>
      <c r="N57" s="1910"/>
      <c r="O57" s="1913"/>
      <c r="P57" s="1913"/>
      <c r="Q57" s="1913"/>
      <c r="R57" s="1913"/>
      <c r="S57" s="1913"/>
      <c r="T57" s="1913"/>
      <c r="U57" s="1913"/>
      <c r="V57" s="1913"/>
      <c r="W57" s="1913"/>
      <c r="X57" s="1913"/>
      <c r="Y57" s="1913"/>
    </row>
    <row r="58" spans="1:25" ht="21.75" customHeight="1">
      <c r="A58" s="1910"/>
      <c r="B58" s="1912" t="s">
        <v>2207</v>
      </c>
      <c r="C58" s="1910"/>
      <c r="D58" s="1910"/>
      <c r="E58" s="1910"/>
      <c r="F58" s="1910"/>
      <c r="G58" s="1910"/>
      <c r="H58" s="1910"/>
      <c r="I58" s="1910"/>
      <c r="J58" s="1910"/>
      <c r="K58" s="1910"/>
      <c r="L58" s="1910"/>
      <c r="M58" s="1910"/>
      <c r="N58" s="1910"/>
      <c r="O58" s="1913"/>
      <c r="P58" s="1913"/>
      <c r="Q58" s="1913"/>
      <c r="R58" s="1913"/>
      <c r="S58" s="1913"/>
      <c r="T58" s="1913"/>
      <c r="U58" s="1913"/>
      <c r="V58" s="1913"/>
      <c r="W58" s="1913"/>
      <c r="X58" s="1913"/>
      <c r="Y58" s="1913"/>
    </row>
    <row r="59" spans="1:25" ht="21.95" customHeight="1">
      <c r="A59" s="1910"/>
      <c r="B59" s="1912" t="s">
        <v>1927</v>
      </c>
      <c r="C59" s="1910"/>
      <c r="D59" s="1910"/>
      <c r="E59" s="1910"/>
      <c r="F59" s="1910"/>
      <c r="G59" s="1910"/>
      <c r="H59" s="1910"/>
      <c r="I59" s="1910"/>
      <c r="J59" s="1910"/>
      <c r="K59" s="1910"/>
      <c r="L59" s="1910"/>
      <c r="M59" s="1910"/>
      <c r="N59" s="1910"/>
      <c r="O59" s="1913"/>
      <c r="P59" s="1913"/>
      <c r="Q59" s="1913"/>
      <c r="R59" s="1913"/>
      <c r="S59" s="1913"/>
      <c r="T59" s="1913"/>
      <c r="U59" s="1913"/>
      <c r="V59" s="1913"/>
      <c r="W59" s="1913"/>
      <c r="X59" s="1913"/>
      <c r="Y59" s="1913"/>
    </row>
    <row r="60" spans="1:25" ht="21.95" customHeight="1">
      <c r="A60" s="1910"/>
      <c r="B60" s="1912" t="s">
        <v>1925</v>
      </c>
      <c r="C60" s="1910"/>
      <c r="D60" s="1910"/>
      <c r="E60" s="1910"/>
      <c r="F60" s="1910"/>
      <c r="G60" s="1910"/>
      <c r="H60" s="1910"/>
      <c r="I60" s="1910"/>
      <c r="J60" s="1910"/>
      <c r="K60" s="1910"/>
      <c r="L60" s="1910"/>
      <c r="M60" s="1910"/>
      <c r="N60" s="1910"/>
      <c r="O60" s="1913"/>
      <c r="P60" s="1913"/>
      <c r="Q60" s="1913"/>
      <c r="R60" s="1913"/>
      <c r="S60" s="1913"/>
      <c r="T60" s="1913"/>
      <c r="U60" s="1913"/>
      <c r="V60" s="1913"/>
      <c r="W60" s="1913"/>
      <c r="X60" s="1913"/>
      <c r="Y60" s="1913"/>
    </row>
    <row r="61" spans="1:25" ht="21.95" customHeight="1">
      <c r="A61" s="1910"/>
      <c r="B61" s="1914" t="s">
        <v>1923</v>
      </c>
      <c r="C61" s="1910"/>
      <c r="D61" s="1910"/>
      <c r="E61" s="1910"/>
      <c r="F61" s="1910"/>
      <c r="G61" s="1910"/>
      <c r="H61" s="1910"/>
      <c r="I61" s="1910"/>
      <c r="J61" s="1910"/>
      <c r="K61" s="1910"/>
      <c r="L61" s="1910"/>
      <c r="M61" s="1910"/>
      <c r="N61" s="1910"/>
      <c r="O61" s="1913"/>
      <c r="P61" s="1913"/>
      <c r="Q61" s="1913"/>
      <c r="R61" s="1913"/>
      <c r="S61" s="1913"/>
      <c r="T61" s="1913"/>
      <c r="U61" s="1913"/>
      <c r="V61" s="1913"/>
      <c r="W61" s="1913"/>
      <c r="X61" s="1913"/>
      <c r="Y61" s="1913"/>
    </row>
    <row r="62" spans="1:25" ht="21.95" customHeight="1">
      <c r="A62" s="1910"/>
      <c r="B62" s="1914" t="s">
        <v>2196</v>
      </c>
      <c r="C62" s="1910"/>
      <c r="D62" s="1910"/>
      <c r="E62" s="1910"/>
      <c r="F62" s="1910"/>
      <c r="G62" s="1910"/>
      <c r="H62" s="1910"/>
      <c r="I62" s="1910"/>
      <c r="J62" s="1910"/>
      <c r="K62" s="1910"/>
      <c r="L62" s="1910"/>
      <c r="M62" s="1910"/>
      <c r="N62" s="1910"/>
      <c r="O62" s="1913"/>
      <c r="P62" s="1913"/>
      <c r="Q62" s="1913"/>
      <c r="R62" s="1913"/>
      <c r="S62" s="1913"/>
      <c r="T62" s="1913"/>
      <c r="U62" s="1913"/>
      <c r="V62" s="1913"/>
      <c r="W62" s="1913"/>
      <c r="X62" s="1913"/>
      <c r="Y62" s="1913"/>
    </row>
    <row r="63" spans="1:25" ht="21.95" customHeight="1">
      <c r="A63" s="1910"/>
      <c r="B63" s="1912" t="s">
        <v>1929</v>
      </c>
      <c r="C63" s="1910"/>
      <c r="D63" s="1910"/>
      <c r="E63" s="1910"/>
      <c r="F63" s="1910"/>
      <c r="G63" s="1910"/>
      <c r="H63" s="1910"/>
      <c r="I63" s="1910"/>
      <c r="J63" s="1910"/>
      <c r="K63" s="1910"/>
      <c r="L63" s="1910"/>
      <c r="M63" s="1910"/>
      <c r="N63" s="1910"/>
      <c r="O63" s="1913"/>
      <c r="P63" s="1913"/>
      <c r="Q63" s="1913"/>
      <c r="R63" s="1913"/>
      <c r="S63" s="1913"/>
      <c r="T63" s="1913"/>
      <c r="U63" s="1913"/>
      <c r="V63" s="1913"/>
      <c r="W63" s="1913"/>
      <c r="X63" s="1913"/>
      <c r="Y63" s="1913"/>
    </row>
    <row r="64" spans="1:25" ht="21.95" customHeight="1">
      <c r="A64" s="1910"/>
      <c r="B64" s="1914" t="s">
        <v>2197</v>
      </c>
      <c r="C64" s="1910"/>
      <c r="D64" s="1910"/>
      <c r="E64" s="1910"/>
      <c r="F64" s="1910"/>
      <c r="G64" s="1910"/>
      <c r="H64" s="1910"/>
      <c r="I64" s="1910"/>
      <c r="J64" s="1910"/>
      <c r="K64" s="1910"/>
      <c r="L64" s="1910"/>
      <c r="M64" s="1910"/>
      <c r="N64" s="1910"/>
      <c r="O64" s="1913"/>
      <c r="P64" s="1913"/>
      <c r="Q64" s="1913"/>
      <c r="R64" s="1913"/>
      <c r="S64" s="1913"/>
      <c r="T64" s="1913"/>
      <c r="U64" s="1913"/>
      <c r="V64" s="1913"/>
      <c r="W64" s="1913"/>
      <c r="X64" s="1913"/>
      <c r="Y64" s="1913"/>
    </row>
    <row r="65" spans="1:25" ht="21.95" customHeight="1">
      <c r="A65" s="1910"/>
      <c r="B65" s="1914" t="s">
        <v>2198</v>
      </c>
      <c r="C65" s="1910"/>
      <c r="D65" s="1910"/>
      <c r="E65" s="1910"/>
      <c r="F65" s="1910"/>
      <c r="G65" s="1910"/>
      <c r="H65" s="1910"/>
      <c r="I65" s="1910"/>
      <c r="J65" s="1910"/>
      <c r="K65" s="1910"/>
      <c r="L65" s="1910"/>
      <c r="M65" s="1910"/>
      <c r="N65" s="1910"/>
      <c r="O65" s="1913"/>
      <c r="P65" s="1913"/>
      <c r="Q65" s="1913"/>
      <c r="R65" s="1913"/>
      <c r="S65" s="1913"/>
      <c r="T65" s="1913"/>
      <c r="U65" s="1913"/>
      <c r="V65" s="1913"/>
      <c r="W65" s="1913"/>
      <c r="X65" s="1913"/>
      <c r="Y65" s="1913"/>
    </row>
    <row r="66" spans="1:25" ht="21.95" customHeight="1">
      <c r="A66" s="1910"/>
      <c r="B66" s="1914" t="s">
        <v>2199</v>
      </c>
      <c r="C66" s="1910"/>
      <c r="D66" s="1910"/>
      <c r="E66" s="1910"/>
      <c r="F66" s="1910"/>
      <c r="G66" s="1910"/>
      <c r="H66" s="1910"/>
      <c r="I66" s="1910"/>
      <c r="J66" s="1910"/>
      <c r="K66" s="1910"/>
      <c r="L66" s="1910"/>
      <c r="M66" s="1910"/>
      <c r="N66" s="1910"/>
      <c r="O66" s="1913"/>
      <c r="P66" s="1913"/>
      <c r="Q66" s="1913"/>
      <c r="R66" s="1913"/>
      <c r="S66" s="1913"/>
      <c r="T66" s="1913"/>
      <c r="U66" s="1913"/>
      <c r="V66" s="1913"/>
      <c r="W66" s="1913"/>
      <c r="X66" s="1913"/>
      <c r="Y66" s="1913"/>
    </row>
    <row r="67" spans="1:25" ht="21.95" customHeight="1">
      <c r="A67" s="1910"/>
      <c r="B67" s="1914" t="s">
        <v>2200</v>
      </c>
      <c r="C67" s="1910"/>
      <c r="D67" s="1910"/>
      <c r="E67" s="1910"/>
      <c r="F67" s="1910"/>
      <c r="G67" s="1910"/>
      <c r="H67" s="1910"/>
      <c r="I67" s="1910"/>
      <c r="J67" s="1910"/>
      <c r="K67" s="1910"/>
      <c r="L67" s="1910"/>
      <c r="M67" s="1910"/>
      <c r="N67" s="1910"/>
      <c r="O67" s="1913"/>
      <c r="P67" s="1913"/>
      <c r="Q67" s="1913"/>
      <c r="R67" s="1913"/>
      <c r="S67" s="1913"/>
      <c r="T67" s="1913"/>
      <c r="U67" s="1913"/>
      <c r="V67" s="1913"/>
      <c r="W67" s="1913"/>
      <c r="X67" s="1913"/>
      <c r="Y67" s="1913"/>
    </row>
    <row r="68" spans="1:25" ht="21.95" customHeight="1">
      <c r="A68" s="1910"/>
      <c r="B68" s="1912" t="s">
        <v>1931</v>
      </c>
      <c r="C68" s="1910"/>
      <c r="D68" s="1910"/>
      <c r="E68" s="1910"/>
      <c r="F68" s="1910"/>
      <c r="G68" s="1910"/>
      <c r="H68" s="1910"/>
      <c r="I68" s="1910"/>
      <c r="J68" s="1910"/>
      <c r="K68" s="1910"/>
      <c r="L68" s="1910"/>
      <c r="M68" s="1910"/>
      <c r="N68" s="1910"/>
      <c r="O68" s="1913"/>
      <c r="P68" s="1913"/>
      <c r="Q68" s="1913"/>
      <c r="R68" s="1913"/>
      <c r="S68" s="1913"/>
      <c r="T68" s="1913"/>
      <c r="U68" s="1913"/>
      <c r="V68" s="1913"/>
      <c r="W68" s="1913"/>
      <c r="X68" s="1913"/>
      <c r="Y68" s="1913"/>
    </row>
    <row r="69" spans="1:25" ht="21.95" customHeight="1">
      <c r="A69" s="1910"/>
      <c r="B69" s="1912" t="s">
        <v>1930</v>
      </c>
      <c r="C69" s="1910"/>
      <c r="D69" s="1910"/>
      <c r="E69" s="1910"/>
      <c r="F69" s="1910"/>
      <c r="G69" s="1910"/>
      <c r="H69" s="1910"/>
      <c r="I69" s="1910"/>
      <c r="J69" s="1910"/>
      <c r="K69" s="1910"/>
      <c r="L69" s="1910"/>
      <c r="M69" s="1910"/>
      <c r="N69" s="1910"/>
      <c r="O69" s="1913"/>
      <c r="P69" s="1913"/>
      <c r="Q69" s="1913"/>
      <c r="R69" s="1913"/>
      <c r="S69" s="1913"/>
      <c r="T69" s="1913"/>
      <c r="U69" s="1913"/>
      <c r="V69" s="1913"/>
      <c r="W69" s="1913"/>
      <c r="X69" s="1913"/>
      <c r="Y69" s="1913"/>
    </row>
    <row r="70" spans="1:25" ht="21.95" customHeight="1">
      <c r="A70" s="1910"/>
      <c r="B70" s="1766" t="s">
        <v>2201</v>
      </c>
      <c r="C70" s="1910"/>
      <c r="D70" s="1910"/>
      <c r="E70" s="1910"/>
      <c r="F70" s="1910"/>
      <c r="G70" s="1910"/>
      <c r="H70" s="1910"/>
      <c r="I70" s="1910"/>
      <c r="J70" s="1910"/>
      <c r="K70" s="1910"/>
      <c r="L70" s="1910"/>
      <c r="M70" s="1910"/>
      <c r="N70" s="1910"/>
      <c r="O70" s="1913"/>
      <c r="P70" s="1913"/>
      <c r="Q70" s="1913"/>
      <c r="R70" s="1913"/>
      <c r="S70" s="1913"/>
      <c r="T70" s="1913"/>
      <c r="U70" s="1913"/>
      <c r="V70" s="1913"/>
      <c r="W70" s="1913"/>
      <c r="X70" s="1913"/>
      <c r="Y70" s="1913"/>
    </row>
    <row r="71" spans="1:25" ht="21.95" customHeight="1">
      <c r="A71" s="1910"/>
      <c r="B71" s="1912" t="s">
        <v>1934</v>
      </c>
      <c r="C71" s="1910"/>
      <c r="D71" s="1910"/>
      <c r="E71" s="1910"/>
      <c r="F71" s="1910"/>
      <c r="G71" s="1910"/>
      <c r="H71" s="1910"/>
      <c r="I71" s="1910"/>
      <c r="J71" s="1910"/>
      <c r="K71" s="1910"/>
      <c r="L71" s="1910"/>
      <c r="M71" s="1910"/>
      <c r="N71" s="1910"/>
      <c r="O71" s="1913"/>
      <c r="P71" s="1913"/>
      <c r="Q71" s="1913"/>
      <c r="R71" s="1913"/>
      <c r="S71" s="1913"/>
      <c r="T71" s="1913"/>
      <c r="U71" s="1913"/>
      <c r="V71" s="1913"/>
      <c r="W71" s="1913"/>
      <c r="X71" s="1913"/>
      <c r="Y71" s="1913"/>
    </row>
    <row r="72" spans="1:25" ht="21.95" customHeight="1">
      <c r="A72" s="1910"/>
      <c r="B72" s="1912" t="s">
        <v>1935</v>
      </c>
      <c r="C72" s="1910"/>
      <c r="D72" s="1910"/>
      <c r="E72" s="1910"/>
      <c r="F72" s="1910"/>
      <c r="G72" s="1910"/>
      <c r="H72" s="1910"/>
      <c r="I72" s="1910"/>
      <c r="J72" s="1910"/>
      <c r="K72" s="1910"/>
      <c r="L72" s="1910"/>
      <c r="M72" s="1910"/>
      <c r="N72" s="1910"/>
      <c r="O72" s="1913"/>
      <c r="P72" s="1913"/>
      <c r="Q72" s="1913"/>
      <c r="R72" s="1913"/>
      <c r="S72" s="1913"/>
      <c r="T72" s="1913"/>
      <c r="U72" s="1913"/>
      <c r="V72" s="1913"/>
      <c r="W72" s="1913"/>
      <c r="X72" s="1913"/>
      <c r="Y72" s="1913"/>
    </row>
    <row r="73" spans="1:25" ht="21.95" customHeight="1">
      <c r="A73" s="1910"/>
      <c r="B73" s="1912" t="s">
        <v>1933</v>
      </c>
      <c r="C73" s="1910"/>
      <c r="D73" s="1910"/>
      <c r="E73" s="1910"/>
      <c r="F73" s="1910"/>
      <c r="G73" s="1910"/>
      <c r="H73" s="1910"/>
      <c r="I73" s="1910"/>
      <c r="J73" s="1910"/>
      <c r="K73" s="1910"/>
      <c r="L73" s="1910"/>
      <c r="M73" s="1910"/>
      <c r="N73" s="1910"/>
      <c r="O73" s="1913"/>
      <c r="P73" s="1913"/>
      <c r="Q73" s="1913"/>
      <c r="R73" s="1913"/>
      <c r="S73" s="1913"/>
      <c r="T73" s="1913"/>
      <c r="U73" s="1913"/>
      <c r="V73" s="1913"/>
      <c r="W73" s="1913"/>
      <c r="X73" s="1913"/>
      <c r="Y73" s="1913"/>
    </row>
    <row r="74" spans="1:25" ht="21.95" customHeight="1">
      <c r="A74" s="1910"/>
      <c r="B74" s="1912" t="s">
        <v>2202</v>
      </c>
      <c r="C74" s="1910"/>
      <c r="D74" s="1910"/>
      <c r="E74" s="1910"/>
      <c r="F74" s="1910"/>
      <c r="G74" s="1910"/>
      <c r="H74" s="1910"/>
      <c r="I74" s="1910"/>
      <c r="J74" s="1910"/>
      <c r="K74" s="1910"/>
      <c r="L74" s="1910"/>
      <c r="M74" s="1910"/>
      <c r="N74" s="1910"/>
      <c r="O74" s="1913"/>
      <c r="P74" s="1913"/>
      <c r="Q74" s="1913"/>
      <c r="R74" s="1913"/>
      <c r="S74" s="1913"/>
      <c r="T74" s="1913"/>
      <c r="U74" s="1913"/>
      <c r="V74" s="1913"/>
      <c r="W74" s="1913"/>
      <c r="X74" s="1913"/>
      <c r="Y74" s="1913"/>
    </row>
    <row r="75" spans="1:25" ht="21.95" customHeight="1">
      <c r="A75" s="1910"/>
      <c r="B75" s="1912" t="s">
        <v>2203</v>
      </c>
      <c r="C75" s="1910"/>
      <c r="D75" s="1910"/>
      <c r="E75" s="1910"/>
      <c r="F75" s="1910"/>
      <c r="G75" s="1910"/>
      <c r="H75" s="1910"/>
      <c r="I75" s="1910"/>
      <c r="J75" s="1910"/>
      <c r="K75" s="1910"/>
      <c r="L75" s="1910"/>
      <c r="M75" s="1910"/>
      <c r="N75" s="1910"/>
      <c r="O75" s="1913"/>
      <c r="P75" s="1913"/>
      <c r="Q75" s="1913"/>
      <c r="R75" s="1913"/>
      <c r="S75" s="1913"/>
      <c r="T75" s="1913"/>
      <c r="U75" s="1913"/>
      <c r="V75" s="1913"/>
      <c r="W75" s="1913"/>
      <c r="X75" s="1913"/>
      <c r="Y75" s="1913"/>
    </row>
    <row r="76" spans="1:25" ht="21.95" customHeight="1">
      <c r="A76" s="1910"/>
      <c r="B76" s="1912" t="s">
        <v>2204</v>
      </c>
      <c r="C76" s="1910"/>
      <c r="D76" s="1910"/>
      <c r="E76" s="1910"/>
      <c r="F76" s="1910"/>
      <c r="G76" s="1910"/>
      <c r="H76" s="1910"/>
      <c r="I76" s="1910"/>
      <c r="J76" s="1910"/>
      <c r="K76" s="1910"/>
      <c r="L76" s="1910"/>
      <c r="M76" s="1910"/>
      <c r="N76" s="1910"/>
      <c r="O76" s="1913"/>
      <c r="P76" s="1913"/>
      <c r="Q76" s="1913"/>
      <c r="R76" s="1913"/>
      <c r="S76" s="1913"/>
      <c r="T76" s="1913"/>
      <c r="U76" s="1913"/>
      <c r="V76" s="1913"/>
      <c r="W76" s="1913"/>
      <c r="X76" s="1913"/>
      <c r="Y76" s="1913"/>
    </row>
    <row r="77" spans="1:25" ht="21.95" customHeight="1">
      <c r="A77" s="1910"/>
      <c r="B77" s="1912" t="s">
        <v>2205</v>
      </c>
      <c r="C77" s="1910"/>
      <c r="D77" s="1910"/>
      <c r="E77" s="1910"/>
      <c r="F77" s="1910"/>
      <c r="G77" s="1910"/>
      <c r="H77" s="1910"/>
      <c r="I77" s="1910"/>
      <c r="J77" s="1910"/>
      <c r="K77" s="1910"/>
      <c r="L77" s="1910"/>
      <c r="M77" s="1910"/>
      <c r="N77" s="1910"/>
      <c r="O77" s="1913"/>
      <c r="P77" s="1913"/>
      <c r="Q77" s="1913"/>
      <c r="R77" s="1913"/>
      <c r="S77" s="1913"/>
      <c r="T77" s="1913"/>
      <c r="U77" s="1913"/>
      <c r="V77" s="1913"/>
      <c r="W77" s="1913"/>
      <c r="X77" s="1913"/>
      <c r="Y77" s="1913"/>
    </row>
    <row r="78" spans="1:25" ht="21.95" customHeight="1">
      <c r="A78" s="1910"/>
      <c r="B78" s="1912" t="s">
        <v>1938</v>
      </c>
      <c r="C78" s="1910"/>
      <c r="D78" s="1910"/>
      <c r="E78" s="1910"/>
      <c r="F78" s="1910"/>
      <c r="G78" s="1910"/>
      <c r="H78" s="1910"/>
      <c r="I78" s="1910"/>
      <c r="J78" s="1910"/>
      <c r="K78" s="1910"/>
      <c r="L78" s="1910"/>
      <c r="M78" s="1910"/>
      <c r="N78" s="1910"/>
      <c r="O78" s="1913"/>
      <c r="P78" s="1913"/>
      <c r="Q78" s="1913"/>
      <c r="R78" s="1913"/>
      <c r="S78" s="1913"/>
      <c r="T78" s="1913"/>
      <c r="U78" s="1913"/>
      <c r="V78" s="1913"/>
      <c r="W78" s="1913"/>
      <c r="X78" s="1913"/>
      <c r="Y78" s="1913"/>
    </row>
    <row r="79" spans="1:25" ht="19.5">
      <c r="A79" s="1910"/>
      <c r="B79" s="1912" t="s">
        <v>1992</v>
      </c>
      <c r="C79" s="1910"/>
      <c r="D79" s="1910"/>
      <c r="E79" s="1910"/>
      <c r="F79" s="1910"/>
      <c r="G79" s="1910"/>
      <c r="H79" s="1910"/>
      <c r="I79" s="1910"/>
      <c r="J79" s="1910"/>
      <c r="K79" s="1910"/>
      <c r="L79" s="1910"/>
      <c r="M79" s="1910"/>
      <c r="N79" s="1910"/>
      <c r="O79" s="1913"/>
      <c r="P79" s="1913"/>
      <c r="Q79" s="1913"/>
      <c r="R79" s="1913"/>
      <c r="S79" s="1913"/>
      <c r="T79" s="1913"/>
      <c r="U79" s="1913"/>
      <c r="V79" s="1913"/>
      <c r="W79" s="1913"/>
      <c r="X79" s="1913"/>
      <c r="Y79" s="1913"/>
    </row>
    <row r="80" spans="1:25" ht="19.5">
      <c r="A80" s="1910"/>
      <c r="B80" s="1912" t="s">
        <v>1936</v>
      </c>
      <c r="C80" s="1910"/>
      <c r="D80" s="1910"/>
      <c r="E80" s="1910"/>
      <c r="F80" s="1910"/>
      <c r="G80" s="1910"/>
      <c r="H80" s="1910"/>
      <c r="I80" s="1910"/>
      <c r="J80" s="1910"/>
      <c r="K80" s="1910"/>
      <c r="L80" s="1910"/>
      <c r="M80" s="1910"/>
      <c r="N80" s="1910"/>
      <c r="O80" s="1913"/>
      <c r="P80" s="1913"/>
      <c r="Q80" s="1913"/>
      <c r="R80" s="1913"/>
      <c r="S80" s="1913"/>
      <c r="T80" s="1913"/>
      <c r="U80" s="1913"/>
      <c r="V80" s="1913"/>
      <c r="W80" s="1913"/>
      <c r="X80" s="1913"/>
      <c r="Y80" s="1913"/>
    </row>
    <row r="81" spans="1:25" ht="19.5">
      <c r="A81" s="1910"/>
      <c r="B81" s="1912" t="s">
        <v>1937</v>
      </c>
      <c r="C81" s="1910"/>
      <c r="D81" s="1910"/>
      <c r="E81" s="1910"/>
      <c r="F81" s="1910"/>
      <c r="G81" s="1910"/>
      <c r="H81" s="1910"/>
      <c r="I81" s="1910"/>
      <c r="J81" s="1910"/>
      <c r="K81" s="1910"/>
      <c r="L81" s="1910"/>
      <c r="M81" s="1910"/>
      <c r="N81" s="1910"/>
      <c r="O81" s="1913"/>
      <c r="P81" s="1913"/>
      <c r="Q81" s="1913"/>
      <c r="R81" s="1913"/>
      <c r="S81" s="1913"/>
      <c r="T81" s="1913"/>
      <c r="U81" s="1913"/>
      <c r="V81" s="1913"/>
      <c r="W81" s="1913"/>
      <c r="X81" s="1913"/>
      <c r="Y81" s="1913"/>
    </row>
    <row r="82" spans="1:25" ht="19.5">
      <c r="A82" s="1910"/>
      <c r="B82" s="1915" t="s">
        <v>8</v>
      </c>
      <c r="C82" s="1916"/>
      <c r="D82" s="1916"/>
      <c r="E82" s="1916"/>
      <c r="F82" s="1916"/>
      <c r="G82" s="1916"/>
      <c r="H82" s="1916"/>
      <c r="I82" s="1916"/>
      <c r="J82" s="1916"/>
      <c r="K82" s="1916"/>
      <c r="L82" s="1916"/>
      <c r="M82" s="1916"/>
      <c r="N82" s="1916"/>
      <c r="O82" s="1917"/>
      <c r="P82" s="1917"/>
      <c r="Q82" s="1917"/>
      <c r="R82" s="1917"/>
      <c r="S82" s="1917"/>
      <c r="T82" s="1917"/>
      <c r="U82" s="1917"/>
      <c r="V82" s="1917"/>
      <c r="W82" s="1917"/>
      <c r="X82" s="1917"/>
      <c r="Y82" s="1917"/>
    </row>
    <row r="83" spans="1:25" ht="19.5">
      <c r="A83" s="1911" t="s">
        <v>2208</v>
      </c>
      <c r="B83" s="1871" t="s">
        <v>2192</v>
      </c>
      <c r="C83" s="1910"/>
      <c r="D83" s="1910"/>
      <c r="E83" s="1910"/>
      <c r="F83" s="1910"/>
      <c r="G83" s="1910"/>
      <c r="H83" s="1910"/>
      <c r="I83" s="1910"/>
      <c r="J83" s="1910"/>
      <c r="K83" s="1910"/>
      <c r="L83" s="1910"/>
      <c r="M83" s="1910"/>
      <c r="N83" s="1910"/>
      <c r="O83" s="1910"/>
      <c r="P83" s="1910"/>
      <c r="Q83" s="1910"/>
      <c r="R83" s="1910"/>
      <c r="S83" s="1910"/>
      <c r="T83" s="1910"/>
      <c r="U83" s="1910"/>
      <c r="V83" s="1910"/>
      <c r="W83" s="1910"/>
      <c r="X83" s="1910"/>
      <c r="Y83" s="1910"/>
    </row>
    <row r="84" spans="1:25" ht="19.5">
      <c r="A84" s="1910"/>
      <c r="B84" s="1912" t="s">
        <v>1915</v>
      </c>
      <c r="C84" s="1910"/>
      <c r="D84" s="1910"/>
      <c r="E84" s="1910"/>
      <c r="F84" s="1910"/>
      <c r="G84" s="1910"/>
      <c r="H84" s="1910"/>
      <c r="I84" s="1910"/>
      <c r="J84" s="1910"/>
      <c r="K84" s="1910"/>
      <c r="L84" s="1910"/>
      <c r="M84" s="1910"/>
      <c r="N84" s="1910"/>
      <c r="O84" s="1913"/>
      <c r="P84" s="1913"/>
      <c r="Q84" s="1913"/>
      <c r="R84" s="1913"/>
      <c r="S84" s="1913"/>
      <c r="T84" s="1913"/>
      <c r="U84" s="1913"/>
      <c r="V84" s="1913"/>
      <c r="W84" s="1913"/>
      <c r="X84" s="1913"/>
      <c r="Y84" s="1913"/>
    </row>
    <row r="85" spans="1:25" ht="19.5">
      <c r="A85" s="1910"/>
      <c r="B85" s="1912" t="s">
        <v>1920</v>
      </c>
      <c r="C85" s="1910"/>
      <c r="D85" s="1910"/>
      <c r="E85" s="1910"/>
      <c r="F85" s="1910"/>
      <c r="G85" s="1910"/>
      <c r="H85" s="1910"/>
      <c r="I85" s="1910"/>
      <c r="J85" s="1910"/>
      <c r="K85" s="1910"/>
      <c r="L85" s="1910"/>
      <c r="M85" s="1910"/>
      <c r="N85" s="1910"/>
      <c r="O85" s="1913"/>
      <c r="P85" s="1913"/>
      <c r="Q85" s="1913"/>
      <c r="R85" s="1913"/>
      <c r="S85" s="1913"/>
      <c r="T85" s="1913"/>
      <c r="U85" s="1913"/>
      <c r="V85" s="1913"/>
      <c r="W85" s="1913"/>
      <c r="X85" s="1913"/>
      <c r="Y85" s="1913"/>
    </row>
    <row r="86" spans="1:25" ht="19.5">
      <c r="A86" s="1910"/>
      <c r="B86" s="1912" t="s">
        <v>1913</v>
      </c>
      <c r="C86" s="1910"/>
      <c r="D86" s="1910"/>
      <c r="E86" s="1910"/>
      <c r="F86" s="1910"/>
      <c r="G86" s="1910"/>
      <c r="H86" s="1910"/>
      <c r="I86" s="1910"/>
      <c r="J86" s="1910"/>
      <c r="K86" s="1910"/>
      <c r="L86" s="1910"/>
      <c r="M86" s="1910"/>
      <c r="N86" s="1910"/>
      <c r="O86" s="1913"/>
      <c r="P86" s="1913"/>
      <c r="Q86" s="1913"/>
      <c r="R86" s="1913"/>
      <c r="S86" s="1913"/>
      <c r="T86" s="1913"/>
      <c r="U86" s="1913"/>
      <c r="V86" s="1913"/>
      <c r="W86" s="1913"/>
      <c r="X86" s="1913"/>
      <c r="Y86" s="1913"/>
    </row>
    <row r="87" spans="1:25" ht="19.5">
      <c r="A87" s="1910"/>
      <c r="B87" s="1912" t="s">
        <v>1922</v>
      </c>
      <c r="C87" s="1910"/>
      <c r="D87" s="1910"/>
      <c r="E87" s="1910"/>
      <c r="F87" s="1910"/>
      <c r="G87" s="1910"/>
      <c r="H87" s="1910"/>
      <c r="I87" s="1910"/>
      <c r="J87" s="1910"/>
      <c r="K87" s="1910"/>
      <c r="L87" s="1910"/>
      <c r="M87" s="1910"/>
      <c r="N87" s="1910"/>
      <c r="O87" s="1913"/>
      <c r="P87" s="1913"/>
      <c r="Q87" s="1913"/>
      <c r="R87" s="1913"/>
      <c r="S87" s="1913"/>
      <c r="T87" s="1913"/>
      <c r="U87" s="1913"/>
      <c r="V87" s="1913"/>
      <c r="W87" s="1913"/>
      <c r="X87" s="1913"/>
      <c r="Y87" s="1913"/>
    </row>
    <row r="88" spans="1:25" ht="19.5">
      <c r="A88" s="1910"/>
      <c r="B88" s="1912" t="s">
        <v>1918</v>
      </c>
      <c r="C88" s="1910"/>
      <c r="D88" s="1910"/>
      <c r="E88" s="1910"/>
      <c r="F88" s="1910"/>
      <c r="G88" s="1910"/>
      <c r="H88" s="1910"/>
      <c r="I88" s="1910"/>
      <c r="J88" s="1910"/>
      <c r="K88" s="1910"/>
      <c r="L88" s="1910"/>
      <c r="M88" s="1910"/>
      <c r="N88" s="1910"/>
      <c r="O88" s="1913"/>
      <c r="P88" s="1913"/>
      <c r="Q88" s="1913"/>
      <c r="R88" s="1913"/>
      <c r="S88" s="1913"/>
      <c r="T88" s="1913"/>
      <c r="U88" s="1913"/>
      <c r="V88" s="1913"/>
      <c r="W88" s="1913"/>
      <c r="X88" s="1913"/>
      <c r="Y88" s="1913"/>
    </row>
    <row r="89" spans="1:25" ht="19.5">
      <c r="A89" s="1910"/>
      <c r="B89" s="1912" t="s">
        <v>1919</v>
      </c>
      <c r="C89" s="1910"/>
      <c r="D89" s="1910"/>
      <c r="E89" s="1910"/>
      <c r="F89" s="1910"/>
      <c r="G89" s="1910"/>
      <c r="H89" s="1910"/>
      <c r="I89" s="1910"/>
      <c r="J89" s="1910"/>
      <c r="K89" s="1910"/>
      <c r="L89" s="1910"/>
      <c r="M89" s="1910"/>
      <c r="N89" s="1910"/>
      <c r="O89" s="1913"/>
      <c r="P89" s="1913"/>
      <c r="Q89" s="1913"/>
      <c r="R89" s="1913"/>
      <c r="S89" s="1913"/>
      <c r="T89" s="1913"/>
      <c r="U89" s="1913"/>
      <c r="V89" s="1913"/>
      <c r="W89" s="1913"/>
      <c r="X89" s="1913"/>
      <c r="Y89" s="1913"/>
    </row>
    <row r="90" spans="1:25" ht="19.5">
      <c r="A90" s="1910"/>
      <c r="B90" s="1912" t="s">
        <v>1921</v>
      </c>
      <c r="C90" s="1910"/>
      <c r="D90" s="1910"/>
      <c r="E90" s="1910"/>
      <c r="F90" s="1910"/>
      <c r="G90" s="1910"/>
      <c r="H90" s="1910"/>
      <c r="I90" s="1910"/>
      <c r="J90" s="1910"/>
      <c r="K90" s="1910"/>
      <c r="L90" s="1910"/>
      <c r="M90" s="1910"/>
      <c r="N90" s="1910"/>
      <c r="O90" s="1913"/>
      <c r="P90" s="1913"/>
      <c r="Q90" s="1913"/>
      <c r="R90" s="1913"/>
      <c r="S90" s="1913"/>
      <c r="T90" s="1913"/>
      <c r="U90" s="1913"/>
      <c r="V90" s="1913"/>
      <c r="W90" s="1913"/>
      <c r="X90" s="1913"/>
      <c r="Y90" s="1913"/>
    </row>
    <row r="91" spans="1:25" ht="19.5">
      <c r="A91" s="1910"/>
      <c r="B91" s="1912" t="s">
        <v>1932</v>
      </c>
      <c r="C91" s="1910"/>
      <c r="D91" s="1910"/>
      <c r="E91" s="1910"/>
      <c r="F91" s="1910"/>
      <c r="G91" s="1910"/>
      <c r="H91" s="1910"/>
      <c r="I91" s="1910"/>
      <c r="J91" s="1910"/>
      <c r="K91" s="1910"/>
      <c r="L91" s="1910"/>
      <c r="M91" s="1910"/>
      <c r="N91" s="1910"/>
      <c r="O91" s="1913"/>
      <c r="P91" s="1913"/>
      <c r="Q91" s="1913"/>
      <c r="R91" s="1913"/>
      <c r="S91" s="1913"/>
      <c r="T91" s="1913"/>
      <c r="U91" s="1913"/>
      <c r="V91" s="1913"/>
      <c r="W91" s="1913"/>
      <c r="X91" s="1913"/>
      <c r="Y91" s="1913"/>
    </row>
    <row r="92" spans="1:25" ht="19.5">
      <c r="A92" s="1910"/>
      <c r="B92" s="1914" t="s">
        <v>2193</v>
      </c>
      <c r="C92" s="1910"/>
      <c r="D92" s="1910"/>
      <c r="E92" s="1910"/>
      <c r="F92" s="1910"/>
      <c r="G92" s="1910"/>
      <c r="H92" s="1910"/>
      <c r="I92" s="1910"/>
      <c r="J92" s="1910"/>
      <c r="K92" s="1910"/>
      <c r="L92" s="1910"/>
      <c r="M92" s="1910"/>
      <c r="N92" s="1910"/>
      <c r="O92" s="1913"/>
      <c r="P92" s="1913"/>
      <c r="Q92" s="1913"/>
      <c r="R92" s="1913"/>
      <c r="S92" s="1913"/>
      <c r="T92" s="1913"/>
      <c r="U92" s="1913"/>
      <c r="V92" s="1913"/>
      <c r="W92" s="1913"/>
      <c r="X92" s="1913"/>
      <c r="Y92" s="1913"/>
    </row>
    <row r="93" spans="1:25" ht="19.5">
      <c r="A93" s="1910"/>
      <c r="B93" s="1912" t="s">
        <v>2194</v>
      </c>
      <c r="C93" s="1910"/>
      <c r="D93" s="1910"/>
      <c r="E93" s="1910"/>
      <c r="F93" s="1910"/>
      <c r="G93" s="1910"/>
      <c r="H93" s="1910"/>
      <c r="I93" s="1910"/>
      <c r="J93" s="1910"/>
      <c r="K93" s="1910"/>
      <c r="L93" s="1910"/>
      <c r="M93" s="1910"/>
      <c r="N93" s="1910"/>
      <c r="O93" s="1913"/>
      <c r="P93" s="1913"/>
      <c r="Q93" s="1913"/>
      <c r="R93" s="1913"/>
      <c r="S93" s="1913"/>
      <c r="T93" s="1913"/>
      <c r="U93" s="1913"/>
      <c r="V93" s="1913"/>
      <c r="W93" s="1913"/>
      <c r="X93" s="1913"/>
      <c r="Y93" s="1913"/>
    </row>
    <row r="94" spans="1:25" ht="19.5">
      <c r="A94" s="1910"/>
      <c r="B94" s="1912" t="s">
        <v>1917</v>
      </c>
      <c r="C94" s="1910"/>
      <c r="D94" s="1910"/>
      <c r="E94" s="1910"/>
      <c r="F94" s="1910"/>
      <c r="G94" s="1910"/>
      <c r="H94" s="1910"/>
      <c r="I94" s="1910"/>
      <c r="J94" s="1910"/>
      <c r="K94" s="1910"/>
      <c r="L94" s="1910"/>
      <c r="M94" s="1910"/>
      <c r="N94" s="1910"/>
      <c r="O94" s="1913"/>
      <c r="P94" s="1913"/>
      <c r="Q94" s="1913"/>
      <c r="R94" s="1913"/>
      <c r="S94" s="1913"/>
      <c r="T94" s="1913"/>
      <c r="U94" s="1913"/>
      <c r="V94" s="1913"/>
      <c r="W94" s="1913"/>
      <c r="X94" s="1913"/>
      <c r="Y94" s="1913"/>
    </row>
    <row r="95" spans="1:25" ht="19.5">
      <c r="A95" s="1910"/>
      <c r="B95" s="1912" t="s">
        <v>2207</v>
      </c>
      <c r="C95" s="1910"/>
      <c r="D95" s="1910"/>
      <c r="E95" s="1910"/>
      <c r="F95" s="1910"/>
      <c r="G95" s="1910"/>
      <c r="H95" s="1910"/>
      <c r="I95" s="1910"/>
      <c r="J95" s="1910"/>
      <c r="K95" s="1910"/>
      <c r="L95" s="1910"/>
      <c r="M95" s="1910"/>
      <c r="N95" s="1910"/>
      <c r="O95" s="1913"/>
      <c r="P95" s="1913"/>
      <c r="Q95" s="1913"/>
      <c r="R95" s="1913"/>
      <c r="S95" s="1913"/>
      <c r="T95" s="1913"/>
      <c r="U95" s="1913"/>
      <c r="V95" s="1913"/>
      <c r="W95" s="1913"/>
      <c r="X95" s="1913"/>
      <c r="Y95" s="1913"/>
    </row>
    <row r="96" spans="1:25" ht="19.5">
      <c r="A96" s="1910"/>
      <c r="B96" s="1912" t="s">
        <v>1927</v>
      </c>
      <c r="C96" s="1910"/>
      <c r="D96" s="1910"/>
      <c r="E96" s="1910"/>
      <c r="F96" s="1910"/>
      <c r="G96" s="1910"/>
      <c r="H96" s="1910"/>
      <c r="I96" s="1910"/>
      <c r="J96" s="1910"/>
      <c r="K96" s="1910"/>
      <c r="L96" s="1910"/>
      <c r="M96" s="1910"/>
      <c r="N96" s="1910"/>
      <c r="O96" s="1913"/>
      <c r="P96" s="1913"/>
      <c r="Q96" s="1913"/>
      <c r="R96" s="1913"/>
      <c r="S96" s="1913"/>
      <c r="T96" s="1913"/>
      <c r="U96" s="1913"/>
      <c r="V96" s="1913"/>
      <c r="W96" s="1913"/>
      <c r="X96" s="1913"/>
      <c r="Y96" s="1913"/>
    </row>
    <row r="97" spans="1:25" ht="19.5">
      <c r="A97" s="1910"/>
      <c r="B97" s="1912" t="s">
        <v>1925</v>
      </c>
      <c r="C97" s="1910"/>
      <c r="D97" s="1910"/>
      <c r="E97" s="1910"/>
      <c r="F97" s="1910"/>
      <c r="G97" s="1910"/>
      <c r="H97" s="1910"/>
      <c r="I97" s="1910"/>
      <c r="J97" s="1910"/>
      <c r="K97" s="1910"/>
      <c r="L97" s="1910"/>
      <c r="M97" s="1910"/>
      <c r="N97" s="1910"/>
      <c r="O97" s="1913"/>
      <c r="P97" s="1913"/>
      <c r="Q97" s="1913"/>
      <c r="R97" s="1913"/>
      <c r="S97" s="1913"/>
      <c r="T97" s="1913"/>
      <c r="U97" s="1913"/>
      <c r="V97" s="1913"/>
      <c r="W97" s="1913"/>
      <c r="X97" s="1913"/>
      <c r="Y97" s="1913"/>
    </row>
    <row r="98" spans="1:25" ht="19.5">
      <c r="A98" s="1910"/>
      <c r="B98" s="1914" t="s">
        <v>1923</v>
      </c>
      <c r="C98" s="1910"/>
      <c r="D98" s="1910"/>
      <c r="E98" s="1910"/>
      <c r="F98" s="1910"/>
      <c r="G98" s="1910"/>
      <c r="H98" s="1910"/>
      <c r="I98" s="1910"/>
      <c r="J98" s="1910"/>
      <c r="K98" s="1910"/>
      <c r="L98" s="1910"/>
      <c r="M98" s="1910"/>
      <c r="N98" s="1910"/>
      <c r="O98" s="1913"/>
      <c r="P98" s="1913"/>
      <c r="Q98" s="1913"/>
      <c r="R98" s="1913"/>
      <c r="S98" s="1913"/>
      <c r="T98" s="1913"/>
      <c r="U98" s="1913"/>
      <c r="V98" s="1913"/>
      <c r="W98" s="1913"/>
      <c r="X98" s="1913"/>
      <c r="Y98" s="1913"/>
    </row>
    <row r="99" spans="1:25" ht="19.5">
      <c r="A99" s="1910"/>
      <c r="B99" s="1914" t="s">
        <v>2196</v>
      </c>
      <c r="C99" s="1910"/>
      <c r="D99" s="1910"/>
      <c r="E99" s="1910"/>
      <c r="F99" s="1910"/>
      <c r="G99" s="1910"/>
      <c r="H99" s="1910"/>
      <c r="I99" s="1910"/>
      <c r="J99" s="1910"/>
      <c r="K99" s="1910"/>
      <c r="L99" s="1910"/>
      <c r="M99" s="1910"/>
      <c r="N99" s="1910"/>
      <c r="O99" s="1913"/>
      <c r="P99" s="1913"/>
      <c r="Q99" s="1913"/>
      <c r="R99" s="1913"/>
      <c r="S99" s="1913"/>
      <c r="T99" s="1913"/>
      <c r="U99" s="1913"/>
      <c r="V99" s="1913"/>
      <c r="W99" s="1913"/>
      <c r="X99" s="1913"/>
      <c r="Y99" s="1913"/>
    </row>
    <row r="100" spans="1:25" ht="19.5">
      <c r="A100" s="1910"/>
      <c r="B100" s="1912" t="s">
        <v>1929</v>
      </c>
      <c r="C100" s="1910"/>
      <c r="D100" s="1910"/>
      <c r="E100" s="1910"/>
      <c r="F100" s="1910"/>
      <c r="G100" s="1910"/>
      <c r="H100" s="1910"/>
      <c r="I100" s="1910"/>
      <c r="J100" s="1910"/>
      <c r="K100" s="1910"/>
      <c r="L100" s="1910"/>
      <c r="M100" s="1910"/>
      <c r="N100" s="1910"/>
      <c r="O100" s="1913"/>
      <c r="P100" s="1913"/>
      <c r="Q100" s="1913"/>
      <c r="R100" s="1913"/>
      <c r="S100" s="1913"/>
      <c r="T100" s="1913"/>
      <c r="U100" s="1913"/>
      <c r="V100" s="1913"/>
      <c r="W100" s="1913"/>
      <c r="X100" s="1913"/>
      <c r="Y100" s="1913"/>
    </row>
    <row r="101" spans="1:25" ht="19.5">
      <c r="A101" s="1910"/>
      <c r="B101" s="1914" t="s">
        <v>2197</v>
      </c>
      <c r="C101" s="1910"/>
      <c r="D101" s="1910"/>
      <c r="E101" s="1910"/>
      <c r="F101" s="1910"/>
      <c r="G101" s="1910"/>
      <c r="H101" s="1910"/>
      <c r="I101" s="1910"/>
      <c r="J101" s="1910"/>
      <c r="K101" s="1910"/>
      <c r="L101" s="1910"/>
      <c r="M101" s="1910"/>
      <c r="N101" s="1910"/>
      <c r="O101" s="1913"/>
      <c r="P101" s="1913"/>
      <c r="Q101" s="1913"/>
      <c r="R101" s="1913"/>
      <c r="S101" s="1913"/>
      <c r="T101" s="1913"/>
      <c r="U101" s="1913"/>
      <c r="V101" s="1913"/>
      <c r="W101" s="1913"/>
      <c r="X101" s="1913"/>
      <c r="Y101" s="1913"/>
    </row>
    <row r="102" spans="1:25" ht="19.5">
      <c r="A102" s="1910"/>
      <c r="B102" s="1914" t="s">
        <v>2198</v>
      </c>
      <c r="C102" s="1910"/>
      <c r="D102" s="1910"/>
      <c r="E102" s="1910"/>
      <c r="F102" s="1910"/>
      <c r="G102" s="1910"/>
      <c r="H102" s="1910"/>
      <c r="I102" s="1910"/>
      <c r="J102" s="1910"/>
      <c r="K102" s="1910"/>
      <c r="L102" s="1910"/>
      <c r="M102" s="1910"/>
      <c r="N102" s="1910"/>
      <c r="O102" s="1913"/>
      <c r="P102" s="1913"/>
      <c r="Q102" s="1913"/>
      <c r="R102" s="1913"/>
      <c r="S102" s="1913"/>
      <c r="T102" s="1913"/>
      <c r="U102" s="1913"/>
      <c r="V102" s="1913"/>
      <c r="W102" s="1913"/>
      <c r="X102" s="1913"/>
      <c r="Y102" s="1913"/>
    </row>
    <row r="103" spans="1:25" ht="19.5">
      <c r="A103" s="1910"/>
      <c r="B103" s="1914" t="s">
        <v>2199</v>
      </c>
      <c r="C103" s="1910"/>
      <c r="D103" s="1910"/>
      <c r="E103" s="1910"/>
      <c r="F103" s="1910"/>
      <c r="G103" s="1910"/>
      <c r="H103" s="1910"/>
      <c r="I103" s="1910"/>
      <c r="J103" s="1910"/>
      <c r="K103" s="1910"/>
      <c r="L103" s="1910"/>
      <c r="M103" s="1910"/>
      <c r="N103" s="1910"/>
      <c r="O103" s="1913"/>
      <c r="P103" s="1913"/>
      <c r="Q103" s="1913"/>
      <c r="R103" s="1913"/>
      <c r="S103" s="1913"/>
      <c r="T103" s="1913"/>
      <c r="U103" s="1913"/>
      <c r="V103" s="1913"/>
      <c r="W103" s="1913"/>
      <c r="X103" s="1913"/>
      <c r="Y103" s="1913"/>
    </row>
    <row r="104" spans="1:25" ht="19.5">
      <c r="A104" s="1910"/>
      <c r="B104" s="1914" t="s">
        <v>2200</v>
      </c>
      <c r="C104" s="1910"/>
      <c r="D104" s="1910"/>
      <c r="E104" s="1910"/>
      <c r="F104" s="1910"/>
      <c r="G104" s="1910"/>
      <c r="H104" s="1910"/>
      <c r="I104" s="1910"/>
      <c r="J104" s="1910"/>
      <c r="K104" s="1910"/>
      <c r="L104" s="1910"/>
      <c r="M104" s="1910"/>
      <c r="N104" s="1910"/>
      <c r="O104" s="1913"/>
      <c r="P104" s="1913"/>
      <c r="Q104" s="1913"/>
      <c r="R104" s="1913"/>
      <c r="S104" s="1913"/>
      <c r="T104" s="1913"/>
      <c r="U104" s="1913"/>
      <c r="V104" s="1913"/>
      <c r="W104" s="1913"/>
      <c r="X104" s="1913"/>
      <c r="Y104" s="1913"/>
    </row>
    <row r="105" spans="1:25" ht="19.5">
      <c r="A105" s="1910"/>
      <c r="B105" s="1912" t="s">
        <v>1931</v>
      </c>
      <c r="C105" s="1910"/>
      <c r="D105" s="1910"/>
      <c r="E105" s="1910"/>
      <c r="F105" s="1910"/>
      <c r="G105" s="1910"/>
      <c r="H105" s="1910"/>
      <c r="I105" s="1910"/>
      <c r="J105" s="1910"/>
      <c r="K105" s="1910"/>
      <c r="L105" s="1910"/>
      <c r="M105" s="1910"/>
      <c r="N105" s="1910"/>
      <c r="O105" s="1913"/>
      <c r="P105" s="1913"/>
      <c r="Q105" s="1913"/>
      <c r="R105" s="1913"/>
      <c r="S105" s="1913"/>
      <c r="T105" s="1913"/>
      <c r="U105" s="1913"/>
      <c r="V105" s="1913"/>
      <c r="W105" s="1913"/>
      <c r="X105" s="1913"/>
      <c r="Y105" s="1913"/>
    </row>
    <row r="106" spans="1:25" ht="19.5">
      <c r="A106" s="1910"/>
      <c r="B106" s="1912" t="s">
        <v>1930</v>
      </c>
      <c r="C106" s="1910"/>
      <c r="D106" s="1910"/>
      <c r="E106" s="1910"/>
      <c r="F106" s="1910"/>
      <c r="G106" s="1910"/>
      <c r="H106" s="1910"/>
      <c r="I106" s="1910"/>
      <c r="J106" s="1910"/>
      <c r="K106" s="1910"/>
      <c r="L106" s="1910"/>
      <c r="M106" s="1910"/>
      <c r="N106" s="1910"/>
      <c r="O106" s="1913"/>
      <c r="P106" s="1913"/>
      <c r="Q106" s="1913"/>
      <c r="R106" s="1913"/>
      <c r="S106" s="1913"/>
      <c r="T106" s="1913"/>
      <c r="U106" s="1913"/>
      <c r="V106" s="1913"/>
      <c r="W106" s="1913"/>
      <c r="X106" s="1913"/>
      <c r="Y106" s="1913"/>
    </row>
    <row r="107" spans="1:25" ht="19.5">
      <c r="A107" s="1910"/>
      <c r="B107" s="1766" t="s">
        <v>2201</v>
      </c>
      <c r="C107" s="1910"/>
      <c r="D107" s="1910"/>
      <c r="E107" s="1910"/>
      <c r="F107" s="1910"/>
      <c r="G107" s="1910"/>
      <c r="H107" s="1910"/>
      <c r="I107" s="1910"/>
      <c r="J107" s="1910"/>
      <c r="K107" s="1910"/>
      <c r="L107" s="1910"/>
      <c r="M107" s="1910"/>
      <c r="N107" s="1910"/>
      <c r="O107" s="1913"/>
      <c r="P107" s="1913"/>
      <c r="Q107" s="1913"/>
      <c r="R107" s="1913"/>
      <c r="S107" s="1913"/>
      <c r="T107" s="1913"/>
      <c r="U107" s="1913"/>
      <c r="V107" s="1913"/>
      <c r="W107" s="1913"/>
      <c r="X107" s="1913"/>
      <c r="Y107" s="1913"/>
    </row>
    <row r="108" spans="1:25" ht="19.5">
      <c r="A108" s="1910"/>
      <c r="B108" s="1912" t="s">
        <v>1934</v>
      </c>
      <c r="C108" s="1910"/>
      <c r="D108" s="1910"/>
      <c r="E108" s="1910"/>
      <c r="F108" s="1910"/>
      <c r="G108" s="1910"/>
      <c r="H108" s="1910"/>
      <c r="I108" s="1910"/>
      <c r="J108" s="1910"/>
      <c r="K108" s="1910"/>
      <c r="L108" s="1910"/>
      <c r="M108" s="1910"/>
      <c r="N108" s="1910"/>
      <c r="O108" s="1913"/>
      <c r="P108" s="1913"/>
      <c r="Q108" s="1913"/>
      <c r="R108" s="1913"/>
      <c r="S108" s="1913"/>
      <c r="T108" s="1913"/>
      <c r="U108" s="1913"/>
      <c r="V108" s="1913"/>
      <c r="W108" s="1913"/>
      <c r="X108" s="1913"/>
      <c r="Y108" s="1913"/>
    </row>
    <row r="109" spans="1:25" ht="19.5">
      <c r="A109" s="1910"/>
      <c r="B109" s="1912" t="s">
        <v>1935</v>
      </c>
      <c r="C109" s="1910"/>
      <c r="D109" s="1910"/>
      <c r="E109" s="1910"/>
      <c r="F109" s="1910"/>
      <c r="G109" s="1910"/>
      <c r="H109" s="1910"/>
      <c r="I109" s="1910"/>
      <c r="J109" s="1910"/>
      <c r="K109" s="1910"/>
      <c r="L109" s="1910"/>
      <c r="M109" s="1910"/>
      <c r="N109" s="1910"/>
      <c r="O109" s="1913"/>
      <c r="P109" s="1913"/>
      <c r="Q109" s="1913"/>
      <c r="R109" s="1913"/>
      <c r="S109" s="1913"/>
      <c r="T109" s="1913"/>
      <c r="U109" s="1913"/>
      <c r="V109" s="1913"/>
      <c r="W109" s="1913"/>
      <c r="X109" s="1913"/>
      <c r="Y109" s="1913"/>
    </row>
    <row r="110" spans="1:25" ht="19.5">
      <c r="A110" s="1910"/>
      <c r="B110" s="1912" t="s">
        <v>1933</v>
      </c>
      <c r="C110" s="1910"/>
      <c r="D110" s="1910"/>
      <c r="E110" s="1910"/>
      <c r="F110" s="1910"/>
      <c r="G110" s="1910"/>
      <c r="H110" s="1910"/>
      <c r="I110" s="1910"/>
      <c r="J110" s="1910"/>
      <c r="K110" s="1910"/>
      <c r="L110" s="1910"/>
      <c r="M110" s="1910"/>
      <c r="N110" s="1910"/>
      <c r="O110" s="1913"/>
      <c r="P110" s="1913"/>
      <c r="Q110" s="1913"/>
      <c r="R110" s="1913"/>
      <c r="S110" s="1913"/>
      <c r="T110" s="1913"/>
      <c r="U110" s="1913"/>
      <c r="V110" s="1913"/>
      <c r="W110" s="1913"/>
      <c r="X110" s="1913"/>
      <c r="Y110" s="1913"/>
    </row>
    <row r="111" spans="1:25" ht="19.5">
      <c r="A111" s="1910"/>
      <c r="B111" s="1912" t="s">
        <v>2202</v>
      </c>
      <c r="C111" s="1910"/>
      <c r="D111" s="1910"/>
      <c r="E111" s="1910"/>
      <c r="F111" s="1910"/>
      <c r="G111" s="1910"/>
      <c r="H111" s="1910"/>
      <c r="I111" s="1910"/>
      <c r="J111" s="1910"/>
      <c r="K111" s="1910"/>
      <c r="L111" s="1910"/>
      <c r="M111" s="1910"/>
      <c r="N111" s="1910"/>
      <c r="O111" s="1913"/>
      <c r="P111" s="1913"/>
      <c r="Q111" s="1913"/>
      <c r="R111" s="1913"/>
      <c r="S111" s="1913"/>
      <c r="T111" s="1913"/>
      <c r="U111" s="1913"/>
      <c r="V111" s="1913"/>
      <c r="W111" s="1913"/>
      <c r="X111" s="1913"/>
      <c r="Y111" s="1913"/>
    </row>
    <row r="112" spans="1:25" ht="19.5">
      <c r="A112" s="1910"/>
      <c r="B112" s="1912" t="s">
        <v>2203</v>
      </c>
      <c r="C112" s="1910"/>
      <c r="D112" s="1910"/>
      <c r="E112" s="1910"/>
      <c r="F112" s="1910"/>
      <c r="G112" s="1910"/>
      <c r="H112" s="1910"/>
      <c r="I112" s="1910"/>
      <c r="J112" s="1910"/>
      <c r="K112" s="1910"/>
      <c r="L112" s="1910"/>
      <c r="M112" s="1910"/>
      <c r="N112" s="1910"/>
      <c r="O112" s="1913"/>
      <c r="P112" s="1913"/>
      <c r="Q112" s="1913"/>
      <c r="R112" s="1913"/>
      <c r="S112" s="1913"/>
      <c r="T112" s="1913"/>
      <c r="U112" s="1913"/>
      <c r="V112" s="1913"/>
      <c r="W112" s="1913"/>
      <c r="X112" s="1913"/>
      <c r="Y112" s="1913"/>
    </row>
    <row r="113" spans="1:25" ht="19.5">
      <c r="A113" s="1910"/>
      <c r="B113" s="1912" t="s">
        <v>2204</v>
      </c>
      <c r="C113" s="1910"/>
      <c r="D113" s="1910"/>
      <c r="E113" s="1910"/>
      <c r="F113" s="1910"/>
      <c r="G113" s="1910"/>
      <c r="H113" s="1910"/>
      <c r="I113" s="1910"/>
      <c r="J113" s="1910"/>
      <c r="K113" s="1910"/>
      <c r="L113" s="1910"/>
      <c r="M113" s="1910"/>
      <c r="N113" s="1910"/>
      <c r="O113" s="1913"/>
      <c r="P113" s="1913"/>
      <c r="Q113" s="1913"/>
      <c r="R113" s="1913"/>
      <c r="S113" s="1913"/>
      <c r="T113" s="1913"/>
      <c r="U113" s="1913"/>
      <c r="V113" s="1913"/>
      <c r="W113" s="1913"/>
      <c r="X113" s="1913"/>
      <c r="Y113" s="1913"/>
    </row>
    <row r="114" spans="1:25" ht="19.5">
      <c r="A114" s="1910"/>
      <c r="B114" s="1912" t="s">
        <v>2205</v>
      </c>
      <c r="C114" s="1910"/>
      <c r="D114" s="1910"/>
      <c r="E114" s="1910"/>
      <c r="F114" s="1910"/>
      <c r="G114" s="1910"/>
      <c r="H114" s="1910"/>
      <c r="I114" s="1910"/>
      <c r="J114" s="1910"/>
      <c r="K114" s="1910"/>
      <c r="L114" s="1910"/>
      <c r="M114" s="1910"/>
      <c r="N114" s="1910"/>
      <c r="O114" s="1913"/>
      <c r="P114" s="1913"/>
      <c r="Q114" s="1913"/>
      <c r="R114" s="1913"/>
      <c r="S114" s="1913"/>
      <c r="T114" s="1913"/>
      <c r="U114" s="1913"/>
      <c r="V114" s="1913"/>
      <c r="W114" s="1913"/>
      <c r="X114" s="1913"/>
      <c r="Y114" s="1913"/>
    </row>
    <row r="115" spans="1:25" ht="19.5">
      <c r="A115" s="1910"/>
      <c r="B115" s="1912" t="s">
        <v>1938</v>
      </c>
      <c r="C115" s="1910"/>
      <c r="D115" s="1910"/>
      <c r="E115" s="1910"/>
      <c r="F115" s="1910"/>
      <c r="G115" s="1910"/>
      <c r="H115" s="1910"/>
      <c r="I115" s="1910"/>
      <c r="J115" s="1910"/>
      <c r="K115" s="1910"/>
      <c r="L115" s="1910"/>
      <c r="M115" s="1910"/>
      <c r="N115" s="1910"/>
      <c r="O115" s="1913"/>
      <c r="P115" s="1913"/>
      <c r="Q115" s="1913"/>
      <c r="R115" s="1913"/>
      <c r="S115" s="1913"/>
      <c r="T115" s="1913"/>
      <c r="U115" s="1913"/>
      <c r="V115" s="1913"/>
      <c r="W115" s="1913"/>
      <c r="X115" s="1913"/>
      <c r="Y115" s="1913"/>
    </row>
    <row r="116" spans="1:25" ht="19.5">
      <c r="A116" s="1910"/>
      <c r="B116" s="1912" t="s">
        <v>1992</v>
      </c>
      <c r="C116" s="1910"/>
      <c r="D116" s="1910"/>
      <c r="E116" s="1910"/>
      <c r="F116" s="1910"/>
      <c r="G116" s="1910"/>
      <c r="H116" s="1910"/>
      <c r="I116" s="1910"/>
      <c r="J116" s="1910"/>
      <c r="K116" s="1910"/>
      <c r="L116" s="1910"/>
      <c r="M116" s="1910"/>
      <c r="N116" s="1910"/>
      <c r="O116" s="1913"/>
      <c r="P116" s="1913"/>
      <c r="Q116" s="1913"/>
      <c r="R116" s="1913"/>
      <c r="S116" s="1913"/>
      <c r="T116" s="1913"/>
      <c r="U116" s="1913"/>
      <c r="V116" s="1913"/>
      <c r="W116" s="1913"/>
      <c r="X116" s="1913"/>
      <c r="Y116" s="1913"/>
    </row>
    <row r="117" spans="1:25" ht="19.5">
      <c r="A117" s="1910"/>
      <c r="B117" s="1912" t="s">
        <v>1936</v>
      </c>
      <c r="C117" s="1910"/>
      <c r="D117" s="1910"/>
      <c r="E117" s="1910"/>
      <c r="F117" s="1910"/>
      <c r="G117" s="1910"/>
      <c r="H117" s="1910"/>
      <c r="I117" s="1910"/>
      <c r="J117" s="1910"/>
      <c r="K117" s="1910"/>
      <c r="L117" s="1910"/>
      <c r="M117" s="1910"/>
      <c r="N117" s="1910"/>
      <c r="O117" s="1913"/>
      <c r="P117" s="1913"/>
      <c r="Q117" s="1913"/>
      <c r="R117" s="1913"/>
      <c r="S117" s="1913"/>
      <c r="T117" s="1913"/>
      <c r="U117" s="1913"/>
      <c r="V117" s="1913"/>
      <c r="W117" s="1913"/>
      <c r="X117" s="1913"/>
      <c r="Y117" s="1913"/>
    </row>
    <row r="118" spans="1:25" ht="19.5">
      <c r="A118" s="1910"/>
      <c r="B118" s="1912" t="s">
        <v>1937</v>
      </c>
      <c r="C118" s="1910"/>
      <c r="D118" s="1910"/>
      <c r="E118" s="1910"/>
      <c r="F118" s="1910"/>
      <c r="G118" s="1910"/>
      <c r="H118" s="1910"/>
      <c r="I118" s="1910"/>
      <c r="J118" s="1910"/>
      <c r="K118" s="1910"/>
      <c r="L118" s="1910"/>
      <c r="M118" s="1910"/>
      <c r="N118" s="1910"/>
      <c r="O118" s="1913"/>
      <c r="P118" s="1913"/>
      <c r="Q118" s="1913"/>
      <c r="R118" s="1913"/>
      <c r="S118" s="1913"/>
      <c r="T118" s="1913"/>
      <c r="U118" s="1913"/>
      <c r="V118" s="1913"/>
      <c r="W118" s="1913"/>
      <c r="X118" s="1913"/>
      <c r="Y118" s="1913"/>
    </row>
    <row r="119" spans="1:25" ht="19.5">
      <c r="A119" s="1910"/>
      <c r="B119" s="1915" t="s">
        <v>8</v>
      </c>
      <c r="C119" s="1916"/>
      <c r="D119" s="1916"/>
      <c r="E119" s="1916"/>
      <c r="F119" s="1916"/>
      <c r="G119" s="1916"/>
      <c r="H119" s="1916"/>
      <c r="I119" s="1916"/>
      <c r="J119" s="1916"/>
      <c r="K119" s="1916"/>
      <c r="L119" s="1916"/>
      <c r="M119" s="1916"/>
      <c r="N119" s="1916"/>
      <c r="O119" s="1917"/>
      <c r="P119" s="1917"/>
      <c r="Q119" s="1917"/>
      <c r="R119" s="1917"/>
      <c r="S119" s="1917"/>
      <c r="T119" s="1917"/>
      <c r="U119" s="1917"/>
      <c r="V119" s="1917"/>
      <c r="W119" s="1917"/>
      <c r="X119" s="1917"/>
      <c r="Y119" s="1917"/>
    </row>
  </sheetData>
  <sheetProtection selectLockedCells="1"/>
  <pageMargins left="0.39370078740157483" right="0.39370078740157483" top="0.39370078740157483" bottom="0.39370078740157483" header="0.51181102362204722" footer="0.51181102362204722"/>
  <pageSetup paperSize="8" scale="55" fitToHeight="2" orientation="portrait" r:id="rId1"/>
  <headerFooter alignWithMargins="0"/>
  <rowBreaks count="1" manualBreakCount="1">
    <brk id="82" max="18" man="1"/>
  </rowBreaks>
</worksheet>
</file>

<file path=xl/worksheets/sheet7.xml><?xml version="1.0" encoding="utf-8"?>
<worksheet xmlns="http://schemas.openxmlformats.org/spreadsheetml/2006/main" xmlns:r="http://schemas.openxmlformats.org/officeDocument/2006/relationships">
  <sheetPr codeName="Sheet7">
    <tabColor theme="5" tint="0.59999389629810485"/>
  </sheetPr>
  <dimension ref="A1:R927"/>
  <sheetViews>
    <sheetView workbookViewId="0">
      <selection activeCell="A3" sqref="A3"/>
    </sheetView>
  </sheetViews>
  <sheetFormatPr defaultRowHeight="14.25"/>
  <cols>
    <col min="1" max="1" width="2.75" style="67" customWidth="1"/>
    <col min="2" max="16384" width="9" style="67"/>
  </cols>
  <sheetData>
    <row r="1" spans="1:18" s="163" customFormat="1" ht="24.75">
      <c r="A1" s="177" t="s">
        <v>0</v>
      </c>
      <c r="B1" s="175"/>
      <c r="C1" s="175"/>
      <c r="D1" s="175"/>
      <c r="E1" s="175"/>
      <c r="F1" s="175"/>
      <c r="G1" s="175"/>
      <c r="H1" s="175"/>
      <c r="I1" s="175"/>
      <c r="J1" s="175"/>
      <c r="K1" s="175"/>
      <c r="L1" s="175"/>
      <c r="M1" s="175"/>
      <c r="N1" s="175"/>
      <c r="O1" s="175"/>
      <c r="P1" s="175"/>
      <c r="Q1" s="175"/>
      <c r="R1" s="175"/>
    </row>
    <row r="2" spans="1:18" s="163" customFormat="1" ht="24.75">
      <c r="A2" s="108" t="s">
        <v>2629</v>
      </c>
      <c r="B2" s="175"/>
      <c r="C2" s="175"/>
      <c r="D2" s="175"/>
      <c r="E2" s="175"/>
      <c r="F2" s="175"/>
      <c r="G2" s="175"/>
      <c r="H2" s="175"/>
      <c r="I2" s="175"/>
      <c r="J2" s="175"/>
      <c r="K2" s="175"/>
      <c r="L2" s="175"/>
      <c r="M2" s="175"/>
      <c r="N2" s="175"/>
      <c r="O2" s="175"/>
      <c r="P2" s="175"/>
      <c r="Q2" s="175"/>
      <c r="R2" s="175"/>
    </row>
    <row r="3" spans="1:18" s="162" customFormat="1" ht="25.5" thickBot="1">
      <c r="A3" s="176" t="s">
        <v>246</v>
      </c>
      <c r="B3" s="175"/>
      <c r="C3" s="175"/>
      <c r="D3" s="175"/>
      <c r="E3" s="175"/>
      <c r="F3" s="175"/>
      <c r="G3" s="175"/>
      <c r="H3" s="175"/>
      <c r="I3" s="175"/>
      <c r="J3" s="175"/>
      <c r="K3" s="175"/>
      <c r="L3" s="175"/>
      <c r="M3" s="175"/>
      <c r="N3" s="175"/>
      <c r="O3" s="175"/>
      <c r="P3" s="175"/>
      <c r="Q3" s="175"/>
      <c r="R3" s="175"/>
    </row>
    <row r="4" spans="1:18">
      <c r="A4" s="173"/>
      <c r="B4" s="173"/>
      <c r="C4" s="173"/>
      <c r="D4" s="173"/>
      <c r="E4" s="173"/>
      <c r="F4" s="173"/>
      <c r="G4" s="173"/>
      <c r="H4" s="173"/>
      <c r="I4" s="173"/>
      <c r="J4" s="173"/>
      <c r="K4" s="173"/>
      <c r="L4" s="173"/>
      <c r="M4" s="173"/>
      <c r="N4" s="173"/>
      <c r="O4" s="173"/>
      <c r="P4" s="173"/>
      <c r="Q4" s="173"/>
      <c r="R4" s="173"/>
    </row>
    <row r="5" spans="1:18" ht="19.5">
      <c r="A5" s="174" t="s">
        <v>245</v>
      </c>
      <c r="B5" s="173"/>
      <c r="C5" s="173"/>
      <c r="D5" s="173"/>
      <c r="E5" s="173"/>
      <c r="F5" s="173"/>
      <c r="G5" s="173"/>
      <c r="H5" s="173"/>
      <c r="I5" s="173"/>
      <c r="J5" s="173"/>
      <c r="K5" s="173"/>
      <c r="L5" s="173"/>
      <c r="M5" s="173"/>
      <c r="N5" s="173"/>
      <c r="O5" s="173"/>
      <c r="P5" s="173"/>
      <c r="Q5" s="173"/>
      <c r="R5" s="173"/>
    </row>
    <row r="6" spans="1:18" ht="15">
      <c r="A6" s="2210"/>
      <c r="B6" s="2387"/>
      <c r="C6" s="2388"/>
      <c r="D6" s="2388"/>
      <c r="E6" s="2388"/>
      <c r="F6" s="2388"/>
      <c r="G6" s="2388"/>
      <c r="H6" s="2389"/>
      <c r="I6" s="2390"/>
      <c r="J6" s="2210"/>
      <c r="K6" s="2210"/>
      <c r="L6" s="2210"/>
      <c r="M6" s="2210"/>
      <c r="N6" s="2210"/>
      <c r="O6" s="2210"/>
      <c r="P6" s="2210"/>
      <c r="Q6" s="2210"/>
    </row>
    <row r="7" spans="1:18" ht="15.75">
      <c r="A7"/>
      <c r="B7" s="2391" t="s">
        <v>2761</v>
      </c>
      <c r="C7" s="2392"/>
      <c r="D7" s="2392"/>
      <c r="E7" s="2392"/>
      <c r="F7" s="2392"/>
      <c r="G7" s="2393" t="s">
        <v>20</v>
      </c>
      <c r="H7" s="2394" t="s">
        <v>2762</v>
      </c>
      <c r="I7" s="2395"/>
      <c r="J7" s="2555" t="s">
        <v>151</v>
      </c>
      <c r="K7" s="2556"/>
      <c r="L7" s="2556"/>
      <c r="M7" s="2556"/>
      <c r="N7" s="2556"/>
      <c r="O7" s="2556"/>
      <c r="P7" s="2556"/>
      <c r="Q7" s="2557"/>
    </row>
    <row r="8" spans="1:18" ht="15">
      <c r="A8"/>
      <c r="B8" s="2396" t="s">
        <v>2763</v>
      </c>
      <c r="C8"/>
      <c r="D8" s="2397" t="s">
        <v>2764</v>
      </c>
      <c r="E8"/>
      <c r="F8" s="2398"/>
      <c r="G8" s="2397" t="s">
        <v>2764</v>
      </c>
      <c r="H8" s="2399">
        <v>2012</v>
      </c>
      <c r="I8" s="2399">
        <v>2013</v>
      </c>
      <c r="J8" s="2399">
        <v>2014</v>
      </c>
      <c r="K8" s="2399">
        <v>2015</v>
      </c>
      <c r="L8" s="2399">
        <v>2016</v>
      </c>
      <c r="M8" s="2399">
        <v>2017</v>
      </c>
      <c r="N8" s="2399">
        <v>2018</v>
      </c>
      <c r="O8" s="2399">
        <v>2019</v>
      </c>
      <c r="P8" s="2399">
        <v>2020</v>
      </c>
      <c r="Q8" s="2399">
        <v>2021</v>
      </c>
    </row>
    <row r="9" spans="1:18">
      <c r="A9"/>
      <c r="B9" s="2400" t="s">
        <v>143</v>
      </c>
      <c r="C9"/>
      <c r="D9" s="2401" t="s">
        <v>2765</v>
      </c>
      <c r="E9"/>
      <c r="F9" s="2392"/>
      <c r="G9" s="2393" t="s">
        <v>20</v>
      </c>
      <c r="H9" s="2402"/>
      <c r="I9" s="2402"/>
      <c r="J9" s="2402"/>
      <c r="K9" s="2402"/>
      <c r="L9" s="2402"/>
      <c r="M9" s="2402"/>
      <c r="N9" s="2402"/>
      <c r="O9" s="2402"/>
      <c r="P9" s="2402"/>
      <c r="Q9" s="2402"/>
    </row>
    <row r="10" spans="1:18">
      <c r="A10"/>
      <c r="B10" s="2403">
        <f>+'[2]F1 - P&amp;L'!A26</f>
        <v>0</v>
      </c>
      <c r="C10"/>
      <c r="D10" s="2401"/>
      <c r="E10"/>
      <c r="F10" s="2392"/>
      <c r="G10" s="2393" t="s">
        <v>20</v>
      </c>
      <c r="H10" s="2402"/>
      <c r="I10" s="2402"/>
      <c r="J10" s="2402"/>
      <c r="K10" s="2402"/>
      <c r="L10" s="2402"/>
      <c r="M10" s="2402"/>
      <c r="N10" s="2402"/>
      <c r="O10" s="2402"/>
      <c r="P10" s="2402"/>
      <c r="Q10" s="2402"/>
    </row>
    <row r="11" spans="1:18">
      <c r="A11"/>
      <c r="B11" s="2403" t="str">
        <f>+'[2]F1 - P&amp;L'!A27</f>
        <v>Finance expense &amp; Investment income</v>
      </c>
      <c r="C11"/>
      <c r="D11" s="2401"/>
      <c r="E11"/>
      <c r="F11" s="2392"/>
      <c r="G11" s="2393" t="s">
        <v>20</v>
      </c>
      <c r="H11" s="2402"/>
      <c r="I11" s="2402"/>
      <c r="J11" s="2402"/>
      <c r="K11" s="2402"/>
      <c r="L11" s="2402"/>
      <c r="M11" s="2402"/>
      <c r="N11" s="2402"/>
      <c r="O11" s="2402"/>
      <c r="P11" s="2402"/>
      <c r="Q11" s="2402"/>
    </row>
    <row r="12" spans="1:18">
      <c r="A12"/>
      <c r="B12" s="2403" t="str">
        <f>+'[2]F1 - P&amp;L'!A28</f>
        <v>Interest Payable</v>
      </c>
      <c r="C12"/>
      <c r="D12" s="2401"/>
      <c r="E12"/>
      <c r="F12" s="2392"/>
      <c r="G12" s="2393" t="s">
        <v>20</v>
      </c>
      <c r="H12" s="2402"/>
      <c r="I12" s="2402"/>
      <c r="J12" s="2402"/>
      <c r="K12" s="2402"/>
      <c r="L12" s="2402"/>
      <c r="M12" s="2402"/>
      <c r="N12" s="2402"/>
      <c r="O12" s="2402"/>
      <c r="P12" s="2402"/>
      <c r="Q12" s="2402"/>
    </row>
    <row r="13" spans="1:18">
      <c r="A13"/>
      <c r="B13" s="2392"/>
      <c r="C13"/>
      <c r="D13" s="2392"/>
      <c r="E13"/>
      <c r="F13" s="2392"/>
      <c r="G13" s="2393" t="s">
        <v>20</v>
      </c>
      <c r="H13" s="2404">
        <f t="shared" ref="H13:Q13" si="0">SUM(H9:H12)</f>
        <v>0</v>
      </c>
      <c r="I13" s="2404">
        <f t="shared" si="0"/>
        <v>0</v>
      </c>
      <c r="J13" s="2404">
        <f t="shared" si="0"/>
        <v>0</v>
      </c>
      <c r="K13" s="2404">
        <f t="shared" si="0"/>
        <v>0</v>
      </c>
      <c r="L13" s="2404">
        <f t="shared" si="0"/>
        <v>0</v>
      </c>
      <c r="M13" s="2404">
        <f t="shared" si="0"/>
        <v>0</v>
      </c>
      <c r="N13" s="2404">
        <f t="shared" si="0"/>
        <v>0</v>
      </c>
      <c r="O13" s="2404">
        <f t="shared" si="0"/>
        <v>0</v>
      </c>
      <c r="P13" s="2404">
        <f t="shared" si="0"/>
        <v>0</v>
      </c>
      <c r="Q13" s="2404">
        <f t="shared" si="0"/>
        <v>0</v>
      </c>
    </row>
    <row r="14" spans="1:18" ht="27">
      <c r="A14"/>
      <c r="B14" s="2405"/>
      <c r="C14"/>
      <c r="D14" s="2392"/>
      <c r="E14"/>
      <c r="F14" s="2392"/>
      <c r="G14" s="2392"/>
      <c r="H14" s="2386"/>
      <c r="I14" s="2386"/>
      <c r="J14" s="2386"/>
      <c r="K14" s="2386"/>
      <c r="L14" s="2386"/>
      <c r="M14" s="2386"/>
      <c r="N14" s="2386"/>
      <c r="O14" s="2386"/>
      <c r="P14" s="2386"/>
      <c r="Q14" s="2386"/>
    </row>
    <row r="15" spans="1:18">
      <c r="A15"/>
      <c r="B15" s="2400" t="s">
        <v>2766</v>
      </c>
      <c r="C15"/>
      <c r="D15" s="2401"/>
      <c r="E15"/>
      <c r="F15" s="2392"/>
      <c r="G15" s="2393" t="s">
        <v>20</v>
      </c>
      <c r="H15" s="2402"/>
      <c r="I15" s="2402"/>
      <c r="J15" s="2402"/>
      <c r="K15" s="2402"/>
      <c r="L15" s="2402"/>
      <c r="M15" s="2402"/>
      <c r="N15" s="2402"/>
      <c r="O15" s="2402"/>
      <c r="P15" s="2402"/>
      <c r="Q15" s="2402"/>
    </row>
    <row r="16" spans="1:18">
      <c r="A16"/>
      <c r="B16" s="2406" t="s">
        <v>2767</v>
      </c>
      <c r="C16"/>
      <c r="D16" s="2392"/>
      <c r="E16"/>
      <c r="F16" s="2407"/>
      <c r="G16" s="2393" t="s">
        <v>20</v>
      </c>
      <c r="H16" s="2402"/>
      <c r="I16" s="2402"/>
      <c r="J16" s="2402"/>
      <c r="K16" s="2402"/>
      <c r="L16" s="2402"/>
      <c r="M16" s="2402"/>
      <c r="N16" s="2402"/>
      <c r="O16" s="2402"/>
      <c r="P16" s="2402"/>
      <c r="Q16" s="2402"/>
    </row>
    <row r="17" spans="1:17">
      <c r="A17"/>
      <c r="B17" s="2406" t="s">
        <v>2768</v>
      </c>
      <c r="C17"/>
      <c r="D17" s="2392"/>
      <c r="E17"/>
      <c r="F17" s="2407"/>
      <c r="G17" s="2393" t="s">
        <v>20</v>
      </c>
      <c r="H17" s="2402"/>
      <c r="I17" s="2402"/>
      <c r="J17" s="2402"/>
      <c r="K17" s="2402"/>
      <c r="L17" s="2402"/>
      <c r="M17" s="2402"/>
      <c r="N17" s="2402"/>
      <c r="O17" s="2402"/>
      <c r="P17" s="2402"/>
      <c r="Q17" s="2402"/>
    </row>
    <row r="18" spans="1:17">
      <c r="A18"/>
      <c r="B18" s="2406" t="s">
        <v>2769</v>
      </c>
      <c r="C18"/>
      <c r="D18" s="2401" t="s">
        <v>2770</v>
      </c>
      <c r="E18"/>
      <c r="F18" s="2407"/>
      <c r="G18" s="2393" t="s">
        <v>20</v>
      </c>
      <c r="H18" s="2402"/>
      <c r="I18" s="2402"/>
      <c r="J18" s="2402"/>
      <c r="K18" s="2402"/>
      <c r="L18" s="2402"/>
      <c r="M18" s="2402"/>
      <c r="N18" s="2402"/>
      <c r="O18" s="2402"/>
      <c r="P18" s="2402"/>
      <c r="Q18" s="2402"/>
    </row>
    <row r="19" spans="1:17">
      <c r="A19"/>
      <c r="B19" s="2406" t="s">
        <v>2771</v>
      </c>
      <c r="C19"/>
      <c r="D19" s="2401" t="s">
        <v>2770</v>
      </c>
      <c r="E19"/>
      <c r="F19" s="2408"/>
      <c r="G19" s="2393" t="s">
        <v>20</v>
      </c>
      <c r="H19" s="2402"/>
      <c r="I19" s="2402"/>
      <c r="J19" s="2402"/>
      <c r="K19" s="2402"/>
      <c r="L19" s="2402"/>
      <c r="M19" s="2402"/>
      <c r="N19" s="2402"/>
      <c r="O19" s="2402"/>
      <c r="P19" s="2402"/>
      <c r="Q19" s="2402"/>
    </row>
    <row r="20" spans="1:17">
      <c r="A20"/>
      <c r="B20" s="2406" t="s">
        <v>2772</v>
      </c>
      <c r="C20"/>
      <c r="D20" s="2401" t="s">
        <v>2770</v>
      </c>
      <c r="E20"/>
      <c r="F20" s="2408"/>
      <c r="G20" s="2393" t="s">
        <v>20</v>
      </c>
      <c r="H20" s="2402"/>
      <c r="I20" s="2402"/>
      <c r="J20" s="2402"/>
      <c r="K20" s="2402"/>
      <c r="L20" s="2402"/>
      <c r="M20" s="2402"/>
      <c r="N20" s="2402"/>
      <c r="O20" s="2402"/>
      <c r="P20" s="2402"/>
      <c r="Q20" s="2402"/>
    </row>
    <row r="21" spans="1:17">
      <c r="A21"/>
      <c r="B21" s="2400" t="s">
        <v>2773</v>
      </c>
      <c r="C21"/>
      <c r="D21"/>
      <c r="E21" s="2392"/>
      <c r="F21" s="2392"/>
      <c r="G21" s="2393" t="s">
        <v>20</v>
      </c>
      <c r="H21" s="2404">
        <f t="shared" ref="H21:Q21" si="1">SUM(H15:H20)</f>
        <v>0</v>
      </c>
      <c r="I21" s="2404">
        <f t="shared" si="1"/>
        <v>0</v>
      </c>
      <c r="J21" s="2404">
        <f t="shared" si="1"/>
        <v>0</v>
      </c>
      <c r="K21" s="2404">
        <f t="shared" si="1"/>
        <v>0</v>
      </c>
      <c r="L21" s="2404">
        <f t="shared" si="1"/>
        <v>0</v>
      </c>
      <c r="M21" s="2404">
        <f t="shared" si="1"/>
        <v>0</v>
      </c>
      <c r="N21" s="2404">
        <f t="shared" si="1"/>
        <v>0</v>
      </c>
      <c r="O21" s="2404">
        <f t="shared" si="1"/>
        <v>0</v>
      </c>
      <c r="P21" s="2404">
        <f t="shared" si="1"/>
        <v>0</v>
      </c>
      <c r="Q21" s="2404">
        <f t="shared" si="1"/>
        <v>0</v>
      </c>
    </row>
    <row r="22" spans="1:17">
      <c r="A22"/>
      <c r="B22" s="2392"/>
      <c r="C22"/>
      <c r="D22"/>
      <c r="E22" s="2392"/>
      <c r="F22" s="2392"/>
      <c r="G22" s="2392"/>
      <c r="H22" s="2409"/>
      <c r="I22" s="2409"/>
      <c r="J22" s="2409"/>
      <c r="K22" s="2409"/>
      <c r="L22" s="2409"/>
      <c r="M22" s="2409"/>
      <c r="N22" s="2409"/>
      <c r="O22" s="2409"/>
      <c r="P22" s="2409"/>
      <c r="Q22" s="2409"/>
    </row>
    <row r="23" spans="1:17">
      <c r="A23"/>
      <c r="B23" s="2410" t="s">
        <v>2774</v>
      </c>
      <c r="C23"/>
      <c r="D23"/>
      <c r="E23" s="2411"/>
      <c r="F23" s="2411"/>
      <c r="G23" s="2393" t="s">
        <v>20</v>
      </c>
      <c r="H23" s="2404">
        <f t="shared" ref="H23:Q23" si="2">+H13+H21</f>
        <v>0</v>
      </c>
      <c r="I23" s="2404">
        <f t="shared" si="2"/>
        <v>0</v>
      </c>
      <c r="J23" s="2404">
        <f t="shared" si="2"/>
        <v>0</v>
      </c>
      <c r="K23" s="2404">
        <f t="shared" si="2"/>
        <v>0</v>
      </c>
      <c r="L23" s="2404">
        <f t="shared" si="2"/>
        <v>0</v>
      </c>
      <c r="M23" s="2404">
        <f t="shared" si="2"/>
        <v>0</v>
      </c>
      <c r="N23" s="2404">
        <f t="shared" si="2"/>
        <v>0</v>
      </c>
      <c r="O23" s="2404">
        <f t="shared" si="2"/>
        <v>0</v>
      </c>
      <c r="P23" s="2404">
        <f t="shared" si="2"/>
        <v>0</v>
      </c>
      <c r="Q23" s="2404">
        <f t="shared" si="2"/>
        <v>0</v>
      </c>
    </row>
    <row r="24" spans="1:17">
      <c r="A24"/>
      <c r="B24" s="2412"/>
      <c r="C24"/>
      <c r="D24"/>
      <c r="E24" s="2412"/>
      <c r="F24" s="2412"/>
      <c r="G24" s="2412"/>
      <c r="H24" s="2412"/>
      <c r="I24" s="2412"/>
      <c r="J24" s="2412"/>
      <c r="K24" s="2412"/>
      <c r="L24" s="2412"/>
      <c r="M24" s="2412"/>
      <c r="N24" s="2412"/>
      <c r="O24" s="2412"/>
      <c r="P24" s="2412"/>
      <c r="Q24" s="2412"/>
    </row>
    <row r="25" spans="1:17">
      <c r="A25"/>
      <c r="B25" s="2398" t="s">
        <v>2775</v>
      </c>
      <c r="C25"/>
      <c r="D25"/>
      <c r="E25" s="2392"/>
      <c r="F25" s="2392"/>
      <c r="G25" s="2392"/>
      <c r="H25" s="2392"/>
      <c r="I25" s="2392"/>
      <c r="J25" s="2392"/>
      <c r="K25" s="2392"/>
      <c r="L25" s="2392"/>
      <c r="M25" s="2392"/>
      <c r="N25" s="2392"/>
      <c r="O25" s="2392"/>
      <c r="P25" s="2392"/>
      <c r="Q25" s="2392"/>
    </row>
    <row r="26" spans="1:17">
      <c r="A26"/>
      <c r="B26" s="2392" t="s">
        <v>2776</v>
      </c>
      <c r="C26"/>
      <c r="D26"/>
      <c r="E26" s="2392"/>
      <c r="F26" s="2392"/>
      <c r="G26" s="2393" t="s">
        <v>20</v>
      </c>
      <c r="H26" s="2402"/>
      <c r="I26" s="2402"/>
      <c r="J26" s="2402"/>
      <c r="K26" s="2402"/>
      <c r="L26" s="2402"/>
      <c r="M26" s="2402"/>
      <c r="N26" s="2402"/>
      <c r="O26" s="2402"/>
      <c r="P26" s="2402"/>
      <c r="Q26" s="2402"/>
    </row>
    <row r="27" spans="1:17">
      <c r="A27"/>
      <c r="B27" s="2403" t="s">
        <v>2777</v>
      </c>
      <c r="C27"/>
      <c r="D27"/>
      <c r="E27" s="2392"/>
      <c r="F27" s="2392"/>
      <c r="G27" s="2393" t="s">
        <v>20</v>
      </c>
      <c r="H27" s="2402"/>
      <c r="I27" s="2402"/>
      <c r="J27" s="2402"/>
      <c r="K27" s="2402"/>
      <c r="L27" s="2402"/>
      <c r="M27" s="2402"/>
      <c r="N27" s="2402"/>
      <c r="O27" s="2402"/>
      <c r="P27" s="2402"/>
      <c r="Q27" s="2402"/>
    </row>
    <row r="28" spans="1:17">
      <c r="A28"/>
      <c r="B28" s="2403" t="s">
        <v>2777</v>
      </c>
      <c r="C28"/>
      <c r="D28"/>
      <c r="E28" s="2392"/>
      <c r="F28" s="2392"/>
      <c r="G28" s="2393" t="s">
        <v>20</v>
      </c>
      <c r="H28" s="2402"/>
      <c r="I28" s="2402"/>
      <c r="J28" s="2402"/>
      <c r="K28" s="2402"/>
      <c r="L28" s="2402"/>
      <c r="M28" s="2402"/>
      <c r="N28" s="2402"/>
      <c r="O28" s="2402"/>
      <c r="P28" s="2402"/>
      <c r="Q28" s="2402"/>
    </row>
    <row r="29" spans="1:17">
      <c r="A29"/>
      <c r="B29" s="2403" t="s">
        <v>2777</v>
      </c>
      <c r="C29"/>
      <c r="D29"/>
      <c r="E29" s="2392"/>
      <c r="F29" s="2392"/>
      <c r="G29" s="2393" t="s">
        <v>20</v>
      </c>
      <c r="H29" s="2402"/>
      <c r="I29" s="2402"/>
      <c r="J29" s="2402"/>
      <c r="K29" s="2402"/>
      <c r="L29" s="2402"/>
      <c r="M29" s="2402"/>
      <c r="N29" s="2402"/>
      <c r="O29" s="2402"/>
      <c r="P29" s="2402"/>
      <c r="Q29" s="2402"/>
    </row>
    <row r="30" spans="1:17">
      <c r="A30"/>
      <c r="B30" s="2403" t="s">
        <v>2777</v>
      </c>
      <c r="C30"/>
      <c r="D30"/>
      <c r="E30" s="2392"/>
      <c r="F30" s="2392"/>
      <c r="G30" s="2393" t="s">
        <v>20</v>
      </c>
      <c r="H30" s="2402"/>
      <c r="I30" s="2402"/>
      <c r="J30" s="2402"/>
      <c r="K30" s="2402"/>
      <c r="L30" s="2402"/>
      <c r="M30" s="2402"/>
      <c r="N30" s="2402"/>
      <c r="O30" s="2402"/>
      <c r="P30" s="2402"/>
      <c r="Q30" s="2402"/>
    </row>
    <row r="31" spans="1:17">
      <c r="A31"/>
      <c r="B31" s="2403" t="s">
        <v>2777</v>
      </c>
      <c r="C31"/>
      <c r="D31"/>
      <c r="E31" s="2392"/>
      <c r="F31" s="2392"/>
      <c r="G31" s="2393" t="s">
        <v>20</v>
      </c>
      <c r="H31" s="2402"/>
      <c r="I31" s="2402"/>
      <c r="J31" s="2402"/>
      <c r="K31" s="2402"/>
      <c r="L31" s="2402"/>
      <c r="M31" s="2402"/>
      <c r="N31" s="2402"/>
      <c r="O31" s="2402"/>
      <c r="P31" s="2402"/>
      <c r="Q31" s="2402"/>
    </row>
    <row r="32" spans="1:17">
      <c r="A32"/>
      <c r="B32" s="2403" t="s">
        <v>2777</v>
      </c>
      <c r="C32"/>
      <c r="D32"/>
      <c r="E32" s="2392"/>
      <c r="F32" s="2392"/>
      <c r="G32" s="2393" t="s">
        <v>20</v>
      </c>
      <c r="H32" s="2402"/>
      <c r="I32" s="2402"/>
      <c r="J32" s="2402"/>
      <c r="K32" s="2402"/>
      <c r="L32" s="2402"/>
      <c r="M32" s="2402"/>
      <c r="N32" s="2402"/>
      <c r="O32" s="2402"/>
      <c r="P32" s="2402"/>
      <c r="Q32" s="2402"/>
    </row>
    <row r="33" spans="1:17">
      <c r="A33"/>
      <c r="B33" s="2403" t="s">
        <v>2777</v>
      </c>
      <c r="C33"/>
      <c r="D33"/>
      <c r="E33" s="2392"/>
      <c r="F33" s="2392"/>
      <c r="G33" s="2393" t="s">
        <v>20</v>
      </c>
      <c r="H33" s="2402"/>
      <c r="I33" s="2402"/>
      <c r="J33" s="2402"/>
      <c r="K33" s="2402"/>
      <c r="L33" s="2402"/>
      <c r="M33" s="2402"/>
      <c r="N33" s="2402"/>
      <c r="O33" s="2402"/>
      <c r="P33" s="2402"/>
      <c r="Q33" s="2402"/>
    </row>
    <row r="34" spans="1:17">
      <c r="A34"/>
      <c r="B34" s="2403" t="s">
        <v>2777</v>
      </c>
      <c r="C34"/>
      <c r="D34"/>
      <c r="E34" s="2392"/>
      <c r="F34" s="2392"/>
      <c r="G34" s="2393" t="s">
        <v>20</v>
      </c>
      <c r="H34" s="2402"/>
      <c r="I34" s="2402"/>
      <c r="J34" s="2402"/>
      <c r="K34" s="2402"/>
      <c r="L34" s="2402"/>
      <c r="M34" s="2402"/>
      <c r="N34" s="2402"/>
      <c r="O34" s="2402"/>
      <c r="P34" s="2402"/>
      <c r="Q34" s="2402"/>
    </row>
    <row r="35" spans="1:17">
      <c r="A35"/>
      <c r="B35" s="2403" t="s">
        <v>2777</v>
      </c>
      <c r="C35"/>
      <c r="D35"/>
      <c r="E35" s="2392"/>
      <c r="F35" s="2392"/>
      <c r="G35" s="2393" t="s">
        <v>20</v>
      </c>
      <c r="H35" s="2402"/>
      <c r="I35" s="2402"/>
      <c r="J35" s="2402"/>
      <c r="K35" s="2402"/>
      <c r="L35" s="2402"/>
      <c r="M35" s="2402"/>
      <c r="N35" s="2402"/>
      <c r="O35" s="2402"/>
      <c r="P35" s="2402"/>
      <c r="Q35" s="2402"/>
    </row>
    <row r="36" spans="1:17">
      <c r="A36"/>
      <c r="B36" s="2403" t="s">
        <v>2777</v>
      </c>
      <c r="C36"/>
      <c r="D36"/>
      <c r="E36" s="2392"/>
      <c r="F36" s="2392"/>
      <c r="G36" s="2393" t="s">
        <v>20</v>
      </c>
      <c r="H36" s="2402"/>
      <c r="I36" s="2402"/>
      <c r="J36" s="2402"/>
      <c r="K36" s="2402"/>
      <c r="L36" s="2402"/>
      <c r="M36" s="2402"/>
      <c r="N36" s="2402"/>
      <c r="O36" s="2402"/>
      <c r="P36" s="2402"/>
      <c r="Q36" s="2402"/>
    </row>
    <row r="37" spans="1:17">
      <c r="A37"/>
      <c r="B37" s="2403" t="s">
        <v>2777</v>
      </c>
      <c r="C37"/>
      <c r="D37"/>
      <c r="E37" s="2392"/>
      <c r="F37" s="2392"/>
      <c r="G37" s="2393" t="s">
        <v>20</v>
      </c>
      <c r="H37" s="2402"/>
      <c r="I37" s="2402"/>
      <c r="J37" s="2402"/>
      <c r="K37" s="2402"/>
      <c r="L37" s="2402"/>
      <c r="M37" s="2402"/>
      <c r="N37" s="2402"/>
      <c r="O37" s="2402"/>
      <c r="P37" s="2402"/>
      <c r="Q37" s="2402"/>
    </row>
    <row r="38" spans="1:17">
      <c r="A38"/>
      <c r="B38" s="2403" t="s">
        <v>2777</v>
      </c>
      <c r="C38"/>
      <c r="D38"/>
      <c r="E38" s="2392"/>
      <c r="F38" s="2392"/>
      <c r="G38" s="2393" t="s">
        <v>20</v>
      </c>
      <c r="H38" s="2402"/>
      <c r="I38" s="2402"/>
      <c r="J38" s="2402"/>
      <c r="K38" s="2402"/>
      <c r="L38" s="2402"/>
      <c r="M38" s="2402"/>
      <c r="N38" s="2402"/>
      <c r="O38" s="2402"/>
      <c r="P38" s="2402"/>
      <c r="Q38" s="2402"/>
    </row>
    <row r="39" spans="1:17">
      <c r="A39"/>
      <c r="B39" s="2403" t="s">
        <v>2777</v>
      </c>
      <c r="C39"/>
      <c r="D39"/>
      <c r="E39" s="2392"/>
      <c r="F39" s="2392"/>
      <c r="G39" s="2393" t="s">
        <v>20</v>
      </c>
      <c r="H39" s="2402"/>
      <c r="I39" s="2402"/>
      <c r="J39" s="2402"/>
      <c r="K39" s="2402"/>
      <c r="L39" s="2402"/>
      <c r="M39" s="2402"/>
      <c r="N39" s="2402"/>
      <c r="O39" s="2402"/>
      <c r="P39" s="2402"/>
      <c r="Q39" s="2402"/>
    </row>
    <row r="40" spans="1:17">
      <c r="A40"/>
      <c r="B40" s="2403" t="s">
        <v>2777</v>
      </c>
      <c r="C40"/>
      <c r="D40"/>
      <c r="E40" s="2392"/>
      <c r="F40" s="2392"/>
      <c r="G40" s="2393" t="s">
        <v>20</v>
      </c>
      <c r="H40" s="2413"/>
      <c r="I40" s="2413"/>
      <c r="J40" s="2413"/>
      <c r="K40" s="2413"/>
      <c r="L40" s="2413"/>
      <c r="M40" s="2413"/>
      <c r="N40" s="2413"/>
      <c r="O40" s="2413"/>
      <c r="P40" s="2413"/>
      <c r="Q40" s="2413"/>
    </row>
    <row r="41" spans="1:17">
      <c r="A41"/>
      <c r="B41" s="2403" t="s">
        <v>2777</v>
      </c>
      <c r="C41"/>
      <c r="D41"/>
      <c r="E41" s="2392"/>
      <c r="F41" s="2392"/>
      <c r="G41" s="2393" t="s">
        <v>20</v>
      </c>
      <c r="H41" s="2402"/>
      <c r="I41" s="2402"/>
      <c r="J41" s="2402"/>
      <c r="K41" s="2402"/>
      <c r="L41" s="2402"/>
      <c r="M41" s="2402"/>
      <c r="N41" s="2402"/>
      <c r="O41" s="2402"/>
      <c r="P41" s="2402"/>
      <c r="Q41" s="2402"/>
    </row>
    <row r="42" spans="1:17">
      <c r="A42"/>
      <c r="B42" s="2403" t="s">
        <v>2777</v>
      </c>
      <c r="C42"/>
      <c r="D42"/>
      <c r="E42" s="2392"/>
      <c r="F42" s="2392"/>
      <c r="G42" s="2393" t="s">
        <v>20</v>
      </c>
      <c r="H42" s="2402"/>
      <c r="I42" s="2402"/>
      <c r="J42" s="2402"/>
      <c r="K42" s="2402"/>
      <c r="L42" s="2402"/>
      <c r="M42" s="2402"/>
      <c r="N42" s="2402"/>
      <c r="O42" s="2402"/>
      <c r="P42" s="2402"/>
      <c r="Q42" s="2402"/>
    </row>
    <row r="43" spans="1:17">
      <c r="A43"/>
      <c r="B43" s="2403" t="s">
        <v>2777</v>
      </c>
      <c r="C43"/>
      <c r="D43"/>
      <c r="E43" s="2392"/>
      <c r="F43" s="2392"/>
      <c r="G43" s="2393" t="s">
        <v>20</v>
      </c>
      <c r="H43" s="2402"/>
      <c r="I43" s="2402"/>
      <c r="J43" s="2402"/>
      <c r="K43" s="2402"/>
      <c r="L43" s="2402"/>
      <c r="M43" s="2402"/>
      <c r="N43" s="2402"/>
      <c r="O43" s="2402"/>
      <c r="P43" s="2402"/>
      <c r="Q43" s="2402"/>
    </row>
    <row r="44" spans="1:17">
      <c r="A44"/>
      <c r="B44" s="2403" t="s">
        <v>2777</v>
      </c>
      <c r="C44"/>
      <c r="D44"/>
      <c r="E44" s="2392"/>
      <c r="F44" s="2392"/>
      <c r="G44" s="2393" t="s">
        <v>20</v>
      </c>
      <c r="H44" s="2402"/>
      <c r="I44" s="2402"/>
      <c r="J44" s="2402"/>
      <c r="K44" s="2402"/>
      <c r="L44" s="2402"/>
      <c r="M44" s="2402"/>
      <c r="N44" s="2402"/>
      <c r="O44" s="2402"/>
      <c r="P44" s="2402"/>
      <c r="Q44" s="2402"/>
    </row>
    <row r="45" spans="1:17">
      <c r="A45"/>
      <c r="B45" s="2403" t="s">
        <v>2777</v>
      </c>
      <c r="C45"/>
      <c r="D45"/>
      <c r="E45" s="2392"/>
      <c r="F45" s="2392"/>
      <c r="G45" s="2393" t="s">
        <v>20</v>
      </c>
      <c r="H45" s="2402"/>
      <c r="I45" s="2402"/>
      <c r="J45" s="2402"/>
      <c r="K45" s="2402"/>
      <c r="L45" s="2402"/>
      <c r="M45" s="2402"/>
      <c r="N45" s="2402"/>
      <c r="O45" s="2402"/>
      <c r="P45" s="2402"/>
      <c r="Q45" s="2402"/>
    </row>
    <row r="46" spans="1:17">
      <c r="A46"/>
      <c r="B46" s="2414" t="s">
        <v>2777</v>
      </c>
      <c r="C46"/>
      <c r="D46"/>
      <c r="E46" s="2392"/>
      <c r="F46" s="2392"/>
      <c r="G46" s="2393" t="s">
        <v>20</v>
      </c>
      <c r="H46" s="2402"/>
      <c r="I46" s="2402"/>
      <c r="J46" s="2402"/>
      <c r="K46" s="2402"/>
      <c r="L46" s="2402"/>
      <c r="M46" s="2402"/>
      <c r="N46" s="2402"/>
      <c r="O46" s="2402"/>
      <c r="P46" s="2402"/>
      <c r="Q46" s="2402"/>
    </row>
    <row r="47" spans="1:17">
      <c r="A47"/>
      <c r="B47" s="2415" t="s">
        <v>2778</v>
      </c>
      <c r="C47"/>
      <c r="D47"/>
      <c r="E47" s="2411"/>
      <c r="F47" s="2411"/>
      <c r="G47" s="2393" t="s">
        <v>20</v>
      </c>
      <c r="H47" s="2404">
        <f t="shared" ref="H47:Q47" si="3">SUM(H26:H46)</f>
        <v>0</v>
      </c>
      <c r="I47" s="2404">
        <f t="shared" si="3"/>
        <v>0</v>
      </c>
      <c r="J47" s="2404">
        <f t="shared" si="3"/>
        <v>0</v>
      </c>
      <c r="K47" s="2404">
        <f t="shared" si="3"/>
        <v>0</v>
      </c>
      <c r="L47" s="2404">
        <f t="shared" si="3"/>
        <v>0</v>
      </c>
      <c r="M47" s="2404">
        <f t="shared" si="3"/>
        <v>0</v>
      </c>
      <c r="N47" s="2404">
        <f t="shared" si="3"/>
        <v>0</v>
      </c>
      <c r="O47" s="2404">
        <f t="shared" si="3"/>
        <v>0</v>
      </c>
      <c r="P47" s="2404">
        <f t="shared" si="3"/>
        <v>0</v>
      </c>
      <c r="Q47" s="2404">
        <f t="shared" si="3"/>
        <v>0</v>
      </c>
    </row>
    <row r="48" spans="1:17">
      <c r="A48"/>
      <c r="B48" s="2411"/>
      <c r="C48"/>
      <c r="D48"/>
      <c r="E48" s="2411"/>
      <c r="F48" s="2411"/>
      <c r="G48" s="2392"/>
      <c r="H48" s="2416"/>
      <c r="I48" s="2416"/>
      <c r="J48" s="2416"/>
      <c r="K48" s="2416"/>
      <c r="L48" s="2416"/>
      <c r="M48" s="2416"/>
      <c r="N48" s="2416"/>
      <c r="O48" s="2416"/>
      <c r="P48" s="2416"/>
      <c r="Q48" s="2416"/>
    </row>
    <row r="49" spans="1:17">
      <c r="A49"/>
      <c r="B49" s="2417" t="s">
        <v>2779</v>
      </c>
      <c r="C49"/>
      <c r="D49"/>
      <c r="E49" s="2418"/>
      <c r="F49" s="2418"/>
      <c r="G49" s="2393" t="s">
        <v>20</v>
      </c>
      <c r="H49" s="2404">
        <f t="shared" ref="H49:Q49" si="4">+H23+H47</f>
        <v>0</v>
      </c>
      <c r="I49" s="2404">
        <f t="shared" si="4"/>
        <v>0</v>
      </c>
      <c r="J49" s="2404">
        <f t="shared" si="4"/>
        <v>0</v>
      </c>
      <c r="K49" s="2404">
        <f t="shared" si="4"/>
        <v>0</v>
      </c>
      <c r="L49" s="2404">
        <f t="shared" si="4"/>
        <v>0</v>
      </c>
      <c r="M49" s="2404">
        <f t="shared" si="4"/>
        <v>0</v>
      </c>
      <c r="N49" s="2404">
        <f t="shared" si="4"/>
        <v>0</v>
      </c>
      <c r="O49" s="2404">
        <f t="shared" si="4"/>
        <v>0</v>
      </c>
      <c r="P49" s="2404">
        <f t="shared" si="4"/>
        <v>0</v>
      </c>
      <c r="Q49" s="2404">
        <f t="shared" si="4"/>
        <v>0</v>
      </c>
    </row>
    <row r="50" spans="1:17">
      <c r="A50"/>
      <c r="B50" s="2411"/>
      <c r="C50"/>
      <c r="D50"/>
      <c r="E50" s="2411"/>
      <c r="F50" s="2411"/>
      <c r="G50" s="2392"/>
      <c r="H50" s="2386"/>
      <c r="I50" s="2386"/>
      <c r="J50" s="2386"/>
      <c r="K50" s="2386"/>
      <c r="L50" s="2386"/>
      <c r="M50" s="2386"/>
      <c r="N50" s="2386"/>
      <c r="O50" s="2386"/>
      <c r="P50" s="2386"/>
      <c r="Q50" s="2386"/>
    </row>
    <row r="51" spans="1:17">
      <c r="A51"/>
      <c r="B51" s="2396" t="s">
        <v>2780</v>
      </c>
      <c r="C51"/>
      <c r="D51"/>
      <c r="E51" s="2418"/>
      <c r="F51"/>
      <c r="G51"/>
      <c r="H51"/>
      <c r="I51"/>
      <c r="J51"/>
      <c r="K51"/>
      <c r="L51"/>
      <c r="M51"/>
      <c r="N51"/>
      <c r="O51"/>
      <c r="P51"/>
      <c r="Q51"/>
    </row>
    <row r="52" spans="1:17">
      <c r="A52"/>
      <c r="B52" s="2419" t="s">
        <v>2781</v>
      </c>
      <c r="C52"/>
      <c r="D52"/>
      <c r="E52" s="2418"/>
      <c r="F52"/>
      <c r="G52" s="2393" t="s">
        <v>20</v>
      </c>
      <c r="H52" s="2402"/>
      <c r="I52" s="2402"/>
      <c r="J52" s="2402"/>
      <c r="K52" s="2402"/>
      <c r="L52" s="2402"/>
      <c r="M52" s="2402"/>
      <c r="N52" s="2402"/>
      <c r="O52" s="2402"/>
      <c r="P52" s="2402"/>
      <c r="Q52" s="2402"/>
    </row>
    <row r="53" spans="1:17" ht="25.5">
      <c r="A53"/>
      <c r="B53" s="2419" t="s">
        <v>2782</v>
      </c>
      <c r="C53"/>
      <c r="D53"/>
      <c r="E53" s="2418"/>
      <c r="F53"/>
      <c r="G53" s="2393" t="s">
        <v>20</v>
      </c>
      <c r="H53" s="2402"/>
      <c r="I53" s="2402"/>
      <c r="J53" s="2402"/>
      <c r="K53" s="2402"/>
      <c r="L53" s="2402"/>
      <c r="M53" s="2402"/>
      <c r="N53" s="2402"/>
      <c r="O53" s="2402"/>
      <c r="P53" s="2402"/>
      <c r="Q53" s="2402"/>
    </row>
    <row r="54" spans="1:17" ht="25.5">
      <c r="A54"/>
      <c r="B54" s="2419" t="s">
        <v>1288</v>
      </c>
      <c r="C54"/>
      <c r="D54"/>
      <c r="E54" s="2418"/>
      <c r="F54"/>
      <c r="G54" s="2393" t="s">
        <v>20</v>
      </c>
      <c r="H54" s="2402"/>
      <c r="I54" s="2402"/>
      <c r="J54" s="2402"/>
      <c r="K54" s="2402"/>
      <c r="L54" s="2402"/>
      <c r="M54" s="2402"/>
      <c r="N54" s="2402"/>
      <c r="O54" s="2402"/>
      <c r="P54" s="2402"/>
      <c r="Q54" s="2402"/>
    </row>
    <row r="55" spans="1:17">
      <c r="A55"/>
      <c r="B55" s="2419" t="s">
        <v>1418</v>
      </c>
      <c r="C55"/>
      <c r="D55"/>
      <c r="E55" s="2418"/>
      <c r="F55"/>
      <c r="G55" s="2393" t="s">
        <v>20</v>
      </c>
      <c r="H55" s="2402"/>
      <c r="I55" s="2402"/>
      <c r="J55" s="2402"/>
      <c r="K55" s="2402"/>
      <c r="L55" s="2402"/>
      <c r="M55" s="2402"/>
      <c r="N55" s="2402"/>
      <c r="O55" s="2402"/>
      <c r="P55" s="2402"/>
      <c r="Q55" s="2402"/>
    </row>
    <row r="56" spans="1:17" ht="38.25">
      <c r="A56"/>
      <c r="B56" s="2419" t="s">
        <v>945</v>
      </c>
      <c r="C56"/>
      <c r="D56"/>
      <c r="E56" s="2418"/>
      <c r="F56"/>
      <c r="G56" s="2393" t="s">
        <v>20</v>
      </c>
      <c r="H56" s="2402"/>
      <c r="I56" s="2402"/>
      <c r="J56" s="2402"/>
      <c r="K56" s="2402"/>
      <c r="L56" s="2402"/>
      <c r="M56" s="2402"/>
      <c r="N56" s="2402"/>
      <c r="O56" s="2402"/>
      <c r="P56" s="2402"/>
      <c r="Q56" s="2402"/>
    </row>
    <row r="57" spans="1:17">
      <c r="A57"/>
      <c r="B57" s="2417" t="s">
        <v>2783</v>
      </c>
      <c r="C57"/>
      <c r="D57"/>
      <c r="E57" s="2418"/>
      <c r="F57"/>
      <c r="G57" s="2393" t="s">
        <v>20</v>
      </c>
      <c r="H57" s="2404">
        <f t="shared" ref="H57:Q57" si="5">SUM(H52:H56)</f>
        <v>0</v>
      </c>
      <c r="I57" s="2404">
        <f t="shared" si="5"/>
        <v>0</v>
      </c>
      <c r="J57" s="2404">
        <f t="shared" si="5"/>
        <v>0</v>
      </c>
      <c r="K57" s="2404">
        <f t="shared" si="5"/>
        <v>0</v>
      </c>
      <c r="L57" s="2404">
        <f t="shared" si="5"/>
        <v>0</v>
      </c>
      <c r="M57" s="2404">
        <f t="shared" si="5"/>
        <v>0</v>
      </c>
      <c r="N57" s="2404">
        <f t="shared" si="5"/>
        <v>0</v>
      </c>
      <c r="O57" s="2404">
        <f t="shared" si="5"/>
        <v>0</v>
      </c>
      <c r="P57" s="2404">
        <f t="shared" si="5"/>
        <v>0</v>
      </c>
      <c r="Q57" s="2404">
        <f t="shared" si="5"/>
        <v>0</v>
      </c>
    </row>
    <row r="58" spans="1:17" ht="89.25">
      <c r="A58"/>
      <c r="B58" s="2420" t="s">
        <v>2784</v>
      </c>
      <c r="C58"/>
      <c r="D58"/>
      <c r="E58" s="2392"/>
      <c r="F58" s="2392"/>
      <c r="G58" s="2393" t="s">
        <v>20</v>
      </c>
      <c r="H58" s="2402"/>
      <c r="I58" s="2402"/>
      <c r="J58" s="2402"/>
      <c r="K58" s="2402"/>
      <c r="L58" s="2402"/>
      <c r="M58" s="2402"/>
      <c r="N58" s="2402"/>
      <c r="O58" s="2402"/>
      <c r="P58" s="2402"/>
      <c r="Q58" s="2402"/>
    </row>
    <row r="59" spans="1:17">
      <c r="A59"/>
      <c r="B59" s="2417" t="s">
        <v>2785</v>
      </c>
      <c r="C59"/>
      <c r="D59"/>
      <c r="E59" s="2418"/>
      <c r="F59"/>
      <c r="G59" s="2393" t="s">
        <v>20</v>
      </c>
      <c r="H59" s="2404">
        <f t="shared" ref="H59:Q59" si="6">+H57+H58</f>
        <v>0</v>
      </c>
      <c r="I59" s="2404">
        <f t="shared" si="6"/>
        <v>0</v>
      </c>
      <c r="J59" s="2404">
        <f t="shared" si="6"/>
        <v>0</v>
      </c>
      <c r="K59" s="2404">
        <f t="shared" si="6"/>
        <v>0</v>
      </c>
      <c r="L59" s="2404">
        <f t="shared" si="6"/>
        <v>0</v>
      </c>
      <c r="M59" s="2404">
        <f t="shared" si="6"/>
        <v>0</v>
      </c>
      <c r="N59" s="2404">
        <f t="shared" si="6"/>
        <v>0</v>
      </c>
      <c r="O59" s="2404">
        <f t="shared" si="6"/>
        <v>0</v>
      </c>
      <c r="P59" s="2404">
        <f t="shared" si="6"/>
        <v>0</v>
      </c>
      <c r="Q59" s="2404">
        <f t="shared" si="6"/>
        <v>0</v>
      </c>
    </row>
    <row r="60" spans="1:17">
      <c r="A60"/>
      <c r="B60" s="2392"/>
      <c r="C60" s="2392"/>
      <c r="D60" s="2392"/>
      <c r="E60" s="2392"/>
      <c r="F60" s="2392"/>
      <c r="G60" s="2393" t="s">
        <v>20</v>
      </c>
      <c r="H60" s="2421" t="str">
        <f t="shared" ref="H60:Q60" si="7">IF(ABS(H49-H59)&gt;0.1,"ERROR", "OK")</f>
        <v>OK</v>
      </c>
      <c r="I60" s="2421" t="str">
        <f t="shared" si="7"/>
        <v>OK</v>
      </c>
      <c r="J60" s="2421" t="str">
        <f t="shared" si="7"/>
        <v>OK</v>
      </c>
      <c r="K60" s="2421" t="str">
        <f t="shared" si="7"/>
        <v>OK</v>
      </c>
      <c r="L60" s="2421" t="str">
        <f t="shared" si="7"/>
        <v>OK</v>
      </c>
      <c r="M60" s="2421" t="str">
        <f t="shared" si="7"/>
        <v>OK</v>
      </c>
      <c r="N60" s="2421" t="str">
        <f t="shared" si="7"/>
        <v>OK</v>
      </c>
      <c r="O60" s="2421" t="str">
        <f t="shared" si="7"/>
        <v>OK</v>
      </c>
      <c r="P60" s="2421" t="str">
        <f t="shared" si="7"/>
        <v>OK</v>
      </c>
      <c r="Q60" s="2421" t="str">
        <f t="shared" si="7"/>
        <v>OK</v>
      </c>
    </row>
    <row r="61" spans="1:17">
      <c r="A61"/>
      <c r="B61" s="2392"/>
      <c r="C61" s="2392"/>
      <c r="D61" s="2392"/>
      <c r="E61" s="2392"/>
      <c r="F61" s="2392"/>
      <c r="G61"/>
      <c r="H61" s="2422"/>
      <c r="I61" s="2422"/>
      <c r="J61" s="2422"/>
      <c r="K61" s="2422"/>
      <c r="L61" s="2422"/>
      <c r="M61" s="2422"/>
      <c r="N61" s="2422"/>
      <c r="O61" s="2422"/>
      <c r="P61" s="2422"/>
      <c r="Q61" s="2422"/>
    </row>
    <row r="62" spans="1:17">
      <c r="A62"/>
      <c r="B62" s="2396" t="s">
        <v>2786</v>
      </c>
      <c r="C62"/>
      <c r="D62"/>
      <c r="E62"/>
      <c r="F62"/>
      <c r="G62"/>
      <c r="H62" s="2392"/>
      <c r="I62" s="2392"/>
      <c r="J62" s="2392"/>
      <c r="K62" s="2392"/>
      <c r="L62" s="2392"/>
      <c r="M62" s="2392"/>
      <c r="N62" s="2392"/>
      <c r="O62" s="2392"/>
      <c r="P62" s="2392"/>
      <c r="Q62" s="2392"/>
    </row>
    <row r="63" spans="1:17" ht="63.75">
      <c r="A63"/>
      <c r="B63" s="2419" t="s">
        <v>2787</v>
      </c>
      <c r="C63"/>
      <c r="D63"/>
      <c r="E63"/>
      <c r="F63"/>
      <c r="G63" s="2393" t="s">
        <v>20</v>
      </c>
      <c r="H63" s="2402"/>
      <c r="I63" s="2402"/>
      <c r="J63" s="2402"/>
      <c r="K63" s="2402"/>
      <c r="L63" s="2402"/>
      <c r="M63" s="2402"/>
      <c r="N63" s="2402"/>
      <c r="O63" s="2402"/>
      <c r="P63" s="2402"/>
      <c r="Q63" s="2402"/>
    </row>
    <row r="64" spans="1:17">
      <c r="A64"/>
      <c r="B64" s="2403" t="s">
        <v>2777</v>
      </c>
      <c r="C64"/>
      <c r="D64"/>
      <c r="E64"/>
      <c r="F64"/>
      <c r="G64" s="2393" t="s">
        <v>20</v>
      </c>
      <c r="H64" s="2402"/>
      <c r="I64" s="2402"/>
      <c r="J64" s="2402"/>
      <c r="K64" s="2402"/>
      <c r="L64" s="2402"/>
      <c r="M64" s="2402"/>
      <c r="N64" s="2402"/>
      <c r="O64" s="2402"/>
      <c r="P64" s="2402"/>
      <c r="Q64" s="2402"/>
    </row>
    <row r="65" spans="1:17">
      <c r="A65"/>
      <c r="B65" s="2403" t="s">
        <v>2777</v>
      </c>
      <c r="C65"/>
      <c r="D65"/>
      <c r="E65"/>
      <c r="F65"/>
      <c r="G65" s="2393" t="s">
        <v>20</v>
      </c>
      <c r="H65" s="2402"/>
      <c r="I65" s="2402"/>
      <c r="J65" s="2402"/>
      <c r="K65" s="2402"/>
      <c r="L65" s="2402"/>
      <c r="M65" s="2402"/>
      <c r="N65" s="2402"/>
      <c r="O65" s="2402"/>
      <c r="P65" s="2402"/>
      <c r="Q65" s="2402"/>
    </row>
    <row r="66" spans="1:17">
      <c r="A66"/>
      <c r="B66" s="2403" t="s">
        <v>2777</v>
      </c>
      <c r="C66"/>
      <c r="D66"/>
      <c r="E66"/>
      <c r="F66"/>
      <c r="G66" s="2393" t="s">
        <v>20</v>
      </c>
      <c r="H66" s="2402"/>
      <c r="I66" s="2402"/>
      <c r="J66" s="2402"/>
      <c r="K66" s="2402"/>
      <c r="L66" s="2402"/>
      <c r="M66" s="2402"/>
      <c r="N66" s="2402"/>
      <c r="O66" s="2402"/>
      <c r="P66" s="2402"/>
      <c r="Q66" s="2402"/>
    </row>
    <row r="67" spans="1:17" ht="89.25">
      <c r="A67"/>
      <c r="B67" s="2419" t="s">
        <v>2788</v>
      </c>
      <c r="C67"/>
      <c r="D67"/>
      <c r="E67"/>
      <c r="F67"/>
      <c r="G67" s="2393" t="s">
        <v>20</v>
      </c>
      <c r="H67" s="2404">
        <f t="shared" ref="H67" si="8">SUM(H63:H66)</f>
        <v>0</v>
      </c>
      <c r="I67" s="2404">
        <f t="shared" ref="I67:Q67" si="9">SUM(I63:I66)</f>
        <v>0</v>
      </c>
      <c r="J67" s="2404">
        <f t="shared" si="9"/>
        <v>0</v>
      </c>
      <c r="K67" s="2404">
        <f t="shared" si="9"/>
        <v>0</v>
      </c>
      <c r="L67" s="2404">
        <f t="shared" si="9"/>
        <v>0</v>
      </c>
      <c r="M67" s="2404">
        <f t="shared" si="9"/>
        <v>0</v>
      </c>
      <c r="N67" s="2404">
        <f t="shared" si="9"/>
        <v>0</v>
      </c>
      <c r="O67" s="2404">
        <f t="shared" si="9"/>
        <v>0</v>
      </c>
      <c r="P67" s="2404">
        <f t="shared" si="9"/>
        <v>0</v>
      </c>
      <c r="Q67" s="2404">
        <f t="shared" si="9"/>
        <v>0</v>
      </c>
    </row>
    <row r="68" spans="1:17" ht="25.5">
      <c r="A68"/>
      <c r="B68" s="2419" t="s">
        <v>2789</v>
      </c>
      <c r="C68"/>
      <c r="D68"/>
      <c r="E68"/>
      <c r="F68"/>
      <c r="G68" s="2393" t="s">
        <v>20</v>
      </c>
      <c r="H68" s="2402"/>
      <c r="I68" s="2402"/>
      <c r="J68" s="2402"/>
      <c r="K68" s="2402"/>
      <c r="L68" s="2402"/>
      <c r="M68" s="2402"/>
      <c r="N68" s="2402"/>
      <c r="O68" s="2402"/>
      <c r="P68" s="2402"/>
      <c r="Q68" s="2402"/>
    </row>
    <row r="69" spans="1:17" ht="25.5">
      <c r="A69"/>
      <c r="B69" s="2419" t="s">
        <v>2790</v>
      </c>
      <c r="C69"/>
      <c r="D69"/>
      <c r="E69"/>
      <c r="F69" s="2392"/>
      <c r="G69" s="2393" t="s">
        <v>20</v>
      </c>
      <c r="H69" s="2404">
        <f t="shared" ref="H69:Q69" si="10">H67-H68</f>
        <v>0</v>
      </c>
      <c r="I69" s="2404">
        <f t="shared" si="10"/>
        <v>0</v>
      </c>
      <c r="J69" s="2404">
        <f t="shared" si="10"/>
        <v>0</v>
      </c>
      <c r="K69" s="2404">
        <f t="shared" si="10"/>
        <v>0</v>
      </c>
      <c r="L69" s="2404">
        <f t="shared" si="10"/>
        <v>0</v>
      </c>
      <c r="M69" s="2404">
        <f t="shared" si="10"/>
        <v>0</v>
      </c>
      <c r="N69" s="2404">
        <f t="shared" si="10"/>
        <v>0</v>
      </c>
      <c r="O69" s="2404">
        <f t="shared" si="10"/>
        <v>0</v>
      </c>
      <c r="P69" s="2404">
        <f t="shared" si="10"/>
        <v>0</v>
      </c>
      <c r="Q69" s="2404">
        <f t="shared" si="10"/>
        <v>0</v>
      </c>
    </row>
    <row r="70" spans="1:17">
      <c r="A70"/>
      <c r="B70" t="s">
        <v>971</v>
      </c>
      <c r="C70"/>
      <c r="D70"/>
      <c r="E70"/>
      <c r="F70"/>
      <c r="G70" s="2392"/>
      <c r="H70" s="2421" t="str">
        <f t="shared" ref="H70:Q70" si="11">IF(ABS(H69)&gt;0.1,"ERR","OK")</f>
        <v>OK</v>
      </c>
      <c r="I70" s="2421" t="str">
        <f t="shared" si="11"/>
        <v>OK</v>
      </c>
      <c r="J70" s="2421" t="str">
        <f t="shared" si="11"/>
        <v>OK</v>
      </c>
      <c r="K70" s="2421" t="str">
        <f t="shared" si="11"/>
        <v>OK</v>
      </c>
      <c r="L70" s="2421" t="str">
        <f t="shared" si="11"/>
        <v>OK</v>
      </c>
      <c r="M70" s="2421" t="str">
        <f t="shared" si="11"/>
        <v>OK</v>
      </c>
      <c r="N70" s="2421" t="str">
        <f t="shared" si="11"/>
        <v>OK</v>
      </c>
      <c r="O70" s="2421" t="str">
        <f t="shared" si="11"/>
        <v>OK</v>
      </c>
      <c r="P70" s="2421" t="str">
        <f t="shared" si="11"/>
        <v>OK</v>
      </c>
      <c r="Q70" s="2421" t="str">
        <f t="shared" si="11"/>
        <v>OK</v>
      </c>
    </row>
    <row r="71" spans="1:17">
      <c r="A71"/>
      <c r="B71"/>
      <c r="C71"/>
      <c r="D71"/>
      <c r="E71"/>
      <c r="F71"/>
      <c r="G71"/>
      <c r="H71"/>
      <c r="I71"/>
      <c r="J71"/>
      <c r="K71"/>
      <c r="L71"/>
      <c r="M71"/>
      <c r="N71"/>
      <c r="O71"/>
      <c r="P71"/>
      <c r="Q71"/>
    </row>
    <row r="922" spans="1:1" hidden="1">
      <c r="A922" s="164" t="s">
        <v>0</v>
      </c>
    </row>
    <row r="923" spans="1:1" hidden="1">
      <c r="A923" s="67" t="s">
        <v>238</v>
      </c>
    </row>
    <row r="924" spans="1:1" hidden="1">
      <c r="A924" s="67" t="s">
        <v>237</v>
      </c>
    </row>
    <row r="925" spans="1:1" hidden="1">
      <c r="A925" s="67" t="s">
        <v>236</v>
      </c>
    </row>
    <row r="926" spans="1:1" hidden="1">
      <c r="A926" s="67" t="s">
        <v>4</v>
      </c>
    </row>
    <row r="927" spans="1:1" hidden="1">
      <c r="A927" s="67" t="s">
        <v>235</v>
      </c>
    </row>
  </sheetData>
  <mergeCells count="1">
    <mergeCell ref="J7:Q7"/>
  </mergeCells>
  <dataValidations count="2">
    <dataValidation type="list" allowBlank="1" showInputMessage="1" showErrorMessage="1" sqref="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formula1>A66458:A66463</formula1>
    </dataValidation>
    <dataValidation type="list" allowBlank="1" showInputMessage="1" showErrorMessage="1" sqref="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1">
      <formula1>A922:A927</formula1>
    </dataValidation>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sheetPr>
    <tabColor theme="2" tint="-0.249977111117893"/>
  </sheetPr>
  <dimension ref="A1:Z999982"/>
  <sheetViews>
    <sheetView zoomScale="80" zoomScaleNormal="80" workbookViewId="0">
      <selection activeCell="B32" sqref="B32"/>
    </sheetView>
  </sheetViews>
  <sheetFormatPr defaultRowHeight="12.75"/>
  <cols>
    <col min="1" max="1" width="1.25" customWidth="1"/>
    <col min="2" max="2" width="45" bestFit="1" customWidth="1"/>
    <col min="3" max="3" width="20" customWidth="1"/>
    <col min="4" max="4" width="57.125" customWidth="1"/>
    <col min="5" max="5" width="7.625" customWidth="1"/>
    <col min="6" max="6" width="6" customWidth="1"/>
    <col min="7" max="7" width="11.625" customWidth="1"/>
    <col min="10" max="10" width="12.25" customWidth="1"/>
  </cols>
  <sheetData>
    <row r="1" spans="1:26" ht="24.75">
      <c r="A1" s="1720" t="s">
        <v>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246</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2927</v>
      </c>
    </row>
    <row r="7" spans="1:26" ht="15">
      <c r="H7" s="1723" t="s">
        <v>152</v>
      </c>
      <c r="I7" s="1724"/>
      <c r="J7" s="1723" t="s">
        <v>151</v>
      </c>
      <c r="K7" s="1732"/>
      <c r="L7" s="1732"/>
      <c r="M7" s="1732"/>
      <c r="N7" s="1732"/>
      <c r="O7" s="1732"/>
      <c r="P7" s="1732"/>
      <c r="Q7" s="1732"/>
    </row>
    <row r="8" spans="1:26" ht="15">
      <c r="B8" s="1740" t="s">
        <v>244</v>
      </c>
      <c r="C8" s="1740" t="s">
        <v>243</v>
      </c>
      <c r="D8" s="1740" t="s">
        <v>242</v>
      </c>
      <c r="E8" s="1740" t="s">
        <v>241</v>
      </c>
      <c r="F8" s="1740" t="s">
        <v>240</v>
      </c>
      <c r="G8" s="1726" t="s">
        <v>239</v>
      </c>
      <c r="H8" s="1725">
        <v>2012</v>
      </c>
      <c r="I8" s="1725">
        <v>2013</v>
      </c>
      <c r="J8" s="1725">
        <v>2014</v>
      </c>
      <c r="K8" s="1725">
        <v>2015</v>
      </c>
      <c r="L8" s="1725">
        <v>2016</v>
      </c>
      <c r="M8" s="1725">
        <v>2017</v>
      </c>
      <c r="N8" s="1725">
        <v>2018</v>
      </c>
      <c r="O8" s="1725">
        <v>2019</v>
      </c>
      <c r="P8" s="1725">
        <v>2020</v>
      </c>
      <c r="Q8" s="1725">
        <v>2021</v>
      </c>
    </row>
    <row r="9" spans="1:26">
      <c r="B9" s="1655" t="s">
        <v>2928</v>
      </c>
      <c r="C9" s="1655" t="s">
        <v>2929</v>
      </c>
      <c r="D9" s="1655" t="s">
        <v>2930</v>
      </c>
      <c r="E9" s="1655"/>
      <c r="F9" s="1655" t="s">
        <v>20</v>
      </c>
      <c r="G9" s="2505">
        <f t="shared" ref="G9:G14" si="0">SUM(J9:Q9)</f>
        <v>0</v>
      </c>
      <c r="H9" s="1731"/>
      <c r="I9" s="1731"/>
      <c r="J9" s="2506"/>
      <c r="K9" s="1731"/>
      <c r="L9" s="1731"/>
      <c r="M9" s="1731"/>
      <c r="N9" s="1731"/>
      <c r="O9" s="1731"/>
      <c r="P9" s="1731"/>
      <c r="Q9" s="1731"/>
    </row>
    <row r="10" spans="1:26">
      <c r="B10" s="1729" t="str">
        <f t="shared" ref="B10:C12" si="1">B9</f>
        <v>Compliance with legislative safety requirements</v>
      </c>
      <c r="C10" s="1729" t="str">
        <f t="shared" si="1"/>
        <v>Annual expenditure</v>
      </c>
      <c r="D10" s="1729" t="s">
        <v>1407</v>
      </c>
      <c r="E10" s="1655"/>
      <c r="F10" s="1729" t="s">
        <v>20</v>
      </c>
      <c r="G10" s="2505">
        <f t="shared" si="0"/>
        <v>0</v>
      </c>
      <c r="H10" s="1731"/>
      <c r="I10" s="1731"/>
      <c r="J10" s="2506"/>
      <c r="K10" s="1731"/>
      <c r="L10" s="1731"/>
      <c r="M10" s="1731"/>
      <c r="N10" s="1731"/>
      <c r="O10" s="1731"/>
      <c r="P10" s="1731"/>
      <c r="Q10" s="1731"/>
    </row>
    <row r="11" spans="1:26">
      <c r="B11" s="1729" t="str">
        <f t="shared" si="1"/>
        <v>Compliance with legislative safety requirements</v>
      </c>
      <c r="C11" s="1729" t="str">
        <f t="shared" si="1"/>
        <v>Annual expenditure</v>
      </c>
      <c r="D11" s="1729" t="s">
        <v>1407</v>
      </c>
      <c r="E11" s="1655"/>
      <c r="F11" s="1729" t="s">
        <v>20</v>
      </c>
      <c r="G11" s="2505">
        <f t="shared" si="0"/>
        <v>0</v>
      </c>
      <c r="H11" s="1731"/>
      <c r="I11" s="1731"/>
      <c r="J11" s="2506"/>
      <c r="K11" s="1731"/>
      <c r="L11" s="1731"/>
      <c r="M11" s="1731"/>
      <c r="N11" s="1731"/>
      <c r="O11" s="1731"/>
      <c r="P11" s="1731"/>
      <c r="Q11" s="1731"/>
    </row>
    <row r="12" spans="1:26">
      <c r="B12" s="1729" t="str">
        <f t="shared" si="1"/>
        <v>Compliance with legislative safety requirements</v>
      </c>
      <c r="C12" s="1729" t="str">
        <f t="shared" si="1"/>
        <v>Annual expenditure</v>
      </c>
      <c r="D12" s="1729" t="s">
        <v>1407</v>
      </c>
      <c r="E12" s="1655"/>
      <c r="F12" s="1729" t="s">
        <v>20</v>
      </c>
      <c r="G12" s="2505">
        <f t="shared" si="0"/>
        <v>0</v>
      </c>
      <c r="H12" s="1731"/>
      <c r="I12" s="1731"/>
      <c r="J12" s="2506"/>
      <c r="K12" s="1731"/>
      <c r="L12" s="1731"/>
      <c r="M12" s="1731"/>
      <c r="N12" s="1731"/>
      <c r="O12" s="1731"/>
      <c r="P12" s="1731"/>
      <c r="Q12" s="1731"/>
    </row>
    <row r="13" spans="1:26">
      <c r="B13" s="1729" t="str">
        <f>B11</f>
        <v>Compliance with legislative safety requirements</v>
      </c>
      <c r="C13" s="1729" t="str">
        <f>C12</f>
        <v>Annual expenditure</v>
      </c>
      <c r="D13" s="1729" t="s">
        <v>1407</v>
      </c>
      <c r="E13" s="1655"/>
      <c r="F13" s="1729" t="s">
        <v>20</v>
      </c>
      <c r="G13" s="2505">
        <f t="shared" si="0"/>
        <v>0</v>
      </c>
      <c r="H13" s="1731"/>
      <c r="I13" s="1731"/>
      <c r="J13" s="2506"/>
      <c r="K13" s="1731"/>
      <c r="L13" s="1731"/>
      <c r="M13" s="1731"/>
      <c r="N13" s="1731"/>
      <c r="O13" s="1731"/>
      <c r="P13" s="1731"/>
      <c r="Q13" s="1731"/>
    </row>
    <row r="14" spans="1:26">
      <c r="B14" s="1729" t="str">
        <f>B12</f>
        <v>Compliance with legislative safety requirements</v>
      </c>
      <c r="C14" s="1655" t="s">
        <v>2931</v>
      </c>
      <c r="D14" s="1729"/>
      <c r="E14" s="1655"/>
      <c r="F14" s="1655" t="s">
        <v>20</v>
      </c>
      <c r="G14" s="2505">
        <f t="shared" si="0"/>
        <v>0</v>
      </c>
      <c r="H14" s="1731"/>
      <c r="I14" s="1731"/>
      <c r="J14" s="2507">
        <f t="shared" ref="J14:Q14" si="2">SUM(J9:J13)</f>
        <v>0</v>
      </c>
      <c r="K14" s="2507">
        <f t="shared" si="2"/>
        <v>0</v>
      </c>
      <c r="L14" s="2507">
        <f t="shared" si="2"/>
        <v>0</v>
      </c>
      <c r="M14" s="2507">
        <f t="shared" si="2"/>
        <v>0</v>
      </c>
      <c r="N14" s="2507">
        <f t="shared" si="2"/>
        <v>0</v>
      </c>
      <c r="O14" s="2507">
        <f t="shared" si="2"/>
        <v>0</v>
      </c>
      <c r="P14" s="2507">
        <f t="shared" si="2"/>
        <v>0</v>
      </c>
      <c r="Q14" s="2507">
        <f t="shared" si="2"/>
        <v>0</v>
      </c>
    </row>
    <row r="999977" spans="1:1">
      <c r="A999977" t="s">
        <v>993</v>
      </c>
    </row>
    <row r="999978" spans="1:1">
      <c r="A999978" t="s">
        <v>238</v>
      </c>
    </row>
    <row r="999979" spans="1:1">
      <c r="A999979" t="s">
        <v>237</v>
      </c>
    </row>
    <row r="999980" spans="1:1">
      <c r="A999980" t="s">
        <v>236</v>
      </c>
    </row>
    <row r="999981" spans="1:1">
      <c r="A999981" t="s">
        <v>4</v>
      </c>
    </row>
    <row r="999982" spans="1:1">
      <c r="A999982" t="s">
        <v>235</v>
      </c>
    </row>
  </sheetData>
  <dataValidations count="1">
    <dataValidation type="list" allowBlank="1" showInputMessage="1" showErrorMessage="1" sqref="A1">
      <formula1>$A$999977:$A$999982</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sheetPr>
    <tabColor theme="2" tint="-0.249977111117893"/>
  </sheetPr>
  <dimension ref="A1:W999987"/>
  <sheetViews>
    <sheetView zoomScale="80" zoomScaleNormal="80" workbookViewId="0">
      <selection activeCell="C34" sqref="C34"/>
    </sheetView>
  </sheetViews>
  <sheetFormatPr defaultRowHeight="12.75"/>
  <cols>
    <col min="1" max="1" width="26.75" bestFit="1" customWidth="1"/>
    <col min="2" max="2" width="25.125" style="1735" customWidth="1"/>
    <col min="3" max="3" width="23.875" customWidth="1"/>
  </cols>
  <sheetData>
    <row r="1" spans="1:23" ht="24.75">
      <c r="A1" s="1720" t="s">
        <v>235</v>
      </c>
      <c r="B1" s="2216" t="s">
        <v>1745</v>
      </c>
      <c r="C1" s="1743"/>
      <c r="D1" s="1743"/>
      <c r="E1" s="1743"/>
      <c r="F1" s="1743"/>
      <c r="G1" s="1743"/>
      <c r="H1" s="1743"/>
      <c r="I1" s="1743"/>
      <c r="J1" s="1743"/>
      <c r="K1" s="1743"/>
      <c r="L1" s="1743"/>
      <c r="M1" s="1743"/>
      <c r="N1" s="1743"/>
      <c r="O1" s="1743"/>
      <c r="P1" s="1743"/>
      <c r="Q1" s="1743"/>
      <c r="R1" s="1743"/>
      <c r="S1" s="1743"/>
      <c r="T1" s="1743"/>
      <c r="U1" s="1743"/>
      <c r="V1" s="1743"/>
      <c r="W1" s="1743"/>
    </row>
    <row r="2" spans="1:23" ht="24.75">
      <c r="A2" s="1721" t="s">
        <v>1744</v>
      </c>
      <c r="B2" s="2216" t="s">
        <v>1745</v>
      </c>
      <c r="C2" s="1743"/>
      <c r="D2" s="1743"/>
      <c r="E2" s="1743"/>
      <c r="F2" s="1743"/>
      <c r="G2" s="1743"/>
      <c r="H2" s="1743"/>
      <c r="I2" s="1743"/>
      <c r="J2" s="1743"/>
      <c r="K2" s="1743"/>
      <c r="L2" s="1743"/>
      <c r="M2" s="1743"/>
      <c r="N2" s="1743"/>
      <c r="O2" s="1743"/>
      <c r="P2" s="1743"/>
      <c r="Q2" s="1743"/>
      <c r="R2" s="1743"/>
      <c r="S2" s="1743"/>
      <c r="T2" s="1743"/>
      <c r="U2" s="1743"/>
      <c r="V2" s="1743"/>
      <c r="W2" s="1743"/>
    </row>
    <row r="3" spans="1:23" ht="24.75">
      <c r="A3" s="1722" t="s">
        <v>1709</v>
      </c>
      <c r="B3" s="2217" t="s">
        <v>1745</v>
      </c>
      <c r="C3" s="1742"/>
      <c r="D3" s="1742"/>
      <c r="E3" s="1742"/>
      <c r="F3" s="1742"/>
      <c r="G3" s="1742"/>
      <c r="H3" s="1742"/>
      <c r="I3" s="1742"/>
      <c r="J3" s="1742"/>
      <c r="K3" s="1742"/>
      <c r="L3" s="1742"/>
      <c r="M3" s="1742"/>
      <c r="N3" s="1742"/>
      <c r="O3" s="1742"/>
      <c r="P3" s="1742"/>
      <c r="Q3" s="1742"/>
      <c r="R3" s="1742"/>
      <c r="S3" s="1742"/>
      <c r="T3" s="1742"/>
      <c r="U3" s="1742"/>
      <c r="V3" s="1742"/>
      <c r="W3" s="1742"/>
    </row>
    <row r="4" spans="1:23">
      <c r="A4" s="1737"/>
      <c r="B4" s="2218"/>
      <c r="C4" s="1737"/>
      <c r="D4" s="1737"/>
      <c r="E4" s="1737"/>
      <c r="F4" s="1737"/>
      <c r="G4" s="1737"/>
      <c r="H4" s="1737"/>
      <c r="I4" s="1737"/>
      <c r="J4" s="1737"/>
      <c r="K4" s="1737"/>
      <c r="L4" s="1737"/>
      <c r="M4" s="1737"/>
      <c r="N4" s="1737"/>
      <c r="O4" s="1737"/>
      <c r="P4" s="1737"/>
      <c r="Q4" s="1737"/>
      <c r="R4" s="1737"/>
      <c r="S4" s="1737"/>
      <c r="T4" s="1737"/>
      <c r="U4" s="1737"/>
      <c r="V4" s="1737"/>
      <c r="W4" s="1737"/>
    </row>
    <row r="5" spans="1:23">
      <c r="A5" s="1659" t="s">
        <v>2416</v>
      </c>
    </row>
    <row r="7" spans="1:23" ht="15">
      <c r="E7" s="1723" t="s">
        <v>152</v>
      </c>
      <c r="F7" s="1724"/>
      <c r="G7" s="1723" t="s">
        <v>151</v>
      </c>
      <c r="H7" s="1732"/>
      <c r="I7" s="1732"/>
      <c r="J7" s="1732"/>
      <c r="K7" s="1732"/>
      <c r="L7" s="1732"/>
      <c r="M7" s="1732"/>
      <c r="N7" s="1732"/>
    </row>
    <row r="8" spans="1:23" ht="15">
      <c r="B8" s="1726" t="s">
        <v>244</v>
      </c>
      <c r="C8" s="1740" t="s">
        <v>243</v>
      </c>
      <c r="D8" s="1740" t="s">
        <v>240</v>
      </c>
      <c r="E8" s="1725">
        <v>2012</v>
      </c>
      <c r="F8" s="1725">
        <v>2013</v>
      </c>
      <c r="G8" s="1725">
        <v>2014</v>
      </c>
      <c r="H8" s="1725">
        <v>2015</v>
      </c>
      <c r="I8" s="1725">
        <v>2016</v>
      </c>
      <c r="J8" s="1725">
        <v>2017</v>
      </c>
      <c r="K8" s="1725">
        <v>2018</v>
      </c>
      <c r="L8" s="1725">
        <v>2019</v>
      </c>
      <c r="M8" s="1725">
        <v>2020</v>
      </c>
      <c r="N8" s="1725">
        <v>2021</v>
      </c>
    </row>
    <row r="9" spans="1:23" ht="15">
      <c r="B9" s="1726" t="s">
        <v>2417</v>
      </c>
      <c r="C9" s="1740" t="s">
        <v>2418</v>
      </c>
      <c r="D9" s="1740" t="s">
        <v>1771</v>
      </c>
      <c r="E9" s="1725" t="s">
        <v>1770</v>
      </c>
      <c r="F9" s="1725" t="s">
        <v>1770</v>
      </c>
      <c r="G9" s="2219"/>
      <c r="H9" s="2219"/>
      <c r="I9" s="2219"/>
      <c r="J9" s="2219"/>
      <c r="K9" s="2219"/>
      <c r="L9" s="2219"/>
      <c r="M9" s="2219"/>
      <c r="N9" s="2219"/>
    </row>
    <row r="10" spans="1:23" ht="15">
      <c r="B10" s="1726" t="s">
        <v>2417</v>
      </c>
      <c r="C10" s="1740" t="s">
        <v>2419</v>
      </c>
      <c r="D10" s="1740" t="s">
        <v>1771</v>
      </c>
      <c r="E10" s="1725" t="s">
        <v>1770</v>
      </c>
      <c r="F10" s="1725" t="s">
        <v>1770</v>
      </c>
      <c r="G10" s="2219"/>
      <c r="H10" s="2219"/>
      <c r="I10" s="2219"/>
      <c r="J10" s="2219"/>
      <c r="K10" s="2219"/>
      <c r="L10" s="2219"/>
      <c r="M10" s="2219"/>
      <c r="N10" s="2219"/>
    </row>
    <row r="11" spans="1:23" ht="15">
      <c r="B11" s="1726" t="s">
        <v>2420</v>
      </c>
      <c r="C11" s="1740" t="s">
        <v>2418</v>
      </c>
      <c r="D11" s="1740" t="s">
        <v>1771</v>
      </c>
      <c r="E11" s="1725" t="s">
        <v>1770</v>
      </c>
      <c r="F11" s="1725" t="s">
        <v>1770</v>
      </c>
      <c r="G11" s="2219"/>
      <c r="H11" s="2219"/>
      <c r="I11" s="2219"/>
      <c r="J11" s="2219"/>
      <c r="K11" s="2219"/>
      <c r="L11" s="2219"/>
      <c r="M11" s="2219"/>
      <c r="N11" s="2219"/>
    </row>
    <row r="12" spans="1:23" ht="15">
      <c r="B12" s="1726" t="s">
        <v>2420</v>
      </c>
      <c r="C12" s="1740" t="s">
        <v>2419</v>
      </c>
      <c r="D12" s="1740" t="s">
        <v>1771</v>
      </c>
      <c r="E12" s="1725" t="s">
        <v>1770</v>
      </c>
      <c r="F12" s="1725" t="s">
        <v>1770</v>
      </c>
      <c r="G12" s="2219"/>
      <c r="H12" s="2219"/>
      <c r="I12" s="2219"/>
      <c r="J12" s="2219"/>
      <c r="K12" s="2219"/>
      <c r="L12" s="2219"/>
      <c r="M12" s="2219"/>
      <c r="N12" s="2219"/>
    </row>
    <row r="13" spans="1:23" ht="15">
      <c r="B13" s="2220" t="s">
        <v>2421</v>
      </c>
      <c r="C13" s="2221"/>
      <c r="D13" s="2221" t="s">
        <v>1771</v>
      </c>
      <c r="E13" s="2222" t="s">
        <v>1770</v>
      </c>
      <c r="F13" s="2222" t="s">
        <v>1770</v>
      </c>
      <c r="G13" s="2222"/>
      <c r="H13" s="2222"/>
      <c r="I13" s="2222"/>
      <c r="J13" s="2222"/>
      <c r="K13" s="2222"/>
      <c r="L13" s="2222"/>
      <c r="M13" s="2222"/>
      <c r="N13" s="2222"/>
    </row>
    <row r="14" spans="1:23" ht="30">
      <c r="B14" s="2220" t="s">
        <v>2422</v>
      </c>
      <c r="C14" s="2221"/>
      <c r="D14" s="2221" t="s">
        <v>1771</v>
      </c>
      <c r="E14" s="2222" t="s">
        <v>1770</v>
      </c>
      <c r="F14" s="2222" t="s">
        <v>1770</v>
      </c>
      <c r="G14" s="2222"/>
      <c r="H14" s="2222"/>
      <c r="I14" s="2222"/>
      <c r="J14" s="2222"/>
      <c r="K14" s="2222"/>
      <c r="L14" s="2222"/>
      <c r="M14" s="2222"/>
      <c r="N14" s="2222"/>
    </row>
    <row r="15" spans="1:23" ht="30">
      <c r="B15" s="1726" t="s">
        <v>2423</v>
      </c>
      <c r="C15" s="1740" t="s">
        <v>2424</v>
      </c>
      <c r="D15" s="1740" t="s">
        <v>1771</v>
      </c>
      <c r="E15" s="1725" t="s">
        <v>1770</v>
      </c>
      <c r="F15" s="1725" t="s">
        <v>1770</v>
      </c>
      <c r="G15" s="2219"/>
      <c r="H15" s="2219"/>
      <c r="I15" s="2219"/>
      <c r="J15" s="2219"/>
      <c r="K15" s="2219"/>
      <c r="L15" s="2219"/>
      <c r="M15" s="2219"/>
      <c r="N15" s="2219"/>
    </row>
    <row r="16" spans="1:23" ht="15">
      <c r="B16" s="1660" t="s">
        <v>2425</v>
      </c>
      <c r="C16" s="1740" t="s">
        <v>2424</v>
      </c>
      <c r="D16" s="1740" t="s">
        <v>1771</v>
      </c>
      <c r="E16" s="1725" t="s">
        <v>1770</v>
      </c>
      <c r="F16" s="1725" t="s">
        <v>1770</v>
      </c>
      <c r="G16" s="2219"/>
      <c r="H16" s="2219"/>
      <c r="I16" s="2219"/>
      <c r="J16" s="2219"/>
      <c r="K16" s="2219"/>
      <c r="L16" s="2219"/>
      <c r="M16" s="2219"/>
      <c r="N16" s="2219"/>
    </row>
    <row r="17" spans="2:14" ht="15">
      <c r="B17" s="2223"/>
      <c r="C17" s="2224"/>
      <c r="D17" s="2224"/>
      <c r="E17" s="1733"/>
      <c r="F17" s="1733"/>
      <c r="G17" s="1733"/>
      <c r="H17" s="1733"/>
      <c r="I17" s="1733"/>
      <c r="J17" s="1733"/>
      <c r="K17" s="1733"/>
      <c r="L17" s="1733"/>
      <c r="M17" s="1733"/>
      <c r="N17" s="1733"/>
    </row>
    <row r="18" spans="2:14" ht="15">
      <c r="B18" s="2223"/>
      <c r="C18" s="2224"/>
      <c r="D18" s="2224"/>
      <c r="E18" s="1733"/>
      <c r="F18" s="1733"/>
      <c r="G18" s="1733"/>
      <c r="H18" s="1733"/>
      <c r="I18" s="1733"/>
      <c r="J18" s="1733"/>
      <c r="K18" s="1733"/>
      <c r="L18" s="1733"/>
      <c r="M18" s="1733"/>
      <c r="N18" s="1733"/>
    </row>
    <row r="19" spans="2:14" ht="15">
      <c r="B19" s="2223"/>
      <c r="C19" s="2224"/>
      <c r="D19" s="2224"/>
      <c r="E19" s="1733"/>
      <c r="F19" s="1733"/>
      <c r="G19" s="1733"/>
      <c r="H19" s="1733"/>
      <c r="I19" s="1733"/>
      <c r="J19" s="1733"/>
      <c r="K19" s="1733"/>
      <c r="L19" s="1733"/>
      <c r="M19" s="1733"/>
      <c r="N19" s="1733"/>
    </row>
    <row r="20" spans="2:14" ht="15">
      <c r="B20" s="2223"/>
      <c r="C20" s="2224"/>
      <c r="D20" s="2224"/>
      <c r="E20" s="1733"/>
      <c r="F20" s="1733"/>
      <c r="G20" s="1733"/>
      <c r="H20" s="1733"/>
      <c r="I20" s="1733"/>
      <c r="J20" s="1733"/>
      <c r="K20" s="1733"/>
      <c r="L20" s="1733"/>
      <c r="M20" s="1733"/>
      <c r="N20" s="1733"/>
    </row>
    <row r="21" spans="2:14">
      <c r="B21" s="2218"/>
      <c r="C21" s="1737"/>
      <c r="D21" s="1737"/>
      <c r="E21" s="1737"/>
      <c r="F21" s="1737"/>
      <c r="G21" s="1737"/>
      <c r="H21" s="1737"/>
      <c r="I21" s="1737"/>
      <c r="J21" s="1737"/>
      <c r="K21" s="1737"/>
      <c r="L21" s="1737"/>
      <c r="M21" s="1737"/>
      <c r="N21" s="1737"/>
    </row>
    <row r="22" spans="2:14">
      <c r="B22" s="2218"/>
      <c r="C22" s="1737"/>
      <c r="D22" s="1737"/>
      <c r="E22" s="2225"/>
      <c r="F22" s="2225"/>
      <c r="G22" s="2225"/>
      <c r="H22" s="2225"/>
      <c r="I22" s="2225"/>
      <c r="J22" s="2225"/>
      <c r="K22" s="2225"/>
      <c r="L22" s="2225"/>
      <c r="M22" s="2225"/>
      <c r="N22" s="2225"/>
    </row>
    <row r="999982" spans="1:1">
      <c r="A999982" t="s">
        <v>993</v>
      </c>
    </row>
    <row r="999983" spans="1:1">
      <c r="A999983" t="s">
        <v>238</v>
      </c>
    </row>
    <row r="999984" spans="1:1">
      <c r="A999984" t="s">
        <v>237</v>
      </c>
    </row>
    <row r="999985" spans="1:1">
      <c r="A999985" t="s">
        <v>236</v>
      </c>
    </row>
    <row r="999986" spans="1:1">
      <c r="A999986" t="s">
        <v>4</v>
      </c>
    </row>
    <row r="999987" spans="1:1">
      <c r="A999987" t="s">
        <v>235</v>
      </c>
    </row>
  </sheetData>
  <dataValidations count="1">
    <dataValidation type="list" allowBlank="1" showInputMessage="1" showErrorMessage="1" sqref="A1">
      <formula1>$A$999982:$A$999987</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sheetPr>
    <tabColor theme="2" tint="-0.249977111117893"/>
  </sheetPr>
  <dimension ref="A1:Z1000501"/>
  <sheetViews>
    <sheetView topLeftCell="D1" zoomScale="80" zoomScaleNormal="80" workbookViewId="0">
      <selection activeCell="D2" sqref="D2"/>
    </sheetView>
  </sheetViews>
  <sheetFormatPr defaultRowHeight="12.75"/>
  <cols>
    <col min="1" max="1" width="39.25" customWidth="1"/>
    <col min="2" max="2" width="25.125" customWidth="1"/>
    <col min="3" max="3" width="23.875" customWidth="1"/>
    <col min="4" max="4" width="33.5" customWidth="1"/>
    <col min="5" max="5" width="25.75" customWidth="1"/>
    <col min="7" max="7" width="7.25" customWidth="1"/>
  </cols>
  <sheetData>
    <row r="1" spans="1:26" ht="24.75">
      <c r="A1" s="1720" t="s">
        <v>235</v>
      </c>
      <c r="B1" s="2226" t="s">
        <v>1745</v>
      </c>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ht="24.75">
      <c r="A2" s="1721" t="s">
        <v>1793</v>
      </c>
      <c r="B2" s="2226" t="s">
        <v>1745</v>
      </c>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ht="24.75">
      <c r="A3" s="1722" t="s">
        <v>1709</v>
      </c>
      <c r="B3" s="1742" t="s">
        <v>1745</v>
      </c>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 r="A4" s="1737"/>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ht="19.5">
      <c r="A5" s="1741" t="s">
        <v>2426</v>
      </c>
      <c r="B5" s="1659" t="s">
        <v>1745</v>
      </c>
    </row>
    <row r="7" spans="1:26" ht="15.75" thickBot="1">
      <c r="H7" s="1813" t="s">
        <v>152</v>
      </c>
      <c r="I7" s="1814"/>
      <c r="J7" s="1813" t="s">
        <v>151</v>
      </c>
      <c r="K7" s="1815"/>
      <c r="L7" s="1815"/>
      <c r="M7" s="1815"/>
      <c r="N7" s="1815"/>
      <c r="O7" s="1815"/>
      <c r="P7" s="1815"/>
      <c r="Q7" s="1815"/>
    </row>
    <row r="8" spans="1:26" ht="30">
      <c r="B8" s="2227" t="s">
        <v>244</v>
      </c>
      <c r="C8" s="2228" t="s">
        <v>243</v>
      </c>
      <c r="D8" s="2228" t="s">
        <v>242</v>
      </c>
      <c r="E8" s="2228" t="s">
        <v>241</v>
      </c>
      <c r="F8" s="2228" t="s">
        <v>240</v>
      </c>
      <c r="G8" s="2229" t="s">
        <v>239</v>
      </c>
      <c r="H8" s="2230">
        <v>2012</v>
      </c>
      <c r="I8" s="2230">
        <v>2013</v>
      </c>
      <c r="J8" s="2230">
        <v>2014</v>
      </c>
      <c r="K8" s="2230">
        <v>2015</v>
      </c>
      <c r="L8" s="2230">
        <v>2016</v>
      </c>
      <c r="M8" s="2230">
        <v>2017</v>
      </c>
      <c r="N8" s="2230">
        <v>2018</v>
      </c>
      <c r="O8" s="2230">
        <v>2019</v>
      </c>
      <c r="P8" s="2230">
        <v>2020</v>
      </c>
      <c r="Q8" s="2231">
        <v>2021</v>
      </c>
    </row>
    <row r="9" spans="1:26" ht="15">
      <c r="B9" s="2232" t="s">
        <v>2427</v>
      </c>
      <c r="C9" s="2233" t="s">
        <v>1913</v>
      </c>
      <c r="D9" s="1740" t="s">
        <v>2428</v>
      </c>
      <c r="E9" s="1740"/>
      <c r="F9" s="1740" t="s">
        <v>2429</v>
      </c>
      <c r="G9" s="1726"/>
      <c r="H9" s="1725"/>
      <c r="I9" s="1725"/>
      <c r="J9" s="1725"/>
      <c r="K9" s="1725"/>
      <c r="L9" s="1725"/>
      <c r="M9" s="1725"/>
      <c r="N9" s="1725"/>
      <c r="O9" s="1725"/>
      <c r="P9" s="1725"/>
      <c r="Q9" s="2234"/>
    </row>
    <row r="10" spans="1:26" ht="15">
      <c r="B10" s="2232"/>
      <c r="C10" s="2233"/>
      <c r="D10" s="1740" t="s">
        <v>2430</v>
      </c>
      <c r="E10" s="1740"/>
      <c r="F10" s="1740" t="s">
        <v>2429</v>
      </c>
      <c r="G10" s="1726"/>
      <c r="H10" s="1725"/>
      <c r="I10" s="1725"/>
      <c r="J10" s="1725"/>
      <c r="K10" s="1725"/>
      <c r="L10" s="1725"/>
      <c r="M10" s="1725"/>
      <c r="N10" s="1725"/>
      <c r="O10" s="1725"/>
      <c r="P10" s="1725"/>
      <c r="Q10" s="2234"/>
    </row>
    <row r="11" spans="1:26" ht="15">
      <c r="B11" s="2232"/>
      <c r="C11" s="2233"/>
      <c r="D11" s="1740" t="s">
        <v>2431</v>
      </c>
      <c r="E11" s="1740"/>
      <c r="F11" s="1740" t="s">
        <v>2429</v>
      </c>
      <c r="G11" s="1726"/>
      <c r="H11" s="1725"/>
      <c r="I11" s="1725"/>
      <c r="J11" s="1725"/>
      <c r="K11" s="1725"/>
      <c r="L11" s="1725"/>
      <c r="M11" s="1725"/>
      <c r="N11" s="1725"/>
      <c r="O11" s="1725"/>
      <c r="P11" s="1725"/>
      <c r="Q11" s="2234"/>
    </row>
    <row r="12" spans="1:26" ht="15">
      <c r="B12" s="2232"/>
      <c r="C12" s="1655"/>
      <c r="D12" s="1740" t="s">
        <v>2432</v>
      </c>
      <c r="E12" s="1740"/>
      <c r="F12" s="1740" t="s">
        <v>20</v>
      </c>
      <c r="G12" s="1726"/>
      <c r="H12" s="1725"/>
      <c r="I12" s="1725"/>
      <c r="J12" s="1725"/>
      <c r="K12" s="1725"/>
      <c r="L12" s="1725"/>
      <c r="M12" s="1725"/>
      <c r="N12" s="1725"/>
      <c r="O12" s="1725"/>
      <c r="P12" s="1725"/>
      <c r="Q12" s="2234"/>
    </row>
    <row r="13" spans="1:26" ht="15">
      <c r="B13" s="2232"/>
      <c r="C13" s="2233" t="s">
        <v>1915</v>
      </c>
      <c r="D13" s="1740" t="s">
        <v>2428</v>
      </c>
      <c r="E13" s="1740"/>
      <c r="F13" s="1740" t="s">
        <v>2429</v>
      </c>
      <c r="G13" s="1726"/>
      <c r="H13" s="1725"/>
      <c r="I13" s="1725"/>
      <c r="J13" s="1725"/>
      <c r="K13" s="1725"/>
      <c r="L13" s="1725"/>
      <c r="M13" s="1725"/>
      <c r="N13" s="1725"/>
      <c r="O13" s="1725"/>
      <c r="P13" s="1725"/>
      <c r="Q13" s="2234"/>
    </row>
    <row r="14" spans="1:26" ht="15">
      <c r="B14" s="2232"/>
      <c r="C14" s="2233"/>
      <c r="D14" s="1740" t="s">
        <v>2430</v>
      </c>
      <c r="E14" s="1740"/>
      <c r="F14" s="1740" t="s">
        <v>2429</v>
      </c>
      <c r="G14" s="1726"/>
      <c r="H14" s="1725"/>
      <c r="I14" s="1725"/>
      <c r="J14" s="1725"/>
      <c r="K14" s="1725"/>
      <c r="L14" s="1725"/>
      <c r="M14" s="1725"/>
      <c r="N14" s="1725"/>
      <c r="O14" s="1725"/>
      <c r="P14" s="1725"/>
      <c r="Q14" s="2234"/>
    </row>
    <row r="15" spans="1:26" ht="15">
      <c r="B15" s="2232"/>
      <c r="C15" s="2233"/>
      <c r="D15" s="1740" t="s">
        <v>2431</v>
      </c>
      <c r="E15" s="1740"/>
      <c r="F15" s="1740" t="s">
        <v>2429</v>
      </c>
      <c r="G15" s="1726"/>
      <c r="H15" s="1725"/>
      <c r="I15" s="1725"/>
      <c r="J15" s="1725"/>
      <c r="K15" s="1725"/>
      <c r="L15" s="1725"/>
      <c r="M15" s="1725"/>
      <c r="N15" s="1725"/>
      <c r="O15" s="1725"/>
      <c r="P15" s="1725"/>
      <c r="Q15" s="2234"/>
    </row>
    <row r="16" spans="1:26" ht="15">
      <c r="B16" s="2232"/>
      <c r="C16" s="2233"/>
      <c r="D16" s="1740" t="s">
        <v>2432</v>
      </c>
      <c r="E16" s="1740"/>
      <c r="F16" s="1740" t="s">
        <v>20</v>
      </c>
      <c r="G16" s="1726"/>
      <c r="H16" s="1725"/>
      <c r="I16" s="1725"/>
      <c r="J16" s="1725"/>
      <c r="K16" s="1725"/>
      <c r="L16" s="1725"/>
      <c r="M16" s="1725"/>
      <c r="N16" s="1725"/>
      <c r="O16" s="1725"/>
      <c r="P16" s="1725"/>
      <c r="Q16" s="2234"/>
    </row>
    <row r="17" spans="2:17" ht="15">
      <c r="B17" s="2232"/>
      <c r="C17" s="2233" t="s">
        <v>1916</v>
      </c>
      <c r="D17" s="1740" t="s">
        <v>2428</v>
      </c>
      <c r="E17" s="1740"/>
      <c r="F17" s="1740" t="s">
        <v>2429</v>
      </c>
      <c r="G17" s="1726"/>
      <c r="H17" s="1725"/>
      <c r="I17" s="1725"/>
      <c r="J17" s="1725"/>
      <c r="K17" s="1725"/>
      <c r="L17" s="1725"/>
      <c r="M17" s="1725"/>
      <c r="N17" s="1725"/>
      <c r="O17" s="1725"/>
      <c r="P17" s="1725"/>
      <c r="Q17" s="2234"/>
    </row>
    <row r="18" spans="2:17" ht="15">
      <c r="B18" s="2232"/>
      <c r="C18" s="2233"/>
      <c r="D18" s="1740" t="s">
        <v>2430</v>
      </c>
      <c r="E18" s="1740"/>
      <c r="F18" s="1740" t="s">
        <v>2429</v>
      </c>
      <c r="G18" s="1726"/>
      <c r="H18" s="1725"/>
      <c r="I18" s="1725"/>
      <c r="J18" s="1725"/>
      <c r="K18" s="1725"/>
      <c r="L18" s="1725"/>
      <c r="M18" s="1725"/>
      <c r="N18" s="1725"/>
      <c r="O18" s="1725"/>
      <c r="P18" s="1725"/>
      <c r="Q18" s="2234"/>
    </row>
    <row r="19" spans="2:17" ht="15">
      <c r="B19" s="2232"/>
      <c r="C19" s="2233"/>
      <c r="D19" s="1740" t="s">
        <v>2431</v>
      </c>
      <c r="E19" s="1740"/>
      <c r="F19" s="1740" t="s">
        <v>2429</v>
      </c>
      <c r="G19" s="1726"/>
      <c r="H19" s="1725"/>
      <c r="I19" s="1725"/>
      <c r="J19" s="1725"/>
      <c r="K19" s="1725"/>
      <c r="L19" s="1725"/>
      <c r="M19" s="1725"/>
      <c r="N19" s="1725"/>
      <c r="O19" s="1725"/>
      <c r="P19" s="1725"/>
      <c r="Q19" s="2234"/>
    </row>
    <row r="20" spans="2:17" ht="15">
      <c r="B20" s="2232"/>
      <c r="C20" s="2233"/>
      <c r="D20" s="1740" t="s">
        <v>2432</v>
      </c>
      <c r="E20" s="1740"/>
      <c r="F20" s="1740" t="s">
        <v>20</v>
      </c>
      <c r="G20" s="1726"/>
      <c r="H20" s="1725"/>
      <c r="I20" s="1725"/>
      <c r="J20" s="1725"/>
      <c r="K20" s="1725"/>
      <c r="L20" s="1725"/>
      <c r="M20" s="1725"/>
      <c r="N20" s="1725"/>
      <c r="O20" s="1725"/>
      <c r="P20" s="1725"/>
      <c r="Q20" s="2234"/>
    </row>
    <row r="21" spans="2:17" ht="15">
      <c r="B21" s="2232"/>
      <c r="C21" s="2233" t="s">
        <v>1917</v>
      </c>
      <c r="D21" s="1740" t="s">
        <v>2428</v>
      </c>
      <c r="E21" s="1740"/>
      <c r="F21" s="1740" t="s">
        <v>2429</v>
      </c>
      <c r="G21" s="1726"/>
      <c r="H21" s="1725"/>
      <c r="I21" s="1725"/>
      <c r="J21" s="1725"/>
      <c r="K21" s="1725"/>
      <c r="L21" s="1725"/>
      <c r="M21" s="1725"/>
      <c r="N21" s="1725"/>
      <c r="O21" s="1725"/>
      <c r="P21" s="1725"/>
      <c r="Q21" s="2234"/>
    </row>
    <row r="22" spans="2:17" ht="15">
      <c r="B22" s="2232"/>
      <c r="C22" s="2233"/>
      <c r="D22" s="1740" t="s">
        <v>2430</v>
      </c>
      <c r="E22" s="1740"/>
      <c r="F22" s="1740" t="s">
        <v>2429</v>
      </c>
      <c r="G22" s="1726"/>
      <c r="H22" s="1725"/>
      <c r="I22" s="1725"/>
      <c r="J22" s="1725"/>
      <c r="K22" s="1725"/>
      <c r="L22" s="1725"/>
      <c r="M22" s="1725"/>
      <c r="N22" s="1725"/>
      <c r="O22" s="1725"/>
      <c r="P22" s="1725"/>
      <c r="Q22" s="2234"/>
    </row>
    <row r="23" spans="2:17" ht="15">
      <c r="B23" s="2232"/>
      <c r="C23" s="2233"/>
      <c r="D23" s="1740" t="s">
        <v>2431</v>
      </c>
      <c r="E23" s="1740"/>
      <c r="F23" s="1740" t="s">
        <v>2429</v>
      </c>
      <c r="G23" s="1726"/>
      <c r="H23" s="1725"/>
      <c r="I23" s="1725"/>
      <c r="J23" s="1725"/>
      <c r="K23" s="1725"/>
      <c r="L23" s="1725"/>
      <c r="M23" s="1725"/>
      <c r="N23" s="1725"/>
      <c r="O23" s="1725"/>
      <c r="P23" s="1725"/>
      <c r="Q23" s="2234"/>
    </row>
    <row r="24" spans="2:17" ht="15">
      <c r="B24" s="2232"/>
      <c r="C24" s="2233"/>
      <c r="D24" s="1740" t="s">
        <v>2432</v>
      </c>
      <c r="E24" s="1740"/>
      <c r="F24" s="1740" t="s">
        <v>20</v>
      </c>
      <c r="G24" s="1726"/>
      <c r="H24" s="1725"/>
      <c r="I24" s="1725"/>
      <c r="J24" s="1725"/>
      <c r="K24" s="1725"/>
      <c r="L24" s="1725"/>
      <c r="M24" s="1725"/>
      <c r="N24" s="1725"/>
      <c r="O24" s="1725"/>
      <c r="P24" s="1725"/>
      <c r="Q24" s="2234"/>
    </row>
    <row r="25" spans="2:17" ht="15">
      <c r="B25" s="2232"/>
      <c r="C25" s="2233" t="s">
        <v>1918</v>
      </c>
      <c r="D25" s="1740" t="s">
        <v>2428</v>
      </c>
      <c r="E25" s="1740"/>
      <c r="F25" s="1740" t="s">
        <v>2429</v>
      </c>
      <c r="G25" s="1726"/>
      <c r="H25" s="1725"/>
      <c r="I25" s="1725"/>
      <c r="J25" s="1725"/>
      <c r="K25" s="1725"/>
      <c r="L25" s="1725"/>
      <c r="M25" s="1725"/>
      <c r="N25" s="1725"/>
      <c r="O25" s="1725"/>
      <c r="P25" s="1725"/>
      <c r="Q25" s="2234"/>
    </row>
    <row r="26" spans="2:17" ht="15">
      <c r="B26" s="2232"/>
      <c r="C26" s="2233"/>
      <c r="D26" s="1740" t="s">
        <v>2430</v>
      </c>
      <c r="E26" s="1740"/>
      <c r="F26" s="1740" t="s">
        <v>2429</v>
      </c>
      <c r="G26" s="1726"/>
      <c r="H26" s="1725"/>
      <c r="I26" s="1725"/>
      <c r="J26" s="1725"/>
      <c r="K26" s="1725"/>
      <c r="L26" s="1725"/>
      <c r="M26" s="1725"/>
      <c r="N26" s="1725"/>
      <c r="O26" s="1725"/>
      <c r="P26" s="1725"/>
      <c r="Q26" s="2234"/>
    </row>
    <row r="27" spans="2:17" ht="15">
      <c r="B27" s="2232"/>
      <c r="C27" s="2233"/>
      <c r="D27" s="1740" t="s">
        <v>2431</v>
      </c>
      <c r="E27" s="1740"/>
      <c r="F27" s="1740" t="s">
        <v>2429</v>
      </c>
      <c r="G27" s="1726"/>
      <c r="H27" s="1725"/>
      <c r="I27" s="1725"/>
      <c r="J27" s="1725"/>
      <c r="K27" s="1725"/>
      <c r="L27" s="1725"/>
      <c r="M27" s="1725"/>
      <c r="N27" s="1725"/>
      <c r="O27" s="1725"/>
      <c r="P27" s="1725"/>
      <c r="Q27" s="2234"/>
    </row>
    <row r="28" spans="2:17" ht="15">
      <c r="B28" s="2232"/>
      <c r="C28" s="2233"/>
      <c r="D28" s="1740" t="s">
        <v>2432</v>
      </c>
      <c r="E28" s="1740"/>
      <c r="F28" s="1740" t="s">
        <v>20</v>
      </c>
      <c r="G28" s="1726"/>
      <c r="H28" s="1725"/>
      <c r="I28" s="1725"/>
      <c r="J28" s="1725"/>
      <c r="K28" s="1725"/>
      <c r="L28" s="1725"/>
      <c r="M28" s="1725"/>
      <c r="N28" s="1725"/>
      <c r="O28" s="1725"/>
      <c r="P28" s="1725"/>
      <c r="Q28" s="2234"/>
    </row>
    <row r="29" spans="2:17" ht="15">
      <c r="B29" s="2232"/>
      <c r="C29" s="2233" t="s">
        <v>1919</v>
      </c>
      <c r="D29" s="1740" t="s">
        <v>2428</v>
      </c>
      <c r="E29" s="1740"/>
      <c r="F29" s="1740" t="s">
        <v>2429</v>
      </c>
      <c r="G29" s="1726"/>
      <c r="H29" s="1725"/>
      <c r="I29" s="1725"/>
      <c r="J29" s="1725"/>
      <c r="K29" s="1725"/>
      <c r="L29" s="1725"/>
      <c r="M29" s="1725"/>
      <c r="N29" s="1725"/>
      <c r="O29" s="1725"/>
      <c r="P29" s="1725"/>
      <c r="Q29" s="2234"/>
    </row>
    <row r="30" spans="2:17" ht="15">
      <c r="B30" s="2232"/>
      <c r="C30" s="2233"/>
      <c r="D30" s="1740" t="s">
        <v>2430</v>
      </c>
      <c r="E30" s="1740"/>
      <c r="F30" s="1740" t="s">
        <v>2429</v>
      </c>
      <c r="G30" s="1726"/>
      <c r="H30" s="1725"/>
      <c r="I30" s="1725"/>
      <c r="J30" s="1725"/>
      <c r="K30" s="1725"/>
      <c r="L30" s="1725"/>
      <c r="M30" s="1725"/>
      <c r="N30" s="1725"/>
      <c r="O30" s="1725"/>
      <c r="P30" s="1725"/>
      <c r="Q30" s="2234"/>
    </row>
    <row r="31" spans="2:17" ht="15">
      <c r="B31" s="2232"/>
      <c r="C31" s="2233"/>
      <c r="D31" s="1740" t="s">
        <v>2431</v>
      </c>
      <c r="E31" s="1740"/>
      <c r="F31" s="1740" t="s">
        <v>2429</v>
      </c>
      <c r="G31" s="1726"/>
      <c r="H31" s="1725"/>
      <c r="I31" s="1725"/>
      <c r="J31" s="1725"/>
      <c r="K31" s="1725"/>
      <c r="L31" s="1725"/>
      <c r="M31" s="1725"/>
      <c r="N31" s="1725"/>
      <c r="O31" s="1725"/>
      <c r="P31" s="1725"/>
      <c r="Q31" s="2234"/>
    </row>
    <row r="32" spans="2:17" ht="15">
      <c r="B32" s="2232"/>
      <c r="C32" s="2233"/>
      <c r="D32" s="1740" t="s">
        <v>2432</v>
      </c>
      <c r="E32" s="1740"/>
      <c r="F32" s="1740" t="s">
        <v>20</v>
      </c>
      <c r="G32" s="1726"/>
      <c r="H32" s="1725"/>
      <c r="I32" s="1725"/>
      <c r="J32" s="1725"/>
      <c r="K32" s="1725"/>
      <c r="L32" s="1725"/>
      <c r="M32" s="1725"/>
      <c r="N32" s="1725"/>
      <c r="O32" s="1725"/>
      <c r="P32" s="1725"/>
      <c r="Q32" s="2234"/>
    </row>
    <row r="33" spans="2:17" ht="15">
      <c r="B33" s="2232"/>
      <c r="C33" s="2233" t="s">
        <v>1920</v>
      </c>
      <c r="D33" s="1740" t="s">
        <v>2428</v>
      </c>
      <c r="E33" s="1740"/>
      <c r="F33" s="1740" t="s">
        <v>2429</v>
      </c>
      <c r="G33" s="1726"/>
      <c r="H33" s="1725"/>
      <c r="I33" s="1725"/>
      <c r="J33" s="1725"/>
      <c r="K33" s="1725"/>
      <c r="L33" s="1725"/>
      <c r="M33" s="1725"/>
      <c r="N33" s="1725"/>
      <c r="O33" s="1725"/>
      <c r="P33" s="1725"/>
      <c r="Q33" s="2234"/>
    </row>
    <row r="34" spans="2:17" ht="15">
      <c r="B34" s="2232"/>
      <c r="C34" s="2233"/>
      <c r="D34" s="1740" t="s">
        <v>2430</v>
      </c>
      <c r="E34" s="1740"/>
      <c r="F34" s="1740" t="s">
        <v>2429</v>
      </c>
      <c r="G34" s="1726"/>
      <c r="H34" s="1725"/>
      <c r="I34" s="1725"/>
      <c r="J34" s="1725"/>
      <c r="K34" s="1725"/>
      <c r="L34" s="1725"/>
      <c r="M34" s="1725"/>
      <c r="N34" s="1725"/>
      <c r="O34" s="1725"/>
      <c r="P34" s="1725"/>
      <c r="Q34" s="2234"/>
    </row>
    <row r="35" spans="2:17" ht="15">
      <c r="B35" s="2232"/>
      <c r="C35" s="2233"/>
      <c r="D35" s="1740" t="s">
        <v>2431</v>
      </c>
      <c r="E35" s="1740"/>
      <c r="F35" s="1740" t="s">
        <v>2429</v>
      </c>
      <c r="G35" s="1726"/>
      <c r="H35" s="1725"/>
      <c r="I35" s="1725"/>
      <c r="J35" s="1725"/>
      <c r="K35" s="1725"/>
      <c r="L35" s="1725"/>
      <c r="M35" s="1725"/>
      <c r="N35" s="1725"/>
      <c r="O35" s="1725"/>
      <c r="P35" s="1725"/>
      <c r="Q35" s="2234"/>
    </row>
    <row r="36" spans="2:17" ht="15">
      <c r="B36" s="2232"/>
      <c r="C36" s="2233"/>
      <c r="D36" s="1740" t="s">
        <v>2432</v>
      </c>
      <c r="E36" s="1740"/>
      <c r="F36" s="1740" t="s">
        <v>20</v>
      </c>
      <c r="G36" s="1726"/>
      <c r="H36" s="1725"/>
      <c r="I36" s="1725"/>
      <c r="J36" s="1725"/>
      <c r="K36" s="1725"/>
      <c r="L36" s="1725"/>
      <c r="M36" s="1725"/>
      <c r="N36" s="1725"/>
      <c r="O36" s="1725"/>
      <c r="P36" s="1725"/>
      <c r="Q36" s="2234"/>
    </row>
    <row r="37" spans="2:17" ht="15">
      <c r="B37" s="2232"/>
      <c r="C37" s="2233" t="s">
        <v>1921</v>
      </c>
      <c r="D37" s="1740" t="s">
        <v>2428</v>
      </c>
      <c r="E37" s="1740"/>
      <c r="F37" s="1740" t="s">
        <v>2429</v>
      </c>
      <c r="G37" s="1726"/>
      <c r="H37" s="1725"/>
      <c r="I37" s="1725"/>
      <c r="J37" s="1725"/>
      <c r="K37" s="1725"/>
      <c r="L37" s="1725"/>
      <c r="M37" s="1725"/>
      <c r="N37" s="1725"/>
      <c r="O37" s="1725"/>
      <c r="P37" s="1725"/>
      <c r="Q37" s="2234"/>
    </row>
    <row r="38" spans="2:17" ht="15">
      <c r="B38" s="2232"/>
      <c r="C38" s="2233"/>
      <c r="D38" s="1740" t="s">
        <v>2430</v>
      </c>
      <c r="E38" s="1740"/>
      <c r="F38" s="1740" t="s">
        <v>2429</v>
      </c>
      <c r="G38" s="1726"/>
      <c r="H38" s="1725"/>
      <c r="I38" s="1725"/>
      <c r="J38" s="1725"/>
      <c r="K38" s="1725"/>
      <c r="L38" s="1725"/>
      <c r="M38" s="1725"/>
      <c r="N38" s="1725"/>
      <c r="O38" s="1725"/>
      <c r="P38" s="1725"/>
      <c r="Q38" s="2234"/>
    </row>
    <row r="39" spans="2:17" ht="15">
      <c r="B39" s="2232"/>
      <c r="C39" s="2233"/>
      <c r="D39" s="1740" t="s">
        <v>2431</v>
      </c>
      <c r="E39" s="1740"/>
      <c r="F39" s="1740" t="s">
        <v>2429</v>
      </c>
      <c r="G39" s="1726"/>
      <c r="H39" s="1725"/>
      <c r="I39" s="1725"/>
      <c r="J39" s="1725"/>
      <c r="K39" s="1725"/>
      <c r="L39" s="1725"/>
      <c r="M39" s="1725"/>
      <c r="N39" s="1725"/>
      <c r="O39" s="1725"/>
      <c r="P39" s="1725"/>
      <c r="Q39" s="2234"/>
    </row>
    <row r="40" spans="2:17" ht="15">
      <c r="B40" s="2232"/>
      <c r="C40" s="2233"/>
      <c r="D40" s="1740" t="s">
        <v>2432</v>
      </c>
      <c r="E40" s="1740"/>
      <c r="F40" s="1740" t="s">
        <v>20</v>
      </c>
      <c r="G40" s="1726"/>
      <c r="H40" s="1725"/>
      <c r="I40" s="1725"/>
      <c r="J40" s="1725"/>
      <c r="K40" s="1725"/>
      <c r="L40" s="1725"/>
      <c r="M40" s="1725"/>
      <c r="N40" s="1725"/>
      <c r="O40" s="1725"/>
      <c r="P40" s="1725"/>
      <c r="Q40" s="2234"/>
    </row>
    <row r="41" spans="2:17" ht="15">
      <c r="B41" s="2232"/>
      <c r="C41" s="2233" t="s">
        <v>2433</v>
      </c>
      <c r="D41" s="1740" t="s">
        <v>2428</v>
      </c>
      <c r="E41" s="1740"/>
      <c r="F41" s="1740" t="s">
        <v>2429</v>
      </c>
      <c r="G41" s="1726"/>
      <c r="H41" s="1725"/>
      <c r="I41" s="1725"/>
      <c r="J41" s="1725"/>
      <c r="K41" s="1725"/>
      <c r="L41" s="1725"/>
      <c r="M41" s="1725"/>
      <c r="N41" s="1725"/>
      <c r="O41" s="1725"/>
      <c r="P41" s="1725"/>
      <c r="Q41" s="2234"/>
    </row>
    <row r="42" spans="2:17" ht="15">
      <c r="B42" s="2232"/>
      <c r="C42" s="2233"/>
      <c r="D42" s="1740" t="s">
        <v>2430</v>
      </c>
      <c r="E42" s="1740"/>
      <c r="F42" s="1740" t="s">
        <v>2429</v>
      </c>
      <c r="G42" s="1726"/>
      <c r="H42" s="1725"/>
      <c r="I42" s="1725"/>
      <c r="J42" s="1725"/>
      <c r="K42" s="1725"/>
      <c r="L42" s="1725"/>
      <c r="M42" s="1725"/>
      <c r="N42" s="1725"/>
      <c r="O42" s="1725"/>
      <c r="P42" s="1725"/>
      <c r="Q42" s="2234"/>
    </row>
    <row r="43" spans="2:17" ht="15">
      <c r="B43" s="2232"/>
      <c r="C43" s="2233"/>
      <c r="D43" s="1740" t="s">
        <v>2431</v>
      </c>
      <c r="E43" s="1740"/>
      <c r="F43" s="1740" t="s">
        <v>2429</v>
      </c>
      <c r="G43" s="1726"/>
      <c r="H43" s="1725"/>
      <c r="I43" s="1725"/>
      <c r="J43" s="1725"/>
      <c r="K43" s="1725"/>
      <c r="L43" s="1725"/>
      <c r="M43" s="1725"/>
      <c r="N43" s="1725"/>
      <c r="O43" s="1725"/>
      <c r="P43" s="1725"/>
      <c r="Q43" s="2234"/>
    </row>
    <row r="44" spans="2:17" ht="15">
      <c r="B44" s="2232"/>
      <c r="C44" s="2233"/>
      <c r="D44" s="1740" t="s">
        <v>2432</v>
      </c>
      <c r="E44" s="1740"/>
      <c r="F44" s="1740" t="s">
        <v>20</v>
      </c>
      <c r="G44" s="1726"/>
      <c r="H44" s="1725"/>
      <c r="I44" s="1725"/>
      <c r="J44" s="1725"/>
      <c r="K44" s="1725"/>
      <c r="L44" s="1725"/>
      <c r="M44" s="1725"/>
      <c r="N44" s="1725"/>
      <c r="O44" s="1725"/>
      <c r="P44" s="1725"/>
      <c r="Q44" s="2234"/>
    </row>
    <row r="45" spans="2:17" ht="15">
      <c r="B45" s="2232"/>
      <c r="C45" s="2233" t="s">
        <v>1923</v>
      </c>
      <c r="D45" s="1740" t="s">
        <v>2428</v>
      </c>
      <c r="E45" s="1740"/>
      <c r="F45" s="1740" t="s">
        <v>2429</v>
      </c>
      <c r="G45" s="1726"/>
      <c r="H45" s="1725"/>
      <c r="I45" s="1725"/>
      <c r="J45" s="1725"/>
      <c r="K45" s="1725"/>
      <c r="L45" s="1725"/>
      <c r="M45" s="1725"/>
      <c r="N45" s="1725"/>
      <c r="O45" s="1725"/>
      <c r="P45" s="1725"/>
      <c r="Q45" s="2234"/>
    </row>
    <row r="46" spans="2:17" ht="15">
      <c r="B46" s="2232"/>
      <c r="C46" s="2233"/>
      <c r="D46" s="1740" t="s">
        <v>2430</v>
      </c>
      <c r="E46" s="1740"/>
      <c r="F46" s="1740" t="s">
        <v>2429</v>
      </c>
      <c r="G46" s="1726"/>
      <c r="H46" s="1725"/>
      <c r="I46" s="1725"/>
      <c r="J46" s="1725"/>
      <c r="K46" s="1725"/>
      <c r="L46" s="1725"/>
      <c r="M46" s="1725"/>
      <c r="N46" s="1725"/>
      <c r="O46" s="1725"/>
      <c r="P46" s="1725"/>
      <c r="Q46" s="2234"/>
    </row>
    <row r="47" spans="2:17" ht="15">
      <c r="B47" s="2232"/>
      <c r="C47" s="2233"/>
      <c r="D47" s="1740" t="s">
        <v>2431</v>
      </c>
      <c r="E47" s="1740"/>
      <c r="F47" s="1740" t="s">
        <v>2429</v>
      </c>
      <c r="G47" s="1726"/>
      <c r="H47" s="1725"/>
      <c r="I47" s="1725"/>
      <c r="J47" s="1725"/>
      <c r="K47" s="1725"/>
      <c r="L47" s="1725"/>
      <c r="M47" s="1725"/>
      <c r="N47" s="1725"/>
      <c r="O47" s="1725"/>
      <c r="P47" s="1725"/>
      <c r="Q47" s="2234"/>
    </row>
    <row r="48" spans="2:17" ht="15">
      <c r="B48" s="2232"/>
      <c r="C48" s="2233"/>
      <c r="D48" s="1740" t="s">
        <v>2432</v>
      </c>
      <c r="E48" s="1740"/>
      <c r="F48" s="1740" t="s">
        <v>20</v>
      </c>
      <c r="G48" s="1726"/>
      <c r="H48" s="1725"/>
      <c r="I48" s="1725"/>
      <c r="J48" s="1725"/>
      <c r="K48" s="1725"/>
      <c r="L48" s="1725"/>
      <c r="M48" s="1725"/>
      <c r="N48" s="1725"/>
      <c r="O48" s="1725"/>
      <c r="P48" s="1725"/>
      <c r="Q48" s="2234"/>
    </row>
    <row r="49" spans="2:17" ht="15">
      <c r="B49" s="1666"/>
      <c r="C49" s="2233" t="s">
        <v>2434</v>
      </c>
      <c r="D49" s="1740" t="s">
        <v>2428</v>
      </c>
      <c r="E49" s="1729"/>
      <c r="F49" s="1740" t="s">
        <v>2429</v>
      </c>
      <c r="G49" s="1728">
        <f>SUM(J49:Q49)</f>
        <v>0</v>
      </c>
      <c r="H49" s="1731"/>
      <c r="I49" s="1731"/>
      <c r="J49" s="1731"/>
      <c r="K49" s="1731"/>
      <c r="L49" s="1731"/>
      <c r="M49" s="1731"/>
      <c r="N49" s="1731"/>
      <c r="O49" s="1731"/>
      <c r="P49" s="1731"/>
      <c r="Q49" s="2235"/>
    </row>
    <row r="50" spans="2:17" ht="15">
      <c r="B50" s="1666"/>
      <c r="C50" s="2233"/>
      <c r="D50" s="1740" t="s">
        <v>2430</v>
      </c>
      <c r="E50" s="1729"/>
      <c r="F50" s="1740" t="s">
        <v>2429</v>
      </c>
      <c r="G50" s="1728"/>
      <c r="H50" s="1731"/>
      <c r="I50" s="1731"/>
      <c r="J50" s="1731"/>
      <c r="K50" s="1731"/>
      <c r="L50" s="1731"/>
      <c r="M50" s="1731"/>
      <c r="N50" s="1731"/>
      <c r="O50" s="1731"/>
      <c r="P50" s="1731"/>
      <c r="Q50" s="2235"/>
    </row>
    <row r="51" spans="2:17" ht="15">
      <c r="B51" s="1666"/>
      <c r="C51" s="2233"/>
      <c r="D51" s="1740" t="s">
        <v>2431</v>
      </c>
      <c r="E51" s="1729"/>
      <c r="F51" s="1740" t="s">
        <v>2429</v>
      </c>
      <c r="G51" s="1728"/>
      <c r="H51" s="1731"/>
      <c r="I51" s="1731"/>
      <c r="J51" s="1731"/>
      <c r="K51" s="1731"/>
      <c r="L51" s="1731"/>
      <c r="M51" s="1731"/>
      <c r="N51" s="1731"/>
      <c r="O51" s="1731"/>
      <c r="P51" s="1731"/>
      <c r="Q51" s="2235"/>
    </row>
    <row r="52" spans="2:17" ht="15">
      <c r="B52" s="1666"/>
      <c r="C52" s="2233"/>
      <c r="D52" s="1740" t="s">
        <v>2432</v>
      </c>
      <c r="E52" s="1729"/>
      <c r="F52" s="1740" t="s">
        <v>20</v>
      </c>
      <c r="G52" s="1728"/>
      <c r="H52" s="1731"/>
      <c r="I52" s="1731"/>
      <c r="J52" s="1731"/>
      <c r="K52" s="1731"/>
      <c r="L52" s="1731"/>
      <c r="M52" s="1731"/>
      <c r="N52" s="1731"/>
      <c r="O52" s="1731"/>
      <c r="P52" s="1731"/>
      <c r="Q52" s="2235"/>
    </row>
    <row r="53" spans="2:17" ht="15">
      <c r="B53" s="2236"/>
      <c r="C53" s="2233" t="s">
        <v>2435</v>
      </c>
      <c r="D53" s="1740" t="s">
        <v>2428</v>
      </c>
      <c r="E53" s="1655"/>
      <c r="F53" s="1740" t="s">
        <v>2429</v>
      </c>
      <c r="G53" s="1728">
        <f t="shared" ref="G53:G165" si="0">SUM(J53:Q53)</f>
        <v>0</v>
      </c>
      <c r="H53" s="1731"/>
      <c r="I53" s="1731"/>
      <c r="J53" s="1731"/>
      <c r="K53" s="1731"/>
      <c r="L53" s="1731"/>
      <c r="M53" s="1731"/>
      <c r="N53" s="1731"/>
      <c r="O53" s="1731"/>
      <c r="P53" s="1731"/>
      <c r="Q53" s="2235"/>
    </row>
    <row r="54" spans="2:17" ht="15">
      <c r="B54" s="2236"/>
      <c r="C54" s="2233"/>
      <c r="D54" s="1740" t="s">
        <v>2430</v>
      </c>
      <c r="E54" s="1655"/>
      <c r="F54" s="1740" t="s">
        <v>2429</v>
      </c>
      <c r="G54" s="1728"/>
      <c r="H54" s="1731"/>
      <c r="I54" s="1731"/>
      <c r="J54" s="1731"/>
      <c r="K54" s="1731"/>
      <c r="L54" s="1731"/>
      <c r="M54" s="1731"/>
      <c r="N54" s="1731"/>
      <c r="O54" s="1731"/>
      <c r="P54" s="1731"/>
      <c r="Q54" s="2235"/>
    </row>
    <row r="55" spans="2:17" ht="15">
      <c r="B55" s="2236"/>
      <c r="C55" s="2233"/>
      <c r="D55" s="1740" t="s">
        <v>2431</v>
      </c>
      <c r="E55" s="1655"/>
      <c r="F55" s="1740" t="s">
        <v>2429</v>
      </c>
      <c r="G55" s="1728"/>
      <c r="H55" s="1731"/>
      <c r="I55" s="1731"/>
      <c r="J55" s="1731"/>
      <c r="K55" s="1731"/>
      <c r="L55" s="1731"/>
      <c r="M55" s="1731"/>
      <c r="N55" s="1731"/>
      <c r="O55" s="1731"/>
      <c r="P55" s="1731"/>
      <c r="Q55" s="2235"/>
    </row>
    <row r="56" spans="2:17" ht="15">
      <c r="B56" s="2236"/>
      <c r="C56" s="2233"/>
      <c r="D56" s="1740" t="s">
        <v>2432</v>
      </c>
      <c r="E56" s="1655"/>
      <c r="F56" s="1740" t="s">
        <v>20</v>
      </c>
      <c r="G56" s="1728"/>
      <c r="H56" s="1731"/>
      <c r="I56" s="1731"/>
      <c r="J56" s="1731"/>
      <c r="K56" s="1731"/>
      <c r="L56" s="1731"/>
      <c r="M56" s="1731"/>
      <c r="N56" s="1731"/>
      <c r="O56" s="1731"/>
      <c r="P56" s="1731"/>
      <c r="Q56" s="2235"/>
    </row>
    <row r="57" spans="2:17" ht="15">
      <c r="B57" s="2236"/>
      <c r="C57" s="2233" t="s">
        <v>2436</v>
      </c>
      <c r="D57" s="1740" t="s">
        <v>2428</v>
      </c>
      <c r="E57" s="1655"/>
      <c r="F57" s="1740" t="s">
        <v>2429</v>
      </c>
      <c r="G57" s="1728">
        <f t="shared" si="0"/>
        <v>0</v>
      </c>
      <c r="H57" s="1731"/>
      <c r="I57" s="1731"/>
      <c r="J57" s="1731"/>
      <c r="K57" s="1731"/>
      <c r="L57" s="1731"/>
      <c r="M57" s="1731"/>
      <c r="N57" s="1731"/>
      <c r="O57" s="1731"/>
      <c r="P57" s="1731"/>
      <c r="Q57" s="2235"/>
    </row>
    <row r="58" spans="2:17" ht="15">
      <c r="B58" s="2236"/>
      <c r="C58" s="2233"/>
      <c r="D58" s="1740" t="s">
        <v>2430</v>
      </c>
      <c r="E58" s="1655"/>
      <c r="F58" s="1740" t="s">
        <v>2429</v>
      </c>
      <c r="G58" s="1728"/>
      <c r="H58" s="1731"/>
      <c r="I58" s="1731"/>
      <c r="J58" s="1731"/>
      <c r="K58" s="1731"/>
      <c r="L58" s="1731"/>
      <c r="M58" s="1731"/>
      <c r="N58" s="1731"/>
      <c r="O58" s="1731"/>
      <c r="P58" s="1731"/>
      <c r="Q58" s="2235"/>
    </row>
    <row r="59" spans="2:17" ht="15">
      <c r="B59" s="2236"/>
      <c r="C59" s="2233"/>
      <c r="D59" s="1740" t="s">
        <v>2431</v>
      </c>
      <c r="E59" s="1655"/>
      <c r="F59" s="1740" t="s">
        <v>2429</v>
      </c>
      <c r="G59" s="1728"/>
      <c r="H59" s="1731"/>
      <c r="I59" s="1731"/>
      <c r="J59" s="1731"/>
      <c r="K59" s="1731"/>
      <c r="L59" s="1731"/>
      <c r="M59" s="1731"/>
      <c r="N59" s="1731"/>
      <c r="O59" s="1731"/>
      <c r="P59" s="1731"/>
      <c r="Q59" s="2235"/>
    </row>
    <row r="60" spans="2:17" ht="15">
      <c r="B60" s="2236"/>
      <c r="C60" s="2233"/>
      <c r="D60" s="1740" t="s">
        <v>2432</v>
      </c>
      <c r="E60" s="1655"/>
      <c r="F60" s="1740" t="s">
        <v>20</v>
      </c>
      <c r="G60" s="1728"/>
      <c r="H60" s="1731"/>
      <c r="I60" s="1731"/>
      <c r="J60" s="1731"/>
      <c r="K60" s="1731"/>
      <c r="L60" s="1731"/>
      <c r="M60" s="1731"/>
      <c r="N60" s="1731"/>
      <c r="O60" s="1731"/>
      <c r="P60" s="1731"/>
      <c r="Q60" s="2235"/>
    </row>
    <row r="61" spans="2:17" ht="15">
      <c r="B61" s="2236"/>
      <c r="C61" s="2233" t="s">
        <v>1928</v>
      </c>
      <c r="D61" s="1740" t="s">
        <v>2428</v>
      </c>
      <c r="E61" s="1655"/>
      <c r="F61" s="1740" t="s">
        <v>2429</v>
      </c>
      <c r="G61" s="1728">
        <f t="shared" si="0"/>
        <v>0</v>
      </c>
      <c r="H61" s="1731"/>
      <c r="I61" s="1731"/>
      <c r="J61" s="1731"/>
      <c r="K61" s="1731"/>
      <c r="L61" s="1731"/>
      <c r="M61" s="1731"/>
      <c r="N61" s="1731"/>
      <c r="O61" s="1731"/>
      <c r="P61" s="1731"/>
      <c r="Q61" s="2235"/>
    </row>
    <row r="62" spans="2:17" ht="15">
      <c r="B62" s="2236"/>
      <c r="C62" s="2233"/>
      <c r="D62" s="1740" t="s">
        <v>2430</v>
      </c>
      <c r="E62" s="1655"/>
      <c r="F62" s="1740" t="s">
        <v>2429</v>
      </c>
      <c r="G62" s="1728"/>
      <c r="H62" s="1731"/>
      <c r="I62" s="1731"/>
      <c r="J62" s="1731"/>
      <c r="K62" s="1731"/>
      <c r="L62" s="1731"/>
      <c r="M62" s="1731"/>
      <c r="N62" s="1731"/>
      <c r="O62" s="1731"/>
      <c r="P62" s="1731"/>
      <c r="Q62" s="2235"/>
    </row>
    <row r="63" spans="2:17" ht="15">
      <c r="B63" s="2236"/>
      <c r="C63" s="2233"/>
      <c r="D63" s="1740" t="s">
        <v>2431</v>
      </c>
      <c r="E63" s="1655"/>
      <c r="F63" s="1740" t="s">
        <v>2429</v>
      </c>
      <c r="G63" s="1728"/>
      <c r="H63" s="1731"/>
      <c r="I63" s="1731"/>
      <c r="J63" s="1731"/>
      <c r="K63" s="1731"/>
      <c r="L63" s="1731"/>
      <c r="M63" s="1731"/>
      <c r="N63" s="1731"/>
      <c r="O63" s="1731"/>
      <c r="P63" s="1731"/>
      <c r="Q63" s="2235"/>
    </row>
    <row r="64" spans="2:17" ht="15">
      <c r="B64" s="2236"/>
      <c r="C64" s="2233"/>
      <c r="D64" s="1740" t="s">
        <v>2432</v>
      </c>
      <c r="E64" s="1655"/>
      <c r="F64" s="1740" t="s">
        <v>20</v>
      </c>
      <c r="G64" s="1728"/>
      <c r="H64" s="1731"/>
      <c r="I64" s="1731"/>
      <c r="J64" s="1731"/>
      <c r="K64" s="1731"/>
      <c r="L64" s="1731"/>
      <c r="M64" s="1731"/>
      <c r="N64" s="1731"/>
      <c r="O64" s="1731"/>
      <c r="P64" s="1731"/>
      <c r="Q64" s="2235"/>
    </row>
    <row r="65" spans="2:17" ht="15">
      <c r="B65" s="2236"/>
      <c r="C65" s="2233" t="s">
        <v>1929</v>
      </c>
      <c r="D65" s="1740" t="s">
        <v>2428</v>
      </c>
      <c r="E65" s="1655"/>
      <c r="F65" s="1740" t="s">
        <v>2429</v>
      </c>
      <c r="G65" s="1728">
        <f t="shared" si="0"/>
        <v>0</v>
      </c>
      <c r="H65" s="1728">
        <f>SUM(H49:H61)</f>
        <v>0</v>
      </c>
      <c r="I65" s="1728">
        <f t="shared" ref="I65:Q65" si="1">SUM(I49:I61)</f>
        <v>0</v>
      </c>
      <c r="J65" s="1728">
        <f t="shared" si="1"/>
        <v>0</v>
      </c>
      <c r="K65" s="1728">
        <f t="shared" si="1"/>
        <v>0</v>
      </c>
      <c r="L65" s="1728">
        <f t="shared" si="1"/>
        <v>0</v>
      </c>
      <c r="M65" s="1728">
        <f t="shared" si="1"/>
        <v>0</v>
      </c>
      <c r="N65" s="1728">
        <f t="shared" si="1"/>
        <v>0</v>
      </c>
      <c r="O65" s="1728">
        <f t="shared" si="1"/>
        <v>0</v>
      </c>
      <c r="P65" s="1728">
        <f t="shared" si="1"/>
        <v>0</v>
      </c>
      <c r="Q65" s="2237">
        <f t="shared" si="1"/>
        <v>0</v>
      </c>
    </row>
    <row r="66" spans="2:17" ht="15">
      <c r="B66" s="2236"/>
      <c r="C66" s="2233"/>
      <c r="D66" s="1740" t="s">
        <v>2430</v>
      </c>
      <c r="E66" s="1655"/>
      <c r="F66" s="1740" t="s">
        <v>2429</v>
      </c>
      <c r="G66" s="1728"/>
      <c r="H66" s="1728"/>
      <c r="I66" s="1728"/>
      <c r="J66" s="1728"/>
      <c r="K66" s="1728"/>
      <c r="L66" s="1728"/>
      <c r="M66" s="1728"/>
      <c r="N66" s="1728"/>
      <c r="O66" s="1728"/>
      <c r="P66" s="1728"/>
      <c r="Q66" s="2237"/>
    </row>
    <row r="67" spans="2:17" ht="15">
      <c r="B67" s="2236"/>
      <c r="C67" s="2233"/>
      <c r="D67" s="1740" t="s">
        <v>2431</v>
      </c>
      <c r="E67" s="1655"/>
      <c r="F67" s="1740" t="s">
        <v>2429</v>
      </c>
      <c r="G67" s="1728"/>
      <c r="H67" s="1728"/>
      <c r="I67" s="1728"/>
      <c r="J67" s="1728"/>
      <c r="K67" s="1728"/>
      <c r="L67" s="1728"/>
      <c r="M67" s="1728"/>
      <c r="N67" s="1728"/>
      <c r="O67" s="1728"/>
      <c r="P67" s="1728"/>
      <c r="Q67" s="2237"/>
    </row>
    <row r="68" spans="2:17" ht="15">
      <c r="B68" s="2236"/>
      <c r="C68" s="2233"/>
      <c r="D68" s="1740" t="s">
        <v>2432</v>
      </c>
      <c r="E68" s="1655"/>
      <c r="F68" s="1740" t="s">
        <v>20</v>
      </c>
      <c r="G68" s="1728"/>
      <c r="H68" s="1728"/>
      <c r="I68" s="1728"/>
      <c r="J68" s="1728"/>
      <c r="K68" s="1728"/>
      <c r="L68" s="1728"/>
      <c r="M68" s="1728"/>
      <c r="N68" s="1728"/>
      <c r="O68" s="1728"/>
      <c r="P68" s="1728"/>
      <c r="Q68" s="2237"/>
    </row>
    <row r="69" spans="2:17" ht="15">
      <c r="B69" s="2236"/>
      <c r="C69" s="2233" t="s">
        <v>1930</v>
      </c>
      <c r="D69" s="1740" t="s">
        <v>2428</v>
      </c>
      <c r="E69" s="1655"/>
      <c r="F69" s="1740" t="s">
        <v>2429</v>
      </c>
      <c r="G69" s="1728">
        <f t="shared" si="0"/>
        <v>0</v>
      </c>
      <c r="H69" s="1731"/>
      <c r="I69" s="1731"/>
      <c r="J69" s="1731"/>
      <c r="K69" s="1731"/>
      <c r="L69" s="1731"/>
      <c r="M69" s="1731"/>
      <c r="N69" s="1731"/>
      <c r="O69" s="1731"/>
      <c r="P69" s="1731"/>
      <c r="Q69" s="2235"/>
    </row>
    <row r="70" spans="2:17" ht="15">
      <c r="B70" s="2236"/>
      <c r="C70" s="2233"/>
      <c r="D70" s="1740" t="s">
        <v>2430</v>
      </c>
      <c r="E70" s="1655"/>
      <c r="F70" s="1740" t="s">
        <v>2429</v>
      </c>
      <c r="G70" s="1728"/>
      <c r="H70" s="1731"/>
      <c r="I70" s="1731"/>
      <c r="J70" s="1731"/>
      <c r="K70" s="1731"/>
      <c r="L70" s="1731"/>
      <c r="M70" s="1731"/>
      <c r="N70" s="1731"/>
      <c r="O70" s="1731"/>
      <c r="P70" s="1731"/>
      <c r="Q70" s="2235"/>
    </row>
    <row r="71" spans="2:17" ht="15">
      <c r="B71" s="2236"/>
      <c r="C71" s="2233"/>
      <c r="D71" s="1740" t="s">
        <v>2431</v>
      </c>
      <c r="E71" s="1655"/>
      <c r="F71" s="1740" t="s">
        <v>2429</v>
      </c>
      <c r="G71" s="1728"/>
      <c r="H71" s="1731"/>
      <c r="I71" s="1731"/>
      <c r="J71" s="1731"/>
      <c r="K71" s="1731"/>
      <c r="L71" s="1731"/>
      <c r="M71" s="1731"/>
      <c r="N71" s="1731"/>
      <c r="O71" s="1731"/>
      <c r="P71" s="1731"/>
      <c r="Q71" s="2235"/>
    </row>
    <row r="72" spans="2:17" ht="15">
      <c r="B72" s="2236"/>
      <c r="C72" s="2233"/>
      <c r="D72" s="1740" t="s">
        <v>2432</v>
      </c>
      <c r="E72" s="1655"/>
      <c r="F72" s="1740" t="s">
        <v>20</v>
      </c>
      <c r="G72" s="1728"/>
      <c r="H72" s="1731"/>
      <c r="I72" s="1731"/>
      <c r="J72" s="1731"/>
      <c r="K72" s="1731"/>
      <c r="L72" s="1731"/>
      <c r="M72" s="1731"/>
      <c r="N72" s="1731"/>
      <c r="O72" s="1731"/>
      <c r="P72" s="1731"/>
      <c r="Q72" s="2235"/>
    </row>
    <row r="73" spans="2:17" ht="15">
      <c r="B73" s="2236"/>
      <c r="C73" s="2233" t="s">
        <v>2437</v>
      </c>
      <c r="D73" s="1740" t="s">
        <v>2428</v>
      </c>
      <c r="E73" s="1655"/>
      <c r="F73" s="1740" t="s">
        <v>2429</v>
      </c>
      <c r="G73" s="1728">
        <f t="shared" si="0"/>
        <v>0</v>
      </c>
      <c r="H73" s="1731"/>
      <c r="I73" s="1731"/>
      <c r="J73" s="1731"/>
      <c r="K73" s="1731"/>
      <c r="L73" s="1731"/>
      <c r="M73" s="1731"/>
      <c r="N73" s="1731"/>
      <c r="O73" s="1731"/>
      <c r="P73" s="1731"/>
      <c r="Q73" s="2235"/>
    </row>
    <row r="74" spans="2:17" ht="15">
      <c r="B74" s="2236"/>
      <c r="C74" s="2233"/>
      <c r="D74" s="1740" t="s">
        <v>2430</v>
      </c>
      <c r="E74" s="1655"/>
      <c r="F74" s="1740" t="s">
        <v>2429</v>
      </c>
      <c r="G74" s="1728"/>
      <c r="H74" s="1731"/>
      <c r="I74" s="1731"/>
      <c r="J74" s="1731"/>
      <c r="K74" s="1731"/>
      <c r="L74" s="1731"/>
      <c r="M74" s="1731"/>
      <c r="N74" s="1731"/>
      <c r="O74" s="1731"/>
      <c r="P74" s="1731"/>
      <c r="Q74" s="2235"/>
    </row>
    <row r="75" spans="2:17" ht="15">
      <c r="B75" s="2236"/>
      <c r="C75" s="2233"/>
      <c r="D75" s="1740" t="s">
        <v>2431</v>
      </c>
      <c r="E75" s="1655"/>
      <c r="F75" s="1740" t="s">
        <v>2429</v>
      </c>
      <c r="G75" s="1728"/>
      <c r="H75" s="1731"/>
      <c r="I75" s="1731"/>
      <c r="J75" s="1731"/>
      <c r="K75" s="1731"/>
      <c r="L75" s="1731"/>
      <c r="M75" s="1731"/>
      <c r="N75" s="1731"/>
      <c r="O75" s="1731"/>
      <c r="P75" s="1731"/>
      <c r="Q75" s="2235"/>
    </row>
    <row r="76" spans="2:17" ht="15">
      <c r="B76" s="2236"/>
      <c r="C76" s="2233"/>
      <c r="D76" s="1740" t="s">
        <v>2432</v>
      </c>
      <c r="E76" s="1655"/>
      <c r="F76" s="1740" t="s">
        <v>20</v>
      </c>
      <c r="G76" s="1728"/>
      <c r="H76" s="1731"/>
      <c r="I76" s="1731"/>
      <c r="J76" s="1731"/>
      <c r="K76" s="1731"/>
      <c r="L76" s="1731"/>
      <c r="M76" s="1731"/>
      <c r="N76" s="1731"/>
      <c r="O76" s="1731"/>
      <c r="P76" s="1731"/>
      <c r="Q76" s="2235"/>
    </row>
    <row r="77" spans="2:17" ht="15">
      <c r="B77" s="2236"/>
      <c r="C77" s="2233" t="s">
        <v>1932</v>
      </c>
      <c r="D77" s="1740" t="s">
        <v>2428</v>
      </c>
      <c r="E77" s="1655"/>
      <c r="F77" s="1740" t="s">
        <v>2429</v>
      </c>
      <c r="G77" s="1728">
        <f t="shared" si="0"/>
        <v>0</v>
      </c>
      <c r="H77" s="1731"/>
      <c r="I77" s="1731"/>
      <c r="J77" s="1731"/>
      <c r="K77" s="1731"/>
      <c r="L77" s="1731"/>
      <c r="M77" s="1731"/>
      <c r="N77" s="1731"/>
      <c r="O77" s="1731"/>
      <c r="P77" s="1731"/>
      <c r="Q77" s="2235"/>
    </row>
    <row r="78" spans="2:17" ht="15">
      <c r="B78" s="2236"/>
      <c r="C78" s="2233"/>
      <c r="D78" s="1740" t="s">
        <v>2430</v>
      </c>
      <c r="E78" s="1655"/>
      <c r="F78" s="1740" t="s">
        <v>2429</v>
      </c>
      <c r="G78" s="1728"/>
      <c r="H78" s="1731"/>
      <c r="I78" s="1731"/>
      <c r="J78" s="1731"/>
      <c r="K78" s="1731"/>
      <c r="L78" s="1731"/>
      <c r="M78" s="1731"/>
      <c r="N78" s="1731"/>
      <c r="O78" s="1731"/>
      <c r="P78" s="1731"/>
      <c r="Q78" s="2235"/>
    </row>
    <row r="79" spans="2:17" ht="15">
      <c r="B79" s="2236"/>
      <c r="C79" s="2233"/>
      <c r="D79" s="1740" t="s">
        <v>2431</v>
      </c>
      <c r="E79" s="1655"/>
      <c r="F79" s="1740" t="s">
        <v>2429</v>
      </c>
      <c r="G79" s="1728"/>
      <c r="H79" s="1731"/>
      <c r="I79" s="1731"/>
      <c r="J79" s="1731"/>
      <c r="K79" s="1731"/>
      <c r="L79" s="1731"/>
      <c r="M79" s="1731"/>
      <c r="N79" s="1731"/>
      <c r="O79" s="1731"/>
      <c r="P79" s="1731"/>
      <c r="Q79" s="2235"/>
    </row>
    <row r="80" spans="2:17" ht="15">
      <c r="B80" s="2236"/>
      <c r="C80" s="2233"/>
      <c r="D80" s="1740" t="s">
        <v>2432</v>
      </c>
      <c r="E80" s="1655"/>
      <c r="F80" s="1740" t="s">
        <v>20</v>
      </c>
      <c r="G80" s="1728"/>
      <c r="H80" s="1731"/>
      <c r="I80" s="1731"/>
      <c r="J80" s="1731"/>
      <c r="K80" s="1731"/>
      <c r="L80" s="1731"/>
      <c r="M80" s="1731"/>
      <c r="N80" s="1731"/>
      <c r="O80" s="1731"/>
      <c r="P80" s="1731"/>
      <c r="Q80" s="2235"/>
    </row>
    <row r="81" spans="2:17" ht="15">
      <c r="B81" s="2236"/>
      <c r="C81" s="2233" t="s">
        <v>1933</v>
      </c>
      <c r="D81" s="1740" t="s">
        <v>2428</v>
      </c>
      <c r="E81" s="1655"/>
      <c r="F81" s="1740" t="s">
        <v>2429</v>
      </c>
      <c r="G81" s="1728">
        <f t="shared" si="0"/>
        <v>0</v>
      </c>
      <c r="H81" s="1728">
        <f>SUM(H69:H77)</f>
        <v>0</v>
      </c>
      <c r="I81" s="1728">
        <f t="shared" ref="I81:Q81" si="2">SUM(I69:I77)</f>
        <v>0</v>
      </c>
      <c r="J81" s="1728">
        <f t="shared" si="2"/>
        <v>0</v>
      </c>
      <c r="K81" s="1728">
        <f t="shared" si="2"/>
        <v>0</v>
      </c>
      <c r="L81" s="1728">
        <f t="shared" si="2"/>
        <v>0</v>
      </c>
      <c r="M81" s="1728">
        <f t="shared" si="2"/>
        <v>0</v>
      </c>
      <c r="N81" s="1728">
        <f t="shared" si="2"/>
        <v>0</v>
      </c>
      <c r="O81" s="1728">
        <f t="shared" si="2"/>
        <v>0</v>
      </c>
      <c r="P81" s="1728">
        <f t="shared" si="2"/>
        <v>0</v>
      </c>
      <c r="Q81" s="2237">
        <f t="shared" si="2"/>
        <v>0</v>
      </c>
    </row>
    <row r="82" spans="2:17" ht="15">
      <c r="B82" s="2236"/>
      <c r="C82" s="2233"/>
      <c r="D82" s="1740" t="s">
        <v>2430</v>
      </c>
      <c r="E82" s="1655"/>
      <c r="F82" s="1740" t="s">
        <v>2429</v>
      </c>
      <c r="G82" s="1728"/>
      <c r="H82" s="1728"/>
      <c r="I82" s="1728"/>
      <c r="J82" s="1728"/>
      <c r="K82" s="1728"/>
      <c r="L82" s="1728"/>
      <c r="M82" s="1728"/>
      <c r="N82" s="1728"/>
      <c r="O82" s="1728"/>
      <c r="P82" s="1728"/>
      <c r="Q82" s="2237"/>
    </row>
    <row r="83" spans="2:17" ht="15">
      <c r="B83" s="2236"/>
      <c r="C83" s="2233"/>
      <c r="D83" s="1740" t="s">
        <v>2431</v>
      </c>
      <c r="E83" s="1655"/>
      <c r="F83" s="1740" t="s">
        <v>2429</v>
      </c>
      <c r="G83" s="1728"/>
      <c r="H83" s="1728"/>
      <c r="I83" s="1728"/>
      <c r="J83" s="1728"/>
      <c r="K83" s="1728"/>
      <c r="L83" s="1728"/>
      <c r="M83" s="1728"/>
      <c r="N83" s="1728"/>
      <c r="O83" s="1728"/>
      <c r="P83" s="1728"/>
      <c r="Q83" s="2237"/>
    </row>
    <row r="84" spans="2:17" ht="15">
      <c r="B84" s="2236"/>
      <c r="C84" s="2233"/>
      <c r="D84" s="1740" t="s">
        <v>2432</v>
      </c>
      <c r="E84" s="1655"/>
      <c r="F84" s="1740" t="s">
        <v>20</v>
      </c>
      <c r="G84" s="1728"/>
      <c r="H84" s="1728"/>
      <c r="I84" s="1728"/>
      <c r="J84" s="1728"/>
      <c r="K84" s="1728"/>
      <c r="L84" s="1728"/>
      <c r="M84" s="1728"/>
      <c r="N84" s="1728"/>
      <c r="O84" s="1728"/>
      <c r="P84" s="1728"/>
      <c r="Q84" s="2237"/>
    </row>
    <row r="85" spans="2:17" ht="15">
      <c r="B85" s="2236"/>
      <c r="C85" s="2233" t="s">
        <v>2438</v>
      </c>
      <c r="D85" s="1740" t="s">
        <v>2428</v>
      </c>
      <c r="E85" s="1655"/>
      <c r="F85" s="1740" t="s">
        <v>2429</v>
      </c>
      <c r="G85" s="1728">
        <f t="shared" si="0"/>
        <v>0</v>
      </c>
      <c r="H85" s="1731"/>
      <c r="I85" s="1731"/>
      <c r="J85" s="1731"/>
      <c r="K85" s="1731"/>
      <c r="L85" s="1731"/>
      <c r="M85" s="1731"/>
      <c r="N85" s="1731"/>
      <c r="O85" s="1731"/>
      <c r="P85" s="1731"/>
      <c r="Q85" s="2235"/>
    </row>
    <row r="86" spans="2:17" ht="15">
      <c r="B86" s="2236"/>
      <c r="C86" s="2233"/>
      <c r="D86" s="1740" t="s">
        <v>2430</v>
      </c>
      <c r="E86" s="1655"/>
      <c r="F86" s="1740" t="s">
        <v>2429</v>
      </c>
      <c r="G86" s="1728"/>
      <c r="H86" s="1731"/>
      <c r="I86" s="1731"/>
      <c r="J86" s="1731"/>
      <c r="K86" s="1731"/>
      <c r="L86" s="1731"/>
      <c r="M86" s="1731"/>
      <c r="N86" s="1731"/>
      <c r="O86" s="1731"/>
      <c r="P86" s="1731"/>
      <c r="Q86" s="2235"/>
    </row>
    <row r="87" spans="2:17" ht="15">
      <c r="B87" s="2236"/>
      <c r="C87" s="2233"/>
      <c r="D87" s="1740" t="s">
        <v>2431</v>
      </c>
      <c r="E87" s="1655"/>
      <c r="F87" s="1740" t="s">
        <v>2429</v>
      </c>
      <c r="G87" s="1728"/>
      <c r="H87" s="1731"/>
      <c r="I87" s="1731"/>
      <c r="J87" s="1731"/>
      <c r="K87" s="1731"/>
      <c r="L87" s="1731"/>
      <c r="M87" s="1731"/>
      <c r="N87" s="1731"/>
      <c r="O87" s="1731"/>
      <c r="P87" s="1731"/>
      <c r="Q87" s="2235"/>
    </row>
    <row r="88" spans="2:17" ht="15">
      <c r="B88" s="2236"/>
      <c r="C88" s="2233"/>
      <c r="D88" s="1740" t="s">
        <v>2432</v>
      </c>
      <c r="E88" s="1655"/>
      <c r="F88" s="1740" t="s">
        <v>20</v>
      </c>
      <c r="G88" s="1728"/>
      <c r="H88" s="1731"/>
      <c r="I88" s="1731"/>
      <c r="J88" s="1731"/>
      <c r="K88" s="1731"/>
      <c r="L88" s="1731"/>
      <c r="M88" s="1731"/>
      <c r="N88" s="1731"/>
      <c r="O88" s="1731"/>
      <c r="P88" s="1731"/>
      <c r="Q88" s="2235"/>
    </row>
    <row r="89" spans="2:17" ht="15">
      <c r="B89" s="2236"/>
      <c r="C89" s="2233" t="s">
        <v>2439</v>
      </c>
      <c r="D89" s="1740" t="s">
        <v>2428</v>
      </c>
      <c r="E89" s="1655"/>
      <c r="F89" s="1740" t="s">
        <v>2429</v>
      </c>
      <c r="G89" s="1728">
        <f t="shared" si="0"/>
        <v>0</v>
      </c>
      <c r="H89" s="1731"/>
      <c r="I89" s="1731"/>
      <c r="J89" s="1731"/>
      <c r="K89" s="1731"/>
      <c r="L89" s="1731"/>
      <c r="M89" s="1731"/>
      <c r="N89" s="1731"/>
      <c r="O89" s="1731"/>
      <c r="P89" s="1731"/>
      <c r="Q89" s="2235"/>
    </row>
    <row r="90" spans="2:17" ht="15">
      <c r="B90" s="2236"/>
      <c r="C90" s="2233"/>
      <c r="D90" s="1740" t="s">
        <v>2430</v>
      </c>
      <c r="E90" s="1655"/>
      <c r="F90" s="1740" t="s">
        <v>2429</v>
      </c>
      <c r="G90" s="1728"/>
      <c r="H90" s="1731"/>
      <c r="I90" s="1731"/>
      <c r="J90" s="1731"/>
      <c r="K90" s="1731"/>
      <c r="L90" s="1731"/>
      <c r="M90" s="1731"/>
      <c r="N90" s="1731"/>
      <c r="O90" s="1731"/>
      <c r="P90" s="1731"/>
      <c r="Q90" s="2235"/>
    </row>
    <row r="91" spans="2:17" ht="15">
      <c r="B91" s="2236"/>
      <c r="C91" s="2233"/>
      <c r="D91" s="1740" t="s">
        <v>2431</v>
      </c>
      <c r="E91" s="1655"/>
      <c r="F91" s="1740" t="s">
        <v>2429</v>
      </c>
      <c r="G91" s="1728"/>
      <c r="H91" s="1731"/>
      <c r="I91" s="1731"/>
      <c r="J91" s="1731"/>
      <c r="K91" s="1731"/>
      <c r="L91" s="1731"/>
      <c r="M91" s="1731"/>
      <c r="N91" s="1731"/>
      <c r="O91" s="1731"/>
      <c r="P91" s="1731"/>
      <c r="Q91" s="2235"/>
    </row>
    <row r="92" spans="2:17" ht="15">
      <c r="B92" s="2236"/>
      <c r="C92" s="2233"/>
      <c r="D92" s="1740" t="s">
        <v>2432</v>
      </c>
      <c r="E92" s="1655"/>
      <c r="F92" s="1740" t="s">
        <v>20</v>
      </c>
      <c r="G92" s="1728"/>
      <c r="H92" s="1731"/>
      <c r="I92" s="1731"/>
      <c r="J92" s="1731"/>
      <c r="K92" s="1731"/>
      <c r="L92" s="1731"/>
      <c r="M92" s="1731"/>
      <c r="N92" s="1731"/>
      <c r="O92" s="1731"/>
      <c r="P92" s="1731"/>
      <c r="Q92" s="2235"/>
    </row>
    <row r="93" spans="2:17" ht="15">
      <c r="B93" s="2236"/>
      <c r="C93" s="2233" t="s">
        <v>1936</v>
      </c>
      <c r="D93" s="1740" t="s">
        <v>2428</v>
      </c>
      <c r="E93" s="1655"/>
      <c r="F93" s="1740" t="s">
        <v>2429</v>
      </c>
      <c r="G93" s="1728">
        <f t="shared" si="0"/>
        <v>0</v>
      </c>
      <c r="H93" s="1731"/>
      <c r="I93" s="1731"/>
      <c r="J93" s="1731"/>
      <c r="K93" s="1731"/>
      <c r="L93" s="1731"/>
      <c r="M93" s="1731"/>
      <c r="N93" s="1731"/>
      <c r="O93" s="1731"/>
      <c r="P93" s="1731"/>
      <c r="Q93" s="2235"/>
    </row>
    <row r="94" spans="2:17" ht="15">
      <c r="B94" s="2236"/>
      <c r="C94" s="2233"/>
      <c r="D94" s="1740" t="s">
        <v>2430</v>
      </c>
      <c r="E94" s="1655"/>
      <c r="F94" s="1740" t="s">
        <v>2429</v>
      </c>
      <c r="G94" s="1728"/>
      <c r="H94" s="1731"/>
      <c r="I94" s="1731"/>
      <c r="J94" s="1731"/>
      <c r="K94" s="1731"/>
      <c r="L94" s="1731"/>
      <c r="M94" s="1731"/>
      <c r="N94" s="1731"/>
      <c r="O94" s="1731"/>
      <c r="P94" s="1731"/>
      <c r="Q94" s="2235"/>
    </row>
    <row r="95" spans="2:17" ht="15">
      <c r="B95" s="2236"/>
      <c r="C95" s="2233"/>
      <c r="D95" s="1740" t="s">
        <v>2431</v>
      </c>
      <c r="E95" s="1655"/>
      <c r="F95" s="1740" t="s">
        <v>2429</v>
      </c>
      <c r="G95" s="1728"/>
      <c r="H95" s="1731"/>
      <c r="I95" s="1731"/>
      <c r="J95" s="1731"/>
      <c r="K95" s="1731"/>
      <c r="L95" s="1731"/>
      <c r="M95" s="1731"/>
      <c r="N95" s="1731"/>
      <c r="O95" s="1731"/>
      <c r="P95" s="1731"/>
      <c r="Q95" s="2235"/>
    </row>
    <row r="96" spans="2:17" ht="15">
      <c r="B96" s="2236"/>
      <c r="C96" s="2233"/>
      <c r="D96" s="1740" t="s">
        <v>2432</v>
      </c>
      <c r="E96" s="1655"/>
      <c r="F96" s="1740" t="s">
        <v>20</v>
      </c>
      <c r="G96" s="1728"/>
      <c r="H96" s="1731"/>
      <c r="I96" s="1731"/>
      <c r="J96" s="1731"/>
      <c r="K96" s="1731"/>
      <c r="L96" s="1731"/>
      <c r="M96" s="1731"/>
      <c r="N96" s="1731"/>
      <c r="O96" s="1731"/>
      <c r="P96" s="1731"/>
      <c r="Q96" s="2235"/>
    </row>
    <row r="97" spans="2:17" ht="15">
      <c r="B97" s="2236"/>
      <c r="C97" s="2233" t="s">
        <v>1937</v>
      </c>
      <c r="D97" s="1740" t="s">
        <v>2428</v>
      </c>
      <c r="E97" s="1655"/>
      <c r="F97" s="1740" t="s">
        <v>2429</v>
      </c>
      <c r="G97" s="1728">
        <f t="shared" si="0"/>
        <v>0</v>
      </c>
      <c r="H97" s="1731"/>
      <c r="I97" s="1731"/>
      <c r="J97" s="1731"/>
      <c r="K97" s="1731"/>
      <c r="L97" s="1731"/>
      <c r="M97" s="1731"/>
      <c r="N97" s="1731"/>
      <c r="O97" s="1731"/>
      <c r="P97" s="1731"/>
      <c r="Q97" s="2235"/>
    </row>
    <row r="98" spans="2:17" ht="15">
      <c r="B98" s="2236"/>
      <c r="C98" s="2233"/>
      <c r="D98" s="1740" t="s">
        <v>2430</v>
      </c>
      <c r="E98" s="1655"/>
      <c r="F98" s="1740" t="s">
        <v>2429</v>
      </c>
      <c r="G98" s="1728"/>
      <c r="H98" s="1731"/>
      <c r="I98" s="1731"/>
      <c r="J98" s="1731"/>
      <c r="K98" s="1731"/>
      <c r="L98" s="1731"/>
      <c r="M98" s="1731"/>
      <c r="N98" s="1731"/>
      <c r="O98" s="1731"/>
      <c r="P98" s="1731"/>
      <c r="Q98" s="2235"/>
    </row>
    <row r="99" spans="2:17" ht="15">
      <c r="B99" s="2236"/>
      <c r="C99" s="2233"/>
      <c r="D99" s="1740" t="s">
        <v>2431</v>
      </c>
      <c r="E99" s="1655"/>
      <c r="F99" s="1740" t="s">
        <v>2429</v>
      </c>
      <c r="G99" s="1728"/>
      <c r="H99" s="1731"/>
      <c r="I99" s="1731"/>
      <c r="J99" s="1731"/>
      <c r="K99" s="1731"/>
      <c r="L99" s="1731"/>
      <c r="M99" s="1731"/>
      <c r="N99" s="1731"/>
      <c r="O99" s="1731"/>
      <c r="P99" s="1731"/>
      <c r="Q99" s="2235"/>
    </row>
    <row r="100" spans="2:17" ht="15">
      <c r="B100" s="2236"/>
      <c r="C100" s="2233"/>
      <c r="D100" s="1740" t="s">
        <v>2432</v>
      </c>
      <c r="E100" s="1655"/>
      <c r="F100" s="1740" t="s">
        <v>20</v>
      </c>
      <c r="G100" s="1728"/>
      <c r="H100" s="1731"/>
      <c r="I100" s="1731"/>
      <c r="J100" s="1731"/>
      <c r="K100" s="1731"/>
      <c r="L100" s="1731"/>
      <c r="M100" s="1731"/>
      <c r="N100" s="1731"/>
      <c r="O100" s="1731"/>
      <c r="P100" s="1731"/>
      <c r="Q100" s="2235"/>
    </row>
    <row r="101" spans="2:17" ht="15">
      <c r="B101" s="2236"/>
      <c r="C101" s="2233" t="s">
        <v>1938</v>
      </c>
      <c r="D101" s="1740" t="s">
        <v>2428</v>
      </c>
      <c r="E101" s="1655"/>
      <c r="F101" s="1740" t="s">
        <v>2429</v>
      </c>
      <c r="G101" s="1728">
        <f t="shared" si="0"/>
        <v>0</v>
      </c>
      <c r="H101" s="1728">
        <f>SUM(H85:H97)</f>
        <v>0</v>
      </c>
      <c r="I101" s="1728">
        <f t="shared" ref="I101:Q101" si="3">SUM(I85:I97)</f>
        <v>0</v>
      </c>
      <c r="J101" s="1728">
        <f t="shared" si="3"/>
        <v>0</v>
      </c>
      <c r="K101" s="1728">
        <f t="shared" si="3"/>
        <v>0</v>
      </c>
      <c r="L101" s="1728">
        <f t="shared" si="3"/>
        <v>0</v>
      </c>
      <c r="M101" s="1728">
        <f t="shared" si="3"/>
        <v>0</v>
      </c>
      <c r="N101" s="1728">
        <f t="shared" si="3"/>
        <v>0</v>
      </c>
      <c r="O101" s="1728">
        <f t="shared" si="3"/>
        <v>0</v>
      </c>
      <c r="P101" s="1728">
        <f t="shared" si="3"/>
        <v>0</v>
      </c>
      <c r="Q101" s="2237">
        <f t="shared" si="3"/>
        <v>0</v>
      </c>
    </row>
    <row r="102" spans="2:17" ht="15">
      <c r="B102" s="2236"/>
      <c r="C102" s="2233"/>
      <c r="D102" s="1740" t="s">
        <v>2430</v>
      </c>
      <c r="E102" s="1655"/>
      <c r="F102" s="1740" t="s">
        <v>2429</v>
      </c>
      <c r="G102" s="1728"/>
      <c r="H102" s="1728"/>
      <c r="I102" s="1728"/>
      <c r="J102" s="1728"/>
      <c r="K102" s="1728"/>
      <c r="L102" s="1728"/>
      <c r="M102" s="1728"/>
      <c r="N102" s="1728"/>
      <c r="O102" s="1728"/>
      <c r="P102" s="1728"/>
      <c r="Q102" s="2237"/>
    </row>
    <row r="103" spans="2:17" ht="15">
      <c r="B103" s="2236"/>
      <c r="C103" s="2233"/>
      <c r="D103" s="1740" t="s">
        <v>2431</v>
      </c>
      <c r="E103" s="1655"/>
      <c r="F103" s="1740" t="s">
        <v>2429</v>
      </c>
      <c r="G103" s="1728"/>
      <c r="H103" s="1728"/>
      <c r="I103" s="1728"/>
      <c r="J103" s="1728"/>
      <c r="K103" s="1728"/>
      <c r="L103" s="1728"/>
      <c r="M103" s="1728"/>
      <c r="N103" s="1728"/>
      <c r="O103" s="1728"/>
      <c r="P103" s="1728"/>
      <c r="Q103" s="2237"/>
    </row>
    <row r="104" spans="2:17" ht="15">
      <c r="B104" s="2236"/>
      <c r="C104" s="2233"/>
      <c r="D104" s="1740" t="s">
        <v>2432</v>
      </c>
      <c r="E104" s="1655"/>
      <c r="F104" s="1740" t="s">
        <v>20</v>
      </c>
      <c r="G104" s="1728"/>
      <c r="H104" s="1728"/>
      <c r="I104" s="1728"/>
      <c r="J104" s="1728"/>
      <c r="K104" s="1728"/>
      <c r="L104" s="1728"/>
      <c r="M104" s="1728"/>
      <c r="N104" s="1728"/>
      <c r="O104" s="1728"/>
      <c r="P104" s="1728"/>
      <c r="Q104" s="2237"/>
    </row>
    <row r="105" spans="2:17" ht="15">
      <c r="B105" s="2236"/>
      <c r="C105" s="2233" t="s">
        <v>1992</v>
      </c>
      <c r="D105" s="1740" t="s">
        <v>2428</v>
      </c>
      <c r="E105" s="1655"/>
      <c r="F105" s="1740" t="s">
        <v>2429</v>
      </c>
      <c r="G105" s="1728">
        <f t="shared" si="0"/>
        <v>0</v>
      </c>
      <c r="H105" s="1728">
        <f t="shared" ref="H105:Q105" si="4">SUM(H81,H101)</f>
        <v>0</v>
      </c>
      <c r="I105" s="1728">
        <f t="shared" si="4"/>
        <v>0</v>
      </c>
      <c r="J105" s="1728">
        <f t="shared" si="4"/>
        <v>0</v>
      </c>
      <c r="K105" s="1728">
        <f t="shared" si="4"/>
        <v>0</v>
      </c>
      <c r="L105" s="1728">
        <f t="shared" si="4"/>
        <v>0</v>
      </c>
      <c r="M105" s="1728">
        <f t="shared" si="4"/>
        <v>0</v>
      </c>
      <c r="N105" s="1728">
        <f t="shared" si="4"/>
        <v>0</v>
      </c>
      <c r="O105" s="1728">
        <f t="shared" si="4"/>
        <v>0</v>
      </c>
      <c r="P105" s="1728">
        <f t="shared" si="4"/>
        <v>0</v>
      </c>
      <c r="Q105" s="2237">
        <f t="shared" si="4"/>
        <v>0</v>
      </c>
    </row>
    <row r="106" spans="2:17" ht="15">
      <c r="B106" s="2236"/>
      <c r="C106" s="2233"/>
      <c r="D106" s="1740" t="s">
        <v>2430</v>
      </c>
      <c r="E106" s="1655"/>
      <c r="F106" s="1740" t="s">
        <v>2429</v>
      </c>
      <c r="G106" s="1728"/>
      <c r="H106" s="1728"/>
      <c r="I106" s="1728"/>
      <c r="J106" s="1728"/>
      <c r="K106" s="1728"/>
      <c r="L106" s="1728"/>
      <c r="M106" s="1728"/>
      <c r="N106" s="1728"/>
      <c r="O106" s="1728"/>
      <c r="P106" s="1728"/>
      <c r="Q106" s="2237"/>
    </row>
    <row r="107" spans="2:17" ht="15">
      <c r="B107" s="2236"/>
      <c r="C107" s="2233"/>
      <c r="D107" s="1740" t="s">
        <v>2431</v>
      </c>
      <c r="E107" s="1655"/>
      <c r="F107" s="1740" t="s">
        <v>2429</v>
      </c>
      <c r="G107" s="1728"/>
      <c r="H107" s="1728"/>
      <c r="I107" s="1728"/>
      <c r="J107" s="1728"/>
      <c r="K107" s="1728"/>
      <c r="L107" s="1728"/>
      <c r="M107" s="1728"/>
      <c r="N107" s="1728"/>
      <c r="O107" s="1728"/>
      <c r="P107" s="1728"/>
      <c r="Q107" s="2237"/>
    </row>
    <row r="108" spans="2:17" ht="15">
      <c r="B108" s="2236"/>
      <c r="C108" s="2233"/>
      <c r="D108" s="1740" t="s">
        <v>2432</v>
      </c>
      <c r="E108" s="1655"/>
      <c r="F108" s="1740" t="s">
        <v>20</v>
      </c>
      <c r="G108" s="1728"/>
      <c r="H108" s="1728"/>
      <c r="I108" s="1728"/>
      <c r="J108" s="1728"/>
      <c r="K108" s="1728"/>
      <c r="L108" s="1728"/>
      <c r="M108" s="1728"/>
      <c r="N108" s="1728"/>
      <c r="O108" s="1728"/>
      <c r="P108" s="1728"/>
      <c r="Q108" s="2237"/>
    </row>
    <row r="109" spans="2:17" ht="15">
      <c r="B109" s="2236"/>
      <c r="C109" s="2233" t="s">
        <v>2440</v>
      </c>
      <c r="D109" s="1740" t="s">
        <v>2428</v>
      </c>
      <c r="E109" s="1655"/>
      <c r="F109" s="1740" t="s">
        <v>2429</v>
      </c>
      <c r="G109" s="1728">
        <f t="shared" si="0"/>
        <v>0</v>
      </c>
      <c r="H109" s="1731"/>
      <c r="I109" s="1731"/>
      <c r="J109" s="1731"/>
      <c r="K109" s="1731"/>
      <c r="L109" s="1731"/>
      <c r="M109" s="1731"/>
      <c r="N109" s="1731"/>
      <c r="O109" s="1731"/>
      <c r="P109" s="1731"/>
      <c r="Q109" s="2235"/>
    </row>
    <row r="110" spans="2:17" ht="15">
      <c r="B110" s="2236"/>
      <c r="C110" s="2233"/>
      <c r="D110" s="1740" t="s">
        <v>2430</v>
      </c>
      <c r="E110" s="1655"/>
      <c r="F110" s="1740" t="s">
        <v>2429</v>
      </c>
      <c r="G110" s="1728"/>
      <c r="H110" s="1731"/>
      <c r="I110" s="1731"/>
      <c r="J110" s="1731"/>
      <c r="K110" s="1731"/>
      <c r="L110" s="1731"/>
      <c r="M110" s="1731"/>
      <c r="N110" s="1731"/>
      <c r="O110" s="1731"/>
      <c r="P110" s="1731"/>
      <c r="Q110" s="2235"/>
    </row>
    <row r="111" spans="2:17" ht="15">
      <c r="B111" s="2236"/>
      <c r="C111" s="2233"/>
      <c r="D111" s="1740" t="s">
        <v>2431</v>
      </c>
      <c r="E111" s="1655"/>
      <c r="F111" s="1740" t="s">
        <v>2429</v>
      </c>
      <c r="G111" s="1728"/>
      <c r="H111" s="1731"/>
      <c r="I111" s="1731"/>
      <c r="J111" s="1731"/>
      <c r="K111" s="1731"/>
      <c r="L111" s="1731"/>
      <c r="M111" s="1731"/>
      <c r="N111" s="1731"/>
      <c r="O111" s="1731"/>
      <c r="P111" s="1731"/>
      <c r="Q111" s="2235"/>
    </row>
    <row r="112" spans="2:17" ht="15">
      <c r="B112" s="2236"/>
      <c r="C112" s="2233"/>
      <c r="D112" s="1740" t="s">
        <v>2432</v>
      </c>
      <c r="E112" s="1655"/>
      <c r="F112" s="1740" t="s">
        <v>20</v>
      </c>
      <c r="G112" s="1728"/>
      <c r="H112" s="1731"/>
      <c r="I112" s="1731"/>
      <c r="J112" s="1731"/>
      <c r="K112" s="1731"/>
      <c r="L112" s="1731"/>
      <c r="M112" s="1731"/>
      <c r="N112" s="1731"/>
      <c r="O112" s="1731"/>
      <c r="P112" s="1731"/>
      <c r="Q112" s="2235"/>
    </row>
    <row r="113" spans="2:17" ht="15">
      <c r="B113" s="2236"/>
      <c r="C113" s="2233" t="s">
        <v>2441</v>
      </c>
      <c r="D113" s="1740" t="s">
        <v>2428</v>
      </c>
      <c r="E113" s="1655"/>
      <c r="F113" s="1740" t="s">
        <v>2429</v>
      </c>
      <c r="G113" s="1728">
        <f t="shared" si="0"/>
        <v>0</v>
      </c>
      <c r="H113" s="1731"/>
      <c r="I113" s="1731"/>
      <c r="J113" s="1731"/>
      <c r="K113" s="1731"/>
      <c r="L113" s="1731"/>
      <c r="M113" s="1731"/>
      <c r="N113" s="1731"/>
      <c r="O113" s="1731"/>
      <c r="P113" s="1731"/>
      <c r="Q113" s="2235"/>
    </row>
    <row r="114" spans="2:17" ht="15">
      <c r="B114" s="2236"/>
      <c r="C114" s="2233"/>
      <c r="D114" s="1740" t="s">
        <v>2430</v>
      </c>
      <c r="E114" s="1655"/>
      <c r="F114" s="1740" t="s">
        <v>2429</v>
      </c>
      <c r="G114" s="1728"/>
      <c r="H114" s="1731"/>
      <c r="I114" s="1731"/>
      <c r="J114" s="1731"/>
      <c r="K114" s="1731"/>
      <c r="L114" s="1731"/>
      <c r="M114" s="1731"/>
      <c r="N114" s="1731"/>
      <c r="O114" s="1731"/>
      <c r="P114" s="1731"/>
      <c r="Q114" s="2235"/>
    </row>
    <row r="115" spans="2:17" ht="15">
      <c r="B115" s="2236"/>
      <c r="C115" s="2233"/>
      <c r="D115" s="1740" t="s">
        <v>2431</v>
      </c>
      <c r="E115" s="1655"/>
      <c r="F115" s="1740" t="s">
        <v>2429</v>
      </c>
      <c r="G115" s="1728"/>
      <c r="H115" s="1731"/>
      <c r="I115" s="1731"/>
      <c r="J115" s="1731"/>
      <c r="K115" s="1731"/>
      <c r="L115" s="1731"/>
      <c r="M115" s="1731"/>
      <c r="N115" s="1731"/>
      <c r="O115" s="1731"/>
      <c r="P115" s="1731"/>
      <c r="Q115" s="2235"/>
    </row>
    <row r="116" spans="2:17" ht="15">
      <c r="B116" s="2236"/>
      <c r="C116" s="2233"/>
      <c r="D116" s="1740" t="s">
        <v>2432</v>
      </c>
      <c r="E116" s="1655"/>
      <c r="F116" s="1740" t="s">
        <v>20</v>
      </c>
      <c r="G116" s="1728"/>
      <c r="H116" s="1731"/>
      <c r="I116" s="1731"/>
      <c r="J116" s="1731"/>
      <c r="K116" s="1731"/>
      <c r="L116" s="1731"/>
      <c r="M116" s="1731"/>
      <c r="N116" s="1731"/>
      <c r="O116" s="1731"/>
      <c r="P116" s="1731"/>
      <c r="Q116" s="2235"/>
    </row>
    <row r="117" spans="2:17" ht="15">
      <c r="B117" s="2236"/>
      <c r="C117" s="2233" t="s">
        <v>2201</v>
      </c>
      <c r="D117" s="1740" t="s">
        <v>2428</v>
      </c>
      <c r="E117" s="1655"/>
      <c r="F117" s="1740" t="s">
        <v>2429</v>
      </c>
      <c r="G117" s="1728">
        <f t="shared" si="0"/>
        <v>0</v>
      </c>
      <c r="H117" s="1731"/>
      <c r="I117" s="1731"/>
      <c r="J117" s="1731"/>
      <c r="K117" s="1731"/>
      <c r="L117" s="1731"/>
      <c r="M117" s="1731"/>
      <c r="N117" s="1731"/>
      <c r="O117" s="1731"/>
      <c r="P117" s="1731"/>
      <c r="Q117" s="2235"/>
    </row>
    <row r="118" spans="2:17" ht="15">
      <c r="B118" s="2236"/>
      <c r="C118" s="2233"/>
      <c r="D118" s="1740" t="s">
        <v>2430</v>
      </c>
      <c r="E118" s="1655"/>
      <c r="F118" s="1740" t="s">
        <v>2429</v>
      </c>
      <c r="G118" s="1728"/>
      <c r="H118" s="1731"/>
      <c r="I118" s="1731"/>
      <c r="J118" s="1731"/>
      <c r="K118" s="1731"/>
      <c r="L118" s="1731"/>
      <c r="M118" s="1731"/>
      <c r="N118" s="1731"/>
      <c r="O118" s="1731"/>
      <c r="P118" s="1731"/>
      <c r="Q118" s="2235"/>
    </row>
    <row r="119" spans="2:17" ht="15">
      <c r="B119" s="2236"/>
      <c r="C119" s="2233"/>
      <c r="D119" s="1740" t="s">
        <v>2431</v>
      </c>
      <c r="E119" s="1655"/>
      <c r="F119" s="1740" t="s">
        <v>2429</v>
      </c>
      <c r="G119" s="1728"/>
      <c r="H119" s="1731"/>
      <c r="I119" s="1731"/>
      <c r="J119" s="1731"/>
      <c r="K119" s="1731"/>
      <c r="L119" s="1731"/>
      <c r="M119" s="1731"/>
      <c r="N119" s="1731"/>
      <c r="O119" s="1731"/>
      <c r="P119" s="1731"/>
      <c r="Q119" s="2235"/>
    </row>
    <row r="120" spans="2:17" ht="15">
      <c r="B120" s="2236"/>
      <c r="C120" s="2233"/>
      <c r="D120" s="1740" t="s">
        <v>2432</v>
      </c>
      <c r="E120" s="1655"/>
      <c r="F120" s="1740" t="s">
        <v>20</v>
      </c>
      <c r="G120" s="1728"/>
      <c r="H120" s="1731"/>
      <c r="I120" s="1731"/>
      <c r="J120" s="1731"/>
      <c r="K120" s="1731"/>
      <c r="L120" s="1731"/>
      <c r="M120" s="1731"/>
      <c r="N120" s="1731"/>
      <c r="O120" s="1731"/>
      <c r="P120" s="1731"/>
      <c r="Q120" s="2235"/>
    </row>
    <row r="121" spans="2:17" ht="15">
      <c r="B121" s="2236"/>
      <c r="C121" s="2233" t="s">
        <v>2442</v>
      </c>
      <c r="D121" s="1740" t="s">
        <v>2428</v>
      </c>
      <c r="E121" s="1655"/>
      <c r="F121" s="1740" t="s">
        <v>2429</v>
      </c>
      <c r="G121" s="1728">
        <f t="shared" si="0"/>
        <v>0</v>
      </c>
      <c r="H121" s="1731"/>
      <c r="I121" s="1731"/>
      <c r="J121" s="1731"/>
      <c r="K121" s="1731"/>
      <c r="L121" s="1731"/>
      <c r="M121" s="1731"/>
      <c r="N121" s="1731"/>
      <c r="O121" s="1731"/>
      <c r="P121" s="1731"/>
      <c r="Q121" s="2235"/>
    </row>
    <row r="122" spans="2:17" ht="15">
      <c r="B122" s="2236"/>
      <c r="C122" s="2233"/>
      <c r="D122" s="1740" t="s">
        <v>2430</v>
      </c>
      <c r="E122" s="1655"/>
      <c r="F122" s="1740" t="s">
        <v>2429</v>
      </c>
      <c r="G122" s="1728"/>
      <c r="H122" s="1731"/>
      <c r="I122" s="1731"/>
      <c r="J122" s="1731"/>
      <c r="K122" s="1731"/>
      <c r="L122" s="1731"/>
      <c r="M122" s="1731"/>
      <c r="N122" s="1731"/>
      <c r="O122" s="1731"/>
      <c r="P122" s="1731"/>
      <c r="Q122" s="2235"/>
    </row>
    <row r="123" spans="2:17" ht="15">
      <c r="B123" s="2236"/>
      <c r="C123" s="2233"/>
      <c r="D123" s="1740" t="s">
        <v>2431</v>
      </c>
      <c r="E123" s="1655"/>
      <c r="F123" s="1740" t="s">
        <v>2429</v>
      </c>
      <c r="G123" s="1728"/>
      <c r="H123" s="1731"/>
      <c r="I123" s="1731"/>
      <c r="J123" s="1731"/>
      <c r="K123" s="1731"/>
      <c r="L123" s="1731"/>
      <c r="M123" s="1731"/>
      <c r="N123" s="1731"/>
      <c r="O123" s="1731"/>
      <c r="P123" s="1731"/>
      <c r="Q123" s="2235"/>
    </row>
    <row r="124" spans="2:17" ht="15">
      <c r="B124" s="2236"/>
      <c r="C124" s="2233"/>
      <c r="D124" s="1740" t="s">
        <v>2432</v>
      </c>
      <c r="E124" s="1655"/>
      <c r="F124" s="1740" t="s">
        <v>20</v>
      </c>
      <c r="G124" s="1728"/>
      <c r="H124" s="1731"/>
      <c r="I124" s="1731"/>
      <c r="J124" s="1731"/>
      <c r="K124" s="1731"/>
      <c r="L124" s="1731"/>
      <c r="M124" s="1731"/>
      <c r="N124" s="1731"/>
      <c r="O124" s="1731"/>
      <c r="P124" s="1731"/>
      <c r="Q124" s="2235"/>
    </row>
    <row r="125" spans="2:17" ht="15">
      <c r="B125" s="2238" t="s">
        <v>2443</v>
      </c>
      <c r="C125" s="2239" t="s">
        <v>1915</v>
      </c>
      <c r="D125" s="1740" t="s">
        <v>2428</v>
      </c>
      <c r="E125" s="1655"/>
      <c r="F125" s="1740" t="s">
        <v>2429</v>
      </c>
      <c r="G125" s="1728">
        <f t="shared" si="0"/>
        <v>0</v>
      </c>
      <c r="H125" s="1731"/>
      <c r="I125" s="1731"/>
      <c r="J125" s="1731"/>
      <c r="K125" s="1731"/>
      <c r="L125" s="1731"/>
      <c r="M125" s="1731"/>
      <c r="N125" s="1731"/>
      <c r="O125" s="1731"/>
      <c r="P125" s="1731"/>
      <c r="Q125" s="2235"/>
    </row>
    <row r="126" spans="2:17" ht="15">
      <c r="B126" s="2238"/>
      <c r="C126" s="2239"/>
      <c r="D126" s="1740" t="s">
        <v>2430</v>
      </c>
      <c r="E126" s="1655"/>
      <c r="F126" s="1740" t="s">
        <v>2429</v>
      </c>
      <c r="G126" s="1728"/>
      <c r="H126" s="1731"/>
      <c r="I126" s="1731"/>
      <c r="J126" s="1731"/>
      <c r="K126" s="1731"/>
      <c r="L126" s="1731"/>
      <c r="M126" s="1731"/>
      <c r="N126" s="1731"/>
      <c r="O126" s="1731"/>
      <c r="P126" s="1731"/>
      <c r="Q126" s="2235"/>
    </row>
    <row r="127" spans="2:17" ht="15">
      <c r="B127" s="2238"/>
      <c r="C127" s="2239"/>
      <c r="D127" s="1740" t="s">
        <v>2431</v>
      </c>
      <c r="E127" s="1655"/>
      <c r="F127" s="1740" t="s">
        <v>2429</v>
      </c>
      <c r="G127" s="1728"/>
      <c r="H127" s="1731"/>
      <c r="I127" s="1731"/>
      <c r="J127" s="1731"/>
      <c r="K127" s="1731"/>
      <c r="L127" s="1731"/>
      <c r="M127" s="1731"/>
      <c r="N127" s="1731"/>
      <c r="O127" s="1731"/>
      <c r="P127" s="1731"/>
      <c r="Q127" s="2235"/>
    </row>
    <row r="128" spans="2:17" ht="15">
      <c r="B128" s="2238"/>
      <c r="C128" s="2239"/>
      <c r="D128" s="1740" t="s">
        <v>2432</v>
      </c>
      <c r="E128" s="1655"/>
      <c r="F128" s="1740" t="s">
        <v>20</v>
      </c>
      <c r="G128" s="1728"/>
      <c r="H128" s="1731"/>
      <c r="I128" s="1731"/>
      <c r="J128" s="1731"/>
      <c r="K128" s="1731"/>
      <c r="L128" s="1731"/>
      <c r="M128" s="1731"/>
      <c r="N128" s="1731"/>
      <c r="O128" s="1731"/>
      <c r="P128" s="1731"/>
      <c r="Q128" s="2235"/>
    </row>
    <row r="129" spans="2:17" ht="15">
      <c r="B129" s="2236"/>
      <c r="C129" s="2239" t="s">
        <v>2444</v>
      </c>
      <c r="D129" s="1740" t="s">
        <v>2428</v>
      </c>
      <c r="E129" s="1655"/>
      <c r="F129" s="1740" t="s">
        <v>2429</v>
      </c>
      <c r="G129" s="1728">
        <f t="shared" si="0"/>
        <v>0</v>
      </c>
      <c r="H129" s="1731"/>
      <c r="I129" s="1731"/>
      <c r="J129" s="1731"/>
      <c r="K129" s="1731"/>
      <c r="L129" s="1731"/>
      <c r="M129" s="1731"/>
      <c r="N129" s="1731"/>
      <c r="O129" s="1731"/>
      <c r="P129" s="1731"/>
      <c r="Q129" s="2235"/>
    </row>
    <row r="130" spans="2:17" ht="15">
      <c r="B130" s="2236"/>
      <c r="C130" s="2239"/>
      <c r="D130" s="1740" t="s">
        <v>2430</v>
      </c>
      <c r="E130" s="1655"/>
      <c r="F130" s="1740" t="s">
        <v>2429</v>
      </c>
      <c r="G130" s="1728"/>
      <c r="H130" s="1731"/>
      <c r="I130" s="1731"/>
      <c r="J130" s="1731"/>
      <c r="K130" s="1731"/>
      <c r="L130" s="1731"/>
      <c r="M130" s="1731"/>
      <c r="N130" s="1731"/>
      <c r="O130" s="1731"/>
      <c r="P130" s="1731"/>
      <c r="Q130" s="2235"/>
    </row>
    <row r="131" spans="2:17" ht="15">
      <c r="B131" s="2236"/>
      <c r="C131" s="2239"/>
      <c r="D131" s="1740" t="s">
        <v>2431</v>
      </c>
      <c r="E131" s="1655"/>
      <c r="F131" s="1740" t="s">
        <v>2429</v>
      </c>
      <c r="G131" s="1728"/>
      <c r="H131" s="1731"/>
      <c r="I131" s="1731"/>
      <c r="J131" s="1731"/>
      <c r="K131" s="1731"/>
      <c r="L131" s="1731"/>
      <c r="M131" s="1731"/>
      <c r="N131" s="1731"/>
      <c r="O131" s="1731"/>
      <c r="P131" s="1731"/>
      <c r="Q131" s="2235"/>
    </row>
    <row r="132" spans="2:17" ht="15">
      <c r="B132" s="2236"/>
      <c r="C132" s="2239"/>
      <c r="D132" s="1740" t="s">
        <v>2432</v>
      </c>
      <c r="E132" s="1655"/>
      <c r="F132" s="1740" t="s">
        <v>20</v>
      </c>
      <c r="G132" s="1728"/>
      <c r="H132" s="1731"/>
      <c r="I132" s="1731"/>
      <c r="J132" s="1731"/>
      <c r="K132" s="1731"/>
      <c r="L132" s="1731"/>
      <c r="M132" s="1731"/>
      <c r="N132" s="1731"/>
      <c r="O132" s="1731"/>
      <c r="P132" s="1731"/>
      <c r="Q132" s="2235"/>
    </row>
    <row r="133" spans="2:17" ht="15">
      <c r="B133" s="2236"/>
      <c r="C133" s="2239" t="s">
        <v>2021</v>
      </c>
      <c r="D133" s="1740" t="s">
        <v>2428</v>
      </c>
      <c r="E133" s="1655"/>
      <c r="F133" s="1740" t="s">
        <v>2429</v>
      </c>
      <c r="G133" s="1728">
        <f t="shared" si="0"/>
        <v>0</v>
      </c>
      <c r="H133" s="1731"/>
      <c r="I133" s="1731"/>
      <c r="J133" s="1731"/>
      <c r="K133" s="1731"/>
      <c r="L133" s="1731"/>
      <c r="M133" s="1731"/>
      <c r="N133" s="1731"/>
      <c r="O133" s="1731"/>
      <c r="P133" s="1731"/>
      <c r="Q133" s="2235"/>
    </row>
    <row r="134" spans="2:17" ht="15">
      <c r="B134" s="2236"/>
      <c r="C134" s="2239"/>
      <c r="D134" s="1740" t="s">
        <v>2430</v>
      </c>
      <c r="E134" s="1655"/>
      <c r="F134" s="1740" t="s">
        <v>2429</v>
      </c>
      <c r="G134" s="1728"/>
      <c r="H134" s="1731"/>
      <c r="I134" s="1731"/>
      <c r="J134" s="1731"/>
      <c r="K134" s="1731"/>
      <c r="L134" s="1731"/>
      <c r="M134" s="1731"/>
      <c r="N134" s="1731"/>
      <c r="O134" s="1731"/>
      <c r="P134" s="1731"/>
      <c r="Q134" s="2235"/>
    </row>
    <row r="135" spans="2:17" ht="15">
      <c r="B135" s="2236"/>
      <c r="C135" s="2239"/>
      <c r="D135" s="1740" t="s">
        <v>2431</v>
      </c>
      <c r="E135" s="1655"/>
      <c r="F135" s="1740" t="s">
        <v>2429</v>
      </c>
      <c r="G135" s="1728"/>
      <c r="H135" s="1731"/>
      <c r="I135" s="1731"/>
      <c r="J135" s="1731"/>
      <c r="K135" s="1731"/>
      <c r="L135" s="1731"/>
      <c r="M135" s="1731"/>
      <c r="N135" s="1731"/>
      <c r="O135" s="1731"/>
      <c r="P135" s="1731"/>
      <c r="Q135" s="2235"/>
    </row>
    <row r="136" spans="2:17" ht="15">
      <c r="B136" s="2236"/>
      <c r="C136" s="2239"/>
      <c r="D136" s="1740" t="s">
        <v>2432</v>
      </c>
      <c r="E136" s="1655"/>
      <c r="F136" s="1740" t="s">
        <v>20</v>
      </c>
      <c r="G136" s="1728"/>
      <c r="H136" s="1731"/>
      <c r="I136" s="1731"/>
      <c r="J136" s="1731"/>
      <c r="K136" s="1731"/>
      <c r="L136" s="1731"/>
      <c r="M136" s="1731"/>
      <c r="N136" s="1731"/>
      <c r="O136" s="1731"/>
      <c r="P136" s="1731"/>
      <c r="Q136" s="2235"/>
    </row>
    <row r="137" spans="2:17" ht="15">
      <c r="B137" s="2236"/>
      <c r="C137" s="2239" t="s">
        <v>2445</v>
      </c>
      <c r="D137" s="1740" t="s">
        <v>2428</v>
      </c>
      <c r="E137" s="1655"/>
      <c r="F137" s="1740" t="s">
        <v>2429</v>
      </c>
      <c r="G137" s="1728">
        <f t="shared" si="0"/>
        <v>0</v>
      </c>
      <c r="H137" s="1731"/>
      <c r="I137" s="1731"/>
      <c r="J137" s="1731"/>
      <c r="K137" s="1731"/>
      <c r="L137" s="1731"/>
      <c r="M137" s="1731"/>
      <c r="N137" s="1731"/>
      <c r="O137" s="1731"/>
      <c r="P137" s="1731"/>
      <c r="Q137" s="2235"/>
    </row>
    <row r="138" spans="2:17" ht="15">
      <c r="B138" s="2236"/>
      <c r="C138" s="2239"/>
      <c r="D138" s="1740" t="s">
        <v>2430</v>
      </c>
      <c r="E138" s="1655"/>
      <c r="F138" s="1740" t="s">
        <v>2429</v>
      </c>
      <c r="G138" s="1728"/>
      <c r="H138" s="1731"/>
      <c r="I138" s="1731"/>
      <c r="J138" s="1731"/>
      <c r="K138" s="1731"/>
      <c r="L138" s="1731"/>
      <c r="M138" s="1731"/>
      <c r="N138" s="1731"/>
      <c r="O138" s="1731"/>
      <c r="P138" s="1731"/>
      <c r="Q138" s="2235"/>
    </row>
    <row r="139" spans="2:17" ht="15">
      <c r="B139" s="2236"/>
      <c r="C139" s="2239"/>
      <c r="D139" s="1740" t="s">
        <v>2431</v>
      </c>
      <c r="E139" s="1655"/>
      <c r="F139" s="1740" t="s">
        <v>2429</v>
      </c>
      <c r="G139" s="1728"/>
      <c r="H139" s="1731"/>
      <c r="I139" s="1731"/>
      <c r="J139" s="1731"/>
      <c r="K139" s="1731"/>
      <c r="L139" s="1731"/>
      <c r="M139" s="1731"/>
      <c r="N139" s="1731"/>
      <c r="O139" s="1731"/>
      <c r="P139" s="1731"/>
      <c r="Q139" s="2235"/>
    </row>
    <row r="140" spans="2:17" ht="15">
      <c r="B140" s="2236"/>
      <c r="C140" s="2239"/>
      <c r="D140" s="1740" t="s">
        <v>2432</v>
      </c>
      <c r="E140" s="1655"/>
      <c r="F140" s="1740" t="s">
        <v>20</v>
      </c>
      <c r="G140" s="1728"/>
      <c r="H140" s="1731"/>
      <c r="I140" s="1731"/>
      <c r="J140" s="1731"/>
      <c r="K140" s="1731"/>
      <c r="L140" s="1731"/>
      <c r="M140" s="1731"/>
      <c r="N140" s="1731"/>
      <c r="O140" s="1731"/>
      <c r="P140" s="1731"/>
      <c r="Q140" s="2235"/>
    </row>
    <row r="141" spans="2:17" ht="15">
      <c r="B141" s="2236"/>
      <c r="C141" s="2239" t="s">
        <v>2446</v>
      </c>
      <c r="D141" s="1740" t="s">
        <v>2428</v>
      </c>
      <c r="E141" s="1655"/>
      <c r="F141" s="1740" t="s">
        <v>2429</v>
      </c>
      <c r="G141" s="1728">
        <f t="shared" si="0"/>
        <v>0</v>
      </c>
      <c r="H141" s="1731"/>
      <c r="I141" s="1731"/>
      <c r="J141" s="1731"/>
      <c r="K141" s="1731"/>
      <c r="L141" s="1731"/>
      <c r="M141" s="1731"/>
      <c r="N141" s="1731"/>
      <c r="O141" s="1731"/>
      <c r="P141" s="1731"/>
      <c r="Q141" s="2235"/>
    </row>
    <row r="142" spans="2:17" ht="15">
      <c r="B142" s="2236"/>
      <c r="C142" s="2239"/>
      <c r="D142" s="1740" t="s">
        <v>2430</v>
      </c>
      <c r="E142" s="1655"/>
      <c r="F142" s="1740" t="s">
        <v>2429</v>
      </c>
      <c r="G142" s="1728"/>
      <c r="H142" s="1731"/>
      <c r="I142" s="1731"/>
      <c r="J142" s="1731"/>
      <c r="K142" s="1731"/>
      <c r="L142" s="1731"/>
      <c r="M142" s="1731"/>
      <c r="N142" s="1731"/>
      <c r="O142" s="1731"/>
      <c r="P142" s="1731"/>
      <c r="Q142" s="2235"/>
    </row>
    <row r="143" spans="2:17" ht="15">
      <c r="B143" s="2236"/>
      <c r="C143" s="2239"/>
      <c r="D143" s="1740" t="s">
        <v>2431</v>
      </c>
      <c r="E143" s="1655"/>
      <c r="F143" s="1740" t="s">
        <v>2429</v>
      </c>
      <c r="G143" s="1728"/>
      <c r="H143" s="1731"/>
      <c r="I143" s="1731"/>
      <c r="J143" s="1731"/>
      <c r="K143" s="1731"/>
      <c r="L143" s="1731"/>
      <c r="M143" s="1731"/>
      <c r="N143" s="1731"/>
      <c r="O143" s="1731"/>
      <c r="P143" s="1731"/>
      <c r="Q143" s="2235"/>
    </row>
    <row r="144" spans="2:17" ht="15">
      <c r="B144" s="2236"/>
      <c r="C144" s="2239"/>
      <c r="D144" s="1740" t="s">
        <v>2432</v>
      </c>
      <c r="E144" s="1655"/>
      <c r="F144" s="1740" t="s">
        <v>20</v>
      </c>
      <c r="G144" s="1728"/>
      <c r="H144" s="1731"/>
      <c r="I144" s="1731"/>
      <c r="J144" s="1731"/>
      <c r="K144" s="1731"/>
      <c r="L144" s="1731"/>
      <c r="M144" s="1731"/>
      <c r="N144" s="1731"/>
      <c r="O144" s="1731"/>
      <c r="P144" s="1731"/>
      <c r="Q144" s="2235"/>
    </row>
    <row r="145" spans="2:17" ht="15">
      <c r="B145" s="2236"/>
      <c r="C145" s="2239" t="s">
        <v>2447</v>
      </c>
      <c r="D145" s="1740" t="s">
        <v>2428</v>
      </c>
      <c r="E145" s="1655"/>
      <c r="F145" s="1740" t="s">
        <v>2429</v>
      </c>
      <c r="G145" s="1728">
        <f t="shared" si="0"/>
        <v>0</v>
      </c>
      <c r="H145" s="1728">
        <f>SUM(H109:H141)</f>
        <v>0</v>
      </c>
      <c r="I145" s="1728">
        <f t="shared" ref="I145:Q145" si="5">SUM(I109:I141)</f>
        <v>0</v>
      </c>
      <c r="J145" s="1728">
        <f t="shared" si="5"/>
        <v>0</v>
      </c>
      <c r="K145" s="1728">
        <f t="shared" si="5"/>
        <v>0</v>
      </c>
      <c r="L145" s="1728">
        <f t="shared" si="5"/>
        <v>0</v>
      </c>
      <c r="M145" s="1728">
        <f t="shared" si="5"/>
        <v>0</v>
      </c>
      <c r="N145" s="1728">
        <f t="shared" si="5"/>
        <v>0</v>
      </c>
      <c r="O145" s="1728">
        <f t="shared" si="5"/>
        <v>0</v>
      </c>
      <c r="P145" s="1728">
        <f t="shared" si="5"/>
        <v>0</v>
      </c>
      <c r="Q145" s="2237">
        <f t="shared" si="5"/>
        <v>0</v>
      </c>
    </row>
    <row r="146" spans="2:17" ht="15">
      <c r="B146" s="2236"/>
      <c r="C146" s="2239"/>
      <c r="D146" s="1740" t="s">
        <v>2430</v>
      </c>
      <c r="E146" s="1655"/>
      <c r="F146" s="1740" t="s">
        <v>2429</v>
      </c>
      <c r="G146" s="1728"/>
      <c r="H146" s="1728"/>
      <c r="I146" s="1728"/>
      <c r="J146" s="1728"/>
      <c r="K146" s="1728"/>
      <c r="L146" s="1728"/>
      <c r="M146" s="1728"/>
      <c r="N146" s="1728"/>
      <c r="O146" s="1728"/>
      <c r="P146" s="1728"/>
      <c r="Q146" s="2237"/>
    </row>
    <row r="147" spans="2:17" ht="15">
      <c r="B147" s="2236"/>
      <c r="C147" s="2239"/>
      <c r="D147" s="1740" t="s">
        <v>2431</v>
      </c>
      <c r="E147" s="1655"/>
      <c r="F147" s="1740" t="s">
        <v>2429</v>
      </c>
      <c r="G147" s="1728"/>
      <c r="H147" s="1728"/>
      <c r="I147" s="1728"/>
      <c r="J147" s="1728"/>
      <c r="K147" s="1728"/>
      <c r="L147" s="1728"/>
      <c r="M147" s="1728"/>
      <c r="N147" s="1728"/>
      <c r="O147" s="1728"/>
      <c r="P147" s="1728"/>
      <c r="Q147" s="2237"/>
    </row>
    <row r="148" spans="2:17" ht="15">
      <c r="B148" s="2236"/>
      <c r="C148" s="2239"/>
      <c r="D148" s="1740" t="s">
        <v>2432</v>
      </c>
      <c r="E148" s="1655"/>
      <c r="F148" s="1740" t="s">
        <v>20</v>
      </c>
      <c r="G148" s="1728"/>
      <c r="H148" s="1728"/>
      <c r="I148" s="1728"/>
      <c r="J148" s="1728"/>
      <c r="K148" s="1728"/>
      <c r="L148" s="1728"/>
      <c r="M148" s="1728"/>
      <c r="N148" s="1728"/>
      <c r="O148" s="1728"/>
      <c r="P148" s="1728"/>
      <c r="Q148" s="2237"/>
    </row>
    <row r="149" spans="2:17" ht="15">
      <c r="B149" s="2236"/>
      <c r="C149" s="2239" t="s">
        <v>2448</v>
      </c>
      <c r="D149" s="1740" t="s">
        <v>2428</v>
      </c>
      <c r="E149" s="1655"/>
      <c r="F149" s="1740" t="s">
        <v>2429</v>
      </c>
      <c r="G149" s="1728">
        <f t="shared" si="0"/>
        <v>0</v>
      </c>
      <c r="H149" s="1731"/>
      <c r="I149" s="1731"/>
      <c r="J149" s="1731"/>
      <c r="K149" s="1731"/>
      <c r="L149" s="1731"/>
      <c r="M149" s="1731"/>
      <c r="N149" s="1731"/>
      <c r="O149" s="1731"/>
      <c r="P149" s="1731"/>
      <c r="Q149" s="2235"/>
    </row>
    <row r="150" spans="2:17" ht="15">
      <c r="B150" s="2236"/>
      <c r="C150" s="2239"/>
      <c r="D150" s="1740" t="s">
        <v>2430</v>
      </c>
      <c r="E150" s="1655"/>
      <c r="F150" s="1740" t="s">
        <v>2429</v>
      </c>
      <c r="G150" s="1728"/>
      <c r="H150" s="1731"/>
      <c r="I150" s="1731"/>
      <c r="J150" s="1731"/>
      <c r="K150" s="1731"/>
      <c r="L150" s="1731"/>
      <c r="M150" s="1731"/>
      <c r="N150" s="1731"/>
      <c r="O150" s="1731"/>
      <c r="P150" s="1731"/>
      <c r="Q150" s="2235"/>
    </row>
    <row r="151" spans="2:17" ht="15">
      <c r="B151" s="2236"/>
      <c r="C151" s="2239"/>
      <c r="D151" s="1740" t="s">
        <v>2431</v>
      </c>
      <c r="E151" s="1655"/>
      <c r="F151" s="1740" t="s">
        <v>2429</v>
      </c>
      <c r="G151" s="1728"/>
      <c r="H151" s="1731"/>
      <c r="I151" s="1731"/>
      <c r="J151" s="1731"/>
      <c r="K151" s="1731"/>
      <c r="L151" s="1731"/>
      <c r="M151" s="1731"/>
      <c r="N151" s="1731"/>
      <c r="O151" s="1731"/>
      <c r="P151" s="1731"/>
      <c r="Q151" s="2235"/>
    </row>
    <row r="152" spans="2:17" ht="15">
      <c r="B152" s="2236"/>
      <c r="C152" s="2239"/>
      <c r="D152" s="1740" t="s">
        <v>2432</v>
      </c>
      <c r="E152" s="1655"/>
      <c r="F152" s="1740" t="s">
        <v>20</v>
      </c>
      <c r="G152" s="1728"/>
      <c r="H152" s="1731"/>
      <c r="I152" s="1731"/>
      <c r="J152" s="1731"/>
      <c r="K152" s="1731"/>
      <c r="L152" s="1731"/>
      <c r="M152" s="1731"/>
      <c r="N152" s="1731"/>
      <c r="O152" s="1731"/>
      <c r="P152" s="1731"/>
      <c r="Q152" s="2235"/>
    </row>
    <row r="153" spans="2:17" ht="15">
      <c r="B153" s="2236"/>
      <c r="C153" s="2239" t="s">
        <v>2449</v>
      </c>
      <c r="D153" s="1740" t="s">
        <v>2428</v>
      </c>
      <c r="E153" s="1655"/>
      <c r="F153" s="1740" t="s">
        <v>2429</v>
      </c>
      <c r="G153" s="1728">
        <f t="shared" si="0"/>
        <v>0</v>
      </c>
      <c r="H153" s="1731"/>
      <c r="I153" s="1731"/>
      <c r="J153" s="1731"/>
      <c r="K153" s="1731"/>
      <c r="L153" s="1731"/>
      <c r="M153" s="1731"/>
      <c r="N153" s="1731"/>
      <c r="O153" s="1731"/>
      <c r="P153" s="1731"/>
      <c r="Q153" s="2235"/>
    </row>
    <row r="154" spans="2:17" ht="15">
      <c r="B154" s="2236"/>
      <c r="C154" s="2239"/>
      <c r="D154" s="1740" t="s">
        <v>2430</v>
      </c>
      <c r="E154" s="1655"/>
      <c r="F154" s="1740" t="s">
        <v>2429</v>
      </c>
      <c r="G154" s="1728"/>
      <c r="H154" s="1731"/>
      <c r="I154" s="1731"/>
      <c r="J154" s="1731"/>
      <c r="K154" s="1731"/>
      <c r="L154" s="1731"/>
      <c r="M154" s="1731"/>
      <c r="N154" s="1731"/>
      <c r="O154" s="1731"/>
      <c r="P154" s="1731"/>
      <c r="Q154" s="2235"/>
    </row>
    <row r="155" spans="2:17" ht="15">
      <c r="B155" s="2236"/>
      <c r="C155" s="2239"/>
      <c r="D155" s="1740" t="s">
        <v>2431</v>
      </c>
      <c r="E155" s="1655"/>
      <c r="F155" s="1740" t="s">
        <v>2429</v>
      </c>
      <c r="G155" s="1728"/>
      <c r="H155" s="1731"/>
      <c r="I155" s="1731"/>
      <c r="J155" s="1731"/>
      <c r="K155" s="1731"/>
      <c r="L155" s="1731"/>
      <c r="M155" s="1731"/>
      <c r="N155" s="1731"/>
      <c r="O155" s="1731"/>
      <c r="P155" s="1731"/>
      <c r="Q155" s="2235"/>
    </row>
    <row r="156" spans="2:17" ht="15">
      <c r="B156" s="2236"/>
      <c r="C156" s="2239"/>
      <c r="D156" s="1740" t="s">
        <v>2432</v>
      </c>
      <c r="E156" s="1655"/>
      <c r="F156" s="1740" t="s">
        <v>20</v>
      </c>
      <c r="G156" s="1728"/>
      <c r="H156" s="1731"/>
      <c r="I156" s="1731"/>
      <c r="J156" s="1731"/>
      <c r="K156" s="1731"/>
      <c r="L156" s="1731"/>
      <c r="M156" s="1731"/>
      <c r="N156" s="1731"/>
      <c r="O156" s="1731"/>
      <c r="P156" s="1731"/>
      <c r="Q156" s="2235"/>
    </row>
    <row r="157" spans="2:17" ht="15">
      <c r="B157" s="2236"/>
      <c r="C157" s="2239" t="s">
        <v>2450</v>
      </c>
      <c r="D157" s="1740" t="s">
        <v>2428</v>
      </c>
      <c r="E157" s="1655"/>
      <c r="F157" s="1740" t="s">
        <v>2429</v>
      </c>
      <c r="G157" s="1728">
        <f t="shared" si="0"/>
        <v>0</v>
      </c>
      <c r="H157" s="1728">
        <f>SUM(H149:H153)</f>
        <v>0</v>
      </c>
      <c r="I157" s="1728">
        <f t="shared" ref="I157:Q157" si="6">SUM(I149:I153)</f>
        <v>0</v>
      </c>
      <c r="J157" s="1728">
        <f t="shared" si="6"/>
        <v>0</v>
      </c>
      <c r="K157" s="1728">
        <f t="shared" si="6"/>
        <v>0</v>
      </c>
      <c r="L157" s="1728">
        <f t="shared" si="6"/>
        <v>0</v>
      </c>
      <c r="M157" s="1728">
        <f t="shared" si="6"/>
        <v>0</v>
      </c>
      <c r="N157" s="1728">
        <f t="shared" si="6"/>
        <v>0</v>
      </c>
      <c r="O157" s="1728">
        <f t="shared" si="6"/>
        <v>0</v>
      </c>
      <c r="P157" s="1728">
        <f t="shared" si="6"/>
        <v>0</v>
      </c>
      <c r="Q157" s="2237">
        <f t="shared" si="6"/>
        <v>0</v>
      </c>
    </row>
    <row r="158" spans="2:17" ht="15">
      <c r="B158" s="2236"/>
      <c r="C158" s="2239"/>
      <c r="D158" s="1740" t="s">
        <v>2430</v>
      </c>
      <c r="E158" s="1655"/>
      <c r="F158" s="1740" t="s">
        <v>2429</v>
      </c>
      <c r="G158" s="1728"/>
      <c r="H158" s="1728"/>
      <c r="I158" s="1728"/>
      <c r="J158" s="1728"/>
      <c r="K158" s="1728"/>
      <c r="L158" s="1728"/>
      <c r="M158" s="1728"/>
      <c r="N158" s="1728"/>
      <c r="O158" s="1728"/>
      <c r="P158" s="1728"/>
      <c r="Q158" s="2237"/>
    </row>
    <row r="159" spans="2:17" ht="15">
      <c r="B159" s="2236"/>
      <c r="C159" s="2239"/>
      <c r="D159" s="1740" t="s">
        <v>2431</v>
      </c>
      <c r="E159" s="1655"/>
      <c r="F159" s="1740" t="s">
        <v>2429</v>
      </c>
      <c r="G159" s="1728"/>
      <c r="H159" s="1728"/>
      <c r="I159" s="1728"/>
      <c r="J159" s="1728"/>
      <c r="K159" s="1728"/>
      <c r="L159" s="1728"/>
      <c r="M159" s="1728"/>
      <c r="N159" s="1728"/>
      <c r="O159" s="1728"/>
      <c r="P159" s="1728"/>
      <c r="Q159" s="2237"/>
    </row>
    <row r="160" spans="2:17" ht="15">
      <c r="B160" s="2236"/>
      <c r="C160" s="2239"/>
      <c r="D160" s="1740" t="s">
        <v>2432</v>
      </c>
      <c r="E160" s="1655"/>
      <c r="F160" s="1740" t="s">
        <v>20</v>
      </c>
      <c r="G160" s="1728"/>
      <c r="H160" s="1728"/>
      <c r="I160" s="1728"/>
      <c r="J160" s="1728"/>
      <c r="K160" s="1728"/>
      <c r="L160" s="1728"/>
      <c r="M160" s="1728"/>
      <c r="N160" s="1728"/>
      <c r="O160" s="1728"/>
      <c r="P160" s="1728"/>
      <c r="Q160" s="2237"/>
    </row>
    <row r="161" spans="2:17" ht="15">
      <c r="B161" s="2236"/>
      <c r="C161" s="2239" t="s">
        <v>2451</v>
      </c>
      <c r="D161" s="1740" t="s">
        <v>2428</v>
      </c>
      <c r="E161" s="1655"/>
      <c r="F161" s="1740" t="s">
        <v>2429</v>
      </c>
      <c r="G161" s="1728">
        <f t="shared" si="0"/>
        <v>0</v>
      </c>
      <c r="H161" s="1731"/>
      <c r="I161" s="1731"/>
      <c r="J161" s="1731"/>
      <c r="K161" s="1731"/>
      <c r="L161" s="1731"/>
      <c r="M161" s="1731"/>
      <c r="N161" s="1731"/>
      <c r="O161" s="1731"/>
      <c r="P161" s="1731"/>
      <c r="Q161" s="2235"/>
    </row>
    <row r="162" spans="2:17" ht="15">
      <c r="B162" s="2236"/>
      <c r="C162" s="2239"/>
      <c r="D162" s="1740" t="s">
        <v>2430</v>
      </c>
      <c r="E162" s="1655"/>
      <c r="F162" s="1740" t="s">
        <v>2429</v>
      </c>
      <c r="G162" s="1728"/>
      <c r="H162" s="1731"/>
      <c r="I162" s="1731"/>
      <c r="J162" s="1731"/>
      <c r="K162" s="1731"/>
      <c r="L162" s="1731"/>
      <c r="M162" s="1731"/>
      <c r="N162" s="1731"/>
      <c r="O162" s="1731"/>
      <c r="P162" s="1731"/>
      <c r="Q162" s="2235"/>
    </row>
    <row r="163" spans="2:17" ht="15">
      <c r="B163" s="2236"/>
      <c r="C163" s="2239"/>
      <c r="D163" s="1740" t="s">
        <v>2431</v>
      </c>
      <c r="E163" s="1655"/>
      <c r="F163" s="1740" t="s">
        <v>2429</v>
      </c>
      <c r="G163" s="1728"/>
      <c r="H163" s="1731"/>
      <c r="I163" s="1731"/>
      <c r="J163" s="1731"/>
      <c r="K163" s="1731"/>
      <c r="L163" s="1731"/>
      <c r="M163" s="1731"/>
      <c r="N163" s="1731"/>
      <c r="O163" s="1731"/>
      <c r="P163" s="1731"/>
      <c r="Q163" s="2235"/>
    </row>
    <row r="164" spans="2:17" ht="15">
      <c r="B164" s="2236"/>
      <c r="C164" s="2239"/>
      <c r="D164" s="1740" t="s">
        <v>2432</v>
      </c>
      <c r="E164" s="1655"/>
      <c r="F164" s="1740" t="s">
        <v>20</v>
      </c>
      <c r="G164" s="1728"/>
      <c r="H164" s="1731"/>
      <c r="I164" s="1731"/>
      <c r="J164" s="1731"/>
      <c r="K164" s="1731"/>
      <c r="L164" s="1731"/>
      <c r="M164" s="1731"/>
      <c r="N164" s="1731"/>
      <c r="O164" s="1731"/>
      <c r="P164" s="1731"/>
      <c r="Q164" s="2235"/>
    </row>
    <row r="165" spans="2:17" ht="15">
      <c r="B165" s="2236"/>
      <c r="C165" s="2239" t="s">
        <v>2452</v>
      </c>
      <c r="D165" s="1740" t="s">
        <v>2428</v>
      </c>
      <c r="E165" s="1655"/>
      <c r="F165" s="1740" t="s">
        <v>2429</v>
      </c>
      <c r="G165" s="1728">
        <f t="shared" si="0"/>
        <v>0</v>
      </c>
      <c r="H165" s="1728">
        <f t="shared" ref="H165:Q165" si="7">SUM(H65,H105,H145,H157,H161)</f>
        <v>0</v>
      </c>
      <c r="I165" s="1728">
        <f t="shared" si="7"/>
        <v>0</v>
      </c>
      <c r="J165" s="1728">
        <f t="shared" si="7"/>
        <v>0</v>
      </c>
      <c r="K165" s="1728">
        <f t="shared" si="7"/>
        <v>0</v>
      </c>
      <c r="L165" s="1728">
        <f t="shared" si="7"/>
        <v>0</v>
      </c>
      <c r="M165" s="1728">
        <f t="shared" si="7"/>
        <v>0</v>
      </c>
      <c r="N165" s="1728">
        <f t="shared" si="7"/>
        <v>0</v>
      </c>
      <c r="O165" s="1728">
        <f t="shared" si="7"/>
        <v>0</v>
      </c>
      <c r="P165" s="1728">
        <f t="shared" si="7"/>
        <v>0</v>
      </c>
      <c r="Q165" s="2237">
        <f t="shared" si="7"/>
        <v>0</v>
      </c>
    </row>
    <row r="166" spans="2:17" ht="15">
      <c r="B166" s="2236"/>
      <c r="C166" s="2239"/>
      <c r="D166" s="1740" t="s">
        <v>2430</v>
      </c>
      <c r="E166" s="1655"/>
      <c r="F166" s="1740" t="s">
        <v>2429</v>
      </c>
      <c r="G166" s="1728"/>
      <c r="H166" s="1728"/>
      <c r="I166" s="1728"/>
      <c r="J166" s="1728"/>
      <c r="K166" s="1728"/>
      <c r="L166" s="1728"/>
      <c r="M166" s="1728"/>
      <c r="N166" s="1728"/>
      <c r="O166" s="1728"/>
      <c r="P166" s="1728"/>
      <c r="Q166" s="2237"/>
    </row>
    <row r="167" spans="2:17" ht="15">
      <c r="B167" s="2236"/>
      <c r="C167" s="2239"/>
      <c r="D167" s="1740" t="s">
        <v>2431</v>
      </c>
      <c r="E167" s="1655"/>
      <c r="F167" s="1740" t="s">
        <v>2429</v>
      </c>
      <c r="G167" s="1728"/>
      <c r="H167" s="1728"/>
      <c r="I167" s="1728"/>
      <c r="J167" s="1728"/>
      <c r="K167" s="1728"/>
      <c r="L167" s="1728"/>
      <c r="M167" s="1728"/>
      <c r="N167" s="1728"/>
      <c r="O167" s="1728"/>
      <c r="P167" s="1728"/>
      <c r="Q167" s="2237"/>
    </row>
    <row r="168" spans="2:17" ht="15">
      <c r="B168" s="2236"/>
      <c r="C168" s="2239"/>
      <c r="D168" s="1740" t="s">
        <v>2432</v>
      </c>
      <c r="E168" s="1655"/>
      <c r="F168" s="1740" t="s">
        <v>20</v>
      </c>
      <c r="G168" s="1728"/>
      <c r="H168" s="1728"/>
      <c r="I168" s="1728"/>
      <c r="J168" s="1728"/>
      <c r="K168" s="1728"/>
      <c r="L168" s="1728"/>
      <c r="M168" s="1728"/>
      <c r="N168" s="1728"/>
      <c r="O168" s="1728"/>
      <c r="P168" s="1728"/>
      <c r="Q168" s="2237"/>
    </row>
    <row r="169" spans="2:17" ht="15">
      <c r="B169" s="1666"/>
      <c r="C169" s="2239" t="s">
        <v>2453</v>
      </c>
      <c r="D169" s="1740" t="s">
        <v>2428</v>
      </c>
      <c r="E169" s="1655"/>
      <c r="F169" s="1740" t="s">
        <v>2429</v>
      </c>
      <c r="G169" s="1655"/>
      <c r="H169" s="1655"/>
      <c r="I169" s="1655"/>
      <c r="J169" s="1655"/>
      <c r="K169" s="1655"/>
      <c r="L169" s="1655"/>
      <c r="M169" s="1655"/>
      <c r="N169" s="1655"/>
      <c r="O169" s="1655"/>
      <c r="P169" s="1655"/>
      <c r="Q169" s="2240"/>
    </row>
    <row r="170" spans="2:17" ht="15">
      <c r="B170" s="1666"/>
      <c r="C170" s="2239"/>
      <c r="D170" s="1740" t="s">
        <v>2430</v>
      </c>
      <c r="E170" s="1655"/>
      <c r="F170" s="1740" t="s">
        <v>2429</v>
      </c>
      <c r="G170" s="1655"/>
      <c r="H170" s="1655"/>
      <c r="I170" s="1655"/>
      <c r="J170" s="1655"/>
      <c r="K170" s="1655"/>
      <c r="L170" s="1655"/>
      <c r="M170" s="1655"/>
      <c r="N170" s="1655"/>
      <c r="O170" s="1655"/>
      <c r="P170" s="1655"/>
      <c r="Q170" s="2240"/>
    </row>
    <row r="171" spans="2:17" ht="15">
      <c r="B171" s="1666"/>
      <c r="C171" s="2239"/>
      <c r="D171" s="1740" t="s">
        <v>2431</v>
      </c>
      <c r="E171" s="1655"/>
      <c r="F171" s="1740" t="s">
        <v>2429</v>
      </c>
      <c r="G171" s="1655"/>
      <c r="H171" s="1655"/>
      <c r="I171" s="1655"/>
      <c r="J171" s="1655"/>
      <c r="K171" s="1655"/>
      <c r="L171" s="1655"/>
      <c r="M171" s="1655"/>
      <c r="N171" s="1655"/>
      <c r="O171" s="1655"/>
      <c r="P171" s="1655"/>
      <c r="Q171" s="2240"/>
    </row>
    <row r="172" spans="2:17" ht="15">
      <c r="B172" s="1666"/>
      <c r="C172" s="2239"/>
      <c r="D172" s="1740" t="s">
        <v>2432</v>
      </c>
      <c r="E172" s="1655"/>
      <c r="F172" s="1740" t="s">
        <v>20</v>
      </c>
      <c r="G172" s="1655"/>
      <c r="H172" s="1655"/>
      <c r="I172" s="1655"/>
      <c r="J172" s="1655"/>
      <c r="K172" s="1655"/>
      <c r="L172" s="1655"/>
      <c r="M172" s="1655"/>
      <c r="N172" s="1655"/>
      <c r="O172" s="1655"/>
      <c r="P172" s="1655"/>
      <c r="Q172" s="2240"/>
    </row>
    <row r="173" spans="2:17" ht="15">
      <c r="B173" s="1666"/>
      <c r="C173" s="2239" t="s">
        <v>2454</v>
      </c>
      <c r="D173" s="1740" t="s">
        <v>2428</v>
      </c>
      <c r="E173" s="1655"/>
      <c r="F173" s="1740" t="s">
        <v>2429</v>
      </c>
      <c r="G173" s="1655"/>
      <c r="H173" s="2241"/>
      <c r="I173" s="2241"/>
      <c r="J173" s="2241"/>
      <c r="K173" s="2241"/>
      <c r="L173" s="2241"/>
      <c r="M173" s="2241"/>
      <c r="N173" s="2241"/>
      <c r="O173" s="2241"/>
      <c r="P173" s="2241"/>
      <c r="Q173" s="2242"/>
    </row>
    <row r="174" spans="2:17" ht="15">
      <c r="B174" s="1666"/>
      <c r="C174" s="2239"/>
      <c r="D174" s="1740" t="s">
        <v>2430</v>
      </c>
      <c r="E174" s="1655"/>
      <c r="F174" s="1740" t="s">
        <v>2429</v>
      </c>
      <c r="G174" s="1655"/>
      <c r="H174" s="2241"/>
      <c r="I174" s="2241"/>
      <c r="J174" s="2241"/>
      <c r="K174" s="2241"/>
      <c r="L174" s="2241"/>
      <c r="M174" s="2241"/>
      <c r="N174" s="2241"/>
      <c r="O174" s="2241"/>
      <c r="P174" s="2241"/>
      <c r="Q174" s="2242"/>
    </row>
    <row r="175" spans="2:17" ht="15">
      <c r="B175" s="1666"/>
      <c r="C175" s="2239"/>
      <c r="D175" s="1740" t="s">
        <v>2431</v>
      </c>
      <c r="E175" s="1655"/>
      <c r="F175" s="1740" t="s">
        <v>2429</v>
      </c>
      <c r="G175" s="1655"/>
      <c r="H175" s="2241"/>
      <c r="I175" s="2241"/>
      <c r="J175" s="2241"/>
      <c r="K175" s="2241"/>
      <c r="L175" s="2241"/>
      <c r="M175" s="2241"/>
      <c r="N175" s="2241"/>
      <c r="O175" s="2241"/>
      <c r="P175" s="2241"/>
      <c r="Q175" s="2242"/>
    </row>
    <row r="176" spans="2:17" ht="15">
      <c r="B176" s="1666"/>
      <c r="C176" s="2239"/>
      <c r="D176" s="1740" t="s">
        <v>2432</v>
      </c>
      <c r="E176" s="1655"/>
      <c r="F176" s="1740" t="s">
        <v>20</v>
      </c>
      <c r="G176" s="1655"/>
      <c r="H176" s="2241"/>
      <c r="I176" s="2241"/>
      <c r="J176" s="2241"/>
      <c r="K176" s="2241"/>
      <c r="L176" s="2241"/>
      <c r="M176" s="2241"/>
      <c r="N176" s="2241"/>
      <c r="O176" s="2241"/>
      <c r="P176" s="2241"/>
      <c r="Q176" s="2242"/>
    </row>
    <row r="177" spans="2:17" ht="15">
      <c r="B177" s="1666"/>
      <c r="C177" s="2239" t="s">
        <v>2455</v>
      </c>
      <c r="D177" s="1740" t="s">
        <v>2428</v>
      </c>
      <c r="E177" s="1655"/>
      <c r="F177" s="1740" t="s">
        <v>2429</v>
      </c>
      <c r="G177" s="1655"/>
      <c r="H177" s="1655"/>
      <c r="I177" s="1655"/>
      <c r="J177" s="1655"/>
      <c r="K177" s="1655"/>
      <c r="L177" s="1655"/>
      <c r="M177" s="1655"/>
      <c r="N177" s="1655"/>
      <c r="O177" s="1655"/>
      <c r="P177" s="1655"/>
      <c r="Q177" s="2240"/>
    </row>
    <row r="178" spans="2:17" ht="15">
      <c r="B178" s="1666"/>
      <c r="C178" s="2239"/>
      <c r="D178" s="1740" t="s">
        <v>2430</v>
      </c>
      <c r="E178" s="1655"/>
      <c r="F178" s="1740" t="s">
        <v>2429</v>
      </c>
      <c r="G178" s="1655"/>
      <c r="H178" s="1655"/>
      <c r="I178" s="1655"/>
      <c r="J178" s="1655"/>
      <c r="K178" s="1655"/>
      <c r="L178" s="1655"/>
      <c r="M178" s="1655"/>
      <c r="N178" s="1655"/>
      <c r="O178" s="1655"/>
      <c r="P178" s="1655"/>
      <c r="Q178" s="2240"/>
    </row>
    <row r="179" spans="2:17" ht="15">
      <c r="B179" s="1666"/>
      <c r="C179" s="2239"/>
      <c r="D179" s="1740" t="s">
        <v>2431</v>
      </c>
      <c r="E179" s="1655"/>
      <c r="F179" s="1740" t="s">
        <v>2429</v>
      </c>
      <c r="G179" s="1655"/>
      <c r="H179" s="1655"/>
      <c r="I179" s="1655"/>
      <c r="J179" s="1655"/>
      <c r="K179" s="1655"/>
      <c r="L179" s="1655"/>
      <c r="M179" s="1655"/>
      <c r="N179" s="1655"/>
      <c r="O179" s="1655"/>
      <c r="P179" s="1655"/>
      <c r="Q179" s="2240"/>
    </row>
    <row r="180" spans="2:17" ht="15">
      <c r="B180" s="1666"/>
      <c r="C180" s="2239"/>
      <c r="D180" s="1740" t="s">
        <v>2432</v>
      </c>
      <c r="E180" s="1655"/>
      <c r="F180" s="1740" t="s">
        <v>20</v>
      </c>
      <c r="G180" s="1655"/>
      <c r="H180" s="1655"/>
      <c r="I180" s="1655"/>
      <c r="J180" s="1655"/>
      <c r="K180" s="1655"/>
      <c r="L180" s="1655"/>
      <c r="M180" s="1655"/>
      <c r="N180" s="1655"/>
      <c r="O180" s="1655"/>
      <c r="P180" s="1655"/>
      <c r="Q180" s="2240"/>
    </row>
    <row r="181" spans="2:17" ht="15">
      <c r="B181" s="1666"/>
      <c r="C181" s="2239" t="s">
        <v>2456</v>
      </c>
      <c r="D181" s="1740" t="s">
        <v>2428</v>
      </c>
      <c r="E181" s="1655"/>
      <c r="F181" s="1740" t="s">
        <v>2429</v>
      </c>
      <c r="G181" s="1655"/>
      <c r="H181" s="1655"/>
      <c r="I181" s="1655"/>
      <c r="J181" s="1655"/>
      <c r="K181" s="1655"/>
      <c r="L181" s="1655"/>
      <c r="M181" s="1655"/>
      <c r="N181" s="1655"/>
      <c r="O181" s="1655"/>
      <c r="P181" s="1655"/>
      <c r="Q181" s="2240"/>
    </row>
    <row r="182" spans="2:17" ht="15">
      <c r="B182" s="1666"/>
      <c r="C182" s="2239"/>
      <c r="D182" s="1740" t="s">
        <v>2430</v>
      </c>
      <c r="E182" s="1655"/>
      <c r="F182" s="1740" t="s">
        <v>2429</v>
      </c>
      <c r="G182" s="1655"/>
      <c r="H182" s="1655"/>
      <c r="I182" s="1655"/>
      <c r="J182" s="1655"/>
      <c r="K182" s="1655"/>
      <c r="L182" s="1655"/>
      <c r="M182" s="1655"/>
      <c r="N182" s="1655"/>
      <c r="O182" s="1655"/>
      <c r="P182" s="1655"/>
      <c r="Q182" s="2240"/>
    </row>
    <row r="183" spans="2:17" ht="15">
      <c r="B183" s="1666"/>
      <c r="C183" s="2239"/>
      <c r="D183" s="1740" t="s">
        <v>2431</v>
      </c>
      <c r="E183" s="1655"/>
      <c r="F183" s="1740" t="s">
        <v>2429</v>
      </c>
      <c r="G183" s="1655"/>
      <c r="H183" s="1655"/>
      <c r="I183" s="1655"/>
      <c r="J183" s="1655"/>
      <c r="K183" s="1655"/>
      <c r="L183" s="1655"/>
      <c r="M183" s="1655"/>
      <c r="N183" s="1655"/>
      <c r="O183" s="1655"/>
      <c r="P183" s="1655"/>
      <c r="Q183" s="2240"/>
    </row>
    <row r="184" spans="2:17" ht="15">
      <c r="B184" s="1666"/>
      <c r="C184" s="2239"/>
      <c r="D184" s="1740" t="s">
        <v>2432</v>
      </c>
      <c r="E184" s="1655"/>
      <c r="F184" s="1740" t="s">
        <v>20</v>
      </c>
      <c r="G184" s="1655"/>
      <c r="H184" s="1655"/>
      <c r="I184" s="1655"/>
      <c r="J184" s="1655"/>
      <c r="K184" s="1655"/>
      <c r="L184" s="1655"/>
      <c r="M184" s="1655"/>
      <c r="N184" s="1655"/>
      <c r="O184" s="1655"/>
      <c r="P184" s="1655"/>
      <c r="Q184" s="2240"/>
    </row>
    <row r="185" spans="2:17" ht="15">
      <c r="B185" s="1666"/>
      <c r="C185" s="2239" t="s">
        <v>2457</v>
      </c>
      <c r="D185" s="1740" t="s">
        <v>2428</v>
      </c>
      <c r="E185" s="1655"/>
      <c r="F185" s="1740" t="s">
        <v>2429</v>
      </c>
      <c r="G185" s="1655"/>
      <c r="H185" s="1655"/>
      <c r="I185" s="1655"/>
      <c r="J185" s="1655"/>
      <c r="K185" s="1655"/>
      <c r="L185" s="1655"/>
      <c r="M185" s="1655"/>
      <c r="N185" s="1655"/>
      <c r="O185" s="1655"/>
      <c r="P185" s="1655"/>
      <c r="Q185" s="2240"/>
    </row>
    <row r="186" spans="2:17" ht="15">
      <c r="B186" s="1666"/>
      <c r="C186" s="2239"/>
      <c r="D186" s="1740" t="s">
        <v>2430</v>
      </c>
      <c r="E186" s="1655"/>
      <c r="F186" s="1740" t="s">
        <v>2429</v>
      </c>
      <c r="G186" s="1655"/>
      <c r="H186" s="1655"/>
      <c r="I186" s="1655"/>
      <c r="J186" s="1655"/>
      <c r="K186" s="1655"/>
      <c r="L186" s="1655"/>
      <c r="M186" s="1655"/>
      <c r="N186" s="1655"/>
      <c r="O186" s="1655"/>
      <c r="P186" s="1655"/>
      <c r="Q186" s="2240"/>
    </row>
    <row r="187" spans="2:17" ht="15">
      <c r="B187" s="1666"/>
      <c r="C187" s="2239"/>
      <c r="D187" s="1740" t="s">
        <v>2431</v>
      </c>
      <c r="E187" s="1655"/>
      <c r="F187" s="1740" t="s">
        <v>2429</v>
      </c>
      <c r="G187" s="1655"/>
      <c r="H187" s="1655"/>
      <c r="I187" s="1655"/>
      <c r="J187" s="1655"/>
      <c r="K187" s="1655"/>
      <c r="L187" s="1655"/>
      <c r="M187" s="1655"/>
      <c r="N187" s="1655"/>
      <c r="O187" s="1655"/>
      <c r="P187" s="1655"/>
      <c r="Q187" s="2240"/>
    </row>
    <row r="188" spans="2:17" ht="15">
      <c r="B188" s="1666"/>
      <c r="C188" s="2239"/>
      <c r="D188" s="1740" t="s">
        <v>2432</v>
      </c>
      <c r="E188" s="1655"/>
      <c r="F188" s="1740" t="s">
        <v>20</v>
      </c>
      <c r="G188" s="1655"/>
      <c r="H188" s="1655"/>
      <c r="I188" s="1655"/>
      <c r="J188" s="1655"/>
      <c r="K188" s="1655"/>
      <c r="L188" s="1655"/>
      <c r="M188" s="1655"/>
      <c r="N188" s="1655"/>
      <c r="O188" s="1655"/>
      <c r="P188" s="1655"/>
      <c r="Q188" s="2240"/>
    </row>
    <row r="189" spans="2:17" ht="15">
      <c r="B189" s="1666"/>
      <c r="C189" s="2239" t="s">
        <v>2458</v>
      </c>
      <c r="D189" s="1740" t="s">
        <v>2428</v>
      </c>
      <c r="E189" s="1655"/>
      <c r="F189" s="1740" t="s">
        <v>2429</v>
      </c>
      <c r="G189" s="1655"/>
      <c r="H189" s="1655"/>
      <c r="I189" s="1655"/>
      <c r="J189" s="1655"/>
      <c r="K189" s="1655"/>
      <c r="L189" s="1655"/>
      <c r="M189" s="1655"/>
      <c r="N189" s="1655"/>
      <c r="O189" s="1655"/>
      <c r="P189" s="1655"/>
      <c r="Q189" s="2240"/>
    </row>
    <row r="190" spans="2:17" ht="15">
      <c r="B190" s="1666"/>
      <c r="C190" s="2239"/>
      <c r="D190" s="1740" t="s">
        <v>2430</v>
      </c>
      <c r="E190" s="1655"/>
      <c r="F190" s="1740" t="s">
        <v>2429</v>
      </c>
      <c r="G190" s="1655"/>
      <c r="H190" s="1655"/>
      <c r="I190" s="1655"/>
      <c r="J190" s="1655"/>
      <c r="K190" s="1655"/>
      <c r="L190" s="1655"/>
      <c r="M190" s="1655"/>
      <c r="N190" s="1655"/>
      <c r="O190" s="1655"/>
      <c r="P190" s="1655"/>
      <c r="Q190" s="2240"/>
    </row>
    <row r="191" spans="2:17" ht="15">
      <c r="B191" s="1666"/>
      <c r="C191" s="2239"/>
      <c r="D191" s="1740" t="s">
        <v>2431</v>
      </c>
      <c r="E191" s="1655"/>
      <c r="F191" s="1740" t="s">
        <v>2429</v>
      </c>
      <c r="G191" s="1655"/>
      <c r="H191" s="1655"/>
      <c r="I191" s="1655"/>
      <c r="J191" s="1655"/>
      <c r="K191" s="1655"/>
      <c r="L191" s="1655"/>
      <c r="M191" s="1655"/>
      <c r="N191" s="1655"/>
      <c r="O191" s="1655"/>
      <c r="P191" s="1655"/>
      <c r="Q191" s="2240"/>
    </row>
    <row r="192" spans="2:17" ht="15">
      <c r="B192" s="1666"/>
      <c r="C192" s="2239"/>
      <c r="D192" s="1740" t="s">
        <v>2432</v>
      </c>
      <c r="E192" s="1655"/>
      <c r="F192" s="1740" t="s">
        <v>20</v>
      </c>
      <c r="G192" s="1655"/>
      <c r="H192" s="1655"/>
      <c r="I192" s="1655"/>
      <c r="J192" s="1655"/>
      <c r="K192" s="1655"/>
      <c r="L192" s="1655"/>
      <c r="M192" s="1655"/>
      <c r="N192" s="1655"/>
      <c r="O192" s="1655"/>
      <c r="P192" s="1655"/>
      <c r="Q192" s="2240"/>
    </row>
    <row r="193" spans="2:17" ht="15">
      <c r="B193" s="1666"/>
      <c r="C193" s="2239" t="s">
        <v>2459</v>
      </c>
      <c r="D193" s="1740" t="s">
        <v>2428</v>
      </c>
      <c r="E193" s="1655"/>
      <c r="F193" s="1740" t="s">
        <v>2429</v>
      </c>
      <c r="G193" s="1655"/>
      <c r="H193" s="1655"/>
      <c r="I193" s="1655"/>
      <c r="J193" s="1655"/>
      <c r="K193" s="1655"/>
      <c r="L193" s="1655"/>
      <c r="M193" s="1655"/>
      <c r="N193" s="1655"/>
      <c r="O193" s="1655"/>
      <c r="P193" s="1655"/>
      <c r="Q193" s="2240"/>
    </row>
    <row r="194" spans="2:17" ht="15">
      <c r="B194" s="1666"/>
      <c r="C194" s="2239"/>
      <c r="D194" s="1740" t="s">
        <v>2430</v>
      </c>
      <c r="E194" s="1655"/>
      <c r="F194" s="1740" t="s">
        <v>2429</v>
      </c>
      <c r="G194" s="1655"/>
      <c r="H194" s="1655"/>
      <c r="I194" s="1655"/>
      <c r="J194" s="1655"/>
      <c r="K194" s="1655"/>
      <c r="L194" s="1655"/>
      <c r="M194" s="1655"/>
      <c r="N194" s="1655"/>
      <c r="O194" s="1655"/>
      <c r="P194" s="1655"/>
      <c r="Q194" s="2240"/>
    </row>
    <row r="195" spans="2:17" ht="15">
      <c r="B195" s="1666"/>
      <c r="C195" s="2239"/>
      <c r="D195" s="1740" t="s">
        <v>2431</v>
      </c>
      <c r="E195" s="1655"/>
      <c r="F195" s="1740" t="s">
        <v>2429</v>
      </c>
      <c r="G195" s="1655"/>
      <c r="H195" s="1655"/>
      <c r="I195" s="1655"/>
      <c r="J195" s="1655"/>
      <c r="K195" s="1655"/>
      <c r="L195" s="1655"/>
      <c r="M195" s="1655"/>
      <c r="N195" s="1655"/>
      <c r="O195" s="1655"/>
      <c r="P195" s="1655"/>
      <c r="Q195" s="2240"/>
    </row>
    <row r="196" spans="2:17" ht="15">
      <c r="B196" s="1666"/>
      <c r="C196" s="2239"/>
      <c r="D196" s="1740" t="s">
        <v>2432</v>
      </c>
      <c r="E196" s="1655"/>
      <c r="F196" s="1740" t="s">
        <v>20</v>
      </c>
      <c r="G196" s="1655"/>
      <c r="H196" s="1655"/>
      <c r="I196" s="1655"/>
      <c r="J196" s="1655"/>
      <c r="K196" s="1655"/>
      <c r="L196" s="1655"/>
      <c r="M196" s="1655"/>
      <c r="N196" s="1655"/>
      <c r="O196" s="1655"/>
      <c r="P196" s="1655"/>
      <c r="Q196" s="2240"/>
    </row>
    <row r="197" spans="2:17" ht="15">
      <c r="B197" s="1666"/>
      <c r="C197" s="2239" t="s">
        <v>2460</v>
      </c>
      <c r="D197" s="1740" t="s">
        <v>2428</v>
      </c>
      <c r="E197" s="1655"/>
      <c r="F197" s="1740" t="s">
        <v>2429</v>
      </c>
      <c r="G197" s="1655"/>
      <c r="H197" s="1655"/>
      <c r="I197" s="1655"/>
      <c r="J197" s="1655"/>
      <c r="K197" s="1655"/>
      <c r="L197" s="1655"/>
      <c r="M197" s="1655"/>
      <c r="N197" s="1655"/>
      <c r="O197" s="1655"/>
      <c r="P197" s="1655"/>
      <c r="Q197" s="2240"/>
    </row>
    <row r="198" spans="2:17" ht="15">
      <c r="B198" s="1666"/>
      <c r="C198" s="2239"/>
      <c r="D198" s="1740" t="s">
        <v>2430</v>
      </c>
      <c r="E198" s="1655"/>
      <c r="F198" s="1740" t="s">
        <v>2429</v>
      </c>
      <c r="G198" s="1655"/>
      <c r="H198" s="1655"/>
      <c r="I198" s="1655"/>
      <c r="J198" s="1655"/>
      <c r="K198" s="1655"/>
      <c r="L198" s="1655"/>
      <c r="M198" s="1655"/>
      <c r="N198" s="1655"/>
      <c r="O198" s="1655"/>
      <c r="P198" s="1655"/>
      <c r="Q198" s="2240"/>
    </row>
    <row r="199" spans="2:17" ht="15">
      <c r="B199" s="1666"/>
      <c r="C199" s="2239"/>
      <c r="D199" s="1740" t="s">
        <v>2431</v>
      </c>
      <c r="E199" s="1655"/>
      <c r="F199" s="1740" t="s">
        <v>2429</v>
      </c>
      <c r="G199" s="1655"/>
      <c r="H199" s="1655"/>
      <c r="I199" s="1655"/>
      <c r="J199" s="1655"/>
      <c r="K199" s="1655"/>
      <c r="L199" s="1655"/>
      <c r="M199" s="1655"/>
      <c r="N199" s="1655"/>
      <c r="O199" s="1655"/>
      <c r="P199" s="1655"/>
      <c r="Q199" s="2240"/>
    </row>
    <row r="200" spans="2:17" ht="15">
      <c r="B200" s="1666"/>
      <c r="C200" s="2239"/>
      <c r="D200" s="1740" t="s">
        <v>2432</v>
      </c>
      <c r="E200" s="1655"/>
      <c r="F200" s="1740" t="s">
        <v>20</v>
      </c>
      <c r="G200" s="1655"/>
      <c r="H200" s="1655"/>
      <c r="I200" s="1655"/>
      <c r="J200" s="1655"/>
      <c r="K200" s="1655"/>
      <c r="L200" s="1655"/>
      <c r="M200" s="1655"/>
      <c r="N200" s="1655"/>
      <c r="O200" s="1655"/>
      <c r="P200" s="1655"/>
      <c r="Q200" s="2240"/>
    </row>
    <row r="201" spans="2:17" ht="15">
      <c r="B201" s="1666"/>
      <c r="C201" s="2239" t="s">
        <v>2461</v>
      </c>
      <c r="D201" s="1740" t="s">
        <v>2428</v>
      </c>
      <c r="E201" s="1655"/>
      <c r="F201" s="1740" t="s">
        <v>2429</v>
      </c>
      <c r="G201" s="1655"/>
      <c r="H201" s="1655"/>
      <c r="I201" s="1655"/>
      <c r="J201" s="1655"/>
      <c r="K201" s="1655"/>
      <c r="L201" s="1655"/>
      <c r="M201" s="1655"/>
      <c r="N201" s="1655"/>
      <c r="O201" s="1655"/>
      <c r="P201" s="1655"/>
      <c r="Q201" s="2240"/>
    </row>
    <row r="202" spans="2:17" ht="15">
      <c r="B202" s="1666"/>
      <c r="C202" s="2239"/>
      <c r="D202" s="1740" t="s">
        <v>2430</v>
      </c>
      <c r="E202" s="1655"/>
      <c r="F202" s="1740" t="s">
        <v>2429</v>
      </c>
      <c r="G202" s="1655"/>
      <c r="H202" s="1655"/>
      <c r="I202" s="1655"/>
      <c r="J202" s="1655"/>
      <c r="K202" s="1655"/>
      <c r="L202" s="1655"/>
      <c r="M202" s="1655"/>
      <c r="N202" s="1655"/>
      <c r="O202" s="1655"/>
      <c r="P202" s="1655"/>
      <c r="Q202" s="2240"/>
    </row>
    <row r="203" spans="2:17" ht="15">
      <c r="B203" s="1666"/>
      <c r="C203" s="2239"/>
      <c r="D203" s="1740" t="s">
        <v>2431</v>
      </c>
      <c r="E203" s="1655"/>
      <c r="F203" s="1740" t="s">
        <v>2429</v>
      </c>
      <c r="G203" s="1655"/>
      <c r="H203" s="1655"/>
      <c r="I203" s="1655"/>
      <c r="J203" s="1655"/>
      <c r="K203" s="1655"/>
      <c r="L203" s="1655"/>
      <c r="M203" s="1655"/>
      <c r="N203" s="1655"/>
      <c r="O203" s="1655"/>
      <c r="P203" s="1655"/>
      <c r="Q203" s="2240"/>
    </row>
    <row r="204" spans="2:17" ht="15">
      <c r="B204" s="1666"/>
      <c r="C204" s="2239"/>
      <c r="D204" s="1740" t="s">
        <v>2432</v>
      </c>
      <c r="E204" s="1655"/>
      <c r="F204" s="1740" t="s">
        <v>20</v>
      </c>
      <c r="G204" s="1655"/>
      <c r="H204" s="1655"/>
      <c r="I204" s="1655"/>
      <c r="J204" s="1655"/>
      <c r="K204" s="1655"/>
      <c r="L204" s="1655"/>
      <c r="M204" s="1655"/>
      <c r="N204" s="1655"/>
      <c r="O204" s="1655"/>
      <c r="P204" s="1655"/>
      <c r="Q204" s="2240"/>
    </row>
    <row r="205" spans="2:17" ht="15">
      <c r="B205" s="1666"/>
      <c r="C205" s="2239" t="s">
        <v>2462</v>
      </c>
      <c r="D205" s="1740" t="s">
        <v>2428</v>
      </c>
      <c r="E205" s="1655"/>
      <c r="F205" s="1740" t="s">
        <v>2429</v>
      </c>
      <c r="G205" s="1655"/>
      <c r="H205" s="1655"/>
      <c r="I205" s="1655"/>
      <c r="J205" s="1655"/>
      <c r="K205" s="1655"/>
      <c r="L205" s="1655"/>
      <c r="M205" s="1655"/>
      <c r="N205" s="1655"/>
      <c r="O205" s="1655"/>
      <c r="P205" s="1655"/>
      <c r="Q205" s="2240"/>
    </row>
    <row r="206" spans="2:17" ht="15">
      <c r="B206" s="1666"/>
      <c r="C206" s="2239"/>
      <c r="D206" s="1740" t="s">
        <v>2430</v>
      </c>
      <c r="E206" s="1655"/>
      <c r="F206" s="1740" t="s">
        <v>2429</v>
      </c>
      <c r="G206" s="1655"/>
      <c r="H206" s="1655"/>
      <c r="I206" s="1655"/>
      <c r="J206" s="1655"/>
      <c r="K206" s="1655"/>
      <c r="L206" s="1655"/>
      <c r="M206" s="1655"/>
      <c r="N206" s="1655"/>
      <c r="O206" s="1655"/>
      <c r="P206" s="1655"/>
      <c r="Q206" s="2240"/>
    </row>
    <row r="207" spans="2:17" ht="15">
      <c r="B207" s="1666"/>
      <c r="C207" s="2239"/>
      <c r="D207" s="1740" t="s">
        <v>2431</v>
      </c>
      <c r="E207" s="1655"/>
      <c r="F207" s="1740" t="s">
        <v>2429</v>
      </c>
      <c r="G207" s="1655"/>
      <c r="H207" s="1655"/>
      <c r="I207" s="1655"/>
      <c r="J207" s="1655"/>
      <c r="K207" s="1655"/>
      <c r="L207" s="1655"/>
      <c r="M207" s="1655"/>
      <c r="N207" s="1655"/>
      <c r="O207" s="1655"/>
      <c r="P207" s="1655"/>
      <c r="Q207" s="2240"/>
    </row>
    <row r="208" spans="2:17" ht="15">
      <c r="B208" s="1666"/>
      <c r="C208" s="2239"/>
      <c r="D208" s="1740" t="s">
        <v>2432</v>
      </c>
      <c r="E208" s="1655"/>
      <c r="F208" s="1740" t="s">
        <v>20</v>
      </c>
      <c r="G208" s="1655"/>
      <c r="H208" s="1655"/>
      <c r="I208" s="1655"/>
      <c r="J208" s="1655"/>
      <c r="K208" s="1655"/>
      <c r="L208" s="1655"/>
      <c r="M208" s="1655"/>
      <c r="N208" s="1655"/>
      <c r="O208" s="1655"/>
      <c r="P208" s="1655"/>
      <c r="Q208" s="2240"/>
    </row>
    <row r="209" spans="2:17" ht="15">
      <c r="B209" s="1666"/>
      <c r="C209" s="2239" t="s">
        <v>2463</v>
      </c>
      <c r="D209" s="1740" t="s">
        <v>2428</v>
      </c>
      <c r="E209" s="1655"/>
      <c r="F209" s="1740" t="s">
        <v>2429</v>
      </c>
      <c r="G209" s="1655"/>
      <c r="H209" s="1655"/>
      <c r="I209" s="1655"/>
      <c r="J209" s="1655"/>
      <c r="K209" s="1655"/>
      <c r="L209" s="1655"/>
      <c r="M209" s="1655"/>
      <c r="N209" s="1655"/>
      <c r="O209" s="1655"/>
      <c r="P209" s="1655"/>
      <c r="Q209" s="2240"/>
    </row>
    <row r="210" spans="2:17" ht="15">
      <c r="B210" s="1666"/>
      <c r="C210" s="2239"/>
      <c r="D210" s="1740" t="s">
        <v>2430</v>
      </c>
      <c r="E210" s="1655"/>
      <c r="F210" s="1740" t="s">
        <v>2429</v>
      </c>
      <c r="G210" s="1655"/>
      <c r="H210" s="1655"/>
      <c r="I210" s="1655"/>
      <c r="J210" s="1655"/>
      <c r="K210" s="1655"/>
      <c r="L210" s="1655"/>
      <c r="M210" s="1655"/>
      <c r="N210" s="1655"/>
      <c r="O210" s="1655"/>
      <c r="P210" s="1655"/>
      <c r="Q210" s="2240"/>
    </row>
    <row r="211" spans="2:17" ht="15">
      <c r="B211" s="1666"/>
      <c r="C211" s="2239"/>
      <c r="D211" s="1740" t="s">
        <v>2431</v>
      </c>
      <c r="E211" s="1655"/>
      <c r="F211" s="1740" t="s">
        <v>2429</v>
      </c>
      <c r="G211" s="1655"/>
      <c r="H211" s="1655"/>
      <c r="I211" s="1655"/>
      <c r="J211" s="1655"/>
      <c r="K211" s="1655"/>
      <c r="L211" s="1655"/>
      <c r="M211" s="1655"/>
      <c r="N211" s="1655"/>
      <c r="O211" s="1655"/>
      <c r="P211" s="1655"/>
      <c r="Q211" s="2240"/>
    </row>
    <row r="212" spans="2:17" ht="15">
      <c r="B212" s="1666"/>
      <c r="C212" s="2239"/>
      <c r="D212" s="1740" t="s">
        <v>2432</v>
      </c>
      <c r="E212" s="1655"/>
      <c r="F212" s="1740" t="s">
        <v>20</v>
      </c>
      <c r="G212" s="1655"/>
      <c r="H212" s="1655"/>
      <c r="I212" s="1655"/>
      <c r="J212" s="1655"/>
      <c r="K212" s="1655"/>
      <c r="L212" s="1655"/>
      <c r="M212" s="1655"/>
      <c r="N212" s="1655"/>
      <c r="O212" s="1655"/>
      <c r="P212" s="1655"/>
      <c r="Q212" s="2240"/>
    </row>
    <row r="213" spans="2:17" ht="15">
      <c r="B213" s="1666"/>
      <c r="C213" s="2239" t="s">
        <v>2464</v>
      </c>
      <c r="D213" s="1740" t="s">
        <v>2428</v>
      </c>
      <c r="E213" s="1655"/>
      <c r="F213" s="1740" t="s">
        <v>2429</v>
      </c>
      <c r="G213" s="1655"/>
      <c r="H213" s="1655"/>
      <c r="I213" s="1655"/>
      <c r="J213" s="1655"/>
      <c r="K213" s="1655"/>
      <c r="L213" s="1655"/>
      <c r="M213" s="1655"/>
      <c r="N213" s="1655"/>
      <c r="O213" s="1655"/>
      <c r="P213" s="1655"/>
      <c r="Q213" s="2240"/>
    </row>
    <row r="214" spans="2:17" ht="15">
      <c r="B214" s="1666"/>
      <c r="C214" s="2239"/>
      <c r="D214" s="1740" t="s">
        <v>2430</v>
      </c>
      <c r="E214" s="1655"/>
      <c r="F214" s="1740" t="s">
        <v>2429</v>
      </c>
      <c r="G214" s="1655"/>
      <c r="H214" s="1655"/>
      <c r="I214" s="1655"/>
      <c r="J214" s="1655"/>
      <c r="K214" s="1655"/>
      <c r="L214" s="1655"/>
      <c r="M214" s="1655"/>
      <c r="N214" s="1655"/>
      <c r="O214" s="1655"/>
      <c r="P214" s="1655"/>
      <c r="Q214" s="2240"/>
    </row>
    <row r="215" spans="2:17" ht="15">
      <c r="B215" s="1666"/>
      <c r="C215" s="2239"/>
      <c r="D215" s="1740" t="s">
        <v>2431</v>
      </c>
      <c r="E215" s="1655"/>
      <c r="F215" s="1740" t="s">
        <v>2429</v>
      </c>
      <c r="G215" s="1655"/>
      <c r="H215" s="1655"/>
      <c r="I215" s="1655"/>
      <c r="J215" s="1655"/>
      <c r="K215" s="1655"/>
      <c r="L215" s="1655"/>
      <c r="M215" s="1655"/>
      <c r="N215" s="1655"/>
      <c r="O215" s="1655"/>
      <c r="P215" s="1655"/>
      <c r="Q215" s="2240"/>
    </row>
    <row r="216" spans="2:17" ht="15">
      <c r="B216" s="1666"/>
      <c r="C216" s="2239"/>
      <c r="D216" s="1740" t="s">
        <v>2432</v>
      </c>
      <c r="E216" s="1655"/>
      <c r="F216" s="1740" t="s">
        <v>20</v>
      </c>
      <c r="G216" s="1655"/>
      <c r="H216" s="1655"/>
      <c r="I216" s="1655"/>
      <c r="J216" s="1655"/>
      <c r="K216" s="1655"/>
      <c r="L216" s="1655"/>
      <c r="M216" s="1655"/>
      <c r="N216" s="1655"/>
      <c r="O216" s="1655"/>
      <c r="P216" s="1655"/>
      <c r="Q216" s="2240"/>
    </row>
    <row r="217" spans="2:17" ht="15">
      <c r="B217" s="1666"/>
      <c r="C217" s="2239" t="s">
        <v>2465</v>
      </c>
      <c r="D217" s="1740" t="s">
        <v>2428</v>
      </c>
      <c r="E217" s="1655"/>
      <c r="F217" s="1740" t="s">
        <v>2429</v>
      </c>
      <c r="G217" s="1655"/>
      <c r="H217" s="1655"/>
      <c r="I217" s="1655"/>
      <c r="J217" s="1655"/>
      <c r="K217" s="1655"/>
      <c r="L217" s="1655"/>
      <c r="M217" s="1655"/>
      <c r="N217" s="1655"/>
      <c r="O217" s="1655"/>
      <c r="P217" s="1655"/>
      <c r="Q217" s="2240"/>
    </row>
    <row r="218" spans="2:17" ht="15">
      <c r="B218" s="1666"/>
      <c r="C218" s="2239"/>
      <c r="D218" s="1740" t="s">
        <v>2430</v>
      </c>
      <c r="E218" s="1655"/>
      <c r="F218" s="1740" t="s">
        <v>2429</v>
      </c>
      <c r="G218" s="1655"/>
      <c r="H218" s="1655"/>
      <c r="I218" s="1655"/>
      <c r="J218" s="1655"/>
      <c r="K218" s="1655"/>
      <c r="L218" s="1655"/>
      <c r="M218" s="1655"/>
      <c r="N218" s="1655"/>
      <c r="O218" s="1655"/>
      <c r="P218" s="1655"/>
      <c r="Q218" s="2240"/>
    </row>
    <row r="219" spans="2:17" ht="15">
      <c r="B219" s="1666"/>
      <c r="C219" s="2239"/>
      <c r="D219" s="1740" t="s">
        <v>2431</v>
      </c>
      <c r="E219" s="1655"/>
      <c r="F219" s="1740" t="s">
        <v>2429</v>
      </c>
      <c r="G219" s="1655"/>
      <c r="H219" s="1655"/>
      <c r="I219" s="1655"/>
      <c r="J219" s="1655"/>
      <c r="K219" s="1655"/>
      <c r="L219" s="1655"/>
      <c r="M219" s="1655"/>
      <c r="N219" s="1655"/>
      <c r="O219" s="1655"/>
      <c r="P219" s="1655"/>
      <c r="Q219" s="2240"/>
    </row>
    <row r="220" spans="2:17" ht="15">
      <c r="B220" s="1666"/>
      <c r="C220" s="2239"/>
      <c r="D220" s="1740" t="s">
        <v>2432</v>
      </c>
      <c r="E220" s="1655"/>
      <c r="F220" s="1740" t="s">
        <v>20</v>
      </c>
      <c r="G220" s="1655"/>
      <c r="H220" s="1655"/>
      <c r="I220" s="1655"/>
      <c r="J220" s="1655"/>
      <c r="K220" s="1655"/>
      <c r="L220" s="1655"/>
      <c r="M220" s="1655"/>
      <c r="N220" s="1655"/>
      <c r="O220" s="1655"/>
      <c r="P220" s="1655"/>
      <c r="Q220" s="2240"/>
    </row>
    <row r="221" spans="2:17" ht="15">
      <c r="B221" s="1666"/>
      <c r="C221" s="2239" t="s">
        <v>2013</v>
      </c>
      <c r="D221" s="1740" t="s">
        <v>2428</v>
      </c>
      <c r="E221" s="1655"/>
      <c r="F221" s="1740" t="s">
        <v>2429</v>
      </c>
      <c r="G221" s="1655"/>
      <c r="H221" s="1655"/>
      <c r="I221" s="1655"/>
      <c r="J221" s="1655"/>
      <c r="K221" s="1655"/>
      <c r="L221" s="1655"/>
      <c r="M221" s="1655"/>
      <c r="N221" s="1655"/>
      <c r="O221" s="1655"/>
      <c r="P221" s="1655"/>
      <c r="Q221" s="2240"/>
    </row>
    <row r="222" spans="2:17" ht="15">
      <c r="B222" s="1666"/>
      <c r="C222" s="2239"/>
      <c r="D222" s="1740" t="s">
        <v>2430</v>
      </c>
      <c r="E222" s="1655"/>
      <c r="F222" s="1740" t="s">
        <v>2429</v>
      </c>
      <c r="G222" s="1655"/>
      <c r="H222" s="1655"/>
      <c r="I222" s="1655"/>
      <c r="J222" s="1655"/>
      <c r="K222" s="1655"/>
      <c r="L222" s="1655"/>
      <c r="M222" s="1655"/>
      <c r="N222" s="1655"/>
      <c r="O222" s="1655"/>
      <c r="P222" s="1655"/>
      <c r="Q222" s="2240"/>
    </row>
    <row r="223" spans="2:17" ht="15">
      <c r="B223" s="1666"/>
      <c r="C223" s="2239"/>
      <c r="D223" s="1740" t="s">
        <v>2431</v>
      </c>
      <c r="E223" s="1655"/>
      <c r="F223" s="1740" t="s">
        <v>2429</v>
      </c>
      <c r="G223" s="1655"/>
      <c r="H223" s="1655"/>
      <c r="I223" s="1655"/>
      <c r="J223" s="1655"/>
      <c r="K223" s="1655"/>
      <c r="L223" s="1655"/>
      <c r="M223" s="1655"/>
      <c r="N223" s="1655"/>
      <c r="O223" s="1655"/>
      <c r="P223" s="1655"/>
      <c r="Q223" s="2240"/>
    </row>
    <row r="224" spans="2:17" ht="15">
      <c r="B224" s="1666"/>
      <c r="C224" s="2239"/>
      <c r="D224" s="1740" t="s">
        <v>2432</v>
      </c>
      <c r="E224" s="1655"/>
      <c r="F224" s="1740" t="s">
        <v>20</v>
      </c>
      <c r="G224" s="1655"/>
      <c r="H224" s="1655"/>
      <c r="I224" s="1655"/>
      <c r="J224" s="1655"/>
      <c r="K224" s="1655"/>
      <c r="L224" s="1655"/>
      <c r="M224" s="1655"/>
      <c r="N224" s="1655"/>
      <c r="O224" s="1655"/>
      <c r="P224" s="1655"/>
      <c r="Q224" s="2240"/>
    </row>
    <row r="225" spans="2:17" ht="15">
      <c r="B225" s="1666"/>
      <c r="C225" s="2239" t="s">
        <v>2466</v>
      </c>
      <c r="D225" s="1740" t="s">
        <v>2428</v>
      </c>
      <c r="E225" s="1655"/>
      <c r="F225" s="1740" t="s">
        <v>2429</v>
      </c>
      <c r="G225" s="1655"/>
      <c r="H225" s="1655"/>
      <c r="I225" s="1655"/>
      <c r="J225" s="1655"/>
      <c r="K225" s="1655"/>
      <c r="L225" s="1655"/>
      <c r="M225" s="1655"/>
      <c r="N225" s="1655"/>
      <c r="O225" s="1655"/>
      <c r="P225" s="1655"/>
      <c r="Q225" s="2240"/>
    </row>
    <row r="226" spans="2:17" ht="15">
      <c r="B226" s="1666"/>
      <c r="C226" s="2239"/>
      <c r="D226" s="1740" t="s">
        <v>2430</v>
      </c>
      <c r="E226" s="1655"/>
      <c r="F226" s="1740" t="s">
        <v>2429</v>
      </c>
      <c r="G226" s="1655"/>
      <c r="H226" s="1655"/>
      <c r="I226" s="1655"/>
      <c r="J226" s="1655"/>
      <c r="K226" s="1655"/>
      <c r="L226" s="1655"/>
      <c r="M226" s="1655"/>
      <c r="N226" s="1655"/>
      <c r="O226" s="1655"/>
      <c r="P226" s="1655"/>
      <c r="Q226" s="2240"/>
    </row>
    <row r="227" spans="2:17" ht="15">
      <c r="B227" s="1666"/>
      <c r="C227" s="2239"/>
      <c r="D227" s="1740" t="s">
        <v>2431</v>
      </c>
      <c r="E227" s="1655"/>
      <c r="F227" s="1740" t="s">
        <v>2429</v>
      </c>
      <c r="G227" s="1655"/>
      <c r="H227" s="1655"/>
      <c r="I227" s="1655"/>
      <c r="J227" s="1655"/>
      <c r="K227" s="1655"/>
      <c r="L227" s="1655"/>
      <c r="M227" s="1655"/>
      <c r="N227" s="1655"/>
      <c r="O227" s="1655"/>
      <c r="P227" s="1655"/>
      <c r="Q227" s="2240"/>
    </row>
    <row r="228" spans="2:17" ht="15">
      <c r="B228" s="1666"/>
      <c r="C228" s="2239"/>
      <c r="D228" s="1740" t="s">
        <v>2432</v>
      </c>
      <c r="E228" s="1655"/>
      <c r="F228" s="1740" t="s">
        <v>20</v>
      </c>
      <c r="G228" s="1655"/>
      <c r="H228" s="1655"/>
      <c r="I228" s="1655"/>
      <c r="J228" s="1655"/>
      <c r="K228" s="1655"/>
      <c r="L228" s="1655"/>
      <c r="M228" s="1655"/>
      <c r="N228" s="1655"/>
      <c r="O228" s="1655"/>
      <c r="P228" s="1655"/>
      <c r="Q228" s="2240"/>
    </row>
    <row r="229" spans="2:17" ht="15">
      <c r="B229" s="1666"/>
      <c r="C229" s="2239" t="s">
        <v>2467</v>
      </c>
      <c r="D229" s="1740" t="s">
        <v>2428</v>
      </c>
      <c r="E229" s="1655"/>
      <c r="F229" s="1740" t="s">
        <v>2429</v>
      </c>
      <c r="G229" s="1655"/>
      <c r="H229" s="1655"/>
      <c r="I229" s="1655"/>
      <c r="J229" s="1655"/>
      <c r="K229" s="1655"/>
      <c r="L229" s="1655"/>
      <c r="M229" s="1655"/>
      <c r="N229" s="1655"/>
      <c r="O229" s="1655"/>
      <c r="P229" s="1655"/>
      <c r="Q229" s="2240"/>
    </row>
    <row r="230" spans="2:17" ht="15">
      <c r="B230" s="1666"/>
      <c r="C230" s="2239"/>
      <c r="D230" s="1740" t="s">
        <v>2430</v>
      </c>
      <c r="E230" s="1655"/>
      <c r="F230" s="1740" t="s">
        <v>2429</v>
      </c>
      <c r="G230" s="1655"/>
      <c r="H230" s="1655"/>
      <c r="I230" s="1655"/>
      <c r="J230" s="1655"/>
      <c r="K230" s="1655"/>
      <c r="L230" s="1655"/>
      <c r="M230" s="1655"/>
      <c r="N230" s="1655"/>
      <c r="O230" s="1655"/>
      <c r="P230" s="1655"/>
      <c r="Q230" s="2240"/>
    </row>
    <row r="231" spans="2:17" ht="15">
      <c r="B231" s="1666"/>
      <c r="C231" s="2239"/>
      <c r="D231" s="1740" t="s">
        <v>2431</v>
      </c>
      <c r="E231" s="1655"/>
      <c r="F231" s="1740" t="s">
        <v>2429</v>
      </c>
      <c r="G231" s="1655"/>
      <c r="H231" s="1655"/>
      <c r="I231" s="1655"/>
      <c r="J231" s="1655"/>
      <c r="K231" s="1655"/>
      <c r="L231" s="1655"/>
      <c r="M231" s="1655"/>
      <c r="N231" s="1655"/>
      <c r="O231" s="1655"/>
      <c r="P231" s="1655"/>
      <c r="Q231" s="2240"/>
    </row>
    <row r="232" spans="2:17" ht="15">
      <c r="B232" s="1666"/>
      <c r="C232" s="2239"/>
      <c r="D232" s="1740" t="s">
        <v>2432</v>
      </c>
      <c r="E232" s="1655"/>
      <c r="F232" s="1740" t="s">
        <v>20</v>
      </c>
      <c r="G232" s="1655"/>
      <c r="H232" s="1655"/>
      <c r="I232" s="1655"/>
      <c r="J232" s="1655"/>
      <c r="K232" s="1655"/>
      <c r="L232" s="1655"/>
      <c r="M232" s="1655"/>
      <c r="N232" s="1655"/>
      <c r="O232" s="1655"/>
      <c r="P232" s="1655"/>
      <c r="Q232" s="2240"/>
    </row>
    <row r="233" spans="2:17" ht="15">
      <c r="B233" s="1666"/>
      <c r="C233" s="2239" t="s">
        <v>2468</v>
      </c>
      <c r="D233" s="1740" t="s">
        <v>2428</v>
      </c>
      <c r="E233" s="1655"/>
      <c r="F233" s="1740" t="s">
        <v>2429</v>
      </c>
      <c r="G233" s="1655"/>
      <c r="H233" s="1655"/>
      <c r="I233" s="1655"/>
      <c r="J233" s="1655"/>
      <c r="K233" s="1655"/>
      <c r="L233" s="1655"/>
      <c r="M233" s="1655"/>
      <c r="N233" s="1655"/>
      <c r="O233" s="1655"/>
      <c r="P233" s="1655"/>
      <c r="Q233" s="2240"/>
    </row>
    <row r="234" spans="2:17" ht="15">
      <c r="B234" s="1666"/>
      <c r="C234" s="2239"/>
      <c r="D234" s="1740" t="s">
        <v>2430</v>
      </c>
      <c r="E234" s="1655"/>
      <c r="F234" s="1740" t="s">
        <v>2429</v>
      </c>
      <c r="G234" s="1655"/>
      <c r="H234" s="1655"/>
      <c r="I234" s="1655"/>
      <c r="J234" s="1655"/>
      <c r="K234" s="1655"/>
      <c r="L234" s="1655"/>
      <c r="M234" s="1655"/>
      <c r="N234" s="1655"/>
      <c r="O234" s="1655"/>
      <c r="P234" s="1655"/>
      <c r="Q234" s="2240"/>
    </row>
    <row r="235" spans="2:17" ht="15">
      <c r="B235" s="1666"/>
      <c r="C235" s="2239"/>
      <c r="D235" s="1740" t="s">
        <v>2431</v>
      </c>
      <c r="E235" s="1655"/>
      <c r="F235" s="1740" t="s">
        <v>2429</v>
      </c>
      <c r="G235" s="1655"/>
      <c r="H235" s="1655"/>
      <c r="I235" s="1655"/>
      <c r="J235" s="1655"/>
      <c r="K235" s="1655"/>
      <c r="L235" s="1655"/>
      <c r="M235" s="1655"/>
      <c r="N235" s="1655"/>
      <c r="O235" s="1655"/>
      <c r="P235" s="1655"/>
      <c r="Q235" s="2240"/>
    </row>
    <row r="236" spans="2:17" ht="15">
      <c r="B236" s="1666"/>
      <c r="C236" s="2239"/>
      <c r="D236" s="1740" t="s">
        <v>2432</v>
      </c>
      <c r="E236" s="1655"/>
      <c r="F236" s="1740" t="s">
        <v>20</v>
      </c>
      <c r="G236" s="1655"/>
      <c r="H236" s="1655"/>
      <c r="I236" s="1655"/>
      <c r="J236" s="1655"/>
      <c r="K236" s="1655"/>
      <c r="L236" s="1655"/>
      <c r="M236" s="1655"/>
      <c r="N236" s="1655"/>
      <c r="O236" s="1655"/>
      <c r="P236" s="1655"/>
      <c r="Q236" s="2240"/>
    </row>
    <row r="237" spans="2:17" ht="15">
      <c r="B237" s="1666"/>
      <c r="C237" s="2239" t="s">
        <v>2469</v>
      </c>
      <c r="D237" s="1740" t="s">
        <v>2428</v>
      </c>
      <c r="E237" s="1655"/>
      <c r="F237" s="1740" t="s">
        <v>2429</v>
      </c>
      <c r="G237" s="1655"/>
      <c r="H237" s="1655"/>
      <c r="I237" s="1655"/>
      <c r="J237" s="1655"/>
      <c r="K237" s="1655"/>
      <c r="L237" s="1655"/>
      <c r="M237" s="1655"/>
      <c r="N237" s="1655"/>
      <c r="O237" s="1655"/>
      <c r="P237" s="1655"/>
      <c r="Q237" s="2240"/>
    </row>
    <row r="238" spans="2:17" ht="15">
      <c r="B238" s="1666"/>
      <c r="C238" s="2239"/>
      <c r="D238" s="1740" t="s">
        <v>2430</v>
      </c>
      <c r="E238" s="1655"/>
      <c r="F238" s="1740" t="s">
        <v>2429</v>
      </c>
      <c r="G238" s="1655"/>
      <c r="H238" s="1655"/>
      <c r="I238" s="1655"/>
      <c r="J238" s="1655"/>
      <c r="K238" s="1655"/>
      <c r="L238" s="1655"/>
      <c r="M238" s="1655"/>
      <c r="N238" s="1655"/>
      <c r="O238" s="1655"/>
      <c r="P238" s="1655"/>
      <c r="Q238" s="2240"/>
    </row>
    <row r="239" spans="2:17" ht="15">
      <c r="B239" s="1666"/>
      <c r="C239" s="2239"/>
      <c r="D239" s="1740" t="s">
        <v>2431</v>
      </c>
      <c r="E239" s="1655"/>
      <c r="F239" s="1740" t="s">
        <v>2429</v>
      </c>
      <c r="G239" s="1655"/>
      <c r="H239" s="1655"/>
      <c r="I239" s="1655"/>
      <c r="J239" s="1655"/>
      <c r="K239" s="1655"/>
      <c r="L239" s="1655"/>
      <c r="M239" s="1655"/>
      <c r="N239" s="1655"/>
      <c r="O239" s="1655"/>
      <c r="P239" s="1655"/>
      <c r="Q239" s="2240"/>
    </row>
    <row r="240" spans="2:17" ht="15">
      <c r="B240" s="1666"/>
      <c r="C240" s="2239"/>
      <c r="D240" s="1740" t="s">
        <v>2432</v>
      </c>
      <c r="E240" s="1655"/>
      <c r="F240" s="1740" t="s">
        <v>20</v>
      </c>
      <c r="G240" s="1655"/>
      <c r="H240" s="1655"/>
      <c r="I240" s="1655"/>
      <c r="J240" s="1655"/>
      <c r="K240" s="1655"/>
      <c r="L240" s="1655"/>
      <c r="M240" s="1655"/>
      <c r="N240" s="1655"/>
      <c r="O240" s="1655"/>
      <c r="P240" s="1655"/>
      <c r="Q240" s="2240"/>
    </row>
    <row r="241" spans="2:17" ht="15">
      <c r="B241" s="1666"/>
      <c r="C241" s="2239" t="s">
        <v>2470</v>
      </c>
      <c r="D241" s="1740" t="s">
        <v>2428</v>
      </c>
      <c r="E241" s="1655"/>
      <c r="F241" s="1740" t="s">
        <v>2429</v>
      </c>
      <c r="G241" s="1655"/>
      <c r="H241" s="1655"/>
      <c r="I241" s="1655"/>
      <c r="J241" s="1655"/>
      <c r="K241" s="1655"/>
      <c r="L241" s="1655"/>
      <c r="M241" s="1655"/>
      <c r="N241" s="1655"/>
      <c r="O241" s="1655"/>
      <c r="P241" s="1655"/>
      <c r="Q241" s="2240"/>
    </row>
    <row r="242" spans="2:17" ht="15">
      <c r="B242" s="1666"/>
      <c r="C242" s="2239"/>
      <c r="D242" s="1740" t="s">
        <v>2430</v>
      </c>
      <c r="E242" s="1655"/>
      <c r="F242" s="1740" t="s">
        <v>2429</v>
      </c>
      <c r="G242" s="1655"/>
      <c r="H242" s="1655"/>
      <c r="I242" s="1655"/>
      <c r="J242" s="1655"/>
      <c r="K242" s="1655"/>
      <c r="L242" s="1655"/>
      <c r="M242" s="1655"/>
      <c r="N242" s="1655"/>
      <c r="O242" s="1655"/>
      <c r="P242" s="1655"/>
      <c r="Q242" s="2240"/>
    </row>
    <row r="243" spans="2:17" ht="15">
      <c r="B243" s="1666"/>
      <c r="C243" s="2239"/>
      <c r="D243" s="1740" t="s">
        <v>2431</v>
      </c>
      <c r="E243" s="1655"/>
      <c r="F243" s="1740" t="s">
        <v>2429</v>
      </c>
      <c r="G243" s="1655"/>
      <c r="H243" s="1655"/>
      <c r="I243" s="1655"/>
      <c r="J243" s="1655"/>
      <c r="K243" s="1655"/>
      <c r="L243" s="1655"/>
      <c r="M243" s="1655"/>
      <c r="N243" s="1655"/>
      <c r="O243" s="1655"/>
      <c r="P243" s="1655"/>
      <c r="Q243" s="2240"/>
    </row>
    <row r="244" spans="2:17" ht="15">
      <c r="B244" s="1666"/>
      <c r="C244" s="2239"/>
      <c r="D244" s="1740" t="s">
        <v>2432</v>
      </c>
      <c r="E244" s="1655"/>
      <c r="F244" s="1740" t="s">
        <v>20</v>
      </c>
      <c r="G244" s="1655"/>
      <c r="H244" s="1655"/>
      <c r="I244" s="1655"/>
      <c r="J244" s="1655"/>
      <c r="K244" s="1655"/>
      <c r="L244" s="1655"/>
      <c r="M244" s="1655"/>
      <c r="N244" s="1655"/>
      <c r="O244" s="1655"/>
      <c r="P244" s="1655"/>
      <c r="Q244" s="2240"/>
    </row>
    <row r="245" spans="2:17" ht="15">
      <c r="B245" s="1666"/>
      <c r="C245" s="2239" t="s">
        <v>2471</v>
      </c>
      <c r="D245" s="1740" t="s">
        <v>2428</v>
      </c>
      <c r="E245" s="1655"/>
      <c r="F245" s="1740" t="s">
        <v>2429</v>
      </c>
      <c r="G245" s="1655"/>
      <c r="H245" s="1655"/>
      <c r="I245" s="1655"/>
      <c r="J245" s="1655"/>
      <c r="K245" s="1655"/>
      <c r="L245" s="1655"/>
      <c r="M245" s="1655"/>
      <c r="N245" s="1655"/>
      <c r="O245" s="1655"/>
      <c r="P245" s="1655"/>
      <c r="Q245" s="2240"/>
    </row>
    <row r="246" spans="2:17" ht="15">
      <c r="B246" s="1666"/>
      <c r="C246" s="2239"/>
      <c r="D246" s="1740" t="s">
        <v>2430</v>
      </c>
      <c r="E246" s="1655"/>
      <c r="F246" s="1740" t="s">
        <v>2429</v>
      </c>
      <c r="G246" s="1655"/>
      <c r="H246" s="1655"/>
      <c r="I246" s="1655"/>
      <c r="J246" s="1655"/>
      <c r="K246" s="1655"/>
      <c r="L246" s="1655"/>
      <c r="M246" s="1655"/>
      <c r="N246" s="1655"/>
      <c r="O246" s="1655"/>
      <c r="P246" s="1655"/>
      <c r="Q246" s="2240"/>
    </row>
    <row r="247" spans="2:17" ht="15">
      <c r="B247" s="1666"/>
      <c r="C247" s="2239"/>
      <c r="D247" s="1740" t="s">
        <v>2431</v>
      </c>
      <c r="E247" s="1655"/>
      <c r="F247" s="1740" t="s">
        <v>2429</v>
      </c>
      <c r="G247" s="1655"/>
      <c r="H247" s="1655"/>
      <c r="I247" s="1655"/>
      <c r="J247" s="1655"/>
      <c r="K247" s="1655"/>
      <c r="L247" s="1655"/>
      <c r="M247" s="1655"/>
      <c r="N247" s="1655"/>
      <c r="O247" s="1655"/>
      <c r="P247" s="1655"/>
      <c r="Q247" s="2240"/>
    </row>
    <row r="248" spans="2:17" ht="15">
      <c r="B248" s="1666"/>
      <c r="C248" s="2239"/>
      <c r="D248" s="1740" t="s">
        <v>2432</v>
      </c>
      <c r="E248" s="1655"/>
      <c r="F248" s="1740" t="s">
        <v>20</v>
      </c>
      <c r="G248" s="1655"/>
      <c r="H248" s="1655"/>
      <c r="I248" s="1655"/>
      <c r="J248" s="1655"/>
      <c r="K248" s="1655"/>
      <c r="L248" s="1655"/>
      <c r="M248" s="1655"/>
      <c r="N248" s="1655"/>
      <c r="O248" s="1655"/>
      <c r="P248" s="1655"/>
      <c r="Q248" s="2240"/>
    </row>
    <row r="249" spans="2:17" ht="15">
      <c r="B249" s="1666"/>
      <c r="C249" s="2239" t="s">
        <v>2472</v>
      </c>
      <c r="D249" s="1740" t="s">
        <v>2428</v>
      </c>
      <c r="E249" s="1655"/>
      <c r="F249" s="1740" t="s">
        <v>2429</v>
      </c>
      <c r="G249" s="1655"/>
      <c r="H249" s="1655"/>
      <c r="I249" s="1655"/>
      <c r="J249" s="1655"/>
      <c r="K249" s="1655"/>
      <c r="L249" s="1655"/>
      <c r="M249" s="1655"/>
      <c r="N249" s="1655"/>
      <c r="O249" s="1655"/>
      <c r="P249" s="1655"/>
      <c r="Q249" s="2240"/>
    </row>
    <row r="250" spans="2:17" ht="15">
      <c r="B250" s="1666"/>
      <c r="C250" s="2239"/>
      <c r="D250" s="1740" t="s">
        <v>2430</v>
      </c>
      <c r="E250" s="1655"/>
      <c r="F250" s="1740" t="s">
        <v>2429</v>
      </c>
      <c r="G250" s="1655"/>
      <c r="H250" s="1655"/>
      <c r="I250" s="1655"/>
      <c r="J250" s="1655"/>
      <c r="K250" s="1655"/>
      <c r="L250" s="1655"/>
      <c r="M250" s="1655"/>
      <c r="N250" s="1655"/>
      <c r="O250" s="1655"/>
      <c r="P250" s="1655"/>
      <c r="Q250" s="2240"/>
    </row>
    <row r="251" spans="2:17" ht="15">
      <c r="B251" s="1666"/>
      <c r="C251" s="2239"/>
      <c r="D251" s="1740" t="s">
        <v>2431</v>
      </c>
      <c r="E251" s="1655"/>
      <c r="F251" s="1740" t="s">
        <v>2429</v>
      </c>
      <c r="G251" s="1655"/>
      <c r="H251" s="1655"/>
      <c r="I251" s="1655"/>
      <c r="J251" s="1655"/>
      <c r="K251" s="1655"/>
      <c r="L251" s="1655"/>
      <c r="M251" s="1655"/>
      <c r="N251" s="1655"/>
      <c r="O251" s="1655"/>
      <c r="P251" s="1655"/>
      <c r="Q251" s="2240"/>
    </row>
    <row r="252" spans="2:17" ht="15">
      <c r="B252" s="1666"/>
      <c r="C252" s="2239"/>
      <c r="D252" s="1740" t="s">
        <v>2432</v>
      </c>
      <c r="E252" s="1655"/>
      <c r="F252" s="1740" t="s">
        <v>20</v>
      </c>
      <c r="G252" s="1655"/>
      <c r="H252" s="1655"/>
      <c r="I252" s="1655"/>
      <c r="J252" s="1655"/>
      <c r="K252" s="1655"/>
      <c r="L252" s="1655"/>
      <c r="M252" s="1655"/>
      <c r="N252" s="1655"/>
      <c r="O252" s="1655"/>
      <c r="P252" s="1655"/>
      <c r="Q252" s="2240"/>
    </row>
    <row r="253" spans="2:17" ht="15">
      <c r="B253" s="1666"/>
      <c r="C253" s="2239" t="s">
        <v>2473</v>
      </c>
      <c r="D253" s="1740" t="s">
        <v>2428</v>
      </c>
      <c r="E253" s="1655"/>
      <c r="F253" s="1740" t="s">
        <v>2429</v>
      </c>
      <c r="G253" s="1655"/>
      <c r="H253" s="1655"/>
      <c r="I253" s="1655"/>
      <c r="J253" s="1655"/>
      <c r="K253" s="1655"/>
      <c r="L253" s="1655"/>
      <c r="M253" s="1655"/>
      <c r="N253" s="1655"/>
      <c r="O253" s="1655"/>
      <c r="P253" s="1655"/>
      <c r="Q253" s="2240"/>
    </row>
    <row r="254" spans="2:17" ht="15">
      <c r="B254" s="1666"/>
      <c r="C254" s="2239"/>
      <c r="D254" s="1740" t="s">
        <v>2430</v>
      </c>
      <c r="E254" s="1655"/>
      <c r="F254" s="1740" t="s">
        <v>2429</v>
      </c>
      <c r="G254" s="1655"/>
      <c r="H254" s="1655"/>
      <c r="I254" s="1655"/>
      <c r="J254" s="1655"/>
      <c r="K254" s="1655"/>
      <c r="L254" s="1655"/>
      <c r="M254" s="1655"/>
      <c r="N254" s="1655"/>
      <c r="O254" s="1655"/>
      <c r="P254" s="1655"/>
      <c r="Q254" s="2240"/>
    </row>
    <row r="255" spans="2:17" ht="15">
      <c r="B255" s="1666"/>
      <c r="C255" s="2239"/>
      <c r="D255" s="1740" t="s">
        <v>2431</v>
      </c>
      <c r="E255" s="1655"/>
      <c r="F255" s="1740" t="s">
        <v>2429</v>
      </c>
      <c r="G255" s="1655"/>
      <c r="H255" s="1655"/>
      <c r="I255" s="1655"/>
      <c r="J255" s="1655"/>
      <c r="K255" s="1655"/>
      <c r="L255" s="1655"/>
      <c r="M255" s="1655"/>
      <c r="N255" s="1655"/>
      <c r="O255" s="1655"/>
      <c r="P255" s="1655"/>
      <c r="Q255" s="2240"/>
    </row>
    <row r="256" spans="2:17" ht="15">
      <c r="B256" s="1666"/>
      <c r="C256" s="2239"/>
      <c r="D256" s="1740" t="s">
        <v>2432</v>
      </c>
      <c r="E256" s="1655"/>
      <c r="F256" s="1740" t="s">
        <v>20</v>
      </c>
      <c r="G256" s="1655"/>
      <c r="H256" s="1655"/>
      <c r="I256" s="1655"/>
      <c r="J256" s="1655"/>
      <c r="K256" s="1655"/>
      <c r="L256" s="1655"/>
      <c r="M256" s="1655"/>
      <c r="N256" s="1655"/>
      <c r="O256" s="1655"/>
      <c r="P256" s="1655"/>
      <c r="Q256" s="2240"/>
    </row>
    <row r="257" spans="2:17" ht="15">
      <c r="B257" s="1666"/>
      <c r="C257" s="2239" t="s">
        <v>2020</v>
      </c>
      <c r="D257" s="1740" t="s">
        <v>2428</v>
      </c>
      <c r="E257" s="1655"/>
      <c r="F257" s="1740" t="s">
        <v>2429</v>
      </c>
      <c r="G257" s="1655"/>
      <c r="H257" s="1655"/>
      <c r="I257" s="1655"/>
      <c r="J257" s="1655"/>
      <c r="K257" s="1655"/>
      <c r="L257" s="1655"/>
      <c r="M257" s="1655"/>
      <c r="N257" s="1655"/>
      <c r="O257" s="1655"/>
      <c r="P257" s="1655"/>
      <c r="Q257" s="2240"/>
    </row>
    <row r="258" spans="2:17" ht="15">
      <c r="B258" s="1666"/>
      <c r="C258" s="2239"/>
      <c r="D258" s="1740" t="s">
        <v>2430</v>
      </c>
      <c r="E258" s="1655"/>
      <c r="F258" s="1740" t="s">
        <v>2429</v>
      </c>
      <c r="G258" s="1655"/>
      <c r="H258" s="1655"/>
      <c r="I258" s="1655"/>
      <c r="J258" s="1655"/>
      <c r="K258" s="1655"/>
      <c r="L258" s="1655"/>
      <c r="M258" s="1655"/>
      <c r="N258" s="1655"/>
      <c r="O258" s="1655"/>
      <c r="P258" s="1655"/>
      <c r="Q258" s="2240"/>
    </row>
    <row r="259" spans="2:17" ht="15">
      <c r="B259" s="1666"/>
      <c r="C259" s="2239"/>
      <c r="D259" s="1740" t="s">
        <v>2431</v>
      </c>
      <c r="E259" s="1655"/>
      <c r="F259" s="1740" t="s">
        <v>2429</v>
      </c>
      <c r="G259" s="1655"/>
      <c r="H259" s="1655"/>
      <c r="I259" s="1655"/>
      <c r="J259" s="1655"/>
      <c r="K259" s="1655"/>
      <c r="L259" s="1655"/>
      <c r="M259" s="1655"/>
      <c r="N259" s="1655"/>
      <c r="O259" s="1655"/>
      <c r="P259" s="1655"/>
      <c r="Q259" s="2240"/>
    </row>
    <row r="260" spans="2:17" ht="15">
      <c r="B260" s="1666"/>
      <c r="C260" s="2239"/>
      <c r="D260" s="1740" t="s">
        <v>2432</v>
      </c>
      <c r="E260" s="1655"/>
      <c r="F260" s="1740" t="s">
        <v>20</v>
      </c>
      <c r="G260" s="1655"/>
      <c r="H260" s="1655"/>
      <c r="I260" s="1655"/>
      <c r="J260" s="1655"/>
      <c r="K260" s="1655"/>
      <c r="L260" s="1655"/>
      <c r="M260" s="1655"/>
      <c r="N260" s="1655"/>
      <c r="O260" s="1655"/>
      <c r="P260" s="1655"/>
      <c r="Q260" s="2240"/>
    </row>
    <row r="261" spans="2:17" ht="15">
      <c r="B261" s="1666"/>
      <c r="C261" s="2239" t="s">
        <v>2474</v>
      </c>
      <c r="D261" s="1740" t="s">
        <v>2428</v>
      </c>
      <c r="E261" s="1655"/>
      <c r="F261" s="1740" t="s">
        <v>2429</v>
      </c>
      <c r="G261" s="1655"/>
      <c r="H261" s="1655"/>
      <c r="I261" s="1655"/>
      <c r="J261" s="1655"/>
      <c r="K261" s="1655"/>
      <c r="L261" s="1655"/>
      <c r="M261" s="1655"/>
      <c r="N261" s="1655"/>
      <c r="O261" s="1655"/>
      <c r="P261" s="1655"/>
      <c r="Q261" s="2240"/>
    </row>
    <row r="262" spans="2:17" ht="15">
      <c r="B262" s="1666"/>
      <c r="C262" s="2239"/>
      <c r="D262" s="1740" t="s">
        <v>2430</v>
      </c>
      <c r="E262" s="1655"/>
      <c r="F262" s="1740" t="s">
        <v>2429</v>
      </c>
      <c r="G262" s="1655"/>
      <c r="H262" s="1655"/>
      <c r="I262" s="1655"/>
      <c r="J262" s="1655"/>
      <c r="K262" s="1655"/>
      <c r="L262" s="1655"/>
      <c r="M262" s="1655"/>
      <c r="N262" s="1655"/>
      <c r="O262" s="1655"/>
      <c r="P262" s="1655"/>
      <c r="Q262" s="2240"/>
    </row>
    <row r="263" spans="2:17" ht="15">
      <c r="B263" s="1666"/>
      <c r="C263" s="2239"/>
      <c r="D263" s="1740" t="s">
        <v>2431</v>
      </c>
      <c r="E263" s="1655"/>
      <c r="F263" s="1740" t="s">
        <v>2429</v>
      </c>
      <c r="G263" s="1655"/>
      <c r="H263" s="1655"/>
      <c r="I263" s="1655"/>
      <c r="J263" s="1655"/>
      <c r="K263" s="1655"/>
      <c r="L263" s="1655"/>
      <c r="M263" s="1655"/>
      <c r="N263" s="1655"/>
      <c r="O263" s="1655"/>
      <c r="P263" s="1655"/>
      <c r="Q263" s="2240"/>
    </row>
    <row r="264" spans="2:17" ht="15">
      <c r="B264" s="1666"/>
      <c r="C264" s="2239"/>
      <c r="D264" s="1740" t="s">
        <v>2432</v>
      </c>
      <c r="E264" s="1655"/>
      <c r="F264" s="1740" t="s">
        <v>20</v>
      </c>
      <c r="G264" s="1655"/>
      <c r="H264" s="1655"/>
      <c r="I264" s="1655"/>
      <c r="J264" s="1655"/>
      <c r="K264" s="1655"/>
      <c r="L264" s="1655"/>
      <c r="M264" s="1655"/>
      <c r="N264" s="1655"/>
      <c r="O264" s="1655"/>
      <c r="P264" s="1655"/>
      <c r="Q264" s="2240"/>
    </row>
    <row r="265" spans="2:17" ht="15">
      <c r="B265" s="1666"/>
      <c r="C265" s="2239" t="s">
        <v>2475</v>
      </c>
      <c r="D265" s="1740" t="s">
        <v>2428</v>
      </c>
      <c r="E265" s="1655"/>
      <c r="F265" s="1740" t="s">
        <v>2429</v>
      </c>
      <c r="G265" s="1655"/>
      <c r="H265" s="1655"/>
      <c r="I265" s="1655"/>
      <c r="J265" s="1655"/>
      <c r="K265" s="1655"/>
      <c r="L265" s="1655"/>
      <c r="M265" s="1655"/>
      <c r="N265" s="1655"/>
      <c r="O265" s="1655"/>
      <c r="P265" s="1655"/>
      <c r="Q265" s="2240"/>
    </row>
    <row r="266" spans="2:17" ht="15">
      <c r="B266" s="1666"/>
      <c r="C266" s="2239"/>
      <c r="D266" s="1740" t="s">
        <v>2430</v>
      </c>
      <c r="E266" s="1655"/>
      <c r="F266" s="1740" t="s">
        <v>2429</v>
      </c>
      <c r="G266" s="1655"/>
      <c r="H266" s="1655"/>
      <c r="I266" s="1655"/>
      <c r="J266" s="1655"/>
      <c r="K266" s="1655"/>
      <c r="L266" s="1655"/>
      <c r="M266" s="1655"/>
      <c r="N266" s="1655"/>
      <c r="O266" s="1655"/>
      <c r="P266" s="1655"/>
      <c r="Q266" s="2240"/>
    </row>
    <row r="267" spans="2:17" ht="15">
      <c r="B267" s="1666"/>
      <c r="C267" s="2239"/>
      <c r="D267" s="1740" t="s">
        <v>2431</v>
      </c>
      <c r="E267" s="1655"/>
      <c r="F267" s="1740" t="s">
        <v>2429</v>
      </c>
      <c r="G267" s="1655"/>
      <c r="H267" s="1655"/>
      <c r="I267" s="1655"/>
      <c r="J267" s="1655"/>
      <c r="K267" s="1655"/>
      <c r="L267" s="1655"/>
      <c r="M267" s="1655"/>
      <c r="N267" s="1655"/>
      <c r="O267" s="1655"/>
      <c r="P267" s="1655"/>
      <c r="Q267" s="2240"/>
    </row>
    <row r="268" spans="2:17" ht="15">
      <c r="B268" s="1666"/>
      <c r="C268" s="2239"/>
      <c r="D268" s="1740" t="s">
        <v>2432</v>
      </c>
      <c r="E268" s="1655"/>
      <c r="F268" s="1740" t="s">
        <v>20</v>
      </c>
      <c r="G268" s="1655"/>
      <c r="H268" s="1655"/>
      <c r="I268" s="1655"/>
      <c r="J268" s="1655"/>
      <c r="K268" s="1655"/>
      <c r="L268" s="1655"/>
      <c r="M268" s="1655"/>
      <c r="N268" s="1655"/>
      <c r="O268" s="1655"/>
      <c r="P268" s="1655"/>
      <c r="Q268" s="2240"/>
    </row>
    <row r="269" spans="2:17" ht="15">
      <c r="B269" s="1666"/>
      <c r="C269" s="2239" t="s">
        <v>2476</v>
      </c>
      <c r="D269" s="1740" t="s">
        <v>2428</v>
      </c>
      <c r="E269" s="1655"/>
      <c r="F269" s="1740" t="s">
        <v>2429</v>
      </c>
      <c r="G269" s="1655"/>
      <c r="H269" s="1655"/>
      <c r="I269" s="1655"/>
      <c r="J269" s="1655"/>
      <c r="K269" s="1655"/>
      <c r="L269" s="1655"/>
      <c r="M269" s="1655"/>
      <c r="N269" s="1655"/>
      <c r="O269" s="1655"/>
      <c r="P269" s="1655"/>
      <c r="Q269" s="2240"/>
    </row>
    <row r="270" spans="2:17" ht="15">
      <c r="B270" s="1666"/>
      <c r="C270" s="2239"/>
      <c r="D270" s="1740" t="s">
        <v>2430</v>
      </c>
      <c r="E270" s="1655"/>
      <c r="F270" s="1740" t="s">
        <v>2429</v>
      </c>
      <c r="G270" s="1655"/>
      <c r="H270" s="1655"/>
      <c r="I270" s="1655"/>
      <c r="J270" s="1655"/>
      <c r="K270" s="1655"/>
      <c r="L270" s="1655"/>
      <c r="M270" s="1655"/>
      <c r="N270" s="1655"/>
      <c r="O270" s="1655"/>
      <c r="P270" s="1655"/>
      <c r="Q270" s="2240"/>
    </row>
    <row r="271" spans="2:17" ht="15">
      <c r="B271" s="1666"/>
      <c r="C271" s="2239"/>
      <c r="D271" s="1740" t="s">
        <v>2431</v>
      </c>
      <c r="E271" s="1655"/>
      <c r="F271" s="1740" t="s">
        <v>2429</v>
      </c>
      <c r="G271" s="1655"/>
      <c r="H271" s="1655"/>
      <c r="I271" s="1655"/>
      <c r="J271" s="1655"/>
      <c r="K271" s="1655"/>
      <c r="L271" s="1655"/>
      <c r="M271" s="1655"/>
      <c r="N271" s="1655"/>
      <c r="O271" s="1655"/>
      <c r="P271" s="1655"/>
      <c r="Q271" s="2240"/>
    </row>
    <row r="272" spans="2:17" ht="15">
      <c r="B272" s="1666"/>
      <c r="C272" s="2239"/>
      <c r="D272" s="1740" t="s">
        <v>2432</v>
      </c>
      <c r="E272" s="1655"/>
      <c r="F272" s="1740" t="s">
        <v>20</v>
      </c>
      <c r="G272" s="1655"/>
      <c r="H272" s="1655"/>
      <c r="I272" s="1655"/>
      <c r="J272" s="1655"/>
      <c r="K272" s="1655"/>
      <c r="L272" s="1655"/>
      <c r="M272" s="1655"/>
      <c r="N272" s="1655"/>
      <c r="O272" s="1655"/>
      <c r="P272" s="1655"/>
      <c r="Q272" s="2240"/>
    </row>
    <row r="273" spans="2:17" ht="15">
      <c r="B273" s="1666"/>
      <c r="C273" s="2239" t="s">
        <v>2477</v>
      </c>
      <c r="D273" s="1740" t="s">
        <v>2428</v>
      </c>
      <c r="E273" s="1655"/>
      <c r="F273" s="1740" t="s">
        <v>2429</v>
      </c>
      <c r="G273" s="1655"/>
      <c r="H273" s="1655"/>
      <c r="I273" s="1655"/>
      <c r="J273" s="1655"/>
      <c r="K273" s="1655"/>
      <c r="L273" s="1655"/>
      <c r="M273" s="1655"/>
      <c r="N273" s="1655"/>
      <c r="O273" s="1655"/>
      <c r="P273" s="1655"/>
      <c r="Q273" s="2240"/>
    </row>
    <row r="274" spans="2:17" ht="15">
      <c r="B274" s="1666"/>
      <c r="C274" s="2239"/>
      <c r="D274" s="1740" t="s">
        <v>2430</v>
      </c>
      <c r="E274" s="1655"/>
      <c r="F274" s="1740" t="s">
        <v>2429</v>
      </c>
      <c r="G274" s="1655"/>
      <c r="H274" s="1655"/>
      <c r="I274" s="1655"/>
      <c r="J274" s="1655"/>
      <c r="K274" s="1655"/>
      <c r="L274" s="1655"/>
      <c r="M274" s="1655"/>
      <c r="N274" s="1655"/>
      <c r="O274" s="1655"/>
      <c r="P274" s="1655"/>
      <c r="Q274" s="2240"/>
    </row>
    <row r="275" spans="2:17" ht="15">
      <c r="B275" s="1666"/>
      <c r="C275" s="2239"/>
      <c r="D275" s="1740" t="s">
        <v>2431</v>
      </c>
      <c r="E275" s="1655"/>
      <c r="F275" s="1740" t="s">
        <v>2429</v>
      </c>
      <c r="G275" s="1655"/>
      <c r="H275" s="1655"/>
      <c r="I275" s="1655"/>
      <c r="J275" s="1655"/>
      <c r="K275" s="1655"/>
      <c r="L275" s="1655"/>
      <c r="M275" s="1655"/>
      <c r="N275" s="1655"/>
      <c r="O275" s="1655"/>
      <c r="P275" s="1655"/>
      <c r="Q275" s="2240"/>
    </row>
    <row r="276" spans="2:17" ht="15">
      <c r="B276" s="1666"/>
      <c r="C276" s="2239"/>
      <c r="D276" s="1740" t="s">
        <v>2432</v>
      </c>
      <c r="E276" s="1655"/>
      <c r="F276" s="1740" t="s">
        <v>20</v>
      </c>
      <c r="G276" s="1655"/>
      <c r="H276" s="1655"/>
      <c r="I276" s="1655"/>
      <c r="J276" s="1655"/>
      <c r="K276" s="1655"/>
      <c r="L276" s="1655"/>
      <c r="M276" s="1655"/>
      <c r="N276" s="1655"/>
      <c r="O276" s="1655"/>
      <c r="P276" s="1655"/>
      <c r="Q276" s="2240"/>
    </row>
    <row r="277" spans="2:17" ht="15">
      <c r="B277" s="1666"/>
      <c r="C277" s="2239" t="s">
        <v>2478</v>
      </c>
      <c r="D277" s="1740" t="s">
        <v>2428</v>
      </c>
      <c r="E277" s="1655"/>
      <c r="F277" s="1740" t="s">
        <v>2429</v>
      </c>
      <c r="G277" s="1655"/>
      <c r="H277" s="1655"/>
      <c r="I277" s="1655"/>
      <c r="J277" s="1655"/>
      <c r="K277" s="1655"/>
      <c r="L277" s="1655"/>
      <c r="M277" s="1655"/>
      <c r="N277" s="1655"/>
      <c r="O277" s="1655"/>
      <c r="P277" s="1655"/>
      <c r="Q277" s="2240"/>
    </row>
    <row r="278" spans="2:17" ht="15">
      <c r="B278" s="1666"/>
      <c r="C278" s="2239"/>
      <c r="D278" s="1740" t="s">
        <v>2430</v>
      </c>
      <c r="E278" s="1655"/>
      <c r="F278" s="1740" t="s">
        <v>2429</v>
      </c>
      <c r="G278" s="1655"/>
      <c r="H278" s="1655"/>
      <c r="I278" s="1655"/>
      <c r="J278" s="1655"/>
      <c r="K278" s="1655"/>
      <c r="L278" s="1655"/>
      <c r="M278" s="1655"/>
      <c r="N278" s="1655"/>
      <c r="O278" s="1655"/>
      <c r="P278" s="1655"/>
      <c r="Q278" s="2240"/>
    </row>
    <row r="279" spans="2:17" ht="15">
      <c r="B279" s="1666"/>
      <c r="C279" s="2239"/>
      <c r="D279" s="1740" t="s">
        <v>2431</v>
      </c>
      <c r="E279" s="1655"/>
      <c r="F279" s="1740" t="s">
        <v>2429</v>
      </c>
      <c r="G279" s="1655"/>
      <c r="H279" s="1655"/>
      <c r="I279" s="1655"/>
      <c r="J279" s="1655"/>
      <c r="K279" s="1655"/>
      <c r="L279" s="1655"/>
      <c r="M279" s="1655"/>
      <c r="N279" s="1655"/>
      <c r="O279" s="1655"/>
      <c r="P279" s="1655"/>
      <c r="Q279" s="2240"/>
    </row>
    <row r="280" spans="2:17" ht="15">
      <c r="B280" s="1666"/>
      <c r="C280" s="2239"/>
      <c r="D280" s="1740" t="s">
        <v>2432</v>
      </c>
      <c r="E280" s="1655"/>
      <c r="F280" s="1740" t="s">
        <v>20</v>
      </c>
      <c r="G280" s="1655"/>
      <c r="H280" s="1655"/>
      <c r="I280" s="1655"/>
      <c r="J280" s="1655"/>
      <c r="K280" s="1655"/>
      <c r="L280" s="1655"/>
      <c r="M280" s="1655"/>
      <c r="N280" s="1655"/>
      <c r="O280" s="1655"/>
      <c r="P280" s="1655"/>
      <c r="Q280" s="2240"/>
    </row>
    <row r="281" spans="2:17" ht="15">
      <c r="B281" s="1666"/>
      <c r="C281" s="2239" t="s">
        <v>2479</v>
      </c>
      <c r="D281" s="1740" t="s">
        <v>2428</v>
      </c>
      <c r="E281" s="1655"/>
      <c r="F281" s="1740" t="s">
        <v>2429</v>
      </c>
      <c r="G281" s="1655"/>
      <c r="H281" s="1655"/>
      <c r="I281" s="1655"/>
      <c r="J281" s="1655"/>
      <c r="K281" s="1655"/>
      <c r="L281" s="1655"/>
      <c r="M281" s="1655"/>
      <c r="N281" s="1655"/>
      <c r="O281" s="1655"/>
      <c r="P281" s="1655"/>
      <c r="Q281" s="2240"/>
    </row>
    <row r="282" spans="2:17" ht="15">
      <c r="B282" s="1666"/>
      <c r="C282" s="2239"/>
      <c r="D282" s="1740" t="s">
        <v>2430</v>
      </c>
      <c r="E282" s="1655"/>
      <c r="F282" s="1740" t="s">
        <v>2429</v>
      </c>
      <c r="G282" s="1655"/>
      <c r="H282" s="1655"/>
      <c r="I282" s="1655"/>
      <c r="J282" s="1655"/>
      <c r="K282" s="1655"/>
      <c r="L282" s="1655"/>
      <c r="M282" s="1655"/>
      <c r="N282" s="1655"/>
      <c r="O282" s="1655"/>
      <c r="P282" s="1655"/>
      <c r="Q282" s="2240"/>
    </row>
    <row r="283" spans="2:17" ht="15">
      <c r="B283" s="1666"/>
      <c r="C283" s="2239"/>
      <c r="D283" s="1740" t="s">
        <v>2431</v>
      </c>
      <c r="E283" s="1655"/>
      <c r="F283" s="1740" t="s">
        <v>2429</v>
      </c>
      <c r="G283" s="1655"/>
      <c r="H283" s="1655"/>
      <c r="I283" s="1655"/>
      <c r="J283" s="1655"/>
      <c r="K283" s="1655"/>
      <c r="L283" s="1655"/>
      <c r="M283" s="1655"/>
      <c r="N283" s="1655"/>
      <c r="O283" s="1655"/>
      <c r="P283" s="1655"/>
      <c r="Q283" s="2240"/>
    </row>
    <row r="284" spans="2:17" ht="15">
      <c r="B284" s="1666"/>
      <c r="C284" s="2239"/>
      <c r="D284" s="1740" t="s">
        <v>2432</v>
      </c>
      <c r="E284" s="1655"/>
      <c r="F284" s="1740" t="s">
        <v>20</v>
      </c>
      <c r="G284" s="1655"/>
      <c r="H284" s="1655"/>
      <c r="I284" s="1655"/>
      <c r="J284" s="1655"/>
      <c r="K284" s="1655"/>
      <c r="L284" s="1655"/>
      <c r="M284" s="1655"/>
      <c r="N284" s="1655"/>
      <c r="O284" s="1655"/>
      <c r="P284" s="1655"/>
      <c r="Q284" s="2240"/>
    </row>
    <row r="285" spans="2:17" ht="15">
      <c r="B285" s="1666"/>
      <c r="C285" s="2239" t="s">
        <v>2480</v>
      </c>
      <c r="D285" s="1740" t="s">
        <v>2428</v>
      </c>
      <c r="E285" s="1655"/>
      <c r="F285" s="1740" t="s">
        <v>2429</v>
      </c>
      <c r="G285" s="1655"/>
      <c r="H285" s="1655"/>
      <c r="I285" s="1655"/>
      <c r="J285" s="1655"/>
      <c r="K285" s="1655"/>
      <c r="L285" s="1655"/>
      <c r="M285" s="1655"/>
      <c r="N285" s="1655"/>
      <c r="O285" s="1655"/>
      <c r="P285" s="1655"/>
      <c r="Q285" s="2240"/>
    </row>
    <row r="286" spans="2:17" ht="15">
      <c r="B286" s="1666"/>
      <c r="C286" s="2239"/>
      <c r="D286" s="1740" t="s">
        <v>2430</v>
      </c>
      <c r="E286" s="1655"/>
      <c r="F286" s="1740" t="s">
        <v>2429</v>
      </c>
      <c r="G286" s="1655"/>
      <c r="H286" s="1655"/>
      <c r="I286" s="1655"/>
      <c r="J286" s="1655"/>
      <c r="K286" s="1655"/>
      <c r="L286" s="1655"/>
      <c r="M286" s="1655"/>
      <c r="N286" s="1655"/>
      <c r="O286" s="1655"/>
      <c r="P286" s="1655"/>
      <c r="Q286" s="2240"/>
    </row>
    <row r="287" spans="2:17" ht="15">
      <c r="B287" s="1666"/>
      <c r="C287" s="2239"/>
      <c r="D287" s="1740" t="s">
        <v>2431</v>
      </c>
      <c r="E287" s="1655"/>
      <c r="F287" s="1740" t="s">
        <v>2429</v>
      </c>
      <c r="G287" s="1655"/>
      <c r="H287" s="1655"/>
      <c r="I287" s="1655"/>
      <c r="J287" s="1655"/>
      <c r="K287" s="1655"/>
      <c r="L287" s="1655"/>
      <c r="M287" s="1655"/>
      <c r="N287" s="1655"/>
      <c r="O287" s="1655"/>
      <c r="P287" s="1655"/>
      <c r="Q287" s="2240"/>
    </row>
    <row r="288" spans="2:17" ht="15">
      <c r="B288" s="1666"/>
      <c r="C288" s="2239"/>
      <c r="D288" s="1740" t="s">
        <v>2432</v>
      </c>
      <c r="E288" s="1655"/>
      <c r="F288" s="1740" t="s">
        <v>20</v>
      </c>
      <c r="G288" s="1655"/>
      <c r="H288" s="1655"/>
      <c r="I288" s="1655"/>
      <c r="J288" s="1655"/>
      <c r="K288" s="1655"/>
      <c r="L288" s="1655"/>
      <c r="M288" s="1655"/>
      <c r="N288" s="1655"/>
      <c r="O288" s="1655"/>
      <c r="P288" s="1655"/>
      <c r="Q288" s="2240"/>
    </row>
    <row r="289" spans="2:17" ht="15">
      <c r="B289" s="1666"/>
      <c r="C289" s="2239" t="s">
        <v>2481</v>
      </c>
      <c r="D289" s="1740" t="s">
        <v>2428</v>
      </c>
      <c r="E289" s="1655"/>
      <c r="F289" s="1740" t="s">
        <v>2429</v>
      </c>
      <c r="G289" s="1655"/>
      <c r="H289" s="1655"/>
      <c r="I289" s="1655"/>
      <c r="J289" s="1655"/>
      <c r="K289" s="1655"/>
      <c r="L289" s="1655"/>
      <c r="M289" s="1655"/>
      <c r="N289" s="1655"/>
      <c r="O289" s="1655"/>
      <c r="P289" s="1655"/>
      <c r="Q289" s="2240"/>
    </row>
    <row r="290" spans="2:17" ht="15">
      <c r="B290" s="1666"/>
      <c r="C290" s="2239"/>
      <c r="D290" s="1740" t="s">
        <v>2430</v>
      </c>
      <c r="E290" s="1655"/>
      <c r="F290" s="1740" t="s">
        <v>2429</v>
      </c>
      <c r="G290" s="1655"/>
      <c r="H290" s="1655"/>
      <c r="I290" s="1655"/>
      <c r="J290" s="1655"/>
      <c r="K290" s="1655"/>
      <c r="L290" s="1655"/>
      <c r="M290" s="1655"/>
      <c r="N290" s="1655"/>
      <c r="O290" s="1655"/>
      <c r="P290" s="1655"/>
      <c r="Q290" s="2240"/>
    </row>
    <row r="291" spans="2:17" ht="15">
      <c r="B291" s="1666"/>
      <c r="C291" s="2239"/>
      <c r="D291" s="1740" t="s">
        <v>2431</v>
      </c>
      <c r="E291" s="1655"/>
      <c r="F291" s="1740" t="s">
        <v>2429</v>
      </c>
      <c r="G291" s="1655"/>
      <c r="H291" s="1655"/>
      <c r="I291" s="1655"/>
      <c r="J291" s="1655"/>
      <c r="K291" s="1655"/>
      <c r="L291" s="1655"/>
      <c r="M291" s="1655"/>
      <c r="N291" s="1655"/>
      <c r="O291" s="1655"/>
      <c r="P291" s="1655"/>
      <c r="Q291" s="2240"/>
    </row>
    <row r="292" spans="2:17" ht="15">
      <c r="B292" s="1666"/>
      <c r="C292" s="2239"/>
      <c r="D292" s="1740" t="s">
        <v>2432</v>
      </c>
      <c r="E292" s="1655"/>
      <c r="F292" s="1740" t="s">
        <v>20</v>
      </c>
      <c r="G292" s="1655"/>
      <c r="H292" s="1655"/>
      <c r="I292" s="1655"/>
      <c r="J292" s="1655"/>
      <c r="K292" s="1655"/>
      <c r="L292" s="1655"/>
      <c r="M292" s="1655"/>
      <c r="N292" s="1655"/>
      <c r="O292" s="1655"/>
      <c r="P292" s="1655"/>
      <c r="Q292" s="2240"/>
    </row>
    <row r="293" spans="2:17" ht="15">
      <c r="B293" s="1666"/>
      <c r="C293" s="2239" t="s">
        <v>2482</v>
      </c>
      <c r="D293" s="1740" t="s">
        <v>2428</v>
      </c>
      <c r="E293" s="1655"/>
      <c r="F293" s="1740" t="s">
        <v>2429</v>
      </c>
      <c r="G293" s="1655"/>
      <c r="H293" s="1655"/>
      <c r="I293" s="1655"/>
      <c r="J293" s="1655"/>
      <c r="K293" s="1655"/>
      <c r="L293" s="1655"/>
      <c r="M293" s="1655"/>
      <c r="N293" s="1655"/>
      <c r="O293" s="1655"/>
      <c r="P293" s="1655"/>
      <c r="Q293" s="2240"/>
    </row>
    <row r="294" spans="2:17" ht="15">
      <c r="B294" s="1666"/>
      <c r="C294" s="2239"/>
      <c r="D294" s="1740" t="s">
        <v>2430</v>
      </c>
      <c r="E294" s="1655"/>
      <c r="F294" s="1740" t="s">
        <v>2429</v>
      </c>
      <c r="G294" s="1655"/>
      <c r="H294" s="1655"/>
      <c r="I294" s="1655"/>
      <c r="J294" s="1655"/>
      <c r="K294" s="1655"/>
      <c r="L294" s="1655"/>
      <c r="M294" s="1655"/>
      <c r="N294" s="1655"/>
      <c r="O294" s="1655"/>
      <c r="P294" s="1655"/>
      <c r="Q294" s="2240"/>
    </row>
    <row r="295" spans="2:17" ht="15">
      <c r="B295" s="1666"/>
      <c r="C295" s="2239"/>
      <c r="D295" s="1740" t="s">
        <v>2431</v>
      </c>
      <c r="E295" s="1655"/>
      <c r="F295" s="1740" t="s">
        <v>2429</v>
      </c>
      <c r="G295" s="1655"/>
      <c r="H295" s="1655"/>
      <c r="I295" s="1655"/>
      <c r="J295" s="1655"/>
      <c r="K295" s="1655"/>
      <c r="L295" s="1655"/>
      <c r="M295" s="1655"/>
      <c r="N295" s="1655"/>
      <c r="O295" s="1655"/>
      <c r="P295" s="1655"/>
      <c r="Q295" s="2240"/>
    </row>
    <row r="296" spans="2:17" ht="15">
      <c r="B296" s="1666"/>
      <c r="C296" s="2239"/>
      <c r="D296" s="1740" t="s">
        <v>2432</v>
      </c>
      <c r="E296" s="1655"/>
      <c r="F296" s="1740" t="s">
        <v>20</v>
      </c>
      <c r="G296" s="1655"/>
      <c r="H296" s="1655"/>
      <c r="I296" s="1655"/>
      <c r="J296" s="1655"/>
      <c r="K296" s="1655"/>
      <c r="L296" s="1655"/>
      <c r="M296" s="1655"/>
      <c r="N296" s="1655"/>
      <c r="O296" s="1655"/>
      <c r="P296" s="1655"/>
      <c r="Q296" s="2240"/>
    </row>
    <row r="297" spans="2:17" ht="25.5">
      <c r="B297" s="1666"/>
      <c r="C297" s="2239" t="s">
        <v>2483</v>
      </c>
      <c r="D297" s="1740" t="s">
        <v>2428</v>
      </c>
      <c r="E297" s="1655"/>
      <c r="F297" s="1740" t="s">
        <v>2429</v>
      </c>
      <c r="G297" s="1655"/>
      <c r="H297" s="1655"/>
      <c r="I297" s="1655"/>
      <c r="J297" s="1655"/>
      <c r="K297" s="1655"/>
      <c r="L297" s="1655"/>
      <c r="M297" s="1655"/>
      <c r="N297" s="1655"/>
      <c r="O297" s="1655"/>
      <c r="P297" s="1655"/>
      <c r="Q297" s="2240"/>
    </row>
    <row r="298" spans="2:17" ht="15">
      <c r="B298" s="1666"/>
      <c r="C298" s="2239"/>
      <c r="D298" s="1740" t="s">
        <v>2430</v>
      </c>
      <c r="E298" s="1655"/>
      <c r="F298" s="1740" t="s">
        <v>2429</v>
      </c>
      <c r="G298" s="1655"/>
      <c r="H298" s="1655"/>
      <c r="I298" s="1655"/>
      <c r="J298" s="1655"/>
      <c r="K298" s="1655"/>
      <c r="L298" s="1655"/>
      <c r="M298" s="1655"/>
      <c r="N298" s="1655"/>
      <c r="O298" s="1655"/>
      <c r="P298" s="1655"/>
      <c r="Q298" s="2240"/>
    </row>
    <row r="299" spans="2:17" ht="15">
      <c r="B299" s="1666"/>
      <c r="C299" s="2239"/>
      <c r="D299" s="1740" t="s">
        <v>2431</v>
      </c>
      <c r="E299" s="1655"/>
      <c r="F299" s="1740" t="s">
        <v>2429</v>
      </c>
      <c r="G299" s="1655"/>
      <c r="H299" s="1655"/>
      <c r="I299" s="1655"/>
      <c r="J299" s="1655"/>
      <c r="K299" s="1655"/>
      <c r="L299" s="1655"/>
      <c r="M299" s="1655"/>
      <c r="N299" s="1655"/>
      <c r="O299" s="1655"/>
      <c r="P299" s="1655"/>
      <c r="Q299" s="2240"/>
    </row>
    <row r="300" spans="2:17" ht="15">
      <c r="B300" s="1666"/>
      <c r="C300" s="2239"/>
      <c r="D300" s="1740" t="s">
        <v>2432</v>
      </c>
      <c r="E300" s="1655"/>
      <c r="F300" s="1740" t="s">
        <v>20</v>
      </c>
      <c r="G300" s="1655"/>
      <c r="H300" s="1655"/>
      <c r="I300" s="1655"/>
      <c r="J300" s="1655"/>
      <c r="K300" s="1655"/>
      <c r="L300" s="1655"/>
      <c r="M300" s="1655"/>
      <c r="N300" s="1655"/>
      <c r="O300" s="1655"/>
      <c r="P300" s="1655"/>
      <c r="Q300" s="2240"/>
    </row>
    <row r="301" spans="2:17" ht="25.5">
      <c r="B301" s="1666"/>
      <c r="C301" s="2239" t="s">
        <v>2484</v>
      </c>
      <c r="D301" s="1740" t="s">
        <v>2428</v>
      </c>
      <c r="E301" s="1655"/>
      <c r="F301" s="1740" t="s">
        <v>2429</v>
      </c>
      <c r="G301" s="1655"/>
      <c r="H301" s="1655"/>
      <c r="I301" s="1655"/>
      <c r="J301" s="1655"/>
      <c r="K301" s="1655"/>
      <c r="L301" s="1655"/>
      <c r="M301" s="1655"/>
      <c r="N301" s="1655"/>
      <c r="O301" s="1655"/>
      <c r="P301" s="1655"/>
      <c r="Q301" s="2240"/>
    </row>
    <row r="302" spans="2:17" ht="15">
      <c r="B302" s="1666"/>
      <c r="C302" s="2239"/>
      <c r="D302" s="1740" t="s">
        <v>2430</v>
      </c>
      <c r="E302" s="1655"/>
      <c r="F302" s="1740" t="s">
        <v>2429</v>
      </c>
      <c r="G302" s="1655"/>
      <c r="H302" s="1655"/>
      <c r="I302" s="1655"/>
      <c r="J302" s="1655"/>
      <c r="K302" s="1655"/>
      <c r="L302" s="1655"/>
      <c r="M302" s="1655"/>
      <c r="N302" s="1655"/>
      <c r="O302" s="1655"/>
      <c r="P302" s="1655"/>
      <c r="Q302" s="2240"/>
    </row>
    <row r="303" spans="2:17" ht="15">
      <c r="B303" s="1666"/>
      <c r="C303" s="2239"/>
      <c r="D303" s="1740" t="s">
        <v>2431</v>
      </c>
      <c r="E303" s="1655"/>
      <c r="F303" s="1740" t="s">
        <v>2429</v>
      </c>
      <c r="G303" s="1655"/>
      <c r="H303" s="1655"/>
      <c r="I303" s="1655"/>
      <c r="J303" s="1655"/>
      <c r="K303" s="1655"/>
      <c r="L303" s="1655"/>
      <c r="M303" s="1655"/>
      <c r="N303" s="1655"/>
      <c r="O303" s="1655"/>
      <c r="P303" s="1655"/>
      <c r="Q303" s="2240"/>
    </row>
    <row r="304" spans="2:17" ht="15">
      <c r="B304" s="1666"/>
      <c r="C304" s="2239"/>
      <c r="D304" s="1740" t="s">
        <v>2432</v>
      </c>
      <c r="E304" s="1655"/>
      <c r="F304" s="1740" t="s">
        <v>20</v>
      </c>
      <c r="G304" s="1655"/>
      <c r="H304" s="1655"/>
      <c r="I304" s="1655"/>
      <c r="J304" s="1655"/>
      <c r="K304" s="1655"/>
      <c r="L304" s="1655"/>
      <c r="M304" s="1655"/>
      <c r="N304" s="1655"/>
      <c r="O304" s="1655"/>
      <c r="P304" s="1655"/>
      <c r="Q304" s="2240"/>
    </row>
    <row r="305" spans="2:17" ht="15">
      <c r="B305" s="1666"/>
      <c r="C305" s="2239" t="s">
        <v>2485</v>
      </c>
      <c r="D305" s="1740" t="s">
        <v>2428</v>
      </c>
      <c r="E305" s="1655"/>
      <c r="F305" s="1740" t="s">
        <v>2429</v>
      </c>
      <c r="G305" s="1655"/>
      <c r="H305" s="1655"/>
      <c r="I305" s="1655"/>
      <c r="J305" s="1655"/>
      <c r="K305" s="1655"/>
      <c r="L305" s="1655"/>
      <c r="M305" s="1655"/>
      <c r="N305" s="1655"/>
      <c r="O305" s="1655"/>
      <c r="P305" s="1655"/>
      <c r="Q305" s="2240"/>
    </row>
    <row r="306" spans="2:17" ht="15">
      <c r="B306" s="1666"/>
      <c r="C306" s="2239"/>
      <c r="D306" s="1740" t="s">
        <v>2430</v>
      </c>
      <c r="E306" s="1655"/>
      <c r="F306" s="1740" t="s">
        <v>2429</v>
      </c>
      <c r="G306" s="1655"/>
      <c r="H306" s="1655"/>
      <c r="I306" s="1655"/>
      <c r="J306" s="1655"/>
      <c r="K306" s="1655"/>
      <c r="L306" s="1655"/>
      <c r="M306" s="1655"/>
      <c r="N306" s="1655"/>
      <c r="O306" s="1655"/>
      <c r="P306" s="1655"/>
      <c r="Q306" s="2240"/>
    </row>
    <row r="307" spans="2:17" ht="15">
      <c r="B307" s="1666"/>
      <c r="C307" s="2239"/>
      <c r="D307" s="1740" t="s">
        <v>2431</v>
      </c>
      <c r="E307" s="1655"/>
      <c r="F307" s="1740" t="s">
        <v>2429</v>
      </c>
      <c r="G307" s="1655"/>
      <c r="H307" s="1655"/>
      <c r="I307" s="1655"/>
      <c r="J307" s="1655"/>
      <c r="K307" s="1655"/>
      <c r="L307" s="1655"/>
      <c r="M307" s="1655"/>
      <c r="N307" s="1655"/>
      <c r="O307" s="1655"/>
      <c r="P307" s="1655"/>
      <c r="Q307" s="2240"/>
    </row>
    <row r="308" spans="2:17" ht="15">
      <c r="B308" s="1666"/>
      <c r="C308" s="2239"/>
      <c r="D308" s="1740" t="s">
        <v>2432</v>
      </c>
      <c r="E308" s="1655"/>
      <c r="F308" s="1740" t="s">
        <v>20</v>
      </c>
      <c r="G308" s="1655"/>
      <c r="H308" s="1655"/>
      <c r="I308" s="1655"/>
      <c r="J308" s="1655"/>
      <c r="K308" s="1655"/>
      <c r="L308" s="1655"/>
      <c r="M308" s="1655"/>
      <c r="N308" s="1655"/>
      <c r="O308" s="1655"/>
      <c r="P308" s="1655"/>
      <c r="Q308" s="2240"/>
    </row>
    <row r="309" spans="2:17" ht="15">
      <c r="B309" s="1666"/>
      <c r="C309" s="2239" t="s">
        <v>2486</v>
      </c>
      <c r="D309" s="1740" t="s">
        <v>2428</v>
      </c>
      <c r="E309" s="1655"/>
      <c r="F309" s="1740" t="s">
        <v>2429</v>
      </c>
      <c r="G309" s="1655"/>
      <c r="H309" s="1655"/>
      <c r="I309" s="1655"/>
      <c r="J309" s="1655"/>
      <c r="K309" s="1655"/>
      <c r="L309" s="1655"/>
      <c r="M309" s="1655"/>
      <c r="N309" s="1655"/>
      <c r="O309" s="1655"/>
      <c r="P309" s="1655"/>
      <c r="Q309" s="2240"/>
    </row>
    <row r="310" spans="2:17" ht="15">
      <c r="B310" s="1666"/>
      <c r="C310" s="2239"/>
      <c r="D310" s="1740" t="s">
        <v>2430</v>
      </c>
      <c r="E310" s="1655"/>
      <c r="F310" s="1740" t="s">
        <v>2429</v>
      </c>
      <c r="G310" s="1655"/>
      <c r="H310" s="1655"/>
      <c r="I310" s="1655"/>
      <c r="J310" s="1655"/>
      <c r="K310" s="1655"/>
      <c r="L310" s="1655"/>
      <c r="M310" s="1655"/>
      <c r="N310" s="1655"/>
      <c r="O310" s="1655"/>
      <c r="P310" s="1655"/>
      <c r="Q310" s="2240"/>
    </row>
    <row r="311" spans="2:17" ht="15">
      <c r="B311" s="1666"/>
      <c r="C311" s="2239"/>
      <c r="D311" s="1740" t="s">
        <v>2431</v>
      </c>
      <c r="E311" s="1655"/>
      <c r="F311" s="1740" t="s">
        <v>2429</v>
      </c>
      <c r="G311" s="1655"/>
      <c r="H311" s="1655"/>
      <c r="I311" s="1655"/>
      <c r="J311" s="1655"/>
      <c r="K311" s="1655"/>
      <c r="L311" s="1655"/>
      <c r="M311" s="1655"/>
      <c r="N311" s="1655"/>
      <c r="O311" s="1655"/>
      <c r="P311" s="1655"/>
      <c r="Q311" s="2240"/>
    </row>
    <row r="312" spans="2:17" ht="15">
      <c r="B312" s="1666"/>
      <c r="C312" s="2239"/>
      <c r="D312" s="1740" t="s">
        <v>2432</v>
      </c>
      <c r="E312" s="1655"/>
      <c r="F312" s="1740" t="s">
        <v>20</v>
      </c>
      <c r="G312" s="1655"/>
      <c r="H312" s="1655"/>
      <c r="I312" s="1655"/>
      <c r="J312" s="1655"/>
      <c r="K312" s="1655"/>
      <c r="L312" s="1655"/>
      <c r="M312" s="1655"/>
      <c r="N312" s="1655"/>
      <c r="O312" s="1655"/>
      <c r="P312" s="1655"/>
      <c r="Q312" s="2240"/>
    </row>
    <row r="313" spans="2:17" ht="15">
      <c r="B313" s="1666"/>
      <c r="C313" s="2239" t="s">
        <v>2487</v>
      </c>
      <c r="D313" s="1740" t="s">
        <v>2428</v>
      </c>
      <c r="E313" s="1655"/>
      <c r="F313" s="1740" t="s">
        <v>2429</v>
      </c>
      <c r="G313" s="1655"/>
      <c r="H313" s="1655"/>
      <c r="I313" s="1655"/>
      <c r="J313" s="1655"/>
      <c r="K313" s="1655"/>
      <c r="L313" s="1655"/>
      <c r="M313" s="1655"/>
      <c r="N313" s="1655"/>
      <c r="O313" s="1655"/>
      <c r="P313" s="1655"/>
      <c r="Q313" s="2240"/>
    </row>
    <row r="314" spans="2:17" ht="15">
      <c r="B314" s="1666"/>
      <c r="C314" s="2239"/>
      <c r="D314" s="1740" t="s">
        <v>2430</v>
      </c>
      <c r="E314" s="1655"/>
      <c r="F314" s="1740" t="s">
        <v>2429</v>
      </c>
      <c r="G314" s="1655"/>
      <c r="H314" s="1655"/>
      <c r="I314" s="1655"/>
      <c r="J314" s="1655"/>
      <c r="K314" s="1655"/>
      <c r="L314" s="1655"/>
      <c r="M314" s="1655"/>
      <c r="N314" s="1655"/>
      <c r="O314" s="1655"/>
      <c r="P314" s="1655"/>
      <c r="Q314" s="2240"/>
    </row>
    <row r="315" spans="2:17" ht="15">
      <c r="B315" s="1666"/>
      <c r="C315" s="2239"/>
      <c r="D315" s="1740" t="s">
        <v>2431</v>
      </c>
      <c r="E315" s="1655"/>
      <c r="F315" s="1740" t="s">
        <v>2429</v>
      </c>
      <c r="G315" s="1655"/>
      <c r="H315" s="1655"/>
      <c r="I315" s="1655"/>
      <c r="J315" s="1655"/>
      <c r="K315" s="1655"/>
      <c r="L315" s="1655"/>
      <c r="M315" s="1655"/>
      <c r="N315" s="1655"/>
      <c r="O315" s="1655"/>
      <c r="P315" s="1655"/>
      <c r="Q315" s="2240"/>
    </row>
    <row r="316" spans="2:17" ht="15">
      <c r="B316" s="1666"/>
      <c r="C316" s="2239"/>
      <c r="D316" s="1740" t="s">
        <v>2432</v>
      </c>
      <c r="E316" s="1655"/>
      <c r="F316" s="1740" t="s">
        <v>20</v>
      </c>
      <c r="G316" s="1655"/>
      <c r="H316" s="1655"/>
      <c r="I316" s="1655"/>
      <c r="J316" s="1655"/>
      <c r="K316" s="1655"/>
      <c r="L316" s="1655"/>
      <c r="M316" s="1655"/>
      <c r="N316" s="1655"/>
      <c r="O316" s="1655"/>
      <c r="P316" s="1655"/>
      <c r="Q316" s="2240"/>
    </row>
    <row r="317" spans="2:17" ht="15">
      <c r="B317" s="1666"/>
      <c r="C317" s="2239" t="s">
        <v>2488</v>
      </c>
      <c r="D317" s="1740" t="s">
        <v>2428</v>
      </c>
      <c r="E317" s="1655"/>
      <c r="F317" s="1740" t="s">
        <v>2429</v>
      </c>
      <c r="G317" s="1655"/>
      <c r="H317" s="1655"/>
      <c r="I317" s="1655"/>
      <c r="J317" s="1655"/>
      <c r="K317" s="1655"/>
      <c r="L317" s="1655"/>
      <c r="M317" s="1655"/>
      <c r="N317" s="1655"/>
      <c r="O317" s="1655"/>
      <c r="P317" s="1655"/>
      <c r="Q317" s="2240"/>
    </row>
    <row r="318" spans="2:17" ht="15">
      <c r="B318" s="1666"/>
      <c r="C318" s="2239"/>
      <c r="D318" s="1740" t="s">
        <v>2430</v>
      </c>
      <c r="E318" s="1655"/>
      <c r="F318" s="1740" t="s">
        <v>2429</v>
      </c>
      <c r="G318" s="1655"/>
      <c r="H318" s="1655"/>
      <c r="I318" s="1655"/>
      <c r="J318" s="1655"/>
      <c r="K318" s="1655"/>
      <c r="L318" s="1655"/>
      <c r="M318" s="1655"/>
      <c r="N318" s="1655"/>
      <c r="O318" s="1655"/>
      <c r="P318" s="1655"/>
      <c r="Q318" s="2240"/>
    </row>
    <row r="319" spans="2:17" ht="15">
      <c r="B319" s="1666"/>
      <c r="C319" s="2239"/>
      <c r="D319" s="1740" t="s">
        <v>2431</v>
      </c>
      <c r="E319" s="1655"/>
      <c r="F319" s="1740" t="s">
        <v>2429</v>
      </c>
      <c r="G319" s="1655"/>
      <c r="H319" s="1655"/>
      <c r="I319" s="1655"/>
      <c r="J319" s="1655"/>
      <c r="K319" s="1655"/>
      <c r="L319" s="1655"/>
      <c r="M319" s="1655"/>
      <c r="N319" s="1655"/>
      <c r="O319" s="1655"/>
      <c r="P319" s="1655"/>
      <c r="Q319" s="2240"/>
    </row>
    <row r="320" spans="2:17" ht="15">
      <c r="B320" s="1666"/>
      <c r="C320" s="2239"/>
      <c r="D320" s="1740" t="s">
        <v>2432</v>
      </c>
      <c r="E320" s="1655"/>
      <c r="F320" s="1740" t="s">
        <v>20</v>
      </c>
      <c r="G320" s="1655"/>
      <c r="H320" s="1655"/>
      <c r="I320" s="1655"/>
      <c r="J320" s="1655"/>
      <c r="K320" s="1655"/>
      <c r="L320" s="1655"/>
      <c r="M320" s="1655"/>
      <c r="N320" s="1655"/>
      <c r="O320" s="1655"/>
      <c r="P320" s="1655"/>
      <c r="Q320" s="2240"/>
    </row>
    <row r="321" spans="2:17" ht="15">
      <c r="B321" s="1666"/>
      <c r="C321" s="2239" t="s">
        <v>2489</v>
      </c>
      <c r="D321" s="1740" t="s">
        <v>2428</v>
      </c>
      <c r="E321" s="1655"/>
      <c r="F321" s="1740" t="s">
        <v>2429</v>
      </c>
      <c r="G321" s="1655"/>
      <c r="H321" s="1655"/>
      <c r="I321" s="1655"/>
      <c r="J321" s="1655"/>
      <c r="K321" s="1655"/>
      <c r="L321" s="1655"/>
      <c r="M321" s="1655"/>
      <c r="N321" s="1655"/>
      <c r="O321" s="1655"/>
      <c r="P321" s="1655"/>
      <c r="Q321" s="2240"/>
    </row>
    <row r="322" spans="2:17" ht="15">
      <c r="B322" s="1666"/>
      <c r="C322" s="2239"/>
      <c r="D322" s="1740" t="s">
        <v>2430</v>
      </c>
      <c r="E322" s="1655"/>
      <c r="F322" s="1740" t="s">
        <v>2429</v>
      </c>
      <c r="G322" s="1655"/>
      <c r="H322" s="1655"/>
      <c r="I322" s="1655"/>
      <c r="J322" s="1655"/>
      <c r="K322" s="1655"/>
      <c r="L322" s="1655"/>
      <c r="M322" s="1655"/>
      <c r="N322" s="1655"/>
      <c r="O322" s="1655"/>
      <c r="P322" s="1655"/>
      <c r="Q322" s="2240"/>
    </row>
    <row r="323" spans="2:17" ht="15">
      <c r="B323" s="1666"/>
      <c r="C323" s="2239"/>
      <c r="D323" s="1740" t="s">
        <v>2431</v>
      </c>
      <c r="E323" s="1655"/>
      <c r="F323" s="1740" t="s">
        <v>2429</v>
      </c>
      <c r="G323" s="1655"/>
      <c r="H323" s="1655"/>
      <c r="I323" s="1655"/>
      <c r="J323" s="1655"/>
      <c r="K323" s="1655"/>
      <c r="L323" s="1655"/>
      <c r="M323" s="1655"/>
      <c r="N323" s="1655"/>
      <c r="O323" s="1655"/>
      <c r="P323" s="1655"/>
      <c r="Q323" s="2240"/>
    </row>
    <row r="324" spans="2:17" ht="15">
      <c r="B324" s="1666"/>
      <c r="C324" s="2239"/>
      <c r="D324" s="1740" t="s">
        <v>2432</v>
      </c>
      <c r="E324" s="1655"/>
      <c r="F324" s="1740" t="s">
        <v>20</v>
      </c>
      <c r="G324" s="1655"/>
      <c r="H324" s="1655"/>
      <c r="I324" s="1655"/>
      <c r="J324" s="1655"/>
      <c r="K324" s="1655"/>
      <c r="L324" s="1655"/>
      <c r="M324" s="1655"/>
      <c r="N324" s="1655"/>
      <c r="O324" s="1655"/>
      <c r="P324" s="1655"/>
      <c r="Q324" s="2240"/>
    </row>
    <row r="325" spans="2:17" ht="15">
      <c r="B325" s="1666"/>
      <c r="C325" s="2239" t="s">
        <v>2490</v>
      </c>
      <c r="D325" s="1740" t="s">
        <v>2428</v>
      </c>
      <c r="E325" s="1655"/>
      <c r="F325" s="1740" t="s">
        <v>2429</v>
      </c>
      <c r="G325" s="1655"/>
      <c r="H325" s="1655"/>
      <c r="I325" s="1655"/>
      <c r="J325" s="1655"/>
      <c r="K325" s="1655"/>
      <c r="L325" s="1655"/>
      <c r="M325" s="1655"/>
      <c r="N325" s="1655"/>
      <c r="O325" s="1655"/>
      <c r="P325" s="1655"/>
      <c r="Q325" s="2240"/>
    </row>
    <row r="326" spans="2:17" ht="15">
      <c r="B326" s="1666"/>
      <c r="C326" s="2239"/>
      <c r="D326" s="1740" t="s">
        <v>2430</v>
      </c>
      <c r="E326" s="1655"/>
      <c r="F326" s="1740" t="s">
        <v>2429</v>
      </c>
      <c r="G326" s="1655"/>
      <c r="H326" s="1655"/>
      <c r="I326" s="1655"/>
      <c r="J326" s="1655"/>
      <c r="K326" s="1655"/>
      <c r="L326" s="1655"/>
      <c r="M326" s="1655"/>
      <c r="N326" s="1655"/>
      <c r="O326" s="1655"/>
      <c r="P326" s="1655"/>
      <c r="Q326" s="2240"/>
    </row>
    <row r="327" spans="2:17" ht="15">
      <c r="B327" s="1666"/>
      <c r="C327" s="2239"/>
      <c r="D327" s="1740" t="s">
        <v>2431</v>
      </c>
      <c r="E327" s="1655"/>
      <c r="F327" s="1740" t="s">
        <v>2429</v>
      </c>
      <c r="G327" s="1655"/>
      <c r="H327" s="1655"/>
      <c r="I327" s="1655"/>
      <c r="J327" s="1655"/>
      <c r="K327" s="1655"/>
      <c r="L327" s="1655"/>
      <c r="M327" s="1655"/>
      <c r="N327" s="1655"/>
      <c r="O327" s="1655"/>
      <c r="P327" s="1655"/>
      <c r="Q327" s="2240"/>
    </row>
    <row r="328" spans="2:17" ht="15">
      <c r="B328" s="1666"/>
      <c r="C328" s="2239"/>
      <c r="D328" s="1740" t="s">
        <v>2432</v>
      </c>
      <c r="E328" s="1655"/>
      <c r="F328" s="1740" t="s">
        <v>20</v>
      </c>
      <c r="G328" s="1655"/>
      <c r="H328" s="1655"/>
      <c r="I328" s="1655"/>
      <c r="J328" s="1655"/>
      <c r="K328" s="1655"/>
      <c r="L328" s="1655"/>
      <c r="M328" s="1655"/>
      <c r="N328" s="1655"/>
      <c r="O328" s="1655"/>
      <c r="P328" s="1655"/>
      <c r="Q328" s="2240"/>
    </row>
    <row r="329" spans="2:17" ht="15">
      <c r="B329" s="1666"/>
      <c r="C329" s="2239" t="s">
        <v>2491</v>
      </c>
      <c r="D329" s="1740" t="s">
        <v>2428</v>
      </c>
      <c r="E329" s="1655"/>
      <c r="F329" s="1740" t="s">
        <v>2429</v>
      </c>
      <c r="G329" s="1655"/>
      <c r="H329" s="1655"/>
      <c r="I329" s="1655"/>
      <c r="J329" s="1655"/>
      <c r="K329" s="1655"/>
      <c r="L329" s="1655"/>
      <c r="M329" s="1655"/>
      <c r="N329" s="1655"/>
      <c r="O329" s="1655"/>
      <c r="P329" s="1655"/>
      <c r="Q329" s="2240"/>
    </row>
    <row r="330" spans="2:17" ht="15">
      <c r="B330" s="1666"/>
      <c r="C330" s="2239"/>
      <c r="D330" s="1740" t="s">
        <v>2430</v>
      </c>
      <c r="E330" s="1655"/>
      <c r="F330" s="1740" t="s">
        <v>2429</v>
      </c>
      <c r="G330" s="1655"/>
      <c r="H330" s="1655"/>
      <c r="I330" s="1655"/>
      <c r="J330" s="1655"/>
      <c r="K330" s="1655"/>
      <c r="L330" s="1655"/>
      <c r="M330" s="1655"/>
      <c r="N330" s="1655"/>
      <c r="O330" s="1655"/>
      <c r="P330" s="1655"/>
      <c r="Q330" s="2240"/>
    </row>
    <row r="331" spans="2:17" ht="15">
      <c r="B331" s="1666"/>
      <c r="C331" s="2239"/>
      <c r="D331" s="1740" t="s">
        <v>2431</v>
      </c>
      <c r="E331" s="1655"/>
      <c r="F331" s="1740" t="s">
        <v>2429</v>
      </c>
      <c r="G331" s="1655"/>
      <c r="H331" s="1655"/>
      <c r="I331" s="1655"/>
      <c r="J331" s="1655"/>
      <c r="K331" s="1655"/>
      <c r="L331" s="1655"/>
      <c r="M331" s="1655"/>
      <c r="N331" s="1655"/>
      <c r="O331" s="1655"/>
      <c r="P331" s="1655"/>
      <c r="Q331" s="2240"/>
    </row>
    <row r="332" spans="2:17" ht="15">
      <c r="B332" s="1666"/>
      <c r="C332" s="2239"/>
      <c r="D332" s="1740" t="s">
        <v>2432</v>
      </c>
      <c r="E332" s="1655"/>
      <c r="F332" s="1740" t="s">
        <v>20</v>
      </c>
      <c r="G332" s="1655"/>
      <c r="H332" s="1655"/>
      <c r="I332" s="1655"/>
      <c r="J332" s="1655"/>
      <c r="K332" s="1655"/>
      <c r="L332" s="1655"/>
      <c r="M332" s="1655"/>
      <c r="N332" s="1655"/>
      <c r="O332" s="1655"/>
      <c r="P332" s="1655"/>
      <c r="Q332" s="2240"/>
    </row>
    <row r="333" spans="2:17" ht="15">
      <c r="B333" s="1666"/>
      <c r="C333" s="2239" t="s">
        <v>2492</v>
      </c>
      <c r="D333" s="1740" t="s">
        <v>2428</v>
      </c>
      <c r="E333" s="1655"/>
      <c r="F333" s="1740" t="s">
        <v>2429</v>
      </c>
      <c r="G333" s="1655"/>
      <c r="H333" s="1655"/>
      <c r="I333" s="1655"/>
      <c r="J333" s="1655"/>
      <c r="K333" s="1655"/>
      <c r="L333" s="1655"/>
      <c r="M333" s="1655"/>
      <c r="N333" s="1655"/>
      <c r="O333" s="1655"/>
      <c r="P333" s="1655"/>
      <c r="Q333" s="2240"/>
    </row>
    <row r="334" spans="2:17" ht="15">
      <c r="B334" s="1666"/>
      <c r="C334" s="2239"/>
      <c r="D334" s="1740" t="s">
        <v>2430</v>
      </c>
      <c r="E334" s="1655"/>
      <c r="F334" s="1740" t="s">
        <v>2429</v>
      </c>
      <c r="G334" s="1655"/>
      <c r="H334" s="1655"/>
      <c r="I334" s="1655"/>
      <c r="J334" s="1655"/>
      <c r="K334" s="1655"/>
      <c r="L334" s="1655"/>
      <c r="M334" s="1655"/>
      <c r="N334" s="1655"/>
      <c r="O334" s="1655"/>
      <c r="P334" s="1655"/>
      <c r="Q334" s="2240"/>
    </row>
    <row r="335" spans="2:17" ht="15">
      <c r="B335" s="1666"/>
      <c r="C335" s="2239"/>
      <c r="D335" s="1740" t="s">
        <v>2431</v>
      </c>
      <c r="E335" s="1655"/>
      <c r="F335" s="1740" t="s">
        <v>2429</v>
      </c>
      <c r="G335" s="1655"/>
      <c r="H335" s="1655"/>
      <c r="I335" s="1655"/>
      <c r="J335" s="1655"/>
      <c r="K335" s="1655"/>
      <c r="L335" s="1655"/>
      <c r="M335" s="1655"/>
      <c r="N335" s="1655"/>
      <c r="O335" s="1655"/>
      <c r="P335" s="1655"/>
      <c r="Q335" s="2240"/>
    </row>
    <row r="336" spans="2:17" ht="15">
      <c r="B336" s="1666"/>
      <c r="C336" s="2239"/>
      <c r="D336" s="1740" t="s">
        <v>2432</v>
      </c>
      <c r="E336" s="1655"/>
      <c r="F336" s="1740" t="s">
        <v>20</v>
      </c>
      <c r="G336" s="1655"/>
      <c r="H336" s="1655"/>
      <c r="I336" s="1655"/>
      <c r="J336" s="1655"/>
      <c r="K336" s="1655"/>
      <c r="L336" s="1655"/>
      <c r="M336" s="1655"/>
      <c r="N336" s="1655"/>
      <c r="O336" s="1655"/>
      <c r="P336" s="1655"/>
      <c r="Q336" s="2240"/>
    </row>
    <row r="337" spans="2:17" ht="15">
      <c r="B337" s="1666"/>
      <c r="C337" s="2239" t="s">
        <v>2493</v>
      </c>
      <c r="D337" s="1740" t="s">
        <v>2428</v>
      </c>
      <c r="E337" s="1655"/>
      <c r="F337" s="1740" t="s">
        <v>2429</v>
      </c>
      <c r="G337" s="1655"/>
      <c r="H337" s="1655"/>
      <c r="I337" s="1655"/>
      <c r="J337" s="1655"/>
      <c r="K337" s="1655"/>
      <c r="L337" s="1655"/>
      <c r="M337" s="1655"/>
      <c r="N337" s="1655"/>
      <c r="O337" s="1655"/>
      <c r="P337" s="1655"/>
      <c r="Q337" s="2240"/>
    </row>
    <row r="338" spans="2:17" ht="15">
      <c r="B338" s="1666"/>
      <c r="C338" s="2239"/>
      <c r="D338" s="1740" t="s">
        <v>2430</v>
      </c>
      <c r="E338" s="1655"/>
      <c r="F338" s="1740" t="s">
        <v>2429</v>
      </c>
      <c r="G338" s="1655"/>
      <c r="H338" s="1655"/>
      <c r="I338" s="1655"/>
      <c r="J338" s="1655"/>
      <c r="K338" s="1655"/>
      <c r="L338" s="1655"/>
      <c r="M338" s="1655"/>
      <c r="N338" s="1655"/>
      <c r="O338" s="1655"/>
      <c r="P338" s="1655"/>
      <c r="Q338" s="2240"/>
    </row>
    <row r="339" spans="2:17" ht="15">
      <c r="B339" s="1666"/>
      <c r="C339" s="2239"/>
      <c r="D339" s="1740" t="s">
        <v>2431</v>
      </c>
      <c r="E339" s="1655"/>
      <c r="F339" s="1740" t="s">
        <v>2429</v>
      </c>
      <c r="G339" s="1655"/>
      <c r="H339" s="1655"/>
      <c r="I339" s="1655"/>
      <c r="J339" s="1655"/>
      <c r="K339" s="1655"/>
      <c r="L339" s="1655"/>
      <c r="M339" s="1655"/>
      <c r="N339" s="1655"/>
      <c r="O339" s="1655"/>
      <c r="P339" s="1655"/>
      <c r="Q339" s="2240"/>
    </row>
    <row r="340" spans="2:17" ht="15">
      <c r="B340" s="1666"/>
      <c r="C340" s="2239"/>
      <c r="D340" s="1740" t="s">
        <v>2432</v>
      </c>
      <c r="E340" s="1655"/>
      <c r="F340" s="1740" t="s">
        <v>20</v>
      </c>
      <c r="G340" s="1655"/>
      <c r="H340" s="1655"/>
      <c r="I340" s="1655"/>
      <c r="J340" s="1655"/>
      <c r="K340" s="1655"/>
      <c r="L340" s="1655"/>
      <c r="M340" s="1655"/>
      <c r="N340" s="1655"/>
      <c r="O340" s="1655"/>
      <c r="P340" s="1655"/>
      <c r="Q340" s="2240"/>
    </row>
    <row r="341" spans="2:17" ht="15">
      <c r="B341" s="1666"/>
      <c r="C341" s="2239" t="s">
        <v>2494</v>
      </c>
      <c r="D341" s="1740" t="s">
        <v>2428</v>
      </c>
      <c r="E341" s="1655"/>
      <c r="F341" s="1740" t="s">
        <v>2429</v>
      </c>
      <c r="G341" s="1655"/>
      <c r="H341" s="1655"/>
      <c r="I341" s="1655"/>
      <c r="J341" s="1655"/>
      <c r="K341" s="1655"/>
      <c r="L341" s="1655"/>
      <c r="M341" s="1655"/>
      <c r="N341" s="1655"/>
      <c r="O341" s="1655"/>
      <c r="P341" s="1655"/>
      <c r="Q341" s="2240"/>
    </row>
    <row r="342" spans="2:17" ht="15">
      <c r="B342" s="1666"/>
      <c r="C342" s="2239"/>
      <c r="D342" s="1740" t="s">
        <v>2430</v>
      </c>
      <c r="E342" s="1655"/>
      <c r="F342" s="1740" t="s">
        <v>2429</v>
      </c>
      <c r="G342" s="1655"/>
      <c r="H342" s="1655"/>
      <c r="I342" s="1655"/>
      <c r="J342" s="1655"/>
      <c r="K342" s="1655"/>
      <c r="L342" s="1655"/>
      <c r="M342" s="1655"/>
      <c r="N342" s="1655"/>
      <c r="O342" s="1655"/>
      <c r="P342" s="1655"/>
      <c r="Q342" s="2240"/>
    </row>
    <row r="343" spans="2:17" ht="15">
      <c r="B343" s="1666"/>
      <c r="C343" s="2239"/>
      <c r="D343" s="1740" t="s">
        <v>2431</v>
      </c>
      <c r="E343" s="1655"/>
      <c r="F343" s="1740" t="s">
        <v>2429</v>
      </c>
      <c r="G343" s="1655"/>
      <c r="H343" s="1655"/>
      <c r="I343" s="1655"/>
      <c r="J343" s="1655"/>
      <c r="K343" s="1655"/>
      <c r="L343" s="1655"/>
      <c r="M343" s="1655"/>
      <c r="N343" s="1655"/>
      <c r="O343" s="1655"/>
      <c r="P343" s="1655"/>
      <c r="Q343" s="2240"/>
    </row>
    <row r="344" spans="2:17" ht="15">
      <c r="B344" s="1666"/>
      <c r="C344" s="2239"/>
      <c r="D344" s="1740" t="s">
        <v>2432</v>
      </c>
      <c r="E344" s="1655"/>
      <c r="F344" s="1740" t="s">
        <v>20</v>
      </c>
      <c r="G344" s="1655"/>
      <c r="H344" s="1655"/>
      <c r="I344" s="1655"/>
      <c r="J344" s="1655"/>
      <c r="K344" s="1655"/>
      <c r="L344" s="1655"/>
      <c r="M344" s="1655"/>
      <c r="N344" s="1655"/>
      <c r="O344" s="1655"/>
      <c r="P344" s="1655"/>
      <c r="Q344" s="2240"/>
    </row>
    <row r="345" spans="2:17" ht="15">
      <c r="B345" s="1666"/>
      <c r="C345" s="2239" t="s">
        <v>2495</v>
      </c>
      <c r="D345" s="1740" t="s">
        <v>2428</v>
      </c>
      <c r="E345" s="1655"/>
      <c r="F345" s="1740" t="s">
        <v>2429</v>
      </c>
      <c r="G345" s="1655"/>
      <c r="H345" s="1655"/>
      <c r="I345" s="1655"/>
      <c r="J345" s="1655"/>
      <c r="K345" s="1655"/>
      <c r="L345" s="1655"/>
      <c r="M345" s="1655"/>
      <c r="N345" s="1655"/>
      <c r="O345" s="1655"/>
      <c r="P345" s="1655"/>
      <c r="Q345" s="2240"/>
    </row>
    <row r="346" spans="2:17" ht="15">
      <c r="B346" s="1666"/>
      <c r="C346" s="2239"/>
      <c r="D346" s="1740" t="s">
        <v>2430</v>
      </c>
      <c r="E346" s="1655"/>
      <c r="F346" s="1740" t="s">
        <v>2429</v>
      </c>
      <c r="G346" s="1655"/>
      <c r="H346" s="1655"/>
      <c r="I346" s="1655"/>
      <c r="J346" s="1655"/>
      <c r="K346" s="1655"/>
      <c r="L346" s="1655"/>
      <c r="M346" s="1655"/>
      <c r="N346" s="1655"/>
      <c r="O346" s="1655"/>
      <c r="P346" s="1655"/>
      <c r="Q346" s="2240"/>
    </row>
    <row r="347" spans="2:17" ht="15">
      <c r="B347" s="1666"/>
      <c r="C347" s="2239"/>
      <c r="D347" s="1740" t="s">
        <v>2431</v>
      </c>
      <c r="E347" s="1655"/>
      <c r="F347" s="1740" t="s">
        <v>2429</v>
      </c>
      <c r="G347" s="1655"/>
      <c r="H347" s="1655"/>
      <c r="I347" s="1655"/>
      <c r="J347" s="1655"/>
      <c r="K347" s="1655"/>
      <c r="L347" s="1655"/>
      <c r="M347" s="1655"/>
      <c r="N347" s="1655"/>
      <c r="O347" s="1655"/>
      <c r="P347" s="1655"/>
      <c r="Q347" s="2240"/>
    </row>
    <row r="348" spans="2:17" ht="15">
      <c r="B348" s="1666"/>
      <c r="C348" s="2239"/>
      <c r="D348" s="1740" t="s">
        <v>2432</v>
      </c>
      <c r="E348" s="1655"/>
      <c r="F348" s="1740" t="s">
        <v>20</v>
      </c>
      <c r="G348" s="1655"/>
      <c r="H348" s="1655"/>
      <c r="I348" s="1655"/>
      <c r="J348" s="1655"/>
      <c r="K348" s="1655"/>
      <c r="L348" s="1655"/>
      <c r="M348" s="1655"/>
      <c r="N348" s="1655"/>
      <c r="O348" s="1655"/>
      <c r="P348" s="1655"/>
      <c r="Q348" s="2240"/>
    </row>
    <row r="349" spans="2:17" ht="15">
      <c r="B349" s="1666"/>
      <c r="C349" s="2239" t="s">
        <v>2496</v>
      </c>
      <c r="D349" s="1740" t="s">
        <v>2428</v>
      </c>
      <c r="E349" s="1655"/>
      <c r="F349" s="1740" t="s">
        <v>2429</v>
      </c>
      <c r="G349" s="1655"/>
      <c r="H349" s="1655"/>
      <c r="I349" s="1655"/>
      <c r="J349" s="1655"/>
      <c r="K349" s="1655"/>
      <c r="L349" s="1655"/>
      <c r="M349" s="1655"/>
      <c r="N349" s="1655"/>
      <c r="O349" s="1655"/>
      <c r="P349" s="1655"/>
      <c r="Q349" s="2240"/>
    </row>
    <row r="350" spans="2:17" ht="15">
      <c r="B350" s="1666"/>
      <c r="C350" s="2239"/>
      <c r="D350" s="1740" t="s">
        <v>2430</v>
      </c>
      <c r="E350" s="1655"/>
      <c r="F350" s="1740" t="s">
        <v>2429</v>
      </c>
      <c r="G350" s="1655"/>
      <c r="H350" s="1655"/>
      <c r="I350" s="1655"/>
      <c r="J350" s="1655"/>
      <c r="K350" s="1655"/>
      <c r="L350" s="1655"/>
      <c r="M350" s="1655"/>
      <c r="N350" s="1655"/>
      <c r="O350" s="1655"/>
      <c r="P350" s="1655"/>
      <c r="Q350" s="2240"/>
    </row>
    <row r="351" spans="2:17" ht="15">
      <c r="B351" s="1666"/>
      <c r="C351" s="2239"/>
      <c r="D351" s="1740" t="s">
        <v>2431</v>
      </c>
      <c r="E351" s="1655"/>
      <c r="F351" s="1740" t="s">
        <v>2429</v>
      </c>
      <c r="G351" s="1655"/>
      <c r="H351" s="1655"/>
      <c r="I351" s="1655"/>
      <c r="J351" s="1655"/>
      <c r="K351" s="1655"/>
      <c r="L351" s="1655"/>
      <c r="M351" s="1655"/>
      <c r="N351" s="1655"/>
      <c r="O351" s="1655"/>
      <c r="P351" s="1655"/>
      <c r="Q351" s="2240"/>
    </row>
    <row r="352" spans="2:17" ht="15">
      <c r="B352" s="1666"/>
      <c r="C352" s="2239"/>
      <c r="D352" s="1740" t="s">
        <v>2432</v>
      </c>
      <c r="E352" s="1655"/>
      <c r="F352" s="1740" t="s">
        <v>20</v>
      </c>
      <c r="G352" s="1655"/>
      <c r="H352" s="1655"/>
      <c r="I352" s="1655"/>
      <c r="J352" s="1655"/>
      <c r="K352" s="1655"/>
      <c r="L352" s="1655"/>
      <c r="M352" s="1655"/>
      <c r="N352" s="1655"/>
      <c r="O352" s="1655"/>
      <c r="P352" s="1655"/>
      <c r="Q352" s="2240"/>
    </row>
    <row r="353" spans="2:17" ht="15">
      <c r="B353" s="1666"/>
      <c r="C353" s="2239" t="s">
        <v>2497</v>
      </c>
      <c r="D353" s="1740" t="s">
        <v>2428</v>
      </c>
      <c r="E353" s="1655"/>
      <c r="F353" s="1740" t="s">
        <v>2429</v>
      </c>
      <c r="G353" s="1655"/>
      <c r="H353" s="1655"/>
      <c r="I353" s="1655"/>
      <c r="J353" s="1655"/>
      <c r="K353" s="1655"/>
      <c r="L353" s="1655"/>
      <c r="M353" s="1655"/>
      <c r="N353" s="1655"/>
      <c r="O353" s="1655"/>
      <c r="P353" s="1655"/>
      <c r="Q353" s="2240"/>
    </row>
    <row r="354" spans="2:17" ht="15">
      <c r="B354" s="1666"/>
      <c r="C354" s="2239"/>
      <c r="D354" s="1740" t="s">
        <v>2430</v>
      </c>
      <c r="E354" s="1655"/>
      <c r="F354" s="1740" t="s">
        <v>2429</v>
      </c>
      <c r="G354" s="1655"/>
      <c r="H354" s="1655"/>
      <c r="I354" s="1655"/>
      <c r="J354" s="1655"/>
      <c r="K354" s="1655"/>
      <c r="L354" s="1655"/>
      <c r="M354" s="1655"/>
      <c r="N354" s="1655"/>
      <c r="O354" s="1655"/>
      <c r="P354" s="1655"/>
      <c r="Q354" s="2240"/>
    </row>
    <row r="355" spans="2:17" ht="15">
      <c r="B355" s="1666"/>
      <c r="C355" s="2239"/>
      <c r="D355" s="1740" t="s">
        <v>2431</v>
      </c>
      <c r="E355" s="1655"/>
      <c r="F355" s="1740" t="s">
        <v>2429</v>
      </c>
      <c r="G355" s="1655"/>
      <c r="H355" s="1655"/>
      <c r="I355" s="1655"/>
      <c r="J355" s="1655"/>
      <c r="K355" s="1655"/>
      <c r="L355" s="1655"/>
      <c r="M355" s="1655"/>
      <c r="N355" s="1655"/>
      <c r="O355" s="1655"/>
      <c r="P355" s="1655"/>
      <c r="Q355" s="2240"/>
    </row>
    <row r="356" spans="2:17" ht="15">
      <c r="B356" s="1666"/>
      <c r="C356" s="2239"/>
      <c r="D356" s="1740" t="s">
        <v>2432</v>
      </c>
      <c r="E356" s="1655"/>
      <c r="F356" s="1740" t="s">
        <v>20</v>
      </c>
      <c r="G356" s="1655"/>
      <c r="H356" s="1655"/>
      <c r="I356" s="1655"/>
      <c r="J356" s="1655"/>
      <c r="K356" s="1655"/>
      <c r="L356" s="1655"/>
      <c r="M356" s="1655"/>
      <c r="N356" s="1655"/>
      <c r="O356" s="1655"/>
      <c r="P356" s="1655"/>
      <c r="Q356" s="2240"/>
    </row>
    <row r="357" spans="2:17" ht="15">
      <c r="B357" s="1666"/>
      <c r="C357" s="2239" t="s">
        <v>2498</v>
      </c>
      <c r="D357" s="1740" t="s">
        <v>2428</v>
      </c>
      <c r="E357" s="1655"/>
      <c r="F357" s="1740" t="s">
        <v>2429</v>
      </c>
      <c r="G357" s="1655"/>
      <c r="H357" s="1655"/>
      <c r="I357" s="1655"/>
      <c r="J357" s="1655"/>
      <c r="K357" s="1655"/>
      <c r="L357" s="1655"/>
      <c r="M357" s="1655"/>
      <c r="N357" s="1655"/>
      <c r="O357" s="1655"/>
      <c r="P357" s="1655"/>
      <c r="Q357" s="2240"/>
    </row>
    <row r="358" spans="2:17" ht="15">
      <c r="B358" s="1666"/>
      <c r="C358" s="2239"/>
      <c r="D358" s="1740" t="s">
        <v>2430</v>
      </c>
      <c r="E358" s="1655"/>
      <c r="F358" s="1740" t="s">
        <v>2429</v>
      </c>
      <c r="G358" s="1655"/>
      <c r="H358" s="1655"/>
      <c r="I358" s="1655"/>
      <c r="J358" s="1655"/>
      <c r="K358" s="1655"/>
      <c r="L358" s="1655"/>
      <c r="M358" s="1655"/>
      <c r="N358" s="1655"/>
      <c r="O358" s="1655"/>
      <c r="P358" s="1655"/>
      <c r="Q358" s="2240"/>
    </row>
    <row r="359" spans="2:17" ht="15">
      <c r="B359" s="1666"/>
      <c r="C359" s="2239"/>
      <c r="D359" s="1740" t="s">
        <v>2431</v>
      </c>
      <c r="E359" s="1655"/>
      <c r="F359" s="1740" t="s">
        <v>2429</v>
      </c>
      <c r="G359" s="1655"/>
      <c r="H359" s="1655"/>
      <c r="I359" s="1655"/>
      <c r="J359" s="1655"/>
      <c r="K359" s="1655"/>
      <c r="L359" s="1655"/>
      <c r="M359" s="1655"/>
      <c r="N359" s="1655"/>
      <c r="O359" s="1655"/>
      <c r="P359" s="1655"/>
      <c r="Q359" s="2240"/>
    </row>
    <row r="360" spans="2:17" ht="15">
      <c r="B360" s="1666"/>
      <c r="C360" s="2239"/>
      <c r="D360" s="1740" t="s">
        <v>2432</v>
      </c>
      <c r="E360" s="1655"/>
      <c r="F360" s="1740" t="s">
        <v>20</v>
      </c>
      <c r="G360" s="1655"/>
      <c r="H360" s="1655"/>
      <c r="I360" s="1655"/>
      <c r="J360" s="1655"/>
      <c r="K360" s="1655"/>
      <c r="L360" s="1655"/>
      <c r="M360" s="1655"/>
      <c r="N360" s="1655"/>
      <c r="O360" s="1655"/>
      <c r="P360" s="1655"/>
      <c r="Q360" s="2240"/>
    </row>
    <row r="361" spans="2:17" ht="15">
      <c r="B361" s="1666"/>
      <c r="C361" s="2239" t="s">
        <v>2499</v>
      </c>
      <c r="D361" s="1740" t="s">
        <v>2428</v>
      </c>
      <c r="E361" s="1655"/>
      <c r="F361" s="1740" t="s">
        <v>2429</v>
      </c>
      <c r="G361" s="1655"/>
      <c r="H361" s="1655"/>
      <c r="I361" s="1655"/>
      <c r="J361" s="1655"/>
      <c r="K361" s="1655"/>
      <c r="L361" s="1655"/>
      <c r="M361" s="1655"/>
      <c r="N361" s="1655"/>
      <c r="O361" s="1655"/>
      <c r="P361" s="1655"/>
      <c r="Q361" s="2240"/>
    </row>
    <row r="362" spans="2:17" ht="15">
      <c r="B362" s="1666"/>
      <c r="C362" s="2239"/>
      <c r="D362" s="1740" t="s">
        <v>2430</v>
      </c>
      <c r="E362" s="1655"/>
      <c r="F362" s="1740" t="s">
        <v>2429</v>
      </c>
      <c r="G362" s="1655"/>
      <c r="H362" s="1655"/>
      <c r="I362" s="1655"/>
      <c r="J362" s="1655"/>
      <c r="K362" s="1655"/>
      <c r="L362" s="1655"/>
      <c r="M362" s="1655"/>
      <c r="N362" s="1655"/>
      <c r="O362" s="1655"/>
      <c r="P362" s="1655"/>
      <c r="Q362" s="2240"/>
    </row>
    <row r="363" spans="2:17" ht="15">
      <c r="B363" s="1666"/>
      <c r="C363" s="2239"/>
      <c r="D363" s="1740" t="s">
        <v>2431</v>
      </c>
      <c r="E363" s="1655"/>
      <c r="F363" s="1740" t="s">
        <v>2429</v>
      </c>
      <c r="G363" s="1655"/>
      <c r="H363" s="1655"/>
      <c r="I363" s="1655"/>
      <c r="J363" s="1655"/>
      <c r="K363" s="1655"/>
      <c r="L363" s="1655"/>
      <c r="M363" s="1655"/>
      <c r="N363" s="1655"/>
      <c r="O363" s="1655"/>
      <c r="P363" s="1655"/>
      <c r="Q363" s="2240"/>
    </row>
    <row r="364" spans="2:17" ht="15">
      <c r="B364" s="1666"/>
      <c r="C364" s="2239"/>
      <c r="D364" s="1740" t="s">
        <v>2432</v>
      </c>
      <c r="E364" s="1655"/>
      <c r="F364" s="1740" t="s">
        <v>20</v>
      </c>
      <c r="G364" s="1655"/>
      <c r="H364" s="1655"/>
      <c r="I364" s="1655"/>
      <c r="J364" s="1655"/>
      <c r="K364" s="1655"/>
      <c r="L364" s="1655"/>
      <c r="M364" s="1655"/>
      <c r="N364" s="1655"/>
      <c r="O364" s="1655"/>
      <c r="P364" s="1655"/>
      <c r="Q364" s="2240"/>
    </row>
    <row r="365" spans="2:17" ht="15">
      <c r="B365" s="1666"/>
      <c r="C365" s="2239" t="s">
        <v>1937</v>
      </c>
      <c r="D365" s="1740" t="s">
        <v>2428</v>
      </c>
      <c r="E365" s="1655"/>
      <c r="F365" s="1740" t="s">
        <v>2429</v>
      </c>
      <c r="G365" s="1655"/>
      <c r="H365" s="1655"/>
      <c r="I365" s="1655"/>
      <c r="J365" s="1655"/>
      <c r="K365" s="1655"/>
      <c r="L365" s="1655"/>
      <c r="M365" s="1655"/>
      <c r="N365" s="1655"/>
      <c r="O365" s="1655"/>
      <c r="P365" s="1655"/>
      <c r="Q365" s="2240"/>
    </row>
    <row r="366" spans="2:17" ht="15">
      <c r="B366" s="1666"/>
      <c r="C366" s="2239"/>
      <c r="D366" s="1740" t="s">
        <v>2430</v>
      </c>
      <c r="E366" s="1655"/>
      <c r="F366" s="1740" t="s">
        <v>2429</v>
      </c>
      <c r="G366" s="1655"/>
      <c r="H366" s="1655"/>
      <c r="I366" s="1655"/>
      <c r="J366" s="1655"/>
      <c r="K366" s="1655"/>
      <c r="L366" s="1655"/>
      <c r="M366" s="1655"/>
      <c r="N366" s="1655"/>
      <c r="O366" s="1655"/>
      <c r="P366" s="1655"/>
      <c r="Q366" s="2240"/>
    </row>
    <row r="367" spans="2:17" ht="15">
      <c r="B367" s="1666"/>
      <c r="C367" s="2239"/>
      <c r="D367" s="1740" t="s">
        <v>2431</v>
      </c>
      <c r="E367" s="1655"/>
      <c r="F367" s="1740" t="s">
        <v>2429</v>
      </c>
      <c r="G367" s="1655"/>
      <c r="H367" s="1655"/>
      <c r="I367" s="1655"/>
      <c r="J367" s="1655"/>
      <c r="K367" s="1655"/>
      <c r="L367" s="1655"/>
      <c r="M367" s="1655"/>
      <c r="N367" s="1655"/>
      <c r="O367" s="1655"/>
      <c r="P367" s="1655"/>
      <c r="Q367" s="2240"/>
    </row>
    <row r="368" spans="2:17" ht="15">
      <c r="B368" s="1666"/>
      <c r="C368" s="2239"/>
      <c r="D368" s="1740" t="s">
        <v>2432</v>
      </c>
      <c r="E368" s="1655"/>
      <c r="F368" s="1740" t="s">
        <v>20</v>
      </c>
      <c r="G368" s="1655"/>
      <c r="H368" s="1655"/>
      <c r="I368" s="1655"/>
      <c r="J368" s="1655"/>
      <c r="K368" s="1655"/>
      <c r="L368" s="1655"/>
      <c r="M368" s="1655"/>
      <c r="N368" s="1655"/>
      <c r="O368" s="1655"/>
      <c r="P368" s="1655"/>
      <c r="Q368" s="2240"/>
    </row>
    <row r="369" spans="2:17" ht="15">
      <c r="B369" s="1666"/>
      <c r="C369" s="2239" t="s">
        <v>2500</v>
      </c>
      <c r="D369" s="1740" t="s">
        <v>2428</v>
      </c>
      <c r="E369" s="1655"/>
      <c r="F369" s="1740" t="s">
        <v>2429</v>
      </c>
      <c r="G369" s="1655"/>
      <c r="H369" s="1655"/>
      <c r="I369" s="1655"/>
      <c r="J369" s="1655"/>
      <c r="K369" s="1655"/>
      <c r="L369" s="1655"/>
      <c r="M369" s="1655"/>
      <c r="N369" s="1655"/>
      <c r="O369" s="1655"/>
      <c r="P369" s="1655"/>
      <c r="Q369" s="2240"/>
    </row>
    <row r="370" spans="2:17" ht="15">
      <c r="B370" s="1666"/>
      <c r="C370" s="2239"/>
      <c r="D370" s="1740" t="s">
        <v>2430</v>
      </c>
      <c r="E370" s="1655"/>
      <c r="F370" s="1740" t="s">
        <v>2429</v>
      </c>
      <c r="G370" s="1655"/>
      <c r="H370" s="1655"/>
      <c r="I370" s="1655"/>
      <c r="J370" s="1655"/>
      <c r="K370" s="1655"/>
      <c r="L370" s="1655"/>
      <c r="M370" s="1655"/>
      <c r="N370" s="1655"/>
      <c r="O370" s="1655"/>
      <c r="P370" s="1655"/>
      <c r="Q370" s="2240"/>
    </row>
    <row r="371" spans="2:17" ht="15">
      <c r="B371" s="1666"/>
      <c r="C371" s="2239"/>
      <c r="D371" s="1740" t="s">
        <v>2431</v>
      </c>
      <c r="E371" s="1655"/>
      <c r="F371" s="1740" t="s">
        <v>2429</v>
      </c>
      <c r="G371" s="1655"/>
      <c r="H371" s="1655"/>
      <c r="I371" s="1655"/>
      <c r="J371" s="1655"/>
      <c r="K371" s="1655"/>
      <c r="L371" s="1655"/>
      <c r="M371" s="1655"/>
      <c r="N371" s="1655"/>
      <c r="O371" s="1655"/>
      <c r="P371" s="1655"/>
      <c r="Q371" s="2240"/>
    </row>
    <row r="372" spans="2:17" ht="15">
      <c r="B372" s="1666"/>
      <c r="C372" s="2239"/>
      <c r="D372" s="1740" t="s">
        <v>2432</v>
      </c>
      <c r="E372" s="1655"/>
      <c r="F372" s="1740" t="s">
        <v>20</v>
      </c>
      <c r="G372" s="1655"/>
      <c r="H372" s="1655"/>
      <c r="I372" s="1655"/>
      <c r="J372" s="1655"/>
      <c r="K372" s="1655"/>
      <c r="L372" s="1655"/>
      <c r="M372" s="1655"/>
      <c r="N372" s="1655"/>
      <c r="O372" s="1655"/>
      <c r="P372" s="1655"/>
      <c r="Q372" s="2240"/>
    </row>
    <row r="373" spans="2:17" ht="15">
      <c r="B373" s="1666"/>
      <c r="C373" s="2239" t="s">
        <v>2501</v>
      </c>
      <c r="D373" s="1740" t="s">
        <v>2428</v>
      </c>
      <c r="E373" s="1655"/>
      <c r="F373" s="1740" t="s">
        <v>2429</v>
      </c>
      <c r="G373" s="1655"/>
      <c r="H373" s="1655"/>
      <c r="I373" s="1655"/>
      <c r="J373" s="1655"/>
      <c r="K373" s="1655"/>
      <c r="L373" s="1655"/>
      <c r="M373" s="1655"/>
      <c r="N373" s="1655"/>
      <c r="O373" s="1655"/>
      <c r="P373" s="1655"/>
      <c r="Q373" s="2240"/>
    </row>
    <row r="374" spans="2:17" ht="15">
      <c r="B374" s="1666"/>
      <c r="C374" s="2239"/>
      <c r="D374" s="1740" t="s">
        <v>2430</v>
      </c>
      <c r="E374" s="1655"/>
      <c r="F374" s="1740" t="s">
        <v>2429</v>
      </c>
      <c r="G374" s="1655"/>
      <c r="H374" s="1655"/>
      <c r="I374" s="1655"/>
      <c r="J374" s="1655"/>
      <c r="K374" s="1655"/>
      <c r="L374" s="1655"/>
      <c r="M374" s="1655"/>
      <c r="N374" s="1655"/>
      <c r="O374" s="1655"/>
      <c r="P374" s="1655"/>
      <c r="Q374" s="2240"/>
    </row>
    <row r="375" spans="2:17" ht="15">
      <c r="B375" s="1666"/>
      <c r="C375" s="2239"/>
      <c r="D375" s="1740" t="s">
        <v>2431</v>
      </c>
      <c r="E375" s="1655"/>
      <c r="F375" s="1740" t="s">
        <v>2429</v>
      </c>
      <c r="G375" s="1655"/>
      <c r="H375" s="1655"/>
      <c r="I375" s="1655"/>
      <c r="J375" s="1655"/>
      <c r="K375" s="1655"/>
      <c r="L375" s="1655"/>
      <c r="M375" s="1655"/>
      <c r="N375" s="1655"/>
      <c r="O375" s="1655"/>
      <c r="P375" s="1655"/>
      <c r="Q375" s="2240"/>
    </row>
    <row r="376" spans="2:17" ht="15">
      <c r="B376" s="1666"/>
      <c r="C376" s="2239"/>
      <c r="D376" s="1740" t="s">
        <v>2432</v>
      </c>
      <c r="E376" s="1655"/>
      <c r="F376" s="1740" t="s">
        <v>20</v>
      </c>
      <c r="G376" s="1655"/>
      <c r="H376" s="1655"/>
      <c r="I376" s="1655"/>
      <c r="J376" s="1655"/>
      <c r="K376" s="1655"/>
      <c r="L376" s="1655"/>
      <c r="M376" s="1655"/>
      <c r="N376" s="1655"/>
      <c r="O376" s="1655"/>
      <c r="P376" s="1655"/>
      <c r="Q376" s="2240"/>
    </row>
    <row r="377" spans="2:17" ht="15">
      <c r="B377" s="1666"/>
      <c r="C377" s="2239" t="s">
        <v>2502</v>
      </c>
      <c r="D377" s="1740" t="s">
        <v>2428</v>
      </c>
      <c r="E377" s="1655"/>
      <c r="F377" s="1740" t="s">
        <v>2429</v>
      </c>
      <c r="G377" s="1655"/>
      <c r="H377" s="1655"/>
      <c r="I377" s="1655"/>
      <c r="J377" s="1655"/>
      <c r="K377" s="1655"/>
      <c r="L377" s="1655"/>
      <c r="M377" s="1655"/>
      <c r="N377" s="1655"/>
      <c r="O377" s="1655"/>
      <c r="P377" s="1655"/>
      <c r="Q377" s="2240"/>
    </row>
    <row r="378" spans="2:17" ht="15">
      <c r="B378" s="1666"/>
      <c r="C378" s="2239"/>
      <c r="D378" s="1740" t="s">
        <v>2430</v>
      </c>
      <c r="E378" s="1655"/>
      <c r="F378" s="1740" t="s">
        <v>2429</v>
      </c>
      <c r="G378" s="1655"/>
      <c r="H378" s="1655"/>
      <c r="I378" s="1655"/>
      <c r="J378" s="1655"/>
      <c r="K378" s="1655"/>
      <c r="L378" s="1655"/>
      <c r="M378" s="1655"/>
      <c r="N378" s="1655"/>
      <c r="O378" s="1655"/>
      <c r="P378" s="1655"/>
      <c r="Q378" s="2240"/>
    </row>
    <row r="379" spans="2:17" ht="15">
      <c r="B379" s="1666"/>
      <c r="C379" s="2239"/>
      <c r="D379" s="1740" t="s">
        <v>2431</v>
      </c>
      <c r="E379" s="1655"/>
      <c r="F379" s="1740" t="s">
        <v>2429</v>
      </c>
      <c r="G379" s="1655"/>
      <c r="H379" s="1655"/>
      <c r="I379" s="1655"/>
      <c r="J379" s="1655"/>
      <c r="K379" s="1655"/>
      <c r="L379" s="1655"/>
      <c r="M379" s="1655"/>
      <c r="N379" s="1655"/>
      <c r="O379" s="1655"/>
      <c r="P379" s="1655"/>
      <c r="Q379" s="2240"/>
    </row>
    <row r="380" spans="2:17" ht="15">
      <c r="B380" s="1666"/>
      <c r="C380" s="2239"/>
      <c r="D380" s="1740" t="s">
        <v>2432</v>
      </c>
      <c r="E380" s="1655"/>
      <c r="F380" s="1740" t="s">
        <v>20</v>
      </c>
      <c r="G380" s="1655"/>
      <c r="H380" s="1655"/>
      <c r="I380" s="1655"/>
      <c r="J380" s="1655"/>
      <c r="K380" s="1655"/>
      <c r="L380" s="1655"/>
      <c r="M380" s="1655"/>
      <c r="N380" s="1655"/>
      <c r="O380" s="1655"/>
      <c r="P380" s="1655"/>
      <c r="Q380" s="2240"/>
    </row>
    <row r="381" spans="2:17" ht="15">
      <c r="B381" s="1666"/>
      <c r="C381" s="2239" t="s">
        <v>2006</v>
      </c>
      <c r="D381" s="1740" t="s">
        <v>2428</v>
      </c>
      <c r="E381" s="1655"/>
      <c r="F381" s="1740" t="s">
        <v>2429</v>
      </c>
      <c r="G381" s="1655"/>
      <c r="H381" s="1655"/>
      <c r="I381" s="1655"/>
      <c r="J381" s="1655"/>
      <c r="K381" s="1655"/>
      <c r="L381" s="1655"/>
      <c r="M381" s="1655"/>
      <c r="N381" s="1655"/>
      <c r="O381" s="1655"/>
      <c r="P381" s="1655"/>
      <c r="Q381" s="2240"/>
    </row>
    <row r="382" spans="2:17" ht="15">
      <c r="B382" s="1666"/>
      <c r="C382" s="2239"/>
      <c r="D382" s="1740" t="s">
        <v>2430</v>
      </c>
      <c r="E382" s="1655"/>
      <c r="F382" s="1740" t="s">
        <v>2429</v>
      </c>
      <c r="G382" s="1655"/>
      <c r="H382" s="1655"/>
      <c r="I382" s="1655"/>
      <c r="J382" s="1655"/>
      <c r="K382" s="1655"/>
      <c r="L382" s="1655"/>
      <c r="M382" s="1655"/>
      <c r="N382" s="1655"/>
      <c r="O382" s="1655"/>
      <c r="P382" s="1655"/>
      <c r="Q382" s="2240"/>
    </row>
    <row r="383" spans="2:17" ht="15">
      <c r="B383" s="1666"/>
      <c r="C383" s="2239"/>
      <c r="D383" s="1740" t="s">
        <v>2431</v>
      </c>
      <c r="E383" s="1655"/>
      <c r="F383" s="1740" t="s">
        <v>2429</v>
      </c>
      <c r="G383" s="1655"/>
      <c r="H383" s="1655"/>
      <c r="I383" s="1655"/>
      <c r="J383" s="1655"/>
      <c r="K383" s="1655"/>
      <c r="L383" s="1655"/>
      <c r="M383" s="1655"/>
      <c r="N383" s="1655"/>
      <c r="O383" s="1655"/>
      <c r="P383" s="1655"/>
      <c r="Q383" s="2240"/>
    </row>
    <row r="384" spans="2:17" ht="15">
      <c r="B384" s="1666"/>
      <c r="C384" s="2239"/>
      <c r="D384" s="1740" t="s">
        <v>2432</v>
      </c>
      <c r="E384" s="1655"/>
      <c r="F384" s="1740" t="s">
        <v>20</v>
      </c>
      <c r="G384" s="1655"/>
      <c r="H384" s="1655"/>
      <c r="I384" s="1655"/>
      <c r="J384" s="1655"/>
      <c r="K384" s="1655"/>
      <c r="L384" s="1655"/>
      <c r="M384" s="1655"/>
      <c r="N384" s="1655"/>
      <c r="O384" s="1655"/>
      <c r="P384" s="1655"/>
      <c r="Q384" s="2240"/>
    </row>
    <row r="385" spans="2:17" ht="15">
      <c r="B385" s="1666"/>
      <c r="C385" s="2239" t="s">
        <v>2503</v>
      </c>
      <c r="D385" s="1740" t="s">
        <v>2428</v>
      </c>
      <c r="E385" s="1655"/>
      <c r="F385" s="1740" t="s">
        <v>2429</v>
      </c>
      <c r="G385" s="1655"/>
      <c r="H385" s="1655"/>
      <c r="I385" s="1655"/>
      <c r="J385" s="1655"/>
      <c r="K385" s="1655"/>
      <c r="L385" s="1655"/>
      <c r="M385" s="1655"/>
      <c r="N385" s="1655"/>
      <c r="O385" s="1655"/>
      <c r="P385" s="1655"/>
      <c r="Q385" s="2240"/>
    </row>
    <row r="386" spans="2:17" ht="15">
      <c r="B386" s="1666"/>
      <c r="C386" s="2239"/>
      <c r="D386" s="1740" t="s">
        <v>2430</v>
      </c>
      <c r="E386" s="1655"/>
      <c r="F386" s="1740" t="s">
        <v>2429</v>
      </c>
      <c r="G386" s="1655"/>
      <c r="H386" s="1655"/>
      <c r="I386" s="1655"/>
      <c r="J386" s="1655"/>
      <c r="K386" s="1655"/>
      <c r="L386" s="1655"/>
      <c r="M386" s="1655"/>
      <c r="N386" s="1655"/>
      <c r="O386" s="1655"/>
      <c r="P386" s="1655"/>
      <c r="Q386" s="2240"/>
    </row>
    <row r="387" spans="2:17" ht="15">
      <c r="B387" s="1666"/>
      <c r="C387" s="2239"/>
      <c r="D387" s="1740" t="s">
        <v>2431</v>
      </c>
      <c r="E387" s="1655"/>
      <c r="F387" s="1740" t="s">
        <v>2429</v>
      </c>
      <c r="G387" s="1655"/>
      <c r="H387" s="1655"/>
      <c r="I387" s="1655"/>
      <c r="J387" s="1655"/>
      <c r="K387" s="1655"/>
      <c r="L387" s="1655"/>
      <c r="M387" s="1655"/>
      <c r="N387" s="1655"/>
      <c r="O387" s="1655"/>
      <c r="P387" s="1655"/>
      <c r="Q387" s="2240"/>
    </row>
    <row r="388" spans="2:17" ht="15">
      <c r="B388" s="1666"/>
      <c r="C388" s="2239"/>
      <c r="D388" s="1740" t="s">
        <v>2432</v>
      </c>
      <c r="E388" s="1655"/>
      <c r="F388" s="1740" t="s">
        <v>20</v>
      </c>
      <c r="G388" s="1655"/>
      <c r="H388" s="1655"/>
      <c r="I388" s="1655"/>
      <c r="J388" s="1655"/>
      <c r="K388" s="1655"/>
      <c r="L388" s="1655"/>
      <c r="M388" s="1655"/>
      <c r="N388" s="1655"/>
      <c r="O388" s="1655"/>
      <c r="P388" s="1655"/>
      <c r="Q388" s="2240"/>
    </row>
    <row r="389" spans="2:17" ht="15">
      <c r="B389" s="1666"/>
      <c r="C389" s="2239" t="s">
        <v>2504</v>
      </c>
      <c r="D389" s="1740" t="s">
        <v>2428</v>
      </c>
      <c r="E389" s="1655"/>
      <c r="F389" s="1740" t="s">
        <v>2429</v>
      </c>
      <c r="G389" s="1655"/>
      <c r="H389" s="1655"/>
      <c r="I389" s="1655"/>
      <c r="J389" s="1655"/>
      <c r="K389" s="1655"/>
      <c r="L389" s="1655"/>
      <c r="M389" s="1655"/>
      <c r="N389" s="1655"/>
      <c r="O389" s="1655"/>
      <c r="P389" s="1655"/>
      <c r="Q389" s="2240"/>
    </row>
    <row r="390" spans="2:17" ht="15">
      <c r="B390" s="1666"/>
      <c r="C390" s="2239"/>
      <c r="D390" s="1740" t="s">
        <v>2430</v>
      </c>
      <c r="E390" s="1655"/>
      <c r="F390" s="1740" t="s">
        <v>2429</v>
      </c>
      <c r="G390" s="1655"/>
      <c r="H390" s="1655"/>
      <c r="I390" s="1655"/>
      <c r="J390" s="1655"/>
      <c r="K390" s="1655"/>
      <c r="L390" s="1655"/>
      <c r="M390" s="1655"/>
      <c r="N390" s="1655"/>
      <c r="O390" s="1655"/>
      <c r="P390" s="1655"/>
      <c r="Q390" s="2240"/>
    </row>
    <row r="391" spans="2:17" ht="15">
      <c r="B391" s="1666"/>
      <c r="C391" s="2239"/>
      <c r="D391" s="1740" t="s">
        <v>2431</v>
      </c>
      <c r="E391" s="1655"/>
      <c r="F391" s="1740" t="s">
        <v>2429</v>
      </c>
      <c r="G391" s="1655"/>
      <c r="H391" s="1655"/>
      <c r="I391" s="1655"/>
      <c r="J391" s="1655"/>
      <c r="K391" s="1655"/>
      <c r="L391" s="1655"/>
      <c r="M391" s="1655"/>
      <c r="N391" s="1655"/>
      <c r="O391" s="1655"/>
      <c r="P391" s="1655"/>
      <c r="Q391" s="2240"/>
    </row>
    <row r="392" spans="2:17" ht="15">
      <c r="B392" s="1666"/>
      <c r="C392" s="2239"/>
      <c r="D392" s="1740" t="s">
        <v>2432</v>
      </c>
      <c r="E392" s="1655"/>
      <c r="F392" s="1740" t="s">
        <v>20</v>
      </c>
      <c r="G392" s="1655"/>
      <c r="H392" s="1655"/>
      <c r="I392" s="1655"/>
      <c r="J392" s="1655"/>
      <c r="K392" s="1655"/>
      <c r="L392" s="1655"/>
      <c r="M392" s="1655"/>
      <c r="N392" s="1655"/>
      <c r="O392" s="1655"/>
      <c r="P392" s="1655"/>
      <c r="Q392" s="2240"/>
    </row>
    <row r="393" spans="2:17" ht="15">
      <c r="B393" s="1666"/>
      <c r="C393" s="2239" t="s">
        <v>1742</v>
      </c>
      <c r="D393" s="1740" t="s">
        <v>2428</v>
      </c>
      <c r="E393" s="1655"/>
      <c r="F393" s="1740" t="s">
        <v>2429</v>
      </c>
      <c r="G393" s="1655"/>
      <c r="H393" s="1655"/>
      <c r="I393" s="1655"/>
      <c r="J393" s="1655"/>
      <c r="K393" s="1655"/>
      <c r="L393" s="1655"/>
      <c r="M393" s="1655"/>
      <c r="N393" s="1655"/>
      <c r="O393" s="1655"/>
      <c r="P393" s="1655"/>
      <c r="Q393" s="2240"/>
    </row>
    <row r="394" spans="2:17" ht="15">
      <c r="B394" s="1666"/>
      <c r="C394" s="2239"/>
      <c r="D394" s="1740" t="s">
        <v>2430</v>
      </c>
      <c r="E394" s="1655"/>
      <c r="F394" s="1740" t="s">
        <v>2429</v>
      </c>
      <c r="G394" s="1655"/>
      <c r="H394" s="1655"/>
      <c r="I394" s="1655"/>
      <c r="J394" s="1655"/>
      <c r="K394" s="1655"/>
      <c r="L394" s="1655"/>
      <c r="M394" s="1655"/>
      <c r="N394" s="1655"/>
      <c r="O394" s="1655"/>
      <c r="P394" s="1655"/>
      <c r="Q394" s="2240"/>
    </row>
    <row r="395" spans="2:17" ht="15">
      <c r="B395" s="1666"/>
      <c r="C395" s="2239"/>
      <c r="D395" s="1740" t="s">
        <v>2431</v>
      </c>
      <c r="E395" s="1655"/>
      <c r="F395" s="1740" t="s">
        <v>2429</v>
      </c>
      <c r="G395" s="1655"/>
      <c r="H395" s="1655"/>
      <c r="I395" s="1655"/>
      <c r="J395" s="1655"/>
      <c r="K395" s="1655"/>
      <c r="L395" s="1655"/>
      <c r="M395" s="1655"/>
      <c r="N395" s="1655"/>
      <c r="O395" s="1655"/>
      <c r="P395" s="1655"/>
      <c r="Q395" s="2240"/>
    </row>
    <row r="396" spans="2:17" ht="15">
      <c r="B396" s="1666"/>
      <c r="C396" s="2239"/>
      <c r="D396" s="1740" t="s">
        <v>2432</v>
      </c>
      <c r="E396" s="1655"/>
      <c r="F396" s="1740" t="s">
        <v>20</v>
      </c>
      <c r="G396" s="1655"/>
      <c r="H396" s="1655"/>
      <c r="I396" s="1655"/>
      <c r="J396" s="1655"/>
      <c r="K396" s="1655"/>
      <c r="L396" s="1655"/>
      <c r="M396" s="1655"/>
      <c r="N396" s="1655"/>
      <c r="O396" s="1655"/>
      <c r="P396" s="1655"/>
      <c r="Q396" s="2240"/>
    </row>
    <row r="397" spans="2:17" ht="15">
      <c r="B397" s="1666"/>
      <c r="C397" s="2239" t="s">
        <v>1743</v>
      </c>
      <c r="D397" s="1740" t="s">
        <v>2428</v>
      </c>
      <c r="E397" s="1655"/>
      <c r="F397" s="1740" t="s">
        <v>2429</v>
      </c>
      <c r="G397" s="1655"/>
      <c r="H397" s="1655"/>
      <c r="I397" s="1655"/>
      <c r="J397" s="1655"/>
      <c r="K397" s="1655"/>
      <c r="L397" s="1655"/>
      <c r="M397" s="1655"/>
      <c r="N397" s="1655"/>
      <c r="O397" s="1655"/>
      <c r="P397" s="1655"/>
      <c r="Q397" s="2240"/>
    </row>
    <row r="398" spans="2:17" ht="15">
      <c r="B398" s="1666"/>
      <c r="C398" s="2239"/>
      <c r="D398" s="1740" t="s">
        <v>2430</v>
      </c>
      <c r="E398" s="1655"/>
      <c r="F398" s="1740" t="s">
        <v>2429</v>
      </c>
      <c r="G398" s="1655"/>
      <c r="H398" s="1655"/>
      <c r="I398" s="1655"/>
      <c r="J398" s="1655"/>
      <c r="K398" s="1655"/>
      <c r="L398" s="1655"/>
      <c r="M398" s="1655"/>
      <c r="N398" s="1655"/>
      <c r="O398" s="1655"/>
      <c r="P398" s="1655"/>
      <c r="Q398" s="2240"/>
    </row>
    <row r="399" spans="2:17" ht="15">
      <c r="B399" s="1666"/>
      <c r="C399" s="2239"/>
      <c r="D399" s="1740" t="s">
        <v>2431</v>
      </c>
      <c r="E399" s="1655"/>
      <c r="F399" s="1740" t="s">
        <v>2429</v>
      </c>
      <c r="G399" s="1655"/>
      <c r="H399" s="1655"/>
      <c r="I399" s="1655"/>
      <c r="J399" s="1655"/>
      <c r="K399" s="1655"/>
      <c r="L399" s="1655"/>
      <c r="M399" s="1655"/>
      <c r="N399" s="1655"/>
      <c r="O399" s="1655"/>
      <c r="P399" s="1655"/>
      <c r="Q399" s="2240"/>
    </row>
    <row r="400" spans="2:17" ht="15">
      <c r="B400" s="1666"/>
      <c r="C400" s="2239"/>
      <c r="D400" s="1740" t="s">
        <v>2432</v>
      </c>
      <c r="E400" s="1655"/>
      <c r="F400" s="1740" t="s">
        <v>20</v>
      </c>
      <c r="G400" s="1655"/>
      <c r="H400" s="1655"/>
      <c r="I400" s="1655"/>
      <c r="J400" s="1655"/>
      <c r="K400" s="1655"/>
      <c r="L400" s="1655"/>
      <c r="M400" s="1655"/>
      <c r="N400" s="1655"/>
      <c r="O400" s="1655"/>
      <c r="P400" s="1655"/>
      <c r="Q400" s="2240"/>
    </row>
    <row r="401" spans="2:17" ht="15">
      <c r="B401" s="1666"/>
      <c r="C401" s="2239" t="s">
        <v>2505</v>
      </c>
      <c r="D401" s="1740" t="s">
        <v>2428</v>
      </c>
      <c r="E401" s="1655"/>
      <c r="F401" s="1740" t="s">
        <v>2429</v>
      </c>
      <c r="G401" s="1655"/>
      <c r="H401" s="1655"/>
      <c r="I401" s="1655"/>
      <c r="J401" s="1655"/>
      <c r="K401" s="1655"/>
      <c r="L401" s="1655"/>
      <c r="M401" s="1655"/>
      <c r="N401" s="1655"/>
      <c r="O401" s="1655"/>
      <c r="P401" s="1655"/>
      <c r="Q401" s="2240"/>
    </row>
    <row r="402" spans="2:17" ht="15">
      <c r="B402" s="1666"/>
      <c r="C402" s="2239"/>
      <c r="D402" s="1740" t="s">
        <v>2430</v>
      </c>
      <c r="E402" s="1655"/>
      <c r="F402" s="1740" t="s">
        <v>2429</v>
      </c>
      <c r="G402" s="1655"/>
      <c r="H402" s="1655"/>
      <c r="I402" s="1655"/>
      <c r="J402" s="1655"/>
      <c r="K402" s="1655"/>
      <c r="L402" s="1655"/>
      <c r="M402" s="1655"/>
      <c r="N402" s="1655"/>
      <c r="O402" s="1655"/>
      <c r="P402" s="1655"/>
      <c r="Q402" s="2240"/>
    </row>
    <row r="403" spans="2:17" ht="15">
      <c r="B403" s="1666"/>
      <c r="C403" s="2239"/>
      <c r="D403" s="1740" t="s">
        <v>2431</v>
      </c>
      <c r="E403" s="1655"/>
      <c r="F403" s="1740" t="s">
        <v>2429</v>
      </c>
      <c r="G403" s="1655"/>
      <c r="H403" s="1655"/>
      <c r="I403" s="1655"/>
      <c r="J403" s="1655"/>
      <c r="K403" s="1655"/>
      <c r="L403" s="1655"/>
      <c r="M403" s="1655"/>
      <c r="N403" s="1655"/>
      <c r="O403" s="1655"/>
      <c r="P403" s="1655"/>
      <c r="Q403" s="2240"/>
    </row>
    <row r="404" spans="2:17" ht="15">
      <c r="B404" s="1666"/>
      <c r="C404" s="2239"/>
      <c r="D404" s="1740" t="s">
        <v>2432</v>
      </c>
      <c r="E404" s="1655"/>
      <c r="F404" s="1740" t="s">
        <v>20</v>
      </c>
      <c r="G404" s="1655"/>
      <c r="H404" s="1655"/>
      <c r="I404" s="1655"/>
      <c r="J404" s="1655"/>
      <c r="K404" s="1655"/>
      <c r="L404" s="1655"/>
      <c r="M404" s="1655"/>
      <c r="N404" s="1655"/>
      <c r="O404" s="1655"/>
      <c r="P404" s="1655"/>
      <c r="Q404" s="2240"/>
    </row>
    <row r="405" spans="2:17" ht="15">
      <c r="B405" s="1666"/>
      <c r="C405" s="2239" t="s">
        <v>2506</v>
      </c>
      <c r="D405" s="1740" t="s">
        <v>2428</v>
      </c>
      <c r="E405" s="1655"/>
      <c r="F405" s="1740" t="s">
        <v>2429</v>
      </c>
      <c r="G405" s="1655"/>
      <c r="H405" s="1655"/>
      <c r="I405" s="1655"/>
      <c r="J405" s="1655"/>
      <c r="K405" s="1655"/>
      <c r="L405" s="1655"/>
      <c r="M405" s="1655"/>
      <c r="N405" s="1655"/>
      <c r="O405" s="1655"/>
      <c r="P405" s="1655"/>
      <c r="Q405" s="2240"/>
    </row>
    <row r="406" spans="2:17" ht="15">
      <c r="B406" s="1666"/>
      <c r="C406" s="2239"/>
      <c r="D406" s="1740" t="s">
        <v>2430</v>
      </c>
      <c r="E406" s="1655"/>
      <c r="F406" s="1740" t="s">
        <v>2429</v>
      </c>
      <c r="G406" s="1655"/>
      <c r="H406" s="1655"/>
      <c r="I406" s="1655"/>
      <c r="J406" s="1655"/>
      <c r="K406" s="1655"/>
      <c r="L406" s="1655"/>
      <c r="M406" s="1655"/>
      <c r="N406" s="1655"/>
      <c r="O406" s="1655"/>
      <c r="P406" s="1655"/>
      <c r="Q406" s="2240"/>
    </row>
    <row r="407" spans="2:17" ht="15">
      <c r="B407" s="1666"/>
      <c r="C407" s="2239"/>
      <c r="D407" s="1740" t="s">
        <v>2431</v>
      </c>
      <c r="E407" s="1655"/>
      <c r="F407" s="1740" t="s">
        <v>2429</v>
      </c>
      <c r="G407" s="1655"/>
      <c r="H407" s="1655"/>
      <c r="I407" s="1655"/>
      <c r="J407" s="1655"/>
      <c r="K407" s="1655"/>
      <c r="L407" s="1655"/>
      <c r="M407" s="1655"/>
      <c r="N407" s="1655"/>
      <c r="O407" s="1655"/>
      <c r="P407" s="1655"/>
      <c r="Q407" s="2240"/>
    </row>
    <row r="408" spans="2:17" ht="15">
      <c r="B408" s="1666"/>
      <c r="C408" s="2239"/>
      <c r="D408" s="1740" t="s">
        <v>2432</v>
      </c>
      <c r="E408" s="1655"/>
      <c r="F408" s="1740" t="s">
        <v>20</v>
      </c>
      <c r="G408" s="1655"/>
      <c r="H408" s="1655"/>
      <c r="I408" s="1655"/>
      <c r="J408" s="1655"/>
      <c r="K408" s="1655"/>
      <c r="L408" s="1655"/>
      <c r="M408" s="1655"/>
      <c r="N408" s="1655"/>
      <c r="O408" s="1655"/>
      <c r="P408" s="1655"/>
      <c r="Q408" s="2240"/>
    </row>
    <row r="409" spans="2:17" ht="15">
      <c r="B409" s="1666"/>
      <c r="C409" s="2239" t="s">
        <v>2507</v>
      </c>
      <c r="D409" s="1740" t="s">
        <v>2428</v>
      </c>
      <c r="E409" s="1655"/>
      <c r="F409" s="1740" t="s">
        <v>2429</v>
      </c>
      <c r="G409" s="1655"/>
      <c r="H409" s="1655"/>
      <c r="I409" s="1655"/>
      <c r="J409" s="1655"/>
      <c r="K409" s="1655"/>
      <c r="L409" s="1655"/>
      <c r="M409" s="1655"/>
      <c r="N409" s="1655"/>
      <c r="O409" s="1655"/>
      <c r="P409" s="1655"/>
      <c r="Q409" s="2240"/>
    </row>
    <row r="410" spans="2:17" ht="15">
      <c r="B410" s="1666"/>
      <c r="C410" s="2239"/>
      <c r="D410" s="1740" t="s">
        <v>2430</v>
      </c>
      <c r="E410" s="1655"/>
      <c r="F410" s="1740" t="s">
        <v>2429</v>
      </c>
      <c r="G410" s="1655"/>
      <c r="H410" s="1655"/>
      <c r="I410" s="1655"/>
      <c r="J410" s="1655"/>
      <c r="K410" s="1655"/>
      <c r="L410" s="1655"/>
      <c r="M410" s="1655"/>
      <c r="N410" s="1655"/>
      <c r="O410" s="1655"/>
      <c r="P410" s="1655"/>
      <c r="Q410" s="2240"/>
    </row>
    <row r="411" spans="2:17" ht="15">
      <c r="B411" s="1666"/>
      <c r="C411" s="2239"/>
      <c r="D411" s="1740" t="s">
        <v>2431</v>
      </c>
      <c r="E411" s="1655"/>
      <c r="F411" s="1740" t="s">
        <v>2429</v>
      </c>
      <c r="G411" s="1655"/>
      <c r="H411" s="1655"/>
      <c r="I411" s="1655"/>
      <c r="J411" s="1655"/>
      <c r="K411" s="1655"/>
      <c r="L411" s="1655"/>
      <c r="M411" s="1655"/>
      <c r="N411" s="1655"/>
      <c r="O411" s="1655"/>
      <c r="P411" s="1655"/>
      <c r="Q411" s="2240"/>
    </row>
    <row r="412" spans="2:17" ht="15">
      <c r="B412" s="1666"/>
      <c r="C412" s="2239"/>
      <c r="D412" s="1740" t="s">
        <v>2432</v>
      </c>
      <c r="E412" s="1655"/>
      <c r="F412" s="1740" t="s">
        <v>20</v>
      </c>
      <c r="G412" s="1655"/>
      <c r="H412" s="1655"/>
      <c r="I412" s="1655"/>
      <c r="J412" s="1655"/>
      <c r="K412" s="1655"/>
      <c r="L412" s="1655"/>
      <c r="M412" s="1655"/>
      <c r="N412" s="1655"/>
      <c r="O412" s="1655"/>
      <c r="P412" s="1655"/>
      <c r="Q412" s="2240"/>
    </row>
    <row r="413" spans="2:17" ht="15">
      <c r="B413" s="1666"/>
      <c r="C413" s="2239" t="s">
        <v>1918</v>
      </c>
      <c r="D413" s="1740" t="s">
        <v>2428</v>
      </c>
      <c r="E413" s="1655"/>
      <c r="F413" s="1740" t="s">
        <v>2429</v>
      </c>
      <c r="G413" s="1655"/>
      <c r="H413" s="1655"/>
      <c r="I413" s="1655"/>
      <c r="J413" s="1655"/>
      <c r="K413" s="1655"/>
      <c r="L413" s="1655"/>
      <c r="M413" s="1655"/>
      <c r="N413" s="1655"/>
      <c r="O413" s="1655"/>
      <c r="P413" s="1655"/>
      <c r="Q413" s="2240"/>
    </row>
    <row r="414" spans="2:17" ht="15">
      <c r="B414" s="1666"/>
      <c r="C414" s="2239"/>
      <c r="D414" s="1740" t="s">
        <v>2430</v>
      </c>
      <c r="E414" s="1655"/>
      <c r="F414" s="1740" t="s">
        <v>2429</v>
      </c>
      <c r="G414" s="1655"/>
      <c r="H414" s="1655"/>
      <c r="I414" s="1655"/>
      <c r="J414" s="1655"/>
      <c r="K414" s="1655"/>
      <c r="L414" s="1655"/>
      <c r="M414" s="1655"/>
      <c r="N414" s="1655"/>
      <c r="O414" s="1655"/>
      <c r="P414" s="1655"/>
      <c r="Q414" s="2240"/>
    </row>
    <row r="415" spans="2:17" ht="15">
      <c r="B415" s="1666"/>
      <c r="C415" s="2239"/>
      <c r="D415" s="1740" t="s">
        <v>2431</v>
      </c>
      <c r="E415" s="1655"/>
      <c r="F415" s="1740" t="s">
        <v>2429</v>
      </c>
      <c r="G415" s="1655"/>
      <c r="H415" s="1655"/>
      <c r="I415" s="1655"/>
      <c r="J415" s="1655"/>
      <c r="K415" s="1655"/>
      <c r="L415" s="1655"/>
      <c r="M415" s="1655"/>
      <c r="N415" s="1655"/>
      <c r="O415" s="1655"/>
      <c r="P415" s="1655"/>
      <c r="Q415" s="2240"/>
    </row>
    <row r="416" spans="2:17" ht="15">
      <c r="B416" s="1666"/>
      <c r="C416" s="2239"/>
      <c r="D416" s="1740" t="s">
        <v>2432</v>
      </c>
      <c r="E416" s="1655"/>
      <c r="F416" s="1740" t="s">
        <v>20</v>
      </c>
      <c r="G416" s="1655"/>
      <c r="H416" s="1655"/>
      <c r="I416" s="1655"/>
      <c r="J416" s="1655"/>
      <c r="K416" s="1655"/>
      <c r="L416" s="1655"/>
      <c r="M416" s="1655"/>
      <c r="N416" s="1655"/>
      <c r="O416" s="1655"/>
      <c r="P416" s="1655"/>
      <c r="Q416" s="2240"/>
    </row>
    <row r="417" spans="2:17" ht="15">
      <c r="B417" s="1666"/>
      <c r="C417" s="2239" t="s">
        <v>1936</v>
      </c>
      <c r="D417" s="1740" t="s">
        <v>2428</v>
      </c>
      <c r="E417" s="1655"/>
      <c r="F417" s="1740" t="s">
        <v>2429</v>
      </c>
      <c r="G417" s="1655"/>
      <c r="H417" s="1655"/>
      <c r="I417" s="1655"/>
      <c r="J417" s="1655"/>
      <c r="K417" s="1655"/>
      <c r="L417" s="1655"/>
      <c r="M417" s="1655"/>
      <c r="N417" s="1655"/>
      <c r="O417" s="1655"/>
      <c r="P417" s="1655"/>
      <c r="Q417" s="2240"/>
    </row>
    <row r="418" spans="2:17" ht="15">
      <c r="B418" s="1666"/>
      <c r="C418" s="2239"/>
      <c r="D418" s="1740" t="s">
        <v>2430</v>
      </c>
      <c r="E418" s="1655"/>
      <c r="F418" s="1740" t="s">
        <v>2429</v>
      </c>
      <c r="G418" s="1655"/>
      <c r="H418" s="1655"/>
      <c r="I418" s="1655"/>
      <c r="J418" s="1655"/>
      <c r="K418" s="1655"/>
      <c r="L418" s="1655"/>
      <c r="M418" s="1655"/>
      <c r="N418" s="1655"/>
      <c r="O418" s="1655"/>
      <c r="P418" s="1655"/>
      <c r="Q418" s="2240"/>
    </row>
    <row r="419" spans="2:17" ht="15">
      <c r="B419" s="1666"/>
      <c r="C419" s="2239"/>
      <c r="D419" s="1740" t="s">
        <v>2431</v>
      </c>
      <c r="E419" s="1655"/>
      <c r="F419" s="1740" t="s">
        <v>2429</v>
      </c>
      <c r="G419" s="1655"/>
      <c r="H419" s="1655"/>
      <c r="I419" s="1655"/>
      <c r="J419" s="1655"/>
      <c r="K419" s="1655"/>
      <c r="L419" s="1655"/>
      <c r="M419" s="1655"/>
      <c r="N419" s="1655"/>
      <c r="O419" s="1655"/>
      <c r="P419" s="1655"/>
      <c r="Q419" s="2240"/>
    </row>
    <row r="420" spans="2:17" ht="15">
      <c r="B420" s="1666"/>
      <c r="C420" s="2239"/>
      <c r="D420" s="1740" t="s">
        <v>2432</v>
      </c>
      <c r="E420" s="1655"/>
      <c r="F420" s="1740" t="s">
        <v>20</v>
      </c>
      <c r="G420" s="1655"/>
      <c r="H420" s="1655"/>
      <c r="I420" s="1655"/>
      <c r="J420" s="1655"/>
      <c r="K420" s="1655"/>
      <c r="L420" s="1655"/>
      <c r="M420" s="1655"/>
      <c r="N420" s="1655"/>
      <c r="O420" s="1655"/>
      <c r="P420" s="1655"/>
      <c r="Q420" s="2240"/>
    </row>
    <row r="421" spans="2:17" ht="15">
      <c r="B421" s="1666"/>
      <c r="C421" s="2239" t="s">
        <v>2508</v>
      </c>
      <c r="D421" s="1740" t="s">
        <v>2428</v>
      </c>
      <c r="E421" s="1655"/>
      <c r="F421" s="1740" t="s">
        <v>2429</v>
      </c>
      <c r="G421" s="1655"/>
      <c r="H421" s="1655"/>
      <c r="I421" s="1655"/>
      <c r="J421" s="1655"/>
      <c r="K421" s="1655"/>
      <c r="L421" s="1655"/>
      <c r="M421" s="1655"/>
      <c r="N421" s="1655"/>
      <c r="O421" s="1655"/>
      <c r="P421" s="1655"/>
      <c r="Q421" s="2240"/>
    </row>
    <row r="422" spans="2:17" ht="15">
      <c r="B422" s="1666"/>
      <c r="C422" s="2239"/>
      <c r="D422" s="1740" t="s">
        <v>2430</v>
      </c>
      <c r="E422" s="1655"/>
      <c r="F422" s="1740" t="s">
        <v>2429</v>
      </c>
      <c r="G422" s="1655"/>
      <c r="H422" s="1655"/>
      <c r="I422" s="1655"/>
      <c r="J422" s="1655"/>
      <c r="K422" s="1655"/>
      <c r="L422" s="1655"/>
      <c r="M422" s="1655"/>
      <c r="N422" s="1655"/>
      <c r="O422" s="1655"/>
      <c r="P422" s="1655"/>
      <c r="Q422" s="2240"/>
    </row>
    <row r="423" spans="2:17" ht="15">
      <c r="B423" s="1666"/>
      <c r="C423" s="2239"/>
      <c r="D423" s="1740" t="s">
        <v>2431</v>
      </c>
      <c r="E423" s="1655"/>
      <c r="F423" s="1740" t="s">
        <v>2429</v>
      </c>
      <c r="G423" s="1655"/>
      <c r="H423" s="1655"/>
      <c r="I423" s="1655"/>
      <c r="J423" s="1655"/>
      <c r="K423" s="1655"/>
      <c r="L423" s="1655"/>
      <c r="M423" s="1655"/>
      <c r="N423" s="1655"/>
      <c r="O423" s="1655"/>
      <c r="P423" s="1655"/>
      <c r="Q423" s="2240"/>
    </row>
    <row r="424" spans="2:17" ht="15">
      <c r="B424" s="1666"/>
      <c r="C424" s="2239"/>
      <c r="D424" s="1740" t="s">
        <v>2432</v>
      </c>
      <c r="E424" s="1655"/>
      <c r="F424" s="1740" t="s">
        <v>20</v>
      </c>
      <c r="G424" s="1655"/>
      <c r="H424" s="1655"/>
      <c r="I424" s="1655"/>
      <c r="J424" s="1655"/>
      <c r="K424" s="1655"/>
      <c r="L424" s="1655"/>
      <c r="M424" s="1655"/>
      <c r="N424" s="1655"/>
      <c r="O424" s="1655"/>
      <c r="P424" s="1655"/>
      <c r="Q424" s="2240"/>
    </row>
    <row r="425" spans="2:17" ht="15">
      <c r="B425" s="1666"/>
      <c r="C425" s="2239" t="s">
        <v>2509</v>
      </c>
      <c r="D425" s="1740" t="s">
        <v>2428</v>
      </c>
      <c r="E425" s="1655"/>
      <c r="F425" s="1740" t="s">
        <v>2429</v>
      </c>
      <c r="G425" s="1655"/>
      <c r="H425" s="1655"/>
      <c r="I425" s="1655"/>
      <c r="J425" s="1655"/>
      <c r="K425" s="1655"/>
      <c r="L425" s="1655"/>
      <c r="M425" s="1655"/>
      <c r="N425" s="1655"/>
      <c r="O425" s="1655"/>
      <c r="P425" s="1655"/>
      <c r="Q425" s="2240"/>
    </row>
    <row r="426" spans="2:17" ht="15">
      <c r="B426" s="1666"/>
      <c r="C426" s="2239"/>
      <c r="D426" s="1740" t="s">
        <v>2430</v>
      </c>
      <c r="E426" s="1655"/>
      <c r="F426" s="1740" t="s">
        <v>2429</v>
      </c>
      <c r="G426" s="1655"/>
      <c r="H426" s="1655"/>
      <c r="I426" s="1655"/>
      <c r="J426" s="1655"/>
      <c r="K426" s="1655"/>
      <c r="L426" s="1655"/>
      <c r="M426" s="1655"/>
      <c r="N426" s="1655"/>
      <c r="O426" s="1655"/>
      <c r="P426" s="1655"/>
      <c r="Q426" s="2240"/>
    </row>
    <row r="427" spans="2:17" ht="15">
      <c r="B427" s="1666"/>
      <c r="C427" s="2239"/>
      <c r="D427" s="1740" t="s">
        <v>2431</v>
      </c>
      <c r="E427" s="1655"/>
      <c r="F427" s="1740" t="s">
        <v>2429</v>
      </c>
      <c r="G427" s="1655"/>
      <c r="H427" s="1655"/>
      <c r="I427" s="1655"/>
      <c r="J427" s="1655"/>
      <c r="K427" s="1655"/>
      <c r="L427" s="1655"/>
      <c r="M427" s="1655"/>
      <c r="N427" s="1655"/>
      <c r="O427" s="1655"/>
      <c r="P427" s="1655"/>
      <c r="Q427" s="2240"/>
    </row>
    <row r="428" spans="2:17" ht="15">
      <c r="B428" s="1666"/>
      <c r="C428" s="2239"/>
      <c r="D428" s="1740" t="s">
        <v>2432</v>
      </c>
      <c r="E428" s="1655"/>
      <c r="F428" s="1740" t="s">
        <v>20</v>
      </c>
      <c r="G428" s="1655"/>
      <c r="H428" s="1655"/>
      <c r="I428" s="1655"/>
      <c r="J428" s="1655"/>
      <c r="K428" s="1655"/>
      <c r="L428" s="1655"/>
      <c r="M428" s="1655"/>
      <c r="N428" s="1655"/>
      <c r="O428" s="1655"/>
      <c r="P428" s="1655"/>
      <c r="Q428" s="2240"/>
    </row>
    <row r="429" spans="2:17" ht="15">
      <c r="B429" s="1666"/>
      <c r="C429" s="2239" t="s">
        <v>2510</v>
      </c>
      <c r="D429" s="1740" t="s">
        <v>2428</v>
      </c>
      <c r="E429" s="1655"/>
      <c r="F429" s="1740" t="s">
        <v>2429</v>
      </c>
      <c r="G429" s="1655"/>
      <c r="H429" s="1655"/>
      <c r="I429" s="1655"/>
      <c r="J429" s="1655"/>
      <c r="K429" s="1655"/>
      <c r="L429" s="1655"/>
      <c r="M429" s="1655"/>
      <c r="N429" s="1655"/>
      <c r="O429" s="1655"/>
      <c r="P429" s="1655"/>
      <c r="Q429" s="2240"/>
    </row>
    <row r="430" spans="2:17" ht="15">
      <c r="B430" s="1666"/>
      <c r="C430" s="2239"/>
      <c r="D430" s="1740" t="s">
        <v>2430</v>
      </c>
      <c r="E430" s="1655"/>
      <c r="F430" s="1740" t="s">
        <v>2429</v>
      </c>
      <c r="G430" s="1655"/>
      <c r="H430" s="1655"/>
      <c r="I430" s="1655"/>
      <c r="J430" s="1655"/>
      <c r="K430" s="1655"/>
      <c r="L430" s="1655"/>
      <c r="M430" s="1655"/>
      <c r="N430" s="1655"/>
      <c r="O430" s="1655"/>
      <c r="P430" s="1655"/>
      <c r="Q430" s="2240"/>
    </row>
    <row r="431" spans="2:17" ht="15">
      <c r="B431" s="1666"/>
      <c r="C431" s="2239"/>
      <c r="D431" s="1740" t="s">
        <v>2431</v>
      </c>
      <c r="E431" s="1655"/>
      <c r="F431" s="1740" t="s">
        <v>2429</v>
      </c>
      <c r="G431" s="1655"/>
      <c r="H431" s="1655"/>
      <c r="I431" s="1655"/>
      <c r="J431" s="1655"/>
      <c r="K431" s="1655"/>
      <c r="L431" s="1655"/>
      <c r="M431" s="1655"/>
      <c r="N431" s="1655"/>
      <c r="O431" s="1655"/>
      <c r="P431" s="1655"/>
      <c r="Q431" s="2240"/>
    </row>
    <row r="432" spans="2:17" ht="15">
      <c r="B432" s="1666"/>
      <c r="C432" s="2239"/>
      <c r="D432" s="1740" t="s">
        <v>2432</v>
      </c>
      <c r="E432" s="1655"/>
      <c r="F432" s="1740" t="s">
        <v>20</v>
      </c>
      <c r="G432" s="1655"/>
      <c r="H432" s="1655"/>
      <c r="I432" s="1655"/>
      <c r="J432" s="1655"/>
      <c r="K432" s="1655"/>
      <c r="L432" s="1655"/>
      <c r="M432" s="1655"/>
      <c r="N432" s="1655"/>
      <c r="O432" s="1655"/>
      <c r="P432" s="1655"/>
      <c r="Q432" s="2240"/>
    </row>
    <row r="433" spans="2:17" ht="15">
      <c r="B433" s="1666"/>
      <c r="C433" s="2239" t="s">
        <v>2511</v>
      </c>
      <c r="D433" s="1740" t="s">
        <v>2428</v>
      </c>
      <c r="E433" s="1655"/>
      <c r="F433" s="1740" t="s">
        <v>2429</v>
      </c>
      <c r="G433" s="1655"/>
      <c r="H433" s="1655"/>
      <c r="I433" s="1655"/>
      <c r="J433" s="1655"/>
      <c r="K433" s="1655"/>
      <c r="L433" s="1655"/>
      <c r="M433" s="1655"/>
      <c r="N433" s="1655"/>
      <c r="O433" s="1655"/>
      <c r="P433" s="1655"/>
      <c r="Q433" s="2240"/>
    </row>
    <row r="434" spans="2:17" ht="15">
      <c r="B434" s="1666"/>
      <c r="C434" s="2239"/>
      <c r="D434" s="1740" t="s">
        <v>2430</v>
      </c>
      <c r="E434" s="1655"/>
      <c r="F434" s="1740" t="s">
        <v>2429</v>
      </c>
      <c r="G434" s="1655"/>
      <c r="H434" s="1655"/>
      <c r="I434" s="1655"/>
      <c r="J434" s="1655"/>
      <c r="K434" s="1655"/>
      <c r="L434" s="1655"/>
      <c r="M434" s="1655"/>
      <c r="N434" s="1655"/>
      <c r="O434" s="1655"/>
      <c r="P434" s="1655"/>
      <c r="Q434" s="2240"/>
    </row>
    <row r="435" spans="2:17" ht="15">
      <c r="B435" s="1666"/>
      <c r="C435" s="2239"/>
      <c r="D435" s="1740" t="s">
        <v>2431</v>
      </c>
      <c r="E435" s="1655"/>
      <c r="F435" s="1740" t="s">
        <v>2429</v>
      </c>
      <c r="G435" s="1655"/>
      <c r="H435" s="1655"/>
      <c r="I435" s="1655"/>
      <c r="J435" s="1655"/>
      <c r="K435" s="1655"/>
      <c r="L435" s="1655"/>
      <c r="M435" s="1655"/>
      <c r="N435" s="1655"/>
      <c r="O435" s="1655"/>
      <c r="P435" s="1655"/>
      <c r="Q435" s="2240"/>
    </row>
    <row r="436" spans="2:17" ht="15">
      <c r="B436" s="1666"/>
      <c r="C436" s="2239"/>
      <c r="D436" s="1740" t="s">
        <v>2432</v>
      </c>
      <c r="E436" s="1655"/>
      <c r="F436" s="1740" t="s">
        <v>20</v>
      </c>
      <c r="G436" s="1655"/>
      <c r="H436" s="1655"/>
      <c r="I436" s="1655"/>
      <c r="J436" s="1655"/>
      <c r="K436" s="1655"/>
      <c r="L436" s="1655"/>
      <c r="M436" s="1655"/>
      <c r="N436" s="1655"/>
      <c r="O436" s="1655"/>
      <c r="P436" s="1655"/>
      <c r="Q436" s="2240"/>
    </row>
    <row r="437" spans="2:17" ht="15">
      <c r="B437" s="1666"/>
      <c r="C437" s="2239" t="s">
        <v>2512</v>
      </c>
      <c r="D437" s="1740" t="s">
        <v>2428</v>
      </c>
      <c r="E437" s="1655"/>
      <c r="F437" s="1740" t="s">
        <v>2429</v>
      </c>
      <c r="G437" s="1655"/>
      <c r="H437" s="1655"/>
      <c r="I437" s="1655"/>
      <c r="J437" s="1655"/>
      <c r="K437" s="1655"/>
      <c r="L437" s="1655"/>
      <c r="M437" s="1655"/>
      <c r="N437" s="1655"/>
      <c r="O437" s="1655"/>
      <c r="P437" s="1655"/>
      <c r="Q437" s="2240"/>
    </row>
    <row r="438" spans="2:17" ht="15">
      <c r="B438" s="1666"/>
      <c r="C438" s="2239"/>
      <c r="D438" s="1740" t="s">
        <v>2430</v>
      </c>
      <c r="E438" s="1655"/>
      <c r="F438" s="1740" t="s">
        <v>2429</v>
      </c>
      <c r="G438" s="1655"/>
      <c r="H438" s="1655"/>
      <c r="I438" s="1655"/>
      <c r="J438" s="1655"/>
      <c r="K438" s="1655"/>
      <c r="L438" s="1655"/>
      <c r="M438" s="1655"/>
      <c r="N438" s="1655"/>
      <c r="O438" s="1655"/>
      <c r="P438" s="1655"/>
      <c r="Q438" s="2240"/>
    </row>
    <row r="439" spans="2:17" ht="15">
      <c r="B439" s="1666"/>
      <c r="C439" s="2239"/>
      <c r="D439" s="1740" t="s">
        <v>2431</v>
      </c>
      <c r="E439" s="1655"/>
      <c r="F439" s="1740" t="s">
        <v>2429</v>
      </c>
      <c r="G439" s="1655"/>
      <c r="H439" s="1655"/>
      <c r="I439" s="1655"/>
      <c r="J439" s="1655"/>
      <c r="K439" s="1655"/>
      <c r="L439" s="1655"/>
      <c r="M439" s="1655"/>
      <c r="N439" s="1655"/>
      <c r="O439" s="1655"/>
      <c r="P439" s="1655"/>
      <c r="Q439" s="2240"/>
    </row>
    <row r="440" spans="2:17" ht="15">
      <c r="B440" s="1666"/>
      <c r="C440" s="2239"/>
      <c r="D440" s="1740" t="s">
        <v>2432</v>
      </c>
      <c r="E440" s="1655"/>
      <c r="F440" s="1740" t="s">
        <v>20</v>
      </c>
      <c r="G440" s="1655"/>
      <c r="H440" s="1655"/>
      <c r="I440" s="1655"/>
      <c r="J440" s="1655"/>
      <c r="K440" s="1655"/>
      <c r="L440" s="1655"/>
      <c r="M440" s="1655"/>
      <c r="N440" s="1655"/>
      <c r="O440" s="1655"/>
      <c r="P440" s="1655"/>
      <c r="Q440" s="2240"/>
    </row>
    <row r="441" spans="2:17" ht="15">
      <c r="B441" s="1666"/>
      <c r="C441" s="2239" t="s">
        <v>2513</v>
      </c>
      <c r="D441" s="1740" t="s">
        <v>2428</v>
      </c>
      <c r="E441" s="1655"/>
      <c r="F441" s="1740" t="s">
        <v>2429</v>
      </c>
      <c r="G441" s="1655"/>
      <c r="H441" s="1655"/>
      <c r="I441" s="1655"/>
      <c r="J441" s="1655"/>
      <c r="K441" s="1655"/>
      <c r="L441" s="1655"/>
      <c r="M441" s="1655"/>
      <c r="N441" s="1655"/>
      <c r="O441" s="1655"/>
      <c r="P441" s="1655"/>
      <c r="Q441" s="2240"/>
    </row>
    <row r="442" spans="2:17" ht="15">
      <c r="B442" s="1666"/>
      <c r="C442" s="2239"/>
      <c r="D442" s="1740" t="s">
        <v>2430</v>
      </c>
      <c r="E442" s="1655"/>
      <c r="F442" s="1740" t="s">
        <v>2429</v>
      </c>
      <c r="G442" s="1655"/>
      <c r="H442" s="1655"/>
      <c r="I442" s="1655"/>
      <c r="J442" s="1655"/>
      <c r="K442" s="1655"/>
      <c r="L442" s="1655"/>
      <c r="M442" s="1655"/>
      <c r="N442" s="1655"/>
      <c r="O442" s="1655"/>
      <c r="P442" s="1655"/>
      <c r="Q442" s="2240"/>
    </row>
    <row r="443" spans="2:17" ht="15">
      <c r="B443" s="1666"/>
      <c r="C443" s="2239"/>
      <c r="D443" s="1740" t="s">
        <v>2431</v>
      </c>
      <c r="E443" s="1655"/>
      <c r="F443" s="1740" t="s">
        <v>2429</v>
      </c>
      <c r="G443" s="1655"/>
      <c r="H443" s="1655"/>
      <c r="I443" s="1655"/>
      <c r="J443" s="1655"/>
      <c r="K443" s="1655"/>
      <c r="L443" s="1655"/>
      <c r="M443" s="1655"/>
      <c r="N443" s="1655"/>
      <c r="O443" s="1655"/>
      <c r="P443" s="1655"/>
      <c r="Q443" s="2240"/>
    </row>
    <row r="444" spans="2:17" ht="15">
      <c r="B444" s="1666"/>
      <c r="C444" s="2239"/>
      <c r="D444" s="1740" t="s">
        <v>2432</v>
      </c>
      <c r="E444" s="1655"/>
      <c r="F444" s="1740" t="s">
        <v>20</v>
      </c>
      <c r="G444" s="1655"/>
      <c r="H444" s="1655"/>
      <c r="I444" s="1655"/>
      <c r="J444" s="1655"/>
      <c r="K444" s="1655"/>
      <c r="L444" s="1655"/>
      <c r="M444" s="1655"/>
      <c r="N444" s="1655"/>
      <c r="O444" s="1655"/>
      <c r="P444" s="1655"/>
      <c r="Q444" s="2240"/>
    </row>
    <row r="445" spans="2:17" ht="15">
      <c r="B445" s="1666"/>
      <c r="C445" s="2239" t="s">
        <v>2514</v>
      </c>
      <c r="D445" s="1740" t="s">
        <v>2428</v>
      </c>
      <c r="E445" s="1655"/>
      <c r="F445" s="1740" t="s">
        <v>2429</v>
      </c>
      <c r="G445" s="1655"/>
      <c r="H445" s="1655"/>
      <c r="I445" s="1655"/>
      <c r="J445" s="1655"/>
      <c r="K445" s="1655"/>
      <c r="L445" s="1655"/>
      <c r="M445" s="1655"/>
      <c r="N445" s="1655"/>
      <c r="O445" s="1655"/>
      <c r="P445" s="1655"/>
      <c r="Q445" s="2240"/>
    </row>
    <row r="446" spans="2:17" ht="15">
      <c r="B446" s="1666"/>
      <c r="C446" s="2239"/>
      <c r="D446" s="1740" t="s">
        <v>2430</v>
      </c>
      <c r="E446" s="1655"/>
      <c r="F446" s="1740" t="s">
        <v>2429</v>
      </c>
      <c r="G446" s="1655"/>
      <c r="H446" s="1655"/>
      <c r="I446" s="1655"/>
      <c r="J446" s="1655"/>
      <c r="K446" s="1655"/>
      <c r="L446" s="1655"/>
      <c r="M446" s="1655"/>
      <c r="N446" s="1655"/>
      <c r="O446" s="1655"/>
      <c r="P446" s="1655"/>
      <c r="Q446" s="2240"/>
    </row>
    <row r="447" spans="2:17" ht="15">
      <c r="B447" s="1666"/>
      <c r="C447" s="2239"/>
      <c r="D447" s="1740" t="s">
        <v>2431</v>
      </c>
      <c r="E447" s="1655"/>
      <c r="F447" s="1740" t="s">
        <v>2429</v>
      </c>
      <c r="G447" s="1655"/>
      <c r="H447" s="1655"/>
      <c r="I447" s="1655"/>
      <c r="J447" s="1655"/>
      <c r="K447" s="1655"/>
      <c r="L447" s="1655"/>
      <c r="M447" s="1655"/>
      <c r="N447" s="1655"/>
      <c r="O447" s="1655"/>
      <c r="P447" s="1655"/>
      <c r="Q447" s="2240"/>
    </row>
    <row r="448" spans="2:17" ht="15">
      <c r="B448" s="1666"/>
      <c r="C448" s="2239"/>
      <c r="D448" s="1740" t="s">
        <v>2432</v>
      </c>
      <c r="E448" s="1655"/>
      <c r="F448" s="1740" t="s">
        <v>20</v>
      </c>
      <c r="G448" s="1655"/>
      <c r="H448" s="1655"/>
      <c r="I448" s="1655"/>
      <c r="J448" s="1655"/>
      <c r="K448" s="1655"/>
      <c r="L448" s="1655"/>
      <c r="M448" s="1655"/>
      <c r="N448" s="1655"/>
      <c r="O448" s="1655"/>
      <c r="P448" s="1655"/>
      <c r="Q448" s="2240"/>
    </row>
    <row r="449" spans="2:17" ht="15">
      <c r="B449" s="1666"/>
      <c r="C449" s="2239" t="s">
        <v>2515</v>
      </c>
      <c r="D449" s="1740" t="s">
        <v>2428</v>
      </c>
      <c r="E449" s="1655"/>
      <c r="F449" s="1740" t="s">
        <v>2429</v>
      </c>
      <c r="G449" s="1655"/>
      <c r="H449" s="1655"/>
      <c r="I449" s="1655"/>
      <c r="J449" s="1655"/>
      <c r="K449" s="1655"/>
      <c r="L449" s="1655"/>
      <c r="M449" s="1655"/>
      <c r="N449" s="1655"/>
      <c r="O449" s="1655"/>
      <c r="P449" s="1655"/>
      <c r="Q449" s="2240"/>
    </row>
    <row r="450" spans="2:17" ht="15">
      <c r="B450" s="1666"/>
      <c r="C450" s="2239"/>
      <c r="D450" s="1740" t="s">
        <v>2430</v>
      </c>
      <c r="E450" s="1655"/>
      <c r="F450" s="1740" t="s">
        <v>2429</v>
      </c>
      <c r="G450" s="1655"/>
      <c r="H450" s="1655"/>
      <c r="I450" s="1655"/>
      <c r="J450" s="1655"/>
      <c r="K450" s="1655"/>
      <c r="L450" s="1655"/>
      <c r="M450" s="1655"/>
      <c r="N450" s="1655"/>
      <c r="O450" s="1655"/>
      <c r="P450" s="1655"/>
      <c r="Q450" s="2240"/>
    </row>
    <row r="451" spans="2:17" ht="15">
      <c r="B451" s="1666"/>
      <c r="C451" s="2239"/>
      <c r="D451" s="1740" t="s">
        <v>2431</v>
      </c>
      <c r="E451" s="1655"/>
      <c r="F451" s="1740" t="s">
        <v>2429</v>
      </c>
      <c r="G451" s="1655"/>
      <c r="H451" s="1655"/>
      <c r="I451" s="1655"/>
      <c r="J451" s="1655"/>
      <c r="K451" s="1655"/>
      <c r="L451" s="1655"/>
      <c r="M451" s="1655"/>
      <c r="N451" s="1655"/>
      <c r="O451" s="1655"/>
      <c r="P451" s="1655"/>
      <c r="Q451" s="2240"/>
    </row>
    <row r="452" spans="2:17" ht="15">
      <c r="B452" s="1666"/>
      <c r="C452" s="2239"/>
      <c r="D452" s="1740" t="s">
        <v>2432</v>
      </c>
      <c r="E452" s="1655"/>
      <c r="F452" s="1740" t="s">
        <v>20</v>
      </c>
      <c r="G452" s="1655"/>
      <c r="H452" s="1655"/>
      <c r="I452" s="1655"/>
      <c r="J452" s="1655"/>
      <c r="K452" s="1655"/>
      <c r="L452" s="1655"/>
      <c r="M452" s="1655"/>
      <c r="N452" s="1655"/>
      <c r="O452" s="1655"/>
      <c r="P452" s="1655"/>
      <c r="Q452" s="2240"/>
    </row>
    <row r="453" spans="2:17" ht="15">
      <c r="B453" s="1666"/>
      <c r="C453" s="2239" t="s">
        <v>2516</v>
      </c>
      <c r="D453" s="1740" t="s">
        <v>2428</v>
      </c>
      <c r="E453" s="1655"/>
      <c r="F453" s="1740" t="s">
        <v>2429</v>
      </c>
      <c r="G453" s="1655"/>
      <c r="H453" s="1655"/>
      <c r="I453" s="1655"/>
      <c r="J453" s="1655"/>
      <c r="K453" s="1655"/>
      <c r="L453" s="1655"/>
      <c r="M453" s="1655"/>
      <c r="N453" s="1655"/>
      <c r="O453" s="1655"/>
      <c r="P453" s="1655"/>
      <c r="Q453" s="2240"/>
    </row>
    <row r="454" spans="2:17" ht="15">
      <c r="B454" s="1666"/>
      <c r="C454" s="2239"/>
      <c r="D454" s="1740" t="s">
        <v>2430</v>
      </c>
      <c r="E454" s="1655"/>
      <c r="F454" s="1740" t="s">
        <v>2429</v>
      </c>
      <c r="G454" s="1655"/>
      <c r="H454" s="1655"/>
      <c r="I454" s="1655"/>
      <c r="J454" s="1655"/>
      <c r="K454" s="1655"/>
      <c r="L454" s="1655"/>
      <c r="M454" s="1655"/>
      <c r="N454" s="1655"/>
      <c r="O454" s="1655"/>
      <c r="P454" s="1655"/>
      <c r="Q454" s="2240"/>
    </row>
    <row r="455" spans="2:17" ht="15">
      <c r="B455" s="1666"/>
      <c r="C455" s="2239"/>
      <c r="D455" s="1740" t="s">
        <v>2431</v>
      </c>
      <c r="E455" s="1655"/>
      <c r="F455" s="1740" t="s">
        <v>2429</v>
      </c>
      <c r="G455" s="1655"/>
      <c r="H455" s="1655"/>
      <c r="I455" s="1655"/>
      <c r="J455" s="1655"/>
      <c r="K455" s="1655"/>
      <c r="L455" s="1655"/>
      <c r="M455" s="1655"/>
      <c r="N455" s="1655"/>
      <c r="O455" s="1655"/>
      <c r="P455" s="1655"/>
      <c r="Q455" s="2240"/>
    </row>
    <row r="456" spans="2:17" ht="15">
      <c r="B456" s="1666"/>
      <c r="C456" s="2239"/>
      <c r="D456" s="1740" t="s">
        <v>2432</v>
      </c>
      <c r="E456" s="1655"/>
      <c r="F456" s="1740" t="s">
        <v>20</v>
      </c>
      <c r="G456" s="1655"/>
      <c r="H456" s="1655"/>
      <c r="I456" s="1655"/>
      <c r="J456" s="1655"/>
      <c r="K456" s="1655"/>
      <c r="L456" s="1655"/>
      <c r="M456" s="1655"/>
      <c r="N456" s="1655"/>
      <c r="O456" s="1655"/>
      <c r="P456" s="1655"/>
      <c r="Q456" s="2240"/>
    </row>
    <row r="457" spans="2:17" ht="15">
      <c r="B457" s="1666"/>
      <c r="C457" s="2239" t="s">
        <v>2517</v>
      </c>
      <c r="D457" s="1740" t="s">
        <v>2428</v>
      </c>
      <c r="E457" s="1655"/>
      <c r="F457" s="1740" t="s">
        <v>2429</v>
      </c>
      <c r="G457" s="1655"/>
      <c r="H457" s="1655"/>
      <c r="I457" s="1655"/>
      <c r="J457" s="1655"/>
      <c r="K457" s="1655"/>
      <c r="L457" s="1655"/>
      <c r="M457" s="1655"/>
      <c r="N457" s="1655"/>
      <c r="O457" s="1655"/>
      <c r="P457" s="1655"/>
      <c r="Q457" s="2240"/>
    </row>
    <row r="458" spans="2:17" ht="15">
      <c r="B458" s="1666"/>
      <c r="C458" s="2239"/>
      <c r="D458" s="1740" t="s">
        <v>2430</v>
      </c>
      <c r="E458" s="1655"/>
      <c r="F458" s="1740" t="s">
        <v>2429</v>
      </c>
      <c r="G458" s="1655"/>
      <c r="H458" s="1655"/>
      <c r="I458" s="1655"/>
      <c r="J458" s="1655"/>
      <c r="K458" s="1655"/>
      <c r="L458" s="1655"/>
      <c r="M458" s="1655"/>
      <c r="N458" s="1655"/>
      <c r="O458" s="1655"/>
      <c r="P458" s="1655"/>
      <c r="Q458" s="2240"/>
    </row>
    <row r="459" spans="2:17" ht="15">
      <c r="B459" s="1666"/>
      <c r="C459" s="2239"/>
      <c r="D459" s="1740" t="s">
        <v>2431</v>
      </c>
      <c r="E459" s="1655"/>
      <c r="F459" s="1740" t="s">
        <v>2429</v>
      </c>
      <c r="G459" s="1655"/>
      <c r="H459" s="1655"/>
      <c r="I459" s="1655"/>
      <c r="J459" s="1655"/>
      <c r="K459" s="1655"/>
      <c r="L459" s="1655"/>
      <c r="M459" s="1655"/>
      <c r="N459" s="1655"/>
      <c r="O459" s="1655"/>
      <c r="P459" s="1655"/>
      <c r="Q459" s="2240"/>
    </row>
    <row r="460" spans="2:17" ht="15">
      <c r="B460" s="1666"/>
      <c r="C460" s="2239"/>
      <c r="D460" s="1740" t="s">
        <v>2432</v>
      </c>
      <c r="E460" s="1655"/>
      <c r="F460" s="1740" t="s">
        <v>20</v>
      </c>
      <c r="G460" s="1655"/>
      <c r="H460" s="1655"/>
      <c r="I460" s="1655"/>
      <c r="J460" s="1655"/>
      <c r="K460" s="1655"/>
      <c r="L460" s="1655"/>
      <c r="M460" s="1655"/>
      <c r="N460" s="1655"/>
      <c r="O460" s="1655"/>
      <c r="P460" s="1655"/>
      <c r="Q460" s="2240"/>
    </row>
    <row r="461" spans="2:17" ht="15">
      <c r="B461" s="1666"/>
      <c r="C461" s="2239" t="s">
        <v>2518</v>
      </c>
      <c r="D461" s="1740" t="s">
        <v>2428</v>
      </c>
      <c r="E461" s="1655"/>
      <c r="F461" s="1740" t="s">
        <v>2429</v>
      </c>
      <c r="G461" s="1655"/>
      <c r="H461" s="1655"/>
      <c r="I461" s="1655"/>
      <c r="J461" s="1655"/>
      <c r="K461" s="1655"/>
      <c r="L461" s="1655"/>
      <c r="M461" s="1655"/>
      <c r="N461" s="1655"/>
      <c r="O461" s="1655"/>
      <c r="P461" s="1655"/>
      <c r="Q461" s="2240"/>
    </row>
    <row r="462" spans="2:17" ht="15">
      <c r="B462" s="1666"/>
      <c r="C462" s="2239"/>
      <c r="D462" s="1740" t="s">
        <v>2430</v>
      </c>
      <c r="E462" s="1655"/>
      <c r="F462" s="1740" t="s">
        <v>2429</v>
      </c>
      <c r="G462" s="1655"/>
      <c r="H462" s="1655"/>
      <c r="I462" s="1655"/>
      <c r="J462" s="1655"/>
      <c r="K462" s="1655"/>
      <c r="L462" s="1655"/>
      <c r="M462" s="1655"/>
      <c r="N462" s="1655"/>
      <c r="O462" s="1655"/>
      <c r="P462" s="1655"/>
      <c r="Q462" s="2240"/>
    </row>
    <row r="463" spans="2:17" ht="15">
      <c r="B463" s="1666"/>
      <c r="C463" s="2239"/>
      <c r="D463" s="1740" t="s">
        <v>2431</v>
      </c>
      <c r="E463" s="1655"/>
      <c r="F463" s="1740" t="s">
        <v>2429</v>
      </c>
      <c r="G463" s="1655"/>
      <c r="H463" s="1655"/>
      <c r="I463" s="1655"/>
      <c r="J463" s="1655"/>
      <c r="K463" s="1655"/>
      <c r="L463" s="1655"/>
      <c r="M463" s="1655"/>
      <c r="N463" s="1655"/>
      <c r="O463" s="1655"/>
      <c r="P463" s="1655"/>
      <c r="Q463" s="2240"/>
    </row>
    <row r="464" spans="2:17" ht="15">
      <c r="B464" s="1666"/>
      <c r="C464" s="2239"/>
      <c r="D464" s="1740" t="s">
        <v>2432</v>
      </c>
      <c r="E464" s="1655"/>
      <c r="F464" s="1740" t="s">
        <v>20</v>
      </c>
      <c r="G464" s="1655"/>
      <c r="H464" s="1655"/>
      <c r="I464" s="1655"/>
      <c r="J464" s="1655"/>
      <c r="K464" s="1655"/>
      <c r="L464" s="1655"/>
      <c r="M464" s="1655"/>
      <c r="N464" s="1655"/>
      <c r="O464" s="1655"/>
      <c r="P464" s="1655"/>
      <c r="Q464" s="2240"/>
    </row>
    <row r="465" spans="2:17" ht="15">
      <c r="B465" s="1666"/>
      <c r="C465" s="2239" t="s">
        <v>2519</v>
      </c>
      <c r="D465" s="1740" t="s">
        <v>2428</v>
      </c>
      <c r="E465" s="1655"/>
      <c r="F465" s="1740" t="s">
        <v>2429</v>
      </c>
      <c r="G465" s="1655"/>
      <c r="H465" s="1655"/>
      <c r="I465" s="1655"/>
      <c r="J465" s="1655"/>
      <c r="K465" s="1655"/>
      <c r="L465" s="1655"/>
      <c r="M465" s="1655"/>
      <c r="N465" s="1655"/>
      <c r="O465" s="1655"/>
      <c r="P465" s="1655"/>
      <c r="Q465" s="2240"/>
    </row>
    <row r="466" spans="2:17" ht="15">
      <c r="B466" s="1666"/>
      <c r="C466" s="2239"/>
      <c r="D466" s="1740" t="s">
        <v>2430</v>
      </c>
      <c r="E466" s="1655"/>
      <c r="F466" s="1740" t="s">
        <v>2429</v>
      </c>
      <c r="G466" s="1655"/>
      <c r="H466" s="1655"/>
      <c r="I466" s="1655"/>
      <c r="J466" s="1655"/>
      <c r="K466" s="1655"/>
      <c r="L466" s="1655"/>
      <c r="M466" s="1655"/>
      <c r="N466" s="1655"/>
      <c r="O466" s="1655"/>
      <c r="P466" s="1655"/>
      <c r="Q466" s="2240"/>
    </row>
    <row r="467" spans="2:17" ht="15">
      <c r="B467" s="1666"/>
      <c r="C467" s="2239"/>
      <c r="D467" s="1740" t="s">
        <v>2431</v>
      </c>
      <c r="E467" s="1655"/>
      <c r="F467" s="1740" t="s">
        <v>2429</v>
      </c>
      <c r="G467" s="1655"/>
      <c r="H467" s="1655"/>
      <c r="I467" s="1655"/>
      <c r="J467" s="1655"/>
      <c r="K467" s="1655"/>
      <c r="L467" s="1655"/>
      <c r="M467" s="1655"/>
      <c r="N467" s="1655"/>
      <c r="O467" s="1655"/>
      <c r="P467" s="1655"/>
      <c r="Q467" s="2240"/>
    </row>
    <row r="468" spans="2:17" ht="15">
      <c r="B468" s="1666"/>
      <c r="C468" s="2239"/>
      <c r="D468" s="1740" t="s">
        <v>2432</v>
      </c>
      <c r="E468" s="1655"/>
      <c r="F468" s="1740" t="s">
        <v>20</v>
      </c>
      <c r="G468" s="1655"/>
      <c r="H468" s="1655"/>
      <c r="I468" s="1655"/>
      <c r="J468" s="1655"/>
      <c r="K468" s="1655"/>
      <c r="L468" s="1655"/>
      <c r="M468" s="1655"/>
      <c r="N468" s="1655"/>
      <c r="O468" s="1655"/>
      <c r="P468" s="1655"/>
      <c r="Q468" s="2240"/>
    </row>
    <row r="469" spans="2:17" ht="15">
      <c r="B469" s="1666"/>
      <c r="C469" s="2239" t="s">
        <v>2439</v>
      </c>
      <c r="D469" s="1740" t="s">
        <v>2428</v>
      </c>
      <c r="E469" s="1655"/>
      <c r="F469" s="1740" t="s">
        <v>2429</v>
      </c>
      <c r="G469" s="1655"/>
      <c r="H469" s="1655"/>
      <c r="I469" s="1655"/>
      <c r="J469" s="1655"/>
      <c r="K469" s="1655"/>
      <c r="L469" s="1655"/>
      <c r="M469" s="1655"/>
      <c r="N469" s="1655"/>
      <c r="O469" s="1655"/>
      <c r="P469" s="1655"/>
      <c r="Q469" s="2240"/>
    </row>
    <row r="470" spans="2:17" ht="15">
      <c r="B470" s="1666"/>
      <c r="C470" s="2239"/>
      <c r="D470" s="1740" t="s">
        <v>2430</v>
      </c>
      <c r="E470" s="1655"/>
      <c r="F470" s="1740" t="s">
        <v>2429</v>
      </c>
      <c r="G470" s="1655"/>
      <c r="H470" s="1655"/>
      <c r="I470" s="1655"/>
      <c r="J470" s="1655"/>
      <c r="K470" s="1655"/>
      <c r="L470" s="1655"/>
      <c r="M470" s="1655"/>
      <c r="N470" s="1655"/>
      <c r="O470" s="1655"/>
      <c r="P470" s="1655"/>
      <c r="Q470" s="2240"/>
    </row>
    <row r="471" spans="2:17" ht="15">
      <c r="B471" s="1666"/>
      <c r="C471" s="2239"/>
      <c r="D471" s="1740" t="s">
        <v>2431</v>
      </c>
      <c r="E471" s="1655"/>
      <c r="F471" s="1740" t="s">
        <v>2429</v>
      </c>
      <c r="G471" s="1655"/>
      <c r="H471" s="1655"/>
      <c r="I471" s="1655"/>
      <c r="J471" s="1655"/>
      <c r="K471" s="1655"/>
      <c r="L471" s="1655"/>
      <c r="M471" s="1655"/>
      <c r="N471" s="1655"/>
      <c r="O471" s="1655"/>
      <c r="P471" s="1655"/>
      <c r="Q471" s="2240"/>
    </row>
    <row r="472" spans="2:17" ht="15">
      <c r="B472" s="1666"/>
      <c r="C472" s="2239"/>
      <c r="D472" s="1740" t="s">
        <v>2432</v>
      </c>
      <c r="E472" s="1655"/>
      <c r="F472" s="1740" t="s">
        <v>20</v>
      </c>
      <c r="G472" s="1655"/>
      <c r="H472" s="1655"/>
      <c r="I472" s="1655"/>
      <c r="J472" s="1655"/>
      <c r="K472" s="1655"/>
      <c r="L472" s="1655"/>
      <c r="M472" s="1655"/>
      <c r="N472" s="1655"/>
      <c r="O472" s="1655"/>
      <c r="P472" s="1655"/>
      <c r="Q472" s="2240"/>
    </row>
    <row r="473" spans="2:17" ht="15">
      <c r="B473" s="1666"/>
      <c r="C473" s="2239" t="s">
        <v>2520</v>
      </c>
      <c r="D473" s="1740" t="s">
        <v>2428</v>
      </c>
      <c r="E473" s="1655"/>
      <c r="F473" s="1740" t="s">
        <v>2429</v>
      </c>
      <c r="G473" s="1655"/>
      <c r="H473" s="1655"/>
      <c r="I473" s="1655"/>
      <c r="J473" s="1655"/>
      <c r="K473" s="1655"/>
      <c r="L473" s="1655"/>
      <c r="M473" s="1655"/>
      <c r="N473" s="1655"/>
      <c r="O473" s="1655"/>
      <c r="P473" s="1655"/>
      <c r="Q473" s="2240"/>
    </row>
    <row r="474" spans="2:17" ht="15">
      <c r="B474" s="1666"/>
      <c r="C474" s="2239"/>
      <c r="D474" s="1740" t="s">
        <v>2430</v>
      </c>
      <c r="E474" s="1655"/>
      <c r="F474" s="1740" t="s">
        <v>2429</v>
      </c>
      <c r="G474" s="1655"/>
      <c r="H474" s="1655"/>
      <c r="I474" s="1655"/>
      <c r="J474" s="1655"/>
      <c r="K474" s="1655"/>
      <c r="L474" s="1655"/>
      <c r="M474" s="1655"/>
      <c r="N474" s="1655"/>
      <c r="O474" s="1655"/>
      <c r="P474" s="1655"/>
      <c r="Q474" s="2240"/>
    </row>
    <row r="475" spans="2:17" ht="15">
      <c r="B475" s="1666"/>
      <c r="C475" s="2239"/>
      <c r="D475" s="1740" t="s">
        <v>2431</v>
      </c>
      <c r="E475" s="1655"/>
      <c r="F475" s="1740" t="s">
        <v>2429</v>
      </c>
      <c r="G475" s="1655"/>
      <c r="H475" s="1655"/>
      <c r="I475" s="1655"/>
      <c r="J475" s="1655"/>
      <c r="K475" s="1655"/>
      <c r="L475" s="1655"/>
      <c r="M475" s="1655"/>
      <c r="N475" s="1655"/>
      <c r="O475" s="1655"/>
      <c r="P475" s="1655"/>
      <c r="Q475" s="2240"/>
    </row>
    <row r="476" spans="2:17" ht="15">
      <c r="B476" s="1666"/>
      <c r="C476" s="2239"/>
      <c r="D476" s="1740" t="s">
        <v>2432</v>
      </c>
      <c r="E476" s="1655"/>
      <c r="F476" s="1740" t="s">
        <v>20</v>
      </c>
      <c r="G476" s="1655"/>
      <c r="H476" s="1655"/>
      <c r="I476" s="1655"/>
      <c r="J476" s="1655"/>
      <c r="K476" s="1655"/>
      <c r="L476" s="1655"/>
      <c r="M476" s="1655"/>
      <c r="N476" s="1655"/>
      <c r="O476" s="1655"/>
      <c r="P476" s="1655"/>
      <c r="Q476" s="2240"/>
    </row>
    <row r="477" spans="2:17" ht="15">
      <c r="B477" s="1666"/>
      <c r="C477" s="2239" t="s">
        <v>2521</v>
      </c>
      <c r="D477" s="1740" t="s">
        <v>2428</v>
      </c>
      <c r="E477" s="1655"/>
      <c r="F477" s="1740" t="s">
        <v>2429</v>
      </c>
      <c r="G477" s="1655"/>
      <c r="H477" s="1655"/>
      <c r="I477" s="1655"/>
      <c r="J477" s="1655"/>
      <c r="K477" s="1655"/>
      <c r="L477" s="1655"/>
      <c r="M477" s="1655"/>
      <c r="N477" s="1655"/>
      <c r="O477" s="1655"/>
      <c r="P477" s="1655"/>
      <c r="Q477" s="2240"/>
    </row>
    <row r="478" spans="2:17" ht="15">
      <c r="B478" s="1666"/>
      <c r="C478" s="2239"/>
      <c r="D478" s="1740" t="s">
        <v>2430</v>
      </c>
      <c r="E478" s="1655"/>
      <c r="F478" s="1740" t="s">
        <v>2429</v>
      </c>
      <c r="G478" s="1655"/>
      <c r="H478" s="1655"/>
      <c r="I478" s="1655"/>
      <c r="J478" s="1655"/>
      <c r="K478" s="1655"/>
      <c r="L478" s="1655"/>
      <c r="M478" s="1655"/>
      <c r="N478" s="1655"/>
      <c r="O478" s="1655"/>
      <c r="P478" s="1655"/>
      <c r="Q478" s="2240"/>
    </row>
    <row r="479" spans="2:17" ht="15">
      <c r="B479" s="1666"/>
      <c r="C479" s="2239"/>
      <c r="D479" s="1740" t="s">
        <v>2431</v>
      </c>
      <c r="E479" s="1655"/>
      <c r="F479" s="1740" t="s">
        <v>2429</v>
      </c>
      <c r="G479" s="1655"/>
      <c r="H479" s="1655"/>
      <c r="I479" s="1655"/>
      <c r="J479" s="1655"/>
      <c r="K479" s="1655"/>
      <c r="L479" s="1655"/>
      <c r="M479" s="1655"/>
      <c r="N479" s="1655"/>
      <c r="O479" s="1655"/>
      <c r="P479" s="1655"/>
      <c r="Q479" s="2240"/>
    </row>
    <row r="480" spans="2:17" ht="15">
      <c r="B480" s="1666"/>
      <c r="C480" s="2239"/>
      <c r="D480" s="1740" t="s">
        <v>2432</v>
      </c>
      <c r="E480" s="1655"/>
      <c r="F480" s="1740" t="s">
        <v>20</v>
      </c>
      <c r="G480" s="1655"/>
      <c r="H480" s="1655"/>
      <c r="I480" s="1655"/>
      <c r="J480" s="1655"/>
      <c r="K480" s="1655"/>
      <c r="L480" s="1655"/>
      <c r="M480" s="1655"/>
      <c r="N480" s="1655"/>
      <c r="O480" s="1655"/>
      <c r="P480" s="1655"/>
      <c r="Q480" s="2240"/>
    </row>
    <row r="481" spans="2:17" ht="15">
      <c r="B481" s="1666"/>
      <c r="C481" s="2239" t="s">
        <v>2522</v>
      </c>
      <c r="D481" s="1740" t="s">
        <v>2428</v>
      </c>
      <c r="E481" s="1655"/>
      <c r="F481" s="1740" t="s">
        <v>2429</v>
      </c>
      <c r="G481" s="1655"/>
      <c r="H481" s="1655"/>
      <c r="I481" s="1655"/>
      <c r="J481" s="1655"/>
      <c r="K481" s="1655"/>
      <c r="L481" s="1655"/>
      <c r="M481" s="1655"/>
      <c r="N481" s="1655"/>
      <c r="O481" s="1655"/>
      <c r="P481" s="1655"/>
      <c r="Q481" s="2240"/>
    </row>
    <row r="482" spans="2:17" ht="15">
      <c r="B482" s="1666"/>
      <c r="C482" s="2239"/>
      <c r="D482" s="1740" t="s">
        <v>2430</v>
      </c>
      <c r="E482" s="1655"/>
      <c r="F482" s="1740" t="s">
        <v>2429</v>
      </c>
      <c r="G482" s="1655"/>
      <c r="H482" s="1655"/>
      <c r="I482" s="1655"/>
      <c r="J482" s="1655"/>
      <c r="K482" s="1655"/>
      <c r="L482" s="1655"/>
      <c r="M482" s="1655"/>
      <c r="N482" s="1655"/>
      <c r="O482" s="1655"/>
      <c r="P482" s="1655"/>
      <c r="Q482" s="2240"/>
    </row>
    <row r="483" spans="2:17" ht="15">
      <c r="B483" s="1666"/>
      <c r="C483" s="2239"/>
      <c r="D483" s="1740" t="s">
        <v>2431</v>
      </c>
      <c r="E483" s="1655"/>
      <c r="F483" s="1740" t="s">
        <v>2429</v>
      </c>
      <c r="G483" s="1655"/>
      <c r="H483" s="1655"/>
      <c r="I483" s="1655"/>
      <c r="J483" s="1655"/>
      <c r="K483" s="1655"/>
      <c r="L483" s="1655"/>
      <c r="M483" s="1655"/>
      <c r="N483" s="1655"/>
      <c r="O483" s="1655"/>
      <c r="P483" s="1655"/>
      <c r="Q483" s="2240"/>
    </row>
    <row r="484" spans="2:17" ht="15">
      <c r="B484" s="1666"/>
      <c r="C484" s="2239"/>
      <c r="D484" s="1740" t="s">
        <v>2432</v>
      </c>
      <c r="E484" s="1655"/>
      <c r="F484" s="1740" t="s">
        <v>20</v>
      </c>
      <c r="G484" s="1655"/>
      <c r="H484" s="1655"/>
      <c r="I484" s="1655"/>
      <c r="J484" s="1655"/>
      <c r="K484" s="1655"/>
      <c r="L484" s="1655"/>
      <c r="M484" s="1655"/>
      <c r="N484" s="1655"/>
      <c r="O484" s="1655"/>
      <c r="P484" s="1655"/>
      <c r="Q484" s="2240"/>
    </row>
    <row r="485" spans="2:17" ht="15">
      <c r="B485" s="1666"/>
      <c r="C485" s="2239" t="s">
        <v>2523</v>
      </c>
      <c r="D485" s="1740" t="s">
        <v>2428</v>
      </c>
      <c r="E485" s="1655"/>
      <c r="F485" s="1740" t="s">
        <v>2429</v>
      </c>
      <c r="G485" s="1655"/>
      <c r="H485" s="1655"/>
      <c r="I485" s="1655"/>
      <c r="J485" s="1655"/>
      <c r="K485" s="1655"/>
      <c r="L485" s="1655"/>
      <c r="M485" s="1655"/>
      <c r="N485" s="1655"/>
      <c r="O485" s="1655"/>
      <c r="P485" s="1655"/>
      <c r="Q485" s="2240"/>
    </row>
    <row r="486" spans="2:17" ht="15">
      <c r="B486" s="1666"/>
      <c r="C486" s="2239"/>
      <c r="D486" s="1740" t="s">
        <v>2430</v>
      </c>
      <c r="E486" s="1655"/>
      <c r="F486" s="1740" t="s">
        <v>2429</v>
      </c>
      <c r="G486" s="1655"/>
      <c r="H486" s="1655"/>
      <c r="I486" s="1655"/>
      <c r="J486" s="1655"/>
      <c r="K486" s="1655"/>
      <c r="L486" s="1655"/>
      <c r="M486" s="1655"/>
      <c r="N486" s="1655"/>
      <c r="O486" s="1655"/>
      <c r="P486" s="1655"/>
      <c r="Q486" s="2240"/>
    </row>
    <row r="487" spans="2:17" ht="15">
      <c r="B487" s="1666"/>
      <c r="C487" s="2239"/>
      <c r="D487" s="1740" t="s">
        <v>2431</v>
      </c>
      <c r="E487" s="1655"/>
      <c r="F487" s="1740" t="s">
        <v>2429</v>
      </c>
      <c r="G487" s="1655"/>
      <c r="H487" s="1655"/>
      <c r="I487" s="1655"/>
      <c r="J487" s="1655"/>
      <c r="K487" s="1655"/>
      <c r="L487" s="1655"/>
      <c r="M487" s="1655"/>
      <c r="N487" s="1655"/>
      <c r="O487" s="1655"/>
      <c r="P487" s="1655"/>
      <c r="Q487" s="2240"/>
    </row>
    <row r="488" spans="2:17" ht="15">
      <c r="B488" s="1666"/>
      <c r="C488" s="2239"/>
      <c r="D488" s="1740" t="s">
        <v>2432</v>
      </c>
      <c r="E488" s="1655"/>
      <c r="F488" s="1740" t="s">
        <v>20</v>
      </c>
      <c r="G488" s="1655"/>
      <c r="H488" s="1655"/>
      <c r="I488" s="1655"/>
      <c r="J488" s="1655"/>
      <c r="K488" s="1655"/>
      <c r="L488" s="1655"/>
      <c r="M488" s="1655"/>
      <c r="N488" s="1655"/>
      <c r="O488" s="1655"/>
      <c r="P488" s="1655"/>
      <c r="Q488" s="2240"/>
    </row>
    <row r="489" spans="2:17" ht="15">
      <c r="B489" s="1666"/>
      <c r="C489" s="2239" t="s">
        <v>2524</v>
      </c>
      <c r="D489" s="1740" t="s">
        <v>2428</v>
      </c>
      <c r="E489" s="1655"/>
      <c r="F489" s="1740" t="s">
        <v>2429</v>
      </c>
      <c r="G489" s="1655"/>
      <c r="H489" s="1655"/>
      <c r="I489" s="1655"/>
      <c r="J489" s="1655"/>
      <c r="K489" s="1655"/>
      <c r="L489" s="1655"/>
      <c r="M489" s="1655"/>
      <c r="N489" s="1655"/>
      <c r="O489" s="1655"/>
      <c r="P489" s="1655"/>
      <c r="Q489" s="2240"/>
    </row>
    <row r="490" spans="2:17" ht="15">
      <c r="B490" s="1666"/>
      <c r="C490" s="2239"/>
      <c r="D490" s="1740" t="s">
        <v>2430</v>
      </c>
      <c r="E490" s="1655"/>
      <c r="F490" s="1740" t="s">
        <v>2429</v>
      </c>
      <c r="G490" s="1655"/>
      <c r="H490" s="1655"/>
      <c r="I490" s="1655"/>
      <c r="J490" s="1655"/>
      <c r="K490" s="1655"/>
      <c r="L490" s="1655"/>
      <c r="M490" s="1655"/>
      <c r="N490" s="1655"/>
      <c r="O490" s="1655"/>
      <c r="P490" s="1655"/>
      <c r="Q490" s="2240"/>
    </row>
    <row r="491" spans="2:17" ht="15">
      <c r="B491" s="1666"/>
      <c r="C491" s="2239"/>
      <c r="D491" s="1740" t="s">
        <v>2431</v>
      </c>
      <c r="E491" s="1655"/>
      <c r="F491" s="1740" t="s">
        <v>2429</v>
      </c>
      <c r="G491" s="1655"/>
      <c r="H491" s="1655"/>
      <c r="I491" s="1655"/>
      <c r="J491" s="1655"/>
      <c r="K491" s="1655"/>
      <c r="L491" s="1655"/>
      <c r="M491" s="1655"/>
      <c r="N491" s="1655"/>
      <c r="O491" s="1655"/>
      <c r="P491" s="1655"/>
      <c r="Q491" s="2240"/>
    </row>
    <row r="492" spans="2:17" ht="15">
      <c r="B492" s="1666"/>
      <c r="C492" s="2239"/>
      <c r="D492" s="1740" t="s">
        <v>2432</v>
      </c>
      <c r="E492" s="1655"/>
      <c r="F492" s="1740" t="s">
        <v>20</v>
      </c>
      <c r="G492" s="1655"/>
      <c r="H492" s="1655"/>
      <c r="I492" s="1655"/>
      <c r="J492" s="1655"/>
      <c r="K492" s="1655"/>
      <c r="L492" s="1655"/>
      <c r="M492" s="1655"/>
      <c r="N492" s="1655"/>
      <c r="O492" s="1655"/>
      <c r="P492" s="1655"/>
      <c r="Q492" s="2240"/>
    </row>
    <row r="493" spans="2:17" ht="15">
      <c r="B493" s="1666"/>
      <c r="C493" s="2239" t="s">
        <v>2525</v>
      </c>
      <c r="D493" s="1740" t="s">
        <v>2428</v>
      </c>
      <c r="E493" s="1655"/>
      <c r="F493" s="1740" t="s">
        <v>2429</v>
      </c>
      <c r="G493" s="1655"/>
      <c r="H493" s="1655"/>
      <c r="I493" s="1655"/>
      <c r="J493" s="1655"/>
      <c r="K493" s="1655"/>
      <c r="L493" s="1655"/>
      <c r="M493" s="1655"/>
      <c r="N493" s="1655"/>
      <c r="O493" s="1655"/>
      <c r="P493" s="1655"/>
      <c r="Q493" s="2240"/>
    </row>
    <row r="494" spans="2:17" ht="15">
      <c r="B494" s="1666"/>
      <c r="C494" s="2239"/>
      <c r="D494" s="1740" t="s">
        <v>2430</v>
      </c>
      <c r="E494" s="1655"/>
      <c r="F494" s="1740" t="s">
        <v>2429</v>
      </c>
      <c r="G494" s="1655"/>
      <c r="H494" s="1655"/>
      <c r="I494" s="1655"/>
      <c r="J494" s="1655"/>
      <c r="K494" s="1655"/>
      <c r="L494" s="1655"/>
      <c r="M494" s="1655"/>
      <c r="N494" s="1655"/>
      <c r="O494" s="1655"/>
      <c r="P494" s="1655"/>
      <c r="Q494" s="2240"/>
    </row>
    <row r="495" spans="2:17" ht="15">
      <c r="B495" s="1666"/>
      <c r="C495" s="2239"/>
      <c r="D495" s="1740" t="s">
        <v>2431</v>
      </c>
      <c r="E495" s="1655"/>
      <c r="F495" s="1740" t="s">
        <v>2429</v>
      </c>
      <c r="G495" s="1655"/>
      <c r="H495" s="1655"/>
      <c r="I495" s="1655"/>
      <c r="J495" s="1655"/>
      <c r="K495" s="1655"/>
      <c r="L495" s="1655"/>
      <c r="M495" s="1655"/>
      <c r="N495" s="1655"/>
      <c r="O495" s="1655"/>
      <c r="P495" s="1655"/>
      <c r="Q495" s="2240"/>
    </row>
    <row r="496" spans="2:17" ht="15">
      <c r="B496" s="1666"/>
      <c r="C496" s="2239"/>
      <c r="D496" s="1740" t="s">
        <v>2432</v>
      </c>
      <c r="E496" s="1655"/>
      <c r="F496" s="1740" t="s">
        <v>20</v>
      </c>
      <c r="G496" s="1655"/>
      <c r="H496" s="1655"/>
      <c r="I496" s="1655"/>
      <c r="J496" s="1655"/>
      <c r="K496" s="1655"/>
      <c r="L496" s="1655"/>
      <c r="M496" s="1655"/>
      <c r="N496" s="1655"/>
      <c r="O496" s="1655"/>
      <c r="P496" s="1655"/>
      <c r="Q496" s="2240"/>
    </row>
    <row r="497" spans="2:17" ht="15">
      <c r="B497" s="1666"/>
      <c r="C497" s="2239" t="s">
        <v>2526</v>
      </c>
      <c r="D497" s="1740" t="s">
        <v>2428</v>
      </c>
      <c r="E497" s="1655"/>
      <c r="F497" s="1740" t="s">
        <v>2429</v>
      </c>
      <c r="G497" s="1655"/>
      <c r="H497" s="1655"/>
      <c r="I497" s="1655"/>
      <c r="J497" s="1655"/>
      <c r="K497" s="1655"/>
      <c r="L497" s="1655"/>
      <c r="M497" s="1655"/>
      <c r="N497" s="1655"/>
      <c r="O497" s="1655"/>
      <c r="P497" s="1655"/>
      <c r="Q497" s="2240"/>
    </row>
    <row r="498" spans="2:17" ht="15">
      <c r="B498" s="1666"/>
      <c r="C498" s="2239"/>
      <c r="D498" s="1740" t="s">
        <v>2430</v>
      </c>
      <c r="E498" s="1655"/>
      <c r="F498" s="1740" t="s">
        <v>2429</v>
      </c>
      <c r="G498" s="1655"/>
      <c r="H498" s="1655"/>
      <c r="I498" s="1655"/>
      <c r="J498" s="1655"/>
      <c r="K498" s="1655"/>
      <c r="L498" s="1655"/>
      <c r="M498" s="1655"/>
      <c r="N498" s="1655"/>
      <c r="O498" s="1655"/>
      <c r="P498" s="1655"/>
      <c r="Q498" s="2240"/>
    </row>
    <row r="499" spans="2:17" ht="15">
      <c r="B499" s="1666"/>
      <c r="C499" s="2239"/>
      <c r="D499" s="1740" t="s">
        <v>2431</v>
      </c>
      <c r="E499" s="1655"/>
      <c r="F499" s="1740" t="s">
        <v>2429</v>
      </c>
      <c r="G499" s="1655"/>
      <c r="H499" s="1655"/>
      <c r="I499" s="1655"/>
      <c r="J499" s="1655"/>
      <c r="K499" s="1655"/>
      <c r="L499" s="1655"/>
      <c r="M499" s="1655"/>
      <c r="N499" s="1655"/>
      <c r="O499" s="1655"/>
      <c r="P499" s="1655"/>
      <c r="Q499" s="2240"/>
    </row>
    <row r="500" spans="2:17" ht="15">
      <c r="B500" s="1666"/>
      <c r="C500" s="2239"/>
      <c r="D500" s="1740" t="s">
        <v>2432</v>
      </c>
      <c r="E500" s="1655"/>
      <c r="F500" s="1740" t="s">
        <v>20</v>
      </c>
      <c r="G500" s="1655"/>
      <c r="H500" s="1655"/>
      <c r="I500" s="1655"/>
      <c r="J500" s="1655"/>
      <c r="K500" s="1655"/>
      <c r="L500" s="1655"/>
      <c r="M500" s="1655"/>
      <c r="N500" s="1655"/>
      <c r="O500" s="1655"/>
      <c r="P500" s="1655"/>
      <c r="Q500" s="2240"/>
    </row>
    <row r="501" spans="2:17" ht="15">
      <c r="B501" s="1666"/>
      <c r="C501" s="2239" t="s">
        <v>2527</v>
      </c>
      <c r="D501" s="1740" t="s">
        <v>2428</v>
      </c>
      <c r="E501" s="1655"/>
      <c r="F501" s="1740" t="s">
        <v>2429</v>
      </c>
      <c r="G501" s="1655"/>
      <c r="H501" s="1655"/>
      <c r="I501" s="1655"/>
      <c r="J501" s="1655"/>
      <c r="K501" s="1655"/>
      <c r="L501" s="1655"/>
      <c r="M501" s="1655"/>
      <c r="N501" s="1655"/>
      <c r="O501" s="1655"/>
      <c r="P501" s="1655"/>
      <c r="Q501" s="2240"/>
    </row>
    <row r="502" spans="2:17" ht="15">
      <c r="B502" s="1666"/>
      <c r="C502" s="2239"/>
      <c r="D502" s="1740" t="s">
        <v>2430</v>
      </c>
      <c r="E502" s="1655"/>
      <c r="F502" s="1740" t="s">
        <v>2429</v>
      </c>
      <c r="G502" s="1655"/>
      <c r="H502" s="1655"/>
      <c r="I502" s="1655"/>
      <c r="J502" s="1655"/>
      <c r="K502" s="1655"/>
      <c r="L502" s="1655"/>
      <c r="M502" s="1655"/>
      <c r="N502" s="1655"/>
      <c r="O502" s="1655"/>
      <c r="P502" s="1655"/>
      <c r="Q502" s="2240"/>
    </row>
    <row r="503" spans="2:17" ht="15">
      <c r="B503" s="1666"/>
      <c r="C503" s="2239"/>
      <c r="D503" s="1740" t="s">
        <v>2431</v>
      </c>
      <c r="E503" s="1655"/>
      <c r="F503" s="1740" t="s">
        <v>2429</v>
      </c>
      <c r="G503" s="1655"/>
      <c r="H503" s="1655"/>
      <c r="I503" s="1655"/>
      <c r="J503" s="1655"/>
      <c r="K503" s="1655"/>
      <c r="L503" s="1655"/>
      <c r="M503" s="1655"/>
      <c r="N503" s="1655"/>
      <c r="O503" s="1655"/>
      <c r="P503" s="1655"/>
      <c r="Q503" s="2240"/>
    </row>
    <row r="504" spans="2:17" ht="15">
      <c r="B504" s="1666"/>
      <c r="C504" s="2239"/>
      <c r="D504" s="1740" t="s">
        <v>2432</v>
      </c>
      <c r="E504" s="1655"/>
      <c r="F504" s="1740" t="s">
        <v>20</v>
      </c>
      <c r="G504" s="1655"/>
      <c r="H504" s="1655"/>
      <c r="I504" s="1655"/>
      <c r="J504" s="1655"/>
      <c r="K504" s="1655"/>
      <c r="L504" s="1655"/>
      <c r="M504" s="1655"/>
      <c r="N504" s="1655"/>
      <c r="O504" s="1655"/>
      <c r="P504" s="1655"/>
      <c r="Q504" s="2240"/>
    </row>
    <row r="505" spans="2:17" ht="15">
      <c r="B505" s="1666"/>
      <c r="C505" s="2239" t="s">
        <v>2528</v>
      </c>
      <c r="D505" s="1740" t="s">
        <v>2428</v>
      </c>
      <c r="E505" s="1655"/>
      <c r="F505" s="1740" t="s">
        <v>2429</v>
      </c>
      <c r="G505" s="1655"/>
      <c r="H505" s="1655"/>
      <c r="I505" s="1655"/>
      <c r="J505" s="1655"/>
      <c r="K505" s="1655"/>
      <c r="L505" s="1655"/>
      <c r="M505" s="1655"/>
      <c r="N505" s="1655"/>
      <c r="O505" s="1655"/>
      <c r="P505" s="1655"/>
      <c r="Q505" s="2240"/>
    </row>
    <row r="506" spans="2:17" ht="15">
      <c r="B506" s="1666"/>
      <c r="C506" s="2239"/>
      <c r="D506" s="1740" t="s">
        <v>2430</v>
      </c>
      <c r="E506" s="1655"/>
      <c r="F506" s="1740" t="s">
        <v>2429</v>
      </c>
      <c r="G506" s="1655"/>
      <c r="H506" s="1655"/>
      <c r="I506" s="1655"/>
      <c r="J506" s="1655"/>
      <c r="K506" s="1655"/>
      <c r="L506" s="1655"/>
      <c r="M506" s="1655"/>
      <c r="N506" s="1655"/>
      <c r="O506" s="1655"/>
      <c r="P506" s="1655"/>
      <c r="Q506" s="2240"/>
    </row>
    <row r="507" spans="2:17" ht="15">
      <c r="B507" s="1666"/>
      <c r="C507" s="2239"/>
      <c r="D507" s="1740" t="s">
        <v>2431</v>
      </c>
      <c r="E507" s="1655"/>
      <c r="F507" s="1740" t="s">
        <v>2429</v>
      </c>
      <c r="G507" s="1655"/>
      <c r="H507" s="1655"/>
      <c r="I507" s="1655"/>
      <c r="J507" s="1655"/>
      <c r="K507" s="1655"/>
      <c r="L507" s="1655"/>
      <c r="M507" s="1655"/>
      <c r="N507" s="1655"/>
      <c r="O507" s="1655"/>
      <c r="P507" s="1655"/>
      <c r="Q507" s="2240"/>
    </row>
    <row r="508" spans="2:17" ht="15">
      <c r="B508" s="1666"/>
      <c r="C508" s="2239"/>
      <c r="D508" s="1740" t="s">
        <v>2432</v>
      </c>
      <c r="E508" s="1655"/>
      <c r="F508" s="1740" t="s">
        <v>20</v>
      </c>
      <c r="G508" s="1655"/>
      <c r="H508" s="1655"/>
      <c r="I508" s="1655"/>
      <c r="J508" s="1655"/>
      <c r="K508" s="1655"/>
      <c r="L508" s="1655"/>
      <c r="M508" s="1655"/>
      <c r="N508" s="1655"/>
      <c r="O508" s="1655"/>
      <c r="P508" s="1655"/>
      <c r="Q508" s="2240"/>
    </row>
    <row r="509" spans="2:17" ht="15">
      <c r="B509" s="1666"/>
      <c r="C509" s="2239" t="s">
        <v>2529</v>
      </c>
      <c r="D509" s="1740" t="s">
        <v>2428</v>
      </c>
      <c r="E509" s="1655"/>
      <c r="F509" s="1740" t="s">
        <v>2429</v>
      </c>
      <c r="G509" s="1655"/>
      <c r="H509" s="1655"/>
      <c r="I509" s="1655"/>
      <c r="J509" s="1655"/>
      <c r="K509" s="1655"/>
      <c r="L509" s="1655"/>
      <c r="M509" s="1655"/>
      <c r="N509" s="1655"/>
      <c r="O509" s="1655"/>
      <c r="P509" s="1655"/>
      <c r="Q509" s="2240"/>
    </row>
    <row r="510" spans="2:17" ht="15">
      <c r="B510" s="1666"/>
      <c r="C510" s="2239"/>
      <c r="D510" s="1740" t="s">
        <v>2430</v>
      </c>
      <c r="E510" s="1655"/>
      <c r="F510" s="1740" t="s">
        <v>2429</v>
      </c>
      <c r="G510" s="1655"/>
      <c r="H510" s="1655"/>
      <c r="I510" s="1655"/>
      <c r="J510" s="1655"/>
      <c r="K510" s="1655"/>
      <c r="L510" s="1655"/>
      <c r="M510" s="1655"/>
      <c r="N510" s="1655"/>
      <c r="O510" s="1655"/>
      <c r="P510" s="1655"/>
      <c r="Q510" s="2240"/>
    </row>
    <row r="511" spans="2:17" ht="15">
      <c r="B511" s="1666"/>
      <c r="C511" s="2239"/>
      <c r="D511" s="1740" t="s">
        <v>2431</v>
      </c>
      <c r="E511" s="1655"/>
      <c r="F511" s="1740" t="s">
        <v>2429</v>
      </c>
      <c r="G511" s="1655"/>
      <c r="H511" s="1655"/>
      <c r="I511" s="1655"/>
      <c r="J511" s="1655"/>
      <c r="K511" s="1655"/>
      <c r="L511" s="1655"/>
      <c r="M511" s="1655"/>
      <c r="N511" s="1655"/>
      <c r="O511" s="1655"/>
      <c r="P511" s="1655"/>
      <c r="Q511" s="2240"/>
    </row>
    <row r="512" spans="2:17" ht="15">
      <c r="B512" s="1666"/>
      <c r="C512" s="2239"/>
      <c r="D512" s="1740" t="s">
        <v>2432</v>
      </c>
      <c r="E512" s="1655"/>
      <c r="F512" s="1740" t="s">
        <v>20</v>
      </c>
      <c r="G512" s="1655"/>
      <c r="H512" s="1655"/>
      <c r="I512" s="1655"/>
      <c r="J512" s="1655"/>
      <c r="K512" s="1655"/>
      <c r="L512" s="1655"/>
      <c r="M512" s="1655"/>
      <c r="N512" s="1655"/>
      <c r="O512" s="1655"/>
      <c r="P512" s="1655"/>
      <c r="Q512" s="2240"/>
    </row>
    <row r="513" spans="2:17" ht="15">
      <c r="B513" s="2243"/>
      <c r="C513" s="2239" t="s">
        <v>2530</v>
      </c>
      <c r="D513" s="1740" t="s">
        <v>2428</v>
      </c>
      <c r="E513" s="1655"/>
      <c r="F513" s="1740" t="s">
        <v>2429</v>
      </c>
      <c r="G513" s="1655"/>
      <c r="H513" s="1655"/>
      <c r="I513" s="1655"/>
      <c r="J513" s="1655"/>
      <c r="K513" s="1655"/>
      <c r="L513" s="1655"/>
      <c r="M513" s="1655"/>
      <c r="N513" s="1655"/>
      <c r="O513" s="1655"/>
      <c r="P513" s="1655"/>
      <c r="Q513" s="2240"/>
    </row>
    <row r="514" spans="2:17" ht="15">
      <c r="B514" s="2243"/>
      <c r="C514" s="2239"/>
      <c r="D514" s="1740" t="s">
        <v>2430</v>
      </c>
      <c r="E514" s="1655"/>
      <c r="F514" s="1740" t="s">
        <v>2429</v>
      </c>
      <c r="G514" s="1655"/>
      <c r="H514" s="1655"/>
      <c r="I514" s="1655"/>
      <c r="J514" s="1655"/>
      <c r="K514" s="1655"/>
      <c r="L514" s="1655"/>
      <c r="M514" s="1655"/>
      <c r="N514" s="1655"/>
      <c r="O514" s="1655"/>
      <c r="P514" s="1655"/>
      <c r="Q514" s="2240"/>
    </row>
    <row r="515" spans="2:17" ht="15">
      <c r="B515" s="2243"/>
      <c r="C515" s="2239"/>
      <c r="D515" s="1740" t="s">
        <v>2431</v>
      </c>
      <c r="E515" s="1655"/>
      <c r="F515" s="1740" t="s">
        <v>2429</v>
      </c>
      <c r="G515" s="1655"/>
      <c r="H515" s="1655"/>
      <c r="I515" s="1655"/>
      <c r="J515" s="1655"/>
      <c r="K515" s="1655"/>
      <c r="L515" s="1655"/>
      <c r="M515" s="1655"/>
      <c r="N515" s="1655"/>
      <c r="O515" s="1655"/>
      <c r="P515" s="1655"/>
      <c r="Q515" s="2240"/>
    </row>
    <row r="516" spans="2:17" ht="15">
      <c r="B516" s="2243"/>
      <c r="C516" s="2239"/>
      <c r="D516" s="1740" t="s">
        <v>2432</v>
      </c>
      <c r="E516" s="1655"/>
      <c r="F516" s="1740" t="s">
        <v>20</v>
      </c>
      <c r="G516" s="1655"/>
      <c r="H516" s="1655"/>
      <c r="I516" s="1655"/>
      <c r="J516" s="1655"/>
      <c r="K516" s="1655"/>
      <c r="L516" s="1655"/>
      <c r="M516" s="1655"/>
      <c r="N516" s="1655"/>
      <c r="O516" s="1655"/>
      <c r="P516" s="1655"/>
      <c r="Q516" s="2240"/>
    </row>
    <row r="517" spans="2:17" ht="15">
      <c r="B517" s="2243"/>
      <c r="C517" s="2239" t="s">
        <v>2531</v>
      </c>
      <c r="D517" s="1740" t="s">
        <v>2428</v>
      </c>
      <c r="E517" s="1655"/>
      <c r="F517" s="1740" t="s">
        <v>2429</v>
      </c>
      <c r="G517" s="1655"/>
      <c r="H517" s="1655"/>
      <c r="I517" s="1655"/>
      <c r="J517" s="1655"/>
      <c r="K517" s="1655"/>
      <c r="L517" s="1655"/>
      <c r="M517" s="1655"/>
      <c r="N517" s="1655"/>
      <c r="O517" s="1655"/>
      <c r="P517" s="1655"/>
      <c r="Q517" s="2240"/>
    </row>
    <row r="518" spans="2:17" ht="15">
      <c r="B518" s="2243"/>
      <c r="C518" s="2239"/>
      <c r="D518" s="1740" t="s">
        <v>2430</v>
      </c>
      <c r="E518" s="1655"/>
      <c r="F518" s="1740" t="s">
        <v>2429</v>
      </c>
      <c r="G518" s="1655"/>
      <c r="H518" s="1655"/>
      <c r="I518" s="1655"/>
      <c r="J518" s="1655"/>
      <c r="K518" s="1655"/>
      <c r="L518" s="1655"/>
      <c r="M518" s="1655"/>
      <c r="N518" s="1655"/>
      <c r="O518" s="1655"/>
      <c r="P518" s="1655"/>
      <c r="Q518" s="2240"/>
    </row>
    <row r="519" spans="2:17" ht="15">
      <c r="B519" s="2243"/>
      <c r="C519" s="2239"/>
      <c r="D519" s="1740" t="s">
        <v>2431</v>
      </c>
      <c r="E519" s="1655"/>
      <c r="F519" s="1740" t="s">
        <v>2429</v>
      </c>
      <c r="G519" s="1655"/>
      <c r="H519" s="1655"/>
      <c r="I519" s="1655"/>
      <c r="J519" s="1655"/>
      <c r="K519" s="1655"/>
      <c r="L519" s="1655"/>
      <c r="M519" s="1655"/>
      <c r="N519" s="1655"/>
      <c r="O519" s="1655"/>
      <c r="P519" s="1655"/>
      <c r="Q519" s="2240"/>
    </row>
    <row r="520" spans="2:17" ht="15">
      <c r="B520" s="2243"/>
      <c r="C520" s="2239"/>
      <c r="D520" s="1740" t="s">
        <v>2432</v>
      </c>
      <c r="E520" s="1655"/>
      <c r="F520" s="1740" t="s">
        <v>20</v>
      </c>
      <c r="G520" s="1655"/>
      <c r="H520" s="1655"/>
      <c r="I520" s="1655"/>
      <c r="J520" s="1655"/>
      <c r="K520" s="1655"/>
      <c r="L520" s="1655"/>
      <c r="M520" s="1655"/>
      <c r="N520" s="1655"/>
      <c r="O520" s="1655"/>
      <c r="P520" s="1655"/>
      <c r="Q520" s="2240"/>
    </row>
    <row r="521" spans="2:17" ht="15">
      <c r="B521" s="2243"/>
      <c r="C521" s="2239" t="s">
        <v>2532</v>
      </c>
      <c r="D521" s="1740" t="s">
        <v>2428</v>
      </c>
      <c r="E521" s="1655"/>
      <c r="F521" s="1740" t="s">
        <v>2429</v>
      </c>
      <c r="G521" s="1655"/>
      <c r="H521" s="1655"/>
      <c r="I521" s="1655"/>
      <c r="J521" s="1655"/>
      <c r="K521" s="1655"/>
      <c r="L521" s="1655"/>
      <c r="M521" s="1655"/>
      <c r="N521" s="1655"/>
      <c r="O521" s="1655"/>
      <c r="P521" s="1655"/>
      <c r="Q521" s="2240"/>
    </row>
    <row r="522" spans="2:17" ht="15">
      <c r="B522" s="2243"/>
      <c r="C522" s="2239"/>
      <c r="D522" s="1740" t="s">
        <v>2430</v>
      </c>
      <c r="E522" s="1655"/>
      <c r="F522" s="1740" t="s">
        <v>2429</v>
      </c>
      <c r="G522" s="1655"/>
      <c r="H522" s="1655"/>
      <c r="I522" s="1655"/>
      <c r="J522" s="1655"/>
      <c r="K522" s="1655"/>
      <c r="L522" s="1655"/>
      <c r="M522" s="1655"/>
      <c r="N522" s="1655"/>
      <c r="O522" s="1655"/>
      <c r="P522" s="1655"/>
      <c r="Q522" s="2240"/>
    </row>
    <row r="523" spans="2:17" ht="15">
      <c r="B523" s="2243"/>
      <c r="C523" s="2239"/>
      <c r="D523" s="1740" t="s">
        <v>2431</v>
      </c>
      <c r="E523" s="1655"/>
      <c r="F523" s="1740" t="s">
        <v>2429</v>
      </c>
      <c r="G523" s="1655"/>
      <c r="H523" s="1655"/>
      <c r="I523" s="1655"/>
      <c r="J523" s="1655"/>
      <c r="K523" s="1655"/>
      <c r="L523" s="1655"/>
      <c r="M523" s="1655"/>
      <c r="N523" s="1655"/>
      <c r="O523" s="1655"/>
      <c r="P523" s="1655"/>
      <c r="Q523" s="2240"/>
    </row>
    <row r="524" spans="2:17" ht="15">
      <c r="B524" s="2243"/>
      <c r="C524" s="2239"/>
      <c r="D524" s="1740" t="s">
        <v>2432</v>
      </c>
      <c r="E524" s="1655"/>
      <c r="F524" s="1740" t="s">
        <v>20</v>
      </c>
      <c r="G524" s="1655"/>
      <c r="H524" s="1655"/>
      <c r="I524" s="1655"/>
      <c r="J524" s="1655"/>
      <c r="K524" s="1655"/>
      <c r="L524" s="1655"/>
      <c r="M524" s="1655"/>
      <c r="N524" s="1655"/>
      <c r="O524" s="1655"/>
      <c r="P524" s="1655"/>
      <c r="Q524" s="2240"/>
    </row>
    <row r="525" spans="2:17" ht="15">
      <c r="B525" s="2243"/>
      <c r="C525" s="2239" t="s">
        <v>2533</v>
      </c>
      <c r="D525" s="1740" t="s">
        <v>2428</v>
      </c>
      <c r="E525" s="1655"/>
      <c r="F525" s="1740" t="s">
        <v>2429</v>
      </c>
      <c r="G525" s="1655"/>
      <c r="H525" s="1655"/>
      <c r="I525" s="1655"/>
      <c r="J525" s="1655"/>
      <c r="K525" s="1655"/>
      <c r="L525" s="1655"/>
      <c r="M525" s="1655"/>
      <c r="N525" s="1655"/>
      <c r="O525" s="1655"/>
      <c r="P525" s="1655"/>
      <c r="Q525" s="2240"/>
    </row>
    <row r="526" spans="2:17" ht="15">
      <c r="B526" s="2243"/>
      <c r="C526" s="2239"/>
      <c r="D526" s="1740" t="s">
        <v>2430</v>
      </c>
      <c r="E526" s="1655"/>
      <c r="F526" s="1740" t="s">
        <v>2429</v>
      </c>
      <c r="G526" s="1655"/>
      <c r="H526" s="1655"/>
      <c r="I526" s="1655"/>
      <c r="J526" s="1655"/>
      <c r="K526" s="1655"/>
      <c r="L526" s="1655"/>
      <c r="M526" s="1655"/>
      <c r="N526" s="1655"/>
      <c r="O526" s="1655"/>
      <c r="P526" s="1655"/>
      <c r="Q526" s="2240"/>
    </row>
    <row r="527" spans="2:17" ht="15">
      <c r="B527" s="2243"/>
      <c r="C527" s="2239"/>
      <c r="D527" s="1740" t="s">
        <v>2431</v>
      </c>
      <c r="E527" s="1655"/>
      <c r="F527" s="1740" t="s">
        <v>2429</v>
      </c>
      <c r="G527" s="1655"/>
      <c r="H527" s="1655"/>
      <c r="I527" s="1655"/>
      <c r="J527" s="1655"/>
      <c r="K527" s="1655"/>
      <c r="L527" s="1655"/>
      <c r="M527" s="1655"/>
      <c r="N527" s="1655"/>
      <c r="O527" s="1655"/>
      <c r="P527" s="1655"/>
      <c r="Q527" s="2240"/>
    </row>
    <row r="528" spans="2:17" ht="15">
      <c r="B528" s="2243"/>
      <c r="C528" s="2239"/>
      <c r="D528" s="1740" t="s">
        <v>2432</v>
      </c>
      <c r="E528" s="1655"/>
      <c r="F528" s="1740" t="s">
        <v>20</v>
      </c>
      <c r="G528" s="1655"/>
      <c r="H528" s="1655"/>
      <c r="I528" s="1655"/>
      <c r="J528" s="1655"/>
      <c r="K528" s="1655"/>
      <c r="L528" s="1655"/>
      <c r="M528" s="1655"/>
      <c r="N528" s="1655"/>
      <c r="O528" s="1655"/>
      <c r="P528" s="1655"/>
      <c r="Q528" s="2240"/>
    </row>
    <row r="529" spans="2:17" ht="15">
      <c r="B529" s="2243"/>
      <c r="C529" s="2239" t="s">
        <v>2534</v>
      </c>
      <c r="D529" s="1740" t="s">
        <v>2428</v>
      </c>
      <c r="E529" s="1655"/>
      <c r="F529" s="1740" t="s">
        <v>2429</v>
      </c>
      <c r="G529" s="1655"/>
      <c r="H529" s="1655"/>
      <c r="I529" s="1655"/>
      <c r="J529" s="1655"/>
      <c r="K529" s="1655"/>
      <c r="L529" s="1655"/>
      <c r="M529" s="1655"/>
      <c r="N529" s="1655"/>
      <c r="O529" s="1655"/>
      <c r="P529" s="1655"/>
      <c r="Q529" s="2240"/>
    </row>
    <row r="530" spans="2:17" ht="15">
      <c r="B530" s="2243"/>
      <c r="C530" s="2239"/>
      <c r="D530" s="1740" t="s">
        <v>2430</v>
      </c>
      <c r="E530" s="1655"/>
      <c r="F530" s="1740" t="s">
        <v>2429</v>
      </c>
      <c r="G530" s="1655"/>
      <c r="H530" s="1655"/>
      <c r="I530" s="1655"/>
      <c r="J530" s="1655"/>
      <c r="K530" s="1655"/>
      <c r="L530" s="1655"/>
      <c r="M530" s="1655"/>
      <c r="N530" s="1655"/>
      <c r="O530" s="1655"/>
      <c r="P530" s="1655"/>
      <c r="Q530" s="2240"/>
    </row>
    <row r="531" spans="2:17" ht="15">
      <c r="B531" s="2243"/>
      <c r="C531" s="2239"/>
      <c r="D531" s="1740" t="s">
        <v>2431</v>
      </c>
      <c r="E531" s="1655"/>
      <c r="F531" s="1740" t="s">
        <v>2429</v>
      </c>
      <c r="G531" s="1655"/>
      <c r="H531" s="1655"/>
      <c r="I531" s="1655"/>
      <c r="J531" s="1655"/>
      <c r="K531" s="1655"/>
      <c r="L531" s="1655"/>
      <c r="M531" s="1655"/>
      <c r="N531" s="1655"/>
      <c r="O531" s="1655"/>
      <c r="P531" s="1655"/>
      <c r="Q531" s="2240"/>
    </row>
    <row r="532" spans="2:17" ht="15">
      <c r="B532" s="2243"/>
      <c r="C532" s="2239"/>
      <c r="D532" s="1740" t="s">
        <v>2432</v>
      </c>
      <c r="E532" s="1655"/>
      <c r="F532" s="1740" t="s">
        <v>20</v>
      </c>
      <c r="G532" s="1655"/>
      <c r="H532" s="1655"/>
      <c r="I532" s="1655"/>
      <c r="J532" s="1655"/>
      <c r="K532" s="1655"/>
      <c r="L532" s="1655"/>
      <c r="M532" s="1655"/>
      <c r="N532" s="1655"/>
      <c r="O532" s="1655"/>
      <c r="P532" s="1655"/>
      <c r="Q532" s="2240"/>
    </row>
    <row r="533" spans="2:17" ht="15">
      <c r="B533" s="2243"/>
      <c r="C533" s="2239" t="s">
        <v>2535</v>
      </c>
      <c r="D533" s="1740" t="s">
        <v>2428</v>
      </c>
      <c r="E533" s="1655"/>
      <c r="F533" s="1740" t="s">
        <v>2429</v>
      </c>
      <c r="G533" s="1655"/>
      <c r="H533" s="1655"/>
      <c r="I533" s="1655"/>
      <c r="J533" s="1655"/>
      <c r="K533" s="1655"/>
      <c r="L533" s="1655"/>
      <c r="M533" s="1655"/>
      <c r="N533" s="1655"/>
      <c r="O533" s="1655"/>
      <c r="P533" s="1655"/>
      <c r="Q533" s="2240"/>
    </row>
    <row r="534" spans="2:17" ht="15">
      <c r="B534" s="2243"/>
      <c r="C534" s="2239"/>
      <c r="D534" s="1740" t="s">
        <v>2430</v>
      </c>
      <c r="E534" s="1655"/>
      <c r="F534" s="1740" t="s">
        <v>2429</v>
      </c>
      <c r="G534" s="1655"/>
      <c r="H534" s="1655"/>
      <c r="I534" s="1655"/>
      <c r="J534" s="1655"/>
      <c r="K534" s="1655"/>
      <c r="L534" s="1655"/>
      <c r="M534" s="1655"/>
      <c r="N534" s="1655"/>
      <c r="O534" s="1655"/>
      <c r="P534" s="1655"/>
      <c r="Q534" s="2240"/>
    </row>
    <row r="535" spans="2:17" ht="15">
      <c r="B535" s="2243"/>
      <c r="C535" s="2239"/>
      <c r="D535" s="1740" t="s">
        <v>2431</v>
      </c>
      <c r="E535" s="1655"/>
      <c r="F535" s="1740" t="s">
        <v>2429</v>
      </c>
      <c r="G535" s="1655"/>
      <c r="H535" s="1655"/>
      <c r="I535" s="1655"/>
      <c r="J535" s="1655"/>
      <c r="K535" s="1655"/>
      <c r="L535" s="1655"/>
      <c r="M535" s="1655"/>
      <c r="N535" s="1655"/>
      <c r="O535" s="1655"/>
      <c r="P535" s="1655"/>
      <c r="Q535" s="2240"/>
    </row>
    <row r="536" spans="2:17" ht="15">
      <c r="B536" s="2243"/>
      <c r="C536" s="2239"/>
      <c r="D536" s="1740" t="s">
        <v>2432</v>
      </c>
      <c r="E536" s="1655"/>
      <c r="F536" s="1740" t="s">
        <v>20</v>
      </c>
      <c r="G536" s="1655"/>
      <c r="H536" s="1655"/>
      <c r="I536" s="1655"/>
      <c r="J536" s="1655"/>
      <c r="K536" s="1655"/>
      <c r="L536" s="1655"/>
      <c r="M536" s="1655"/>
      <c r="N536" s="1655"/>
      <c r="O536" s="1655"/>
      <c r="P536" s="1655"/>
      <c r="Q536" s="2240"/>
    </row>
    <row r="537" spans="2:17" ht="15">
      <c r="B537" s="2243"/>
      <c r="C537" s="2239" t="s">
        <v>2536</v>
      </c>
      <c r="D537" s="1740" t="s">
        <v>2428</v>
      </c>
      <c r="E537" s="1655"/>
      <c r="F537" s="1740" t="s">
        <v>2429</v>
      </c>
      <c r="G537" s="1655"/>
      <c r="H537" s="1655"/>
      <c r="I537" s="1655"/>
      <c r="J537" s="1655"/>
      <c r="K537" s="1655"/>
      <c r="L537" s="1655"/>
      <c r="M537" s="1655"/>
      <c r="N537" s="1655"/>
      <c r="O537" s="1655"/>
      <c r="P537" s="1655"/>
      <c r="Q537" s="2240"/>
    </row>
    <row r="538" spans="2:17" ht="15">
      <c r="B538" s="2243"/>
      <c r="C538" s="2239"/>
      <c r="D538" s="1740" t="s">
        <v>2430</v>
      </c>
      <c r="E538" s="1655"/>
      <c r="F538" s="1740" t="s">
        <v>2429</v>
      </c>
      <c r="G538" s="1655"/>
      <c r="H538" s="1655"/>
      <c r="I538" s="1655"/>
      <c r="J538" s="1655"/>
      <c r="K538" s="1655"/>
      <c r="L538" s="1655"/>
      <c r="M538" s="1655"/>
      <c r="N538" s="1655"/>
      <c r="O538" s="1655"/>
      <c r="P538" s="1655"/>
      <c r="Q538" s="2240"/>
    </row>
    <row r="539" spans="2:17" ht="15">
      <c r="B539" s="2243"/>
      <c r="C539" s="2239"/>
      <c r="D539" s="1740" t="s">
        <v>2431</v>
      </c>
      <c r="E539" s="1655"/>
      <c r="F539" s="1740" t="s">
        <v>2429</v>
      </c>
      <c r="G539" s="1655"/>
      <c r="H539" s="1655"/>
      <c r="I539" s="1655"/>
      <c r="J539" s="1655"/>
      <c r="K539" s="1655"/>
      <c r="L539" s="1655"/>
      <c r="M539" s="1655"/>
      <c r="N539" s="1655"/>
      <c r="O539" s="1655"/>
      <c r="P539" s="1655"/>
      <c r="Q539" s="2240"/>
    </row>
    <row r="540" spans="2:17" ht="15">
      <c r="B540" s="2243"/>
      <c r="C540" s="2239"/>
      <c r="D540" s="1740" t="s">
        <v>2432</v>
      </c>
      <c r="E540" s="1655"/>
      <c r="F540" s="1740" t="s">
        <v>20</v>
      </c>
      <c r="G540" s="1655"/>
      <c r="H540" s="1655"/>
      <c r="I540" s="1655"/>
      <c r="J540" s="1655"/>
      <c r="K540" s="1655"/>
      <c r="L540" s="1655"/>
      <c r="M540" s="1655"/>
      <c r="N540" s="1655"/>
      <c r="O540" s="1655"/>
      <c r="P540" s="1655"/>
      <c r="Q540" s="2240"/>
    </row>
    <row r="541" spans="2:17" ht="15">
      <c r="B541" s="2243"/>
      <c r="C541" s="2239" t="s">
        <v>2537</v>
      </c>
      <c r="D541" s="1740" t="s">
        <v>2428</v>
      </c>
      <c r="E541" s="1655"/>
      <c r="F541" s="1740" t="s">
        <v>2429</v>
      </c>
      <c r="G541" s="1655"/>
      <c r="H541" s="1655"/>
      <c r="I541" s="1655"/>
      <c r="J541" s="1655"/>
      <c r="K541" s="1655"/>
      <c r="L541" s="1655"/>
      <c r="M541" s="1655"/>
      <c r="N541" s="1655"/>
      <c r="O541" s="1655"/>
      <c r="P541" s="1655"/>
      <c r="Q541" s="2240"/>
    </row>
    <row r="542" spans="2:17" ht="15">
      <c r="B542" s="2243"/>
      <c r="C542" s="2239"/>
      <c r="D542" s="1740" t="s">
        <v>2430</v>
      </c>
      <c r="E542" s="1655"/>
      <c r="F542" s="1740" t="s">
        <v>2429</v>
      </c>
      <c r="G542" s="1655"/>
      <c r="H542" s="1655"/>
      <c r="I542" s="1655"/>
      <c r="J542" s="1655"/>
      <c r="K542" s="1655"/>
      <c r="L542" s="1655"/>
      <c r="M542" s="1655"/>
      <c r="N542" s="1655"/>
      <c r="O542" s="1655"/>
      <c r="P542" s="1655"/>
      <c r="Q542" s="2240"/>
    </row>
    <row r="543" spans="2:17" ht="15">
      <c r="B543" s="2243"/>
      <c r="C543" s="2239"/>
      <c r="D543" s="1740" t="s">
        <v>2431</v>
      </c>
      <c r="E543" s="1655"/>
      <c r="F543" s="1740" t="s">
        <v>2429</v>
      </c>
      <c r="G543" s="1655"/>
      <c r="H543" s="1655"/>
      <c r="I543" s="1655"/>
      <c r="J543" s="1655"/>
      <c r="K543" s="1655"/>
      <c r="L543" s="1655"/>
      <c r="M543" s="1655"/>
      <c r="N543" s="1655"/>
      <c r="O543" s="1655"/>
      <c r="P543" s="1655"/>
      <c r="Q543" s="2240"/>
    </row>
    <row r="544" spans="2:17" ht="15">
      <c r="B544" s="2243"/>
      <c r="C544" s="2239"/>
      <c r="D544" s="1740" t="s">
        <v>2432</v>
      </c>
      <c r="E544" s="1655"/>
      <c r="F544" s="1740" t="s">
        <v>20</v>
      </c>
      <c r="G544" s="1655"/>
      <c r="H544" s="1655"/>
      <c r="I544" s="1655"/>
      <c r="J544" s="1655"/>
      <c r="K544" s="1655"/>
      <c r="L544" s="1655"/>
      <c r="M544" s="1655"/>
      <c r="N544" s="1655"/>
      <c r="O544" s="1655"/>
      <c r="P544" s="1655"/>
      <c r="Q544" s="2240"/>
    </row>
    <row r="545" spans="2:17" ht="15">
      <c r="B545" s="2243"/>
      <c r="C545" s="2239" t="s">
        <v>2538</v>
      </c>
      <c r="D545" s="1740" t="s">
        <v>2428</v>
      </c>
      <c r="E545" s="1655"/>
      <c r="F545" s="1740" t="s">
        <v>2429</v>
      </c>
      <c r="G545" s="1655"/>
      <c r="H545" s="1655"/>
      <c r="I545" s="1655"/>
      <c r="J545" s="1655"/>
      <c r="K545" s="1655"/>
      <c r="L545" s="1655"/>
      <c r="M545" s="1655"/>
      <c r="N545" s="1655"/>
      <c r="O545" s="1655"/>
      <c r="P545" s="1655"/>
      <c r="Q545" s="2240"/>
    </row>
    <row r="546" spans="2:17" ht="15">
      <c r="B546" s="2243"/>
      <c r="C546" s="2239"/>
      <c r="D546" s="1740" t="s">
        <v>2430</v>
      </c>
      <c r="E546" s="1655"/>
      <c r="F546" s="1740" t="s">
        <v>2429</v>
      </c>
      <c r="G546" s="1655"/>
      <c r="H546" s="1655"/>
      <c r="I546" s="1655"/>
      <c r="J546" s="1655"/>
      <c r="K546" s="1655"/>
      <c r="L546" s="1655"/>
      <c r="M546" s="1655"/>
      <c r="N546" s="1655"/>
      <c r="O546" s="1655"/>
      <c r="P546" s="1655"/>
      <c r="Q546" s="2240"/>
    </row>
    <row r="547" spans="2:17" ht="15">
      <c r="B547" s="2243"/>
      <c r="C547" s="2239"/>
      <c r="D547" s="1740" t="s">
        <v>2431</v>
      </c>
      <c r="E547" s="1655"/>
      <c r="F547" s="1740" t="s">
        <v>2429</v>
      </c>
      <c r="G547" s="1655"/>
      <c r="H547" s="1655"/>
      <c r="I547" s="1655"/>
      <c r="J547" s="1655"/>
      <c r="K547" s="1655"/>
      <c r="L547" s="1655"/>
      <c r="M547" s="1655"/>
      <c r="N547" s="1655"/>
      <c r="O547" s="1655"/>
      <c r="P547" s="1655"/>
      <c r="Q547" s="2240"/>
    </row>
    <row r="548" spans="2:17" ht="15">
      <c r="B548" s="2243"/>
      <c r="C548" s="2239"/>
      <c r="D548" s="1740" t="s">
        <v>2432</v>
      </c>
      <c r="E548" s="1655"/>
      <c r="F548" s="1740" t="s">
        <v>20</v>
      </c>
      <c r="G548" s="1655"/>
      <c r="H548" s="1655"/>
      <c r="I548" s="1655"/>
      <c r="J548" s="1655"/>
      <c r="K548" s="1655"/>
      <c r="L548" s="1655"/>
      <c r="M548" s="1655"/>
      <c r="N548" s="1655"/>
      <c r="O548" s="1655"/>
      <c r="P548" s="1655"/>
      <c r="Q548" s="2240"/>
    </row>
    <row r="549" spans="2:17" ht="15">
      <c r="B549" s="2243"/>
      <c r="C549" s="2239" t="s">
        <v>2539</v>
      </c>
      <c r="D549" s="1740" t="s">
        <v>2428</v>
      </c>
      <c r="E549" s="1655"/>
      <c r="F549" s="1740" t="s">
        <v>2429</v>
      </c>
      <c r="G549" s="1655"/>
      <c r="H549" s="1655"/>
      <c r="I549" s="1655"/>
      <c r="J549" s="1655"/>
      <c r="K549" s="1655"/>
      <c r="L549" s="1655"/>
      <c r="M549" s="1655"/>
      <c r="N549" s="1655"/>
      <c r="O549" s="1655"/>
      <c r="P549" s="1655"/>
      <c r="Q549" s="2240"/>
    </row>
    <row r="550" spans="2:17" ht="15">
      <c r="B550" s="2243"/>
      <c r="C550" s="2239"/>
      <c r="D550" s="1740" t="s">
        <v>2430</v>
      </c>
      <c r="E550" s="1655"/>
      <c r="F550" s="1740" t="s">
        <v>2429</v>
      </c>
      <c r="G550" s="1655"/>
      <c r="H550" s="1655"/>
      <c r="I550" s="1655"/>
      <c r="J550" s="1655"/>
      <c r="K550" s="1655"/>
      <c r="L550" s="1655"/>
      <c r="M550" s="1655"/>
      <c r="N550" s="1655"/>
      <c r="O550" s="1655"/>
      <c r="P550" s="1655"/>
      <c r="Q550" s="2240"/>
    </row>
    <row r="551" spans="2:17" ht="15">
      <c r="B551" s="2243"/>
      <c r="C551" s="2239"/>
      <c r="D551" s="1740" t="s">
        <v>2431</v>
      </c>
      <c r="E551" s="1655"/>
      <c r="F551" s="1740" t="s">
        <v>2429</v>
      </c>
      <c r="G551" s="1655"/>
      <c r="H551" s="1655"/>
      <c r="I551" s="1655"/>
      <c r="J551" s="1655"/>
      <c r="K551" s="1655"/>
      <c r="L551" s="1655"/>
      <c r="M551" s="1655"/>
      <c r="N551" s="1655"/>
      <c r="O551" s="1655"/>
      <c r="P551" s="1655"/>
      <c r="Q551" s="2240"/>
    </row>
    <row r="552" spans="2:17" ht="15">
      <c r="B552" s="2243"/>
      <c r="C552" s="2239"/>
      <c r="D552" s="1740" t="s">
        <v>2432</v>
      </c>
      <c r="E552" s="1655"/>
      <c r="F552" s="1740" t="s">
        <v>20</v>
      </c>
      <c r="G552" s="1655"/>
      <c r="H552" s="1655"/>
      <c r="I552" s="1655"/>
      <c r="J552" s="1655"/>
      <c r="K552" s="1655"/>
      <c r="L552" s="1655"/>
      <c r="M552" s="1655"/>
      <c r="N552" s="1655"/>
      <c r="O552" s="1655"/>
      <c r="P552" s="1655"/>
      <c r="Q552" s="2240"/>
    </row>
    <row r="553" spans="2:17" ht="15">
      <c r="B553" s="2243"/>
      <c r="C553" s="2239" t="s">
        <v>2540</v>
      </c>
      <c r="D553" s="1740" t="s">
        <v>2428</v>
      </c>
      <c r="E553" s="1655"/>
      <c r="F553" s="1740" t="s">
        <v>2429</v>
      </c>
      <c r="G553" s="1655"/>
      <c r="H553" s="1655"/>
      <c r="I553" s="1655"/>
      <c r="J553" s="1655"/>
      <c r="K553" s="1655"/>
      <c r="L553" s="1655"/>
      <c r="M553" s="1655"/>
      <c r="N553" s="1655"/>
      <c r="O553" s="1655"/>
      <c r="P553" s="1655"/>
      <c r="Q553" s="2240"/>
    </row>
    <row r="554" spans="2:17" ht="15">
      <c r="B554" s="2243"/>
      <c r="C554" s="2239"/>
      <c r="D554" s="1740" t="s">
        <v>2430</v>
      </c>
      <c r="E554" s="1655"/>
      <c r="F554" s="1740" t="s">
        <v>2429</v>
      </c>
      <c r="G554" s="1655"/>
      <c r="H554" s="1655"/>
      <c r="I554" s="1655"/>
      <c r="J554" s="1655"/>
      <c r="K554" s="1655"/>
      <c r="L554" s="1655"/>
      <c r="M554" s="1655"/>
      <c r="N554" s="1655"/>
      <c r="O554" s="1655"/>
      <c r="P554" s="1655"/>
      <c r="Q554" s="2240"/>
    </row>
    <row r="555" spans="2:17" ht="15">
      <c r="B555" s="2243"/>
      <c r="C555" s="2239"/>
      <c r="D555" s="1740" t="s">
        <v>2431</v>
      </c>
      <c r="E555" s="1655"/>
      <c r="F555" s="1740" t="s">
        <v>2429</v>
      </c>
      <c r="G555" s="1655"/>
      <c r="H555" s="1655"/>
      <c r="I555" s="1655"/>
      <c r="J555" s="1655"/>
      <c r="K555" s="1655"/>
      <c r="L555" s="1655"/>
      <c r="M555" s="1655"/>
      <c r="N555" s="1655"/>
      <c r="O555" s="1655"/>
      <c r="P555" s="1655"/>
      <c r="Q555" s="2240"/>
    </row>
    <row r="556" spans="2:17" ht="15">
      <c r="B556" s="2243"/>
      <c r="C556" s="2239"/>
      <c r="D556" s="1740" t="s">
        <v>2432</v>
      </c>
      <c r="E556" s="1655"/>
      <c r="F556" s="1740" t="s">
        <v>20</v>
      </c>
      <c r="G556" s="1655"/>
      <c r="H556" s="1655"/>
      <c r="I556" s="1655"/>
      <c r="J556" s="1655"/>
      <c r="K556" s="1655"/>
      <c r="L556" s="1655"/>
      <c r="M556" s="1655"/>
      <c r="N556" s="1655"/>
      <c r="O556" s="1655"/>
      <c r="P556" s="1655"/>
      <c r="Q556" s="2240"/>
    </row>
    <row r="557" spans="2:17" ht="15">
      <c r="B557" s="2243"/>
      <c r="C557" s="2239" t="s">
        <v>2541</v>
      </c>
      <c r="D557" s="1740" t="s">
        <v>2428</v>
      </c>
      <c r="E557" s="1655"/>
      <c r="F557" s="1740" t="s">
        <v>2429</v>
      </c>
      <c r="G557" s="1655"/>
      <c r="H557" s="1655"/>
      <c r="I557" s="1655"/>
      <c r="J557" s="1655"/>
      <c r="K557" s="1655"/>
      <c r="L557" s="1655"/>
      <c r="M557" s="1655"/>
      <c r="N557" s="1655"/>
      <c r="O557" s="1655"/>
      <c r="P557" s="1655"/>
      <c r="Q557" s="2240"/>
    </row>
    <row r="558" spans="2:17" ht="15">
      <c r="B558" s="2243"/>
      <c r="C558" s="2239"/>
      <c r="D558" s="1740" t="s">
        <v>2430</v>
      </c>
      <c r="E558" s="1655"/>
      <c r="F558" s="1740" t="s">
        <v>2429</v>
      </c>
      <c r="G558" s="1655"/>
      <c r="H558" s="1655"/>
      <c r="I558" s="1655"/>
      <c r="J558" s="1655"/>
      <c r="K558" s="1655"/>
      <c r="L558" s="1655"/>
      <c r="M558" s="1655"/>
      <c r="N558" s="1655"/>
      <c r="O558" s="1655"/>
      <c r="P558" s="1655"/>
      <c r="Q558" s="2240"/>
    </row>
    <row r="559" spans="2:17" ht="15">
      <c r="B559" s="2243"/>
      <c r="C559" s="2239"/>
      <c r="D559" s="1740" t="s">
        <v>2431</v>
      </c>
      <c r="E559" s="1655"/>
      <c r="F559" s="1740" t="s">
        <v>2429</v>
      </c>
      <c r="G559" s="1655"/>
      <c r="H559" s="1655"/>
      <c r="I559" s="1655"/>
      <c r="J559" s="1655"/>
      <c r="K559" s="1655"/>
      <c r="L559" s="1655"/>
      <c r="M559" s="1655"/>
      <c r="N559" s="1655"/>
      <c r="O559" s="1655"/>
      <c r="P559" s="1655"/>
      <c r="Q559" s="2240"/>
    </row>
    <row r="560" spans="2:17" ht="15">
      <c r="B560" s="2243"/>
      <c r="C560" s="2239"/>
      <c r="D560" s="1740" t="s">
        <v>2432</v>
      </c>
      <c r="E560" s="1655"/>
      <c r="F560" s="1740" t="s">
        <v>20</v>
      </c>
      <c r="G560" s="1655"/>
      <c r="H560" s="1655"/>
      <c r="I560" s="1655"/>
      <c r="J560" s="1655"/>
      <c r="K560" s="1655"/>
      <c r="L560" s="1655"/>
      <c r="M560" s="1655"/>
      <c r="N560" s="1655"/>
      <c r="O560" s="1655"/>
      <c r="P560" s="1655"/>
      <c r="Q560" s="2240"/>
    </row>
    <row r="561" spans="2:17" ht="15">
      <c r="B561" s="2243"/>
      <c r="C561" s="2239" t="s">
        <v>2542</v>
      </c>
      <c r="D561" s="1740" t="s">
        <v>2428</v>
      </c>
      <c r="E561" s="1655"/>
      <c r="F561" s="1740" t="s">
        <v>2429</v>
      </c>
      <c r="G561" s="1655"/>
      <c r="H561" s="1655"/>
      <c r="I561" s="1655"/>
      <c r="J561" s="1655"/>
      <c r="K561" s="1655"/>
      <c r="L561" s="1655"/>
      <c r="M561" s="1655"/>
      <c r="N561" s="1655"/>
      <c r="O561" s="1655"/>
      <c r="P561" s="1655"/>
      <c r="Q561" s="2240"/>
    </row>
    <row r="562" spans="2:17" ht="15">
      <c r="B562" s="2243"/>
      <c r="C562" s="2239"/>
      <c r="D562" s="1740" t="s">
        <v>2430</v>
      </c>
      <c r="E562" s="1655"/>
      <c r="F562" s="1740" t="s">
        <v>2429</v>
      </c>
      <c r="G562" s="1655"/>
      <c r="H562" s="1655"/>
      <c r="I562" s="1655"/>
      <c r="J562" s="1655"/>
      <c r="K562" s="1655"/>
      <c r="L562" s="1655"/>
      <c r="M562" s="1655"/>
      <c r="N562" s="1655"/>
      <c r="O562" s="1655"/>
      <c r="P562" s="1655"/>
      <c r="Q562" s="2240"/>
    </row>
    <row r="563" spans="2:17" ht="15">
      <c r="B563" s="2243"/>
      <c r="C563" s="2239"/>
      <c r="D563" s="1740" t="s">
        <v>2431</v>
      </c>
      <c r="E563" s="1655"/>
      <c r="F563" s="1740" t="s">
        <v>2429</v>
      </c>
      <c r="G563" s="1655"/>
      <c r="H563" s="1655"/>
      <c r="I563" s="1655"/>
      <c r="J563" s="1655"/>
      <c r="K563" s="1655"/>
      <c r="L563" s="1655"/>
      <c r="M563" s="1655"/>
      <c r="N563" s="1655"/>
      <c r="O563" s="1655"/>
      <c r="P563" s="1655"/>
      <c r="Q563" s="2240"/>
    </row>
    <row r="564" spans="2:17" ht="15">
      <c r="B564" s="2243"/>
      <c r="C564" s="2239"/>
      <c r="D564" s="1740" t="s">
        <v>2432</v>
      </c>
      <c r="E564" s="1655"/>
      <c r="F564" s="1740" t="s">
        <v>20</v>
      </c>
      <c r="G564" s="1655"/>
      <c r="H564" s="1655"/>
      <c r="I564" s="1655"/>
      <c r="J564" s="1655"/>
      <c r="K564" s="1655"/>
      <c r="L564" s="1655"/>
      <c r="M564" s="1655"/>
      <c r="N564" s="1655"/>
      <c r="O564" s="1655"/>
      <c r="P564" s="1655"/>
      <c r="Q564" s="2240"/>
    </row>
    <row r="565" spans="2:17" ht="15">
      <c r="B565" s="2243"/>
      <c r="C565" s="2239" t="s">
        <v>2543</v>
      </c>
      <c r="D565" s="1740" t="s">
        <v>2428</v>
      </c>
      <c r="E565" s="1655"/>
      <c r="F565" s="1740" t="s">
        <v>2429</v>
      </c>
      <c r="G565" s="1655"/>
      <c r="H565" s="1655"/>
      <c r="I565" s="1655"/>
      <c r="J565" s="1655"/>
      <c r="K565" s="1655"/>
      <c r="L565" s="1655"/>
      <c r="M565" s="1655"/>
      <c r="N565" s="1655"/>
      <c r="O565" s="1655"/>
      <c r="P565" s="1655"/>
      <c r="Q565" s="2240"/>
    </row>
    <row r="566" spans="2:17" ht="15">
      <c r="B566" s="2243"/>
      <c r="C566" s="2239"/>
      <c r="D566" s="1740" t="s">
        <v>2430</v>
      </c>
      <c r="E566" s="1655"/>
      <c r="F566" s="1740" t="s">
        <v>2429</v>
      </c>
      <c r="G566" s="1655"/>
      <c r="H566" s="1655"/>
      <c r="I566" s="1655"/>
      <c r="J566" s="1655"/>
      <c r="K566" s="1655"/>
      <c r="L566" s="1655"/>
      <c r="M566" s="1655"/>
      <c r="N566" s="1655"/>
      <c r="O566" s="1655"/>
      <c r="P566" s="1655"/>
      <c r="Q566" s="2240"/>
    </row>
    <row r="567" spans="2:17" ht="15">
      <c r="B567" s="2243"/>
      <c r="C567" s="2239"/>
      <c r="D567" s="1740" t="s">
        <v>2431</v>
      </c>
      <c r="E567" s="1655"/>
      <c r="F567" s="1740" t="s">
        <v>2429</v>
      </c>
      <c r="G567" s="1655"/>
      <c r="H567" s="1655"/>
      <c r="I567" s="1655"/>
      <c r="J567" s="1655"/>
      <c r="K567" s="1655"/>
      <c r="L567" s="1655"/>
      <c r="M567" s="1655"/>
      <c r="N567" s="1655"/>
      <c r="O567" s="1655"/>
      <c r="P567" s="1655"/>
      <c r="Q567" s="2240"/>
    </row>
    <row r="568" spans="2:17" ht="15">
      <c r="B568" s="2243"/>
      <c r="C568" s="2239"/>
      <c r="D568" s="1740" t="s">
        <v>2432</v>
      </c>
      <c r="E568" s="1655"/>
      <c r="F568" s="1740" t="s">
        <v>20</v>
      </c>
      <c r="G568" s="1655"/>
      <c r="H568" s="1655"/>
      <c r="I568" s="1655"/>
      <c r="J568" s="1655"/>
      <c r="K568" s="1655"/>
      <c r="L568" s="1655"/>
      <c r="M568" s="1655"/>
      <c r="N568" s="1655"/>
      <c r="O568" s="1655"/>
      <c r="P568" s="1655"/>
      <c r="Q568" s="2240"/>
    </row>
    <row r="569" spans="2:17" ht="15">
      <c r="B569" s="2243"/>
      <c r="C569" s="2239" t="s">
        <v>2544</v>
      </c>
      <c r="D569" s="1740" t="s">
        <v>2428</v>
      </c>
      <c r="E569" s="1655"/>
      <c r="F569" s="1740" t="s">
        <v>2429</v>
      </c>
      <c r="G569" s="1655"/>
      <c r="H569" s="1655"/>
      <c r="I569" s="1655"/>
      <c r="J569" s="1655"/>
      <c r="K569" s="1655"/>
      <c r="L569" s="1655"/>
      <c r="M569" s="1655"/>
      <c r="N569" s="1655"/>
      <c r="O569" s="1655"/>
      <c r="P569" s="1655"/>
      <c r="Q569" s="2240"/>
    </row>
    <row r="570" spans="2:17" ht="15">
      <c r="B570" s="2243"/>
      <c r="C570" s="2239"/>
      <c r="D570" s="1740" t="s">
        <v>2430</v>
      </c>
      <c r="E570" s="1655"/>
      <c r="F570" s="1740" t="s">
        <v>2429</v>
      </c>
      <c r="G570" s="1655"/>
      <c r="H570" s="1655"/>
      <c r="I570" s="1655"/>
      <c r="J570" s="1655"/>
      <c r="K570" s="1655"/>
      <c r="L570" s="1655"/>
      <c r="M570" s="1655"/>
      <c r="N570" s="1655"/>
      <c r="O570" s="1655"/>
      <c r="P570" s="1655"/>
      <c r="Q570" s="2240"/>
    </row>
    <row r="571" spans="2:17" ht="15">
      <c r="B571" s="2243"/>
      <c r="C571" s="2239"/>
      <c r="D571" s="1740" t="s">
        <v>2431</v>
      </c>
      <c r="E571" s="1655"/>
      <c r="F571" s="1740" t="s">
        <v>2429</v>
      </c>
      <c r="G571" s="1655"/>
      <c r="H571" s="1655"/>
      <c r="I571" s="1655"/>
      <c r="J571" s="1655"/>
      <c r="K571" s="1655"/>
      <c r="L571" s="1655"/>
      <c r="M571" s="1655"/>
      <c r="N571" s="1655"/>
      <c r="O571" s="1655"/>
      <c r="P571" s="1655"/>
      <c r="Q571" s="2240"/>
    </row>
    <row r="572" spans="2:17" ht="15">
      <c r="B572" s="2243"/>
      <c r="C572" s="2239"/>
      <c r="D572" s="1740" t="s">
        <v>2432</v>
      </c>
      <c r="E572" s="1655"/>
      <c r="F572" s="1740" t="s">
        <v>20</v>
      </c>
      <c r="G572" s="1655"/>
      <c r="H572" s="1655"/>
      <c r="I572" s="1655"/>
      <c r="J572" s="1655"/>
      <c r="K572" s="1655"/>
      <c r="L572" s="1655"/>
      <c r="M572" s="1655"/>
      <c r="N572" s="1655"/>
      <c r="O572" s="1655"/>
      <c r="P572" s="1655"/>
      <c r="Q572" s="2240"/>
    </row>
    <row r="573" spans="2:17" ht="15">
      <c r="B573" s="2243"/>
      <c r="C573" s="2239" t="s">
        <v>2545</v>
      </c>
      <c r="D573" s="1740" t="s">
        <v>2428</v>
      </c>
      <c r="E573" s="1655"/>
      <c r="F573" s="1740" t="s">
        <v>2429</v>
      </c>
      <c r="G573" s="1655"/>
      <c r="H573" s="1655"/>
      <c r="I573" s="1655"/>
      <c r="J573" s="1655"/>
      <c r="K573" s="1655"/>
      <c r="L573" s="1655"/>
      <c r="M573" s="1655"/>
      <c r="N573" s="1655"/>
      <c r="O573" s="1655"/>
      <c r="P573" s="1655"/>
      <c r="Q573" s="2240"/>
    </row>
    <row r="574" spans="2:17" ht="15">
      <c r="B574" s="2243"/>
      <c r="C574" s="2239"/>
      <c r="D574" s="1740" t="s">
        <v>2430</v>
      </c>
      <c r="E574" s="1655"/>
      <c r="F574" s="1740" t="s">
        <v>2429</v>
      </c>
      <c r="G574" s="1655"/>
      <c r="H574" s="1655"/>
      <c r="I574" s="1655"/>
      <c r="J574" s="1655"/>
      <c r="K574" s="1655"/>
      <c r="L574" s="1655"/>
      <c r="M574" s="1655"/>
      <c r="N574" s="1655"/>
      <c r="O574" s="1655"/>
      <c r="P574" s="1655"/>
      <c r="Q574" s="2240"/>
    </row>
    <row r="575" spans="2:17" ht="15">
      <c r="B575" s="2243"/>
      <c r="C575" s="2239"/>
      <c r="D575" s="1740" t="s">
        <v>2431</v>
      </c>
      <c r="E575" s="1655"/>
      <c r="F575" s="1740" t="s">
        <v>2429</v>
      </c>
      <c r="G575" s="1655"/>
      <c r="H575" s="1655"/>
      <c r="I575" s="1655"/>
      <c r="J575" s="1655"/>
      <c r="K575" s="1655"/>
      <c r="L575" s="1655"/>
      <c r="M575" s="1655"/>
      <c r="N575" s="1655"/>
      <c r="O575" s="1655"/>
      <c r="P575" s="1655"/>
      <c r="Q575" s="2240"/>
    </row>
    <row r="576" spans="2:17" ht="15">
      <c r="B576" s="2243"/>
      <c r="C576" s="2239"/>
      <c r="D576" s="1740" t="s">
        <v>2432</v>
      </c>
      <c r="E576" s="1655"/>
      <c r="F576" s="1740" t="s">
        <v>20</v>
      </c>
      <c r="G576" s="1655"/>
      <c r="H576" s="1655"/>
      <c r="I576" s="1655"/>
      <c r="J576" s="1655"/>
      <c r="K576" s="1655"/>
      <c r="L576" s="1655"/>
      <c r="M576" s="1655"/>
      <c r="N576" s="1655"/>
      <c r="O576" s="1655"/>
      <c r="P576" s="1655"/>
      <c r="Q576" s="2240"/>
    </row>
    <row r="577" spans="2:17" ht="15">
      <c r="B577" s="2243"/>
      <c r="C577" s="2239" t="s">
        <v>2546</v>
      </c>
      <c r="D577" s="1740" t="s">
        <v>2428</v>
      </c>
      <c r="E577" s="1655"/>
      <c r="F577" s="1740" t="s">
        <v>2429</v>
      </c>
      <c r="G577" s="1655"/>
      <c r="H577" s="1655"/>
      <c r="I577" s="1655"/>
      <c r="J577" s="1655"/>
      <c r="K577" s="1655"/>
      <c r="L577" s="1655"/>
      <c r="M577" s="1655"/>
      <c r="N577" s="1655"/>
      <c r="O577" s="1655"/>
      <c r="P577" s="1655"/>
      <c r="Q577" s="2240"/>
    </row>
    <row r="578" spans="2:17" ht="15">
      <c r="B578" s="2243"/>
      <c r="C578" s="2239"/>
      <c r="D578" s="1740" t="s">
        <v>2430</v>
      </c>
      <c r="E578" s="1655"/>
      <c r="F578" s="1740" t="s">
        <v>2429</v>
      </c>
      <c r="G578" s="1655"/>
      <c r="H578" s="1655"/>
      <c r="I578" s="1655"/>
      <c r="J578" s="1655"/>
      <c r="K578" s="1655"/>
      <c r="L578" s="1655"/>
      <c r="M578" s="1655"/>
      <c r="N578" s="1655"/>
      <c r="O578" s="1655"/>
      <c r="P578" s="1655"/>
      <c r="Q578" s="2240"/>
    </row>
    <row r="579" spans="2:17" ht="15">
      <c r="B579" s="2243"/>
      <c r="C579" s="2239"/>
      <c r="D579" s="1740" t="s">
        <v>2431</v>
      </c>
      <c r="E579" s="1655"/>
      <c r="F579" s="1740" t="s">
        <v>2429</v>
      </c>
      <c r="G579" s="1655"/>
      <c r="H579" s="1655"/>
      <c r="I579" s="1655"/>
      <c r="J579" s="1655"/>
      <c r="K579" s="1655"/>
      <c r="L579" s="1655"/>
      <c r="M579" s="1655"/>
      <c r="N579" s="1655"/>
      <c r="O579" s="1655"/>
      <c r="P579" s="1655"/>
      <c r="Q579" s="2240"/>
    </row>
    <row r="580" spans="2:17" ht="15">
      <c r="B580" s="2243"/>
      <c r="C580" s="2239"/>
      <c r="D580" s="1740" t="s">
        <v>2432</v>
      </c>
      <c r="E580" s="1655"/>
      <c r="F580" s="1740" t="s">
        <v>20</v>
      </c>
      <c r="G580" s="1655"/>
      <c r="H580" s="1655"/>
      <c r="I580" s="1655"/>
      <c r="J580" s="1655"/>
      <c r="K580" s="1655"/>
      <c r="L580" s="1655"/>
      <c r="M580" s="1655"/>
      <c r="N580" s="1655"/>
      <c r="O580" s="1655"/>
      <c r="P580" s="1655"/>
      <c r="Q580" s="2240"/>
    </row>
    <row r="581" spans="2:17" ht="15">
      <c r="B581" s="2243"/>
      <c r="C581" s="2239" t="s">
        <v>2547</v>
      </c>
      <c r="D581" s="1740" t="s">
        <v>2428</v>
      </c>
      <c r="E581" s="1655"/>
      <c r="F581" s="1740" t="s">
        <v>2429</v>
      </c>
      <c r="G581" s="1655"/>
      <c r="H581" s="1655"/>
      <c r="I581" s="1655"/>
      <c r="J581" s="1655"/>
      <c r="K581" s="1655"/>
      <c r="L581" s="1655"/>
      <c r="M581" s="1655"/>
      <c r="N581" s="1655"/>
      <c r="O581" s="1655"/>
      <c r="P581" s="1655"/>
      <c r="Q581" s="2240"/>
    </row>
    <row r="582" spans="2:17" ht="15">
      <c r="B582" s="2243"/>
      <c r="C582" s="2239"/>
      <c r="D582" s="1740" t="s">
        <v>2430</v>
      </c>
      <c r="E582" s="1655"/>
      <c r="F582" s="1740" t="s">
        <v>2429</v>
      </c>
      <c r="G582" s="1655"/>
      <c r="H582" s="1655"/>
      <c r="I582" s="1655"/>
      <c r="J582" s="1655"/>
      <c r="K582" s="1655"/>
      <c r="L582" s="1655"/>
      <c r="M582" s="1655"/>
      <c r="N582" s="1655"/>
      <c r="O582" s="1655"/>
      <c r="P582" s="1655"/>
      <c r="Q582" s="2240"/>
    </row>
    <row r="583" spans="2:17" ht="15">
      <c r="B583" s="2243"/>
      <c r="C583" s="2239"/>
      <c r="D583" s="1740" t="s">
        <v>2431</v>
      </c>
      <c r="E583" s="1655"/>
      <c r="F583" s="1740" t="s">
        <v>2429</v>
      </c>
      <c r="G583" s="1655"/>
      <c r="H583" s="1655"/>
      <c r="I583" s="1655"/>
      <c r="J583" s="1655"/>
      <c r="K583" s="1655"/>
      <c r="L583" s="1655"/>
      <c r="M583" s="1655"/>
      <c r="N583" s="1655"/>
      <c r="O583" s="1655"/>
      <c r="P583" s="1655"/>
      <c r="Q583" s="2240"/>
    </row>
    <row r="584" spans="2:17" ht="15">
      <c r="B584" s="2243"/>
      <c r="C584" s="2239"/>
      <c r="D584" s="1740" t="s">
        <v>2432</v>
      </c>
      <c r="E584" s="1655"/>
      <c r="F584" s="1740" t="s">
        <v>20</v>
      </c>
      <c r="G584" s="1655"/>
      <c r="H584" s="1655"/>
      <c r="I584" s="1655"/>
      <c r="J584" s="1655"/>
      <c r="K584" s="1655"/>
      <c r="L584" s="1655"/>
      <c r="M584" s="1655"/>
      <c r="N584" s="1655"/>
      <c r="O584" s="1655"/>
      <c r="P584" s="1655"/>
      <c r="Q584" s="2240"/>
    </row>
    <row r="585" spans="2:17" ht="15">
      <c r="B585" s="2243"/>
      <c r="C585" s="2239" t="s">
        <v>2548</v>
      </c>
      <c r="D585" s="1740" t="s">
        <v>2428</v>
      </c>
      <c r="E585" s="1655"/>
      <c r="F585" s="1740" t="s">
        <v>2429</v>
      </c>
      <c r="G585" s="1655"/>
      <c r="H585" s="1655"/>
      <c r="I585" s="1655"/>
      <c r="J585" s="1655"/>
      <c r="K585" s="1655"/>
      <c r="L585" s="1655"/>
      <c r="M585" s="1655"/>
      <c r="N585" s="1655"/>
      <c r="O585" s="1655"/>
      <c r="P585" s="1655"/>
      <c r="Q585" s="2240"/>
    </row>
    <row r="586" spans="2:17" ht="15">
      <c r="B586" s="2243"/>
      <c r="C586" s="2239"/>
      <c r="D586" s="1740" t="s">
        <v>2430</v>
      </c>
      <c r="E586" s="1655"/>
      <c r="F586" s="1740" t="s">
        <v>2429</v>
      </c>
      <c r="G586" s="1655"/>
      <c r="H586" s="1655"/>
      <c r="I586" s="1655"/>
      <c r="J586" s="1655"/>
      <c r="K586" s="1655"/>
      <c r="L586" s="1655"/>
      <c r="M586" s="1655"/>
      <c r="N586" s="1655"/>
      <c r="O586" s="1655"/>
      <c r="P586" s="1655"/>
      <c r="Q586" s="2240"/>
    </row>
    <row r="587" spans="2:17" ht="15">
      <c r="B587" s="2243"/>
      <c r="C587" s="2239"/>
      <c r="D587" s="1740" t="s">
        <v>2431</v>
      </c>
      <c r="E587" s="1655"/>
      <c r="F587" s="1740" t="s">
        <v>2429</v>
      </c>
      <c r="G587" s="1655"/>
      <c r="H587" s="1655"/>
      <c r="I587" s="1655"/>
      <c r="J587" s="1655"/>
      <c r="K587" s="1655"/>
      <c r="L587" s="1655"/>
      <c r="M587" s="1655"/>
      <c r="N587" s="1655"/>
      <c r="O587" s="1655"/>
      <c r="P587" s="1655"/>
      <c r="Q587" s="2240"/>
    </row>
    <row r="588" spans="2:17" ht="15">
      <c r="B588" s="2243"/>
      <c r="C588" s="2239"/>
      <c r="D588" s="1740" t="s">
        <v>2432</v>
      </c>
      <c r="E588" s="1655"/>
      <c r="F588" s="1740" t="s">
        <v>20</v>
      </c>
      <c r="G588" s="1655"/>
      <c r="H588" s="1655"/>
      <c r="I588" s="1655"/>
      <c r="J588" s="1655"/>
      <c r="K588" s="1655"/>
      <c r="L588" s="1655"/>
      <c r="M588" s="1655"/>
      <c r="N588" s="1655"/>
      <c r="O588" s="1655"/>
      <c r="P588" s="1655"/>
      <c r="Q588" s="2240"/>
    </row>
    <row r="589" spans="2:17" ht="15">
      <c r="B589" s="2243"/>
      <c r="C589" s="2239" t="s">
        <v>2549</v>
      </c>
      <c r="D589" s="1740" t="s">
        <v>2428</v>
      </c>
      <c r="E589" s="1655"/>
      <c r="F589" s="1740" t="s">
        <v>2429</v>
      </c>
      <c r="G589" s="1655"/>
      <c r="H589" s="1655"/>
      <c r="I589" s="1655"/>
      <c r="J589" s="1655"/>
      <c r="K589" s="1655"/>
      <c r="L589" s="1655"/>
      <c r="M589" s="1655"/>
      <c r="N589" s="1655"/>
      <c r="O589" s="1655"/>
      <c r="P589" s="1655"/>
      <c r="Q589" s="2240"/>
    </row>
    <row r="590" spans="2:17" ht="15">
      <c r="B590" s="2243"/>
      <c r="C590" s="2239"/>
      <c r="D590" s="1740" t="s">
        <v>2430</v>
      </c>
      <c r="E590" s="1655"/>
      <c r="F590" s="1740" t="s">
        <v>2429</v>
      </c>
      <c r="G590" s="1655"/>
      <c r="H590" s="1655"/>
      <c r="I590" s="1655"/>
      <c r="J590" s="1655"/>
      <c r="K590" s="1655"/>
      <c r="L590" s="1655"/>
      <c r="M590" s="1655"/>
      <c r="N590" s="1655"/>
      <c r="O590" s="1655"/>
      <c r="P590" s="1655"/>
      <c r="Q590" s="2240"/>
    </row>
    <row r="591" spans="2:17" ht="15">
      <c r="B591" s="2243"/>
      <c r="C591" s="2239"/>
      <c r="D591" s="1740" t="s">
        <v>2431</v>
      </c>
      <c r="E591" s="1655"/>
      <c r="F591" s="1740" t="s">
        <v>2429</v>
      </c>
      <c r="G591" s="1655"/>
      <c r="H591" s="1655"/>
      <c r="I591" s="1655"/>
      <c r="J591" s="1655"/>
      <c r="K591" s="1655"/>
      <c r="L591" s="1655"/>
      <c r="M591" s="1655"/>
      <c r="N591" s="1655"/>
      <c r="O591" s="1655"/>
      <c r="P591" s="1655"/>
      <c r="Q591" s="2240"/>
    </row>
    <row r="592" spans="2:17" ht="15">
      <c r="B592" s="2243"/>
      <c r="C592" s="2239"/>
      <c r="D592" s="1740" t="s">
        <v>2432</v>
      </c>
      <c r="E592" s="1655"/>
      <c r="F592" s="1740" t="s">
        <v>20</v>
      </c>
      <c r="G592" s="1655"/>
      <c r="H592" s="1655"/>
      <c r="I592" s="1655"/>
      <c r="J592" s="1655"/>
      <c r="K592" s="1655"/>
      <c r="L592" s="1655"/>
      <c r="M592" s="1655"/>
      <c r="N592" s="1655"/>
      <c r="O592" s="1655"/>
      <c r="P592" s="1655"/>
      <c r="Q592" s="2240"/>
    </row>
    <row r="593" spans="2:17" ht="15">
      <c r="B593" s="2243"/>
      <c r="C593" s="2239" t="s">
        <v>2550</v>
      </c>
      <c r="D593" s="1740" t="s">
        <v>2428</v>
      </c>
      <c r="E593" s="1655"/>
      <c r="F593" s="1740" t="s">
        <v>2429</v>
      </c>
      <c r="G593" s="1655"/>
      <c r="H593" s="1655"/>
      <c r="I593" s="1655"/>
      <c r="J593" s="1655"/>
      <c r="K593" s="1655"/>
      <c r="L593" s="1655"/>
      <c r="M593" s="1655"/>
      <c r="N593" s="1655"/>
      <c r="O593" s="1655"/>
      <c r="P593" s="1655"/>
      <c r="Q593" s="2240"/>
    </row>
    <row r="594" spans="2:17" ht="15">
      <c r="B594" s="2243"/>
      <c r="C594" s="2239"/>
      <c r="D594" s="1740" t="s">
        <v>2430</v>
      </c>
      <c r="E594" s="1655"/>
      <c r="F594" s="1740" t="s">
        <v>2429</v>
      </c>
      <c r="G594" s="1655"/>
      <c r="H594" s="1655"/>
      <c r="I594" s="1655"/>
      <c r="J594" s="1655"/>
      <c r="K594" s="1655"/>
      <c r="L594" s="1655"/>
      <c r="M594" s="1655"/>
      <c r="N594" s="1655"/>
      <c r="O594" s="1655"/>
      <c r="P594" s="1655"/>
      <c r="Q594" s="2240"/>
    </row>
    <row r="595" spans="2:17" ht="15">
      <c r="B595" s="2243"/>
      <c r="C595" s="2239"/>
      <c r="D595" s="1740" t="s">
        <v>2431</v>
      </c>
      <c r="E595" s="1655"/>
      <c r="F595" s="1740" t="s">
        <v>2429</v>
      </c>
      <c r="G595" s="1655"/>
      <c r="H595" s="1655"/>
      <c r="I595" s="1655"/>
      <c r="J595" s="1655"/>
      <c r="K595" s="1655"/>
      <c r="L595" s="1655"/>
      <c r="M595" s="1655"/>
      <c r="N595" s="1655"/>
      <c r="O595" s="1655"/>
      <c r="P595" s="1655"/>
      <c r="Q595" s="2240"/>
    </row>
    <row r="596" spans="2:17" ht="15">
      <c r="B596" s="2243"/>
      <c r="C596" s="2239"/>
      <c r="D596" s="1740" t="s">
        <v>2432</v>
      </c>
      <c r="E596" s="1655"/>
      <c r="F596" s="1740" t="s">
        <v>20</v>
      </c>
      <c r="G596" s="1655"/>
      <c r="H596" s="1655"/>
      <c r="I596" s="1655"/>
      <c r="J596" s="1655"/>
      <c r="K596" s="1655"/>
      <c r="L596" s="1655"/>
      <c r="M596" s="1655"/>
      <c r="N596" s="1655"/>
      <c r="O596" s="1655"/>
      <c r="P596" s="1655"/>
      <c r="Q596" s="2240"/>
    </row>
    <row r="597" spans="2:17" ht="15">
      <c r="B597" s="2243"/>
      <c r="C597" s="2239" t="s">
        <v>2551</v>
      </c>
      <c r="D597" s="1740" t="s">
        <v>2428</v>
      </c>
      <c r="E597" s="1655"/>
      <c r="F597" s="1740" t="s">
        <v>2429</v>
      </c>
      <c r="G597" s="1655"/>
      <c r="H597" s="1655"/>
      <c r="I597" s="1655"/>
      <c r="J597" s="1655"/>
      <c r="K597" s="1655"/>
      <c r="L597" s="1655"/>
      <c r="M597" s="1655"/>
      <c r="N597" s="1655"/>
      <c r="O597" s="1655"/>
      <c r="P597" s="1655"/>
      <c r="Q597" s="2240"/>
    </row>
    <row r="598" spans="2:17" ht="15">
      <c r="B598" s="2243"/>
      <c r="C598" s="2239"/>
      <c r="D598" s="1740" t="s">
        <v>2430</v>
      </c>
      <c r="E598" s="1655"/>
      <c r="F598" s="1740" t="s">
        <v>2429</v>
      </c>
      <c r="G598" s="1655"/>
      <c r="H598" s="1655"/>
      <c r="I598" s="1655"/>
      <c r="J598" s="1655"/>
      <c r="K598" s="1655"/>
      <c r="L598" s="1655"/>
      <c r="M598" s="1655"/>
      <c r="N598" s="1655"/>
      <c r="O598" s="1655"/>
      <c r="P598" s="1655"/>
      <c r="Q598" s="2240"/>
    </row>
    <row r="599" spans="2:17" ht="15">
      <c r="B599" s="2243"/>
      <c r="C599" s="2239"/>
      <c r="D599" s="1740" t="s">
        <v>2431</v>
      </c>
      <c r="E599" s="1655"/>
      <c r="F599" s="1740" t="s">
        <v>2429</v>
      </c>
      <c r="G599" s="1655"/>
      <c r="H599" s="1655"/>
      <c r="I599" s="1655"/>
      <c r="J599" s="1655"/>
      <c r="K599" s="1655"/>
      <c r="L599" s="1655"/>
      <c r="M599" s="1655"/>
      <c r="N599" s="1655"/>
      <c r="O599" s="1655"/>
      <c r="P599" s="1655"/>
      <c r="Q599" s="2240"/>
    </row>
    <row r="600" spans="2:17" ht="15">
      <c r="B600" s="2243"/>
      <c r="C600" s="2239"/>
      <c r="D600" s="1740" t="s">
        <v>2432</v>
      </c>
      <c r="E600" s="1655"/>
      <c r="F600" s="1740" t="s">
        <v>20</v>
      </c>
      <c r="G600" s="1655"/>
      <c r="H600" s="1655"/>
      <c r="I600" s="1655"/>
      <c r="J600" s="1655"/>
      <c r="K600" s="1655"/>
      <c r="L600" s="1655"/>
      <c r="M600" s="1655"/>
      <c r="N600" s="1655"/>
      <c r="O600" s="1655"/>
      <c r="P600" s="1655"/>
      <c r="Q600" s="2240"/>
    </row>
    <row r="601" spans="2:17" ht="15">
      <c r="B601" s="2243"/>
      <c r="C601" s="2239" t="s">
        <v>2552</v>
      </c>
      <c r="D601" s="1740" t="s">
        <v>2428</v>
      </c>
      <c r="E601" s="1655"/>
      <c r="F601" s="1740" t="s">
        <v>2429</v>
      </c>
      <c r="G601" s="1655"/>
      <c r="H601" s="1655"/>
      <c r="I601" s="1655"/>
      <c r="J601" s="1655"/>
      <c r="K601" s="1655"/>
      <c r="L601" s="1655"/>
      <c r="M601" s="1655"/>
      <c r="N601" s="1655"/>
      <c r="O601" s="1655"/>
      <c r="P601" s="1655"/>
      <c r="Q601" s="2240"/>
    </row>
    <row r="602" spans="2:17" ht="15">
      <c r="B602" s="2243"/>
      <c r="C602" s="2239"/>
      <c r="D602" s="1740" t="s">
        <v>2430</v>
      </c>
      <c r="E602" s="1655"/>
      <c r="F602" s="1740" t="s">
        <v>2429</v>
      </c>
      <c r="G602" s="1655"/>
      <c r="H602" s="1655"/>
      <c r="I602" s="1655"/>
      <c r="J602" s="1655"/>
      <c r="K602" s="1655"/>
      <c r="L602" s="1655"/>
      <c r="M602" s="1655"/>
      <c r="N602" s="1655"/>
      <c r="O602" s="1655"/>
      <c r="P602" s="1655"/>
      <c r="Q602" s="2240"/>
    </row>
    <row r="603" spans="2:17" ht="15">
      <c r="B603" s="2243"/>
      <c r="C603" s="2239"/>
      <c r="D603" s="1740" t="s">
        <v>2431</v>
      </c>
      <c r="E603" s="1655"/>
      <c r="F603" s="1740" t="s">
        <v>2429</v>
      </c>
      <c r="G603" s="1655"/>
      <c r="H603" s="1655"/>
      <c r="I603" s="1655"/>
      <c r="J603" s="1655"/>
      <c r="K603" s="1655"/>
      <c r="L603" s="1655"/>
      <c r="M603" s="1655"/>
      <c r="N603" s="1655"/>
      <c r="O603" s="1655"/>
      <c r="P603" s="1655"/>
      <c r="Q603" s="2240"/>
    </row>
    <row r="604" spans="2:17" ht="15">
      <c r="B604" s="2243"/>
      <c r="C604" s="2239"/>
      <c r="D604" s="1740" t="s">
        <v>2432</v>
      </c>
      <c r="E604" s="1655"/>
      <c r="F604" s="1740" t="s">
        <v>20</v>
      </c>
      <c r="G604" s="1655"/>
      <c r="H604" s="1655"/>
      <c r="I604" s="1655"/>
      <c r="J604" s="1655"/>
      <c r="K604" s="1655"/>
      <c r="L604" s="1655"/>
      <c r="M604" s="1655"/>
      <c r="N604" s="1655"/>
      <c r="O604" s="1655"/>
      <c r="P604" s="1655"/>
      <c r="Q604" s="2240"/>
    </row>
    <row r="605" spans="2:17" ht="15">
      <c r="B605" s="2243"/>
      <c r="C605" s="2239" t="s">
        <v>2553</v>
      </c>
      <c r="D605" s="1740" t="s">
        <v>2428</v>
      </c>
      <c r="E605" s="1655"/>
      <c r="F605" s="1740" t="s">
        <v>2429</v>
      </c>
      <c r="G605" s="1655"/>
      <c r="H605" s="1655"/>
      <c r="I605" s="1655"/>
      <c r="J605" s="1655"/>
      <c r="K605" s="1655"/>
      <c r="L605" s="1655"/>
      <c r="M605" s="1655"/>
      <c r="N605" s="1655"/>
      <c r="O605" s="1655"/>
      <c r="P605" s="1655"/>
      <c r="Q605" s="2240"/>
    </row>
    <row r="606" spans="2:17" ht="15">
      <c r="B606" s="2243"/>
      <c r="C606" s="2239"/>
      <c r="D606" s="1740" t="s">
        <v>2430</v>
      </c>
      <c r="E606" s="1655"/>
      <c r="F606" s="1740" t="s">
        <v>2429</v>
      </c>
      <c r="G606" s="1655"/>
      <c r="H606" s="1655"/>
      <c r="I606" s="1655"/>
      <c r="J606" s="1655"/>
      <c r="K606" s="1655"/>
      <c r="L606" s="1655"/>
      <c r="M606" s="1655"/>
      <c r="N606" s="1655"/>
      <c r="O606" s="1655"/>
      <c r="P606" s="1655"/>
      <c r="Q606" s="2240"/>
    </row>
    <row r="607" spans="2:17" ht="15">
      <c r="B607" s="2243"/>
      <c r="C607" s="2239"/>
      <c r="D607" s="1740" t="s">
        <v>2431</v>
      </c>
      <c r="E607" s="1655"/>
      <c r="F607" s="1740" t="s">
        <v>2429</v>
      </c>
      <c r="G607" s="1655"/>
      <c r="H607" s="1655"/>
      <c r="I607" s="1655"/>
      <c r="J607" s="1655"/>
      <c r="K607" s="1655"/>
      <c r="L607" s="1655"/>
      <c r="M607" s="1655"/>
      <c r="N607" s="1655"/>
      <c r="O607" s="1655"/>
      <c r="P607" s="1655"/>
      <c r="Q607" s="2240"/>
    </row>
    <row r="608" spans="2:17" ht="15">
      <c r="B608" s="2243"/>
      <c r="C608" s="2239"/>
      <c r="D608" s="1740" t="s">
        <v>2432</v>
      </c>
      <c r="E608" s="1655"/>
      <c r="F608" s="1740" t="s">
        <v>20</v>
      </c>
      <c r="G608" s="1655"/>
      <c r="H608" s="1655"/>
      <c r="I608" s="1655"/>
      <c r="J608" s="1655"/>
      <c r="K608" s="1655"/>
      <c r="L608" s="1655"/>
      <c r="M608" s="1655"/>
      <c r="N608" s="1655"/>
      <c r="O608" s="1655"/>
      <c r="P608" s="1655"/>
      <c r="Q608" s="2240"/>
    </row>
    <row r="609" spans="2:17" ht="15">
      <c r="B609" s="2243"/>
      <c r="C609" s="2239" t="s">
        <v>2554</v>
      </c>
      <c r="D609" s="1740" t="s">
        <v>2428</v>
      </c>
      <c r="E609" s="1655"/>
      <c r="F609" s="1740" t="s">
        <v>2429</v>
      </c>
      <c r="G609" s="1655"/>
      <c r="H609" s="1655"/>
      <c r="I609" s="1655"/>
      <c r="J609" s="1655"/>
      <c r="K609" s="1655"/>
      <c r="L609" s="1655"/>
      <c r="M609" s="1655"/>
      <c r="N609" s="1655"/>
      <c r="O609" s="1655"/>
      <c r="P609" s="1655"/>
      <c r="Q609" s="2240"/>
    </row>
    <row r="610" spans="2:17" ht="15">
      <c r="B610" s="2243"/>
      <c r="C610" s="2239"/>
      <c r="D610" s="1740" t="s">
        <v>2430</v>
      </c>
      <c r="E610" s="1655"/>
      <c r="F610" s="1740" t="s">
        <v>2429</v>
      </c>
      <c r="G610" s="1655"/>
      <c r="H610" s="1655"/>
      <c r="I610" s="1655"/>
      <c r="J610" s="1655"/>
      <c r="K610" s="1655"/>
      <c r="L610" s="1655"/>
      <c r="M610" s="1655"/>
      <c r="N610" s="1655"/>
      <c r="O610" s="1655"/>
      <c r="P610" s="1655"/>
      <c r="Q610" s="2240"/>
    </row>
    <row r="611" spans="2:17" ht="15">
      <c r="B611" s="2243"/>
      <c r="C611" s="2239"/>
      <c r="D611" s="1740" t="s">
        <v>2431</v>
      </c>
      <c r="E611" s="1655"/>
      <c r="F611" s="1740" t="s">
        <v>2429</v>
      </c>
      <c r="G611" s="1655"/>
      <c r="H611" s="1655"/>
      <c r="I611" s="1655"/>
      <c r="J611" s="1655"/>
      <c r="K611" s="1655"/>
      <c r="L611" s="1655"/>
      <c r="M611" s="1655"/>
      <c r="N611" s="1655"/>
      <c r="O611" s="1655"/>
      <c r="P611" s="1655"/>
      <c r="Q611" s="2240"/>
    </row>
    <row r="612" spans="2:17" ht="15">
      <c r="B612" s="2243"/>
      <c r="C612" s="2239"/>
      <c r="D612" s="1740" t="s">
        <v>2432</v>
      </c>
      <c r="E612" s="1655"/>
      <c r="F612" s="1740" t="s">
        <v>20</v>
      </c>
      <c r="G612" s="1655"/>
      <c r="H612" s="1655"/>
      <c r="I612" s="1655"/>
      <c r="J612" s="1655"/>
      <c r="K612" s="1655"/>
      <c r="L612" s="1655"/>
      <c r="M612" s="1655"/>
      <c r="N612" s="1655"/>
      <c r="O612" s="1655"/>
      <c r="P612" s="1655"/>
      <c r="Q612" s="2240"/>
    </row>
    <row r="613" spans="2:17" ht="15">
      <c r="B613" s="2243"/>
      <c r="C613" s="2239" t="s">
        <v>2555</v>
      </c>
      <c r="D613" s="1740" t="s">
        <v>2428</v>
      </c>
      <c r="E613" s="1655"/>
      <c r="F613" s="1740" t="s">
        <v>2429</v>
      </c>
      <c r="G613" s="1655"/>
      <c r="H613" s="1655"/>
      <c r="I613" s="1655"/>
      <c r="J613" s="1655"/>
      <c r="K613" s="1655"/>
      <c r="L613" s="1655"/>
      <c r="M613" s="1655"/>
      <c r="N613" s="1655"/>
      <c r="O613" s="1655"/>
      <c r="P613" s="1655"/>
      <c r="Q613" s="2240"/>
    </row>
    <row r="614" spans="2:17" ht="15">
      <c r="B614" s="2243"/>
      <c r="C614" s="2239"/>
      <c r="D614" s="1740" t="s">
        <v>2430</v>
      </c>
      <c r="E614" s="1655"/>
      <c r="F614" s="1740" t="s">
        <v>2429</v>
      </c>
      <c r="G614" s="1655"/>
      <c r="H614" s="1655"/>
      <c r="I614" s="1655"/>
      <c r="J614" s="1655"/>
      <c r="K614" s="1655"/>
      <c r="L614" s="1655"/>
      <c r="M614" s="1655"/>
      <c r="N614" s="1655"/>
      <c r="O614" s="1655"/>
      <c r="P614" s="1655"/>
      <c r="Q614" s="2240"/>
    </row>
    <row r="615" spans="2:17" ht="15">
      <c r="B615" s="2243"/>
      <c r="C615" s="2239"/>
      <c r="D615" s="1740" t="s">
        <v>2431</v>
      </c>
      <c r="E615" s="1655"/>
      <c r="F615" s="1740" t="s">
        <v>2429</v>
      </c>
      <c r="G615" s="1655"/>
      <c r="H615" s="1655"/>
      <c r="I615" s="1655"/>
      <c r="J615" s="1655"/>
      <c r="K615" s="1655"/>
      <c r="L615" s="1655"/>
      <c r="M615" s="1655"/>
      <c r="N615" s="1655"/>
      <c r="O615" s="1655"/>
      <c r="P615" s="1655"/>
      <c r="Q615" s="2240"/>
    </row>
    <row r="616" spans="2:17" ht="15">
      <c r="B616" s="2243"/>
      <c r="C616" s="2239"/>
      <c r="D616" s="1740" t="s">
        <v>2432</v>
      </c>
      <c r="E616" s="1655"/>
      <c r="F616" s="1740" t="s">
        <v>20</v>
      </c>
      <c r="G616" s="1655"/>
      <c r="H616" s="1655"/>
      <c r="I616" s="1655"/>
      <c r="J616" s="1655"/>
      <c r="K616" s="1655"/>
      <c r="L616" s="1655"/>
      <c r="M616" s="1655"/>
      <c r="N616" s="1655"/>
      <c r="O616" s="1655"/>
      <c r="P616" s="1655"/>
      <c r="Q616" s="2240"/>
    </row>
    <row r="617" spans="2:17" ht="15">
      <c r="B617" s="2243"/>
      <c r="C617" s="2239" t="s">
        <v>2556</v>
      </c>
      <c r="D617" s="1740" t="s">
        <v>2428</v>
      </c>
      <c r="E617" s="1655"/>
      <c r="F617" s="1740" t="s">
        <v>2429</v>
      </c>
      <c r="G617" s="1655"/>
      <c r="H617" s="1655"/>
      <c r="I617" s="1655"/>
      <c r="J617" s="1655"/>
      <c r="K617" s="1655"/>
      <c r="L617" s="1655"/>
      <c r="M617" s="1655"/>
      <c r="N617" s="1655"/>
      <c r="O617" s="1655"/>
      <c r="P617" s="1655"/>
      <c r="Q617" s="2240"/>
    </row>
    <row r="618" spans="2:17" ht="15">
      <c r="B618" s="2243"/>
      <c r="C618" s="2239"/>
      <c r="D618" s="1740" t="s">
        <v>2430</v>
      </c>
      <c r="E618" s="1655"/>
      <c r="F618" s="1740" t="s">
        <v>2429</v>
      </c>
      <c r="G618" s="1655"/>
      <c r="H618" s="1655"/>
      <c r="I618" s="1655"/>
      <c r="J618" s="1655"/>
      <c r="K618" s="1655"/>
      <c r="L618" s="1655"/>
      <c r="M618" s="1655"/>
      <c r="N618" s="1655"/>
      <c r="O618" s="1655"/>
      <c r="P618" s="1655"/>
      <c r="Q618" s="2240"/>
    </row>
    <row r="619" spans="2:17" ht="15">
      <c r="B619" s="2243"/>
      <c r="C619" s="2239"/>
      <c r="D619" s="1740" t="s">
        <v>2431</v>
      </c>
      <c r="E619" s="1655"/>
      <c r="F619" s="1740" t="s">
        <v>2429</v>
      </c>
      <c r="G619" s="1655"/>
      <c r="H619" s="1655"/>
      <c r="I619" s="1655"/>
      <c r="J619" s="1655"/>
      <c r="K619" s="1655"/>
      <c r="L619" s="1655"/>
      <c r="M619" s="1655"/>
      <c r="N619" s="1655"/>
      <c r="O619" s="1655"/>
      <c r="P619" s="1655"/>
      <c r="Q619" s="2240"/>
    </row>
    <row r="620" spans="2:17" ht="15">
      <c r="B620" s="2243"/>
      <c r="C620" s="2239"/>
      <c r="D620" s="1740" t="s">
        <v>2432</v>
      </c>
      <c r="E620" s="1655"/>
      <c r="F620" s="1740" t="s">
        <v>20</v>
      </c>
      <c r="G620" s="1655"/>
      <c r="H620" s="1655"/>
      <c r="I620" s="1655"/>
      <c r="J620" s="1655"/>
      <c r="K620" s="1655"/>
      <c r="L620" s="1655"/>
      <c r="M620" s="1655"/>
      <c r="N620" s="1655"/>
      <c r="O620" s="1655"/>
      <c r="P620" s="1655"/>
      <c r="Q620" s="2240"/>
    </row>
    <row r="621" spans="2:17" ht="15">
      <c r="B621" s="2243"/>
      <c r="C621" s="2239" t="s">
        <v>2557</v>
      </c>
      <c r="D621" s="1740" t="s">
        <v>2428</v>
      </c>
      <c r="E621" s="1655"/>
      <c r="F621" s="1740" t="s">
        <v>2429</v>
      </c>
      <c r="G621" s="1655"/>
      <c r="H621" s="1655"/>
      <c r="I621" s="1655"/>
      <c r="J621" s="1655"/>
      <c r="K621" s="1655"/>
      <c r="L621" s="1655"/>
      <c r="M621" s="1655"/>
      <c r="N621" s="1655"/>
      <c r="O621" s="1655"/>
      <c r="P621" s="1655"/>
      <c r="Q621" s="2240"/>
    </row>
    <row r="622" spans="2:17" ht="15">
      <c r="B622" s="2243"/>
      <c r="C622" s="2239"/>
      <c r="D622" s="1740" t="s">
        <v>2430</v>
      </c>
      <c r="E622" s="1655"/>
      <c r="F622" s="1740" t="s">
        <v>2429</v>
      </c>
      <c r="G622" s="1655"/>
      <c r="H622" s="1655"/>
      <c r="I622" s="1655"/>
      <c r="J622" s="1655"/>
      <c r="K622" s="1655"/>
      <c r="L622" s="1655"/>
      <c r="M622" s="1655"/>
      <c r="N622" s="1655"/>
      <c r="O622" s="1655"/>
      <c r="P622" s="1655"/>
      <c r="Q622" s="2240"/>
    </row>
    <row r="623" spans="2:17" ht="15">
      <c r="B623" s="2243"/>
      <c r="C623" s="2239"/>
      <c r="D623" s="1740" t="s">
        <v>2431</v>
      </c>
      <c r="E623" s="1655"/>
      <c r="F623" s="1740" t="s">
        <v>2429</v>
      </c>
      <c r="G623" s="1655"/>
      <c r="H623" s="1655"/>
      <c r="I623" s="1655"/>
      <c r="J623" s="1655"/>
      <c r="K623" s="1655"/>
      <c r="L623" s="1655"/>
      <c r="M623" s="1655"/>
      <c r="N623" s="1655"/>
      <c r="O623" s="1655"/>
      <c r="P623" s="1655"/>
      <c r="Q623" s="2240"/>
    </row>
    <row r="624" spans="2:17" ht="15">
      <c r="B624" s="2243"/>
      <c r="C624" s="2239"/>
      <c r="D624" s="1740" t="s">
        <v>2432</v>
      </c>
      <c r="E624" s="1655"/>
      <c r="F624" s="1740" t="s">
        <v>20</v>
      </c>
      <c r="G624" s="1655"/>
      <c r="H624" s="1655"/>
      <c r="I624" s="1655"/>
      <c r="J624" s="1655"/>
      <c r="K624" s="1655"/>
      <c r="L624" s="1655"/>
      <c r="M624" s="1655"/>
      <c r="N624" s="1655"/>
      <c r="O624" s="1655"/>
      <c r="P624" s="1655"/>
      <c r="Q624" s="2240"/>
    </row>
    <row r="625" spans="2:17" ht="25.5">
      <c r="B625" s="2243"/>
      <c r="C625" s="2239" t="s">
        <v>2340</v>
      </c>
      <c r="D625" s="1740" t="s">
        <v>2428</v>
      </c>
      <c r="E625" s="1655"/>
      <c r="F625" s="1740" t="s">
        <v>2429</v>
      </c>
      <c r="G625" s="1655"/>
      <c r="H625" s="1655"/>
      <c r="I625" s="1655"/>
      <c r="J625" s="1655"/>
      <c r="K625" s="1655"/>
      <c r="L625" s="1655"/>
      <c r="M625" s="1655"/>
      <c r="N625" s="1655"/>
      <c r="O625" s="1655"/>
      <c r="P625" s="1655"/>
      <c r="Q625" s="2240"/>
    </row>
    <row r="626" spans="2:17" ht="15">
      <c r="B626" s="2243"/>
      <c r="C626" s="2239"/>
      <c r="D626" s="1740" t="s">
        <v>2430</v>
      </c>
      <c r="E626" s="1655"/>
      <c r="F626" s="1740" t="s">
        <v>2429</v>
      </c>
      <c r="G626" s="1655"/>
      <c r="H626" s="1655"/>
      <c r="I626" s="1655"/>
      <c r="J626" s="1655"/>
      <c r="K626" s="1655"/>
      <c r="L626" s="1655"/>
      <c r="M626" s="1655"/>
      <c r="N626" s="1655"/>
      <c r="O626" s="1655"/>
      <c r="P626" s="1655"/>
      <c r="Q626" s="2240"/>
    </row>
    <row r="627" spans="2:17" ht="15">
      <c r="B627" s="2243"/>
      <c r="C627" s="2239"/>
      <c r="D627" s="1740" t="s">
        <v>2431</v>
      </c>
      <c r="E627" s="1655"/>
      <c r="F627" s="1740" t="s">
        <v>2429</v>
      </c>
      <c r="G627" s="1655"/>
      <c r="H627" s="1655"/>
      <c r="I627" s="1655"/>
      <c r="J627" s="1655"/>
      <c r="K627" s="1655"/>
      <c r="L627" s="1655"/>
      <c r="M627" s="1655"/>
      <c r="N627" s="1655"/>
      <c r="O627" s="1655"/>
      <c r="P627" s="1655"/>
      <c r="Q627" s="2240"/>
    </row>
    <row r="628" spans="2:17" ht="15">
      <c r="B628" s="2243"/>
      <c r="C628" s="2239"/>
      <c r="D628" s="1740" t="s">
        <v>2432</v>
      </c>
      <c r="E628" s="1655"/>
      <c r="F628" s="1740" t="s">
        <v>20</v>
      </c>
      <c r="G628" s="1655"/>
      <c r="H628" s="1655"/>
      <c r="I628" s="1655"/>
      <c r="J628" s="1655"/>
      <c r="K628" s="1655"/>
      <c r="L628" s="1655"/>
      <c r="M628" s="1655"/>
      <c r="N628" s="1655"/>
      <c r="O628" s="1655"/>
      <c r="P628" s="1655"/>
      <c r="Q628" s="2240"/>
    </row>
    <row r="629" spans="2:17" ht="15">
      <c r="B629" s="2243"/>
      <c r="C629" s="2239" t="s">
        <v>2341</v>
      </c>
      <c r="D629" s="1740" t="s">
        <v>2428</v>
      </c>
      <c r="E629" s="1655"/>
      <c r="F629" s="1740" t="s">
        <v>2429</v>
      </c>
      <c r="G629" s="1655"/>
      <c r="H629" s="1655"/>
      <c r="I629" s="1655"/>
      <c r="J629" s="1655"/>
      <c r="K629" s="1655"/>
      <c r="L629" s="1655"/>
      <c r="M629" s="1655"/>
      <c r="N629" s="1655"/>
      <c r="O629" s="1655"/>
      <c r="P629" s="1655"/>
      <c r="Q629" s="2240"/>
    </row>
    <row r="630" spans="2:17" ht="15">
      <c r="B630" s="2243"/>
      <c r="C630" s="2239"/>
      <c r="D630" s="1740" t="s">
        <v>2430</v>
      </c>
      <c r="E630" s="1655"/>
      <c r="F630" s="1740" t="s">
        <v>2429</v>
      </c>
      <c r="G630" s="1655"/>
      <c r="H630" s="1655"/>
      <c r="I630" s="1655"/>
      <c r="J630" s="1655"/>
      <c r="K630" s="1655"/>
      <c r="L630" s="1655"/>
      <c r="M630" s="1655"/>
      <c r="N630" s="1655"/>
      <c r="O630" s="1655"/>
      <c r="P630" s="1655"/>
      <c r="Q630" s="2240"/>
    </row>
    <row r="631" spans="2:17" ht="15">
      <c r="B631" s="2243"/>
      <c r="C631" s="2239"/>
      <c r="D631" s="1740" t="s">
        <v>2431</v>
      </c>
      <c r="E631" s="1655"/>
      <c r="F631" s="1740" t="s">
        <v>2429</v>
      </c>
      <c r="G631" s="1655"/>
      <c r="H631" s="1655"/>
      <c r="I631" s="1655"/>
      <c r="J631" s="1655"/>
      <c r="K631" s="1655"/>
      <c r="L631" s="1655"/>
      <c r="M631" s="1655"/>
      <c r="N631" s="1655"/>
      <c r="O631" s="1655"/>
      <c r="P631" s="1655"/>
      <c r="Q631" s="2240"/>
    </row>
    <row r="632" spans="2:17" ht="15">
      <c r="B632" s="2243"/>
      <c r="C632" s="2239"/>
      <c r="D632" s="1740" t="s">
        <v>2432</v>
      </c>
      <c r="E632" s="1655"/>
      <c r="F632" s="1740" t="s">
        <v>20</v>
      </c>
      <c r="G632" s="1655"/>
      <c r="H632" s="1655"/>
      <c r="I632" s="1655"/>
      <c r="J632" s="1655"/>
      <c r="K632" s="1655"/>
      <c r="L632" s="1655"/>
      <c r="M632" s="1655"/>
      <c r="N632" s="1655"/>
      <c r="O632" s="1655"/>
      <c r="P632" s="1655"/>
      <c r="Q632" s="2240"/>
    </row>
    <row r="633" spans="2:17" ht="15">
      <c r="B633" s="2243"/>
      <c r="C633" s="2239" t="s">
        <v>2342</v>
      </c>
      <c r="D633" s="1740" t="s">
        <v>2428</v>
      </c>
      <c r="E633" s="1655"/>
      <c r="F633" s="1740" t="s">
        <v>2429</v>
      </c>
      <c r="G633" s="1655"/>
      <c r="H633" s="1655"/>
      <c r="I633" s="1655"/>
      <c r="J633" s="1655"/>
      <c r="K633" s="1655"/>
      <c r="L633" s="1655"/>
      <c r="M633" s="1655"/>
      <c r="N633" s="1655"/>
      <c r="O633" s="1655"/>
      <c r="P633" s="1655"/>
      <c r="Q633" s="2240"/>
    </row>
    <row r="634" spans="2:17" ht="15">
      <c r="B634" s="2243"/>
      <c r="C634" s="2239"/>
      <c r="D634" s="1740" t="s">
        <v>2430</v>
      </c>
      <c r="E634" s="1655"/>
      <c r="F634" s="1740" t="s">
        <v>2429</v>
      </c>
      <c r="G634" s="1655"/>
      <c r="H634" s="1655"/>
      <c r="I634" s="1655"/>
      <c r="J634" s="1655"/>
      <c r="K634" s="1655"/>
      <c r="L634" s="1655"/>
      <c r="M634" s="1655"/>
      <c r="N634" s="1655"/>
      <c r="O634" s="1655"/>
      <c r="P634" s="1655"/>
      <c r="Q634" s="2240"/>
    </row>
    <row r="635" spans="2:17" ht="15">
      <c r="B635" s="2243"/>
      <c r="C635" s="2239"/>
      <c r="D635" s="1740" t="s">
        <v>2431</v>
      </c>
      <c r="E635" s="1655"/>
      <c r="F635" s="1740" t="s">
        <v>2429</v>
      </c>
      <c r="G635" s="1655"/>
      <c r="H635" s="1655"/>
      <c r="I635" s="1655"/>
      <c r="J635" s="1655"/>
      <c r="K635" s="1655"/>
      <c r="L635" s="1655"/>
      <c r="M635" s="1655"/>
      <c r="N635" s="1655"/>
      <c r="O635" s="1655"/>
      <c r="P635" s="1655"/>
      <c r="Q635" s="2240"/>
    </row>
    <row r="636" spans="2:17" ht="15">
      <c r="B636" s="2243"/>
      <c r="C636" s="2239"/>
      <c r="D636" s="1740" t="s">
        <v>2432</v>
      </c>
      <c r="E636" s="1655"/>
      <c r="F636" s="1740" t="s">
        <v>20</v>
      </c>
      <c r="G636" s="1655"/>
      <c r="H636" s="1655"/>
      <c r="I636" s="1655"/>
      <c r="J636" s="1655"/>
      <c r="K636" s="1655"/>
      <c r="L636" s="1655"/>
      <c r="M636" s="1655"/>
      <c r="N636" s="1655"/>
      <c r="O636" s="1655"/>
      <c r="P636" s="1655"/>
      <c r="Q636" s="2240"/>
    </row>
    <row r="637" spans="2:17" ht="15">
      <c r="B637" s="2243"/>
      <c r="C637" s="2239" t="s">
        <v>2558</v>
      </c>
      <c r="D637" s="1740" t="s">
        <v>2428</v>
      </c>
      <c r="E637" s="1655"/>
      <c r="F637" s="1740" t="s">
        <v>2429</v>
      </c>
      <c r="G637" s="1655"/>
      <c r="H637" s="1655"/>
      <c r="I637" s="1655"/>
      <c r="J637" s="1655"/>
      <c r="K637" s="1655"/>
      <c r="L637" s="1655"/>
      <c r="M637" s="1655"/>
      <c r="N637" s="1655"/>
      <c r="O637" s="1655"/>
      <c r="P637" s="1655"/>
      <c r="Q637" s="2240"/>
    </row>
    <row r="638" spans="2:17" ht="15">
      <c r="B638" s="2243"/>
      <c r="C638" s="2239"/>
      <c r="D638" s="1740" t="s">
        <v>2430</v>
      </c>
      <c r="E638" s="1655"/>
      <c r="F638" s="1740" t="s">
        <v>2429</v>
      </c>
      <c r="G638" s="1655"/>
      <c r="H638" s="1655"/>
      <c r="I638" s="1655"/>
      <c r="J638" s="1655"/>
      <c r="K638" s="1655"/>
      <c r="L638" s="1655"/>
      <c r="M638" s="1655"/>
      <c r="N638" s="1655"/>
      <c r="O638" s="1655"/>
      <c r="P638" s="1655"/>
      <c r="Q638" s="2240"/>
    </row>
    <row r="639" spans="2:17" ht="15">
      <c r="B639" s="2243"/>
      <c r="C639" s="2239"/>
      <c r="D639" s="1740" t="s">
        <v>2431</v>
      </c>
      <c r="E639" s="1655"/>
      <c r="F639" s="1740" t="s">
        <v>2429</v>
      </c>
      <c r="G639" s="1655"/>
      <c r="H639" s="1655"/>
      <c r="I639" s="1655"/>
      <c r="J639" s="1655"/>
      <c r="K639" s="1655"/>
      <c r="L639" s="1655"/>
      <c r="M639" s="1655"/>
      <c r="N639" s="1655"/>
      <c r="O639" s="1655"/>
      <c r="P639" s="1655"/>
      <c r="Q639" s="2240"/>
    </row>
    <row r="640" spans="2:17" ht="15">
      <c r="B640" s="2243"/>
      <c r="C640" s="2239"/>
      <c r="D640" s="1740" t="s">
        <v>2432</v>
      </c>
      <c r="E640" s="1655"/>
      <c r="F640" s="1740" t="s">
        <v>20</v>
      </c>
      <c r="G640" s="1655"/>
      <c r="H640" s="1655"/>
      <c r="I640" s="1655"/>
      <c r="J640" s="1655"/>
      <c r="K640" s="1655"/>
      <c r="L640" s="1655"/>
      <c r="M640" s="1655"/>
      <c r="N640" s="1655"/>
      <c r="O640" s="1655"/>
      <c r="P640" s="1655"/>
      <c r="Q640" s="2240"/>
    </row>
    <row r="641" spans="2:17" ht="25.5">
      <c r="B641" s="2243"/>
      <c r="C641" s="2239" t="s">
        <v>2343</v>
      </c>
      <c r="D641" s="1740" t="s">
        <v>2428</v>
      </c>
      <c r="E641" s="1655"/>
      <c r="F641" s="1740" t="s">
        <v>2429</v>
      </c>
      <c r="G641" s="1655"/>
      <c r="H641" s="1655"/>
      <c r="I641" s="1655"/>
      <c r="J641" s="1655"/>
      <c r="K641" s="1655"/>
      <c r="L641" s="1655"/>
      <c r="M641" s="1655"/>
      <c r="N641" s="1655"/>
      <c r="O641" s="1655"/>
      <c r="P641" s="1655"/>
      <c r="Q641" s="2240"/>
    </row>
    <row r="642" spans="2:17" ht="15">
      <c r="B642" s="2243"/>
      <c r="C642" s="2239"/>
      <c r="D642" s="1740" t="s">
        <v>2430</v>
      </c>
      <c r="E642" s="1655"/>
      <c r="F642" s="1740" t="s">
        <v>2429</v>
      </c>
      <c r="G642" s="1655"/>
      <c r="H642" s="1655"/>
      <c r="I642" s="1655"/>
      <c r="J642" s="1655"/>
      <c r="K642" s="1655"/>
      <c r="L642" s="1655"/>
      <c r="M642" s="1655"/>
      <c r="N642" s="1655"/>
      <c r="O642" s="1655"/>
      <c r="P642" s="1655"/>
      <c r="Q642" s="2240"/>
    </row>
    <row r="643" spans="2:17" ht="15">
      <c r="B643" s="2243"/>
      <c r="C643" s="2239"/>
      <c r="D643" s="1740" t="s">
        <v>2431</v>
      </c>
      <c r="E643" s="1655"/>
      <c r="F643" s="1740" t="s">
        <v>2429</v>
      </c>
      <c r="G643" s="1655"/>
      <c r="H643" s="1655"/>
      <c r="I643" s="1655"/>
      <c r="J643" s="1655"/>
      <c r="K643" s="1655"/>
      <c r="L643" s="1655"/>
      <c r="M643" s="1655"/>
      <c r="N643" s="1655"/>
      <c r="O643" s="1655"/>
      <c r="P643" s="1655"/>
      <c r="Q643" s="2240"/>
    </row>
    <row r="644" spans="2:17" ht="15">
      <c r="B644" s="2243"/>
      <c r="C644" s="2239"/>
      <c r="D644" s="1740" t="s">
        <v>2432</v>
      </c>
      <c r="E644" s="1655"/>
      <c r="F644" s="1740" t="s">
        <v>20</v>
      </c>
      <c r="G644" s="1655"/>
      <c r="H644" s="1655"/>
      <c r="I644" s="1655"/>
      <c r="J644" s="1655"/>
      <c r="K644" s="1655"/>
      <c r="L644" s="1655"/>
      <c r="M644" s="1655"/>
      <c r="N644" s="1655"/>
      <c r="O644" s="1655"/>
      <c r="P644" s="1655"/>
      <c r="Q644" s="2240"/>
    </row>
    <row r="645" spans="2:17" ht="25.5">
      <c r="B645" s="2243"/>
      <c r="C645" s="2239" t="s">
        <v>2559</v>
      </c>
      <c r="D645" s="1740" t="s">
        <v>2428</v>
      </c>
      <c r="E645" s="1655"/>
      <c r="F645" s="1740" t="s">
        <v>2429</v>
      </c>
      <c r="G645" s="1655"/>
      <c r="H645" s="1655"/>
      <c r="I645" s="1655"/>
      <c r="J645" s="1655"/>
      <c r="K645" s="1655"/>
      <c r="L645" s="1655"/>
      <c r="M645" s="1655"/>
      <c r="N645" s="1655"/>
      <c r="O645" s="1655"/>
      <c r="P645" s="1655"/>
      <c r="Q645" s="2240"/>
    </row>
    <row r="646" spans="2:17" ht="15">
      <c r="B646" s="2243"/>
      <c r="C646" s="2239"/>
      <c r="D646" s="1740" t="s">
        <v>2430</v>
      </c>
      <c r="E646" s="1655"/>
      <c r="F646" s="1740" t="s">
        <v>2429</v>
      </c>
      <c r="G646" s="1655"/>
      <c r="H646" s="1655"/>
      <c r="I646" s="1655"/>
      <c r="J646" s="1655"/>
      <c r="K646" s="1655"/>
      <c r="L646" s="1655"/>
      <c r="M646" s="1655"/>
      <c r="N646" s="1655"/>
      <c r="O646" s="1655"/>
      <c r="P646" s="1655"/>
      <c r="Q646" s="2240"/>
    </row>
    <row r="647" spans="2:17" ht="15">
      <c r="B647" s="2243"/>
      <c r="C647" s="2239"/>
      <c r="D647" s="1740" t="s">
        <v>2431</v>
      </c>
      <c r="E647" s="1655"/>
      <c r="F647" s="1740" t="s">
        <v>2429</v>
      </c>
      <c r="G647" s="1655"/>
      <c r="H647" s="1655"/>
      <c r="I647" s="1655"/>
      <c r="J647" s="1655"/>
      <c r="K647" s="1655"/>
      <c r="L647" s="1655"/>
      <c r="M647" s="1655"/>
      <c r="N647" s="1655"/>
      <c r="O647" s="1655"/>
      <c r="P647" s="1655"/>
      <c r="Q647" s="2240"/>
    </row>
    <row r="648" spans="2:17" ht="15">
      <c r="B648" s="2243"/>
      <c r="C648" s="2239"/>
      <c r="D648" s="1740" t="s">
        <v>2432</v>
      </c>
      <c r="E648" s="1655"/>
      <c r="F648" s="1740" t="s">
        <v>20</v>
      </c>
      <c r="G648" s="1655"/>
      <c r="H648" s="1655"/>
      <c r="I648" s="1655"/>
      <c r="J648" s="1655"/>
      <c r="K648" s="1655"/>
      <c r="L648" s="1655"/>
      <c r="M648" s="1655"/>
      <c r="N648" s="1655"/>
      <c r="O648" s="1655"/>
      <c r="P648" s="1655"/>
      <c r="Q648" s="2240"/>
    </row>
    <row r="649" spans="2:17" ht="25.5">
      <c r="B649" s="2243"/>
      <c r="C649" s="2239" t="s">
        <v>2560</v>
      </c>
      <c r="D649" s="1740" t="s">
        <v>2428</v>
      </c>
      <c r="E649" s="1655"/>
      <c r="F649" s="1740" t="s">
        <v>2429</v>
      </c>
      <c r="G649" s="1655"/>
      <c r="H649" s="1655"/>
      <c r="I649" s="1655"/>
      <c r="J649" s="1655"/>
      <c r="K649" s="1655"/>
      <c r="L649" s="1655"/>
      <c r="M649" s="1655"/>
      <c r="N649" s="1655"/>
      <c r="O649" s="1655"/>
      <c r="P649" s="1655"/>
      <c r="Q649" s="2240"/>
    </row>
    <row r="650" spans="2:17" ht="15">
      <c r="B650" s="2243"/>
      <c r="C650" s="2239"/>
      <c r="D650" s="1740" t="s">
        <v>2430</v>
      </c>
      <c r="E650" s="1655"/>
      <c r="F650" s="1740" t="s">
        <v>2429</v>
      </c>
      <c r="G650" s="1655"/>
      <c r="H650" s="1655"/>
      <c r="I650" s="1655"/>
      <c r="J650" s="1655"/>
      <c r="K650" s="1655"/>
      <c r="L650" s="1655"/>
      <c r="M650" s="1655"/>
      <c r="N650" s="1655"/>
      <c r="O650" s="1655"/>
      <c r="P650" s="1655"/>
      <c r="Q650" s="2240"/>
    </row>
    <row r="651" spans="2:17" ht="15">
      <c r="B651" s="2243"/>
      <c r="C651" s="2239"/>
      <c r="D651" s="1740" t="s">
        <v>2431</v>
      </c>
      <c r="E651" s="1655"/>
      <c r="F651" s="1740" t="s">
        <v>2429</v>
      </c>
      <c r="G651" s="1655"/>
      <c r="H651" s="1655"/>
      <c r="I651" s="1655"/>
      <c r="J651" s="1655"/>
      <c r="K651" s="1655"/>
      <c r="L651" s="1655"/>
      <c r="M651" s="1655"/>
      <c r="N651" s="1655"/>
      <c r="O651" s="1655"/>
      <c r="P651" s="1655"/>
      <c r="Q651" s="2240"/>
    </row>
    <row r="652" spans="2:17" ht="15">
      <c r="B652" s="2243"/>
      <c r="C652" s="2239"/>
      <c r="D652" s="1740" t="s">
        <v>2432</v>
      </c>
      <c r="E652" s="1655"/>
      <c r="F652" s="1740" t="s">
        <v>20</v>
      </c>
      <c r="G652" s="1655"/>
      <c r="H652" s="1655"/>
      <c r="I652" s="1655"/>
      <c r="J652" s="1655"/>
      <c r="K652" s="1655"/>
      <c r="L652" s="1655"/>
      <c r="M652" s="1655"/>
      <c r="N652" s="1655"/>
      <c r="O652" s="1655"/>
      <c r="P652" s="1655"/>
      <c r="Q652" s="2240"/>
    </row>
    <row r="653" spans="2:17" ht="15">
      <c r="B653" s="2243"/>
      <c r="C653" s="2239" t="s">
        <v>2344</v>
      </c>
      <c r="D653" s="1740" t="s">
        <v>2428</v>
      </c>
      <c r="E653" s="1655"/>
      <c r="F653" s="1740" t="s">
        <v>2429</v>
      </c>
      <c r="G653" s="1655"/>
      <c r="H653" s="1655"/>
      <c r="I653" s="1655"/>
      <c r="J653" s="1655"/>
      <c r="K653" s="1655"/>
      <c r="L653" s="1655"/>
      <c r="M653" s="1655"/>
      <c r="N653" s="1655"/>
      <c r="O653" s="1655"/>
      <c r="P653" s="1655"/>
      <c r="Q653" s="2240"/>
    </row>
    <row r="654" spans="2:17" ht="15">
      <c r="B654" s="2243"/>
      <c r="C654" s="1655"/>
      <c r="D654" s="1740" t="s">
        <v>2430</v>
      </c>
      <c r="E654" s="1655"/>
      <c r="F654" s="1740" t="s">
        <v>2429</v>
      </c>
      <c r="G654" s="1655"/>
      <c r="H654" s="1655"/>
      <c r="I654" s="1655"/>
      <c r="J654" s="1655"/>
      <c r="K654" s="1655"/>
      <c r="L654" s="1655"/>
      <c r="M654" s="1655"/>
      <c r="N654" s="1655"/>
      <c r="O654" s="1655"/>
      <c r="P654" s="1655"/>
      <c r="Q654" s="2240"/>
    </row>
    <row r="655" spans="2:17" ht="15">
      <c r="B655" s="2243"/>
      <c r="C655" s="1655"/>
      <c r="D655" s="1740" t="s">
        <v>2431</v>
      </c>
      <c r="E655" s="1655"/>
      <c r="F655" s="1740" t="s">
        <v>2429</v>
      </c>
      <c r="G655" s="1655"/>
      <c r="H655" s="1655"/>
      <c r="I655" s="1655"/>
      <c r="J655" s="1655"/>
      <c r="K655" s="1655"/>
      <c r="L655" s="1655"/>
      <c r="M655" s="1655"/>
      <c r="N655" s="1655"/>
      <c r="O655" s="1655"/>
      <c r="P655" s="1655"/>
      <c r="Q655" s="2240"/>
    </row>
    <row r="656" spans="2:17" ht="15">
      <c r="B656" s="2243"/>
      <c r="C656" s="1655"/>
      <c r="D656" s="1740" t="s">
        <v>2432</v>
      </c>
      <c r="E656" s="1655"/>
      <c r="F656" s="1740" t="s">
        <v>20</v>
      </c>
      <c r="G656" s="1655"/>
      <c r="H656" s="1655"/>
      <c r="I656" s="1655"/>
      <c r="J656" s="1655"/>
      <c r="K656" s="1655"/>
      <c r="L656" s="1655"/>
      <c r="M656" s="1655"/>
      <c r="N656" s="1655"/>
      <c r="O656" s="1655"/>
      <c r="P656" s="1655"/>
      <c r="Q656" s="2240"/>
    </row>
    <row r="657" spans="2:17" ht="15">
      <c r="B657" s="2243"/>
      <c r="C657" s="2239" t="s">
        <v>2345</v>
      </c>
      <c r="D657" s="1740" t="s">
        <v>2428</v>
      </c>
      <c r="E657" s="1655"/>
      <c r="F657" s="1740" t="s">
        <v>2429</v>
      </c>
      <c r="G657" s="1655"/>
      <c r="H657" s="1655"/>
      <c r="I657" s="1655"/>
      <c r="J657" s="1655"/>
      <c r="K657" s="1655"/>
      <c r="L657" s="1655"/>
      <c r="M657" s="1655"/>
      <c r="N657" s="1655"/>
      <c r="O657" s="1655"/>
      <c r="P657" s="1655"/>
      <c r="Q657" s="2240"/>
    </row>
    <row r="658" spans="2:17" ht="15">
      <c r="B658" s="2243"/>
      <c r="C658" s="1655"/>
      <c r="D658" s="1740" t="s">
        <v>2430</v>
      </c>
      <c r="E658" s="1655"/>
      <c r="F658" s="1740" t="s">
        <v>2429</v>
      </c>
      <c r="G658" s="1655"/>
      <c r="H658" s="1655"/>
      <c r="I658" s="1655"/>
      <c r="J658" s="1655"/>
      <c r="K658" s="1655"/>
      <c r="L658" s="1655"/>
      <c r="M658" s="1655"/>
      <c r="N658" s="1655"/>
      <c r="O658" s="1655"/>
      <c r="P658" s="1655"/>
      <c r="Q658" s="2240"/>
    </row>
    <row r="659" spans="2:17" ht="15">
      <c r="B659" s="2243"/>
      <c r="C659" s="1655"/>
      <c r="D659" s="1740" t="s">
        <v>2431</v>
      </c>
      <c r="E659" s="1655"/>
      <c r="F659" s="1740" t="s">
        <v>2429</v>
      </c>
      <c r="G659" s="1655"/>
      <c r="H659" s="1655"/>
      <c r="I659" s="1655"/>
      <c r="J659" s="1655"/>
      <c r="K659" s="1655"/>
      <c r="L659" s="1655"/>
      <c r="M659" s="1655"/>
      <c r="N659" s="1655"/>
      <c r="O659" s="1655"/>
      <c r="P659" s="1655"/>
      <c r="Q659" s="2240"/>
    </row>
    <row r="660" spans="2:17" ht="15">
      <c r="B660" s="2243"/>
      <c r="C660" s="1655"/>
      <c r="D660" s="1740" t="s">
        <v>2432</v>
      </c>
      <c r="E660" s="1655"/>
      <c r="F660" s="1740" t="s">
        <v>20</v>
      </c>
      <c r="G660" s="1655"/>
      <c r="H660" s="1655"/>
      <c r="I660" s="1655"/>
      <c r="J660" s="1655"/>
      <c r="K660" s="1655"/>
      <c r="L660" s="1655"/>
      <c r="M660" s="1655"/>
      <c r="N660" s="1655"/>
      <c r="O660" s="1655"/>
      <c r="P660" s="1655"/>
      <c r="Q660" s="2240"/>
    </row>
    <row r="661" spans="2:17" ht="25.5">
      <c r="B661" s="2243"/>
      <c r="C661" s="2239" t="s">
        <v>2561</v>
      </c>
      <c r="D661" s="1740" t="s">
        <v>2428</v>
      </c>
      <c r="E661" s="1655"/>
      <c r="F661" s="1740" t="s">
        <v>2429</v>
      </c>
      <c r="G661" s="1655"/>
      <c r="H661" s="1655"/>
      <c r="I661" s="1655"/>
      <c r="J661" s="1655"/>
      <c r="K661" s="1655"/>
      <c r="L661" s="1655"/>
      <c r="M661" s="1655"/>
      <c r="N661" s="1655"/>
      <c r="O661" s="1655"/>
      <c r="P661" s="1655"/>
      <c r="Q661" s="2240"/>
    </row>
    <row r="662" spans="2:17" ht="15">
      <c r="B662" s="2243"/>
      <c r="C662" s="1655"/>
      <c r="D662" s="1740" t="s">
        <v>2430</v>
      </c>
      <c r="E662" s="1655"/>
      <c r="F662" s="1740" t="s">
        <v>2429</v>
      </c>
      <c r="G662" s="1655"/>
      <c r="H662" s="1655"/>
      <c r="I662" s="1655"/>
      <c r="J662" s="1655"/>
      <c r="K662" s="1655"/>
      <c r="L662" s="1655"/>
      <c r="M662" s="1655"/>
      <c r="N662" s="1655"/>
      <c r="O662" s="1655"/>
      <c r="P662" s="1655"/>
      <c r="Q662" s="2240"/>
    </row>
    <row r="663" spans="2:17" ht="15">
      <c r="B663" s="2243"/>
      <c r="C663" s="1655"/>
      <c r="D663" s="1740" t="s">
        <v>2431</v>
      </c>
      <c r="E663" s="1655"/>
      <c r="F663" s="1740" t="s">
        <v>2429</v>
      </c>
      <c r="G663" s="1655"/>
      <c r="H663" s="1655"/>
      <c r="I663" s="1655"/>
      <c r="J663" s="1655"/>
      <c r="K663" s="1655"/>
      <c r="L663" s="1655"/>
      <c r="M663" s="1655"/>
      <c r="N663" s="1655"/>
      <c r="O663" s="1655"/>
      <c r="P663" s="1655"/>
      <c r="Q663" s="2240"/>
    </row>
    <row r="664" spans="2:17" ht="15">
      <c r="B664" s="2243"/>
      <c r="C664" s="1655"/>
      <c r="D664" s="1740" t="s">
        <v>2432</v>
      </c>
      <c r="E664" s="1655"/>
      <c r="F664" s="1740" t="s">
        <v>20</v>
      </c>
      <c r="G664" s="1655"/>
      <c r="H664" s="1655"/>
      <c r="I664" s="1655"/>
      <c r="J664" s="1655"/>
      <c r="K664" s="1655"/>
      <c r="L664" s="1655"/>
      <c r="M664" s="1655"/>
      <c r="N664" s="1655"/>
      <c r="O664" s="1655"/>
      <c r="P664" s="1655"/>
      <c r="Q664" s="2240"/>
    </row>
    <row r="665" spans="2:17" ht="25.5">
      <c r="B665" s="2243"/>
      <c r="C665" s="2239" t="s">
        <v>2347</v>
      </c>
      <c r="D665" s="1740" t="s">
        <v>2428</v>
      </c>
      <c r="E665" s="1655"/>
      <c r="F665" s="1740" t="s">
        <v>2429</v>
      </c>
      <c r="G665" s="1655"/>
      <c r="H665" s="1655"/>
      <c r="I665" s="1655"/>
      <c r="J665" s="1655"/>
      <c r="K665" s="1655"/>
      <c r="L665" s="1655"/>
      <c r="M665" s="1655"/>
      <c r="N665" s="1655"/>
      <c r="O665" s="1655"/>
      <c r="P665" s="1655"/>
      <c r="Q665" s="2240"/>
    </row>
    <row r="666" spans="2:17" ht="15">
      <c r="B666" s="2243"/>
      <c r="C666" s="1655"/>
      <c r="D666" s="1740" t="s">
        <v>2430</v>
      </c>
      <c r="E666" s="1655"/>
      <c r="F666" s="1740" t="s">
        <v>2429</v>
      </c>
      <c r="G666" s="1655"/>
      <c r="H666" s="1655"/>
      <c r="I666" s="1655"/>
      <c r="J666" s="1655"/>
      <c r="K666" s="1655"/>
      <c r="L666" s="1655"/>
      <c r="M666" s="1655"/>
      <c r="N666" s="1655"/>
      <c r="O666" s="1655"/>
      <c r="P666" s="1655"/>
      <c r="Q666" s="2240"/>
    </row>
    <row r="667" spans="2:17" ht="15">
      <c r="B667" s="2243"/>
      <c r="C667" s="1655"/>
      <c r="D667" s="1740" t="s">
        <v>2431</v>
      </c>
      <c r="E667" s="1655"/>
      <c r="F667" s="1740" t="s">
        <v>2429</v>
      </c>
      <c r="G667" s="1655"/>
      <c r="H667" s="1655"/>
      <c r="I667" s="1655"/>
      <c r="J667" s="1655"/>
      <c r="K667" s="1655"/>
      <c r="L667" s="1655"/>
      <c r="M667" s="1655"/>
      <c r="N667" s="1655"/>
      <c r="O667" s="1655"/>
      <c r="P667" s="1655"/>
      <c r="Q667" s="2240"/>
    </row>
    <row r="668" spans="2:17" ht="15">
      <c r="B668" s="2243"/>
      <c r="C668" s="1655"/>
      <c r="D668" s="1740" t="s">
        <v>2432</v>
      </c>
      <c r="E668" s="1655"/>
      <c r="F668" s="1740" t="s">
        <v>20</v>
      </c>
      <c r="G668" s="1655"/>
      <c r="H668" s="1655"/>
      <c r="I668" s="1655"/>
      <c r="J668" s="1655"/>
      <c r="K668" s="1655"/>
      <c r="L668" s="1655"/>
      <c r="M668" s="1655"/>
      <c r="N668" s="1655"/>
      <c r="O668" s="1655"/>
      <c r="P668" s="1655"/>
      <c r="Q668" s="2240"/>
    </row>
    <row r="669" spans="2:17" ht="25.5">
      <c r="B669" s="2243"/>
      <c r="C669" s="2239" t="s">
        <v>2348</v>
      </c>
      <c r="D669" s="1740" t="s">
        <v>2428</v>
      </c>
      <c r="E669" s="1655"/>
      <c r="F669" s="1740" t="s">
        <v>2429</v>
      </c>
      <c r="G669" s="1655"/>
      <c r="H669" s="1655"/>
      <c r="I669" s="1655"/>
      <c r="J669" s="1655"/>
      <c r="K669" s="1655"/>
      <c r="L669" s="1655"/>
      <c r="M669" s="1655"/>
      <c r="N669" s="1655"/>
      <c r="O669" s="1655"/>
      <c r="P669" s="1655"/>
      <c r="Q669" s="2240"/>
    </row>
    <row r="670" spans="2:17" ht="15">
      <c r="B670" s="2243"/>
      <c r="C670" s="1655"/>
      <c r="D670" s="1740" t="s">
        <v>2430</v>
      </c>
      <c r="E670" s="1655"/>
      <c r="F670" s="1740" t="s">
        <v>2429</v>
      </c>
      <c r="G670" s="1655"/>
      <c r="H670" s="1655"/>
      <c r="I670" s="1655"/>
      <c r="J670" s="1655"/>
      <c r="K670" s="1655"/>
      <c r="L670" s="1655"/>
      <c r="M670" s="1655"/>
      <c r="N670" s="1655"/>
      <c r="O670" s="1655"/>
      <c r="P670" s="1655"/>
      <c r="Q670" s="2240"/>
    </row>
    <row r="671" spans="2:17" ht="15">
      <c r="B671" s="2243"/>
      <c r="C671" s="1655"/>
      <c r="D671" s="1740" t="s">
        <v>2431</v>
      </c>
      <c r="E671" s="1655"/>
      <c r="F671" s="1740" t="s">
        <v>2429</v>
      </c>
      <c r="G671" s="1655"/>
      <c r="H671" s="1655"/>
      <c r="I671" s="1655"/>
      <c r="J671" s="1655"/>
      <c r="K671" s="1655"/>
      <c r="L671" s="1655"/>
      <c r="M671" s="1655"/>
      <c r="N671" s="1655"/>
      <c r="O671" s="1655"/>
      <c r="P671" s="1655"/>
      <c r="Q671" s="2240"/>
    </row>
    <row r="672" spans="2:17" ht="15">
      <c r="B672" s="2243"/>
      <c r="C672" s="1655"/>
      <c r="D672" s="1740" t="s">
        <v>2432</v>
      </c>
      <c r="E672" s="1655"/>
      <c r="F672" s="1740" t="s">
        <v>20</v>
      </c>
      <c r="G672" s="1655"/>
      <c r="H672" s="1655"/>
      <c r="I672" s="1655"/>
      <c r="J672" s="1655"/>
      <c r="K672" s="1655"/>
      <c r="L672" s="1655"/>
      <c r="M672" s="1655"/>
      <c r="N672" s="1655"/>
      <c r="O672" s="1655"/>
      <c r="P672" s="1655"/>
      <c r="Q672" s="2240"/>
    </row>
    <row r="673" spans="2:17" ht="25.5">
      <c r="B673" s="2243"/>
      <c r="C673" s="2239" t="s">
        <v>2562</v>
      </c>
      <c r="D673" s="1740" t="s">
        <v>2428</v>
      </c>
      <c r="E673" s="1655"/>
      <c r="F673" s="1740" t="s">
        <v>2429</v>
      </c>
      <c r="G673" s="1655"/>
      <c r="H673" s="1655"/>
      <c r="I673" s="1655"/>
      <c r="J673" s="1655"/>
      <c r="K673" s="1655"/>
      <c r="L673" s="1655"/>
      <c r="M673" s="1655"/>
      <c r="N673" s="1655"/>
      <c r="O673" s="1655"/>
      <c r="P673" s="1655"/>
      <c r="Q673" s="2240"/>
    </row>
    <row r="674" spans="2:17" ht="15">
      <c r="B674" s="2243"/>
      <c r="C674" s="1655"/>
      <c r="D674" s="1740" t="s">
        <v>2430</v>
      </c>
      <c r="E674" s="1655"/>
      <c r="F674" s="1740" t="s">
        <v>2429</v>
      </c>
      <c r="G674" s="1655"/>
      <c r="H674" s="1655"/>
      <c r="I674" s="1655"/>
      <c r="J674" s="1655"/>
      <c r="K674" s="1655"/>
      <c r="L674" s="1655"/>
      <c r="M674" s="1655"/>
      <c r="N674" s="1655"/>
      <c r="O674" s="1655"/>
      <c r="P674" s="1655"/>
      <c r="Q674" s="2240"/>
    </row>
    <row r="675" spans="2:17" ht="15">
      <c r="B675" s="2243"/>
      <c r="C675" s="1655"/>
      <c r="D675" s="1740" t="s">
        <v>2431</v>
      </c>
      <c r="E675" s="1655"/>
      <c r="F675" s="1740" t="s">
        <v>2429</v>
      </c>
      <c r="G675" s="1655"/>
      <c r="H675" s="1655"/>
      <c r="I675" s="1655"/>
      <c r="J675" s="1655"/>
      <c r="K675" s="1655"/>
      <c r="L675" s="1655"/>
      <c r="M675" s="1655"/>
      <c r="N675" s="1655"/>
      <c r="O675" s="1655"/>
      <c r="P675" s="1655"/>
      <c r="Q675" s="2240"/>
    </row>
    <row r="676" spans="2:17" ht="15">
      <c r="B676" s="2243"/>
      <c r="C676" s="1655"/>
      <c r="D676" s="1740" t="s">
        <v>2432</v>
      </c>
      <c r="E676" s="1655"/>
      <c r="F676" s="1740" t="s">
        <v>20</v>
      </c>
      <c r="G676" s="1655"/>
      <c r="H676" s="1655"/>
      <c r="I676" s="1655"/>
      <c r="J676" s="1655"/>
      <c r="K676" s="1655"/>
      <c r="L676" s="1655"/>
      <c r="M676" s="1655"/>
      <c r="N676" s="1655"/>
      <c r="O676" s="1655"/>
      <c r="P676" s="1655"/>
      <c r="Q676" s="2240"/>
    </row>
    <row r="677" spans="2:17" ht="15">
      <c r="B677" s="2243"/>
      <c r="C677" s="2239" t="s">
        <v>2349</v>
      </c>
      <c r="D677" s="1740" t="s">
        <v>2428</v>
      </c>
      <c r="E677" s="1655"/>
      <c r="F677" s="1740" t="s">
        <v>2429</v>
      </c>
      <c r="G677" s="1655"/>
      <c r="H677" s="1655"/>
      <c r="I677" s="1655"/>
      <c r="J677" s="1655"/>
      <c r="K677" s="1655"/>
      <c r="L677" s="1655"/>
      <c r="M677" s="1655"/>
      <c r="N677" s="1655"/>
      <c r="O677" s="1655"/>
      <c r="P677" s="1655"/>
      <c r="Q677" s="2240"/>
    </row>
    <row r="678" spans="2:17" ht="15">
      <c r="B678" s="2243"/>
      <c r="C678" s="1655"/>
      <c r="D678" s="1740" t="s">
        <v>2430</v>
      </c>
      <c r="E678" s="1655"/>
      <c r="F678" s="1740" t="s">
        <v>2429</v>
      </c>
      <c r="G678" s="1655"/>
      <c r="H678" s="1655"/>
      <c r="I678" s="1655"/>
      <c r="J678" s="1655"/>
      <c r="K678" s="1655"/>
      <c r="L678" s="1655"/>
      <c r="M678" s="1655"/>
      <c r="N678" s="1655"/>
      <c r="O678" s="1655"/>
      <c r="P678" s="1655"/>
      <c r="Q678" s="2240"/>
    </row>
    <row r="679" spans="2:17" ht="15">
      <c r="B679" s="2243"/>
      <c r="C679" s="1655"/>
      <c r="D679" s="1740" t="s">
        <v>2431</v>
      </c>
      <c r="E679" s="1655"/>
      <c r="F679" s="1740" t="s">
        <v>2429</v>
      </c>
      <c r="G679" s="1655"/>
      <c r="H679" s="1655"/>
      <c r="I679" s="1655"/>
      <c r="J679" s="1655"/>
      <c r="K679" s="1655"/>
      <c r="L679" s="1655"/>
      <c r="M679" s="1655"/>
      <c r="N679" s="1655"/>
      <c r="O679" s="1655"/>
      <c r="P679" s="1655"/>
      <c r="Q679" s="2240"/>
    </row>
    <row r="680" spans="2:17" ht="15">
      <c r="B680" s="2243"/>
      <c r="C680" s="1655"/>
      <c r="D680" s="1740" t="s">
        <v>2432</v>
      </c>
      <c r="E680" s="1655"/>
      <c r="F680" s="1740" t="s">
        <v>20</v>
      </c>
      <c r="G680" s="1655"/>
      <c r="H680" s="1655"/>
      <c r="I680" s="1655"/>
      <c r="J680" s="1655"/>
      <c r="K680" s="1655"/>
      <c r="L680" s="1655"/>
      <c r="M680" s="1655"/>
      <c r="N680" s="1655"/>
      <c r="O680" s="1655"/>
      <c r="P680" s="1655"/>
      <c r="Q680" s="2240"/>
    </row>
    <row r="681" spans="2:17" ht="25.5">
      <c r="B681" s="2243"/>
      <c r="C681" s="2239" t="s">
        <v>2350</v>
      </c>
      <c r="D681" s="1740" t="s">
        <v>2428</v>
      </c>
      <c r="E681" s="1655"/>
      <c r="F681" s="1740" t="s">
        <v>2429</v>
      </c>
      <c r="G681" s="1655"/>
      <c r="H681" s="1655"/>
      <c r="I681" s="1655"/>
      <c r="J681" s="1655"/>
      <c r="K681" s="1655"/>
      <c r="L681" s="1655"/>
      <c r="M681" s="1655"/>
      <c r="N681" s="1655"/>
      <c r="O681" s="1655"/>
      <c r="P681" s="1655"/>
      <c r="Q681" s="2240"/>
    </row>
    <row r="682" spans="2:17" ht="15">
      <c r="B682" s="2243"/>
      <c r="C682" s="1655"/>
      <c r="D682" s="1740" t="s">
        <v>2430</v>
      </c>
      <c r="E682" s="1655"/>
      <c r="F682" s="1740" t="s">
        <v>2429</v>
      </c>
      <c r="G682" s="1655"/>
      <c r="H682" s="1655"/>
      <c r="I682" s="1655"/>
      <c r="J682" s="1655"/>
      <c r="K682" s="1655"/>
      <c r="L682" s="1655"/>
      <c r="M682" s="1655"/>
      <c r="N682" s="1655"/>
      <c r="O682" s="1655"/>
      <c r="P682" s="1655"/>
      <c r="Q682" s="2240"/>
    </row>
    <row r="683" spans="2:17" ht="15">
      <c r="B683" s="2243"/>
      <c r="C683" s="1655"/>
      <c r="D683" s="1740" t="s">
        <v>2431</v>
      </c>
      <c r="E683" s="1655"/>
      <c r="F683" s="1740" t="s">
        <v>2429</v>
      </c>
      <c r="G683" s="1655"/>
      <c r="H683" s="1655"/>
      <c r="I683" s="1655"/>
      <c r="J683" s="1655"/>
      <c r="K683" s="1655"/>
      <c r="L683" s="1655"/>
      <c r="M683" s="1655"/>
      <c r="N683" s="1655"/>
      <c r="O683" s="1655"/>
      <c r="P683" s="1655"/>
      <c r="Q683" s="2240"/>
    </row>
    <row r="684" spans="2:17" ht="15">
      <c r="B684" s="2243"/>
      <c r="C684" s="1655"/>
      <c r="D684" s="1740" t="s">
        <v>2432</v>
      </c>
      <c r="E684" s="1655"/>
      <c r="F684" s="1740" t="s">
        <v>20</v>
      </c>
      <c r="G684" s="1655"/>
      <c r="H684" s="1655"/>
      <c r="I684" s="1655"/>
      <c r="J684" s="1655"/>
      <c r="K684" s="1655"/>
      <c r="L684" s="1655"/>
      <c r="M684" s="1655"/>
      <c r="N684" s="1655"/>
      <c r="O684" s="1655"/>
      <c r="P684" s="1655"/>
      <c r="Q684" s="2240"/>
    </row>
    <row r="685" spans="2:17" ht="15">
      <c r="B685" s="2243"/>
      <c r="C685" s="2239" t="s">
        <v>1718</v>
      </c>
      <c r="D685" s="1740" t="s">
        <v>2428</v>
      </c>
      <c r="E685" s="1655"/>
      <c r="F685" s="1740" t="s">
        <v>2429</v>
      </c>
      <c r="G685" s="1655"/>
      <c r="H685" s="1655"/>
      <c r="I685" s="1655"/>
      <c r="J685" s="1655"/>
      <c r="K685" s="1655"/>
      <c r="L685" s="1655"/>
      <c r="M685" s="1655"/>
      <c r="N685" s="1655"/>
      <c r="O685" s="1655"/>
      <c r="P685" s="1655"/>
      <c r="Q685" s="2240"/>
    </row>
    <row r="686" spans="2:17" ht="15">
      <c r="B686" s="2243"/>
      <c r="C686" s="1655"/>
      <c r="D686" s="1740" t="s">
        <v>2430</v>
      </c>
      <c r="E686" s="1655"/>
      <c r="F686" s="1740" t="s">
        <v>2429</v>
      </c>
      <c r="G686" s="1655"/>
      <c r="H686" s="1655"/>
      <c r="I686" s="1655"/>
      <c r="J686" s="1655"/>
      <c r="K686" s="1655"/>
      <c r="L686" s="1655"/>
      <c r="M686" s="1655"/>
      <c r="N686" s="1655"/>
      <c r="O686" s="1655"/>
      <c r="P686" s="1655"/>
      <c r="Q686" s="2240"/>
    </row>
    <row r="687" spans="2:17" ht="15">
      <c r="B687" s="2243"/>
      <c r="C687" s="1655"/>
      <c r="D687" s="1740" t="s">
        <v>2431</v>
      </c>
      <c r="E687" s="1655"/>
      <c r="F687" s="1740" t="s">
        <v>2429</v>
      </c>
      <c r="G687" s="1655"/>
      <c r="H687" s="1655"/>
      <c r="I687" s="1655"/>
      <c r="J687" s="1655"/>
      <c r="K687" s="1655"/>
      <c r="L687" s="1655"/>
      <c r="M687" s="1655"/>
      <c r="N687" s="1655"/>
      <c r="O687" s="1655"/>
      <c r="P687" s="1655"/>
      <c r="Q687" s="2240"/>
    </row>
    <row r="688" spans="2:17" ht="15">
      <c r="B688" s="2243"/>
      <c r="C688" s="1655"/>
      <c r="D688" s="1740" t="s">
        <v>2432</v>
      </c>
      <c r="E688" s="1655"/>
      <c r="F688" s="1740" t="s">
        <v>20</v>
      </c>
      <c r="G688" s="1655"/>
      <c r="H688" s="1655"/>
      <c r="I688" s="1655"/>
      <c r="J688" s="1655"/>
      <c r="K688" s="1655"/>
      <c r="L688" s="1655"/>
      <c r="M688" s="1655"/>
      <c r="N688" s="1655"/>
      <c r="O688" s="1655"/>
      <c r="P688" s="1655"/>
      <c r="Q688" s="2240"/>
    </row>
    <row r="689" spans="2:17" ht="15">
      <c r="B689" s="2243"/>
      <c r="C689" s="2239" t="s">
        <v>2563</v>
      </c>
      <c r="D689" s="1740" t="s">
        <v>2428</v>
      </c>
      <c r="E689" s="1655"/>
      <c r="F689" s="1740" t="s">
        <v>2429</v>
      </c>
      <c r="G689" s="1655"/>
      <c r="H689" s="1655"/>
      <c r="I689" s="1655"/>
      <c r="J689" s="1655"/>
      <c r="K689" s="1655"/>
      <c r="L689" s="1655"/>
      <c r="M689" s="1655"/>
      <c r="N689" s="1655"/>
      <c r="O689" s="1655"/>
      <c r="P689" s="1655"/>
      <c r="Q689" s="2240"/>
    </row>
    <row r="690" spans="2:17" ht="15">
      <c r="B690" s="2243"/>
      <c r="C690" s="1655"/>
      <c r="D690" s="1740" t="s">
        <v>2430</v>
      </c>
      <c r="E690" s="1655"/>
      <c r="F690" s="1740" t="s">
        <v>2429</v>
      </c>
      <c r="G690" s="1655"/>
      <c r="H690" s="1655"/>
      <c r="I690" s="1655"/>
      <c r="J690" s="1655"/>
      <c r="K690" s="1655"/>
      <c r="L690" s="1655"/>
      <c r="M690" s="1655"/>
      <c r="N690" s="1655"/>
      <c r="O690" s="1655"/>
      <c r="P690" s="1655"/>
      <c r="Q690" s="2240"/>
    </row>
    <row r="691" spans="2:17" ht="15">
      <c r="B691" s="2243"/>
      <c r="C691" s="1655"/>
      <c r="D691" s="1740" t="s">
        <v>2431</v>
      </c>
      <c r="E691" s="1655"/>
      <c r="F691" s="1740" t="s">
        <v>2429</v>
      </c>
      <c r="G691" s="1655"/>
      <c r="H691" s="1655"/>
      <c r="I691" s="1655"/>
      <c r="J691" s="1655"/>
      <c r="K691" s="1655"/>
      <c r="L691" s="1655"/>
      <c r="M691" s="1655"/>
      <c r="N691" s="1655"/>
      <c r="O691" s="1655"/>
      <c r="P691" s="1655"/>
      <c r="Q691" s="2240"/>
    </row>
    <row r="692" spans="2:17" ht="15">
      <c r="B692" s="2243"/>
      <c r="C692" s="1655"/>
      <c r="D692" s="1740" t="s">
        <v>2432</v>
      </c>
      <c r="E692" s="1655"/>
      <c r="F692" s="1740" t="s">
        <v>20</v>
      </c>
      <c r="G692" s="1655"/>
      <c r="H692" s="1655"/>
      <c r="I692" s="1655"/>
      <c r="J692" s="1655"/>
      <c r="K692" s="1655"/>
      <c r="L692" s="1655"/>
      <c r="M692" s="1655"/>
      <c r="N692" s="1655"/>
      <c r="O692" s="1655"/>
      <c r="P692" s="1655"/>
      <c r="Q692" s="2240"/>
    </row>
    <row r="693" spans="2:17" ht="15">
      <c r="B693" s="2243"/>
      <c r="C693" s="2239" t="s">
        <v>2564</v>
      </c>
      <c r="D693" s="1740" t="s">
        <v>2428</v>
      </c>
      <c r="E693" s="1655"/>
      <c r="F693" s="1740" t="s">
        <v>2429</v>
      </c>
      <c r="G693" s="1655"/>
      <c r="H693" s="1655"/>
      <c r="I693" s="1655"/>
      <c r="J693" s="1655"/>
      <c r="K693" s="1655"/>
      <c r="L693" s="1655"/>
      <c r="M693" s="1655"/>
      <c r="N693" s="1655"/>
      <c r="O693" s="1655"/>
      <c r="P693" s="1655"/>
      <c r="Q693" s="2240"/>
    </row>
    <row r="694" spans="2:17" ht="15">
      <c r="B694" s="2243"/>
      <c r="C694" s="1655"/>
      <c r="D694" s="1740" t="s">
        <v>2430</v>
      </c>
      <c r="E694" s="1655"/>
      <c r="F694" s="1740" t="s">
        <v>2429</v>
      </c>
      <c r="G694" s="1655"/>
      <c r="H694" s="1655"/>
      <c r="I694" s="1655"/>
      <c r="J694" s="1655"/>
      <c r="K694" s="1655"/>
      <c r="L694" s="1655"/>
      <c r="M694" s="1655"/>
      <c r="N694" s="1655"/>
      <c r="O694" s="1655"/>
      <c r="P694" s="1655"/>
      <c r="Q694" s="2240"/>
    </row>
    <row r="695" spans="2:17" ht="15">
      <c r="B695" s="2243"/>
      <c r="C695" s="1655"/>
      <c r="D695" s="1740" t="s">
        <v>2431</v>
      </c>
      <c r="E695" s="1655"/>
      <c r="F695" s="1740" t="s">
        <v>2429</v>
      </c>
      <c r="G695" s="1655"/>
      <c r="H695" s="1655"/>
      <c r="I695" s="1655"/>
      <c r="J695" s="1655"/>
      <c r="K695" s="1655"/>
      <c r="L695" s="1655"/>
      <c r="M695" s="1655"/>
      <c r="N695" s="1655"/>
      <c r="O695" s="1655"/>
      <c r="P695" s="1655"/>
      <c r="Q695" s="2240"/>
    </row>
    <row r="696" spans="2:17" ht="15">
      <c r="B696" s="2243"/>
      <c r="C696" s="1655"/>
      <c r="D696" s="1740" t="s">
        <v>2432</v>
      </c>
      <c r="E696" s="1655"/>
      <c r="F696" s="1740" t="s">
        <v>20</v>
      </c>
      <c r="G696" s="1655"/>
      <c r="H696" s="1655"/>
      <c r="I696" s="1655"/>
      <c r="J696" s="1655"/>
      <c r="K696" s="1655"/>
      <c r="L696" s="1655"/>
      <c r="M696" s="1655"/>
      <c r="N696" s="1655"/>
      <c r="O696" s="1655"/>
      <c r="P696" s="1655"/>
      <c r="Q696" s="2240"/>
    </row>
    <row r="697" spans="2:17" ht="15">
      <c r="B697" s="2243"/>
      <c r="C697" s="2239" t="s">
        <v>2565</v>
      </c>
      <c r="D697" s="1740" t="s">
        <v>2428</v>
      </c>
      <c r="E697" s="1655"/>
      <c r="F697" s="1740" t="s">
        <v>2429</v>
      </c>
      <c r="G697" s="1655"/>
      <c r="H697" s="1655"/>
      <c r="I697" s="1655"/>
      <c r="J697" s="1655"/>
      <c r="K697" s="1655"/>
      <c r="L697" s="1655"/>
      <c r="M697" s="1655"/>
      <c r="N697" s="1655"/>
      <c r="O697" s="1655"/>
      <c r="P697" s="1655"/>
      <c r="Q697" s="2240"/>
    </row>
    <row r="698" spans="2:17" ht="15">
      <c r="B698" s="2243"/>
      <c r="C698" s="1655"/>
      <c r="D698" s="1740" t="s">
        <v>2430</v>
      </c>
      <c r="E698" s="1655"/>
      <c r="F698" s="1740" t="s">
        <v>2429</v>
      </c>
      <c r="G698" s="1655"/>
      <c r="H698" s="1655"/>
      <c r="I698" s="1655"/>
      <c r="J698" s="1655"/>
      <c r="K698" s="1655"/>
      <c r="L698" s="1655"/>
      <c r="M698" s="1655"/>
      <c r="N698" s="1655"/>
      <c r="O698" s="1655"/>
      <c r="P698" s="1655"/>
      <c r="Q698" s="2240"/>
    </row>
    <row r="699" spans="2:17" ht="15">
      <c r="B699" s="2243"/>
      <c r="C699" s="1655"/>
      <c r="D699" s="1740" t="s">
        <v>2431</v>
      </c>
      <c r="E699" s="1655"/>
      <c r="F699" s="1740" t="s">
        <v>2429</v>
      </c>
      <c r="G699" s="1655"/>
      <c r="H699" s="1655"/>
      <c r="I699" s="1655"/>
      <c r="J699" s="1655"/>
      <c r="K699" s="1655"/>
      <c r="L699" s="1655"/>
      <c r="M699" s="1655"/>
      <c r="N699" s="1655"/>
      <c r="O699" s="1655"/>
      <c r="P699" s="1655"/>
      <c r="Q699" s="2240"/>
    </row>
    <row r="700" spans="2:17" ht="15">
      <c r="B700" s="2243"/>
      <c r="C700" s="1655"/>
      <c r="D700" s="1740" t="s">
        <v>2432</v>
      </c>
      <c r="E700" s="1655"/>
      <c r="F700" s="1740" t="s">
        <v>20</v>
      </c>
      <c r="G700" s="1655"/>
      <c r="H700" s="1655"/>
      <c r="I700" s="1655"/>
      <c r="J700" s="1655"/>
      <c r="K700" s="1655"/>
      <c r="L700" s="1655"/>
      <c r="M700" s="1655"/>
      <c r="N700" s="1655"/>
      <c r="O700" s="1655"/>
      <c r="P700" s="1655"/>
      <c r="Q700" s="2240"/>
    </row>
    <row r="701" spans="2:17" ht="25.5">
      <c r="B701" s="2243"/>
      <c r="C701" s="2239" t="s">
        <v>2351</v>
      </c>
      <c r="D701" s="1740" t="s">
        <v>2428</v>
      </c>
      <c r="E701" s="1655"/>
      <c r="F701" s="1740" t="s">
        <v>2429</v>
      </c>
      <c r="G701" s="1655"/>
      <c r="H701" s="1655"/>
      <c r="I701" s="1655"/>
      <c r="J701" s="1655"/>
      <c r="K701" s="1655"/>
      <c r="L701" s="1655"/>
      <c r="M701" s="1655"/>
      <c r="N701" s="1655"/>
      <c r="O701" s="1655"/>
      <c r="P701" s="1655"/>
      <c r="Q701" s="2240"/>
    </row>
    <row r="702" spans="2:17" ht="15">
      <c r="B702" s="2243"/>
      <c r="C702" s="1655"/>
      <c r="D702" s="1740" t="s">
        <v>2430</v>
      </c>
      <c r="E702" s="1655"/>
      <c r="F702" s="1740" t="s">
        <v>2429</v>
      </c>
      <c r="G702" s="1655"/>
      <c r="H702" s="1655"/>
      <c r="I702" s="1655"/>
      <c r="J702" s="1655"/>
      <c r="K702" s="1655"/>
      <c r="L702" s="1655"/>
      <c r="M702" s="1655"/>
      <c r="N702" s="1655"/>
      <c r="O702" s="1655"/>
      <c r="P702" s="1655"/>
      <c r="Q702" s="2240"/>
    </row>
    <row r="703" spans="2:17" ht="15">
      <c r="B703" s="2243"/>
      <c r="C703" s="1655"/>
      <c r="D703" s="1740" t="s">
        <v>2431</v>
      </c>
      <c r="E703" s="1655"/>
      <c r="F703" s="1740" t="s">
        <v>2429</v>
      </c>
      <c r="G703" s="1655"/>
      <c r="H703" s="1655"/>
      <c r="I703" s="1655"/>
      <c r="J703" s="1655"/>
      <c r="K703" s="1655"/>
      <c r="L703" s="1655"/>
      <c r="M703" s="1655"/>
      <c r="N703" s="1655"/>
      <c r="O703" s="1655"/>
      <c r="P703" s="1655"/>
      <c r="Q703" s="2240"/>
    </row>
    <row r="704" spans="2:17" ht="15">
      <c r="B704" s="2243"/>
      <c r="C704" s="1655"/>
      <c r="D704" s="1740" t="s">
        <v>2432</v>
      </c>
      <c r="E704" s="1655"/>
      <c r="F704" s="1740" t="s">
        <v>20</v>
      </c>
      <c r="G704" s="1655"/>
      <c r="H704" s="1655"/>
      <c r="I704" s="1655"/>
      <c r="J704" s="1655"/>
      <c r="K704" s="1655"/>
      <c r="L704" s="1655"/>
      <c r="M704" s="1655"/>
      <c r="N704" s="1655"/>
      <c r="O704" s="1655"/>
      <c r="P704" s="1655"/>
      <c r="Q704" s="2240"/>
    </row>
    <row r="705" spans="2:17" ht="15">
      <c r="B705" s="2243"/>
      <c r="C705" s="2239" t="s">
        <v>2352</v>
      </c>
      <c r="D705" s="1740" t="s">
        <v>2428</v>
      </c>
      <c r="E705" s="1655"/>
      <c r="F705" s="1740" t="s">
        <v>2429</v>
      </c>
      <c r="G705" s="1655"/>
      <c r="H705" s="1655"/>
      <c r="I705" s="1655"/>
      <c r="J705" s="1655"/>
      <c r="K705" s="1655"/>
      <c r="L705" s="1655"/>
      <c r="M705" s="1655"/>
      <c r="N705" s="1655"/>
      <c r="O705" s="1655"/>
      <c r="P705" s="1655"/>
      <c r="Q705" s="2240"/>
    </row>
    <row r="706" spans="2:17" ht="15">
      <c r="B706" s="2243"/>
      <c r="C706" s="1655"/>
      <c r="D706" s="1740" t="s">
        <v>2430</v>
      </c>
      <c r="E706" s="1655"/>
      <c r="F706" s="1740" t="s">
        <v>2429</v>
      </c>
      <c r="G706" s="1655"/>
      <c r="H706" s="1655"/>
      <c r="I706" s="1655"/>
      <c r="J706" s="1655"/>
      <c r="K706" s="1655"/>
      <c r="L706" s="1655"/>
      <c r="M706" s="1655"/>
      <c r="N706" s="1655"/>
      <c r="O706" s="1655"/>
      <c r="P706" s="1655"/>
      <c r="Q706" s="2240"/>
    </row>
    <row r="707" spans="2:17" ht="15">
      <c r="B707" s="2243"/>
      <c r="C707" s="1655"/>
      <c r="D707" s="1740" t="s">
        <v>2431</v>
      </c>
      <c r="E707" s="1655"/>
      <c r="F707" s="1740" t="s">
        <v>2429</v>
      </c>
      <c r="G707" s="1655"/>
      <c r="H707" s="1655"/>
      <c r="I707" s="1655"/>
      <c r="J707" s="1655"/>
      <c r="K707" s="1655"/>
      <c r="L707" s="1655"/>
      <c r="M707" s="1655"/>
      <c r="N707" s="1655"/>
      <c r="O707" s="1655"/>
      <c r="P707" s="1655"/>
      <c r="Q707" s="2240"/>
    </row>
    <row r="708" spans="2:17" ht="15">
      <c r="B708" s="2243"/>
      <c r="C708" s="1655"/>
      <c r="D708" s="1740" t="s">
        <v>2432</v>
      </c>
      <c r="E708" s="1655"/>
      <c r="F708" s="1740" t="s">
        <v>20</v>
      </c>
      <c r="G708" s="1655"/>
      <c r="H708" s="1655"/>
      <c r="I708" s="1655"/>
      <c r="J708" s="1655"/>
      <c r="K708" s="1655"/>
      <c r="L708" s="1655"/>
      <c r="M708" s="1655"/>
      <c r="N708" s="1655"/>
      <c r="O708" s="1655"/>
      <c r="P708" s="1655"/>
      <c r="Q708" s="2240"/>
    </row>
    <row r="709" spans="2:17" ht="15">
      <c r="B709" s="2243"/>
      <c r="C709" s="2239" t="s">
        <v>2346</v>
      </c>
      <c r="D709" s="1740" t="s">
        <v>2428</v>
      </c>
      <c r="E709" s="1655"/>
      <c r="F709" s="1740" t="s">
        <v>2429</v>
      </c>
      <c r="G709" s="1655"/>
      <c r="H709" s="1655"/>
      <c r="I709" s="1655"/>
      <c r="J709" s="1655"/>
      <c r="K709" s="1655"/>
      <c r="L709" s="1655"/>
      <c r="M709" s="1655"/>
      <c r="N709" s="1655"/>
      <c r="O709" s="1655"/>
      <c r="P709" s="1655"/>
      <c r="Q709" s="2240"/>
    </row>
    <row r="710" spans="2:17" ht="15">
      <c r="B710" s="2243"/>
      <c r="C710" s="1655"/>
      <c r="D710" s="1740" t="s">
        <v>2430</v>
      </c>
      <c r="E710" s="1655"/>
      <c r="F710" s="1740" t="s">
        <v>2429</v>
      </c>
      <c r="G710" s="1655"/>
      <c r="H710" s="1655"/>
      <c r="I710" s="1655"/>
      <c r="J710" s="1655"/>
      <c r="K710" s="1655"/>
      <c r="L710" s="1655"/>
      <c r="M710" s="1655"/>
      <c r="N710" s="1655"/>
      <c r="O710" s="1655"/>
      <c r="P710" s="1655"/>
      <c r="Q710" s="2240"/>
    </row>
    <row r="711" spans="2:17" ht="15">
      <c r="B711" s="2243"/>
      <c r="C711" s="1655"/>
      <c r="D711" s="1740" t="s">
        <v>2431</v>
      </c>
      <c r="E711" s="1655"/>
      <c r="F711" s="1740" t="s">
        <v>2429</v>
      </c>
      <c r="G711" s="1655"/>
      <c r="H711" s="1655"/>
      <c r="I711" s="1655"/>
      <c r="J711" s="1655"/>
      <c r="K711" s="1655"/>
      <c r="L711" s="1655"/>
      <c r="M711" s="1655"/>
      <c r="N711" s="1655"/>
      <c r="O711" s="1655"/>
      <c r="P711" s="1655"/>
      <c r="Q711" s="2240"/>
    </row>
    <row r="712" spans="2:17" ht="15">
      <c r="B712" s="2243"/>
      <c r="C712" s="1655"/>
      <c r="D712" s="1740" t="s">
        <v>2432</v>
      </c>
      <c r="E712" s="1655"/>
      <c r="F712" s="1740" t="s">
        <v>20</v>
      </c>
      <c r="G712" s="1655"/>
      <c r="H712" s="1655"/>
      <c r="I712" s="1655"/>
      <c r="J712" s="1655"/>
      <c r="K712" s="1655"/>
      <c r="L712" s="1655"/>
      <c r="M712" s="1655"/>
      <c r="N712" s="1655"/>
      <c r="O712" s="1655"/>
      <c r="P712" s="1655"/>
      <c r="Q712" s="2240"/>
    </row>
    <row r="713" spans="2:17" ht="25.5">
      <c r="B713" s="2243"/>
      <c r="C713" s="2239" t="s">
        <v>2353</v>
      </c>
      <c r="D713" s="1740" t="s">
        <v>2428</v>
      </c>
      <c r="E713" s="1655"/>
      <c r="F713" s="1740" t="s">
        <v>2429</v>
      </c>
      <c r="G713" s="1655"/>
      <c r="H713" s="1655"/>
      <c r="I713" s="1655"/>
      <c r="J713" s="1655"/>
      <c r="K713" s="1655"/>
      <c r="L713" s="1655"/>
      <c r="M713" s="1655"/>
      <c r="N713" s="1655"/>
      <c r="O713" s="1655"/>
      <c r="P713" s="1655"/>
      <c r="Q713" s="2240"/>
    </row>
    <row r="714" spans="2:17" ht="15">
      <c r="B714" s="2243"/>
      <c r="C714" s="1655"/>
      <c r="D714" s="1740" t="s">
        <v>2430</v>
      </c>
      <c r="E714" s="1655"/>
      <c r="F714" s="1740" t="s">
        <v>2429</v>
      </c>
      <c r="G714" s="1655"/>
      <c r="H714" s="1655"/>
      <c r="I714" s="1655"/>
      <c r="J714" s="1655"/>
      <c r="K714" s="1655"/>
      <c r="L714" s="1655"/>
      <c r="M714" s="1655"/>
      <c r="N714" s="1655"/>
      <c r="O714" s="1655"/>
      <c r="P714" s="1655"/>
      <c r="Q714" s="2240"/>
    </row>
    <row r="715" spans="2:17" ht="15">
      <c r="B715" s="2243"/>
      <c r="C715" s="1655"/>
      <c r="D715" s="1740" t="s">
        <v>2431</v>
      </c>
      <c r="E715" s="1655"/>
      <c r="F715" s="1740" t="s">
        <v>2429</v>
      </c>
      <c r="G715" s="1655"/>
      <c r="H715" s="1655"/>
      <c r="I715" s="1655"/>
      <c r="J715" s="1655"/>
      <c r="K715" s="1655"/>
      <c r="L715" s="1655"/>
      <c r="M715" s="1655"/>
      <c r="N715" s="1655"/>
      <c r="O715" s="1655"/>
      <c r="P715" s="1655"/>
      <c r="Q715" s="2240"/>
    </row>
    <row r="716" spans="2:17" ht="15">
      <c r="B716" s="2243"/>
      <c r="C716" s="1655"/>
      <c r="D716" s="1740" t="s">
        <v>2432</v>
      </c>
      <c r="E716" s="1655"/>
      <c r="F716" s="1740" t="s">
        <v>20</v>
      </c>
      <c r="G716" s="1655"/>
      <c r="H716" s="1655"/>
      <c r="I716" s="1655"/>
      <c r="J716" s="1655"/>
      <c r="K716" s="1655"/>
      <c r="L716" s="1655"/>
      <c r="M716" s="1655"/>
      <c r="N716" s="1655"/>
      <c r="O716" s="1655"/>
      <c r="P716" s="1655"/>
      <c r="Q716" s="2240"/>
    </row>
    <row r="717" spans="2:17" ht="15">
      <c r="B717" s="2243"/>
      <c r="C717" s="2239" t="s">
        <v>2354</v>
      </c>
      <c r="D717" s="1740" t="s">
        <v>2428</v>
      </c>
      <c r="E717" s="1655"/>
      <c r="F717" s="1740" t="s">
        <v>2429</v>
      </c>
      <c r="G717" s="1655"/>
      <c r="H717" s="1655"/>
      <c r="I717" s="1655"/>
      <c r="J717" s="1655"/>
      <c r="K717" s="1655"/>
      <c r="L717" s="1655"/>
      <c r="M717" s="1655"/>
      <c r="N717" s="1655"/>
      <c r="O717" s="1655"/>
      <c r="P717" s="1655"/>
      <c r="Q717" s="2240"/>
    </row>
    <row r="718" spans="2:17" ht="15">
      <c r="B718" s="2243"/>
      <c r="C718" s="1655"/>
      <c r="D718" s="1740" t="s">
        <v>2430</v>
      </c>
      <c r="E718" s="1655"/>
      <c r="F718" s="1740" t="s">
        <v>2429</v>
      </c>
      <c r="G718" s="1655"/>
      <c r="H718" s="1655"/>
      <c r="I718" s="1655"/>
      <c r="J718" s="1655"/>
      <c r="K718" s="1655"/>
      <c r="L718" s="1655"/>
      <c r="M718" s="1655"/>
      <c r="N718" s="1655"/>
      <c r="O718" s="1655"/>
      <c r="P718" s="1655"/>
      <c r="Q718" s="2240"/>
    </row>
    <row r="719" spans="2:17" ht="15">
      <c r="B719" s="2243"/>
      <c r="C719" s="1655"/>
      <c r="D719" s="1740" t="s">
        <v>2431</v>
      </c>
      <c r="E719" s="1655"/>
      <c r="F719" s="1740" t="s">
        <v>2429</v>
      </c>
      <c r="G719" s="1655"/>
      <c r="H719" s="1655"/>
      <c r="I719" s="1655"/>
      <c r="J719" s="1655"/>
      <c r="K719" s="1655"/>
      <c r="L719" s="1655"/>
      <c r="M719" s="1655"/>
      <c r="N719" s="1655"/>
      <c r="O719" s="1655"/>
      <c r="P719" s="1655"/>
      <c r="Q719" s="2240"/>
    </row>
    <row r="720" spans="2:17" ht="15">
      <c r="B720" s="2243"/>
      <c r="C720" s="1655"/>
      <c r="D720" s="1740" t="s">
        <v>2432</v>
      </c>
      <c r="E720" s="1655"/>
      <c r="F720" s="1740" t="s">
        <v>20</v>
      </c>
      <c r="G720" s="1655"/>
      <c r="H720" s="1655"/>
      <c r="I720" s="1655"/>
      <c r="J720" s="1655"/>
      <c r="K720" s="1655"/>
      <c r="L720" s="1655"/>
      <c r="M720" s="1655"/>
      <c r="N720" s="1655"/>
      <c r="O720" s="1655"/>
      <c r="P720" s="1655"/>
      <c r="Q720" s="2240"/>
    </row>
    <row r="721" spans="2:17" ht="15">
      <c r="B721" s="2243"/>
      <c r="C721" s="2239" t="s">
        <v>2355</v>
      </c>
      <c r="D721" s="1740" t="s">
        <v>2428</v>
      </c>
      <c r="E721" s="1655"/>
      <c r="F721" s="1740" t="s">
        <v>2429</v>
      </c>
      <c r="G721" s="1655"/>
      <c r="H721" s="1655"/>
      <c r="I721" s="1655"/>
      <c r="J721" s="1655"/>
      <c r="K721" s="1655"/>
      <c r="L721" s="1655"/>
      <c r="M721" s="1655"/>
      <c r="N721" s="1655"/>
      <c r="O721" s="1655"/>
      <c r="P721" s="1655"/>
      <c r="Q721" s="2240"/>
    </row>
    <row r="722" spans="2:17" ht="15">
      <c r="B722" s="2243"/>
      <c r="C722" s="1655"/>
      <c r="D722" s="1740" t="s">
        <v>2430</v>
      </c>
      <c r="E722" s="1655"/>
      <c r="F722" s="1740" t="s">
        <v>2429</v>
      </c>
      <c r="G722" s="1655"/>
      <c r="H722" s="1655"/>
      <c r="I722" s="1655"/>
      <c r="J722" s="1655"/>
      <c r="K722" s="1655"/>
      <c r="L722" s="1655"/>
      <c r="M722" s="1655"/>
      <c r="N722" s="1655"/>
      <c r="O722" s="1655"/>
      <c r="P722" s="1655"/>
      <c r="Q722" s="2240"/>
    </row>
    <row r="723" spans="2:17" ht="15">
      <c r="B723" s="2243"/>
      <c r="C723" s="1655"/>
      <c r="D723" s="1740" t="s">
        <v>2431</v>
      </c>
      <c r="E723" s="1655"/>
      <c r="F723" s="1740" t="s">
        <v>2429</v>
      </c>
      <c r="G723" s="1655"/>
      <c r="H723" s="1655"/>
      <c r="I723" s="1655"/>
      <c r="J723" s="1655"/>
      <c r="K723" s="1655"/>
      <c r="L723" s="1655"/>
      <c r="M723" s="1655"/>
      <c r="N723" s="1655"/>
      <c r="O723" s="1655"/>
      <c r="P723" s="1655"/>
      <c r="Q723" s="2240"/>
    </row>
    <row r="724" spans="2:17" ht="15">
      <c r="B724" s="2243"/>
      <c r="C724" s="1655"/>
      <c r="D724" s="1740" t="s">
        <v>2432</v>
      </c>
      <c r="E724" s="1655"/>
      <c r="F724" s="1740" t="s">
        <v>20</v>
      </c>
      <c r="G724" s="1655"/>
      <c r="H724" s="1655"/>
      <c r="I724" s="1655"/>
      <c r="J724" s="1655"/>
      <c r="K724" s="1655"/>
      <c r="L724" s="1655"/>
      <c r="M724" s="1655"/>
      <c r="N724" s="1655"/>
      <c r="O724" s="1655"/>
      <c r="P724" s="1655"/>
      <c r="Q724" s="2240"/>
    </row>
    <row r="725" spans="2:17" ht="15">
      <c r="B725" s="2243"/>
      <c r="C725" s="2239" t="s">
        <v>2356</v>
      </c>
      <c r="D725" s="1740" t="s">
        <v>2428</v>
      </c>
      <c r="E725" s="1655"/>
      <c r="F725" s="1740" t="s">
        <v>2429</v>
      </c>
      <c r="G725" s="1655"/>
      <c r="H725" s="1655"/>
      <c r="I725" s="1655"/>
      <c r="J725" s="1655"/>
      <c r="K725" s="1655"/>
      <c r="L725" s="1655"/>
      <c r="M725" s="1655"/>
      <c r="N725" s="1655"/>
      <c r="O725" s="1655"/>
      <c r="P725" s="1655"/>
      <c r="Q725" s="2240"/>
    </row>
    <row r="726" spans="2:17" ht="15">
      <c r="B726" s="2243"/>
      <c r="C726" s="1655"/>
      <c r="D726" s="1740" t="s">
        <v>2430</v>
      </c>
      <c r="E726" s="1655"/>
      <c r="F726" s="1740" t="s">
        <v>2429</v>
      </c>
      <c r="G726" s="1655"/>
      <c r="H726" s="1655"/>
      <c r="I726" s="1655"/>
      <c r="J726" s="1655"/>
      <c r="K726" s="1655"/>
      <c r="L726" s="1655"/>
      <c r="M726" s="1655"/>
      <c r="N726" s="1655"/>
      <c r="O726" s="1655"/>
      <c r="P726" s="1655"/>
      <c r="Q726" s="2240"/>
    </row>
    <row r="727" spans="2:17" ht="15">
      <c r="B727" s="2243"/>
      <c r="C727" s="1655"/>
      <c r="D727" s="1740" t="s">
        <v>2431</v>
      </c>
      <c r="E727" s="1655"/>
      <c r="F727" s="1740" t="s">
        <v>2429</v>
      </c>
      <c r="G727" s="1655"/>
      <c r="H727" s="1655"/>
      <c r="I727" s="1655"/>
      <c r="J727" s="1655"/>
      <c r="K727" s="1655"/>
      <c r="L727" s="1655"/>
      <c r="M727" s="1655"/>
      <c r="N727" s="1655"/>
      <c r="O727" s="1655"/>
      <c r="P727" s="1655"/>
      <c r="Q727" s="2240"/>
    </row>
    <row r="728" spans="2:17" ht="15">
      <c r="B728" s="2243"/>
      <c r="C728" s="1655"/>
      <c r="D728" s="1740" t="s">
        <v>2432</v>
      </c>
      <c r="E728" s="1655"/>
      <c r="F728" s="1740" t="s">
        <v>20</v>
      </c>
      <c r="G728" s="1655"/>
      <c r="H728" s="1655"/>
      <c r="I728" s="1655"/>
      <c r="J728" s="1655"/>
      <c r="K728" s="1655"/>
      <c r="L728" s="1655"/>
      <c r="M728" s="1655"/>
      <c r="N728" s="1655"/>
      <c r="O728" s="1655"/>
      <c r="P728" s="1655"/>
      <c r="Q728" s="2240"/>
    </row>
    <row r="729" spans="2:17" ht="15">
      <c r="B729" s="2243"/>
      <c r="C729" s="2239" t="s">
        <v>2357</v>
      </c>
      <c r="D729" s="1740" t="s">
        <v>2428</v>
      </c>
      <c r="E729" s="1655"/>
      <c r="F729" s="1740" t="s">
        <v>2429</v>
      </c>
      <c r="G729" s="1655"/>
      <c r="H729" s="1655"/>
      <c r="I729" s="1655"/>
      <c r="J729" s="1655"/>
      <c r="K729" s="1655"/>
      <c r="L729" s="1655"/>
      <c r="M729" s="1655"/>
      <c r="N729" s="1655"/>
      <c r="O729" s="1655"/>
      <c r="P729" s="1655"/>
      <c r="Q729" s="2240"/>
    </row>
    <row r="730" spans="2:17" ht="15">
      <c r="B730" s="2243"/>
      <c r="C730" s="1655"/>
      <c r="D730" s="1740" t="s">
        <v>2430</v>
      </c>
      <c r="E730" s="1655"/>
      <c r="F730" s="1740" t="s">
        <v>2429</v>
      </c>
      <c r="G730" s="1655"/>
      <c r="H730" s="1655"/>
      <c r="I730" s="1655"/>
      <c r="J730" s="1655"/>
      <c r="K730" s="1655"/>
      <c r="L730" s="1655"/>
      <c r="M730" s="1655"/>
      <c r="N730" s="1655"/>
      <c r="O730" s="1655"/>
      <c r="P730" s="1655"/>
      <c r="Q730" s="2240"/>
    </row>
    <row r="731" spans="2:17" ht="15">
      <c r="B731" s="2243"/>
      <c r="C731" s="1655"/>
      <c r="D731" s="1740" t="s">
        <v>2431</v>
      </c>
      <c r="E731" s="1655"/>
      <c r="F731" s="1740" t="s">
        <v>2429</v>
      </c>
      <c r="G731" s="1655"/>
      <c r="H731" s="1655"/>
      <c r="I731" s="1655"/>
      <c r="J731" s="1655"/>
      <c r="K731" s="1655"/>
      <c r="L731" s="1655"/>
      <c r="M731" s="1655"/>
      <c r="N731" s="1655"/>
      <c r="O731" s="1655"/>
      <c r="P731" s="1655"/>
      <c r="Q731" s="2240"/>
    </row>
    <row r="732" spans="2:17" ht="15">
      <c r="B732" s="2243"/>
      <c r="C732" s="1655"/>
      <c r="D732" s="1740" t="s">
        <v>2432</v>
      </c>
      <c r="E732" s="1655"/>
      <c r="F732" s="1740" t="s">
        <v>20</v>
      </c>
      <c r="G732" s="1655"/>
      <c r="H732" s="1655"/>
      <c r="I732" s="1655"/>
      <c r="J732" s="1655"/>
      <c r="K732" s="1655"/>
      <c r="L732" s="1655"/>
      <c r="M732" s="1655"/>
      <c r="N732" s="1655"/>
      <c r="O732" s="1655"/>
      <c r="P732" s="1655"/>
      <c r="Q732" s="2240"/>
    </row>
    <row r="733" spans="2:17" ht="25.5">
      <c r="B733" s="2243"/>
      <c r="C733" s="2239" t="s">
        <v>2358</v>
      </c>
      <c r="D733" s="1740" t="s">
        <v>2428</v>
      </c>
      <c r="E733" s="1655"/>
      <c r="F733" s="1740" t="s">
        <v>2429</v>
      </c>
      <c r="G733" s="1655"/>
      <c r="H733" s="1655"/>
      <c r="I733" s="1655"/>
      <c r="J733" s="1655"/>
      <c r="K733" s="1655"/>
      <c r="L733" s="1655"/>
      <c r="M733" s="1655"/>
      <c r="N733" s="1655"/>
      <c r="O733" s="1655"/>
      <c r="P733" s="1655"/>
      <c r="Q733" s="1655"/>
    </row>
    <row r="734" spans="2:17" ht="15">
      <c r="B734" s="2243"/>
      <c r="C734" s="1655"/>
      <c r="D734" s="1740" t="s">
        <v>2430</v>
      </c>
      <c r="E734" s="1655"/>
      <c r="F734" s="1740" t="s">
        <v>2429</v>
      </c>
      <c r="G734" s="1655"/>
      <c r="H734" s="1655"/>
      <c r="I734" s="1655"/>
      <c r="J734" s="1655"/>
      <c r="K734" s="1655"/>
      <c r="L734" s="1655"/>
      <c r="M734" s="1655"/>
      <c r="N734" s="1655"/>
      <c r="O734" s="1655"/>
      <c r="P734" s="1655"/>
      <c r="Q734" s="1655"/>
    </row>
    <row r="735" spans="2:17" ht="15.75" thickBot="1">
      <c r="B735" s="2244"/>
      <c r="C735" s="1655"/>
      <c r="D735" s="1740" t="s">
        <v>2431</v>
      </c>
      <c r="E735" s="1655"/>
      <c r="F735" s="1740" t="s">
        <v>2429</v>
      </c>
      <c r="G735" s="1655"/>
      <c r="H735" s="1655"/>
      <c r="I735" s="1655"/>
      <c r="J735" s="1655"/>
      <c r="K735" s="1655"/>
      <c r="L735" s="1655"/>
      <c r="M735" s="1655"/>
      <c r="N735" s="1655"/>
      <c r="O735" s="1655"/>
      <c r="P735" s="1655"/>
      <c r="Q735" s="1655"/>
    </row>
    <row r="736" spans="2:17" ht="15">
      <c r="C736" s="1655"/>
      <c r="D736" s="2245" t="s">
        <v>2431</v>
      </c>
      <c r="E736" s="1655"/>
      <c r="F736" s="1740" t="s">
        <v>20</v>
      </c>
      <c r="G736" s="1655"/>
      <c r="H736" s="1655"/>
      <c r="I736" s="1655"/>
      <c r="J736" s="1655"/>
      <c r="K736" s="1655"/>
      <c r="L736" s="1655"/>
      <c r="M736" s="1655"/>
      <c r="N736" s="1655"/>
      <c r="O736" s="1655"/>
      <c r="P736" s="1655"/>
      <c r="Q736" s="1655"/>
    </row>
    <row r="737" spans="3:17" ht="15">
      <c r="C737" s="2239" t="s">
        <v>2566</v>
      </c>
      <c r="D737" s="1740" t="s">
        <v>2428</v>
      </c>
      <c r="E737" s="1655"/>
      <c r="F737" s="1740" t="s">
        <v>2429</v>
      </c>
      <c r="G737" s="1655"/>
      <c r="H737" s="1655"/>
      <c r="I737" s="1655"/>
      <c r="J737" s="1655"/>
      <c r="K737" s="1655"/>
      <c r="L737" s="1655"/>
      <c r="M737" s="1655"/>
      <c r="N737" s="1655"/>
      <c r="O737" s="1655"/>
      <c r="P737" s="1655"/>
      <c r="Q737" s="1655"/>
    </row>
    <row r="738" spans="3:17" ht="15">
      <c r="C738" s="1655"/>
      <c r="D738" s="1740" t="s">
        <v>2430</v>
      </c>
      <c r="E738" s="1655"/>
      <c r="F738" s="1740" t="s">
        <v>2429</v>
      </c>
      <c r="G738" s="1655"/>
      <c r="H738" s="1655"/>
      <c r="I738" s="1655"/>
      <c r="J738" s="1655"/>
      <c r="K738" s="1655"/>
      <c r="L738" s="1655"/>
      <c r="M738" s="1655"/>
      <c r="N738" s="1655"/>
      <c r="O738" s="1655"/>
      <c r="P738" s="1655"/>
      <c r="Q738" s="1655"/>
    </row>
    <row r="739" spans="3:17" ht="15">
      <c r="C739" s="1655"/>
      <c r="D739" s="1740" t="s">
        <v>2431</v>
      </c>
      <c r="E739" s="1655"/>
      <c r="F739" s="1740" t="s">
        <v>2429</v>
      </c>
      <c r="G739" s="1655"/>
      <c r="H739" s="1655"/>
      <c r="I739" s="1655"/>
      <c r="J739" s="1655"/>
      <c r="K739" s="1655"/>
      <c r="L739" s="1655"/>
      <c r="M739" s="1655"/>
      <c r="N739" s="1655"/>
      <c r="O739" s="1655"/>
      <c r="P739" s="1655"/>
      <c r="Q739" s="1655"/>
    </row>
    <row r="740" spans="3:17" ht="15">
      <c r="C740" s="1655"/>
      <c r="D740" s="1740" t="s">
        <v>2432</v>
      </c>
      <c r="E740" s="1655"/>
      <c r="F740" s="1740" t="s">
        <v>20</v>
      </c>
      <c r="G740" s="1655"/>
      <c r="H740" s="1655"/>
      <c r="I740" s="1655"/>
      <c r="J740" s="1655"/>
      <c r="K740" s="1655"/>
      <c r="L740" s="1655"/>
      <c r="M740" s="1655"/>
      <c r="N740" s="1655"/>
      <c r="O740" s="1655"/>
      <c r="P740" s="1655"/>
      <c r="Q740" s="1655"/>
    </row>
    <row r="741" spans="3:17" ht="25.5">
      <c r="C741" s="2239" t="s">
        <v>2359</v>
      </c>
      <c r="D741" s="1740" t="s">
        <v>2428</v>
      </c>
      <c r="E741" s="1655"/>
      <c r="F741" s="1740" t="s">
        <v>2429</v>
      </c>
      <c r="G741" s="1655"/>
      <c r="H741" s="1655"/>
      <c r="I741" s="1655"/>
      <c r="J741" s="1655"/>
      <c r="K741" s="1655"/>
      <c r="L741" s="1655"/>
      <c r="M741" s="1655"/>
      <c r="N741" s="1655"/>
      <c r="O741" s="1655"/>
      <c r="P741" s="1655"/>
      <c r="Q741" s="1655"/>
    </row>
    <row r="742" spans="3:17" ht="15">
      <c r="C742" s="1655"/>
      <c r="D742" s="1740" t="s">
        <v>2430</v>
      </c>
      <c r="E742" s="1655"/>
      <c r="F742" s="1740" t="s">
        <v>2429</v>
      </c>
      <c r="G742" s="1655"/>
      <c r="H742" s="1655"/>
      <c r="I742" s="1655"/>
      <c r="J742" s="1655"/>
      <c r="K742" s="1655"/>
      <c r="L742" s="1655"/>
      <c r="M742" s="1655"/>
      <c r="N742" s="1655"/>
      <c r="O742" s="1655"/>
      <c r="P742" s="1655"/>
      <c r="Q742" s="1655"/>
    </row>
    <row r="743" spans="3:17" ht="15">
      <c r="C743" s="1655"/>
      <c r="D743" s="1740" t="s">
        <v>2431</v>
      </c>
      <c r="E743" s="1655"/>
      <c r="F743" s="1740" t="s">
        <v>2429</v>
      </c>
      <c r="G743" s="1655"/>
      <c r="H743" s="1655"/>
      <c r="I743" s="1655"/>
      <c r="J743" s="1655"/>
      <c r="K743" s="1655"/>
      <c r="L743" s="1655"/>
      <c r="M743" s="1655"/>
      <c r="N743" s="1655"/>
      <c r="O743" s="1655"/>
      <c r="P743" s="1655"/>
      <c r="Q743" s="1655"/>
    </row>
    <row r="744" spans="3:17" ht="15">
      <c r="C744" s="1655"/>
      <c r="D744" s="2245" t="s">
        <v>2431</v>
      </c>
      <c r="E744" s="1655"/>
      <c r="F744" s="1740" t="s">
        <v>20</v>
      </c>
      <c r="G744" s="1655"/>
      <c r="H744" s="1655"/>
      <c r="I744" s="1655"/>
      <c r="J744" s="1655"/>
      <c r="K744" s="1655"/>
      <c r="L744" s="1655"/>
      <c r="M744" s="1655"/>
      <c r="N744" s="1655"/>
      <c r="O744" s="1655"/>
      <c r="P744" s="1655"/>
      <c r="Q744" s="1655"/>
    </row>
    <row r="745" spans="3:17" ht="15">
      <c r="C745" s="2239" t="s">
        <v>2360</v>
      </c>
      <c r="D745" s="1740" t="s">
        <v>2428</v>
      </c>
      <c r="E745" s="1655"/>
      <c r="F745" s="1740" t="s">
        <v>2429</v>
      </c>
      <c r="G745" s="1655"/>
      <c r="H745" s="1655"/>
      <c r="I745" s="1655"/>
      <c r="J745" s="1655"/>
      <c r="K745" s="1655"/>
      <c r="L745" s="1655"/>
      <c r="M745" s="1655"/>
      <c r="N745" s="1655"/>
      <c r="O745" s="1655"/>
      <c r="P745" s="1655"/>
      <c r="Q745" s="1655"/>
    </row>
    <row r="746" spans="3:17" ht="15">
      <c r="C746" s="1655"/>
      <c r="D746" s="1740" t="s">
        <v>2430</v>
      </c>
      <c r="E746" s="1655"/>
      <c r="F746" s="1740" t="s">
        <v>2429</v>
      </c>
      <c r="G746" s="1655"/>
      <c r="H746" s="1655"/>
      <c r="I746" s="1655"/>
      <c r="J746" s="1655"/>
      <c r="K746" s="1655"/>
      <c r="L746" s="1655"/>
      <c r="M746" s="1655"/>
      <c r="N746" s="1655"/>
      <c r="O746" s="1655"/>
      <c r="P746" s="1655"/>
      <c r="Q746" s="1655"/>
    </row>
    <row r="747" spans="3:17" ht="15">
      <c r="C747" s="1655"/>
      <c r="D747" s="1740" t="s">
        <v>2431</v>
      </c>
      <c r="E747" s="1655"/>
      <c r="F747" s="1740" t="s">
        <v>2429</v>
      </c>
      <c r="G747" s="1655"/>
      <c r="H747" s="1655"/>
      <c r="I747" s="1655"/>
      <c r="J747" s="1655"/>
      <c r="K747" s="1655"/>
      <c r="L747" s="1655"/>
      <c r="M747" s="1655"/>
      <c r="N747" s="1655"/>
      <c r="O747" s="1655"/>
      <c r="P747" s="1655"/>
      <c r="Q747" s="1655"/>
    </row>
    <row r="748" spans="3:17" ht="15">
      <c r="C748" s="1655"/>
      <c r="D748" s="1740" t="s">
        <v>2432</v>
      </c>
      <c r="E748" s="1655"/>
      <c r="F748" s="1740" t="s">
        <v>20</v>
      </c>
      <c r="G748" s="1655"/>
      <c r="H748" s="1655"/>
      <c r="I748" s="1655"/>
      <c r="J748" s="1655"/>
      <c r="K748" s="1655"/>
      <c r="L748" s="1655"/>
      <c r="M748" s="1655"/>
      <c r="N748" s="1655"/>
      <c r="O748" s="1655"/>
      <c r="P748" s="1655"/>
      <c r="Q748" s="1655"/>
    </row>
    <row r="749" spans="3:17" ht="15">
      <c r="C749" s="2239" t="s">
        <v>2361</v>
      </c>
      <c r="D749" s="1740" t="s">
        <v>2428</v>
      </c>
      <c r="E749" s="1655"/>
      <c r="F749" s="1740" t="s">
        <v>2429</v>
      </c>
      <c r="G749" s="1655"/>
      <c r="H749" s="1655"/>
      <c r="I749" s="1655"/>
      <c r="J749" s="1655"/>
      <c r="K749" s="1655"/>
      <c r="L749" s="1655"/>
      <c r="M749" s="1655"/>
      <c r="N749" s="1655"/>
      <c r="O749" s="1655"/>
      <c r="P749" s="1655"/>
      <c r="Q749" s="1655"/>
    </row>
    <row r="750" spans="3:17" ht="15">
      <c r="C750" s="1655"/>
      <c r="D750" s="1740" t="s">
        <v>2430</v>
      </c>
      <c r="E750" s="1655"/>
      <c r="F750" s="1740" t="s">
        <v>2429</v>
      </c>
      <c r="G750" s="1655"/>
      <c r="H750" s="1655"/>
      <c r="I750" s="1655"/>
      <c r="J750" s="1655"/>
      <c r="K750" s="1655"/>
      <c r="L750" s="1655"/>
      <c r="M750" s="1655"/>
      <c r="N750" s="1655"/>
      <c r="O750" s="1655"/>
      <c r="P750" s="1655"/>
      <c r="Q750" s="1655"/>
    </row>
    <row r="751" spans="3:17" ht="15">
      <c r="C751" s="1655"/>
      <c r="D751" s="1740" t="s">
        <v>2431</v>
      </c>
      <c r="E751" s="1655"/>
      <c r="F751" s="1740" t="s">
        <v>2429</v>
      </c>
      <c r="G751" s="1655"/>
      <c r="H751" s="1655"/>
      <c r="I751" s="1655"/>
      <c r="J751" s="1655"/>
      <c r="K751" s="1655"/>
      <c r="L751" s="1655"/>
      <c r="M751" s="1655"/>
      <c r="N751" s="1655"/>
      <c r="O751" s="1655"/>
      <c r="P751" s="1655"/>
      <c r="Q751" s="1655"/>
    </row>
    <row r="752" spans="3:17" ht="15">
      <c r="C752" s="1655"/>
      <c r="D752" s="2245" t="s">
        <v>2431</v>
      </c>
      <c r="E752" s="1655"/>
      <c r="F752" s="1740" t="s">
        <v>20</v>
      </c>
      <c r="G752" s="1655"/>
      <c r="H752" s="1655"/>
      <c r="I752" s="1655"/>
      <c r="J752" s="1655"/>
      <c r="K752" s="1655"/>
      <c r="L752" s="1655"/>
      <c r="M752" s="1655"/>
      <c r="N752" s="1655"/>
      <c r="O752" s="1655"/>
      <c r="P752" s="1655"/>
      <c r="Q752" s="1655"/>
    </row>
    <row r="753" spans="3:17" ht="38.25">
      <c r="C753" s="2239" t="s">
        <v>2362</v>
      </c>
      <c r="D753" s="1740" t="s">
        <v>2428</v>
      </c>
      <c r="E753" s="1655"/>
      <c r="F753" s="1740" t="s">
        <v>2429</v>
      </c>
      <c r="G753" s="1655"/>
      <c r="H753" s="1655"/>
      <c r="I753" s="1655"/>
      <c r="J753" s="1655"/>
      <c r="K753" s="1655"/>
      <c r="L753" s="1655"/>
      <c r="M753" s="1655"/>
      <c r="N753" s="1655"/>
      <c r="O753" s="1655"/>
      <c r="P753" s="1655"/>
      <c r="Q753" s="1655"/>
    </row>
    <row r="754" spans="3:17" ht="15">
      <c r="C754" s="1655"/>
      <c r="D754" s="1740" t="s">
        <v>2430</v>
      </c>
      <c r="E754" s="1655"/>
      <c r="F754" s="1740" t="s">
        <v>2429</v>
      </c>
      <c r="G754" s="1655"/>
      <c r="H754" s="1655"/>
      <c r="I754" s="1655"/>
      <c r="J754" s="1655"/>
      <c r="K754" s="1655"/>
      <c r="L754" s="1655"/>
      <c r="M754" s="1655"/>
      <c r="N754" s="1655"/>
      <c r="O754" s="1655"/>
      <c r="P754" s="1655"/>
      <c r="Q754" s="1655"/>
    </row>
    <row r="755" spans="3:17" ht="15">
      <c r="C755" s="1655"/>
      <c r="D755" s="1740" t="s">
        <v>2431</v>
      </c>
      <c r="E755" s="1655"/>
      <c r="F755" s="1740" t="s">
        <v>2429</v>
      </c>
      <c r="G755" s="1655"/>
      <c r="H755" s="1655"/>
      <c r="I755" s="1655"/>
      <c r="J755" s="1655"/>
      <c r="K755" s="1655"/>
      <c r="L755" s="1655"/>
      <c r="M755" s="1655"/>
      <c r="N755" s="1655"/>
      <c r="O755" s="1655"/>
      <c r="P755" s="1655"/>
      <c r="Q755" s="1655"/>
    </row>
    <row r="756" spans="3:17" ht="15">
      <c r="C756" s="1655"/>
      <c r="D756" s="1740" t="s">
        <v>2432</v>
      </c>
      <c r="E756" s="1655"/>
      <c r="F756" s="1740" t="s">
        <v>20</v>
      </c>
      <c r="G756" s="1655"/>
      <c r="H756" s="1655"/>
      <c r="I756" s="1655"/>
      <c r="J756" s="1655"/>
      <c r="K756" s="1655"/>
      <c r="L756" s="1655"/>
      <c r="M756" s="1655"/>
      <c r="N756" s="1655"/>
      <c r="O756" s="1655"/>
      <c r="P756" s="1655"/>
      <c r="Q756" s="1655"/>
    </row>
    <row r="757" spans="3:17" ht="38.25">
      <c r="C757" s="2239" t="s">
        <v>2363</v>
      </c>
      <c r="D757" s="1740" t="s">
        <v>2428</v>
      </c>
      <c r="E757" s="1655"/>
      <c r="F757" s="1740" t="s">
        <v>2429</v>
      </c>
      <c r="G757" s="1655"/>
      <c r="H757" s="1655"/>
      <c r="I757" s="1655"/>
      <c r="J757" s="1655"/>
      <c r="K757" s="1655"/>
      <c r="L757" s="1655"/>
      <c r="M757" s="1655"/>
      <c r="N757" s="1655"/>
      <c r="O757" s="1655"/>
      <c r="P757" s="1655"/>
      <c r="Q757" s="1655"/>
    </row>
    <row r="758" spans="3:17" ht="15">
      <c r="C758" s="1655"/>
      <c r="D758" s="1740" t="s">
        <v>2430</v>
      </c>
      <c r="E758" s="1655"/>
      <c r="F758" s="1740" t="s">
        <v>2429</v>
      </c>
      <c r="G758" s="1655"/>
      <c r="H758" s="1655"/>
      <c r="I758" s="1655"/>
      <c r="J758" s="1655"/>
      <c r="K758" s="1655"/>
      <c r="L758" s="1655"/>
      <c r="M758" s="1655"/>
      <c r="N758" s="1655"/>
      <c r="O758" s="1655"/>
      <c r="P758" s="1655"/>
      <c r="Q758" s="1655"/>
    </row>
    <row r="759" spans="3:17" ht="15">
      <c r="C759" s="1655"/>
      <c r="D759" s="1740" t="s">
        <v>2431</v>
      </c>
      <c r="E759" s="1655"/>
      <c r="F759" s="1740" t="s">
        <v>2429</v>
      </c>
      <c r="G759" s="1655"/>
      <c r="H759" s="1655"/>
      <c r="I759" s="1655"/>
      <c r="J759" s="1655"/>
      <c r="K759" s="1655"/>
      <c r="L759" s="1655"/>
      <c r="M759" s="1655"/>
      <c r="N759" s="1655"/>
      <c r="O759" s="1655"/>
      <c r="P759" s="1655"/>
      <c r="Q759" s="1655"/>
    </row>
    <row r="760" spans="3:17" ht="15">
      <c r="C760" s="1655"/>
      <c r="D760" s="2245" t="s">
        <v>2431</v>
      </c>
      <c r="E760" s="1655"/>
      <c r="F760" s="1740" t="s">
        <v>20</v>
      </c>
      <c r="G760" s="1655"/>
      <c r="H760" s="1655"/>
      <c r="I760" s="1655"/>
      <c r="J760" s="1655"/>
      <c r="K760" s="1655"/>
      <c r="L760" s="1655"/>
      <c r="M760" s="1655"/>
      <c r="N760" s="1655"/>
      <c r="O760" s="1655"/>
      <c r="P760" s="1655"/>
      <c r="Q760" s="1655"/>
    </row>
    <row r="761" spans="3:17" ht="25.5">
      <c r="C761" s="2239" t="s">
        <v>2567</v>
      </c>
      <c r="D761" s="1740" t="s">
        <v>2428</v>
      </c>
      <c r="E761" s="1655"/>
      <c r="F761" s="1740" t="s">
        <v>2429</v>
      </c>
      <c r="G761" s="1655"/>
      <c r="H761" s="1655"/>
      <c r="I761" s="1655"/>
      <c r="J761" s="1655"/>
      <c r="K761" s="1655"/>
      <c r="L761" s="1655"/>
      <c r="M761" s="1655"/>
      <c r="N761" s="1655"/>
      <c r="O761" s="1655"/>
      <c r="P761" s="1655"/>
      <c r="Q761" s="1655"/>
    </row>
    <row r="762" spans="3:17" ht="15">
      <c r="C762" s="1655"/>
      <c r="D762" s="1740" t="s">
        <v>2430</v>
      </c>
      <c r="E762" s="1655"/>
      <c r="F762" s="1740" t="s">
        <v>2429</v>
      </c>
      <c r="G762" s="1655"/>
      <c r="H762" s="1655"/>
      <c r="I762" s="1655"/>
      <c r="J762" s="1655"/>
      <c r="K762" s="1655"/>
      <c r="L762" s="1655"/>
      <c r="M762" s="1655"/>
      <c r="N762" s="1655"/>
      <c r="O762" s="1655"/>
      <c r="P762" s="1655"/>
      <c r="Q762" s="1655"/>
    </row>
    <row r="763" spans="3:17" ht="15">
      <c r="C763" s="1655"/>
      <c r="D763" s="1740" t="s">
        <v>2431</v>
      </c>
      <c r="E763" s="1655"/>
      <c r="F763" s="1740" t="s">
        <v>2429</v>
      </c>
      <c r="G763" s="1655"/>
      <c r="H763" s="1655"/>
      <c r="I763" s="1655"/>
      <c r="J763" s="1655"/>
      <c r="K763" s="1655"/>
      <c r="L763" s="1655"/>
      <c r="M763" s="1655"/>
      <c r="N763" s="1655"/>
      <c r="O763" s="1655"/>
      <c r="P763" s="1655"/>
      <c r="Q763" s="1655"/>
    </row>
    <row r="764" spans="3:17" ht="15">
      <c r="C764" s="1655"/>
      <c r="D764" s="1740" t="s">
        <v>2432</v>
      </c>
      <c r="E764" s="1655"/>
      <c r="F764" s="1740" t="s">
        <v>20</v>
      </c>
      <c r="G764" s="1655"/>
      <c r="H764" s="1655"/>
      <c r="I764" s="1655"/>
      <c r="J764" s="1655"/>
      <c r="K764" s="1655"/>
      <c r="L764" s="1655"/>
      <c r="M764" s="1655"/>
      <c r="N764" s="1655"/>
      <c r="O764" s="1655"/>
      <c r="P764" s="1655"/>
      <c r="Q764" s="1655"/>
    </row>
    <row r="765" spans="3:17" ht="15">
      <c r="C765" s="2239" t="s">
        <v>2568</v>
      </c>
      <c r="D765" s="1740" t="s">
        <v>2428</v>
      </c>
      <c r="E765" s="1655"/>
      <c r="F765" s="1740" t="s">
        <v>2429</v>
      </c>
      <c r="G765" s="1655"/>
      <c r="H765" s="1655"/>
      <c r="I765" s="1655"/>
      <c r="J765" s="1655"/>
      <c r="K765" s="1655"/>
      <c r="L765" s="1655"/>
      <c r="M765" s="1655"/>
      <c r="N765" s="1655"/>
      <c r="O765" s="1655"/>
      <c r="P765" s="1655"/>
      <c r="Q765" s="1655"/>
    </row>
    <row r="766" spans="3:17" ht="15">
      <c r="C766" s="1655"/>
      <c r="D766" s="1740" t="s">
        <v>2430</v>
      </c>
      <c r="E766" s="1655"/>
      <c r="F766" s="1740" t="s">
        <v>2429</v>
      </c>
      <c r="G766" s="1655"/>
      <c r="H766" s="1655"/>
      <c r="I766" s="1655"/>
      <c r="J766" s="1655"/>
      <c r="K766" s="1655"/>
      <c r="L766" s="1655"/>
      <c r="M766" s="1655"/>
      <c r="N766" s="1655"/>
      <c r="O766" s="1655"/>
      <c r="P766" s="1655"/>
      <c r="Q766" s="1655"/>
    </row>
    <row r="767" spans="3:17" ht="15">
      <c r="C767" s="1655"/>
      <c r="D767" s="1740" t="s">
        <v>2431</v>
      </c>
      <c r="E767" s="1655"/>
      <c r="F767" s="1740" t="s">
        <v>2429</v>
      </c>
      <c r="G767" s="1655"/>
      <c r="H767" s="1655"/>
      <c r="I767" s="1655"/>
      <c r="J767" s="1655"/>
      <c r="K767" s="1655"/>
      <c r="L767" s="1655"/>
      <c r="M767" s="1655"/>
      <c r="N767" s="1655"/>
      <c r="O767" s="1655"/>
      <c r="P767" s="1655"/>
      <c r="Q767" s="1655"/>
    </row>
    <row r="768" spans="3:17" ht="15">
      <c r="C768" s="1655"/>
      <c r="D768" s="2245" t="s">
        <v>2431</v>
      </c>
      <c r="E768" s="1655"/>
      <c r="F768" s="1740" t="s">
        <v>20</v>
      </c>
      <c r="G768" s="1655"/>
      <c r="H768" s="1655"/>
      <c r="I768" s="1655"/>
      <c r="J768" s="1655"/>
      <c r="K768" s="1655"/>
      <c r="L768" s="1655"/>
      <c r="M768" s="1655"/>
      <c r="N768" s="1655"/>
      <c r="O768" s="1655"/>
      <c r="P768" s="1655"/>
      <c r="Q768" s="1655"/>
    </row>
    <row r="769" spans="3:17" ht="38.25">
      <c r="C769" s="2239" t="s">
        <v>2364</v>
      </c>
      <c r="D769" s="1740" t="s">
        <v>2428</v>
      </c>
      <c r="E769" s="1655"/>
      <c r="F769" s="1740" t="s">
        <v>2429</v>
      </c>
      <c r="G769" s="1655"/>
      <c r="H769" s="1655"/>
      <c r="I769" s="1655"/>
      <c r="J769" s="1655"/>
      <c r="K769" s="1655"/>
      <c r="L769" s="1655"/>
      <c r="M769" s="1655"/>
      <c r="N769" s="1655"/>
      <c r="O769" s="1655"/>
      <c r="P769" s="1655"/>
      <c r="Q769" s="1655"/>
    </row>
    <row r="770" spans="3:17" ht="15">
      <c r="C770" s="1655"/>
      <c r="D770" s="1740" t="s">
        <v>2430</v>
      </c>
      <c r="E770" s="1655"/>
      <c r="F770" s="1740" t="s">
        <v>2429</v>
      </c>
      <c r="G770" s="1655"/>
      <c r="H770" s="1655"/>
      <c r="I770" s="1655"/>
      <c r="J770" s="1655"/>
      <c r="K770" s="1655"/>
      <c r="L770" s="1655"/>
      <c r="M770" s="1655"/>
      <c r="N770" s="1655"/>
      <c r="O770" s="1655"/>
      <c r="P770" s="1655"/>
      <c r="Q770" s="1655"/>
    </row>
    <row r="771" spans="3:17" ht="15">
      <c r="C771" s="1655"/>
      <c r="D771" s="1740" t="s">
        <v>2431</v>
      </c>
      <c r="E771" s="1655"/>
      <c r="F771" s="1740" t="s">
        <v>2429</v>
      </c>
      <c r="G771" s="1655"/>
      <c r="H771" s="1655"/>
      <c r="I771" s="1655"/>
      <c r="J771" s="1655"/>
      <c r="K771" s="1655"/>
      <c r="L771" s="1655"/>
      <c r="M771" s="1655"/>
      <c r="N771" s="1655"/>
      <c r="O771" s="1655"/>
      <c r="P771" s="1655"/>
      <c r="Q771" s="1655"/>
    </row>
    <row r="772" spans="3:17" ht="15">
      <c r="C772" s="1655"/>
      <c r="D772" s="1740" t="s">
        <v>2432</v>
      </c>
      <c r="E772" s="1655"/>
      <c r="F772" s="1740" t="s">
        <v>20</v>
      </c>
      <c r="G772" s="1655"/>
      <c r="H772" s="1655"/>
      <c r="I772" s="1655"/>
      <c r="J772" s="1655"/>
      <c r="K772" s="1655"/>
      <c r="L772" s="1655"/>
      <c r="M772" s="1655"/>
      <c r="N772" s="1655"/>
      <c r="O772" s="1655"/>
      <c r="P772" s="1655"/>
      <c r="Q772" s="1655"/>
    </row>
    <row r="773" spans="3:17" ht="15">
      <c r="C773" s="2239" t="s">
        <v>2569</v>
      </c>
      <c r="D773" s="1740" t="s">
        <v>2428</v>
      </c>
      <c r="E773" s="1655"/>
      <c r="F773" s="1740" t="s">
        <v>2429</v>
      </c>
      <c r="G773" s="1655"/>
      <c r="H773" s="1655"/>
      <c r="I773" s="1655"/>
      <c r="J773" s="1655"/>
      <c r="K773" s="1655"/>
      <c r="L773" s="1655"/>
      <c r="M773" s="1655"/>
      <c r="N773" s="1655"/>
      <c r="O773" s="1655"/>
      <c r="P773" s="1655"/>
      <c r="Q773" s="1655"/>
    </row>
    <row r="774" spans="3:17" ht="15">
      <c r="C774" s="1655"/>
      <c r="D774" s="1740" t="s">
        <v>2430</v>
      </c>
      <c r="E774" s="1655"/>
      <c r="F774" s="1740" t="s">
        <v>2429</v>
      </c>
      <c r="G774" s="1655"/>
      <c r="H774" s="1655"/>
      <c r="I774" s="1655"/>
      <c r="J774" s="1655"/>
      <c r="K774" s="1655"/>
      <c r="L774" s="1655"/>
      <c r="M774" s="1655"/>
      <c r="N774" s="1655"/>
      <c r="O774" s="1655"/>
      <c r="P774" s="1655"/>
      <c r="Q774" s="1655"/>
    </row>
    <row r="775" spans="3:17" ht="15">
      <c r="C775" s="1655"/>
      <c r="D775" s="1740" t="s">
        <v>2431</v>
      </c>
      <c r="E775" s="1655"/>
      <c r="F775" s="1740" t="s">
        <v>2429</v>
      </c>
      <c r="G775" s="1655"/>
      <c r="H775" s="1655"/>
      <c r="I775" s="1655"/>
      <c r="J775" s="1655"/>
      <c r="K775" s="1655"/>
      <c r="L775" s="1655"/>
      <c r="M775" s="1655"/>
      <c r="N775" s="1655"/>
      <c r="O775" s="1655"/>
      <c r="P775" s="1655"/>
      <c r="Q775" s="1655"/>
    </row>
    <row r="776" spans="3:17" ht="15">
      <c r="C776" s="1655"/>
      <c r="D776" s="2245" t="s">
        <v>2431</v>
      </c>
      <c r="E776" s="1655"/>
      <c r="F776" s="1740" t="s">
        <v>20</v>
      </c>
      <c r="G776" s="1655"/>
      <c r="H776" s="1655"/>
      <c r="I776" s="1655"/>
      <c r="J776" s="1655"/>
      <c r="K776" s="1655"/>
      <c r="L776" s="1655"/>
      <c r="M776" s="1655"/>
      <c r="N776" s="1655"/>
      <c r="O776" s="1655"/>
      <c r="P776" s="1655"/>
      <c r="Q776" s="1655"/>
    </row>
    <row r="777" spans="3:17" ht="25.5">
      <c r="C777" s="2239" t="s">
        <v>2365</v>
      </c>
      <c r="D777" s="1740" t="s">
        <v>2428</v>
      </c>
      <c r="E777" s="1655"/>
      <c r="F777" s="1740" t="s">
        <v>2429</v>
      </c>
      <c r="G777" s="1655"/>
      <c r="H777" s="1655"/>
      <c r="I777" s="1655"/>
      <c r="J777" s="1655"/>
      <c r="K777" s="1655"/>
      <c r="L777" s="1655"/>
      <c r="M777" s="1655"/>
      <c r="N777" s="1655"/>
      <c r="O777" s="1655"/>
      <c r="P777" s="1655"/>
      <c r="Q777" s="1655"/>
    </row>
    <row r="778" spans="3:17" ht="15">
      <c r="C778" s="1655"/>
      <c r="D778" s="1740" t="s">
        <v>2430</v>
      </c>
      <c r="E778" s="1655"/>
      <c r="F778" s="1740" t="s">
        <v>2429</v>
      </c>
      <c r="G778" s="1655"/>
      <c r="H778" s="1655"/>
      <c r="I778" s="1655"/>
      <c r="J778" s="1655"/>
      <c r="K778" s="1655"/>
      <c r="L778" s="1655"/>
      <c r="M778" s="1655"/>
      <c r="N778" s="1655"/>
      <c r="O778" s="1655"/>
      <c r="P778" s="1655"/>
      <c r="Q778" s="1655"/>
    </row>
    <row r="779" spans="3:17" ht="15">
      <c r="C779" s="1655"/>
      <c r="D779" s="1740" t="s">
        <v>2431</v>
      </c>
      <c r="E779" s="1655"/>
      <c r="F779" s="1740" t="s">
        <v>2429</v>
      </c>
      <c r="G779" s="1655"/>
      <c r="H779" s="1655"/>
      <c r="I779" s="1655"/>
      <c r="J779" s="1655"/>
      <c r="K779" s="1655"/>
      <c r="L779" s="1655"/>
      <c r="M779" s="1655"/>
      <c r="N779" s="1655"/>
      <c r="O779" s="1655"/>
      <c r="P779" s="1655"/>
      <c r="Q779" s="1655"/>
    </row>
    <row r="780" spans="3:17" ht="15">
      <c r="C780" s="1655"/>
      <c r="D780" s="1740" t="s">
        <v>2432</v>
      </c>
      <c r="E780" s="1655"/>
      <c r="F780" s="1740" t="s">
        <v>20</v>
      </c>
      <c r="G780" s="1655"/>
      <c r="H780" s="1655"/>
      <c r="I780" s="1655"/>
      <c r="J780" s="1655"/>
      <c r="K780" s="1655"/>
      <c r="L780" s="1655"/>
      <c r="M780" s="1655"/>
      <c r="N780" s="1655"/>
      <c r="O780" s="1655"/>
      <c r="P780" s="1655"/>
      <c r="Q780" s="1655"/>
    </row>
    <row r="781" spans="3:17" ht="25.5">
      <c r="C781" s="2239" t="s">
        <v>2570</v>
      </c>
      <c r="D781" s="1740" t="s">
        <v>2428</v>
      </c>
      <c r="E781" s="1655"/>
      <c r="F781" s="1740" t="s">
        <v>2429</v>
      </c>
      <c r="G781" s="1655"/>
      <c r="H781" s="1655"/>
      <c r="I781" s="1655"/>
      <c r="J781" s="1655"/>
      <c r="K781" s="1655"/>
      <c r="L781" s="1655"/>
      <c r="M781" s="1655"/>
      <c r="N781" s="1655"/>
      <c r="O781" s="1655"/>
      <c r="P781" s="1655"/>
      <c r="Q781" s="1655"/>
    </row>
    <row r="782" spans="3:17" ht="15">
      <c r="C782" s="1655"/>
      <c r="D782" s="1740" t="s">
        <v>2430</v>
      </c>
      <c r="E782" s="1655"/>
      <c r="F782" s="1740" t="s">
        <v>2429</v>
      </c>
      <c r="G782" s="1655"/>
      <c r="H782" s="1655"/>
      <c r="I782" s="1655"/>
      <c r="J782" s="1655"/>
      <c r="K782" s="1655"/>
      <c r="L782" s="1655"/>
      <c r="M782" s="1655"/>
      <c r="N782" s="1655"/>
      <c r="O782" s="1655"/>
      <c r="P782" s="1655"/>
      <c r="Q782" s="1655"/>
    </row>
    <row r="783" spans="3:17" ht="15">
      <c r="C783" s="1655"/>
      <c r="D783" s="1740" t="s">
        <v>2431</v>
      </c>
      <c r="E783" s="1655"/>
      <c r="F783" s="1740" t="s">
        <v>2429</v>
      </c>
      <c r="G783" s="1655"/>
      <c r="H783" s="1655"/>
      <c r="I783" s="1655"/>
      <c r="J783" s="1655"/>
      <c r="K783" s="1655"/>
      <c r="L783" s="1655"/>
      <c r="M783" s="1655"/>
      <c r="N783" s="1655"/>
      <c r="O783" s="1655"/>
      <c r="P783" s="1655"/>
      <c r="Q783" s="1655"/>
    </row>
    <row r="784" spans="3:17" ht="15">
      <c r="C784" s="1655"/>
      <c r="D784" s="2245" t="s">
        <v>2431</v>
      </c>
      <c r="E784" s="1655"/>
      <c r="F784" s="1740" t="s">
        <v>20</v>
      </c>
      <c r="G784" s="1655"/>
      <c r="H784" s="1655"/>
      <c r="I784" s="1655"/>
      <c r="J784" s="1655"/>
      <c r="K784" s="1655"/>
      <c r="L784" s="1655"/>
      <c r="M784" s="1655"/>
      <c r="N784" s="1655"/>
      <c r="O784" s="1655"/>
      <c r="P784" s="1655"/>
      <c r="Q784" s="1655"/>
    </row>
    <row r="785" spans="3:17" ht="25.5">
      <c r="C785" s="2239" t="s">
        <v>2366</v>
      </c>
      <c r="D785" s="1740" t="s">
        <v>2428</v>
      </c>
      <c r="E785" s="1655"/>
      <c r="F785" s="1740" t="s">
        <v>2429</v>
      </c>
      <c r="G785" s="1655"/>
      <c r="H785" s="1655"/>
      <c r="I785" s="1655"/>
      <c r="J785" s="1655"/>
      <c r="K785" s="1655"/>
      <c r="L785" s="1655"/>
      <c r="M785" s="1655"/>
      <c r="N785" s="1655"/>
      <c r="O785" s="1655"/>
      <c r="P785" s="1655"/>
      <c r="Q785" s="1655"/>
    </row>
    <row r="786" spans="3:17" ht="15">
      <c r="C786" s="1655"/>
      <c r="D786" s="1740" t="s">
        <v>2430</v>
      </c>
      <c r="E786" s="1655"/>
      <c r="F786" s="1740" t="s">
        <v>2429</v>
      </c>
      <c r="G786" s="1655"/>
      <c r="H786" s="1655"/>
      <c r="I786" s="1655"/>
      <c r="J786" s="1655"/>
      <c r="K786" s="1655"/>
      <c r="L786" s="1655"/>
      <c r="M786" s="1655"/>
      <c r="N786" s="1655"/>
      <c r="O786" s="1655"/>
      <c r="P786" s="1655"/>
      <c r="Q786" s="1655"/>
    </row>
    <row r="787" spans="3:17" ht="15">
      <c r="C787" s="1655"/>
      <c r="D787" s="1740" t="s">
        <v>2431</v>
      </c>
      <c r="E787" s="1655"/>
      <c r="F787" s="1740" t="s">
        <v>2429</v>
      </c>
      <c r="G787" s="1655"/>
      <c r="H787" s="1655"/>
      <c r="I787" s="1655"/>
      <c r="J787" s="1655"/>
      <c r="K787" s="1655"/>
      <c r="L787" s="1655"/>
      <c r="M787" s="1655"/>
      <c r="N787" s="1655"/>
      <c r="O787" s="1655"/>
      <c r="P787" s="1655"/>
      <c r="Q787" s="1655"/>
    </row>
    <row r="788" spans="3:17" ht="15">
      <c r="C788" s="1655"/>
      <c r="D788" s="1740" t="s">
        <v>2432</v>
      </c>
      <c r="E788" s="1655"/>
      <c r="F788" s="1740" t="s">
        <v>20</v>
      </c>
      <c r="G788" s="1655"/>
      <c r="H788" s="1655"/>
      <c r="I788" s="1655"/>
      <c r="J788" s="1655"/>
      <c r="K788" s="1655"/>
      <c r="L788" s="1655"/>
      <c r="M788" s="1655"/>
      <c r="N788" s="1655"/>
      <c r="O788" s="1655"/>
      <c r="P788" s="1655"/>
      <c r="Q788" s="1655"/>
    </row>
    <row r="789" spans="3:17" ht="15">
      <c r="C789" s="2239" t="s">
        <v>2367</v>
      </c>
      <c r="D789" s="1740" t="s">
        <v>2428</v>
      </c>
      <c r="E789" s="1655"/>
      <c r="F789" s="1740" t="s">
        <v>2429</v>
      </c>
      <c r="G789" s="1655"/>
      <c r="H789" s="1655"/>
      <c r="I789" s="1655"/>
      <c r="J789" s="1655"/>
      <c r="K789" s="1655"/>
      <c r="L789" s="1655"/>
      <c r="M789" s="1655"/>
      <c r="N789" s="1655"/>
      <c r="O789" s="1655"/>
      <c r="P789" s="1655"/>
      <c r="Q789" s="1655"/>
    </row>
    <row r="790" spans="3:17" ht="15">
      <c r="C790" s="1655"/>
      <c r="D790" s="1740" t="s">
        <v>2430</v>
      </c>
      <c r="E790" s="1655"/>
      <c r="F790" s="1740" t="s">
        <v>2429</v>
      </c>
      <c r="G790" s="1655"/>
      <c r="H790" s="1655"/>
      <c r="I790" s="1655"/>
      <c r="J790" s="1655"/>
      <c r="K790" s="1655"/>
      <c r="L790" s="1655"/>
      <c r="M790" s="1655"/>
      <c r="N790" s="1655"/>
      <c r="O790" s="1655"/>
      <c r="P790" s="1655"/>
      <c r="Q790" s="1655"/>
    </row>
    <row r="791" spans="3:17" ht="15">
      <c r="C791" s="1655"/>
      <c r="D791" s="1740" t="s">
        <v>2431</v>
      </c>
      <c r="E791" s="1655"/>
      <c r="F791" s="1740" t="s">
        <v>2429</v>
      </c>
      <c r="G791" s="1655"/>
      <c r="H791" s="1655"/>
      <c r="I791" s="1655"/>
      <c r="J791" s="1655"/>
      <c r="K791" s="1655"/>
      <c r="L791" s="1655"/>
      <c r="M791" s="1655"/>
      <c r="N791" s="1655"/>
      <c r="O791" s="1655"/>
      <c r="P791" s="1655"/>
      <c r="Q791" s="1655"/>
    </row>
    <row r="792" spans="3:17" ht="15">
      <c r="C792" s="1655"/>
      <c r="D792" s="2245" t="s">
        <v>2431</v>
      </c>
      <c r="E792" s="1655"/>
      <c r="F792" s="1740" t="s">
        <v>20</v>
      </c>
      <c r="G792" s="1655"/>
      <c r="H792" s="1655"/>
      <c r="I792" s="1655"/>
      <c r="J792" s="1655"/>
      <c r="K792" s="1655"/>
      <c r="L792" s="1655"/>
      <c r="M792" s="1655"/>
      <c r="N792" s="1655"/>
      <c r="O792" s="1655"/>
      <c r="P792" s="1655"/>
      <c r="Q792" s="1655"/>
    </row>
    <row r="793" spans="3:17" ht="15">
      <c r="C793" s="2239" t="s">
        <v>2368</v>
      </c>
      <c r="D793" s="1740" t="s">
        <v>2428</v>
      </c>
      <c r="E793" s="1655"/>
      <c r="F793" s="1740" t="s">
        <v>2429</v>
      </c>
      <c r="G793" s="1655"/>
      <c r="H793" s="1655"/>
      <c r="I793" s="1655"/>
      <c r="J793" s="1655"/>
      <c r="K793" s="1655"/>
      <c r="L793" s="1655"/>
      <c r="M793" s="1655"/>
      <c r="N793" s="1655"/>
      <c r="O793" s="1655"/>
      <c r="P793" s="1655"/>
      <c r="Q793" s="1655"/>
    </row>
    <row r="794" spans="3:17" ht="15">
      <c r="C794" s="1655"/>
      <c r="D794" s="1740" t="s">
        <v>2430</v>
      </c>
      <c r="E794" s="1655"/>
      <c r="F794" s="1740" t="s">
        <v>2429</v>
      </c>
      <c r="G794" s="1655"/>
      <c r="H794" s="1655"/>
      <c r="I794" s="1655"/>
      <c r="J794" s="1655"/>
      <c r="K794" s="1655"/>
      <c r="L794" s="1655"/>
      <c r="M794" s="1655"/>
      <c r="N794" s="1655"/>
      <c r="O794" s="1655"/>
      <c r="P794" s="1655"/>
      <c r="Q794" s="1655"/>
    </row>
    <row r="795" spans="3:17" ht="15">
      <c r="C795" s="1655"/>
      <c r="D795" s="1740" t="s">
        <v>2431</v>
      </c>
      <c r="E795" s="1655"/>
      <c r="F795" s="1740" t="s">
        <v>2429</v>
      </c>
      <c r="G795" s="1655"/>
      <c r="H795" s="1655"/>
      <c r="I795" s="1655"/>
      <c r="J795" s="1655"/>
      <c r="K795" s="1655"/>
      <c r="L795" s="1655"/>
      <c r="M795" s="1655"/>
      <c r="N795" s="1655"/>
      <c r="O795" s="1655"/>
      <c r="P795" s="1655"/>
      <c r="Q795" s="1655"/>
    </row>
    <row r="796" spans="3:17" ht="15">
      <c r="C796" s="1655"/>
      <c r="D796" s="1740" t="s">
        <v>2432</v>
      </c>
      <c r="E796" s="1655"/>
      <c r="F796" s="1740" t="s">
        <v>20</v>
      </c>
      <c r="G796" s="1655"/>
      <c r="H796" s="1655"/>
      <c r="I796" s="1655"/>
      <c r="J796" s="1655"/>
      <c r="K796" s="1655"/>
      <c r="L796" s="1655"/>
      <c r="M796" s="1655"/>
      <c r="N796" s="1655"/>
      <c r="O796" s="1655"/>
      <c r="P796" s="1655"/>
      <c r="Q796" s="1655"/>
    </row>
    <row r="797" spans="3:17" ht="25.5">
      <c r="C797" s="2239" t="s">
        <v>2369</v>
      </c>
      <c r="D797" s="1740" t="s">
        <v>2428</v>
      </c>
      <c r="E797" s="1655"/>
      <c r="F797" s="1740" t="s">
        <v>2429</v>
      </c>
      <c r="G797" s="1655"/>
      <c r="H797" s="1655"/>
      <c r="I797" s="1655"/>
      <c r="J797" s="1655"/>
      <c r="K797" s="1655"/>
      <c r="L797" s="1655"/>
      <c r="M797" s="1655"/>
      <c r="N797" s="1655"/>
      <c r="O797" s="1655"/>
      <c r="P797" s="1655"/>
      <c r="Q797" s="1655"/>
    </row>
    <row r="798" spans="3:17" ht="15">
      <c r="C798" s="1655"/>
      <c r="D798" s="1740" t="s">
        <v>2430</v>
      </c>
      <c r="E798" s="1655"/>
      <c r="F798" s="1740" t="s">
        <v>2429</v>
      </c>
      <c r="G798" s="1655"/>
      <c r="H798" s="1655"/>
      <c r="I798" s="1655"/>
      <c r="J798" s="1655"/>
      <c r="K798" s="1655"/>
      <c r="L798" s="1655"/>
      <c r="M798" s="1655"/>
      <c r="N798" s="1655"/>
      <c r="O798" s="1655"/>
      <c r="P798" s="1655"/>
      <c r="Q798" s="1655"/>
    </row>
    <row r="799" spans="3:17" ht="15">
      <c r="C799" s="1655"/>
      <c r="D799" s="1740" t="s">
        <v>2431</v>
      </c>
      <c r="E799" s="1655"/>
      <c r="F799" s="1740" t="s">
        <v>2429</v>
      </c>
      <c r="G799" s="1655"/>
      <c r="H799" s="1655"/>
      <c r="I799" s="1655"/>
      <c r="J799" s="1655"/>
      <c r="K799" s="1655"/>
      <c r="L799" s="1655"/>
      <c r="M799" s="1655"/>
      <c r="N799" s="1655"/>
      <c r="O799" s="1655"/>
      <c r="P799" s="1655"/>
      <c r="Q799" s="1655"/>
    </row>
    <row r="800" spans="3:17" ht="15">
      <c r="C800" s="1655"/>
      <c r="D800" s="2245" t="s">
        <v>2431</v>
      </c>
      <c r="E800" s="1655"/>
      <c r="F800" s="1740" t="s">
        <v>20</v>
      </c>
      <c r="G800" s="1655"/>
      <c r="H800" s="1655"/>
      <c r="I800" s="1655"/>
      <c r="J800" s="1655"/>
      <c r="K800" s="1655"/>
      <c r="L800" s="1655"/>
      <c r="M800" s="1655"/>
      <c r="N800" s="1655"/>
      <c r="O800" s="1655"/>
      <c r="P800" s="1655"/>
      <c r="Q800" s="1655"/>
    </row>
    <row r="801" spans="3:17" ht="25.5">
      <c r="C801" s="2239" t="s">
        <v>2370</v>
      </c>
      <c r="D801" s="1740" t="s">
        <v>2428</v>
      </c>
      <c r="E801" s="1655"/>
      <c r="F801" s="1740" t="s">
        <v>2429</v>
      </c>
      <c r="G801" s="1655"/>
      <c r="H801" s="1655"/>
      <c r="I801" s="1655"/>
      <c r="J801" s="1655"/>
      <c r="K801" s="1655"/>
      <c r="L801" s="1655"/>
      <c r="M801" s="1655"/>
      <c r="N801" s="1655"/>
      <c r="O801" s="1655"/>
      <c r="P801" s="1655"/>
      <c r="Q801" s="1655"/>
    </row>
    <row r="802" spans="3:17" ht="15">
      <c r="C802" s="1655"/>
      <c r="D802" s="1740" t="s">
        <v>2430</v>
      </c>
      <c r="E802" s="1655"/>
      <c r="F802" s="1740" t="s">
        <v>2429</v>
      </c>
      <c r="G802" s="1655"/>
      <c r="H802" s="1655"/>
      <c r="I802" s="1655"/>
      <c r="J802" s="1655"/>
      <c r="K802" s="1655"/>
      <c r="L802" s="1655"/>
      <c r="M802" s="1655"/>
      <c r="N802" s="1655"/>
      <c r="O802" s="1655"/>
      <c r="P802" s="1655"/>
      <c r="Q802" s="1655"/>
    </row>
    <row r="803" spans="3:17" ht="15">
      <c r="C803" s="1655"/>
      <c r="D803" s="1740" t="s">
        <v>2431</v>
      </c>
      <c r="E803" s="1655"/>
      <c r="F803" s="1740" t="s">
        <v>2429</v>
      </c>
      <c r="G803" s="1655"/>
      <c r="H803" s="1655"/>
      <c r="I803" s="1655"/>
      <c r="J803" s="1655"/>
      <c r="K803" s="1655"/>
      <c r="L803" s="1655"/>
      <c r="M803" s="1655"/>
      <c r="N803" s="1655"/>
      <c r="O803" s="1655"/>
      <c r="P803" s="1655"/>
      <c r="Q803" s="1655"/>
    </row>
    <row r="804" spans="3:17" ht="15">
      <c r="C804" s="1655"/>
      <c r="D804" s="1740" t="s">
        <v>2432</v>
      </c>
      <c r="E804" s="1655"/>
      <c r="F804" s="1740" t="s">
        <v>20</v>
      </c>
      <c r="G804" s="1655"/>
      <c r="H804" s="1655"/>
      <c r="I804" s="1655"/>
      <c r="J804" s="1655"/>
      <c r="K804" s="1655"/>
      <c r="L804" s="1655"/>
      <c r="M804" s="1655"/>
      <c r="N804" s="1655"/>
      <c r="O804" s="1655"/>
      <c r="P804" s="1655"/>
      <c r="Q804" s="1655"/>
    </row>
    <row r="805" spans="3:17" ht="25.5">
      <c r="C805" s="2239" t="s">
        <v>2371</v>
      </c>
      <c r="D805" s="1740" t="s">
        <v>2428</v>
      </c>
      <c r="E805" s="1655"/>
      <c r="F805" s="1740" t="s">
        <v>2429</v>
      </c>
      <c r="G805" s="1655"/>
      <c r="H805" s="1655"/>
      <c r="I805" s="1655"/>
      <c r="J805" s="1655"/>
      <c r="K805" s="1655"/>
      <c r="L805" s="1655"/>
      <c r="M805" s="1655"/>
      <c r="N805" s="1655"/>
      <c r="O805" s="1655"/>
      <c r="P805" s="1655"/>
      <c r="Q805" s="1655"/>
    </row>
    <row r="806" spans="3:17" ht="15">
      <c r="C806" s="1655"/>
      <c r="D806" s="1740" t="s">
        <v>2430</v>
      </c>
      <c r="E806" s="1655"/>
      <c r="F806" s="1740" t="s">
        <v>2429</v>
      </c>
      <c r="G806" s="1655"/>
      <c r="H806" s="1655"/>
      <c r="I806" s="1655"/>
      <c r="J806" s="1655"/>
      <c r="K806" s="1655"/>
      <c r="L806" s="1655"/>
      <c r="M806" s="1655"/>
      <c r="N806" s="1655"/>
      <c r="O806" s="1655"/>
      <c r="P806" s="1655"/>
      <c r="Q806" s="1655"/>
    </row>
    <row r="807" spans="3:17" ht="15">
      <c r="C807" s="1655"/>
      <c r="D807" s="1740" t="s">
        <v>2431</v>
      </c>
      <c r="E807" s="1655"/>
      <c r="F807" s="1740" t="s">
        <v>2429</v>
      </c>
      <c r="G807" s="1655"/>
      <c r="H807" s="1655"/>
      <c r="I807" s="1655"/>
      <c r="J807" s="1655"/>
      <c r="K807" s="1655"/>
      <c r="L807" s="1655"/>
      <c r="M807" s="1655"/>
      <c r="N807" s="1655"/>
      <c r="O807" s="1655"/>
      <c r="P807" s="1655"/>
      <c r="Q807" s="1655"/>
    </row>
    <row r="808" spans="3:17" ht="15">
      <c r="C808" s="1655"/>
      <c r="D808" s="2245" t="s">
        <v>2431</v>
      </c>
      <c r="E808" s="1655"/>
      <c r="F808" s="1740" t="s">
        <v>20</v>
      </c>
      <c r="G808" s="1655"/>
      <c r="H808" s="1655"/>
      <c r="I808" s="1655"/>
      <c r="J808" s="1655"/>
      <c r="K808" s="1655"/>
      <c r="L808" s="1655"/>
      <c r="M808" s="1655"/>
      <c r="N808" s="1655"/>
      <c r="O808" s="1655"/>
      <c r="P808" s="1655"/>
      <c r="Q808" s="1655"/>
    </row>
    <row r="809" spans="3:17" ht="15">
      <c r="C809" s="2239" t="s">
        <v>2372</v>
      </c>
      <c r="D809" s="1740" t="s">
        <v>2428</v>
      </c>
      <c r="E809" s="1655"/>
      <c r="F809" s="1740" t="s">
        <v>2429</v>
      </c>
      <c r="G809" s="1655"/>
      <c r="H809" s="1655"/>
      <c r="I809" s="1655"/>
      <c r="J809" s="1655"/>
      <c r="K809" s="1655"/>
      <c r="L809" s="1655"/>
      <c r="M809" s="1655"/>
      <c r="N809" s="1655"/>
      <c r="O809" s="1655"/>
      <c r="P809" s="1655"/>
      <c r="Q809" s="1655"/>
    </row>
    <row r="810" spans="3:17" ht="15">
      <c r="C810" s="1655"/>
      <c r="D810" s="1740" t="s">
        <v>2430</v>
      </c>
      <c r="E810" s="1655"/>
      <c r="F810" s="1740" t="s">
        <v>2429</v>
      </c>
      <c r="G810" s="1655"/>
      <c r="H810" s="1655"/>
      <c r="I810" s="1655"/>
      <c r="J810" s="1655"/>
      <c r="K810" s="1655"/>
      <c r="L810" s="1655"/>
      <c r="M810" s="1655"/>
      <c r="N810" s="1655"/>
      <c r="O810" s="1655"/>
      <c r="P810" s="1655"/>
      <c r="Q810" s="1655"/>
    </row>
    <row r="811" spans="3:17" ht="15">
      <c r="C811" s="1655"/>
      <c r="D811" s="1740" t="s">
        <v>2431</v>
      </c>
      <c r="E811" s="1655"/>
      <c r="F811" s="1740" t="s">
        <v>2429</v>
      </c>
      <c r="G811" s="1655"/>
      <c r="H811" s="1655"/>
      <c r="I811" s="1655"/>
      <c r="J811" s="1655"/>
      <c r="K811" s="1655"/>
      <c r="L811" s="1655"/>
      <c r="M811" s="1655"/>
      <c r="N811" s="1655"/>
      <c r="O811" s="1655"/>
      <c r="P811" s="1655"/>
      <c r="Q811" s="1655"/>
    </row>
    <row r="812" spans="3:17" ht="15">
      <c r="C812" s="1655"/>
      <c r="D812" s="1740" t="s">
        <v>2432</v>
      </c>
      <c r="E812" s="1655"/>
      <c r="F812" s="1740" t="s">
        <v>20</v>
      </c>
      <c r="G812" s="1655"/>
      <c r="H812" s="1655"/>
      <c r="I812" s="1655"/>
      <c r="J812" s="1655"/>
      <c r="K812" s="1655"/>
      <c r="L812" s="1655"/>
      <c r="M812" s="1655"/>
      <c r="N812" s="1655"/>
      <c r="O812" s="1655"/>
      <c r="P812" s="1655"/>
      <c r="Q812" s="1655"/>
    </row>
    <row r="813" spans="3:17" ht="25.5">
      <c r="C813" s="2239" t="s">
        <v>2373</v>
      </c>
      <c r="D813" s="1740" t="s">
        <v>2428</v>
      </c>
      <c r="E813" s="1655"/>
      <c r="F813" s="1740" t="s">
        <v>2429</v>
      </c>
      <c r="G813" s="1655"/>
      <c r="H813" s="1655"/>
      <c r="I813" s="1655"/>
      <c r="J813" s="1655"/>
      <c r="K813" s="1655"/>
      <c r="L813" s="1655"/>
      <c r="M813" s="1655"/>
      <c r="N813" s="1655"/>
      <c r="O813" s="1655"/>
      <c r="P813" s="1655"/>
      <c r="Q813" s="1655"/>
    </row>
    <row r="814" spans="3:17" ht="15">
      <c r="C814" s="1655"/>
      <c r="D814" s="1740" t="s">
        <v>2430</v>
      </c>
      <c r="E814" s="1655"/>
      <c r="F814" s="1740" t="s">
        <v>2429</v>
      </c>
      <c r="G814" s="1655"/>
      <c r="H814" s="1655"/>
      <c r="I814" s="1655"/>
      <c r="J814" s="1655"/>
      <c r="K814" s="1655"/>
      <c r="L814" s="1655"/>
      <c r="M814" s="1655"/>
      <c r="N814" s="1655"/>
      <c r="O814" s="1655"/>
      <c r="P814" s="1655"/>
      <c r="Q814" s="1655"/>
    </row>
    <row r="815" spans="3:17" ht="15">
      <c r="C815" s="1655"/>
      <c r="D815" s="1740" t="s">
        <v>2431</v>
      </c>
      <c r="E815" s="1655"/>
      <c r="F815" s="1740" t="s">
        <v>2429</v>
      </c>
      <c r="G815" s="1655"/>
      <c r="H815" s="1655"/>
      <c r="I815" s="1655"/>
      <c r="J815" s="1655"/>
      <c r="K815" s="1655"/>
      <c r="L815" s="1655"/>
      <c r="M815" s="1655"/>
      <c r="N815" s="1655"/>
      <c r="O815" s="1655"/>
      <c r="P815" s="1655"/>
      <c r="Q815" s="1655"/>
    </row>
    <row r="816" spans="3:17" ht="15">
      <c r="C816" s="1655"/>
      <c r="D816" s="2245" t="s">
        <v>2431</v>
      </c>
      <c r="E816" s="1655"/>
      <c r="F816" s="1740" t="s">
        <v>20</v>
      </c>
      <c r="G816" s="1655"/>
      <c r="H816" s="1655"/>
      <c r="I816" s="1655"/>
      <c r="J816" s="1655"/>
      <c r="K816" s="1655"/>
      <c r="L816" s="1655"/>
      <c r="M816" s="1655"/>
      <c r="N816" s="1655"/>
      <c r="O816" s="1655"/>
      <c r="P816" s="1655"/>
      <c r="Q816" s="1655"/>
    </row>
    <row r="817" spans="3:17" ht="25.5">
      <c r="C817" s="2239" t="s">
        <v>2571</v>
      </c>
      <c r="D817" s="1740" t="s">
        <v>2428</v>
      </c>
      <c r="E817" s="1655"/>
      <c r="F817" s="1740" t="s">
        <v>2429</v>
      </c>
      <c r="G817" s="1655"/>
      <c r="H817" s="1655"/>
      <c r="I817" s="1655"/>
      <c r="J817" s="1655"/>
      <c r="K817" s="1655"/>
      <c r="L817" s="1655"/>
      <c r="M817" s="1655"/>
      <c r="N817" s="1655"/>
      <c r="O817" s="1655"/>
      <c r="P817" s="1655"/>
      <c r="Q817" s="1655"/>
    </row>
    <row r="818" spans="3:17" ht="15">
      <c r="C818" s="1655"/>
      <c r="D818" s="1740" t="s">
        <v>2430</v>
      </c>
      <c r="E818" s="1655"/>
      <c r="F818" s="1740" t="s">
        <v>2429</v>
      </c>
      <c r="G818" s="1655"/>
      <c r="H818" s="1655"/>
      <c r="I818" s="1655"/>
      <c r="J818" s="1655"/>
      <c r="K818" s="1655"/>
      <c r="L818" s="1655"/>
      <c r="M818" s="1655"/>
      <c r="N818" s="1655"/>
      <c r="O818" s="1655"/>
      <c r="P818" s="1655"/>
      <c r="Q818" s="1655"/>
    </row>
    <row r="819" spans="3:17" ht="15">
      <c r="C819" s="1655"/>
      <c r="D819" s="1740" t="s">
        <v>2431</v>
      </c>
      <c r="E819" s="1655"/>
      <c r="F819" s="1740" t="s">
        <v>2429</v>
      </c>
      <c r="G819" s="1655"/>
      <c r="H819" s="1655"/>
      <c r="I819" s="1655"/>
      <c r="J819" s="1655"/>
      <c r="K819" s="1655"/>
      <c r="L819" s="1655"/>
      <c r="M819" s="1655"/>
      <c r="N819" s="1655"/>
      <c r="O819" s="1655"/>
      <c r="P819" s="1655"/>
      <c r="Q819" s="1655"/>
    </row>
    <row r="820" spans="3:17" ht="15">
      <c r="C820" s="1655"/>
      <c r="D820" s="1740" t="s">
        <v>2432</v>
      </c>
      <c r="E820" s="1655"/>
      <c r="F820" s="1740" t="s">
        <v>20</v>
      </c>
      <c r="G820" s="1655"/>
      <c r="H820" s="1655"/>
      <c r="I820" s="1655"/>
      <c r="J820" s="1655"/>
      <c r="K820" s="1655"/>
      <c r="L820" s="1655"/>
      <c r="M820" s="1655"/>
      <c r="N820" s="1655"/>
      <c r="O820" s="1655"/>
      <c r="P820" s="1655"/>
      <c r="Q820" s="1655"/>
    </row>
    <row r="821" spans="3:17" ht="25.5">
      <c r="C821" s="2239" t="s">
        <v>2374</v>
      </c>
      <c r="D821" s="1740" t="s">
        <v>2428</v>
      </c>
      <c r="E821" s="1655"/>
      <c r="F821" s="1740" t="s">
        <v>2429</v>
      </c>
      <c r="G821" s="1655"/>
      <c r="H821" s="1655"/>
      <c r="I821" s="1655"/>
      <c r="J821" s="1655"/>
      <c r="K821" s="1655"/>
      <c r="L821" s="1655"/>
      <c r="M821" s="1655"/>
      <c r="N821" s="1655"/>
      <c r="O821" s="1655"/>
      <c r="P821" s="1655"/>
      <c r="Q821" s="1655"/>
    </row>
    <row r="822" spans="3:17" ht="15">
      <c r="C822" s="1655"/>
      <c r="D822" s="1740" t="s">
        <v>2430</v>
      </c>
      <c r="E822" s="1655"/>
      <c r="F822" s="1740" t="s">
        <v>2429</v>
      </c>
      <c r="G822" s="1655"/>
      <c r="H822" s="1655"/>
      <c r="I822" s="1655"/>
      <c r="J822" s="1655"/>
      <c r="K822" s="1655"/>
      <c r="L822" s="1655"/>
      <c r="M822" s="1655"/>
      <c r="N822" s="1655"/>
      <c r="O822" s="1655"/>
      <c r="P822" s="1655"/>
      <c r="Q822" s="1655"/>
    </row>
    <row r="823" spans="3:17" ht="15">
      <c r="C823" s="1655"/>
      <c r="D823" s="1740" t="s">
        <v>2431</v>
      </c>
      <c r="E823" s="1655"/>
      <c r="F823" s="1740" t="s">
        <v>2429</v>
      </c>
      <c r="G823" s="1655"/>
      <c r="H823" s="1655"/>
      <c r="I823" s="1655"/>
      <c r="J823" s="1655"/>
      <c r="K823" s="1655"/>
      <c r="L823" s="1655"/>
      <c r="M823" s="1655"/>
      <c r="N823" s="1655"/>
      <c r="O823" s="1655"/>
      <c r="P823" s="1655"/>
      <c r="Q823" s="1655"/>
    </row>
    <row r="824" spans="3:17" ht="15">
      <c r="C824" s="1655"/>
      <c r="D824" s="2245" t="s">
        <v>2431</v>
      </c>
      <c r="E824" s="1655"/>
      <c r="F824" s="1740" t="s">
        <v>20</v>
      </c>
      <c r="G824" s="1655"/>
      <c r="H824" s="1655"/>
      <c r="I824" s="1655"/>
      <c r="J824" s="1655"/>
      <c r="K824" s="1655"/>
      <c r="L824" s="1655"/>
      <c r="M824" s="1655"/>
      <c r="N824" s="1655"/>
      <c r="O824" s="1655"/>
      <c r="P824" s="1655"/>
      <c r="Q824" s="1655"/>
    </row>
    <row r="825" spans="3:17" ht="25.5">
      <c r="C825" s="2239" t="s">
        <v>2376</v>
      </c>
      <c r="D825" s="1740" t="s">
        <v>2428</v>
      </c>
      <c r="E825" s="1655"/>
      <c r="F825" s="1740" t="s">
        <v>2429</v>
      </c>
      <c r="G825" s="1655"/>
      <c r="H825" s="1655"/>
      <c r="I825" s="1655"/>
      <c r="J825" s="1655"/>
      <c r="K825" s="1655"/>
      <c r="L825" s="1655"/>
      <c r="M825" s="1655"/>
      <c r="N825" s="1655"/>
      <c r="O825" s="1655"/>
      <c r="P825" s="1655"/>
      <c r="Q825" s="1655"/>
    </row>
    <row r="826" spans="3:17" ht="15">
      <c r="C826" s="1655"/>
      <c r="D826" s="1740" t="s">
        <v>2430</v>
      </c>
      <c r="E826" s="1655"/>
      <c r="F826" s="1740" t="s">
        <v>2429</v>
      </c>
      <c r="G826" s="1655"/>
      <c r="H826" s="1655"/>
      <c r="I826" s="1655"/>
      <c r="J826" s="1655"/>
      <c r="K826" s="1655"/>
      <c r="L826" s="1655"/>
      <c r="M826" s="1655"/>
      <c r="N826" s="1655"/>
      <c r="O826" s="1655"/>
      <c r="P826" s="1655"/>
      <c r="Q826" s="1655"/>
    </row>
    <row r="827" spans="3:17" ht="15">
      <c r="C827" s="1655"/>
      <c r="D827" s="1740" t="s">
        <v>2431</v>
      </c>
      <c r="E827" s="1655"/>
      <c r="F827" s="1740" t="s">
        <v>2429</v>
      </c>
      <c r="G827" s="1655"/>
      <c r="H827" s="1655"/>
      <c r="I827" s="1655"/>
      <c r="J827" s="1655"/>
      <c r="K827" s="1655"/>
      <c r="L827" s="1655"/>
      <c r="M827" s="1655"/>
      <c r="N827" s="1655"/>
      <c r="O827" s="1655"/>
      <c r="P827" s="1655"/>
      <c r="Q827" s="1655"/>
    </row>
    <row r="828" spans="3:17" ht="15">
      <c r="C828" s="1655"/>
      <c r="D828" s="1740" t="s">
        <v>2432</v>
      </c>
      <c r="E828" s="1655"/>
      <c r="F828" s="1740" t="s">
        <v>20</v>
      </c>
      <c r="G828" s="1655"/>
      <c r="H828" s="1655"/>
      <c r="I828" s="1655"/>
      <c r="J828" s="1655"/>
      <c r="K828" s="1655"/>
      <c r="L828" s="1655"/>
      <c r="M828" s="1655"/>
      <c r="N828" s="1655"/>
      <c r="O828" s="1655"/>
      <c r="P828" s="1655"/>
      <c r="Q828" s="1655"/>
    </row>
    <row r="829" spans="3:17" ht="15">
      <c r="C829" s="2239" t="s">
        <v>2375</v>
      </c>
      <c r="D829" s="1740" t="s">
        <v>2428</v>
      </c>
      <c r="E829" s="1655"/>
      <c r="F829" s="1740" t="s">
        <v>2429</v>
      </c>
      <c r="G829" s="1655"/>
      <c r="H829" s="1655"/>
      <c r="I829" s="1655"/>
      <c r="J829" s="1655"/>
      <c r="K829" s="1655"/>
      <c r="L829" s="1655"/>
      <c r="M829" s="1655"/>
      <c r="N829" s="1655"/>
      <c r="O829" s="1655"/>
      <c r="P829" s="1655"/>
      <c r="Q829" s="1655"/>
    </row>
    <row r="830" spans="3:17" ht="15">
      <c r="C830" s="1655"/>
      <c r="D830" s="1740" t="s">
        <v>2430</v>
      </c>
      <c r="E830" s="1655"/>
      <c r="F830" s="1740" t="s">
        <v>2429</v>
      </c>
      <c r="G830" s="1655"/>
      <c r="H830" s="1655"/>
      <c r="I830" s="1655"/>
      <c r="J830" s="1655"/>
      <c r="K830" s="1655"/>
      <c r="L830" s="1655"/>
      <c r="M830" s="1655"/>
      <c r="N830" s="1655"/>
      <c r="O830" s="1655"/>
      <c r="P830" s="1655"/>
      <c r="Q830" s="1655"/>
    </row>
    <row r="831" spans="3:17" ht="15">
      <c r="C831" s="1655"/>
      <c r="D831" s="1740" t="s">
        <v>2431</v>
      </c>
      <c r="E831" s="1655"/>
      <c r="F831" s="1740" t="s">
        <v>2429</v>
      </c>
      <c r="G831" s="1655"/>
      <c r="H831" s="1655"/>
      <c r="I831" s="1655"/>
      <c r="J831" s="1655"/>
      <c r="K831" s="1655"/>
      <c r="L831" s="1655"/>
      <c r="M831" s="1655"/>
      <c r="N831" s="1655"/>
      <c r="O831" s="1655"/>
      <c r="P831" s="1655"/>
      <c r="Q831" s="1655"/>
    </row>
    <row r="832" spans="3:17" ht="15">
      <c r="C832" s="1655"/>
      <c r="D832" s="2245" t="s">
        <v>2431</v>
      </c>
      <c r="E832" s="1655"/>
      <c r="F832" s="1740" t="s">
        <v>20</v>
      </c>
      <c r="G832" s="1655"/>
      <c r="H832" s="1655"/>
      <c r="I832" s="1655"/>
      <c r="J832" s="1655"/>
      <c r="K832" s="1655"/>
      <c r="L832" s="1655"/>
      <c r="M832" s="1655"/>
      <c r="N832" s="1655"/>
      <c r="O832" s="1655"/>
      <c r="P832" s="1655"/>
      <c r="Q832" s="1655"/>
    </row>
    <row r="833" spans="3:17" ht="15">
      <c r="C833" s="2239" t="s">
        <v>2377</v>
      </c>
      <c r="D833" s="1740" t="s">
        <v>2428</v>
      </c>
      <c r="E833" s="1655"/>
      <c r="F833" s="1740" t="s">
        <v>2429</v>
      </c>
      <c r="G833" s="1655"/>
      <c r="H833" s="1655"/>
      <c r="I833" s="1655"/>
      <c r="J833" s="1655"/>
      <c r="K833" s="1655"/>
      <c r="L833" s="1655"/>
      <c r="M833" s="1655"/>
      <c r="N833" s="1655"/>
      <c r="O833" s="1655"/>
      <c r="P833" s="1655"/>
      <c r="Q833" s="1655"/>
    </row>
    <row r="834" spans="3:17" ht="15">
      <c r="C834" s="1655"/>
      <c r="D834" s="1740" t="s">
        <v>2430</v>
      </c>
      <c r="E834" s="1655"/>
      <c r="F834" s="1740" t="s">
        <v>2429</v>
      </c>
      <c r="G834" s="1655"/>
      <c r="H834" s="1655"/>
      <c r="I834" s="1655"/>
      <c r="J834" s="1655"/>
      <c r="K834" s="1655"/>
      <c r="L834" s="1655"/>
      <c r="M834" s="1655"/>
      <c r="N834" s="1655"/>
      <c r="O834" s="1655"/>
      <c r="P834" s="1655"/>
      <c r="Q834" s="1655"/>
    </row>
    <row r="835" spans="3:17" ht="15">
      <c r="C835" s="1655"/>
      <c r="D835" s="1740" t="s">
        <v>2431</v>
      </c>
      <c r="E835" s="1655"/>
      <c r="F835" s="1740" t="s">
        <v>2429</v>
      </c>
      <c r="G835" s="1655"/>
      <c r="H835" s="1655"/>
      <c r="I835" s="1655"/>
      <c r="J835" s="1655"/>
      <c r="K835" s="1655"/>
      <c r="L835" s="1655"/>
      <c r="M835" s="1655"/>
      <c r="N835" s="1655"/>
      <c r="O835" s="1655"/>
      <c r="P835" s="1655"/>
      <c r="Q835" s="1655"/>
    </row>
    <row r="836" spans="3:17" ht="15">
      <c r="C836" s="1655"/>
      <c r="D836" s="1740" t="s">
        <v>2432</v>
      </c>
      <c r="E836" s="1655"/>
      <c r="F836" s="1740" t="s">
        <v>20</v>
      </c>
      <c r="G836" s="1655"/>
      <c r="H836" s="1655"/>
      <c r="I836" s="1655"/>
      <c r="J836" s="1655"/>
      <c r="K836" s="1655"/>
      <c r="L836" s="1655"/>
      <c r="M836" s="1655"/>
      <c r="N836" s="1655"/>
      <c r="O836" s="1655"/>
      <c r="P836" s="1655"/>
      <c r="Q836" s="1655"/>
    </row>
    <row r="837" spans="3:17" ht="15">
      <c r="C837" s="2239" t="s">
        <v>2572</v>
      </c>
      <c r="D837" s="1740" t="s">
        <v>2428</v>
      </c>
      <c r="E837" s="1655"/>
      <c r="F837" s="1740" t="s">
        <v>2429</v>
      </c>
      <c r="G837" s="1655"/>
      <c r="H837" s="1655"/>
      <c r="I837" s="1655"/>
      <c r="J837" s="1655"/>
      <c r="K837" s="1655"/>
      <c r="L837" s="1655"/>
      <c r="M837" s="1655"/>
      <c r="N837" s="1655"/>
      <c r="O837" s="1655"/>
      <c r="P837" s="1655"/>
      <c r="Q837" s="1655"/>
    </row>
    <row r="838" spans="3:17" ht="15">
      <c r="C838" s="1655"/>
      <c r="D838" s="1740" t="s">
        <v>2430</v>
      </c>
      <c r="E838" s="1655"/>
      <c r="F838" s="1740" t="s">
        <v>2429</v>
      </c>
      <c r="G838" s="1655"/>
      <c r="H838" s="1655"/>
      <c r="I838" s="1655"/>
      <c r="J838" s="1655"/>
      <c r="K838" s="1655"/>
      <c r="L838" s="1655"/>
      <c r="M838" s="1655"/>
      <c r="N838" s="1655"/>
      <c r="O838" s="1655"/>
      <c r="P838" s="1655"/>
      <c r="Q838" s="1655"/>
    </row>
    <row r="839" spans="3:17" ht="15">
      <c r="C839" s="1655"/>
      <c r="D839" s="1740" t="s">
        <v>2431</v>
      </c>
      <c r="E839" s="1655"/>
      <c r="F839" s="1740" t="s">
        <v>2429</v>
      </c>
      <c r="G839" s="1655"/>
      <c r="H839" s="1655"/>
      <c r="I839" s="1655"/>
      <c r="J839" s="1655"/>
      <c r="K839" s="1655"/>
      <c r="L839" s="1655"/>
      <c r="M839" s="1655"/>
      <c r="N839" s="1655"/>
      <c r="O839" s="1655"/>
      <c r="P839" s="1655"/>
      <c r="Q839" s="1655"/>
    </row>
    <row r="840" spans="3:17" ht="15">
      <c r="C840" s="1655"/>
      <c r="D840" s="2245" t="s">
        <v>2431</v>
      </c>
      <c r="E840" s="1655"/>
      <c r="F840" s="1740" t="s">
        <v>20</v>
      </c>
      <c r="G840" s="1655"/>
      <c r="H840" s="1655"/>
      <c r="I840" s="1655"/>
      <c r="J840" s="1655"/>
      <c r="K840" s="1655"/>
      <c r="L840" s="1655"/>
      <c r="M840" s="1655"/>
      <c r="N840" s="1655"/>
      <c r="O840" s="1655"/>
      <c r="P840" s="1655"/>
      <c r="Q840" s="1655"/>
    </row>
    <row r="841" spans="3:17" ht="15">
      <c r="C841" s="2239" t="s">
        <v>2573</v>
      </c>
      <c r="D841" s="1740" t="s">
        <v>2428</v>
      </c>
      <c r="E841" s="1655"/>
      <c r="F841" s="1740" t="s">
        <v>2429</v>
      </c>
      <c r="G841" s="1655"/>
      <c r="H841" s="1655"/>
      <c r="I841" s="1655"/>
      <c r="J841" s="1655"/>
      <c r="K841" s="1655"/>
      <c r="L841" s="1655"/>
      <c r="M841" s="1655"/>
      <c r="N841" s="1655"/>
      <c r="O841" s="1655"/>
      <c r="P841" s="1655"/>
      <c r="Q841" s="1655"/>
    </row>
    <row r="842" spans="3:17" ht="15">
      <c r="C842" s="1655"/>
      <c r="D842" s="1740" t="s">
        <v>2430</v>
      </c>
      <c r="E842" s="1655"/>
      <c r="F842" s="1740" t="s">
        <v>2429</v>
      </c>
      <c r="G842" s="1655"/>
      <c r="H842" s="1655"/>
      <c r="I842" s="1655"/>
      <c r="J842" s="1655"/>
      <c r="K842" s="1655"/>
      <c r="L842" s="1655"/>
      <c r="M842" s="1655"/>
      <c r="N842" s="1655"/>
      <c r="O842" s="1655"/>
      <c r="P842" s="1655"/>
      <c r="Q842" s="1655"/>
    </row>
    <row r="843" spans="3:17" ht="15">
      <c r="C843" s="1655"/>
      <c r="D843" s="1740" t="s">
        <v>2431</v>
      </c>
      <c r="E843" s="1655"/>
      <c r="F843" s="1740" t="s">
        <v>2429</v>
      </c>
      <c r="G843" s="1655"/>
      <c r="H843" s="1655"/>
      <c r="I843" s="1655"/>
      <c r="J843" s="1655"/>
      <c r="K843" s="1655"/>
      <c r="L843" s="1655"/>
      <c r="M843" s="1655"/>
      <c r="N843" s="1655"/>
      <c r="O843" s="1655"/>
      <c r="P843" s="1655"/>
      <c r="Q843" s="1655"/>
    </row>
    <row r="844" spans="3:17" ht="15">
      <c r="C844" s="1655"/>
      <c r="D844" s="1740" t="s">
        <v>2432</v>
      </c>
      <c r="E844" s="1655"/>
      <c r="F844" s="1740" t="s">
        <v>20</v>
      </c>
      <c r="G844" s="1655"/>
      <c r="H844" s="1655"/>
      <c r="I844" s="1655"/>
      <c r="J844" s="1655"/>
      <c r="K844" s="1655"/>
      <c r="L844" s="1655"/>
      <c r="M844" s="1655"/>
      <c r="N844" s="1655"/>
      <c r="O844" s="1655"/>
      <c r="P844" s="1655"/>
      <c r="Q844" s="1655"/>
    </row>
    <row r="845" spans="3:17" ht="25.5">
      <c r="C845" s="2239" t="s">
        <v>2378</v>
      </c>
      <c r="D845" s="1740" t="s">
        <v>2428</v>
      </c>
      <c r="E845" s="1655"/>
      <c r="F845" s="1740" t="s">
        <v>2429</v>
      </c>
      <c r="G845" s="1655"/>
      <c r="H845" s="1655"/>
      <c r="I845" s="1655"/>
      <c r="J845" s="1655"/>
      <c r="K845" s="1655"/>
      <c r="L845" s="1655"/>
      <c r="M845" s="1655"/>
      <c r="N845" s="1655"/>
      <c r="O845" s="1655"/>
      <c r="P845" s="1655"/>
      <c r="Q845" s="1655"/>
    </row>
    <row r="846" spans="3:17" ht="15">
      <c r="C846" s="1655"/>
      <c r="D846" s="1740" t="s">
        <v>2430</v>
      </c>
      <c r="E846" s="1655"/>
      <c r="F846" s="1740" t="s">
        <v>2429</v>
      </c>
      <c r="G846" s="1655"/>
      <c r="H846" s="1655"/>
      <c r="I846" s="1655"/>
      <c r="J846" s="1655"/>
      <c r="K846" s="1655"/>
      <c r="L846" s="1655"/>
      <c r="M846" s="1655"/>
      <c r="N846" s="1655"/>
      <c r="O846" s="1655"/>
      <c r="P846" s="1655"/>
      <c r="Q846" s="1655"/>
    </row>
    <row r="847" spans="3:17" ht="15">
      <c r="C847" s="1655"/>
      <c r="D847" s="1740" t="s">
        <v>2431</v>
      </c>
      <c r="E847" s="1655"/>
      <c r="F847" s="1740" t="s">
        <v>2429</v>
      </c>
      <c r="G847" s="1655"/>
      <c r="H847" s="1655"/>
      <c r="I847" s="1655"/>
      <c r="J847" s="1655"/>
      <c r="K847" s="1655"/>
      <c r="L847" s="1655"/>
      <c r="M847" s="1655"/>
      <c r="N847" s="1655"/>
      <c r="O847" s="1655"/>
      <c r="P847" s="1655"/>
      <c r="Q847" s="1655"/>
    </row>
    <row r="848" spans="3:17" ht="15">
      <c r="C848" s="1655"/>
      <c r="D848" s="2245" t="s">
        <v>2431</v>
      </c>
      <c r="E848" s="1655"/>
      <c r="F848" s="1740" t="s">
        <v>20</v>
      </c>
      <c r="G848" s="1655"/>
      <c r="H848" s="1655"/>
      <c r="I848" s="1655"/>
      <c r="J848" s="1655"/>
      <c r="K848" s="1655"/>
      <c r="L848" s="1655"/>
      <c r="M848" s="1655"/>
      <c r="N848" s="1655"/>
      <c r="O848" s="1655"/>
      <c r="P848" s="1655"/>
      <c r="Q848" s="1655"/>
    </row>
    <row r="849" spans="3:17" ht="15">
      <c r="C849" s="2239" t="s">
        <v>2574</v>
      </c>
      <c r="D849" s="1740" t="s">
        <v>2428</v>
      </c>
      <c r="E849" s="1655"/>
      <c r="F849" s="1740" t="s">
        <v>2429</v>
      </c>
      <c r="G849" s="1655"/>
      <c r="H849" s="1655"/>
      <c r="I849" s="1655"/>
      <c r="J849" s="1655"/>
      <c r="K849" s="1655"/>
      <c r="L849" s="1655"/>
      <c r="M849" s="1655"/>
      <c r="N849" s="1655"/>
      <c r="O849" s="1655"/>
      <c r="P849" s="1655"/>
      <c r="Q849" s="1655"/>
    </row>
    <row r="850" spans="3:17" ht="15">
      <c r="C850" s="1655"/>
      <c r="D850" s="1740" t="s">
        <v>2430</v>
      </c>
      <c r="E850" s="1655"/>
      <c r="F850" s="1740" t="s">
        <v>2429</v>
      </c>
      <c r="G850" s="1655"/>
      <c r="H850" s="1655"/>
      <c r="I850" s="1655"/>
      <c r="J850" s="1655"/>
      <c r="K850" s="1655"/>
      <c r="L850" s="1655"/>
      <c r="M850" s="1655"/>
      <c r="N850" s="1655"/>
      <c r="O850" s="1655"/>
      <c r="P850" s="1655"/>
      <c r="Q850" s="1655"/>
    </row>
    <row r="851" spans="3:17" ht="15">
      <c r="C851" s="1655"/>
      <c r="D851" s="1740" t="s">
        <v>2431</v>
      </c>
      <c r="E851" s="1655"/>
      <c r="F851" s="1740" t="s">
        <v>2429</v>
      </c>
      <c r="G851" s="1655"/>
      <c r="H851" s="1655"/>
      <c r="I851" s="1655"/>
      <c r="J851" s="1655"/>
      <c r="K851" s="1655"/>
      <c r="L851" s="1655"/>
      <c r="M851" s="1655"/>
      <c r="N851" s="1655"/>
      <c r="O851" s="1655"/>
      <c r="P851" s="1655"/>
      <c r="Q851" s="1655"/>
    </row>
    <row r="852" spans="3:17" ht="15">
      <c r="C852" s="1655"/>
      <c r="D852" s="1740" t="s">
        <v>2432</v>
      </c>
      <c r="E852" s="1655"/>
      <c r="F852" s="1740" t="s">
        <v>20</v>
      </c>
      <c r="G852" s="1655"/>
      <c r="H852" s="1655"/>
      <c r="I852" s="1655"/>
      <c r="J852" s="1655"/>
      <c r="K852" s="1655"/>
      <c r="L852" s="1655"/>
      <c r="M852" s="1655"/>
      <c r="N852" s="1655"/>
      <c r="O852" s="1655"/>
      <c r="P852" s="1655"/>
      <c r="Q852" s="1655"/>
    </row>
    <row r="853" spans="3:17" ht="15">
      <c r="C853" s="2239" t="s">
        <v>2575</v>
      </c>
      <c r="D853" s="1740" t="s">
        <v>2428</v>
      </c>
      <c r="E853" s="1655"/>
      <c r="F853" s="1740" t="s">
        <v>2429</v>
      </c>
      <c r="G853" s="1655"/>
      <c r="H853" s="1655"/>
      <c r="I853" s="1655"/>
      <c r="J853" s="1655"/>
      <c r="K853" s="1655"/>
      <c r="L853" s="1655"/>
      <c r="M853" s="1655"/>
      <c r="N853" s="1655"/>
      <c r="O853" s="1655"/>
      <c r="P853" s="1655"/>
      <c r="Q853" s="1655"/>
    </row>
    <row r="854" spans="3:17" ht="15">
      <c r="C854" s="1655"/>
      <c r="D854" s="1740" t="s">
        <v>2430</v>
      </c>
      <c r="E854" s="1655"/>
      <c r="F854" s="1740" t="s">
        <v>2429</v>
      </c>
      <c r="G854" s="1655"/>
      <c r="H854" s="1655"/>
      <c r="I854" s="1655"/>
      <c r="J854" s="1655"/>
      <c r="K854" s="1655"/>
      <c r="L854" s="1655"/>
      <c r="M854" s="1655"/>
      <c r="N854" s="1655"/>
      <c r="O854" s="1655"/>
      <c r="P854" s="1655"/>
      <c r="Q854" s="1655"/>
    </row>
    <row r="855" spans="3:17" ht="15">
      <c r="C855" s="1655"/>
      <c r="D855" s="1740" t="s">
        <v>2431</v>
      </c>
      <c r="E855" s="1655"/>
      <c r="F855" s="1740" t="s">
        <v>2429</v>
      </c>
      <c r="G855" s="1655"/>
      <c r="H855" s="1655"/>
      <c r="I855" s="1655"/>
      <c r="J855" s="1655"/>
      <c r="K855" s="1655"/>
      <c r="L855" s="1655"/>
      <c r="M855" s="1655"/>
      <c r="N855" s="1655"/>
      <c r="O855" s="1655"/>
      <c r="P855" s="1655"/>
      <c r="Q855" s="1655"/>
    </row>
    <row r="856" spans="3:17" ht="15">
      <c r="C856" s="1655"/>
      <c r="D856" s="2245" t="s">
        <v>2431</v>
      </c>
      <c r="E856" s="1655"/>
      <c r="F856" s="1740" t="s">
        <v>20</v>
      </c>
      <c r="G856" s="1655"/>
      <c r="H856" s="1655"/>
      <c r="I856" s="1655"/>
      <c r="J856" s="1655"/>
      <c r="K856" s="1655"/>
      <c r="L856" s="1655"/>
      <c r="M856" s="1655"/>
      <c r="N856" s="1655"/>
      <c r="O856" s="1655"/>
      <c r="P856" s="1655"/>
      <c r="Q856" s="1655"/>
    </row>
    <row r="857" spans="3:17" ht="25.5">
      <c r="C857" s="2239" t="s">
        <v>2379</v>
      </c>
      <c r="D857" s="1740" t="s">
        <v>2428</v>
      </c>
      <c r="E857" s="1655"/>
      <c r="F857" s="1740" t="s">
        <v>2429</v>
      </c>
      <c r="G857" s="1655"/>
      <c r="H857" s="1655"/>
      <c r="I857" s="1655"/>
      <c r="J857" s="1655"/>
      <c r="K857" s="1655"/>
      <c r="L857" s="1655"/>
      <c r="M857" s="1655"/>
      <c r="N857" s="1655"/>
      <c r="O857" s="1655"/>
      <c r="P857" s="1655"/>
      <c r="Q857" s="1655"/>
    </row>
    <row r="858" spans="3:17" ht="15">
      <c r="C858" s="1655"/>
      <c r="D858" s="1740" t="s">
        <v>2430</v>
      </c>
      <c r="E858" s="1655"/>
      <c r="F858" s="1740" t="s">
        <v>2429</v>
      </c>
      <c r="G858" s="1655"/>
      <c r="H858" s="1655"/>
      <c r="I858" s="1655"/>
      <c r="J858" s="1655"/>
      <c r="K858" s="1655"/>
      <c r="L858" s="1655"/>
      <c r="M858" s="1655"/>
      <c r="N858" s="1655"/>
      <c r="O858" s="1655"/>
      <c r="P858" s="1655"/>
      <c r="Q858" s="1655"/>
    </row>
    <row r="859" spans="3:17" ht="15">
      <c r="C859" s="1655"/>
      <c r="D859" s="1740" t="s">
        <v>2431</v>
      </c>
      <c r="E859" s="1655"/>
      <c r="F859" s="1740" t="s">
        <v>2429</v>
      </c>
      <c r="G859" s="1655"/>
      <c r="H859" s="1655"/>
      <c r="I859" s="1655"/>
      <c r="J859" s="1655"/>
      <c r="K859" s="1655"/>
      <c r="L859" s="1655"/>
      <c r="M859" s="1655"/>
      <c r="N859" s="1655"/>
      <c r="O859" s="1655"/>
      <c r="P859" s="1655"/>
      <c r="Q859" s="1655"/>
    </row>
    <row r="860" spans="3:17" ht="15">
      <c r="C860" s="1655"/>
      <c r="D860" s="1740" t="s">
        <v>2432</v>
      </c>
      <c r="E860" s="1655"/>
      <c r="F860" s="1740" t="s">
        <v>20</v>
      </c>
      <c r="G860" s="1655"/>
      <c r="H860" s="1655"/>
      <c r="I860" s="1655"/>
      <c r="J860" s="1655"/>
      <c r="K860" s="1655"/>
      <c r="L860" s="1655"/>
      <c r="M860" s="1655"/>
      <c r="N860" s="1655"/>
      <c r="O860" s="1655"/>
      <c r="P860" s="1655"/>
      <c r="Q860" s="1655"/>
    </row>
    <row r="861" spans="3:17" ht="25.5">
      <c r="C861" s="2239" t="s">
        <v>2576</v>
      </c>
      <c r="D861" s="1740" t="s">
        <v>2428</v>
      </c>
      <c r="E861" s="1655"/>
      <c r="F861" s="1740" t="s">
        <v>2429</v>
      </c>
      <c r="G861" s="1655"/>
      <c r="H861" s="1655"/>
      <c r="I861" s="1655"/>
      <c r="J861" s="1655"/>
      <c r="K861" s="1655"/>
      <c r="L861" s="1655"/>
      <c r="M861" s="1655"/>
      <c r="N861" s="1655"/>
      <c r="O861" s="1655"/>
      <c r="P861" s="1655"/>
      <c r="Q861" s="1655"/>
    </row>
    <row r="862" spans="3:17" ht="15">
      <c r="C862" s="1655"/>
      <c r="D862" s="1740" t="s">
        <v>2430</v>
      </c>
      <c r="E862" s="1655"/>
      <c r="F862" s="1740" t="s">
        <v>2429</v>
      </c>
      <c r="G862" s="1655"/>
      <c r="H862" s="1655"/>
      <c r="I862" s="1655"/>
      <c r="J862" s="1655"/>
      <c r="K862" s="1655"/>
      <c r="L862" s="1655"/>
      <c r="M862" s="1655"/>
      <c r="N862" s="1655"/>
      <c r="O862" s="1655"/>
      <c r="P862" s="1655"/>
      <c r="Q862" s="1655"/>
    </row>
    <row r="863" spans="3:17" ht="15">
      <c r="C863" s="1655"/>
      <c r="D863" s="1740" t="s">
        <v>2431</v>
      </c>
      <c r="E863" s="1655"/>
      <c r="F863" s="1740" t="s">
        <v>2429</v>
      </c>
      <c r="G863" s="1655"/>
      <c r="H863" s="1655"/>
      <c r="I863" s="1655"/>
      <c r="J863" s="1655"/>
      <c r="K863" s="1655"/>
      <c r="L863" s="1655"/>
      <c r="M863" s="1655"/>
      <c r="N863" s="1655"/>
      <c r="O863" s="1655"/>
      <c r="P863" s="1655"/>
      <c r="Q863" s="1655"/>
    </row>
    <row r="864" spans="3:17" ht="15">
      <c r="C864" s="1655"/>
      <c r="D864" s="2245" t="s">
        <v>2431</v>
      </c>
      <c r="E864" s="1655"/>
      <c r="F864" s="1740" t="s">
        <v>20</v>
      </c>
      <c r="G864" s="1655"/>
      <c r="H864" s="1655"/>
      <c r="I864" s="1655"/>
      <c r="J864" s="1655"/>
      <c r="K864" s="1655"/>
      <c r="L864" s="1655"/>
      <c r="M864" s="1655"/>
      <c r="N864" s="1655"/>
      <c r="O864" s="1655"/>
      <c r="P864" s="1655"/>
      <c r="Q864" s="1655"/>
    </row>
    <row r="865" spans="3:17" ht="15">
      <c r="C865" s="2239" t="s">
        <v>2380</v>
      </c>
      <c r="D865" s="1740" t="s">
        <v>2428</v>
      </c>
      <c r="E865" s="1655"/>
      <c r="F865" s="1740" t="s">
        <v>2429</v>
      </c>
      <c r="G865" s="1655"/>
      <c r="H865" s="1655"/>
      <c r="I865" s="1655"/>
      <c r="J865" s="1655"/>
      <c r="K865" s="1655"/>
      <c r="L865" s="1655"/>
      <c r="M865" s="1655"/>
      <c r="N865" s="1655"/>
      <c r="O865" s="1655"/>
      <c r="P865" s="1655"/>
      <c r="Q865" s="1655"/>
    </row>
    <row r="866" spans="3:17" ht="15">
      <c r="C866" s="1655"/>
      <c r="D866" s="1740" t="s">
        <v>2430</v>
      </c>
      <c r="E866" s="1655"/>
      <c r="F866" s="1740" t="s">
        <v>2429</v>
      </c>
      <c r="G866" s="1655"/>
      <c r="H866" s="1655"/>
      <c r="I866" s="1655"/>
      <c r="J866" s="1655"/>
      <c r="K866" s="1655"/>
      <c r="L866" s="1655"/>
      <c r="M866" s="1655"/>
      <c r="N866" s="1655"/>
      <c r="O866" s="1655"/>
      <c r="P866" s="1655"/>
      <c r="Q866" s="1655"/>
    </row>
    <row r="867" spans="3:17" ht="15">
      <c r="C867" s="1655"/>
      <c r="D867" s="1740" t="s">
        <v>2431</v>
      </c>
      <c r="E867" s="1655"/>
      <c r="F867" s="1740" t="s">
        <v>2429</v>
      </c>
      <c r="G867" s="1655"/>
      <c r="H867" s="1655"/>
      <c r="I867" s="1655"/>
      <c r="J867" s="1655"/>
      <c r="K867" s="1655"/>
      <c r="L867" s="1655"/>
      <c r="M867" s="1655"/>
      <c r="N867" s="1655"/>
      <c r="O867" s="1655"/>
      <c r="P867" s="1655"/>
      <c r="Q867" s="1655"/>
    </row>
    <row r="868" spans="3:17" ht="15">
      <c r="C868" s="1655"/>
      <c r="D868" s="1740" t="s">
        <v>2432</v>
      </c>
      <c r="E868" s="1655"/>
      <c r="F868" s="1740" t="s">
        <v>20</v>
      </c>
      <c r="G868" s="1655"/>
      <c r="H868" s="1655"/>
      <c r="I868" s="1655"/>
      <c r="J868" s="1655"/>
      <c r="K868" s="1655"/>
      <c r="L868" s="1655"/>
      <c r="M868" s="1655"/>
      <c r="N868" s="1655"/>
      <c r="O868" s="1655"/>
      <c r="P868" s="1655"/>
      <c r="Q868" s="1655"/>
    </row>
    <row r="869" spans="3:17" ht="25.5">
      <c r="C869" s="2239" t="s">
        <v>2381</v>
      </c>
      <c r="D869" s="1740" t="s">
        <v>2428</v>
      </c>
      <c r="E869" s="1655"/>
      <c r="F869" s="1740" t="s">
        <v>2429</v>
      </c>
      <c r="G869" s="1655"/>
      <c r="H869" s="1655"/>
      <c r="I869" s="1655"/>
      <c r="J869" s="1655"/>
      <c r="K869" s="1655"/>
      <c r="L869" s="1655"/>
      <c r="M869" s="1655"/>
      <c r="N869" s="1655"/>
      <c r="O869" s="1655"/>
      <c r="P869" s="1655"/>
      <c r="Q869" s="1655"/>
    </row>
    <row r="870" spans="3:17" ht="15">
      <c r="C870" s="1655"/>
      <c r="D870" s="1740" t="s">
        <v>2430</v>
      </c>
      <c r="E870" s="1655"/>
      <c r="F870" s="1740" t="s">
        <v>2429</v>
      </c>
      <c r="G870" s="1655"/>
      <c r="H870" s="1655"/>
      <c r="I870" s="1655"/>
      <c r="J870" s="1655"/>
      <c r="K870" s="1655"/>
      <c r="L870" s="1655"/>
      <c r="M870" s="1655"/>
      <c r="N870" s="1655"/>
      <c r="O870" s="1655"/>
      <c r="P870" s="1655"/>
      <c r="Q870" s="1655"/>
    </row>
    <row r="871" spans="3:17" ht="15">
      <c r="C871" s="1655"/>
      <c r="D871" s="1740" t="s">
        <v>2431</v>
      </c>
      <c r="E871" s="1655"/>
      <c r="F871" s="1740" t="s">
        <v>2429</v>
      </c>
      <c r="G871" s="1655"/>
      <c r="H871" s="1655"/>
      <c r="I871" s="1655"/>
      <c r="J871" s="1655"/>
      <c r="K871" s="1655"/>
      <c r="L871" s="1655"/>
      <c r="M871" s="1655"/>
      <c r="N871" s="1655"/>
      <c r="O871" s="1655"/>
      <c r="P871" s="1655"/>
      <c r="Q871" s="1655"/>
    </row>
    <row r="872" spans="3:17" ht="15">
      <c r="C872" s="1655"/>
      <c r="D872" s="2245" t="s">
        <v>2431</v>
      </c>
      <c r="E872" s="1655"/>
      <c r="F872" s="1740" t="s">
        <v>20</v>
      </c>
      <c r="G872" s="1655"/>
      <c r="H872" s="1655"/>
      <c r="I872" s="1655"/>
      <c r="J872" s="1655"/>
      <c r="K872" s="1655"/>
      <c r="L872" s="1655"/>
      <c r="M872" s="1655"/>
      <c r="N872" s="1655"/>
      <c r="O872" s="1655"/>
      <c r="P872" s="1655"/>
      <c r="Q872" s="1655"/>
    </row>
    <row r="873" spans="3:17" ht="25.5">
      <c r="C873" s="2239" t="s">
        <v>2382</v>
      </c>
      <c r="D873" s="1740" t="s">
        <v>2428</v>
      </c>
      <c r="E873" s="1655"/>
      <c r="F873" s="1740" t="s">
        <v>2429</v>
      </c>
      <c r="G873" s="1655"/>
      <c r="H873" s="1655"/>
      <c r="I873" s="1655"/>
      <c r="J873" s="1655"/>
      <c r="K873" s="1655"/>
      <c r="L873" s="1655"/>
      <c r="M873" s="1655"/>
      <c r="N873" s="1655"/>
      <c r="O873" s="1655"/>
      <c r="P873" s="1655"/>
      <c r="Q873" s="1655"/>
    </row>
    <row r="874" spans="3:17" ht="15">
      <c r="C874" s="1655"/>
      <c r="D874" s="1740" t="s">
        <v>2430</v>
      </c>
      <c r="E874" s="1655"/>
      <c r="F874" s="1740" t="s">
        <v>2429</v>
      </c>
      <c r="G874" s="1655"/>
      <c r="H874" s="1655"/>
      <c r="I874" s="1655"/>
      <c r="J874" s="1655"/>
      <c r="K874" s="1655"/>
      <c r="L874" s="1655"/>
      <c r="M874" s="1655"/>
      <c r="N874" s="1655"/>
      <c r="O874" s="1655"/>
      <c r="P874" s="1655"/>
      <c r="Q874" s="1655"/>
    </row>
    <row r="875" spans="3:17" ht="15">
      <c r="C875" s="1655"/>
      <c r="D875" s="1740" t="s">
        <v>2431</v>
      </c>
      <c r="E875" s="1655"/>
      <c r="F875" s="1740" t="s">
        <v>2429</v>
      </c>
      <c r="G875" s="1655"/>
      <c r="H875" s="1655"/>
      <c r="I875" s="1655"/>
      <c r="J875" s="1655"/>
      <c r="K875" s="1655"/>
      <c r="L875" s="1655"/>
      <c r="M875" s="1655"/>
      <c r="N875" s="1655"/>
      <c r="O875" s="1655"/>
      <c r="P875" s="1655"/>
      <c r="Q875" s="1655"/>
    </row>
    <row r="876" spans="3:17" ht="15">
      <c r="C876" s="1655"/>
      <c r="D876" s="1740" t="s">
        <v>2432</v>
      </c>
      <c r="E876" s="1655"/>
      <c r="F876" s="1740" t="s">
        <v>20</v>
      </c>
      <c r="G876" s="1655"/>
      <c r="H876" s="1655"/>
      <c r="I876" s="1655"/>
      <c r="J876" s="1655"/>
      <c r="K876" s="1655"/>
      <c r="L876" s="1655"/>
      <c r="M876" s="1655"/>
      <c r="N876" s="1655"/>
      <c r="O876" s="1655"/>
      <c r="P876" s="1655"/>
      <c r="Q876" s="1655"/>
    </row>
    <row r="877" spans="3:17" ht="25.5">
      <c r="C877" s="2239" t="s">
        <v>2383</v>
      </c>
      <c r="D877" s="1740" t="s">
        <v>2428</v>
      </c>
      <c r="E877" s="1655"/>
      <c r="F877" s="1740" t="s">
        <v>2429</v>
      </c>
      <c r="G877" s="1655"/>
      <c r="H877" s="1655"/>
      <c r="I877" s="1655"/>
      <c r="J877" s="1655"/>
      <c r="K877" s="1655"/>
      <c r="L877" s="1655"/>
      <c r="M877" s="1655"/>
      <c r="N877" s="1655"/>
      <c r="O877" s="1655"/>
      <c r="P877" s="1655"/>
      <c r="Q877" s="1655"/>
    </row>
    <row r="878" spans="3:17" ht="15">
      <c r="C878" s="1655"/>
      <c r="D878" s="1740" t="s">
        <v>2430</v>
      </c>
      <c r="E878" s="1655"/>
      <c r="F878" s="1740" t="s">
        <v>2429</v>
      </c>
      <c r="G878" s="1655"/>
      <c r="H878" s="1655"/>
      <c r="I878" s="1655"/>
      <c r="J878" s="1655"/>
      <c r="K878" s="1655"/>
      <c r="L878" s="1655"/>
      <c r="M878" s="1655"/>
      <c r="N878" s="1655"/>
      <c r="O878" s="1655"/>
      <c r="P878" s="1655"/>
      <c r="Q878" s="1655"/>
    </row>
    <row r="879" spans="3:17" ht="15">
      <c r="C879" s="1655"/>
      <c r="D879" s="1740" t="s">
        <v>2431</v>
      </c>
      <c r="E879" s="1655"/>
      <c r="F879" s="1740" t="s">
        <v>2429</v>
      </c>
      <c r="G879" s="1655"/>
      <c r="H879" s="1655"/>
      <c r="I879" s="1655"/>
      <c r="J879" s="1655"/>
      <c r="K879" s="1655"/>
      <c r="L879" s="1655"/>
      <c r="M879" s="1655"/>
      <c r="N879" s="1655"/>
      <c r="O879" s="1655"/>
      <c r="P879" s="1655"/>
      <c r="Q879" s="1655"/>
    </row>
    <row r="880" spans="3:17" ht="15">
      <c r="C880" s="1655"/>
      <c r="D880" s="2245" t="s">
        <v>2431</v>
      </c>
      <c r="E880" s="1655"/>
      <c r="F880" s="1740" t="s">
        <v>20</v>
      </c>
      <c r="G880" s="1655"/>
      <c r="H880" s="1655"/>
      <c r="I880" s="1655"/>
      <c r="J880" s="1655"/>
      <c r="K880" s="1655"/>
      <c r="L880" s="1655"/>
      <c r="M880" s="1655"/>
      <c r="N880" s="1655"/>
      <c r="O880" s="1655"/>
      <c r="P880" s="1655"/>
      <c r="Q880" s="1655"/>
    </row>
    <row r="881" spans="3:17" ht="15">
      <c r="C881" s="2239" t="s">
        <v>2384</v>
      </c>
      <c r="D881" s="1740" t="s">
        <v>2428</v>
      </c>
      <c r="E881" s="1655"/>
      <c r="F881" s="1740" t="s">
        <v>2429</v>
      </c>
      <c r="G881" s="1655"/>
      <c r="H881" s="1655"/>
      <c r="I881" s="1655"/>
      <c r="J881" s="1655"/>
      <c r="K881" s="1655"/>
      <c r="L881" s="1655"/>
      <c r="M881" s="1655"/>
      <c r="N881" s="1655"/>
      <c r="O881" s="1655"/>
      <c r="P881" s="1655"/>
      <c r="Q881" s="1655"/>
    </row>
    <row r="882" spans="3:17" ht="15">
      <c r="C882" s="1655"/>
      <c r="D882" s="1740" t="s">
        <v>2430</v>
      </c>
      <c r="E882" s="1655"/>
      <c r="F882" s="1740" t="s">
        <v>2429</v>
      </c>
      <c r="G882" s="1655"/>
      <c r="H882" s="1655"/>
      <c r="I882" s="1655"/>
      <c r="J882" s="1655"/>
      <c r="K882" s="1655"/>
      <c r="L882" s="1655"/>
      <c r="M882" s="1655"/>
      <c r="N882" s="1655"/>
      <c r="O882" s="1655"/>
      <c r="P882" s="1655"/>
      <c r="Q882" s="1655"/>
    </row>
    <row r="883" spans="3:17" ht="15">
      <c r="C883" s="1655"/>
      <c r="D883" s="1740" t="s">
        <v>2431</v>
      </c>
      <c r="E883" s="1655"/>
      <c r="F883" s="1740" t="s">
        <v>2429</v>
      </c>
      <c r="G883" s="1655"/>
      <c r="H883" s="1655"/>
      <c r="I883" s="1655"/>
      <c r="J883" s="1655"/>
      <c r="K883" s="1655"/>
      <c r="L883" s="1655"/>
      <c r="M883" s="1655"/>
      <c r="N883" s="1655"/>
      <c r="O883" s="1655"/>
      <c r="P883" s="1655"/>
      <c r="Q883" s="1655"/>
    </row>
    <row r="884" spans="3:17" ht="15">
      <c r="C884" s="1655"/>
      <c r="D884" s="1740" t="s">
        <v>2432</v>
      </c>
      <c r="E884" s="1655"/>
      <c r="F884" s="1740" t="s">
        <v>20</v>
      </c>
      <c r="G884" s="1655"/>
      <c r="H884" s="1655"/>
      <c r="I884" s="1655"/>
      <c r="J884" s="1655"/>
      <c r="K884" s="1655"/>
      <c r="L884" s="1655"/>
      <c r="M884" s="1655"/>
      <c r="N884" s="1655"/>
      <c r="O884" s="1655"/>
      <c r="P884" s="1655"/>
      <c r="Q884" s="1655"/>
    </row>
    <row r="885" spans="3:17" ht="25.5">
      <c r="C885" s="2239" t="s">
        <v>2385</v>
      </c>
      <c r="D885" s="1740" t="s">
        <v>2428</v>
      </c>
      <c r="E885" s="1655"/>
      <c r="F885" s="1740" t="s">
        <v>2429</v>
      </c>
      <c r="G885" s="1655"/>
      <c r="H885" s="1655"/>
      <c r="I885" s="1655"/>
      <c r="J885" s="1655"/>
      <c r="K885" s="1655"/>
      <c r="L885" s="1655"/>
      <c r="M885" s="1655"/>
      <c r="N885" s="1655"/>
      <c r="O885" s="1655"/>
      <c r="P885" s="1655"/>
      <c r="Q885" s="1655"/>
    </row>
    <row r="886" spans="3:17" ht="15">
      <c r="C886" s="1655"/>
      <c r="D886" s="1740" t="s">
        <v>2430</v>
      </c>
      <c r="E886" s="1655"/>
      <c r="F886" s="1740" t="s">
        <v>2429</v>
      </c>
      <c r="G886" s="1655"/>
      <c r="H886" s="1655"/>
      <c r="I886" s="1655"/>
      <c r="J886" s="1655"/>
      <c r="K886" s="1655"/>
      <c r="L886" s="1655"/>
      <c r="M886" s="1655"/>
      <c r="N886" s="1655"/>
      <c r="O886" s="1655"/>
      <c r="P886" s="1655"/>
      <c r="Q886" s="1655"/>
    </row>
    <row r="887" spans="3:17" ht="15">
      <c r="C887" s="1655"/>
      <c r="D887" s="1740" t="s">
        <v>2431</v>
      </c>
      <c r="E887" s="1655"/>
      <c r="F887" s="1740" t="s">
        <v>2429</v>
      </c>
      <c r="G887" s="1655"/>
      <c r="H887" s="1655"/>
      <c r="I887" s="1655"/>
      <c r="J887" s="1655"/>
      <c r="K887" s="1655"/>
      <c r="L887" s="1655"/>
      <c r="M887" s="1655"/>
      <c r="N887" s="1655"/>
      <c r="O887" s="1655"/>
      <c r="P887" s="1655"/>
      <c r="Q887" s="1655"/>
    </row>
    <row r="888" spans="3:17" ht="15">
      <c r="C888" s="1655"/>
      <c r="D888" s="2245" t="s">
        <v>2431</v>
      </c>
      <c r="E888" s="1655"/>
      <c r="F888" s="1740" t="s">
        <v>20</v>
      </c>
      <c r="G888" s="1655"/>
      <c r="H888" s="1655"/>
      <c r="I888" s="1655"/>
      <c r="J888" s="1655"/>
      <c r="K888" s="1655"/>
      <c r="L888" s="1655"/>
      <c r="M888" s="1655"/>
      <c r="N888" s="1655"/>
      <c r="O888" s="1655"/>
      <c r="P888" s="1655"/>
      <c r="Q888" s="1655"/>
    </row>
    <row r="889" spans="3:17" ht="15">
      <c r="C889" s="2239" t="s">
        <v>2577</v>
      </c>
      <c r="D889" s="1740" t="s">
        <v>2428</v>
      </c>
      <c r="E889" s="1655"/>
      <c r="F889" s="1740" t="s">
        <v>2429</v>
      </c>
      <c r="G889" s="1655"/>
      <c r="H889" s="1655"/>
      <c r="I889" s="1655"/>
      <c r="J889" s="1655"/>
      <c r="K889" s="1655"/>
      <c r="L889" s="1655"/>
      <c r="M889" s="1655"/>
      <c r="N889" s="1655"/>
      <c r="O889" s="1655"/>
      <c r="P889" s="1655"/>
      <c r="Q889" s="1655"/>
    </row>
    <row r="890" spans="3:17" ht="15">
      <c r="C890" s="1655"/>
      <c r="D890" s="1740" t="s">
        <v>2430</v>
      </c>
      <c r="E890" s="1655"/>
      <c r="F890" s="1740" t="s">
        <v>2429</v>
      </c>
      <c r="G890" s="1655"/>
      <c r="H890" s="1655"/>
      <c r="I890" s="1655"/>
      <c r="J890" s="1655"/>
      <c r="K890" s="1655"/>
      <c r="L890" s="1655"/>
      <c r="M890" s="1655"/>
      <c r="N890" s="1655"/>
      <c r="O890" s="1655"/>
      <c r="P890" s="1655"/>
      <c r="Q890" s="1655"/>
    </row>
    <row r="891" spans="3:17" ht="15">
      <c r="C891" s="1655"/>
      <c r="D891" s="1740" t="s">
        <v>2431</v>
      </c>
      <c r="E891" s="1655"/>
      <c r="F891" s="1740" t="s">
        <v>2429</v>
      </c>
      <c r="G891" s="1655"/>
      <c r="H891" s="1655"/>
      <c r="I891" s="1655"/>
      <c r="J891" s="1655"/>
      <c r="K891" s="1655"/>
      <c r="L891" s="1655"/>
      <c r="M891" s="1655"/>
      <c r="N891" s="1655"/>
      <c r="O891" s="1655"/>
      <c r="P891" s="1655"/>
      <c r="Q891" s="1655"/>
    </row>
    <row r="892" spans="3:17" ht="15">
      <c r="C892" s="1655"/>
      <c r="D892" s="1740" t="s">
        <v>2432</v>
      </c>
      <c r="E892" s="1655"/>
      <c r="F892" s="1740" t="s">
        <v>20</v>
      </c>
      <c r="G892" s="1655"/>
      <c r="H892" s="1655"/>
      <c r="I892" s="1655"/>
      <c r="J892" s="1655"/>
      <c r="K892" s="1655"/>
      <c r="L892" s="1655"/>
      <c r="M892" s="1655"/>
      <c r="N892" s="1655"/>
      <c r="O892" s="1655"/>
      <c r="P892" s="1655"/>
      <c r="Q892" s="1655"/>
    </row>
    <row r="893" spans="3:17" ht="25.5">
      <c r="C893" s="2239" t="s">
        <v>2386</v>
      </c>
      <c r="D893" s="1740" t="s">
        <v>2428</v>
      </c>
      <c r="E893" s="1655"/>
      <c r="F893" s="1740" t="s">
        <v>2429</v>
      </c>
      <c r="G893" s="1655"/>
      <c r="H893" s="1655"/>
      <c r="I893" s="1655"/>
      <c r="J893" s="1655"/>
      <c r="K893" s="1655"/>
      <c r="L893" s="1655"/>
      <c r="M893" s="1655"/>
      <c r="N893" s="1655"/>
      <c r="O893" s="1655"/>
      <c r="P893" s="1655"/>
      <c r="Q893" s="1655"/>
    </row>
    <row r="894" spans="3:17" ht="15">
      <c r="C894" s="1655"/>
      <c r="D894" s="1740" t="s">
        <v>2430</v>
      </c>
      <c r="E894" s="1655"/>
      <c r="F894" s="1740" t="s">
        <v>2429</v>
      </c>
      <c r="G894" s="1655"/>
      <c r="H894" s="1655"/>
      <c r="I894" s="1655"/>
      <c r="J894" s="1655"/>
      <c r="K894" s="1655"/>
      <c r="L894" s="1655"/>
      <c r="M894" s="1655"/>
      <c r="N894" s="1655"/>
      <c r="O894" s="1655"/>
      <c r="P894" s="1655"/>
      <c r="Q894" s="1655"/>
    </row>
    <row r="895" spans="3:17" ht="15">
      <c r="C895" s="1655"/>
      <c r="D895" s="1740" t="s">
        <v>2431</v>
      </c>
      <c r="E895" s="1655"/>
      <c r="F895" s="1740" t="s">
        <v>2429</v>
      </c>
      <c r="G895" s="1655"/>
      <c r="H895" s="1655"/>
      <c r="I895" s="1655"/>
      <c r="J895" s="1655"/>
      <c r="K895" s="1655"/>
      <c r="L895" s="1655"/>
      <c r="M895" s="1655"/>
      <c r="N895" s="1655"/>
      <c r="O895" s="1655"/>
      <c r="P895" s="1655"/>
      <c r="Q895" s="1655"/>
    </row>
    <row r="896" spans="3:17" ht="15">
      <c r="C896" s="1655"/>
      <c r="D896" s="2245" t="s">
        <v>2431</v>
      </c>
      <c r="E896" s="1655"/>
      <c r="F896" s="1740" t="s">
        <v>20</v>
      </c>
      <c r="G896" s="1655"/>
      <c r="H896" s="1655"/>
      <c r="I896" s="1655"/>
      <c r="J896" s="1655"/>
      <c r="K896" s="1655"/>
      <c r="L896" s="1655"/>
      <c r="M896" s="1655"/>
      <c r="N896" s="1655"/>
      <c r="O896" s="1655"/>
      <c r="P896" s="1655"/>
      <c r="Q896" s="1655"/>
    </row>
    <row r="897" spans="3:17" ht="25.5">
      <c r="C897" s="2239" t="s">
        <v>2387</v>
      </c>
      <c r="D897" s="1740" t="s">
        <v>2428</v>
      </c>
      <c r="E897" s="1655"/>
      <c r="F897" s="1740" t="s">
        <v>2429</v>
      </c>
      <c r="G897" s="1655"/>
      <c r="H897" s="1655"/>
      <c r="I897" s="1655"/>
      <c r="J897" s="1655"/>
      <c r="K897" s="1655"/>
      <c r="L897" s="1655"/>
      <c r="M897" s="1655"/>
      <c r="N897" s="1655"/>
      <c r="O897" s="1655"/>
      <c r="P897" s="1655"/>
      <c r="Q897" s="1655"/>
    </row>
    <row r="898" spans="3:17" ht="15">
      <c r="C898" s="1655"/>
      <c r="D898" s="1740" t="s">
        <v>2430</v>
      </c>
      <c r="E898" s="1655"/>
      <c r="F898" s="1740" t="s">
        <v>2429</v>
      </c>
      <c r="G898" s="1655"/>
      <c r="H898" s="1655"/>
      <c r="I898" s="1655"/>
      <c r="J898" s="1655"/>
      <c r="K898" s="1655"/>
      <c r="L898" s="1655"/>
      <c r="M898" s="1655"/>
      <c r="N898" s="1655"/>
      <c r="O898" s="1655"/>
      <c r="P898" s="1655"/>
      <c r="Q898" s="1655"/>
    </row>
    <row r="899" spans="3:17" ht="15">
      <c r="C899" s="1655"/>
      <c r="D899" s="1740" t="s">
        <v>2431</v>
      </c>
      <c r="E899" s="1655"/>
      <c r="F899" s="1740" t="s">
        <v>2429</v>
      </c>
      <c r="G899" s="1655"/>
      <c r="H899" s="1655"/>
      <c r="I899" s="1655"/>
      <c r="J899" s="1655"/>
      <c r="K899" s="1655"/>
      <c r="L899" s="1655"/>
      <c r="M899" s="1655"/>
      <c r="N899" s="1655"/>
      <c r="O899" s="1655"/>
      <c r="P899" s="1655"/>
      <c r="Q899" s="1655"/>
    </row>
    <row r="900" spans="3:17" ht="15">
      <c r="C900" s="1655"/>
      <c r="D900" s="1740" t="s">
        <v>2432</v>
      </c>
      <c r="E900" s="1655"/>
      <c r="F900" s="1740" t="s">
        <v>20</v>
      </c>
      <c r="G900" s="1655"/>
      <c r="H900" s="1655"/>
      <c r="I900" s="1655"/>
      <c r="J900" s="1655"/>
      <c r="K900" s="1655"/>
      <c r="L900" s="1655"/>
      <c r="M900" s="1655"/>
      <c r="N900" s="1655"/>
      <c r="O900" s="1655"/>
      <c r="P900" s="1655"/>
      <c r="Q900" s="1655"/>
    </row>
    <row r="901" spans="3:17" ht="15">
      <c r="C901" s="2239" t="s">
        <v>2388</v>
      </c>
      <c r="D901" s="1740" t="s">
        <v>2428</v>
      </c>
      <c r="E901" s="1655"/>
      <c r="F901" s="1740" t="s">
        <v>2429</v>
      </c>
      <c r="G901" s="1655"/>
      <c r="H901" s="1655"/>
      <c r="I901" s="1655"/>
      <c r="J901" s="1655"/>
      <c r="K901" s="1655"/>
      <c r="L901" s="1655"/>
      <c r="M901" s="1655"/>
      <c r="N901" s="1655"/>
      <c r="O901" s="1655"/>
      <c r="P901" s="1655"/>
      <c r="Q901" s="1655"/>
    </row>
    <row r="902" spans="3:17" ht="15">
      <c r="C902" s="1655"/>
      <c r="D902" s="1740" t="s">
        <v>2430</v>
      </c>
      <c r="E902" s="1655"/>
      <c r="F902" s="1740" t="s">
        <v>2429</v>
      </c>
      <c r="G902" s="1655"/>
      <c r="H902" s="1655"/>
      <c r="I902" s="1655"/>
      <c r="J902" s="1655"/>
      <c r="K902" s="1655"/>
      <c r="L902" s="1655"/>
      <c r="M902" s="1655"/>
      <c r="N902" s="1655"/>
      <c r="O902" s="1655"/>
      <c r="P902" s="1655"/>
      <c r="Q902" s="1655"/>
    </row>
    <row r="903" spans="3:17" ht="15">
      <c r="C903" s="1655"/>
      <c r="D903" s="1740" t="s">
        <v>2431</v>
      </c>
      <c r="E903" s="1655"/>
      <c r="F903" s="1740" t="s">
        <v>2429</v>
      </c>
      <c r="G903" s="1655"/>
      <c r="H903" s="1655"/>
      <c r="I903" s="1655"/>
      <c r="J903" s="1655"/>
      <c r="K903" s="1655"/>
      <c r="L903" s="1655"/>
      <c r="M903" s="1655"/>
      <c r="N903" s="1655"/>
      <c r="O903" s="1655"/>
      <c r="P903" s="1655"/>
      <c r="Q903" s="1655"/>
    </row>
    <row r="904" spans="3:17" ht="15">
      <c r="C904" s="1655"/>
      <c r="D904" s="2245" t="s">
        <v>2431</v>
      </c>
      <c r="E904" s="1655"/>
      <c r="F904" s="1740" t="s">
        <v>20</v>
      </c>
      <c r="G904" s="1655"/>
      <c r="H904" s="1655"/>
      <c r="I904" s="1655"/>
      <c r="J904" s="1655"/>
      <c r="K904" s="1655"/>
      <c r="L904" s="1655"/>
      <c r="M904" s="1655"/>
      <c r="N904" s="1655"/>
      <c r="O904" s="1655"/>
      <c r="P904" s="1655"/>
      <c r="Q904" s="1655"/>
    </row>
    <row r="905" spans="3:17" ht="15">
      <c r="C905" s="2239" t="s">
        <v>2578</v>
      </c>
      <c r="D905" s="1740" t="s">
        <v>2428</v>
      </c>
      <c r="E905" s="1655"/>
      <c r="F905" s="1740" t="s">
        <v>2429</v>
      </c>
      <c r="G905" s="1655"/>
      <c r="H905" s="1655"/>
      <c r="I905" s="1655"/>
      <c r="J905" s="1655"/>
      <c r="K905" s="1655"/>
      <c r="L905" s="1655"/>
      <c r="M905" s="1655"/>
      <c r="N905" s="1655"/>
      <c r="O905" s="1655"/>
      <c r="P905" s="1655"/>
      <c r="Q905" s="1655"/>
    </row>
    <row r="906" spans="3:17" ht="15">
      <c r="C906" s="1655"/>
      <c r="D906" s="1740" t="s">
        <v>2430</v>
      </c>
      <c r="E906" s="1655"/>
      <c r="F906" s="1740" t="s">
        <v>2429</v>
      </c>
      <c r="G906" s="1655"/>
      <c r="H906" s="1655"/>
      <c r="I906" s="1655"/>
      <c r="J906" s="1655"/>
      <c r="K906" s="1655"/>
      <c r="L906" s="1655"/>
      <c r="M906" s="1655"/>
      <c r="N906" s="1655"/>
      <c r="O906" s="1655"/>
      <c r="P906" s="1655"/>
      <c r="Q906" s="1655"/>
    </row>
    <row r="907" spans="3:17" ht="15">
      <c r="C907" s="1655"/>
      <c r="D907" s="1740" t="s">
        <v>2431</v>
      </c>
      <c r="E907" s="1655"/>
      <c r="F907" s="1740" t="s">
        <v>2429</v>
      </c>
      <c r="G907" s="1655"/>
      <c r="H907" s="1655"/>
      <c r="I907" s="1655"/>
      <c r="J907" s="1655"/>
      <c r="K907" s="1655"/>
      <c r="L907" s="1655"/>
      <c r="M907" s="1655"/>
      <c r="N907" s="1655"/>
      <c r="O907" s="1655"/>
      <c r="P907" s="1655"/>
      <c r="Q907" s="1655"/>
    </row>
    <row r="908" spans="3:17" ht="15">
      <c r="C908" s="1655"/>
      <c r="D908" s="1740" t="s">
        <v>2432</v>
      </c>
      <c r="E908" s="1655"/>
      <c r="F908" s="1740" t="s">
        <v>20</v>
      </c>
      <c r="G908" s="1655"/>
      <c r="H908" s="1655"/>
      <c r="I908" s="1655"/>
      <c r="J908" s="1655"/>
      <c r="K908" s="1655"/>
      <c r="L908" s="1655"/>
      <c r="M908" s="1655"/>
      <c r="N908" s="1655"/>
      <c r="O908" s="1655"/>
      <c r="P908" s="1655"/>
      <c r="Q908" s="1655"/>
    </row>
    <row r="909" spans="3:17" ht="25.5">
      <c r="C909" s="2239" t="s">
        <v>2389</v>
      </c>
      <c r="D909" s="1740" t="s">
        <v>2428</v>
      </c>
      <c r="E909" s="1655"/>
      <c r="F909" s="1740" t="s">
        <v>2429</v>
      </c>
      <c r="G909" s="1655"/>
      <c r="H909" s="1655"/>
      <c r="I909" s="1655"/>
      <c r="J909" s="1655"/>
      <c r="K909" s="1655"/>
      <c r="L909" s="1655"/>
      <c r="M909" s="1655"/>
      <c r="N909" s="1655"/>
      <c r="O909" s="1655"/>
      <c r="P909" s="1655"/>
      <c r="Q909" s="1655"/>
    </row>
    <row r="910" spans="3:17" ht="15">
      <c r="C910" s="1655"/>
      <c r="D910" s="1740" t="s">
        <v>2430</v>
      </c>
      <c r="E910" s="1655"/>
      <c r="F910" s="1740" t="s">
        <v>2429</v>
      </c>
      <c r="G910" s="1655"/>
      <c r="H910" s="1655"/>
      <c r="I910" s="1655"/>
      <c r="J910" s="1655"/>
      <c r="K910" s="1655"/>
      <c r="L910" s="1655"/>
      <c r="M910" s="1655"/>
      <c r="N910" s="1655"/>
      <c r="O910" s="1655"/>
      <c r="P910" s="1655"/>
      <c r="Q910" s="1655"/>
    </row>
    <row r="911" spans="3:17" ht="15">
      <c r="C911" s="1655"/>
      <c r="D911" s="1740" t="s">
        <v>2431</v>
      </c>
      <c r="E911" s="1655"/>
      <c r="F911" s="1740" t="s">
        <v>2429</v>
      </c>
      <c r="G911" s="1655"/>
      <c r="H911" s="1655"/>
      <c r="I911" s="1655"/>
      <c r="J911" s="1655"/>
      <c r="K911" s="1655"/>
      <c r="L911" s="1655"/>
      <c r="M911" s="1655"/>
      <c r="N911" s="1655"/>
      <c r="O911" s="1655"/>
      <c r="P911" s="1655"/>
      <c r="Q911" s="1655"/>
    </row>
    <row r="912" spans="3:17" ht="15">
      <c r="C912" s="1655"/>
      <c r="D912" s="2245" t="s">
        <v>2431</v>
      </c>
      <c r="E912" s="1655"/>
      <c r="F912" s="1740" t="s">
        <v>20</v>
      </c>
      <c r="G912" s="1655"/>
      <c r="H912" s="1655"/>
      <c r="I912" s="1655"/>
      <c r="J912" s="1655"/>
      <c r="K912" s="1655"/>
      <c r="L912" s="1655"/>
      <c r="M912" s="1655"/>
      <c r="N912" s="1655"/>
      <c r="O912" s="1655"/>
      <c r="P912" s="1655"/>
      <c r="Q912" s="1655"/>
    </row>
    <row r="913" spans="3:17" ht="15">
      <c r="C913" s="2239" t="s">
        <v>2579</v>
      </c>
      <c r="D913" s="1740" t="s">
        <v>2428</v>
      </c>
      <c r="E913" s="1655"/>
      <c r="F913" s="1740" t="s">
        <v>2429</v>
      </c>
      <c r="G913" s="1655"/>
      <c r="H913" s="1655"/>
      <c r="I913" s="1655"/>
      <c r="J913" s="1655"/>
      <c r="K913" s="1655"/>
      <c r="L913" s="1655"/>
      <c r="M913" s="1655"/>
      <c r="N913" s="1655"/>
      <c r="O913" s="1655"/>
      <c r="P913" s="1655"/>
      <c r="Q913" s="1655"/>
    </row>
    <row r="914" spans="3:17" ht="15">
      <c r="C914" s="1655"/>
      <c r="D914" s="1740" t="s">
        <v>2430</v>
      </c>
      <c r="E914" s="1655"/>
      <c r="F914" s="1740" t="s">
        <v>2429</v>
      </c>
      <c r="G914" s="1655"/>
      <c r="H914" s="1655"/>
      <c r="I914" s="1655"/>
      <c r="J914" s="1655"/>
      <c r="K914" s="1655"/>
      <c r="L914" s="1655"/>
      <c r="M914" s="1655"/>
      <c r="N914" s="1655"/>
      <c r="O914" s="1655"/>
      <c r="P914" s="1655"/>
      <c r="Q914" s="1655"/>
    </row>
    <row r="915" spans="3:17" ht="15">
      <c r="C915" s="1655"/>
      <c r="D915" s="1740" t="s">
        <v>2431</v>
      </c>
      <c r="E915" s="1655"/>
      <c r="F915" s="1740" t="s">
        <v>2429</v>
      </c>
      <c r="G915" s="1655"/>
      <c r="H915" s="1655"/>
      <c r="I915" s="1655"/>
      <c r="J915" s="1655"/>
      <c r="K915" s="1655"/>
      <c r="L915" s="1655"/>
      <c r="M915" s="1655"/>
      <c r="N915" s="1655"/>
      <c r="O915" s="1655"/>
      <c r="P915" s="1655"/>
      <c r="Q915" s="1655"/>
    </row>
    <row r="916" spans="3:17" ht="15">
      <c r="C916" s="1655"/>
      <c r="D916" s="1740" t="s">
        <v>2432</v>
      </c>
      <c r="E916" s="1655"/>
      <c r="F916" s="1740" t="s">
        <v>20</v>
      </c>
      <c r="G916" s="1655"/>
      <c r="H916" s="1655"/>
      <c r="I916" s="1655"/>
      <c r="J916" s="1655"/>
      <c r="K916" s="1655"/>
      <c r="L916" s="1655"/>
      <c r="M916" s="1655"/>
      <c r="N916" s="1655"/>
      <c r="O916" s="1655"/>
      <c r="P916" s="1655"/>
      <c r="Q916" s="1655"/>
    </row>
    <row r="917" spans="3:17" ht="15">
      <c r="C917" s="2239" t="s">
        <v>2580</v>
      </c>
      <c r="D917" s="1740" t="s">
        <v>2428</v>
      </c>
      <c r="E917" s="1655"/>
      <c r="F917" s="1740" t="s">
        <v>2429</v>
      </c>
      <c r="G917" s="1655"/>
      <c r="H917" s="1655"/>
      <c r="I917" s="1655"/>
      <c r="J917" s="1655"/>
      <c r="K917" s="1655"/>
      <c r="L917" s="1655"/>
      <c r="M917" s="1655"/>
      <c r="N917" s="1655"/>
      <c r="O917" s="1655"/>
      <c r="P917" s="1655"/>
      <c r="Q917" s="1655"/>
    </row>
    <row r="918" spans="3:17" ht="15">
      <c r="C918" s="1655"/>
      <c r="D918" s="1740" t="s">
        <v>2430</v>
      </c>
      <c r="E918" s="1655"/>
      <c r="F918" s="1740" t="s">
        <v>2429</v>
      </c>
      <c r="G918" s="1655"/>
      <c r="H918" s="1655"/>
      <c r="I918" s="1655"/>
      <c r="J918" s="1655"/>
      <c r="K918" s="1655"/>
      <c r="L918" s="1655"/>
      <c r="M918" s="1655"/>
      <c r="N918" s="1655"/>
      <c r="O918" s="1655"/>
      <c r="P918" s="1655"/>
      <c r="Q918" s="1655"/>
    </row>
    <row r="919" spans="3:17" ht="15">
      <c r="C919" s="1655"/>
      <c r="D919" s="1740" t="s">
        <v>2431</v>
      </c>
      <c r="E919" s="1655"/>
      <c r="F919" s="1740" t="s">
        <v>2429</v>
      </c>
      <c r="G919" s="1655"/>
      <c r="H919" s="1655"/>
      <c r="I919" s="1655"/>
      <c r="J919" s="1655"/>
      <c r="K919" s="1655"/>
      <c r="L919" s="1655"/>
      <c r="M919" s="1655"/>
      <c r="N919" s="1655"/>
      <c r="O919" s="1655"/>
      <c r="P919" s="1655"/>
      <c r="Q919" s="1655"/>
    </row>
    <row r="920" spans="3:17" ht="15">
      <c r="C920" s="1655"/>
      <c r="D920" s="2245" t="s">
        <v>2431</v>
      </c>
      <c r="E920" s="1655"/>
      <c r="F920" s="1740" t="s">
        <v>20</v>
      </c>
      <c r="G920" s="1655"/>
      <c r="H920" s="1655"/>
      <c r="I920" s="1655"/>
      <c r="J920" s="1655"/>
      <c r="K920" s="1655"/>
      <c r="L920" s="1655"/>
      <c r="M920" s="1655"/>
      <c r="N920" s="1655"/>
      <c r="O920" s="1655"/>
      <c r="P920" s="1655"/>
      <c r="Q920" s="1655"/>
    </row>
    <row r="921" spans="3:17" ht="15">
      <c r="C921" s="2239" t="s">
        <v>2581</v>
      </c>
      <c r="D921" s="1740" t="s">
        <v>2428</v>
      </c>
      <c r="E921" s="1655"/>
      <c r="F921" s="1740" t="s">
        <v>2429</v>
      </c>
      <c r="G921" s="1655"/>
      <c r="H921" s="1655"/>
      <c r="I921" s="1655"/>
      <c r="J921" s="1655"/>
      <c r="K921" s="1655"/>
      <c r="L921" s="1655"/>
      <c r="M921" s="1655"/>
      <c r="N921" s="1655"/>
      <c r="O921" s="1655"/>
      <c r="P921" s="1655"/>
      <c r="Q921" s="1655"/>
    </row>
    <row r="922" spans="3:17" ht="15">
      <c r="C922" s="1655"/>
      <c r="D922" s="1740" t="s">
        <v>2430</v>
      </c>
      <c r="E922" s="1655"/>
      <c r="F922" s="1740" t="s">
        <v>2429</v>
      </c>
      <c r="G922" s="1655"/>
      <c r="H922" s="1655"/>
      <c r="I922" s="1655"/>
      <c r="J922" s="1655"/>
      <c r="K922" s="1655"/>
      <c r="L922" s="1655"/>
      <c r="M922" s="1655"/>
      <c r="N922" s="1655"/>
      <c r="O922" s="1655"/>
      <c r="P922" s="1655"/>
      <c r="Q922" s="1655"/>
    </row>
    <row r="923" spans="3:17" ht="15">
      <c r="C923" s="1655"/>
      <c r="D923" s="1740" t="s">
        <v>2431</v>
      </c>
      <c r="E923" s="1655"/>
      <c r="F923" s="1740" t="s">
        <v>2429</v>
      </c>
      <c r="G923" s="1655"/>
      <c r="H923" s="1655"/>
      <c r="I923" s="1655"/>
      <c r="J923" s="1655"/>
      <c r="K923" s="1655"/>
      <c r="L923" s="1655"/>
      <c r="M923" s="1655"/>
      <c r="N923" s="1655"/>
      <c r="O923" s="1655"/>
      <c r="P923" s="1655"/>
      <c r="Q923" s="1655"/>
    </row>
    <row r="924" spans="3:17" ht="15">
      <c r="C924" s="1655"/>
      <c r="D924" s="1740" t="s">
        <v>2432</v>
      </c>
      <c r="E924" s="1655"/>
      <c r="F924" s="1740" t="s">
        <v>20</v>
      </c>
      <c r="G924" s="1655"/>
      <c r="H924" s="1655"/>
      <c r="I924" s="1655"/>
      <c r="J924" s="1655"/>
      <c r="K924" s="1655"/>
      <c r="L924" s="1655"/>
      <c r="M924" s="1655"/>
      <c r="N924" s="1655"/>
      <c r="O924" s="1655"/>
      <c r="P924" s="1655"/>
      <c r="Q924" s="1655"/>
    </row>
    <row r="925" spans="3:17" ht="15">
      <c r="C925" s="2239" t="s">
        <v>1931</v>
      </c>
      <c r="D925" s="1740" t="s">
        <v>2428</v>
      </c>
      <c r="E925" s="1655"/>
      <c r="F925" s="1740" t="s">
        <v>2429</v>
      </c>
      <c r="G925" s="1655"/>
      <c r="H925" s="1655"/>
      <c r="I925" s="1655"/>
      <c r="J925" s="1655"/>
      <c r="K925" s="1655"/>
      <c r="L925" s="1655"/>
      <c r="M925" s="1655"/>
      <c r="N925" s="1655"/>
      <c r="O925" s="1655"/>
      <c r="P925" s="1655"/>
      <c r="Q925" s="1655"/>
    </row>
    <row r="926" spans="3:17" ht="15">
      <c r="C926" s="1655"/>
      <c r="D926" s="1740" t="s">
        <v>2430</v>
      </c>
      <c r="E926" s="1655"/>
      <c r="F926" s="1740" t="s">
        <v>2429</v>
      </c>
      <c r="G926" s="1655"/>
      <c r="H926" s="1655"/>
      <c r="I926" s="1655"/>
      <c r="J926" s="1655"/>
      <c r="K926" s="1655"/>
      <c r="L926" s="1655"/>
      <c r="M926" s="1655"/>
      <c r="N926" s="1655"/>
      <c r="O926" s="1655"/>
      <c r="P926" s="1655"/>
      <c r="Q926" s="1655"/>
    </row>
    <row r="927" spans="3:17" ht="15">
      <c r="C927" s="1655"/>
      <c r="D927" s="1740" t="s">
        <v>2431</v>
      </c>
      <c r="E927" s="1655"/>
      <c r="F927" s="1740" t="s">
        <v>2429</v>
      </c>
      <c r="G927" s="1655"/>
      <c r="H927" s="1655"/>
      <c r="I927" s="1655"/>
      <c r="J927" s="1655"/>
      <c r="K927" s="1655"/>
      <c r="L927" s="1655"/>
      <c r="M927" s="1655"/>
      <c r="N927" s="1655"/>
      <c r="O927" s="1655"/>
      <c r="P927" s="1655"/>
      <c r="Q927" s="1655"/>
    </row>
    <row r="928" spans="3:17" ht="15">
      <c r="C928" s="1655"/>
      <c r="D928" s="2245" t="s">
        <v>2431</v>
      </c>
      <c r="E928" s="1655"/>
      <c r="F928" s="1740" t="s">
        <v>20</v>
      </c>
      <c r="G928" s="1655"/>
      <c r="H928" s="1655"/>
      <c r="I928" s="1655"/>
      <c r="J928" s="1655"/>
      <c r="K928" s="1655"/>
      <c r="L928" s="1655"/>
      <c r="M928" s="1655"/>
      <c r="N928" s="1655"/>
      <c r="O928" s="1655"/>
      <c r="P928" s="1655"/>
      <c r="Q928" s="1655"/>
    </row>
    <row r="929" spans="3:17" ht="15">
      <c r="C929" s="2239" t="s">
        <v>2582</v>
      </c>
      <c r="D929" s="1740" t="s">
        <v>2428</v>
      </c>
      <c r="E929" s="1655"/>
      <c r="F929" s="1740" t="s">
        <v>2429</v>
      </c>
      <c r="G929" s="1655"/>
      <c r="H929" s="1655"/>
      <c r="I929" s="1655"/>
      <c r="J929" s="1655"/>
      <c r="K929" s="1655"/>
      <c r="L929" s="1655"/>
      <c r="M929" s="1655"/>
      <c r="N929" s="1655"/>
      <c r="O929" s="1655"/>
      <c r="P929" s="1655"/>
      <c r="Q929" s="1655"/>
    </row>
    <row r="930" spans="3:17" ht="15">
      <c r="C930" s="1655"/>
      <c r="D930" s="1740" t="s">
        <v>2430</v>
      </c>
      <c r="E930" s="1655"/>
      <c r="F930" s="1740" t="s">
        <v>2429</v>
      </c>
      <c r="G930" s="1655"/>
      <c r="H930" s="1655"/>
      <c r="I930" s="1655"/>
      <c r="J930" s="1655"/>
      <c r="K930" s="1655"/>
      <c r="L930" s="1655"/>
      <c r="M930" s="1655"/>
      <c r="N930" s="1655"/>
      <c r="O930" s="1655"/>
      <c r="P930" s="1655"/>
      <c r="Q930" s="1655"/>
    </row>
    <row r="931" spans="3:17" ht="15">
      <c r="C931" s="1655"/>
      <c r="D931" s="1740" t="s">
        <v>2431</v>
      </c>
      <c r="E931" s="1655"/>
      <c r="F931" s="1740" t="s">
        <v>2429</v>
      </c>
      <c r="G931" s="1655"/>
      <c r="H931" s="1655"/>
      <c r="I931" s="1655"/>
      <c r="J931" s="1655"/>
      <c r="K931" s="1655"/>
      <c r="L931" s="1655"/>
      <c r="M931" s="1655"/>
      <c r="N931" s="1655"/>
      <c r="O931" s="1655"/>
      <c r="P931" s="1655"/>
      <c r="Q931" s="1655"/>
    </row>
    <row r="932" spans="3:17" ht="15">
      <c r="C932" s="1655"/>
      <c r="D932" s="1740" t="s">
        <v>2432</v>
      </c>
      <c r="E932" s="1655"/>
      <c r="F932" s="1740" t="s">
        <v>20</v>
      </c>
      <c r="G932" s="1655"/>
      <c r="H932" s="1655"/>
      <c r="I932" s="1655"/>
      <c r="J932" s="1655"/>
      <c r="K932" s="1655"/>
      <c r="L932" s="1655"/>
      <c r="M932" s="1655"/>
      <c r="N932" s="1655"/>
      <c r="O932" s="1655"/>
      <c r="P932" s="1655"/>
      <c r="Q932" s="1655"/>
    </row>
    <row r="933" spans="3:17" ht="15">
      <c r="C933" s="2239" t="s">
        <v>1941</v>
      </c>
      <c r="D933" s="1740" t="s">
        <v>2428</v>
      </c>
      <c r="E933" s="1655"/>
      <c r="F933" s="1740" t="s">
        <v>2429</v>
      </c>
      <c r="G933" s="1655"/>
      <c r="H933" s="1655"/>
      <c r="I933" s="1655"/>
      <c r="J933" s="1655"/>
      <c r="K933" s="1655"/>
      <c r="L933" s="1655"/>
      <c r="M933" s="1655"/>
      <c r="N933" s="1655"/>
      <c r="O933" s="1655"/>
      <c r="P933" s="1655"/>
      <c r="Q933" s="1655"/>
    </row>
    <row r="934" spans="3:17" ht="15">
      <c r="C934" s="1655"/>
      <c r="D934" s="1740" t="s">
        <v>2430</v>
      </c>
      <c r="E934" s="1655"/>
      <c r="F934" s="1740" t="s">
        <v>2429</v>
      </c>
      <c r="G934" s="1655"/>
      <c r="H934" s="1655"/>
      <c r="I934" s="1655"/>
      <c r="J934" s="1655"/>
      <c r="K934" s="1655"/>
      <c r="L934" s="1655"/>
      <c r="M934" s="1655"/>
      <c r="N934" s="1655"/>
      <c r="O934" s="1655"/>
      <c r="P934" s="1655"/>
      <c r="Q934" s="1655"/>
    </row>
    <row r="935" spans="3:17" ht="15">
      <c r="C935" s="1655"/>
      <c r="D935" s="1740" t="s">
        <v>2431</v>
      </c>
      <c r="E935" s="1655"/>
      <c r="F935" s="1740" t="s">
        <v>2429</v>
      </c>
      <c r="G935" s="1655"/>
      <c r="H935" s="1655"/>
      <c r="I935" s="1655"/>
      <c r="J935" s="1655"/>
      <c r="K935" s="1655"/>
      <c r="L935" s="1655"/>
      <c r="M935" s="1655"/>
      <c r="N935" s="1655"/>
      <c r="O935" s="1655"/>
      <c r="P935" s="1655"/>
      <c r="Q935" s="1655"/>
    </row>
    <row r="936" spans="3:17" ht="15">
      <c r="C936" s="1655"/>
      <c r="D936" s="1740" t="s">
        <v>2432</v>
      </c>
      <c r="E936" s="1655"/>
      <c r="F936" s="1740" t="s">
        <v>20</v>
      </c>
      <c r="G936" s="1655"/>
      <c r="H936" s="1655"/>
      <c r="I936" s="1655"/>
      <c r="J936" s="1655"/>
      <c r="K936" s="1655"/>
      <c r="L936" s="1655"/>
      <c r="M936" s="1655"/>
      <c r="N936" s="1655"/>
      <c r="O936" s="1655"/>
      <c r="P936" s="1655"/>
      <c r="Q936" s="1655"/>
    </row>
    <row r="937" spans="3:17" ht="15">
      <c r="C937" s="2239" t="s">
        <v>2583</v>
      </c>
      <c r="D937" s="1740" t="s">
        <v>2428</v>
      </c>
      <c r="E937" s="1655"/>
      <c r="F937" s="1740" t="s">
        <v>2429</v>
      </c>
      <c r="G937" s="1655"/>
      <c r="H937" s="1655"/>
      <c r="I937" s="1655"/>
      <c r="J937" s="1655"/>
      <c r="K937" s="1655"/>
      <c r="L937" s="1655"/>
      <c r="M937" s="1655"/>
      <c r="N937" s="1655"/>
      <c r="O937" s="1655"/>
      <c r="P937" s="1655"/>
      <c r="Q937" s="1655"/>
    </row>
    <row r="938" spans="3:17" ht="15">
      <c r="C938" s="1655"/>
      <c r="D938" s="1740" t="s">
        <v>2430</v>
      </c>
      <c r="E938" s="1655"/>
      <c r="F938" s="1740" t="s">
        <v>2429</v>
      </c>
      <c r="G938" s="1655"/>
      <c r="H938" s="1655"/>
      <c r="I938" s="1655"/>
      <c r="J938" s="1655"/>
      <c r="K938" s="1655"/>
      <c r="L938" s="1655"/>
      <c r="M938" s="1655"/>
      <c r="N938" s="1655"/>
      <c r="O938" s="1655"/>
      <c r="P938" s="1655"/>
      <c r="Q938" s="1655"/>
    </row>
    <row r="939" spans="3:17" ht="15">
      <c r="C939" s="1655"/>
      <c r="D939" s="1740" t="s">
        <v>2431</v>
      </c>
      <c r="E939" s="1655"/>
      <c r="F939" s="1740" t="s">
        <v>2429</v>
      </c>
      <c r="G939" s="1655"/>
      <c r="H939" s="1655"/>
      <c r="I939" s="1655"/>
      <c r="J939" s="1655"/>
      <c r="K939" s="1655"/>
      <c r="L939" s="1655"/>
      <c r="M939" s="1655"/>
      <c r="N939" s="1655"/>
      <c r="O939" s="1655"/>
      <c r="P939" s="1655"/>
      <c r="Q939" s="1655"/>
    </row>
    <row r="940" spans="3:17" ht="15">
      <c r="C940" s="1655"/>
      <c r="D940" s="1740" t="s">
        <v>2432</v>
      </c>
      <c r="E940" s="1655"/>
      <c r="F940" s="1740" t="s">
        <v>20</v>
      </c>
      <c r="G940" s="1655"/>
      <c r="H940" s="1655"/>
      <c r="I940" s="1655"/>
      <c r="J940" s="1655"/>
      <c r="K940" s="1655"/>
      <c r="L940" s="1655"/>
      <c r="M940" s="1655"/>
      <c r="N940" s="1655"/>
      <c r="O940" s="1655"/>
      <c r="P940" s="1655"/>
      <c r="Q940" s="1655"/>
    </row>
    <row r="941" spans="3:17" ht="15">
      <c r="C941" s="2239" t="s">
        <v>2584</v>
      </c>
      <c r="D941" s="1740" t="s">
        <v>2428</v>
      </c>
      <c r="E941" s="1655"/>
      <c r="F941" s="1740" t="s">
        <v>2429</v>
      </c>
      <c r="G941" s="1655"/>
      <c r="H941" s="1655"/>
      <c r="I941" s="1655"/>
      <c r="J941" s="1655"/>
      <c r="K941" s="1655"/>
      <c r="L941" s="1655"/>
      <c r="M941" s="1655"/>
      <c r="N941" s="1655"/>
      <c r="O941" s="1655"/>
      <c r="P941" s="1655"/>
      <c r="Q941" s="1655"/>
    </row>
    <row r="942" spans="3:17" ht="15">
      <c r="C942" s="1655"/>
      <c r="D942" s="1740" t="s">
        <v>2430</v>
      </c>
      <c r="E942" s="1655"/>
      <c r="F942" s="1740" t="s">
        <v>2429</v>
      </c>
      <c r="G942" s="1655"/>
      <c r="H942" s="1655"/>
      <c r="I942" s="1655"/>
      <c r="J942" s="1655"/>
      <c r="K942" s="1655"/>
      <c r="L942" s="1655"/>
      <c r="M942" s="1655"/>
      <c r="N942" s="1655"/>
      <c r="O942" s="1655"/>
      <c r="P942" s="1655"/>
      <c r="Q942" s="1655"/>
    </row>
    <row r="943" spans="3:17" ht="15">
      <c r="C943" s="1655"/>
      <c r="D943" s="1740" t="s">
        <v>2431</v>
      </c>
      <c r="E943" s="1655"/>
      <c r="F943" s="1740" t="s">
        <v>2429</v>
      </c>
      <c r="G943" s="1655"/>
      <c r="H943" s="1655"/>
      <c r="I943" s="1655"/>
      <c r="J943" s="1655"/>
      <c r="K943" s="1655"/>
      <c r="L943" s="1655"/>
      <c r="M943" s="1655"/>
      <c r="N943" s="1655"/>
      <c r="O943" s="1655"/>
      <c r="P943" s="1655"/>
      <c r="Q943" s="1655"/>
    </row>
    <row r="944" spans="3:17" ht="15">
      <c r="C944" s="1655"/>
      <c r="D944" s="1740" t="s">
        <v>2432</v>
      </c>
      <c r="E944" s="1655"/>
      <c r="F944" s="1740" t="s">
        <v>20</v>
      </c>
      <c r="G944" s="1655"/>
      <c r="H944" s="1655"/>
      <c r="I944" s="1655"/>
      <c r="J944" s="1655"/>
      <c r="K944" s="1655"/>
      <c r="L944" s="1655"/>
      <c r="M944" s="1655"/>
      <c r="N944" s="1655"/>
      <c r="O944" s="1655"/>
      <c r="P944" s="1655"/>
      <c r="Q944" s="1655"/>
    </row>
    <row r="945" spans="3:17" ht="15">
      <c r="C945" s="2239" t="s">
        <v>2585</v>
      </c>
      <c r="D945" s="1740" t="s">
        <v>2428</v>
      </c>
      <c r="E945" s="1655"/>
      <c r="F945" s="1740" t="s">
        <v>2429</v>
      </c>
      <c r="G945" s="1655"/>
      <c r="H945" s="1655"/>
      <c r="I945" s="1655"/>
      <c r="J945" s="1655"/>
      <c r="K945" s="1655"/>
      <c r="L945" s="1655"/>
      <c r="M945" s="1655"/>
      <c r="N945" s="1655"/>
      <c r="O945" s="1655"/>
      <c r="P945" s="1655"/>
      <c r="Q945" s="1655"/>
    </row>
    <row r="946" spans="3:17" ht="15">
      <c r="C946" s="1655"/>
      <c r="D946" s="1740" t="s">
        <v>2430</v>
      </c>
      <c r="E946" s="1655"/>
      <c r="F946" s="1740" t="s">
        <v>2429</v>
      </c>
      <c r="G946" s="1655"/>
      <c r="H946" s="1655"/>
      <c r="I946" s="1655"/>
      <c r="J946" s="1655"/>
      <c r="K946" s="1655"/>
      <c r="L946" s="1655"/>
      <c r="M946" s="1655"/>
      <c r="N946" s="1655"/>
      <c r="O946" s="1655"/>
      <c r="P946" s="1655"/>
      <c r="Q946" s="1655"/>
    </row>
    <row r="947" spans="3:17" ht="15">
      <c r="C947" s="1655"/>
      <c r="D947" s="1740" t="s">
        <v>2431</v>
      </c>
      <c r="E947" s="1655"/>
      <c r="F947" s="1740" t="s">
        <v>2429</v>
      </c>
      <c r="G947" s="1655"/>
      <c r="H947" s="1655"/>
      <c r="I947" s="1655"/>
      <c r="J947" s="1655"/>
      <c r="K947" s="1655"/>
      <c r="L947" s="1655"/>
      <c r="M947" s="1655"/>
      <c r="N947" s="1655"/>
      <c r="O947" s="1655"/>
      <c r="P947" s="1655"/>
      <c r="Q947" s="1655"/>
    </row>
    <row r="948" spans="3:17" ht="15">
      <c r="C948" s="1655"/>
      <c r="D948" s="1740" t="s">
        <v>2432</v>
      </c>
      <c r="E948" s="1655"/>
      <c r="F948" s="1740" t="s">
        <v>20</v>
      </c>
      <c r="G948" s="1655"/>
      <c r="H948" s="1655"/>
      <c r="I948" s="1655"/>
      <c r="J948" s="1655"/>
      <c r="K948" s="1655"/>
      <c r="L948" s="1655"/>
      <c r="M948" s="1655"/>
      <c r="N948" s="1655"/>
      <c r="O948" s="1655"/>
      <c r="P948" s="1655"/>
      <c r="Q948" s="1655"/>
    </row>
    <row r="949" spans="3:17" ht="15">
      <c r="C949" s="2239" t="s">
        <v>2586</v>
      </c>
      <c r="D949" s="1740" t="s">
        <v>2428</v>
      </c>
      <c r="E949" s="1655"/>
      <c r="F949" s="1740" t="s">
        <v>2429</v>
      </c>
      <c r="G949" s="1655"/>
      <c r="H949" s="1655"/>
      <c r="I949" s="1655"/>
      <c r="J949" s="1655"/>
      <c r="K949" s="1655"/>
      <c r="L949" s="1655"/>
      <c r="M949" s="1655"/>
      <c r="N949" s="1655"/>
      <c r="O949" s="1655"/>
      <c r="P949" s="1655"/>
      <c r="Q949" s="1655"/>
    </row>
    <row r="950" spans="3:17" ht="15">
      <c r="C950" s="1655"/>
      <c r="D950" s="1740" t="s">
        <v>2430</v>
      </c>
      <c r="E950" s="1655"/>
      <c r="F950" s="1740" t="s">
        <v>2429</v>
      </c>
      <c r="G950" s="1655"/>
      <c r="H950" s="1655"/>
      <c r="I950" s="1655"/>
      <c r="J950" s="1655"/>
      <c r="K950" s="1655"/>
      <c r="L950" s="1655"/>
      <c r="M950" s="1655"/>
      <c r="N950" s="1655"/>
      <c r="O950" s="1655"/>
      <c r="P950" s="1655"/>
      <c r="Q950" s="1655"/>
    </row>
    <row r="951" spans="3:17" ht="15">
      <c r="C951" s="1655"/>
      <c r="D951" s="1740" t="s">
        <v>2431</v>
      </c>
      <c r="E951" s="1655"/>
      <c r="F951" s="1740" t="s">
        <v>2429</v>
      </c>
      <c r="G951" s="1655"/>
      <c r="H951" s="1655"/>
      <c r="I951" s="1655"/>
      <c r="J951" s="1655"/>
      <c r="K951" s="1655"/>
      <c r="L951" s="1655"/>
      <c r="M951" s="1655"/>
      <c r="N951" s="1655"/>
      <c r="O951" s="1655"/>
      <c r="P951" s="1655"/>
      <c r="Q951" s="1655"/>
    </row>
    <row r="952" spans="3:17" ht="15">
      <c r="C952" s="1655"/>
      <c r="D952" s="1740" t="s">
        <v>2432</v>
      </c>
      <c r="E952" s="1655"/>
      <c r="F952" s="1740" t="s">
        <v>20</v>
      </c>
      <c r="G952" s="1655"/>
      <c r="H952" s="1655"/>
      <c r="I952" s="1655"/>
      <c r="J952" s="1655"/>
      <c r="K952" s="1655"/>
      <c r="L952" s="1655"/>
      <c r="M952" s="1655"/>
      <c r="N952" s="1655"/>
      <c r="O952" s="1655"/>
      <c r="P952" s="1655"/>
      <c r="Q952" s="1655"/>
    </row>
    <row r="953" spans="3:17" ht="25.5">
      <c r="C953" s="2239" t="s">
        <v>2587</v>
      </c>
      <c r="D953" s="1740" t="s">
        <v>2428</v>
      </c>
      <c r="E953" s="1655"/>
      <c r="F953" s="1740" t="s">
        <v>2429</v>
      </c>
      <c r="G953" s="1655"/>
      <c r="H953" s="1655"/>
      <c r="I953" s="1655"/>
      <c r="J953" s="1655"/>
      <c r="K953" s="1655"/>
      <c r="L953" s="1655"/>
      <c r="M953" s="1655"/>
      <c r="N953" s="1655"/>
      <c r="O953" s="1655"/>
      <c r="P953" s="1655"/>
      <c r="Q953" s="1655"/>
    </row>
    <row r="954" spans="3:17" ht="15">
      <c r="C954" s="1655"/>
      <c r="D954" s="1740" t="s">
        <v>2430</v>
      </c>
      <c r="E954" s="1655"/>
      <c r="F954" s="1740" t="s">
        <v>2429</v>
      </c>
      <c r="G954" s="1655"/>
      <c r="H954" s="1655"/>
      <c r="I954" s="1655"/>
      <c r="J954" s="1655"/>
      <c r="K954" s="1655"/>
      <c r="L954" s="1655"/>
      <c r="M954" s="1655"/>
      <c r="N954" s="1655"/>
      <c r="O954" s="1655"/>
      <c r="P954" s="1655"/>
      <c r="Q954" s="1655"/>
    </row>
    <row r="955" spans="3:17" ht="15">
      <c r="C955" s="1655"/>
      <c r="D955" s="1740" t="s">
        <v>2431</v>
      </c>
      <c r="E955" s="1655"/>
      <c r="F955" s="1740" t="s">
        <v>2429</v>
      </c>
      <c r="G955" s="1655"/>
      <c r="H955" s="1655"/>
      <c r="I955" s="1655"/>
      <c r="J955" s="1655"/>
      <c r="K955" s="1655"/>
      <c r="L955" s="1655"/>
      <c r="M955" s="1655"/>
      <c r="N955" s="1655"/>
      <c r="O955" s="1655"/>
      <c r="P955" s="1655"/>
      <c r="Q955" s="1655"/>
    </row>
    <row r="956" spans="3:17" ht="15">
      <c r="C956" s="1655"/>
      <c r="D956" s="1740" t="s">
        <v>2432</v>
      </c>
      <c r="E956" s="1655"/>
      <c r="F956" s="1740" t="s">
        <v>20</v>
      </c>
      <c r="G956" s="1655"/>
      <c r="H956" s="1655"/>
      <c r="I956" s="1655"/>
      <c r="J956" s="1655"/>
      <c r="K956" s="1655"/>
      <c r="L956" s="1655"/>
      <c r="M956" s="1655"/>
      <c r="N956" s="1655"/>
      <c r="O956" s="1655"/>
      <c r="P956" s="1655"/>
      <c r="Q956" s="1655"/>
    </row>
    <row r="957" spans="3:17" ht="15">
      <c r="C957" s="2239" t="s">
        <v>2588</v>
      </c>
      <c r="D957" s="1740" t="s">
        <v>2428</v>
      </c>
      <c r="E957" s="1655"/>
      <c r="F957" s="1740" t="s">
        <v>2429</v>
      </c>
      <c r="G957" s="1655"/>
      <c r="H957" s="1655"/>
      <c r="I957" s="1655"/>
      <c r="J957" s="1655"/>
      <c r="K957" s="1655"/>
      <c r="L957" s="1655"/>
      <c r="M957" s="1655"/>
      <c r="N957" s="1655"/>
      <c r="O957" s="1655"/>
      <c r="P957" s="1655"/>
      <c r="Q957" s="1655"/>
    </row>
    <row r="958" spans="3:17" ht="15">
      <c r="C958" s="1655"/>
      <c r="D958" s="1740" t="s">
        <v>2430</v>
      </c>
      <c r="E958" s="1655"/>
      <c r="F958" s="1740" t="s">
        <v>2429</v>
      </c>
      <c r="G958" s="1655"/>
      <c r="H958" s="1655"/>
      <c r="I958" s="1655"/>
      <c r="J958" s="1655"/>
      <c r="K958" s="1655"/>
      <c r="L958" s="1655"/>
      <c r="M958" s="1655"/>
      <c r="N958" s="1655"/>
      <c r="O958" s="1655"/>
      <c r="P958" s="1655"/>
      <c r="Q958" s="1655"/>
    </row>
    <row r="959" spans="3:17" ht="15">
      <c r="C959" s="1655"/>
      <c r="D959" s="1740" t="s">
        <v>2431</v>
      </c>
      <c r="E959" s="1655"/>
      <c r="F959" s="1740" t="s">
        <v>2429</v>
      </c>
      <c r="G959" s="1655"/>
      <c r="H959" s="1655"/>
      <c r="I959" s="1655"/>
      <c r="J959" s="1655"/>
      <c r="K959" s="1655"/>
      <c r="L959" s="1655"/>
      <c r="M959" s="1655"/>
      <c r="N959" s="1655"/>
      <c r="O959" s="1655"/>
      <c r="P959" s="1655"/>
      <c r="Q959" s="1655"/>
    </row>
    <row r="960" spans="3:17" ht="15">
      <c r="C960" s="1655"/>
      <c r="D960" s="1740" t="s">
        <v>2432</v>
      </c>
      <c r="E960" s="1655"/>
      <c r="F960" s="1740" t="s">
        <v>20</v>
      </c>
      <c r="G960" s="1655"/>
      <c r="H960" s="1655"/>
      <c r="I960" s="1655"/>
      <c r="J960" s="1655"/>
      <c r="K960" s="1655"/>
      <c r="L960" s="1655"/>
      <c r="M960" s="1655"/>
      <c r="N960" s="1655"/>
      <c r="O960" s="1655"/>
      <c r="P960" s="1655"/>
      <c r="Q960" s="1655"/>
    </row>
    <row r="961" spans="3:17" ht="15">
      <c r="C961" s="2239" t="s">
        <v>2589</v>
      </c>
      <c r="D961" s="1740" t="s">
        <v>2428</v>
      </c>
      <c r="E961" s="1655"/>
      <c r="F961" s="1740" t="s">
        <v>2429</v>
      </c>
      <c r="G961" s="1655"/>
      <c r="H961" s="1655"/>
      <c r="I961" s="1655"/>
      <c r="J961" s="1655"/>
      <c r="K961" s="1655"/>
      <c r="L961" s="1655"/>
      <c r="M961" s="1655"/>
      <c r="N961" s="1655"/>
      <c r="O961" s="1655"/>
      <c r="P961" s="1655"/>
      <c r="Q961" s="1655"/>
    </row>
    <row r="962" spans="3:17" ht="15">
      <c r="C962" s="1655"/>
      <c r="D962" s="1740" t="s">
        <v>2430</v>
      </c>
      <c r="E962" s="1655"/>
      <c r="F962" s="1740" t="s">
        <v>2429</v>
      </c>
      <c r="G962" s="1655"/>
      <c r="H962" s="1655"/>
      <c r="I962" s="1655"/>
      <c r="J962" s="1655"/>
      <c r="K962" s="1655"/>
      <c r="L962" s="1655"/>
      <c r="M962" s="1655"/>
      <c r="N962" s="1655"/>
      <c r="O962" s="1655"/>
      <c r="P962" s="1655"/>
      <c r="Q962" s="1655"/>
    </row>
    <row r="963" spans="3:17" ht="15">
      <c r="C963" s="1655"/>
      <c r="D963" s="1740" t="s">
        <v>2431</v>
      </c>
      <c r="E963" s="1655"/>
      <c r="F963" s="1740" t="s">
        <v>2429</v>
      </c>
      <c r="G963" s="1655"/>
      <c r="H963" s="1655"/>
      <c r="I963" s="1655"/>
      <c r="J963" s="1655"/>
      <c r="K963" s="1655"/>
      <c r="L963" s="1655"/>
      <c r="M963" s="1655"/>
      <c r="N963" s="1655"/>
      <c r="O963" s="1655"/>
      <c r="P963" s="1655"/>
      <c r="Q963" s="1655"/>
    </row>
    <row r="964" spans="3:17" ht="15">
      <c r="C964" s="1655"/>
      <c r="D964" s="1740" t="s">
        <v>2432</v>
      </c>
      <c r="E964" s="1655"/>
      <c r="F964" s="1740" t="s">
        <v>20</v>
      </c>
      <c r="G964" s="1655"/>
      <c r="H964" s="1655"/>
      <c r="I964" s="1655"/>
      <c r="J964" s="1655"/>
      <c r="K964" s="1655"/>
      <c r="L964" s="1655"/>
      <c r="M964" s="1655"/>
      <c r="N964" s="1655"/>
      <c r="O964" s="1655"/>
      <c r="P964" s="1655"/>
      <c r="Q964" s="1655"/>
    </row>
    <row r="965" spans="3:17" ht="25.5">
      <c r="C965" s="2239" t="s">
        <v>2590</v>
      </c>
      <c r="D965" s="1740" t="s">
        <v>2428</v>
      </c>
      <c r="E965" s="1655"/>
      <c r="F965" s="1740" t="s">
        <v>2429</v>
      </c>
      <c r="G965" s="1655"/>
      <c r="H965" s="1655"/>
      <c r="I965" s="1655"/>
      <c r="J965" s="1655"/>
      <c r="K965" s="1655"/>
      <c r="L965" s="1655"/>
      <c r="M965" s="1655"/>
      <c r="N965" s="1655"/>
      <c r="O965" s="1655"/>
      <c r="P965" s="1655"/>
      <c r="Q965" s="1655"/>
    </row>
    <row r="966" spans="3:17" ht="15">
      <c r="C966" s="1655"/>
      <c r="D966" s="1740" t="s">
        <v>2430</v>
      </c>
      <c r="E966" s="1655"/>
      <c r="F966" s="1740" t="s">
        <v>2429</v>
      </c>
      <c r="G966" s="1655"/>
      <c r="H966" s="1655"/>
      <c r="I966" s="1655"/>
      <c r="J966" s="1655"/>
      <c r="K966" s="1655"/>
      <c r="L966" s="1655"/>
      <c r="M966" s="1655"/>
      <c r="N966" s="1655"/>
      <c r="O966" s="1655"/>
      <c r="P966" s="1655"/>
      <c r="Q966" s="1655"/>
    </row>
    <row r="967" spans="3:17" ht="15">
      <c r="C967" s="1655"/>
      <c r="D967" s="1740" t="s">
        <v>2431</v>
      </c>
      <c r="E967" s="1655"/>
      <c r="F967" s="1740" t="s">
        <v>2429</v>
      </c>
      <c r="G967" s="1655"/>
      <c r="H967" s="1655"/>
      <c r="I967" s="1655"/>
      <c r="J967" s="1655"/>
      <c r="K967" s="1655"/>
      <c r="L967" s="1655"/>
      <c r="M967" s="1655"/>
      <c r="N967" s="1655"/>
      <c r="O967" s="1655"/>
      <c r="P967" s="1655"/>
      <c r="Q967" s="1655"/>
    </row>
    <row r="968" spans="3:17" ht="15">
      <c r="C968" s="1655"/>
      <c r="D968" s="1740" t="s">
        <v>2432</v>
      </c>
      <c r="E968" s="1655"/>
      <c r="F968" s="1740" t="s">
        <v>20</v>
      </c>
      <c r="G968" s="1655"/>
      <c r="H968" s="1655"/>
      <c r="I968" s="1655"/>
      <c r="J968" s="1655"/>
      <c r="K968" s="1655"/>
      <c r="L968" s="1655"/>
      <c r="M968" s="1655"/>
      <c r="N968" s="1655"/>
      <c r="O968" s="1655"/>
      <c r="P968" s="1655"/>
      <c r="Q968" s="1655"/>
    </row>
    <row r="969" spans="3:17" ht="15">
      <c r="C969" s="2239" t="s">
        <v>2591</v>
      </c>
      <c r="D969" s="1740" t="s">
        <v>2428</v>
      </c>
      <c r="E969" s="1655"/>
      <c r="F969" s="1740" t="s">
        <v>2429</v>
      </c>
      <c r="G969" s="1655"/>
      <c r="H969" s="1655"/>
      <c r="I969" s="1655"/>
      <c r="J969" s="1655"/>
      <c r="K969" s="1655"/>
      <c r="L969" s="1655"/>
      <c r="M969" s="1655"/>
      <c r="N969" s="1655"/>
      <c r="O969" s="1655"/>
      <c r="P969" s="1655"/>
      <c r="Q969" s="1655"/>
    </row>
    <row r="970" spans="3:17" ht="15">
      <c r="C970" s="1655"/>
      <c r="D970" s="1740" t="s">
        <v>2430</v>
      </c>
      <c r="E970" s="1655"/>
      <c r="F970" s="1740" t="s">
        <v>2429</v>
      </c>
      <c r="G970" s="1655"/>
      <c r="H970" s="1655"/>
      <c r="I970" s="1655"/>
      <c r="J970" s="1655"/>
      <c r="K970" s="1655"/>
      <c r="L970" s="1655"/>
      <c r="M970" s="1655"/>
      <c r="N970" s="1655"/>
      <c r="O970" s="1655"/>
      <c r="P970" s="1655"/>
      <c r="Q970" s="1655"/>
    </row>
    <row r="971" spans="3:17" ht="15">
      <c r="C971" s="1655"/>
      <c r="D971" s="1740" t="s">
        <v>2431</v>
      </c>
      <c r="E971" s="1655"/>
      <c r="F971" s="1740" t="s">
        <v>2429</v>
      </c>
      <c r="G971" s="1655"/>
      <c r="H971" s="1655"/>
      <c r="I971" s="1655"/>
      <c r="J971" s="1655"/>
      <c r="K971" s="1655"/>
      <c r="L971" s="1655"/>
      <c r="M971" s="1655"/>
      <c r="N971" s="1655"/>
      <c r="O971" s="1655"/>
      <c r="P971" s="1655"/>
      <c r="Q971" s="1655"/>
    </row>
    <row r="972" spans="3:17" ht="15">
      <c r="C972" s="1655"/>
      <c r="D972" s="1740" t="s">
        <v>2432</v>
      </c>
      <c r="E972" s="1655"/>
      <c r="F972" s="1740" t="s">
        <v>20</v>
      </c>
      <c r="G972" s="1655"/>
      <c r="H972" s="1655"/>
      <c r="I972" s="1655"/>
      <c r="J972" s="1655"/>
      <c r="K972" s="1655"/>
      <c r="L972" s="1655"/>
      <c r="M972" s="1655"/>
      <c r="N972" s="1655"/>
      <c r="O972" s="1655"/>
      <c r="P972" s="1655"/>
      <c r="Q972" s="1655"/>
    </row>
    <row r="973" spans="3:17" ht="15">
      <c r="C973" s="2239" t="s">
        <v>2592</v>
      </c>
      <c r="D973" s="1740" t="s">
        <v>2428</v>
      </c>
      <c r="E973" s="1655"/>
      <c r="F973" s="1740" t="s">
        <v>2429</v>
      </c>
      <c r="G973" s="1655"/>
      <c r="H973" s="1655"/>
      <c r="I973" s="1655"/>
      <c r="J973" s="1655"/>
      <c r="K973" s="1655"/>
      <c r="L973" s="1655"/>
      <c r="M973" s="1655"/>
      <c r="N973" s="1655"/>
      <c r="O973" s="1655"/>
      <c r="P973" s="1655"/>
      <c r="Q973" s="1655"/>
    </row>
    <row r="974" spans="3:17" ht="15">
      <c r="C974" s="1655"/>
      <c r="D974" s="1740" t="s">
        <v>2430</v>
      </c>
      <c r="E974" s="1655"/>
      <c r="F974" s="1740" t="s">
        <v>2429</v>
      </c>
      <c r="G974" s="1655"/>
      <c r="H974" s="1655"/>
      <c r="I974" s="1655"/>
      <c r="J974" s="1655"/>
      <c r="K974" s="1655"/>
      <c r="L974" s="1655"/>
      <c r="M974" s="1655"/>
      <c r="N974" s="1655"/>
      <c r="O974" s="1655"/>
      <c r="P974" s="1655"/>
      <c r="Q974" s="1655"/>
    </row>
    <row r="975" spans="3:17" ht="15">
      <c r="C975" s="1655"/>
      <c r="D975" s="1740" t="s">
        <v>2431</v>
      </c>
      <c r="E975" s="1655"/>
      <c r="F975" s="1740" t="s">
        <v>2429</v>
      </c>
      <c r="G975" s="1655"/>
      <c r="H975" s="1655"/>
      <c r="I975" s="1655"/>
      <c r="J975" s="1655"/>
      <c r="K975" s="1655"/>
      <c r="L975" s="1655"/>
      <c r="M975" s="1655"/>
      <c r="N975" s="1655"/>
      <c r="O975" s="1655"/>
      <c r="P975" s="1655"/>
      <c r="Q975" s="1655"/>
    </row>
    <row r="976" spans="3:17" ht="15">
      <c r="C976" s="1655"/>
      <c r="D976" s="1740" t="s">
        <v>2432</v>
      </c>
      <c r="E976" s="1655"/>
      <c r="F976" s="1740" t="s">
        <v>20</v>
      </c>
      <c r="G976" s="1655"/>
      <c r="H976" s="1655"/>
      <c r="I976" s="1655"/>
      <c r="J976" s="1655"/>
      <c r="K976" s="1655"/>
      <c r="L976" s="1655"/>
      <c r="M976" s="1655"/>
      <c r="N976" s="1655"/>
      <c r="O976" s="1655"/>
      <c r="P976" s="1655"/>
      <c r="Q976" s="1655"/>
    </row>
    <row r="977" spans="3:17" ht="15">
      <c r="C977" s="2239" t="s">
        <v>2593</v>
      </c>
      <c r="D977" s="1740" t="s">
        <v>2428</v>
      </c>
      <c r="E977" s="1655"/>
      <c r="F977" s="1740" t="s">
        <v>2429</v>
      </c>
      <c r="G977" s="1655"/>
      <c r="H977" s="1655"/>
      <c r="I977" s="1655"/>
      <c r="J977" s="1655"/>
      <c r="K977" s="1655"/>
      <c r="L977" s="1655"/>
      <c r="M977" s="1655"/>
      <c r="N977" s="1655"/>
      <c r="O977" s="1655"/>
      <c r="P977" s="1655"/>
      <c r="Q977" s="1655"/>
    </row>
    <row r="978" spans="3:17" ht="15">
      <c r="C978" s="2239"/>
      <c r="D978" s="1740" t="s">
        <v>2430</v>
      </c>
      <c r="E978" s="1655"/>
      <c r="F978" s="1740" t="s">
        <v>2429</v>
      </c>
      <c r="G978" s="1655"/>
      <c r="H978" s="1655"/>
      <c r="I978" s="1655"/>
      <c r="J978" s="1655"/>
      <c r="K978" s="1655"/>
      <c r="L978" s="1655"/>
      <c r="M978" s="1655"/>
      <c r="N978" s="1655"/>
      <c r="O978" s="1655"/>
      <c r="P978" s="1655"/>
      <c r="Q978" s="1655"/>
    </row>
    <row r="979" spans="3:17" ht="15">
      <c r="C979" s="2239"/>
      <c r="D979" s="1740" t="s">
        <v>2431</v>
      </c>
      <c r="E979" s="1655"/>
      <c r="F979" s="1740" t="s">
        <v>2429</v>
      </c>
      <c r="G979" s="1655"/>
      <c r="H979" s="1655"/>
      <c r="I979" s="1655"/>
      <c r="J979" s="1655"/>
      <c r="K979" s="1655"/>
      <c r="L979" s="1655"/>
      <c r="M979" s="1655"/>
      <c r="N979" s="1655"/>
      <c r="O979" s="1655"/>
      <c r="P979" s="1655"/>
      <c r="Q979" s="1655"/>
    </row>
    <row r="980" spans="3:17" ht="15">
      <c r="C980" s="1655"/>
      <c r="D980" s="1740" t="s">
        <v>2432</v>
      </c>
      <c r="E980" s="1655"/>
      <c r="F980" s="1740" t="s">
        <v>20</v>
      </c>
      <c r="G980" s="1655"/>
      <c r="H980" s="1655"/>
      <c r="I980" s="1655"/>
      <c r="J980" s="1655"/>
      <c r="K980" s="1655"/>
      <c r="L980" s="1655"/>
      <c r="M980" s="1655"/>
      <c r="N980" s="1655"/>
      <c r="O980" s="1655"/>
      <c r="P980" s="1655"/>
      <c r="Q980" s="1655"/>
    </row>
    <row r="981" spans="3:17" ht="15">
      <c r="C981" s="2239" t="s">
        <v>2594</v>
      </c>
      <c r="D981" s="1740" t="s">
        <v>2428</v>
      </c>
      <c r="E981" s="1655"/>
      <c r="F981" s="1740" t="s">
        <v>2429</v>
      </c>
      <c r="G981" s="1655"/>
      <c r="H981" s="1655"/>
      <c r="I981" s="1655"/>
      <c r="J981" s="1655"/>
      <c r="K981" s="1655"/>
      <c r="L981" s="1655"/>
      <c r="M981" s="1655"/>
      <c r="N981" s="1655"/>
      <c r="O981" s="1655"/>
      <c r="P981" s="1655"/>
      <c r="Q981" s="1655"/>
    </row>
    <row r="982" spans="3:17" ht="15">
      <c r="C982" s="1655"/>
      <c r="D982" s="1740" t="s">
        <v>2430</v>
      </c>
      <c r="E982" s="1655"/>
      <c r="F982" s="1740" t="s">
        <v>2429</v>
      </c>
      <c r="G982" s="1655"/>
      <c r="H982" s="1655"/>
      <c r="I982" s="1655"/>
      <c r="J982" s="1655"/>
      <c r="K982" s="1655"/>
      <c r="L982" s="1655"/>
      <c r="M982" s="1655"/>
      <c r="N982" s="1655"/>
      <c r="O982" s="1655"/>
      <c r="P982" s="1655"/>
      <c r="Q982" s="1655"/>
    </row>
    <row r="983" spans="3:17" ht="15">
      <c r="C983" s="1655"/>
      <c r="D983" s="1740" t="s">
        <v>2431</v>
      </c>
      <c r="E983" s="1655"/>
      <c r="F983" s="1740" t="s">
        <v>2429</v>
      </c>
      <c r="G983" s="1655"/>
      <c r="H983" s="1655"/>
      <c r="I983" s="1655"/>
      <c r="J983" s="1655"/>
      <c r="K983" s="1655"/>
      <c r="L983" s="1655"/>
      <c r="M983" s="1655"/>
      <c r="N983" s="1655"/>
      <c r="O983" s="1655"/>
      <c r="P983" s="1655"/>
      <c r="Q983" s="1655"/>
    </row>
    <row r="984" spans="3:17" ht="15">
      <c r="C984" s="1655"/>
      <c r="D984" s="1740" t="s">
        <v>2432</v>
      </c>
      <c r="E984" s="1655"/>
      <c r="F984" s="1740" t="s">
        <v>20</v>
      </c>
      <c r="G984" s="1655"/>
      <c r="H984" s="1655"/>
      <c r="I984" s="1655"/>
      <c r="J984" s="1655"/>
      <c r="K984" s="1655"/>
      <c r="L984" s="1655"/>
      <c r="M984" s="1655"/>
      <c r="N984" s="1655"/>
      <c r="O984" s="1655"/>
      <c r="P984" s="1655"/>
      <c r="Q984" s="1655"/>
    </row>
    <row r="1000496" spans="1:1">
      <c r="A1000496" t="s">
        <v>993</v>
      </c>
    </row>
    <row r="1000497" spans="1:1">
      <c r="A1000497" t="s">
        <v>238</v>
      </c>
    </row>
    <row r="1000498" spans="1:1">
      <c r="A1000498" t="s">
        <v>237</v>
      </c>
    </row>
    <row r="1000499" spans="1:1">
      <c r="A1000499" t="s">
        <v>236</v>
      </c>
    </row>
    <row r="1000500" spans="1:1">
      <c r="A1000500" t="s">
        <v>4</v>
      </c>
    </row>
    <row r="1000501" spans="1:1">
      <c r="A1000501" t="s">
        <v>235</v>
      </c>
    </row>
  </sheetData>
  <dataValidations count="1">
    <dataValidation type="list" allowBlank="1" showInputMessage="1" showErrorMessage="1" sqref="A1">
      <formula1>$A$1000496:$A$1000501</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sheetPr>
    <tabColor theme="2" tint="-0.249977111117893"/>
  </sheetPr>
  <dimension ref="A1"/>
  <sheetViews>
    <sheetView workbookViewId="0">
      <selection activeCell="D5" sqref="D5"/>
    </sheetView>
  </sheetViews>
  <sheetFormatPr defaultRowHeight="12.75"/>
  <sheetData>
    <row r="1" spans="1:1">
      <c r="A1" t="s">
        <v>2940</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2" tint="-0.249977111117893"/>
  </sheetPr>
  <dimension ref="A1:Z47"/>
  <sheetViews>
    <sheetView topLeftCell="A3" zoomScale="80" zoomScaleNormal="80" workbookViewId="0">
      <selection activeCell="E19" sqref="E19:I40"/>
    </sheetView>
  </sheetViews>
  <sheetFormatPr defaultRowHeight="12.75"/>
  <cols>
    <col min="1" max="1" width="26.75" style="2255" customWidth="1"/>
    <col min="2" max="2" width="25.125" style="2262" customWidth="1"/>
    <col min="3" max="3" width="23.875" style="2255" customWidth="1"/>
    <col min="4" max="4" width="33.5" style="2255" customWidth="1"/>
    <col min="5" max="5" width="25.75" style="2255" customWidth="1"/>
    <col min="6" max="6" width="9" style="2255"/>
    <col min="7" max="7" width="7.25" style="2255" customWidth="1"/>
    <col min="8" max="16384" width="9" style="2255"/>
  </cols>
  <sheetData>
    <row r="1" spans="1:26" customFormat="1" ht="24.75">
      <c r="A1" s="1720" t="s">
        <v>235</v>
      </c>
      <c r="B1" s="2216" t="s">
        <v>1745</v>
      </c>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row>
    <row r="2" spans="1:26" customFormat="1" ht="24.75">
      <c r="A2" s="1721" t="s">
        <v>1793</v>
      </c>
      <c r="B2" s="2216" t="s">
        <v>1745</v>
      </c>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row>
    <row r="3" spans="1:26" customFormat="1" ht="24.75">
      <c r="A3" s="1722" t="s">
        <v>1709</v>
      </c>
      <c r="B3" s="2217" t="s">
        <v>1745</v>
      </c>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row>
    <row r="4" spans="1:26" customFormat="1">
      <c r="A4" s="1737"/>
      <c r="B4" s="2218"/>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row>
    <row r="5" spans="1:26" customFormat="1">
      <c r="A5" s="1659" t="s">
        <v>2595</v>
      </c>
      <c r="B5" s="1735"/>
    </row>
    <row r="6" spans="1:26" customFormat="1">
      <c r="B6" s="1735"/>
    </row>
    <row r="7" spans="1:26" customFormat="1" ht="15">
      <c r="B7" s="1735"/>
      <c r="H7" s="1723" t="s">
        <v>152</v>
      </c>
      <c r="I7" s="1724"/>
      <c r="J7" s="1723" t="s">
        <v>151</v>
      </c>
      <c r="K7" s="1732"/>
      <c r="L7" s="1732"/>
      <c r="M7" s="1732"/>
      <c r="N7" s="1732"/>
      <c r="O7" s="1732"/>
      <c r="P7" s="1732"/>
      <c r="Q7" s="1732"/>
    </row>
    <row r="8" spans="1:26" customFormat="1" ht="30">
      <c r="B8" s="2246" t="s">
        <v>2596</v>
      </c>
      <c r="C8" s="2247" t="s">
        <v>2597</v>
      </c>
      <c r="D8" s="2247" t="s">
        <v>242</v>
      </c>
      <c r="E8" s="2247" t="s">
        <v>241</v>
      </c>
      <c r="F8" s="1740" t="s">
        <v>240</v>
      </c>
      <c r="G8" s="1726" t="s">
        <v>2598</v>
      </c>
      <c r="H8" s="1725">
        <v>2012</v>
      </c>
      <c r="I8" s="1725">
        <v>2013</v>
      </c>
      <c r="J8" s="1725">
        <v>2014</v>
      </c>
      <c r="K8" s="1725">
        <v>2015</v>
      </c>
      <c r="L8" s="1725">
        <v>2016</v>
      </c>
      <c r="M8" s="1725">
        <v>2017</v>
      </c>
      <c r="N8" s="1725">
        <v>2018</v>
      </c>
      <c r="O8" s="1725">
        <v>2019</v>
      </c>
      <c r="P8" s="1725">
        <v>2020</v>
      </c>
      <c r="Q8" s="1725">
        <v>2021</v>
      </c>
    </row>
    <row r="9" spans="1:26" customFormat="1" ht="25.5">
      <c r="B9" s="2248" t="s">
        <v>2599</v>
      </c>
      <c r="C9" s="2249" t="s">
        <v>2600</v>
      </c>
      <c r="D9" s="2249" t="s">
        <v>1822</v>
      </c>
      <c r="E9" s="2249"/>
      <c r="F9" s="1655" t="s">
        <v>20</v>
      </c>
      <c r="G9" s="1728">
        <f>SUM(J9:Q9)</f>
        <v>0</v>
      </c>
      <c r="H9" s="1731"/>
      <c r="I9" s="1731"/>
      <c r="J9" s="1731"/>
      <c r="K9" s="1731"/>
      <c r="L9" s="1731"/>
      <c r="M9" s="1731"/>
      <c r="N9" s="1731"/>
      <c r="O9" s="1731"/>
      <c r="P9" s="1731"/>
      <c r="Q9" s="1731"/>
    </row>
    <row r="10" spans="1:26" customFormat="1">
      <c r="B10" s="2248"/>
      <c r="C10" s="2249" t="s">
        <v>1745</v>
      </c>
      <c r="D10" s="2249" t="s">
        <v>1823</v>
      </c>
      <c r="E10" s="2249"/>
      <c r="F10" s="1655" t="s">
        <v>20</v>
      </c>
      <c r="G10" s="1728"/>
      <c r="H10" s="1731"/>
      <c r="I10" s="1731"/>
      <c r="J10" s="1731"/>
      <c r="K10" s="1731"/>
      <c r="L10" s="1731"/>
      <c r="M10" s="1731"/>
      <c r="N10" s="1731"/>
      <c r="O10" s="1731"/>
      <c r="P10" s="1731"/>
      <c r="Q10" s="1731"/>
    </row>
    <row r="11" spans="1:26" customFormat="1">
      <c r="B11" s="2248"/>
      <c r="C11" s="2249" t="s">
        <v>2601</v>
      </c>
      <c r="D11" s="2249" t="s">
        <v>1822</v>
      </c>
      <c r="E11" s="2249"/>
      <c r="F11" s="1655" t="s">
        <v>20</v>
      </c>
      <c r="G11" s="1728">
        <f>SUM(J11:Q11)</f>
        <v>0</v>
      </c>
      <c r="H11" s="1731"/>
      <c r="I11" s="1731"/>
      <c r="J11" s="1731"/>
      <c r="K11" s="1731"/>
      <c r="L11" s="1731"/>
      <c r="M11" s="1731"/>
      <c r="N11" s="1731"/>
      <c r="O11" s="1731"/>
      <c r="P11" s="1731"/>
      <c r="Q11" s="1731"/>
    </row>
    <row r="12" spans="1:26" customFormat="1">
      <c r="B12" s="2248"/>
      <c r="C12" s="2249" t="s">
        <v>2602</v>
      </c>
      <c r="D12" s="2249" t="s">
        <v>1823</v>
      </c>
      <c r="E12" s="2249"/>
      <c r="F12" s="1655" t="s">
        <v>20</v>
      </c>
      <c r="G12" s="1728">
        <f>SUM(J12:Q12)</f>
        <v>0</v>
      </c>
      <c r="H12" s="1731"/>
      <c r="I12" s="1731"/>
      <c r="J12" s="1731"/>
      <c r="K12" s="1731"/>
      <c r="L12" s="1731"/>
      <c r="M12" s="1731"/>
      <c r="N12" s="1731"/>
      <c r="O12" s="1731"/>
      <c r="P12" s="1731"/>
      <c r="Q12" s="1731"/>
    </row>
    <row r="13" spans="1:26" customFormat="1">
      <c r="B13" s="2248"/>
      <c r="C13" s="2249" t="s">
        <v>2603</v>
      </c>
      <c r="D13" s="2249" t="s">
        <v>2604</v>
      </c>
      <c r="E13" s="2249"/>
      <c r="F13" s="1655" t="s">
        <v>20</v>
      </c>
      <c r="G13" s="1728"/>
      <c r="H13" s="1731"/>
      <c r="I13" s="1731"/>
      <c r="J13" s="1731"/>
      <c r="K13" s="1731"/>
      <c r="L13" s="1731"/>
      <c r="M13" s="1731"/>
      <c r="N13" s="1731"/>
      <c r="O13" s="1731"/>
      <c r="P13" s="1731"/>
      <c r="Q13" s="1731"/>
    </row>
    <row r="14" spans="1:26" customFormat="1">
      <c r="B14" s="2248"/>
      <c r="C14" s="2249" t="s">
        <v>2605</v>
      </c>
      <c r="D14" s="2249" t="s">
        <v>1823</v>
      </c>
      <c r="E14" s="2249"/>
      <c r="F14" s="1655" t="s">
        <v>20</v>
      </c>
      <c r="G14" s="1728"/>
      <c r="H14" s="1731"/>
      <c r="I14" s="1731"/>
      <c r="J14" s="1731"/>
      <c r="K14" s="1731"/>
      <c r="L14" s="1731"/>
      <c r="M14" s="1731"/>
      <c r="N14" s="1731"/>
      <c r="O14" s="1731"/>
      <c r="P14" s="1731"/>
      <c r="Q14" s="1731"/>
    </row>
    <row r="15" spans="1:26" customFormat="1">
      <c r="B15" s="2248"/>
      <c r="C15" s="2249" t="s">
        <v>2606</v>
      </c>
      <c r="D15" s="2249"/>
      <c r="E15" s="2249"/>
      <c r="F15" s="1655" t="s">
        <v>20</v>
      </c>
      <c r="G15" s="1728">
        <f>SUM(J15:Q15)</f>
        <v>0</v>
      </c>
      <c r="H15" s="1731"/>
      <c r="I15" s="1731"/>
      <c r="J15" s="1731"/>
      <c r="K15" s="1731"/>
      <c r="L15" s="1731"/>
      <c r="M15" s="1731"/>
      <c r="N15" s="1731"/>
      <c r="O15" s="1731"/>
      <c r="P15" s="1731"/>
      <c r="Q15" s="1731"/>
    </row>
    <row r="16" spans="1:26" customFormat="1">
      <c r="B16" s="2248"/>
      <c r="C16" s="2249" t="s">
        <v>2607</v>
      </c>
      <c r="D16" s="2250"/>
      <c r="E16" s="2249"/>
      <c r="F16" s="1655" t="s">
        <v>20</v>
      </c>
      <c r="G16" s="1728">
        <f>SUM(J16:Q16)</f>
        <v>0</v>
      </c>
      <c r="H16" s="2251">
        <f t="shared" ref="H16:Q16" si="0">SUM(H9:H15)</f>
        <v>0</v>
      </c>
      <c r="I16" s="2251">
        <f t="shared" si="0"/>
        <v>0</v>
      </c>
      <c r="J16" s="2251">
        <f t="shared" si="0"/>
        <v>0</v>
      </c>
      <c r="K16" s="2251">
        <f t="shared" si="0"/>
        <v>0</v>
      </c>
      <c r="L16" s="2251">
        <f t="shared" si="0"/>
        <v>0</v>
      </c>
      <c r="M16" s="2251">
        <f t="shared" si="0"/>
        <v>0</v>
      </c>
      <c r="N16" s="2251">
        <f t="shared" si="0"/>
        <v>0</v>
      </c>
      <c r="O16" s="2251">
        <f t="shared" si="0"/>
        <v>0</v>
      </c>
      <c r="P16" s="2251">
        <f t="shared" si="0"/>
        <v>0</v>
      </c>
      <c r="Q16" s="2251">
        <f t="shared" si="0"/>
        <v>0</v>
      </c>
    </row>
    <row r="17" spans="2:17" customFormat="1">
      <c r="B17" s="2248"/>
      <c r="C17" s="2249" t="s">
        <v>2608</v>
      </c>
      <c r="D17" s="2250"/>
      <c r="E17" s="2249"/>
      <c r="F17" s="1655" t="s">
        <v>20</v>
      </c>
      <c r="G17" s="1728"/>
      <c r="H17" s="2251"/>
      <c r="I17" s="2251"/>
      <c r="J17" s="2251"/>
      <c r="K17" s="2251"/>
      <c r="L17" s="2251"/>
      <c r="M17" s="2251"/>
      <c r="N17" s="2251"/>
      <c r="O17" s="2251"/>
      <c r="P17" s="2251"/>
      <c r="Q17" s="2251"/>
    </row>
    <row r="18" spans="2:17" customFormat="1">
      <c r="B18" s="2248"/>
      <c r="C18" s="2249" t="s">
        <v>2609</v>
      </c>
      <c r="D18" s="2250"/>
      <c r="E18" s="2249"/>
      <c r="F18" s="1655" t="s">
        <v>20</v>
      </c>
      <c r="G18" s="1728"/>
      <c r="H18" s="2251"/>
      <c r="I18" s="2251"/>
      <c r="J18" s="2251"/>
      <c r="K18" s="2251"/>
      <c r="L18" s="2251"/>
      <c r="M18" s="2251"/>
      <c r="N18" s="2251"/>
      <c r="O18" s="2251"/>
      <c r="P18" s="2251"/>
      <c r="Q18" s="2251"/>
    </row>
    <row r="19" spans="2:17" customFormat="1">
      <c r="B19" s="2248"/>
      <c r="C19" s="2249" t="s">
        <v>8</v>
      </c>
      <c r="D19" s="2249"/>
      <c r="E19" s="2249"/>
      <c r="F19" s="1655" t="s">
        <v>20</v>
      </c>
      <c r="G19" s="1728">
        <f>SUM(J19:Q19)</f>
        <v>0</v>
      </c>
      <c r="H19" s="1745">
        <f>SUM(H9:H18)</f>
        <v>0</v>
      </c>
      <c r="I19" s="1745">
        <f t="shared" ref="I19:Q19" si="1">SUM(I9:I18)</f>
        <v>0</v>
      </c>
      <c r="J19" s="1745">
        <f t="shared" si="1"/>
        <v>0</v>
      </c>
      <c r="K19" s="1745">
        <f t="shared" si="1"/>
        <v>0</v>
      </c>
      <c r="L19" s="1745">
        <f t="shared" si="1"/>
        <v>0</v>
      </c>
      <c r="M19" s="1745">
        <f t="shared" si="1"/>
        <v>0</v>
      </c>
      <c r="N19" s="1745">
        <f t="shared" si="1"/>
        <v>0</v>
      </c>
      <c r="O19" s="1745">
        <f t="shared" si="1"/>
        <v>0</v>
      </c>
      <c r="P19" s="1745">
        <f t="shared" si="1"/>
        <v>0</v>
      </c>
      <c r="Q19" s="1745">
        <f t="shared" si="1"/>
        <v>0</v>
      </c>
    </row>
    <row r="20" spans="2:17" customFormat="1" ht="25.5">
      <c r="B20" s="2248" t="s">
        <v>2610</v>
      </c>
      <c r="C20" s="2249" t="s">
        <v>2611</v>
      </c>
      <c r="D20" s="2249"/>
      <c r="E20" s="2249"/>
      <c r="F20" s="1655" t="s">
        <v>20</v>
      </c>
      <c r="G20" s="1728">
        <f>SUM(J20:Q20)</f>
        <v>0</v>
      </c>
      <c r="H20" s="1731"/>
      <c r="I20" s="1731"/>
      <c r="J20" s="1731"/>
      <c r="K20" s="1731"/>
      <c r="L20" s="1731"/>
      <c r="M20" s="1731"/>
      <c r="N20" s="1731"/>
      <c r="O20" s="1731"/>
      <c r="P20" s="1731"/>
      <c r="Q20" s="1731"/>
    </row>
    <row r="21" spans="2:17" customFormat="1">
      <c r="B21" s="2248"/>
      <c r="C21" s="2249" t="s">
        <v>2612</v>
      </c>
      <c r="D21" s="2249"/>
      <c r="E21" s="2249"/>
      <c r="F21" s="1655" t="s">
        <v>20</v>
      </c>
      <c r="G21" s="1728">
        <f>SUM(J21:Q21)</f>
        <v>0</v>
      </c>
      <c r="H21" s="1731"/>
      <c r="I21" s="1731"/>
      <c r="J21" s="1731"/>
      <c r="K21" s="1731"/>
      <c r="L21" s="1731"/>
      <c r="M21" s="1731"/>
      <c r="N21" s="1731"/>
      <c r="O21" s="1731"/>
      <c r="P21" s="1731"/>
      <c r="Q21" s="1731"/>
    </row>
    <row r="22" spans="2:17" customFormat="1">
      <c r="B22" s="2248"/>
      <c r="C22" s="2249" t="s">
        <v>2613</v>
      </c>
      <c r="D22" s="2249" t="s">
        <v>1822</v>
      </c>
      <c r="E22" s="2249"/>
      <c r="F22" s="1655" t="s">
        <v>20</v>
      </c>
      <c r="G22" s="1728"/>
      <c r="H22" s="1731"/>
      <c r="I22" s="1731"/>
      <c r="J22" s="1731"/>
      <c r="K22" s="1731"/>
      <c r="L22" s="1731"/>
      <c r="M22" s="1731"/>
      <c r="N22" s="1731"/>
      <c r="O22" s="1731"/>
      <c r="P22" s="1731"/>
      <c r="Q22" s="1731"/>
    </row>
    <row r="23" spans="2:17" customFormat="1">
      <c r="B23" s="2248"/>
      <c r="C23" s="2249" t="s">
        <v>2613</v>
      </c>
      <c r="D23" s="2249" t="s">
        <v>1823</v>
      </c>
      <c r="E23" s="2249"/>
      <c r="F23" s="1655" t="s">
        <v>20</v>
      </c>
      <c r="G23" s="1728"/>
      <c r="H23" s="1731"/>
      <c r="I23" s="1731"/>
      <c r="J23" s="1731"/>
      <c r="K23" s="1731"/>
      <c r="L23" s="1731"/>
      <c r="M23" s="1731"/>
      <c r="N23" s="1731"/>
      <c r="O23" s="1731"/>
      <c r="P23" s="1731"/>
      <c r="Q23" s="1731"/>
    </row>
    <row r="24" spans="2:17" customFormat="1">
      <c r="B24" s="2248"/>
      <c r="C24" s="2249" t="s">
        <v>2614</v>
      </c>
      <c r="D24" s="2250"/>
      <c r="E24" s="2249"/>
      <c r="F24" s="1655" t="s">
        <v>20</v>
      </c>
      <c r="G24" s="1728">
        <f t="shared" ref="G24:G28" si="2">SUM(J24:Q24)</f>
        <v>0</v>
      </c>
      <c r="H24" s="2251">
        <f t="shared" ref="H24:Q24" si="3">SUM(H19:H21)</f>
        <v>0</v>
      </c>
      <c r="I24" s="2251">
        <f t="shared" si="3"/>
        <v>0</v>
      </c>
      <c r="J24" s="2251">
        <f t="shared" si="3"/>
        <v>0</v>
      </c>
      <c r="K24" s="2251">
        <f t="shared" si="3"/>
        <v>0</v>
      </c>
      <c r="L24" s="2251">
        <f t="shared" si="3"/>
        <v>0</v>
      </c>
      <c r="M24" s="2251">
        <f t="shared" si="3"/>
        <v>0</v>
      </c>
      <c r="N24" s="2251">
        <f t="shared" si="3"/>
        <v>0</v>
      </c>
      <c r="O24" s="2251">
        <f t="shared" si="3"/>
        <v>0</v>
      </c>
      <c r="P24" s="2251">
        <f t="shared" si="3"/>
        <v>0</v>
      </c>
      <c r="Q24" s="2251">
        <f t="shared" si="3"/>
        <v>0</v>
      </c>
    </row>
    <row r="25" spans="2:17" customFormat="1">
      <c r="B25" s="2248"/>
      <c r="C25" s="2249" t="s">
        <v>2615</v>
      </c>
      <c r="D25" s="2249"/>
      <c r="E25" s="2249"/>
      <c r="F25" s="1655" t="s">
        <v>20</v>
      </c>
      <c r="G25" s="1728">
        <f t="shared" si="2"/>
        <v>0</v>
      </c>
      <c r="H25" s="1731"/>
      <c r="I25" s="1731"/>
      <c r="J25" s="1731"/>
      <c r="K25" s="1731"/>
      <c r="L25" s="1731"/>
      <c r="M25" s="1731"/>
      <c r="N25" s="1731"/>
      <c r="O25" s="1731"/>
      <c r="P25" s="1731"/>
      <c r="Q25" s="1731"/>
    </row>
    <row r="26" spans="2:17" customFormat="1">
      <c r="B26" s="2248"/>
      <c r="C26" s="2249" t="s">
        <v>2616</v>
      </c>
      <c r="D26" s="2249"/>
      <c r="E26" s="2249"/>
      <c r="F26" s="1655" t="s">
        <v>20</v>
      </c>
      <c r="G26" s="1728">
        <f t="shared" si="2"/>
        <v>0</v>
      </c>
      <c r="H26" s="1731"/>
      <c r="I26" s="1731"/>
      <c r="J26" s="1731"/>
      <c r="K26" s="1731"/>
      <c r="L26" s="1731"/>
      <c r="M26" s="1731"/>
      <c r="N26" s="1731"/>
      <c r="O26" s="1731"/>
      <c r="P26" s="1731"/>
      <c r="Q26" s="1731"/>
    </row>
    <row r="27" spans="2:17" customFormat="1">
      <c r="B27" s="2248"/>
      <c r="C27" s="2249" t="s">
        <v>8</v>
      </c>
      <c r="D27" s="2249"/>
      <c r="E27" s="2249"/>
      <c r="F27" s="1655" t="s">
        <v>20</v>
      </c>
      <c r="G27" s="1728">
        <f t="shared" si="2"/>
        <v>0</v>
      </c>
      <c r="H27" s="1745">
        <f>SUM(H20:H26)</f>
        <v>0</v>
      </c>
      <c r="I27" s="1745">
        <f t="shared" ref="I27:Q27" si="4">SUM(I20:I26)</f>
        <v>0</v>
      </c>
      <c r="J27" s="1745">
        <f t="shared" si="4"/>
        <v>0</v>
      </c>
      <c r="K27" s="1745">
        <f t="shared" si="4"/>
        <v>0</v>
      </c>
      <c r="L27" s="1745">
        <f t="shared" si="4"/>
        <v>0</v>
      </c>
      <c r="M27" s="1745">
        <f t="shared" si="4"/>
        <v>0</v>
      </c>
      <c r="N27" s="1745">
        <f t="shared" si="4"/>
        <v>0</v>
      </c>
      <c r="O27" s="1745">
        <f t="shared" si="4"/>
        <v>0</v>
      </c>
      <c r="P27" s="1745">
        <f t="shared" si="4"/>
        <v>0</v>
      </c>
      <c r="Q27" s="1745">
        <f t="shared" si="4"/>
        <v>0</v>
      </c>
    </row>
    <row r="28" spans="2:17" customFormat="1">
      <c r="B28" s="2248" t="s">
        <v>2617</v>
      </c>
      <c r="C28" s="2249"/>
      <c r="D28" s="2249"/>
      <c r="E28" s="2249"/>
      <c r="F28" s="1655" t="s">
        <v>20</v>
      </c>
      <c r="G28" s="1728">
        <f t="shared" si="2"/>
        <v>0</v>
      </c>
      <c r="H28" s="1745">
        <f t="shared" ref="H28:Q28" si="5">H27-H19</f>
        <v>0</v>
      </c>
      <c r="I28" s="1745">
        <f t="shared" si="5"/>
        <v>0</v>
      </c>
      <c r="J28" s="1745">
        <f t="shared" si="5"/>
        <v>0</v>
      </c>
      <c r="K28" s="1745">
        <f t="shared" si="5"/>
        <v>0</v>
      </c>
      <c r="L28" s="1745">
        <f t="shared" si="5"/>
        <v>0</v>
      </c>
      <c r="M28" s="1745">
        <f t="shared" si="5"/>
        <v>0</v>
      </c>
      <c r="N28" s="1745">
        <f t="shared" si="5"/>
        <v>0</v>
      </c>
      <c r="O28" s="1745">
        <f t="shared" si="5"/>
        <v>0</v>
      </c>
      <c r="P28" s="1745">
        <f t="shared" si="5"/>
        <v>0</v>
      </c>
      <c r="Q28" s="1745">
        <f t="shared" si="5"/>
        <v>0</v>
      </c>
    </row>
    <row r="29" spans="2:17" customFormat="1" ht="25.5">
      <c r="B29" s="1660" t="s">
        <v>2618</v>
      </c>
      <c r="C29" s="2249" t="s">
        <v>2619</v>
      </c>
      <c r="D29" s="2249"/>
      <c r="E29" s="2249"/>
      <c r="F29" s="1655" t="s">
        <v>20</v>
      </c>
      <c r="G29" s="1728">
        <f>SUM(J29:Q29)</f>
        <v>0</v>
      </c>
      <c r="H29" s="1731"/>
      <c r="I29" s="1731"/>
      <c r="J29" s="1731"/>
      <c r="K29" s="1731"/>
      <c r="L29" s="1731"/>
      <c r="M29" s="1731"/>
      <c r="N29" s="1731"/>
      <c r="O29" s="1731"/>
      <c r="P29" s="1731"/>
      <c r="Q29" s="1731"/>
    </row>
    <row r="30" spans="2:17" customFormat="1">
      <c r="B30" s="1660" t="s">
        <v>1745</v>
      </c>
      <c r="C30" s="2249" t="s">
        <v>2620</v>
      </c>
      <c r="D30" s="2249"/>
      <c r="E30" s="2249"/>
      <c r="F30" s="1655" t="s">
        <v>20</v>
      </c>
      <c r="G30" s="1728">
        <f>SUM(J30:Q30)</f>
        <v>0</v>
      </c>
      <c r="H30" s="1731"/>
      <c r="I30" s="1731"/>
      <c r="J30" s="1731"/>
      <c r="K30" s="1731"/>
      <c r="L30" s="1731"/>
      <c r="M30" s="1731"/>
      <c r="N30" s="1731"/>
      <c r="O30" s="1731"/>
      <c r="P30" s="1731"/>
      <c r="Q30" s="1731"/>
    </row>
    <row r="31" spans="2:17" customFormat="1">
      <c r="B31" s="1660" t="s">
        <v>1745</v>
      </c>
      <c r="C31" s="2249" t="s">
        <v>8</v>
      </c>
      <c r="D31" s="2249"/>
      <c r="E31" s="2249"/>
      <c r="F31" s="1655" t="s">
        <v>20</v>
      </c>
      <c r="G31" s="1728">
        <f>SUM(J31:Q31)</f>
        <v>0</v>
      </c>
      <c r="H31" s="1745">
        <f>SUM(H29:H30)</f>
        <v>0</v>
      </c>
      <c r="I31" s="1745">
        <f t="shared" ref="I31:Q31" si="6">SUM(I29:I30)</f>
        <v>0</v>
      </c>
      <c r="J31" s="1745">
        <f t="shared" si="6"/>
        <v>0</v>
      </c>
      <c r="K31" s="1745">
        <f t="shared" si="6"/>
        <v>0</v>
      </c>
      <c r="L31" s="1745">
        <f t="shared" si="6"/>
        <v>0</v>
      </c>
      <c r="M31" s="1745">
        <f t="shared" si="6"/>
        <v>0</v>
      </c>
      <c r="N31" s="1745">
        <f t="shared" si="6"/>
        <v>0</v>
      </c>
      <c r="O31" s="1745">
        <f t="shared" si="6"/>
        <v>0</v>
      </c>
      <c r="P31" s="1745">
        <f t="shared" si="6"/>
        <v>0</v>
      </c>
      <c r="Q31" s="1745">
        <f t="shared" si="6"/>
        <v>0</v>
      </c>
    </row>
    <row r="32" spans="2:17" customFormat="1">
      <c r="B32" s="2252"/>
      <c r="C32" s="2253"/>
    </row>
    <row r="33" spans="2:17">
      <c r="B33" s="2254"/>
    </row>
    <row r="34" spans="2:17">
      <c r="B34" s="2254"/>
      <c r="C34" s="2256"/>
      <c r="D34" s="2256"/>
      <c r="E34" s="2256"/>
      <c r="G34" s="2257"/>
      <c r="H34" s="2258"/>
      <c r="I34" s="2258"/>
      <c r="J34" s="2258"/>
      <c r="K34" s="2258"/>
      <c r="L34" s="2258"/>
      <c r="M34" s="2258"/>
      <c r="N34" s="2258"/>
      <c r="O34" s="2258"/>
      <c r="P34" s="2258"/>
      <c r="Q34" s="2258"/>
    </row>
    <row r="35" spans="2:17">
      <c r="B35" s="2254"/>
      <c r="C35" s="2256"/>
      <c r="D35" s="2256"/>
      <c r="E35" s="2256"/>
      <c r="G35" s="2257"/>
      <c r="H35" s="2258"/>
      <c r="I35" s="2258"/>
      <c r="J35" s="2258"/>
      <c r="K35" s="2258"/>
      <c r="L35" s="2258"/>
      <c r="M35" s="2258"/>
      <c r="N35" s="2258"/>
      <c r="O35" s="2258"/>
      <c r="P35" s="2258"/>
      <c r="Q35" s="2258"/>
    </row>
    <row r="36" spans="2:17">
      <c r="B36" s="2254"/>
      <c r="C36" s="2256"/>
      <c r="D36" s="2256"/>
      <c r="E36" s="2256"/>
      <c r="G36" s="2257"/>
      <c r="H36" s="2258"/>
      <c r="I36" s="2258"/>
      <c r="J36" s="2258"/>
      <c r="K36" s="2258"/>
      <c r="L36" s="2258"/>
      <c r="M36" s="2258"/>
      <c r="N36" s="2258"/>
      <c r="O36" s="2258"/>
      <c r="P36" s="2258"/>
      <c r="Q36" s="2258"/>
    </row>
    <row r="37" spans="2:17">
      <c r="B37" s="2254"/>
      <c r="C37" s="2256"/>
      <c r="D37" s="2256"/>
      <c r="E37" s="2256"/>
      <c r="G37" s="2257"/>
      <c r="H37" s="2258"/>
      <c r="I37" s="2258"/>
      <c r="J37" s="2258"/>
      <c r="K37" s="2258"/>
      <c r="L37" s="2258"/>
      <c r="M37" s="2258"/>
      <c r="N37" s="2258"/>
      <c r="O37" s="2258"/>
      <c r="P37" s="2258"/>
      <c r="Q37" s="2258"/>
    </row>
    <row r="38" spans="2:17">
      <c r="B38" s="2254"/>
      <c r="C38" s="2256"/>
      <c r="D38" s="2256"/>
      <c r="E38" s="2256"/>
      <c r="G38" s="2257"/>
      <c r="H38" s="2258"/>
      <c r="I38" s="2258"/>
      <c r="J38" s="2258"/>
      <c r="K38" s="2258"/>
      <c r="L38" s="2258"/>
      <c r="M38" s="2258"/>
      <c r="N38" s="2258"/>
      <c r="O38" s="2258"/>
      <c r="P38" s="2258"/>
      <c r="Q38" s="2258"/>
    </row>
    <row r="39" spans="2:17">
      <c r="B39" s="2259"/>
      <c r="C39" s="2260"/>
      <c r="G39" s="2257"/>
      <c r="H39" s="2258"/>
      <c r="I39" s="2258"/>
      <c r="J39" s="2258"/>
      <c r="K39" s="2258"/>
      <c r="L39" s="2258"/>
      <c r="M39" s="2258"/>
      <c r="N39" s="2258"/>
      <c r="O39" s="2258"/>
      <c r="P39" s="2258"/>
      <c r="Q39" s="2258"/>
    </row>
    <row r="40" spans="2:17">
      <c r="B40" s="2259"/>
      <c r="C40" s="2260"/>
      <c r="D40" s="2261"/>
      <c r="G40" s="2257"/>
      <c r="H40" s="2257"/>
      <c r="I40" s="2257"/>
      <c r="J40" s="2257"/>
      <c r="K40" s="2257"/>
      <c r="L40" s="2257"/>
      <c r="M40" s="2257"/>
      <c r="N40" s="2257"/>
      <c r="O40" s="2257"/>
      <c r="P40" s="2257"/>
      <c r="Q40" s="2257"/>
    </row>
    <row r="41" spans="2:17">
      <c r="B41" s="2259"/>
      <c r="G41" s="2257"/>
      <c r="H41" s="2258"/>
      <c r="I41" s="2258"/>
      <c r="J41" s="2258"/>
      <c r="K41" s="2258"/>
      <c r="L41" s="2258"/>
      <c r="M41" s="2258"/>
      <c r="N41" s="2258"/>
      <c r="O41" s="2258"/>
      <c r="P41" s="2258"/>
      <c r="Q41" s="2258"/>
    </row>
    <row r="42" spans="2:17">
      <c r="B42" s="2259"/>
      <c r="C42" s="2260"/>
      <c r="G42" s="2257"/>
      <c r="H42" s="2258"/>
      <c r="I42" s="2258"/>
      <c r="J42" s="2258"/>
      <c r="K42" s="2258"/>
      <c r="L42" s="2258"/>
      <c r="M42" s="2258"/>
      <c r="N42" s="2258"/>
      <c r="O42" s="2258"/>
      <c r="P42" s="2258"/>
      <c r="Q42" s="2258"/>
    </row>
    <row r="43" spans="2:17">
      <c r="B43" s="2259"/>
      <c r="C43" s="2260"/>
      <c r="D43" s="2261"/>
      <c r="G43" s="2257"/>
      <c r="H43" s="2257"/>
      <c r="I43" s="2257"/>
      <c r="J43" s="2257"/>
      <c r="K43" s="2257"/>
      <c r="L43" s="2257"/>
      <c r="M43" s="2257"/>
      <c r="N43" s="2257"/>
      <c r="O43" s="2257"/>
      <c r="P43" s="2257"/>
      <c r="Q43" s="2257"/>
    </row>
    <row r="44" spans="2:17">
      <c r="B44" s="2259"/>
      <c r="C44" s="2261"/>
      <c r="G44" s="2257"/>
      <c r="H44" s="2258"/>
      <c r="I44" s="2258"/>
      <c r="J44" s="2258"/>
      <c r="K44" s="2258"/>
      <c r="L44" s="2258"/>
      <c r="M44" s="2258"/>
      <c r="N44" s="2258"/>
      <c r="O44" s="2258"/>
      <c r="P44" s="2258"/>
      <c r="Q44" s="2258"/>
    </row>
    <row r="45" spans="2:17">
      <c r="B45" s="2259"/>
      <c r="D45" s="2261"/>
      <c r="G45" s="2257"/>
      <c r="H45" s="2257"/>
      <c r="I45" s="2257"/>
      <c r="J45" s="2257"/>
      <c r="K45" s="2257"/>
      <c r="L45" s="2257"/>
      <c r="M45" s="2257"/>
      <c r="N45" s="2257"/>
      <c r="O45" s="2257"/>
      <c r="P45" s="2257"/>
      <c r="Q45" s="2257"/>
    </row>
    <row r="47" spans="2:17">
      <c r="H47" s="2258"/>
      <c r="I47" s="2258"/>
      <c r="J47" s="2258"/>
      <c r="K47" s="2258"/>
      <c r="L47" s="2258"/>
      <c r="M47" s="2258"/>
      <c r="N47" s="2258"/>
      <c r="O47" s="2258"/>
      <c r="P47" s="2258"/>
      <c r="Q47" s="2258"/>
    </row>
  </sheetData>
  <dataValidations count="1">
    <dataValidation type="list" allowBlank="1" showInputMessage="1" showErrorMessage="1" sqref="A1">
      <formula1>$A$1000010:$A$1000015</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sheetPr>
    <tabColor theme="2" tint="-0.249977111117893"/>
  </sheetPr>
  <dimension ref="A1:V148"/>
  <sheetViews>
    <sheetView zoomScale="80" zoomScaleNormal="80" workbookViewId="0">
      <pane ySplit="8" topLeftCell="A141" activePane="bottomLeft" state="frozen"/>
      <selection activeCell="B9" sqref="B9"/>
      <selection pane="bottomLeft" sqref="A1:A3"/>
    </sheetView>
  </sheetViews>
  <sheetFormatPr defaultRowHeight="12.75"/>
  <cols>
    <col min="1" max="1" width="1.625" customWidth="1"/>
    <col min="2" max="2" width="42.5" bestFit="1" customWidth="1"/>
    <col min="3" max="3" width="21.125" bestFit="1" customWidth="1"/>
    <col min="4" max="4" width="31.625" customWidth="1"/>
    <col min="5" max="5" width="8.375" bestFit="1" customWidth="1"/>
    <col min="7" max="7" width="5.5" customWidth="1"/>
  </cols>
  <sheetData>
    <row r="1" spans="1:22" ht="24.75">
      <c r="A1" s="1720" t="s">
        <v>5</v>
      </c>
      <c r="B1" s="1743"/>
      <c r="C1" s="1743"/>
      <c r="D1" s="1743"/>
      <c r="E1" s="1743"/>
      <c r="F1" s="1743"/>
      <c r="G1" s="1743"/>
      <c r="H1" s="1743"/>
      <c r="I1" s="1824"/>
      <c r="J1" s="1824"/>
      <c r="K1" s="1824"/>
      <c r="L1" s="1824"/>
      <c r="M1" s="1824"/>
      <c r="N1" s="1824"/>
      <c r="O1" s="1824"/>
      <c r="P1" s="1743"/>
      <c r="Q1" s="1743"/>
    </row>
    <row r="2" spans="1:22" ht="24.75">
      <c r="A2" s="1721" t="s">
        <v>1793</v>
      </c>
      <c r="B2" s="1743"/>
      <c r="C2" s="1743"/>
      <c r="D2" s="1743"/>
      <c r="E2" s="1743"/>
      <c r="F2" s="1743"/>
      <c r="G2" s="1743"/>
      <c r="H2" s="1743"/>
      <c r="I2" s="1824"/>
      <c r="J2" s="1824"/>
      <c r="K2" s="1824"/>
      <c r="L2" s="1824"/>
      <c r="M2" s="1824"/>
      <c r="N2" s="1824"/>
      <c r="O2" s="1824"/>
      <c r="P2" s="1743"/>
      <c r="Q2" s="1743"/>
    </row>
    <row r="3" spans="1:22" ht="25.5" thickBot="1">
      <c r="A3" s="1722" t="s">
        <v>246</v>
      </c>
      <c r="B3" s="1827"/>
      <c r="C3" s="1827"/>
      <c r="D3" s="1827"/>
      <c r="E3" s="1827"/>
      <c r="F3" s="1827"/>
      <c r="G3" s="1827"/>
      <c r="H3" s="1827"/>
      <c r="I3" s="1828"/>
      <c r="J3" s="1829"/>
      <c r="K3" s="1829"/>
      <c r="L3" s="1829"/>
      <c r="M3" s="1829"/>
      <c r="N3" s="1829"/>
      <c r="O3" s="1829"/>
      <c r="P3" s="1827"/>
      <c r="Q3" s="1827"/>
    </row>
    <row r="4" spans="1:22">
      <c r="A4" s="1902"/>
      <c r="B4" s="1866"/>
      <c r="C4" s="1866"/>
      <c r="D4" s="1866"/>
      <c r="E4" s="1866"/>
      <c r="F4" s="1866"/>
      <c r="G4" s="1866"/>
      <c r="H4" s="1866"/>
      <c r="I4" s="1903"/>
      <c r="J4" s="1903"/>
      <c r="K4" s="1903"/>
      <c r="L4" s="1904"/>
      <c r="M4" s="1904"/>
      <c r="N4" s="1904"/>
      <c r="O4" s="1904"/>
      <c r="P4" s="1902"/>
      <c r="Q4" s="1902"/>
      <c r="R4" s="1902"/>
      <c r="S4" s="1902"/>
      <c r="T4" s="1902"/>
      <c r="U4" s="1902"/>
      <c r="V4" s="1902"/>
    </row>
    <row r="5" spans="1:22" ht="19.5">
      <c r="A5" s="1905" t="s">
        <v>2338</v>
      </c>
      <c r="B5" s="1865"/>
      <c r="C5" s="1865"/>
      <c r="D5" s="1865"/>
      <c r="E5" s="1865"/>
      <c r="F5" s="1865"/>
      <c r="G5" s="1865"/>
      <c r="H5" s="1865"/>
      <c r="I5" s="1906"/>
      <c r="J5" s="1906"/>
      <c r="K5" s="1906"/>
      <c r="L5" s="1907"/>
      <c r="M5" s="1907"/>
      <c r="N5" s="1907"/>
      <c r="O5" s="1907"/>
      <c r="P5" s="1908"/>
      <c r="Q5" s="1908"/>
      <c r="R5" s="1908"/>
      <c r="S5" s="1908"/>
      <c r="T5" s="1908"/>
      <c r="U5" s="1908"/>
      <c r="V5" s="1908"/>
    </row>
    <row r="7" spans="1:22">
      <c r="E7" s="1655"/>
      <c r="F7" s="1767"/>
      <c r="G7" s="1767"/>
      <c r="H7" s="1767"/>
      <c r="I7" s="1767"/>
      <c r="J7" s="1767" t="s">
        <v>151</v>
      </c>
      <c r="K7" s="1767"/>
      <c r="L7" s="1767"/>
      <c r="M7" s="1767"/>
      <c r="N7" s="1767"/>
      <c r="O7" s="1767"/>
      <c r="P7" s="1767"/>
      <c r="Q7" s="1767"/>
    </row>
    <row r="8" spans="1:22" ht="15">
      <c r="B8" s="1727" t="s">
        <v>84</v>
      </c>
      <c r="C8" s="1740" t="s">
        <v>1741</v>
      </c>
      <c r="D8" s="1740" t="s">
        <v>2241</v>
      </c>
      <c r="E8" s="1740" t="s">
        <v>1852</v>
      </c>
      <c r="F8" s="1740" t="s">
        <v>240</v>
      </c>
      <c r="G8" s="1726"/>
      <c r="H8" s="1716">
        <v>2012</v>
      </c>
      <c r="I8" s="1716">
        <v>2013</v>
      </c>
      <c r="J8" s="1716">
        <v>2014</v>
      </c>
      <c r="K8" s="1716">
        <v>2015</v>
      </c>
      <c r="L8" s="1716">
        <v>2016</v>
      </c>
      <c r="M8" s="1716">
        <v>2017</v>
      </c>
      <c r="N8" s="1716">
        <v>2018</v>
      </c>
      <c r="O8" s="1716">
        <v>2019</v>
      </c>
      <c r="P8" s="1716">
        <v>2020</v>
      </c>
      <c r="Q8" s="1716">
        <v>2021</v>
      </c>
    </row>
    <row r="9" spans="1:22">
      <c r="B9" s="1727" t="s">
        <v>2339</v>
      </c>
      <c r="C9" s="2183"/>
      <c r="D9" s="2184"/>
      <c r="E9" s="1655"/>
      <c r="F9" s="1655" t="s">
        <v>1969</v>
      </c>
      <c r="G9" s="1655"/>
      <c r="H9" s="1646"/>
      <c r="I9" s="1646"/>
      <c r="J9" s="1646"/>
      <c r="K9" s="1646"/>
      <c r="L9" s="1646"/>
      <c r="M9" s="1646"/>
      <c r="N9" s="1646"/>
      <c r="O9" s="1646"/>
      <c r="P9" s="1646"/>
      <c r="Q9" s="1646"/>
    </row>
    <row r="10" spans="1:22">
      <c r="B10" s="2185" t="s">
        <v>2339</v>
      </c>
      <c r="C10" s="2183"/>
      <c r="D10" s="2184"/>
      <c r="E10" s="1655"/>
      <c r="F10" s="1655" t="s">
        <v>1969</v>
      </c>
      <c r="G10" s="1655"/>
      <c r="H10" s="1646"/>
      <c r="I10" s="1646"/>
      <c r="J10" s="1646"/>
      <c r="K10" s="1646"/>
      <c r="L10" s="1646"/>
      <c r="M10" s="1646"/>
      <c r="N10" s="1646"/>
      <c r="O10" s="1646"/>
      <c r="P10" s="1646"/>
      <c r="Q10" s="1646"/>
    </row>
    <row r="11" spans="1:22">
      <c r="B11" s="2185" t="s">
        <v>2339</v>
      </c>
      <c r="C11" s="2183"/>
      <c r="D11" s="2184"/>
      <c r="E11" s="1655"/>
      <c r="F11" s="1655" t="s">
        <v>1969</v>
      </c>
      <c r="G11" s="1730"/>
      <c r="H11" s="1646"/>
      <c r="I11" s="1646"/>
      <c r="J11" s="1646"/>
      <c r="K11" s="1646"/>
      <c r="L11" s="1646"/>
      <c r="M11" s="1646"/>
      <c r="N11" s="1646"/>
      <c r="O11" s="1646"/>
      <c r="P11" s="1646"/>
      <c r="Q11" s="1646"/>
    </row>
    <row r="12" spans="1:22">
      <c r="B12" s="2185" t="s">
        <v>2339</v>
      </c>
      <c r="C12" s="2183"/>
      <c r="D12" s="2184"/>
      <c r="E12" s="2186"/>
      <c r="F12" s="1655" t="s">
        <v>1969</v>
      </c>
      <c r="G12" s="2187"/>
      <c r="H12" s="2188"/>
      <c r="I12" s="2188"/>
      <c r="J12" s="2188"/>
      <c r="K12" s="2188"/>
      <c r="L12" s="2188"/>
      <c r="M12" s="2188"/>
      <c r="N12" s="2188"/>
      <c r="O12" s="2188"/>
      <c r="P12" s="2188"/>
      <c r="Q12" s="2188"/>
    </row>
    <row r="13" spans="1:22">
      <c r="B13" s="2185" t="s">
        <v>2339</v>
      </c>
      <c r="C13" s="2183"/>
      <c r="D13" s="2184"/>
      <c r="E13" s="2186"/>
      <c r="F13" s="1655" t="s">
        <v>1969</v>
      </c>
      <c r="G13" s="2187"/>
      <c r="H13" s="2188"/>
      <c r="I13" s="2188"/>
      <c r="J13" s="2188"/>
      <c r="K13" s="2188"/>
      <c r="L13" s="2188"/>
      <c r="M13" s="2188"/>
      <c r="N13" s="2188"/>
      <c r="O13" s="2188"/>
      <c r="P13" s="2188"/>
      <c r="Q13" s="2188"/>
    </row>
    <row r="14" spans="1:22">
      <c r="B14" s="2185" t="s">
        <v>2339</v>
      </c>
      <c r="C14" s="2183"/>
      <c r="D14" s="2184"/>
      <c r="E14" s="2186"/>
      <c r="F14" s="1655" t="s">
        <v>1969</v>
      </c>
      <c r="G14" s="2187"/>
      <c r="H14" s="2188"/>
      <c r="I14" s="2188"/>
      <c r="J14" s="2188"/>
      <c r="K14" s="2188"/>
      <c r="L14" s="2188"/>
      <c r="M14" s="2188"/>
      <c r="N14" s="2188"/>
      <c r="O14" s="2188"/>
      <c r="P14" s="2188"/>
      <c r="Q14" s="2188"/>
    </row>
    <row r="15" spans="1:22">
      <c r="B15" s="2185" t="s">
        <v>2339</v>
      </c>
      <c r="C15" s="2183"/>
      <c r="D15" s="2184"/>
      <c r="E15" s="2186"/>
      <c r="F15" s="1655" t="s">
        <v>1969</v>
      </c>
      <c r="G15" s="2187"/>
      <c r="H15" s="2188"/>
      <c r="I15" s="2188"/>
      <c r="J15" s="2188"/>
      <c r="K15" s="2188"/>
      <c r="L15" s="2188"/>
      <c r="M15" s="2188"/>
      <c r="N15" s="2188"/>
      <c r="O15" s="2188"/>
      <c r="P15" s="2188"/>
      <c r="Q15" s="2188"/>
    </row>
    <row r="16" spans="1:22">
      <c r="B16" s="2185" t="s">
        <v>2339</v>
      </c>
      <c r="C16" s="2183"/>
      <c r="D16" s="2184"/>
      <c r="E16" s="2186"/>
      <c r="F16" s="1655" t="s">
        <v>1969</v>
      </c>
      <c r="G16" s="2187"/>
      <c r="H16" s="2188"/>
      <c r="I16" s="2188"/>
      <c r="J16" s="2188"/>
      <c r="K16" s="2188"/>
      <c r="L16" s="2188"/>
      <c r="M16" s="2188"/>
      <c r="N16" s="2188"/>
      <c r="O16" s="2188"/>
      <c r="P16" s="2188"/>
      <c r="Q16" s="2188"/>
    </row>
    <row r="17" spans="2:17">
      <c r="B17" s="2185" t="s">
        <v>2339</v>
      </c>
      <c r="C17" s="2183"/>
      <c r="D17" s="2184"/>
      <c r="E17" s="2186"/>
      <c r="F17" s="1655" t="s">
        <v>1969</v>
      </c>
      <c r="G17" s="2187"/>
      <c r="H17" s="2188"/>
      <c r="I17" s="2188"/>
      <c r="J17" s="2188"/>
      <c r="K17" s="2188"/>
      <c r="L17" s="2188"/>
      <c r="M17" s="2188"/>
      <c r="N17" s="2188"/>
      <c r="O17" s="2188"/>
      <c r="P17" s="2188"/>
      <c r="Q17" s="2188"/>
    </row>
    <row r="18" spans="2:17">
      <c r="B18" s="2185" t="s">
        <v>2339</v>
      </c>
      <c r="C18" s="2183"/>
      <c r="D18" s="2184"/>
      <c r="E18" s="2186"/>
      <c r="F18" s="1655" t="s">
        <v>1969</v>
      </c>
      <c r="G18" s="2187"/>
      <c r="H18" s="2188"/>
      <c r="I18" s="2188"/>
      <c r="J18" s="2188"/>
      <c r="K18" s="2188"/>
      <c r="L18" s="2188"/>
      <c r="M18" s="2188"/>
      <c r="N18" s="2188"/>
      <c r="O18" s="2188"/>
      <c r="P18" s="2188"/>
      <c r="Q18" s="2188"/>
    </row>
    <row r="19" spans="2:17">
      <c r="B19" s="2185" t="s">
        <v>2339</v>
      </c>
      <c r="C19" s="2183"/>
      <c r="D19" s="2184"/>
      <c r="E19" s="2186"/>
      <c r="F19" s="1655" t="s">
        <v>1969</v>
      </c>
      <c r="G19" s="2187"/>
      <c r="H19" s="2188"/>
      <c r="I19" s="2188"/>
      <c r="J19" s="2188"/>
      <c r="K19" s="2188"/>
      <c r="L19" s="2188"/>
      <c r="M19" s="2188"/>
      <c r="N19" s="2188"/>
      <c r="O19" s="2188"/>
      <c r="P19" s="2188"/>
      <c r="Q19" s="2188"/>
    </row>
    <row r="20" spans="2:17">
      <c r="B20" s="2185" t="s">
        <v>2339</v>
      </c>
      <c r="C20" s="2189"/>
      <c r="D20" s="2184"/>
      <c r="E20" s="2186"/>
      <c r="F20" s="1655" t="s">
        <v>1969</v>
      </c>
      <c r="G20" s="2187"/>
      <c r="H20" s="2188"/>
      <c r="I20" s="2188"/>
      <c r="J20" s="2188"/>
      <c r="K20" s="2188"/>
      <c r="L20" s="2188"/>
      <c r="M20" s="2188"/>
      <c r="N20" s="2188"/>
      <c r="O20" s="2188"/>
      <c r="P20" s="2188"/>
      <c r="Q20" s="2188"/>
    </row>
    <row r="21" spans="2:17">
      <c r="B21" s="2185" t="s">
        <v>2339</v>
      </c>
      <c r="C21" s="2189"/>
      <c r="D21" s="2184"/>
      <c r="E21" s="2186"/>
      <c r="F21" s="1655" t="s">
        <v>1969</v>
      </c>
      <c r="G21" s="2187"/>
      <c r="H21" s="2188"/>
      <c r="I21" s="2188"/>
      <c r="J21" s="2188"/>
      <c r="K21" s="2188"/>
      <c r="L21" s="2188"/>
      <c r="M21" s="2188"/>
      <c r="N21" s="2188"/>
      <c r="O21" s="2188"/>
      <c r="P21" s="2188"/>
      <c r="Q21" s="2188"/>
    </row>
    <row r="22" spans="2:17">
      <c r="B22" s="2185" t="s">
        <v>2339</v>
      </c>
      <c r="C22" s="2189"/>
      <c r="D22" s="2184"/>
      <c r="E22" s="2186"/>
      <c r="F22" s="1655" t="s">
        <v>1969</v>
      </c>
      <c r="G22" s="2187"/>
      <c r="H22" s="2188"/>
      <c r="I22" s="2188"/>
      <c r="J22" s="2188"/>
      <c r="K22" s="2188"/>
      <c r="L22" s="2188"/>
      <c r="M22" s="2188"/>
      <c r="N22" s="2188"/>
      <c r="O22" s="2188"/>
      <c r="P22" s="2188"/>
      <c r="Q22" s="2188"/>
    </row>
    <row r="23" spans="2:17">
      <c r="B23" s="2185" t="s">
        <v>2339</v>
      </c>
      <c r="C23" s="2183"/>
      <c r="D23" s="2184"/>
      <c r="E23" s="2186"/>
      <c r="F23" s="1655" t="s">
        <v>1969</v>
      </c>
      <c r="G23" s="2187"/>
      <c r="H23" s="2188"/>
      <c r="I23" s="2188"/>
      <c r="J23" s="2188"/>
      <c r="K23" s="2188"/>
      <c r="L23" s="2188"/>
      <c r="M23" s="2188"/>
      <c r="N23" s="2188"/>
      <c r="O23" s="2188"/>
      <c r="P23" s="2188"/>
      <c r="Q23" s="2188"/>
    </row>
    <row r="24" spans="2:17">
      <c r="B24" s="2185" t="s">
        <v>2339</v>
      </c>
      <c r="C24" s="2183"/>
      <c r="D24" s="2184"/>
      <c r="E24" s="2186"/>
      <c r="F24" s="1655" t="s">
        <v>1969</v>
      </c>
      <c r="G24" s="2187"/>
      <c r="H24" s="2188"/>
      <c r="I24" s="2188"/>
      <c r="J24" s="2188"/>
      <c r="K24" s="2188"/>
      <c r="L24" s="2188"/>
      <c r="M24" s="2188"/>
      <c r="N24" s="2188"/>
      <c r="O24" s="2188"/>
      <c r="P24" s="2188"/>
      <c r="Q24" s="2188"/>
    </row>
    <row r="25" spans="2:17">
      <c r="B25" s="2185" t="s">
        <v>2339</v>
      </c>
      <c r="C25" s="2183"/>
      <c r="D25" s="2184"/>
      <c r="E25" s="2186"/>
      <c r="F25" s="1655" t="s">
        <v>1969</v>
      </c>
      <c r="G25" s="2187"/>
      <c r="H25" s="2188"/>
      <c r="I25" s="2188"/>
      <c r="J25" s="2188"/>
      <c r="K25" s="2188"/>
      <c r="L25" s="2188"/>
      <c r="M25" s="2188"/>
      <c r="N25" s="2188"/>
      <c r="O25" s="2188"/>
      <c r="P25" s="2188"/>
      <c r="Q25" s="2188"/>
    </row>
    <row r="26" spans="2:17">
      <c r="B26" s="2185" t="s">
        <v>2339</v>
      </c>
      <c r="C26" s="2183"/>
      <c r="D26" s="2184"/>
      <c r="E26" s="2186"/>
      <c r="F26" s="1655" t="s">
        <v>1969</v>
      </c>
      <c r="G26" s="2187"/>
      <c r="H26" s="2188"/>
      <c r="I26" s="2188"/>
      <c r="J26" s="2188"/>
      <c r="K26" s="2188"/>
      <c r="L26" s="2188"/>
      <c r="M26" s="2188"/>
      <c r="N26" s="2188"/>
      <c r="O26" s="2188"/>
      <c r="P26" s="2188"/>
      <c r="Q26" s="2188"/>
    </row>
    <row r="27" spans="2:17">
      <c r="B27" s="2185" t="s">
        <v>2339</v>
      </c>
      <c r="C27" s="2183"/>
      <c r="D27" s="2184"/>
      <c r="E27" s="2186"/>
      <c r="F27" s="1655" t="s">
        <v>1969</v>
      </c>
      <c r="G27" s="2187"/>
      <c r="H27" s="2188"/>
      <c r="I27" s="2188"/>
      <c r="J27" s="2188"/>
      <c r="K27" s="2188"/>
      <c r="L27" s="2188"/>
      <c r="M27" s="2188"/>
      <c r="N27" s="2188"/>
      <c r="O27" s="2188"/>
      <c r="P27" s="2188"/>
      <c r="Q27" s="2188"/>
    </row>
    <row r="28" spans="2:17">
      <c r="B28" s="2185" t="s">
        <v>2339</v>
      </c>
      <c r="C28" s="2183"/>
      <c r="D28" s="2184"/>
      <c r="E28" s="2186"/>
      <c r="F28" s="1655" t="s">
        <v>1969</v>
      </c>
      <c r="G28" s="2187"/>
      <c r="H28" s="2188"/>
      <c r="I28" s="2188"/>
      <c r="J28" s="2188"/>
      <c r="K28" s="2188"/>
      <c r="L28" s="2188"/>
      <c r="M28" s="2188"/>
      <c r="N28" s="2188"/>
      <c r="O28" s="2188"/>
      <c r="P28" s="2188"/>
      <c r="Q28" s="2188"/>
    </row>
    <row r="29" spans="2:17">
      <c r="B29" s="2185" t="s">
        <v>2339</v>
      </c>
      <c r="C29" s="2183"/>
      <c r="D29" s="2184"/>
      <c r="E29" s="2186"/>
      <c r="F29" s="1655" t="s">
        <v>1969</v>
      </c>
      <c r="G29" s="2187"/>
      <c r="H29" s="2188"/>
      <c r="I29" s="2188"/>
      <c r="J29" s="2188"/>
      <c r="K29" s="2188"/>
      <c r="L29" s="2188"/>
      <c r="M29" s="2188"/>
      <c r="N29" s="2188"/>
      <c r="O29" s="2188"/>
      <c r="P29" s="2188"/>
      <c r="Q29" s="2188"/>
    </row>
    <row r="30" spans="2:17">
      <c r="B30" s="2185" t="s">
        <v>2339</v>
      </c>
      <c r="C30" s="2183"/>
      <c r="D30" s="2184"/>
      <c r="E30" s="2186"/>
      <c r="F30" s="1655" t="s">
        <v>1969</v>
      </c>
      <c r="G30" s="2187"/>
      <c r="H30" s="2188"/>
      <c r="I30" s="2188"/>
      <c r="J30" s="2188"/>
      <c r="K30" s="2188"/>
      <c r="L30" s="2188"/>
      <c r="M30" s="2188"/>
      <c r="N30" s="2188"/>
      <c r="O30" s="2188"/>
      <c r="P30" s="2188"/>
      <c r="Q30" s="2188"/>
    </row>
    <row r="31" spans="2:17">
      <c r="B31" s="2185" t="s">
        <v>2339</v>
      </c>
      <c r="C31" s="2183"/>
      <c r="D31" s="2184"/>
      <c r="E31" s="2186"/>
      <c r="F31" s="1655" t="s">
        <v>1969</v>
      </c>
      <c r="G31" s="2187"/>
      <c r="H31" s="2188"/>
      <c r="I31" s="2188"/>
      <c r="J31" s="2188"/>
      <c r="K31" s="2188"/>
      <c r="L31" s="2188"/>
      <c r="M31" s="2188"/>
      <c r="N31" s="2188"/>
      <c r="O31" s="2188"/>
      <c r="P31" s="2188"/>
      <c r="Q31" s="2188"/>
    </row>
    <row r="32" spans="2:17">
      <c r="B32" s="2185" t="s">
        <v>2339</v>
      </c>
      <c r="C32" s="2183"/>
      <c r="D32" s="2184"/>
      <c r="E32" s="2186"/>
      <c r="F32" s="1655" t="s">
        <v>1969</v>
      </c>
      <c r="G32" s="2187"/>
      <c r="H32" s="2188"/>
      <c r="I32" s="2188"/>
      <c r="J32" s="2188"/>
      <c r="K32" s="2188"/>
      <c r="L32" s="2188"/>
      <c r="M32" s="2188"/>
      <c r="N32" s="2188"/>
      <c r="O32" s="2188"/>
      <c r="P32" s="2188"/>
      <c r="Q32" s="2188"/>
    </row>
    <row r="33" spans="2:17">
      <c r="B33" s="2185" t="s">
        <v>2339</v>
      </c>
      <c r="C33" s="2183"/>
      <c r="D33" s="2184"/>
      <c r="E33" s="2186"/>
      <c r="F33" s="1655" t="s">
        <v>1969</v>
      </c>
      <c r="G33" s="2187"/>
      <c r="H33" s="2188"/>
      <c r="I33" s="2188"/>
      <c r="J33" s="2188"/>
      <c r="K33" s="2188"/>
      <c r="L33" s="2188"/>
      <c r="M33" s="2188"/>
      <c r="N33" s="2188"/>
      <c r="O33" s="2188"/>
      <c r="P33" s="2188"/>
      <c r="Q33" s="2188"/>
    </row>
    <row r="34" spans="2:17">
      <c r="B34" s="2185" t="s">
        <v>2339</v>
      </c>
      <c r="C34" s="2183"/>
      <c r="D34" s="2184"/>
      <c r="E34" s="2186"/>
      <c r="F34" s="1655" t="s">
        <v>1969</v>
      </c>
      <c r="G34" s="2187"/>
      <c r="H34" s="2188"/>
      <c r="I34" s="2188"/>
      <c r="J34" s="2188"/>
      <c r="K34" s="2188"/>
      <c r="L34" s="2188"/>
      <c r="M34" s="2188"/>
      <c r="N34" s="2188"/>
      <c r="O34" s="2188"/>
      <c r="P34" s="2188"/>
      <c r="Q34" s="2188"/>
    </row>
    <row r="35" spans="2:17">
      <c r="B35" s="2185" t="s">
        <v>2339</v>
      </c>
      <c r="C35" s="2183"/>
      <c r="D35" s="2184"/>
      <c r="E35" s="2186"/>
      <c r="F35" s="1655" t="s">
        <v>1969</v>
      </c>
      <c r="G35" s="2187"/>
      <c r="H35" s="2188"/>
      <c r="I35" s="2188"/>
      <c r="J35" s="2188"/>
      <c r="K35" s="2188"/>
      <c r="L35" s="2188"/>
      <c r="M35" s="2188"/>
      <c r="N35" s="2188"/>
      <c r="O35" s="2188"/>
      <c r="P35" s="2188"/>
      <c r="Q35" s="2188"/>
    </row>
    <row r="36" spans="2:17">
      <c r="B36" s="2185" t="s">
        <v>2339</v>
      </c>
      <c r="C36" s="2183"/>
      <c r="D36" s="2184"/>
      <c r="E36" s="2186"/>
      <c r="F36" s="1655" t="s">
        <v>1969</v>
      </c>
      <c r="G36" s="2187"/>
      <c r="H36" s="2188"/>
      <c r="I36" s="2188"/>
      <c r="J36" s="2188"/>
      <c r="K36" s="2188"/>
      <c r="L36" s="2188"/>
      <c r="M36" s="2188"/>
      <c r="N36" s="2188"/>
      <c r="O36" s="2188"/>
      <c r="P36" s="2188"/>
      <c r="Q36" s="2188"/>
    </row>
    <row r="37" spans="2:17">
      <c r="B37" s="2185" t="s">
        <v>2339</v>
      </c>
      <c r="C37" s="2183"/>
      <c r="D37" s="2184"/>
      <c r="E37" s="2186"/>
      <c r="F37" s="1655" t="s">
        <v>1969</v>
      </c>
      <c r="G37" s="2187"/>
      <c r="H37" s="2188"/>
      <c r="I37" s="2188"/>
      <c r="J37" s="2188"/>
      <c r="K37" s="2188"/>
      <c r="L37" s="2188"/>
      <c r="M37" s="2188"/>
      <c r="N37" s="2188"/>
      <c r="O37" s="2188"/>
      <c r="P37" s="2188"/>
      <c r="Q37" s="2188"/>
    </row>
    <row r="38" spans="2:17">
      <c r="B38" s="2185" t="s">
        <v>2339</v>
      </c>
      <c r="C38" s="2183"/>
      <c r="D38" s="2184"/>
      <c r="E38" s="2186"/>
      <c r="F38" s="1655" t="s">
        <v>1969</v>
      </c>
      <c r="G38" s="2187"/>
      <c r="H38" s="2188"/>
      <c r="I38" s="2188"/>
      <c r="J38" s="2188"/>
      <c r="K38" s="2188"/>
      <c r="L38" s="2188"/>
      <c r="M38" s="2188"/>
      <c r="N38" s="2188"/>
      <c r="O38" s="2188"/>
      <c r="P38" s="2188"/>
      <c r="Q38" s="2188"/>
    </row>
    <row r="39" spans="2:17">
      <c r="B39" s="2185" t="s">
        <v>2339</v>
      </c>
      <c r="C39" s="2183"/>
      <c r="D39" s="2184"/>
      <c r="E39" s="2186"/>
      <c r="F39" s="1655" t="s">
        <v>1969</v>
      </c>
      <c r="G39" s="2187"/>
      <c r="H39" s="2188"/>
      <c r="I39" s="2188"/>
      <c r="J39" s="2188"/>
      <c r="K39" s="2188"/>
      <c r="L39" s="2188"/>
      <c r="M39" s="2188"/>
      <c r="N39" s="2188"/>
      <c r="O39" s="2188"/>
      <c r="P39" s="2188"/>
      <c r="Q39" s="2188"/>
    </row>
    <row r="40" spans="2:17">
      <c r="B40" s="2185" t="s">
        <v>2339</v>
      </c>
      <c r="C40" s="2183"/>
      <c r="D40" s="2184"/>
      <c r="E40" s="2186"/>
      <c r="F40" s="1655" t="s">
        <v>1969</v>
      </c>
      <c r="G40" s="2187"/>
      <c r="H40" s="2188"/>
      <c r="I40" s="2188"/>
      <c r="J40" s="2188"/>
      <c r="K40" s="2188"/>
      <c r="L40" s="2188"/>
      <c r="M40" s="2188"/>
      <c r="N40" s="2188"/>
      <c r="O40" s="2188"/>
      <c r="P40" s="2188"/>
      <c r="Q40" s="2188"/>
    </row>
    <row r="41" spans="2:17">
      <c r="B41" s="2185" t="s">
        <v>2339</v>
      </c>
      <c r="C41" s="2183"/>
      <c r="D41" s="2184"/>
      <c r="E41" s="2186"/>
      <c r="F41" s="1655" t="s">
        <v>1969</v>
      </c>
      <c r="G41" s="2187"/>
      <c r="H41" s="2188"/>
      <c r="I41" s="2188"/>
      <c r="J41" s="2188"/>
      <c r="K41" s="2188"/>
      <c r="L41" s="2188"/>
      <c r="M41" s="2188"/>
      <c r="N41" s="2188"/>
      <c r="O41" s="2188"/>
      <c r="P41" s="2188"/>
      <c r="Q41" s="2188"/>
    </row>
    <row r="42" spans="2:17">
      <c r="B42" s="2185" t="s">
        <v>2339</v>
      </c>
      <c r="C42" s="2183"/>
      <c r="D42" s="2184"/>
      <c r="E42" s="2186"/>
      <c r="F42" s="1655" t="s">
        <v>1969</v>
      </c>
      <c r="G42" s="2187"/>
      <c r="H42" s="2188"/>
      <c r="I42" s="2188"/>
      <c r="J42" s="2188"/>
      <c r="K42" s="2188"/>
      <c r="L42" s="2188"/>
      <c r="M42" s="2188"/>
      <c r="N42" s="2188"/>
      <c r="O42" s="2188"/>
      <c r="P42" s="2188"/>
      <c r="Q42" s="2188"/>
    </row>
    <row r="43" spans="2:17">
      <c r="B43" s="2185" t="s">
        <v>2339</v>
      </c>
      <c r="C43" s="2183"/>
      <c r="D43" s="2184"/>
      <c r="E43" s="2186"/>
      <c r="F43" s="1655" t="s">
        <v>1969</v>
      </c>
      <c r="G43" s="2187"/>
      <c r="H43" s="2188"/>
      <c r="I43" s="2188"/>
      <c r="J43" s="2188"/>
      <c r="K43" s="2188"/>
      <c r="L43" s="2188"/>
      <c r="M43" s="2188"/>
      <c r="N43" s="2188"/>
      <c r="O43" s="2188"/>
      <c r="P43" s="2188"/>
      <c r="Q43" s="2188"/>
    </row>
    <row r="44" spans="2:17">
      <c r="B44" s="2185" t="s">
        <v>2339</v>
      </c>
      <c r="C44" s="2183"/>
      <c r="D44" s="2184"/>
      <c r="E44" s="2186"/>
      <c r="F44" s="1655" t="s">
        <v>1969</v>
      </c>
      <c r="G44" s="2187"/>
      <c r="H44" s="2188"/>
      <c r="I44" s="2188"/>
      <c r="J44" s="2188"/>
      <c r="K44" s="2188"/>
      <c r="L44" s="2188"/>
      <c r="M44" s="2188"/>
      <c r="N44" s="2188"/>
      <c r="O44" s="2188"/>
      <c r="P44" s="2188"/>
      <c r="Q44" s="2188"/>
    </row>
    <row r="45" spans="2:17">
      <c r="B45" s="2185" t="s">
        <v>2339</v>
      </c>
      <c r="C45" s="2183"/>
      <c r="D45" s="2184"/>
      <c r="E45" s="2186"/>
      <c r="F45" s="1655" t="s">
        <v>1969</v>
      </c>
      <c r="G45" s="2187"/>
      <c r="H45" s="2188"/>
      <c r="I45" s="2188"/>
      <c r="J45" s="2188"/>
      <c r="K45" s="2188"/>
      <c r="L45" s="2188"/>
      <c r="M45" s="2188"/>
      <c r="N45" s="2188"/>
      <c r="O45" s="2188"/>
      <c r="P45" s="2188"/>
      <c r="Q45" s="2188"/>
    </row>
    <row r="46" spans="2:17">
      <c r="B46" s="2185" t="s">
        <v>2339</v>
      </c>
      <c r="C46" s="2183"/>
      <c r="D46" s="2184"/>
      <c r="E46" s="2186"/>
      <c r="F46" s="1655" t="s">
        <v>1969</v>
      </c>
      <c r="G46" s="2187"/>
      <c r="H46" s="2188"/>
      <c r="I46" s="2188"/>
      <c r="J46" s="2188"/>
      <c r="K46" s="2188"/>
      <c r="L46" s="2188"/>
      <c r="M46" s="2188"/>
      <c r="N46" s="2188"/>
      <c r="O46" s="2188"/>
      <c r="P46" s="2188"/>
      <c r="Q46" s="2188"/>
    </row>
    <row r="47" spans="2:17">
      <c r="B47" s="2185" t="s">
        <v>2339</v>
      </c>
      <c r="C47" s="2183"/>
      <c r="D47" s="2184"/>
      <c r="E47" s="2186"/>
      <c r="F47" s="1655" t="s">
        <v>1969</v>
      </c>
      <c r="G47" s="2187"/>
      <c r="H47" s="2188"/>
      <c r="I47" s="2188"/>
      <c r="J47" s="2188"/>
      <c r="K47" s="2188"/>
      <c r="L47" s="2188"/>
      <c r="M47" s="2188"/>
      <c r="N47" s="2188"/>
      <c r="O47" s="2188"/>
      <c r="P47" s="2188"/>
      <c r="Q47" s="2188"/>
    </row>
    <row r="48" spans="2:17">
      <c r="B48" s="2185" t="s">
        <v>2339</v>
      </c>
      <c r="C48" s="2183"/>
      <c r="D48" s="2184"/>
      <c r="E48" s="2186"/>
      <c r="F48" s="1655" t="s">
        <v>1969</v>
      </c>
      <c r="G48" s="2187"/>
      <c r="H48" s="2188"/>
      <c r="I48" s="2188"/>
      <c r="J48" s="2188"/>
      <c r="K48" s="2188"/>
      <c r="L48" s="2188"/>
      <c r="M48" s="2188"/>
      <c r="N48" s="2188"/>
      <c r="O48" s="2188"/>
      <c r="P48" s="2188"/>
      <c r="Q48" s="2188"/>
    </row>
    <row r="49" spans="2:17">
      <c r="B49" s="2185" t="s">
        <v>2339</v>
      </c>
      <c r="C49" s="2183"/>
      <c r="D49" s="2184"/>
      <c r="E49" s="2186"/>
      <c r="F49" s="1655" t="s">
        <v>1969</v>
      </c>
      <c r="G49" s="2187"/>
      <c r="H49" s="2188"/>
      <c r="I49" s="2188"/>
      <c r="J49" s="2188"/>
      <c r="K49" s="2188"/>
      <c r="L49" s="2188"/>
      <c r="M49" s="2188"/>
      <c r="N49" s="2188"/>
      <c r="O49" s="2188"/>
      <c r="P49" s="2188"/>
      <c r="Q49" s="2188"/>
    </row>
    <row r="50" spans="2:17">
      <c r="B50" s="2185" t="s">
        <v>2339</v>
      </c>
      <c r="C50" s="2183"/>
      <c r="D50" s="2184"/>
      <c r="E50" s="2186"/>
      <c r="F50" s="1655" t="s">
        <v>1969</v>
      </c>
      <c r="G50" s="2187"/>
      <c r="H50" s="2188"/>
      <c r="I50" s="2188"/>
      <c r="J50" s="2188"/>
      <c r="K50" s="2188"/>
      <c r="L50" s="2188"/>
      <c r="M50" s="2188"/>
      <c r="N50" s="2188"/>
      <c r="O50" s="2188"/>
      <c r="P50" s="2188"/>
      <c r="Q50" s="2188"/>
    </row>
    <row r="51" spans="2:17">
      <c r="B51" s="2185" t="s">
        <v>2339</v>
      </c>
      <c r="C51" s="2183"/>
      <c r="D51" s="2184"/>
      <c r="E51" s="2186"/>
      <c r="F51" s="1655" t="s">
        <v>1969</v>
      </c>
      <c r="G51" s="2187"/>
      <c r="H51" s="2188"/>
      <c r="I51" s="2188"/>
      <c r="J51" s="2188"/>
      <c r="K51" s="2188"/>
      <c r="L51" s="2188"/>
      <c r="M51" s="2188"/>
      <c r="N51" s="2188"/>
      <c r="O51" s="2188"/>
      <c r="P51" s="2188"/>
      <c r="Q51" s="2188"/>
    </row>
    <row r="52" spans="2:17">
      <c r="B52" s="2185" t="s">
        <v>2339</v>
      </c>
      <c r="C52" s="2183"/>
      <c r="D52" s="2184"/>
      <c r="E52" s="2186"/>
      <c r="F52" s="1655" t="s">
        <v>1969</v>
      </c>
      <c r="G52" s="2187"/>
      <c r="H52" s="2188"/>
      <c r="I52" s="2188"/>
      <c r="J52" s="2188"/>
      <c r="K52" s="2188"/>
      <c r="L52" s="2188"/>
      <c r="M52" s="2188"/>
      <c r="N52" s="2188"/>
      <c r="O52" s="2188"/>
      <c r="P52" s="2188"/>
      <c r="Q52" s="2188"/>
    </row>
    <row r="53" spans="2:17">
      <c r="B53" s="2185" t="s">
        <v>2339</v>
      </c>
      <c r="C53" s="2183"/>
      <c r="D53" s="2184"/>
      <c r="E53" s="2186"/>
      <c r="F53" s="1655" t="s">
        <v>1969</v>
      </c>
      <c r="G53" s="2187"/>
      <c r="H53" s="2188"/>
      <c r="I53" s="2188"/>
      <c r="J53" s="2188"/>
      <c r="K53" s="2188"/>
      <c r="L53" s="2188"/>
      <c r="M53" s="2188"/>
      <c r="N53" s="2188"/>
      <c r="O53" s="2188"/>
      <c r="P53" s="2188"/>
      <c r="Q53" s="2188"/>
    </row>
    <row r="54" spans="2:17">
      <c r="B54" s="2185" t="s">
        <v>2339</v>
      </c>
      <c r="C54" s="2183"/>
      <c r="D54" s="2184"/>
      <c r="E54" s="2190"/>
      <c r="F54" s="1655" t="s">
        <v>1969</v>
      </c>
      <c r="G54" s="2187"/>
      <c r="H54" s="2188"/>
      <c r="I54" s="2188"/>
      <c r="J54" s="2188"/>
      <c r="K54" s="2188"/>
      <c r="L54" s="2188"/>
      <c r="M54" s="2188"/>
      <c r="N54" s="2188"/>
      <c r="O54" s="2188"/>
      <c r="P54" s="2188"/>
      <c r="Q54" s="2188"/>
    </row>
    <row r="55" spans="2:17">
      <c r="B55" s="2185" t="s">
        <v>2339</v>
      </c>
      <c r="C55" s="2183"/>
      <c r="D55" s="2184"/>
      <c r="E55" s="2190"/>
      <c r="F55" s="1655" t="s">
        <v>1969</v>
      </c>
      <c r="G55" s="2187"/>
      <c r="H55" s="2188"/>
      <c r="I55" s="2188"/>
      <c r="J55" s="2188"/>
      <c r="K55" s="2188"/>
      <c r="L55" s="2188"/>
      <c r="M55" s="2188"/>
      <c r="N55" s="2188"/>
      <c r="O55" s="2188"/>
      <c r="P55" s="2188"/>
      <c r="Q55" s="2188"/>
    </row>
    <row r="56" spans="2:17">
      <c r="B56" s="2185" t="s">
        <v>2339</v>
      </c>
      <c r="C56" s="2183"/>
      <c r="D56" s="2184"/>
      <c r="E56" s="2190"/>
      <c r="F56" s="1655" t="s">
        <v>1969</v>
      </c>
      <c r="G56" s="2187"/>
      <c r="H56" s="2188"/>
      <c r="I56" s="2188"/>
      <c r="J56" s="2188"/>
      <c r="K56" s="2188"/>
      <c r="L56" s="2188"/>
      <c r="M56" s="2188"/>
      <c r="N56" s="2188"/>
      <c r="O56" s="2188"/>
      <c r="P56" s="2188"/>
      <c r="Q56" s="2188"/>
    </row>
    <row r="57" spans="2:17">
      <c r="B57" s="2185" t="s">
        <v>2339</v>
      </c>
      <c r="C57" s="2183"/>
      <c r="D57" s="2184"/>
      <c r="E57" s="2190"/>
      <c r="F57" s="1655" t="s">
        <v>1969</v>
      </c>
      <c r="G57" s="2187"/>
      <c r="H57" s="2188"/>
      <c r="I57" s="2188"/>
      <c r="J57" s="2188"/>
      <c r="K57" s="2188"/>
      <c r="L57" s="2188"/>
      <c r="M57" s="2188"/>
      <c r="N57" s="2188"/>
      <c r="O57" s="2188"/>
      <c r="P57" s="2188"/>
      <c r="Q57" s="2188"/>
    </row>
    <row r="58" spans="2:17">
      <c r="B58" s="2185" t="s">
        <v>2339</v>
      </c>
      <c r="C58" s="2183"/>
      <c r="D58" s="2184"/>
      <c r="E58" s="2190"/>
      <c r="F58" s="1655" t="s">
        <v>1969</v>
      </c>
      <c r="G58" s="2187"/>
      <c r="H58" s="2188"/>
      <c r="I58" s="2188"/>
      <c r="J58" s="2188"/>
      <c r="K58" s="2188"/>
      <c r="L58" s="2188"/>
      <c r="M58" s="2188"/>
      <c r="N58" s="2188"/>
      <c r="O58" s="2188"/>
      <c r="P58" s="2188"/>
      <c r="Q58" s="2188"/>
    </row>
    <row r="59" spans="2:17">
      <c r="B59" s="2185" t="s">
        <v>2339</v>
      </c>
      <c r="C59" s="2183"/>
      <c r="D59" s="2184"/>
      <c r="E59" s="2190"/>
      <c r="F59" s="1655" t="s">
        <v>1969</v>
      </c>
      <c r="G59" s="2187"/>
      <c r="H59" s="2188"/>
      <c r="I59" s="2188"/>
      <c r="J59" s="2188"/>
      <c r="K59" s="2188"/>
      <c r="L59" s="2188"/>
      <c r="M59" s="2188"/>
      <c r="N59" s="2188"/>
      <c r="O59" s="2188"/>
      <c r="P59" s="2188"/>
      <c r="Q59" s="2188"/>
    </row>
    <row r="60" spans="2:17">
      <c r="B60" s="2185" t="s">
        <v>2339</v>
      </c>
      <c r="C60" s="2183"/>
      <c r="D60" s="2184"/>
      <c r="E60" s="2190"/>
      <c r="F60" s="1655" t="s">
        <v>1969</v>
      </c>
      <c r="G60" s="2187"/>
      <c r="H60" s="2188"/>
      <c r="I60" s="2188"/>
      <c r="J60" s="2188"/>
      <c r="K60" s="2188"/>
      <c r="L60" s="2188"/>
      <c r="M60" s="2188"/>
      <c r="N60" s="2188"/>
      <c r="O60" s="2188"/>
      <c r="P60" s="2188"/>
      <c r="Q60" s="2188"/>
    </row>
    <row r="61" spans="2:17">
      <c r="B61" s="2185" t="s">
        <v>2339</v>
      </c>
      <c r="C61" s="2183"/>
      <c r="D61" s="2184"/>
      <c r="E61" s="2190"/>
      <c r="F61" s="1655" t="s">
        <v>1969</v>
      </c>
      <c r="G61" s="2187"/>
      <c r="H61" s="2188"/>
      <c r="I61" s="2188"/>
      <c r="J61" s="2188"/>
      <c r="K61" s="2188"/>
      <c r="L61" s="2188"/>
      <c r="M61" s="2188"/>
      <c r="N61" s="2188"/>
      <c r="O61" s="2188"/>
      <c r="P61" s="2188"/>
      <c r="Q61" s="2188"/>
    </row>
    <row r="62" spans="2:17">
      <c r="B62" s="2185" t="s">
        <v>2339</v>
      </c>
      <c r="C62" s="2183"/>
      <c r="D62" s="2184"/>
      <c r="E62" s="2190"/>
      <c r="F62" s="1655" t="s">
        <v>1969</v>
      </c>
      <c r="G62" s="2187"/>
      <c r="H62" s="2188"/>
      <c r="I62" s="2188"/>
      <c r="J62" s="2188"/>
      <c r="K62" s="2188"/>
      <c r="L62" s="2188"/>
      <c r="M62" s="2188"/>
      <c r="N62" s="2188"/>
      <c r="O62" s="2188"/>
      <c r="P62" s="2188"/>
      <c r="Q62" s="2188"/>
    </row>
    <row r="63" spans="2:17">
      <c r="B63" s="2185" t="s">
        <v>2339</v>
      </c>
      <c r="C63" s="2183"/>
      <c r="D63" s="2184"/>
      <c r="E63" s="2190"/>
      <c r="F63" s="1655" t="s">
        <v>1969</v>
      </c>
      <c r="G63" s="2187"/>
      <c r="H63" s="2188"/>
      <c r="I63" s="2188"/>
      <c r="J63" s="2188"/>
      <c r="K63" s="2188"/>
      <c r="L63" s="2188"/>
      <c r="M63" s="2188"/>
      <c r="N63" s="2188"/>
      <c r="O63" s="2188"/>
      <c r="P63" s="2188"/>
      <c r="Q63" s="2188"/>
    </row>
    <row r="64" spans="2:17">
      <c r="B64" s="2185" t="s">
        <v>2339</v>
      </c>
      <c r="C64" s="2183"/>
      <c r="D64" s="2184"/>
      <c r="E64" s="2190"/>
      <c r="F64" s="1655" t="s">
        <v>1969</v>
      </c>
      <c r="G64" s="2187"/>
      <c r="H64" s="2188"/>
      <c r="I64" s="2188"/>
      <c r="J64" s="2188"/>
      <c r="K64" s="2188"/>
      <c r="L64" s="2188"/>
      <c r="M64" s="2188"/>
      <c r="N64" s="2188"/>
      <c r="O64" s="2188"/>
      <c r="P64" s="2188"/>
      <c r="Q64" s="2188"/>
    </row>
    <row r="65" spans="2:17">
      <c r="B65" s="2185" t="s">
        <v>2339</v>
      </c>
      <c r="C65" s="2183"/>
      <c r="D65" s="2184"/>
      <c r="E65" s="2190"/>
      <c r="F65" s="1655" t="s">
        <v>1969</v>
      </c>
      <c r="G65" s="2187"/>
      <c r="H65" s="2188"/>
      <c r="I65" s="2188"/>
      <c r="J65" s="2188"/>
      <c r="K65" s="2188"/>
      <c r="L65" s="2188"/>
      <c r="M65" s="2188"/>
      <c r="N65" s="2188"/>
      <c r="O65" s="2188"/>
      <c r="P65" s="2188"/>
      <c r="Q65" s="2188"/>
    </row>
    <row r="66" spans="2:17">
      <c r="B66" s="2185" t="s">
        <v>2339</v>
      </c>
      <c r="C66" s="2183"/>
      <c r="D66" s="2184"/>
      <c r="E66" s="2190"/>
      <c r="F66" s="1655" t="s">
        <v>1969</v>
      </c>
      <c r="G66" s="2187"/>
      <c r="H66" s="2188"/>
      <c r="I66" s="2188"/>
      <c r="J66" s="2188"/>
      <c r="K66" s="2188"/>
      <c r="L66" s="2188"/>
      <c r="M66" s="2188"/>
      <c r="N66" s="2188"/>
      <c r="O66" s="2188"/>
      <c r="P66" s="2188"/>
      <c r="Q66" s="2188"/>
    </row>
    <row r="67" spans="2:17">
      <c r="B67" s="2185" t="s">
        <v>2339</v>
      </c>
      <c r="C67" s="2183"/>
      <c r="D67" s="2184"/>
      <c r="E67" s="2190"/>
      <c r="F67" s="1655" t="s">
        <v>1969</v>
      </c>
      <c r="G67" s="2187"/>
      <c r="H67" s="2188"/>
      <c r="I67" s="2188"/>
      <c r="J67" s="2188"/>
      <c r="K67" s="2188"/>
      <c r="L67" s="2188"/>
      <c r="M67" s="2188"/>
      <c r="N67" s="2188"/>
      <c r="O67" s="2188"/>
      <c r="P67" s="2188"/>
      <c r="Q67" s="2188"/>
    </row>
    <row r="68" spans="2:17">
      <c r="B68" s="2185" t="s">
        <v>2339</v>
      </c>
      <c r="C68" s="2183"/>
      <c r="D68" s="2184"/>
      <c r="E68" s="2190"/>
      <c r="F68" s="1655" t="s">
        <v>1969</v>
      </c>
      <c r="G68" s="2187"/>
      <c r="H68" s="2188"/>
      <c r="I68" s="2188"/>
      <c r="J68" s="2188"/>
      <c r="K68" s="2188"/>
      <c r="L68" s="2188"/>
      <c r="M68" s="2188"/>
      <c r="N68" s="2188"/>
      <c r="O68" s="2188"/>
      <c r="P68" s="2188"/>
      <c r="Q68" s="2188"/>
    </row>
    <row r="69" spans="2:17">
      <c r="B69" s="2185" t="s">
        <v>2339</v>
      </c>
      <c r="C69" s="2183"/>
      <c r="D69" s="2184"/>
      <c r="E69" s="2190"/>
      <c r="F69" s="1655" t="s">
        <v>1969</v>
      </c>
      <c r="G69" s="2187"/>
      <c r="H69" s="2188"/>
      <c r="I69" s="2188"/>
      <c r="J69" s="2188"/>
      <c r="K69" s="2188"/>
      <c r="L69" s="2188"/>
      <c r="M69" s="2188"/>
      <c r="N69" s="2188"/>
      <c r="O69" s="2188"/>
      <c r="P69" s="2188"/>
      <c r="Q69" s="2188"/>
    </row>
    <row r="70" spans="2:17">
      <c r="B70" s="2185" t="s">
        <v>2339</v>
      </c>
      <c r="C70" s="2183"/>
      <c r="D70" s="2184"/>
      <c r="E70" s="2190"/>
      <c r="F70" s="1655" t="s">
        <v>1969</v>
      </c>
      <c r="G70" s="2187"/>
      <c r="H70" s="2188"/>
      <c r="I70" s="2188"/>
      <c r="J70" s="2188"/>
      <c r="K70" s="2188"/>
      <c r="L70" s="2188"/>
      <c r="M70" s="2188"/>
      <c r="N70" s="2188"/>
      <c r="O70" s="2188"/>
      <c r="P70" s="2188"/>
      <c r="Q70" s="2188"/>
    </row>
    <row r="71" spans="2:17">
      <c r="B71" s="2185" t="s">
        <v>2339</v>
      </c>
      <c r="C71" s="2183"/>
      <c r="D71" s="2184"/>
      <c r="E71" s="2190"/>
      <c r="F71" s="1655" t="s">
        <v>1969</v>
      </c>
      <c r="G71" s="2187"/>
      <c r="H71" s="2188"/>
      <c r="I71" s="2188"/>
      <c r="J71" s="2188"/>
      <c r="K71" s="2188"/>
      <c r="L71" s="2188"/>
      <c r="M71" s="2188"/>
      <c r="N71" s="2188"/>
      <c r="O71" s="2188"/>
      <c r="P71" s="2188"/>
      <c r="Q71" s="2188"/>
    </row>
    <row r="72" spans="2:17">
      <c r="B72" s="2185" t="s">
        <v>2339</v>
      </c>
      <c r="C72" s="2183"/>
      <c r="D72" s="2184"/>
      <c r="E72" s="2190"/>
      <c r="F72" s="1655" t="s">
        <v>1969</v>
      </c>
      <c r="G72" s="2187"/>
      <c r="H72" s="2188"/>
      <c r="I72" s="2188"/>
      <c r="J72" s="2188"/>
      <c r="K72" s="2188"/>
      <c r="L72" s="2188"/>
      <c r="M72" s="2188"/>
      <c r="N72" s="2188"/>
      <c r="O72" s="2188"/>
      <c r="P72" s="2188"/>
      <c r="Q72" s="2188"/>
    </row>
    <row r="73" spans="2:17">
      <c r="B73" s="2185" t="s">
        <v>2339</v>
      </c>
      <c r="C73" s="2183"/>
      <c r="D73" s="2184"/>
      <c r="E73" s="2190"/>
      <c r="F73" s="1655" t="s">
        <v>1969</v>
      </c>
      <c r="G73" s="2187"/>
      <c r="H73" s="2188"/>
      <c r="I73" s="2188"/>
      <c r="J73" s="2188"/>
      <c r="K73" s="2188"/>
      <c r="L73" s="2188"/>
      <c r="M73" s="2188"/>
      <c r="N73" s="2188"/>
      <c r="O73" s="2188"/>
      <c r="P73" s="2188"/>
      <c r="Q73" s="2188"/>
    </row>
    <row r="74" spans="2:17">
      <c r="B74" s="2185" t="s">
        <v>2339</v>
      </c>
      <c r="C74" s="2183"/>
      <c r="D74" s="2184"/>
      <c r="E74" s="2190"/>
      <c r="F74" s="1655" t="s">
        <v>1969</v>
      </c>
      <c r="G74" s="2187"/>
      <c r="H74" s="2188"/>
      <c r="I74" s="2188"/>
      <c r="J74" s="2188"/>
      <c r="K74" s="2188"/>
      <c r="L74" s="2188"/>
      <c r="M74" s="2188"/>
      <c r="N74" s="2188"/>
      <c r="O74" s="2188"/>
      <c r="P74" s="2188"/>
      <c r="Q74" s="2188"/>
    </row>
    <row r="75" spans="2:17">
      <c r="B75" s="2185" t="s">
        <v>2339</v>
      </c>
      <c r="C75" s="2183"/>
      <c r="D75" s="2184"/>
      <c r="E75" s="2190"/>
      <c r="F75" s="1655" t="s">
        <v>1969</v>
      </c>
      <c r="G75" s="2187"/>
      <c r="H75" s="2188"/>
      <c r="I75" s="2188"/>
      <c r="J75" s="2188"/>
      <c r="K75" s="2188"/>
      <c r="L75" s="2188"/>
      <c r="M75" s="2188"/>
      <c r="N75" s="2188"/>
      <c r="O75" s="2188"/>
      <c r="P75" s="2188"/>
      <c r="Q75" s="2188"/>
    </row>
    <row r="76" spans="2:17">
      <c r="B76" s="2185" t="s">
        <v>2339</v>
      </c>
      <c r="C76" s="2183"/>
      <c r="D76" s="2184"/>
      <c r="E76" s="2190"/>
      <c r="F76" s="1655" t="s">
        <v>1969</v>
      </c>
      <c r="G76" s="2187"/>
      <c r="H76" s="2188"/>
      <c r="I76" s="2188"/>
      <c r="J76" s="2188"/>
      <c r="K76" s="2188"/>
      <c r="L76" s="2188"/>
      <c r="M76" s="2188"/>
      <c r="N76" s="2188"/>
      <c r="O76" s="2188"/>
      <c r="P76" s="2188"/>
      <c r="Q76" s="2188"/>
    </row>
    <row r="77" spans="2:17">
      <c r="B77" s="2185" t="s">
        <v>2339</v>
      </c>
      <c r="C77" s="2183"/>
      <c r="D77" s="2184"/>
      <c r="E77" s="2190"/>
      <c r="F77" s="1655" t="s">
        <v>1969</v>
      </c>
      <c r="G77" s="2187"/>
      <c r="H77" s="2188"/>
      <c r="I77" s="2188"/>
      <c r="J77" s="2188"/>
      <c r="K77" s="2188"/>
      <c r="L77" s="2188"/>
      <c r="M77" s="2188"/>
      <c r="N77" s="2188"/>
      <c r="O77" s="2188"/>
      <c r="P77" s="2188"/>
      <c r="Q77" s="2188"/>
    </row>
    <row r="78" spans="2:17">
      <c r="B78" s="2185" t="s">
        <v>2339</v>
      </c>
      <c r="C78" s="2183"/>
      <c r="D78" s="2184"/>
      <c r="E78" s="2191"/>
      <c r="F78" s="1655" t="s">
        <v>1969</v>
      </c>
      <c r="G78" s="2187"/>
      <c r="H78" s="2188"/>
      <c r="I78" s="2188"/>
      <c r="J78" s="2188"/>
      <c r="K78" s="2188"/>
      <c r="L78" s="2188"/>
      <c r="M78" s="2188"/>
      <c r="N78" s="2188"/>
      <c r="O78" s="2188"/>
      <c r="P78" s="2188"/>
      <c r="Q78" s="2188"/>
    </row>
    <row r="79" spans="2:17">
      <c r="B79" s="2185" t="s">
        <v>2339</v>
      </c>
      <c r="C79" s="2183"/>
      <c r="D79" s="2184"/>
      <c r="E79" s="2190"/>
      <c r="F79" s="1655" t="s">
        <v>1969</v>
      </c>
      <c r="G79" s="2187"/>
      <c r="H79" s="2188"/>
      <c r="I79" s="2188"/>
      <c r="J79" s="2188"/>
      <c r="K79" s="2188"/>
      <c r="L79" s="2188"/>
      <c r="M79" s="2188"/>
      <c r="N79" s="2188"/>
      <c r="O79" s="2188"/>
      <c r="P79" s="2188"/>
      <c r="Q79" s="2188"/>
    </row>
    <row r="80" spans="2:17">
      <c r="B80" s="2185" t="s">
        <v>2339</v>
      </c>
      <c r="C80" s="2183"/>
      <c r="D80" s="2184"/>
      <c r="E80" s="2190"/>
      <c r="F80" s="1655" t="s">
        <v>1969</v>
      </c>
      <c r="G80" s="2187"/>
      <c r="H80" s="2188"/>
      <c r="I80" s="2188"/>
      <c r="J80" s="2188"/>
      <c r="K80" s="2188"/>
      <c r="L80" s="2188"/>
      <c r="M80" s="2188"/>
      <c r="N80" s="2188"/>
      <c r="O80" s="2188"/>
      <c r="P80" s="2188"/>
      <c r="Q80" s="2188"/>
    </row>
    <row r="81" spans="2:17">
      <c r="B81" s="2185" t="s">
        <v>2339</v>
      </c>
      <c r="C81" s="2183"/>
      <c r="D81" s="2184"/>
      <c r="E81" s="2190"/>
      <c r="F81" s="1655" t="s">
        <v>1969</v>
      </c>
      <c r="G81" s="2187"/>
      <c r="H81" s="2188"/>
      <c r="I81" s="2188"/>
      <c r="J81" s="2188"/>
      <c r="K81" s="2188"/>
      <c r="L81" s="2188"/>
      <c r="M81" s="2188"/>
      <c r="N81" s="2188"/>
      <c r="O81" s="2188"/>
      <c r="P81" s="2188"/>
      <c r="Q81" s="2188"/>
    </row>
    <row r="82" spans="2:17">
      <c r="B82" s="2185" t="s">
        <v>2339</v>
      </c>
      <c r="C82" s="2183"/>
      <c r="D82" s="2184"/>
      <c r="E82" s="2190"/>
      <c r="F82" s="1655" t="s">
        <v>1969</v>
      </c>
      <c r="G82" s="2187"/>
      <c r="H82" s="2188"/>
      <c r="I82" s="2188"/>
      <c r="J82" s="2188"/>
      <c r="K82" s="2188"/>
      <c r="L82" s="2188"/>
      <c r="M82" s="2188"/>
      <c r="N82" s="2188"/>
      <c r="O82" s="2188"/>
      <c r="P82" s="2188"/>
      <c r="Q82" s="2188"/>
    </row>
    <row r="83" spans="2:17">
      <c r="B83" s="2185" t="s">
        <v>2339</v>
      </c>
      <c r="C83" s="2183"/>
      <c r="D83" s="2184"/>
      <c r="E83" s="2190"/>
      <c r="F83" s="1655" t="s">
        <v>1969</v>
      </c>
      <c r="G83" s="2187"/>
      <c r="H83" s="2188"/>
      <c r="I83" s="2188"/>
      <c r="J83" s="2188"/>
      <c r="K83" s="2188"/>
      <c r="L83" s="2188"/>
      <c r="M83" s="2188"/>
      <c r="N83" s="2188"/>
      <c r="O83" s="2188"/>
      <c r="P83" s="2188"/>
      <c r="Q83" s="2188"/>
    </row>
    <row r="84" spans="2:17">
      <c r="B84" s="2185" t="s">
        <v>2339</v>
      </c>
      <c r="C84" s="2183"/>
      <c r="D84" s="2184"/>
      <c r="E84" s="2191"/>
      <c r="F84" s="1655" t="s">
        <v>1969</v>
      </c>
      <c r="G84" s="2187"/>
      <c r="H84" s="2188"/>
      <c r="I84" s="2188"/>
      <c r="J84" s="2188"/>
      <c r="K84" s="2188"/>
      <c r="L84" s="2188"/>
      <c r="M84" s="2188"/>
      <c r="N84" s="2188"/>
      <c r="O84" s="2188"/>
      <c r="P84" s="2188"/>
      <c r="Q84" s="2188"/>
    </row>
    <row r="85" spans="2:17">
      <c r="B85" s="2185" t="s">
        <v>2339</v>
      </c>
      <c r="C85" s="2183"/>
      <c r="D85" s="2184"/>
      <c r="E85" s="2190"/>
      <c r="F85" s="1655" t="s">
        <v>1969</v>
      </c>
      <c r="G85" s="2187"/>
      <c r="H85" s="2188"/>
      <c r="I85" s="2188"/>
      <c r="J85" s="2188"/>
      <c r="K85" s="2188"/>
      <c r="L85" s="2188"/>
      <c r="M85" s="2188"/>
      <c r="N85" s="2188"/>
      <c r="O85" s="2188"/>
      <c r="P85" s="2188"/>
      <c r="Q85" s="2188"/>
    </row>
    <row r="86" spans="2:17">
      <c r="B86" s="2185" t="s">
        <v>2339</v>
      </c>
      <c r="C86" s="2183"/>
      <c r="D86" s="2184"/>
      <c r="E86" s="2190"/>
      <c r="F86" s="1655" t="s">
        <v>1969</v>
      </c>
      <c r="G86" s="2187"/>
      <c r="H86" s="2188"/>
      <c r="I86" s="2188"/>
      <c r="J86" s="2188"/>
      <c r="K86" s="2188"/>
      <c r="L86" s="2188"/>
      <c r="M86" s="2188"/>
      <c r="N86" s="2188"/>
      <c r="O86" s="2188"/>
      <c r="P86" s="2188"/>
      <c r="Q86" s="2188"/>
    </row>
    <row r="87" spans="2:17">
      <c r="B87" s="2185" t="s">
        <v>2339</v>
      </c>
      <c r="C87" s="2183"/>
      <c r="D87" s="2184"/>
      <c r="E87" s="2190"/>
      <c r="F87" s="1655" t="s">
        <v>1969</v>
      </c>
      <c r="G87" s="2187"/>
      <c r="H87" s="2188"/>
      <c r="I87" s="2188"/>
      <c r="J87" s="2188"/>
      <c r="K87" s="2188"/>
      <c r="L87" s="2188"/>
      <c r="M87" s="2188"/>
      <c r="N87" s="2188"/>
      <c r="O87" s="2188"/>
      <c r="P87" s="2188"/>
      <c r="Q87" s="2188"/>
    </row>
    <row r="88" spans="2:17">
      <c r="B88" s="2185" t="s">
        <v>2339</v>
      </c>
      <c r="C88" s="2183"/>
      <c r="D88" s="2184"/>
      <c r="E88" s="2190"/>
      <c r="F88" s="1655" t="s">
        <v>1969</v>
      </c>
      <c r="G88" s="2187"/>
      <c r="H88" s="2188"/>
      <c r="I88" s="2188"/>
      <c r="J88" s="2188"/>
      <c r="K88" s="2188"/>
      <c r="L88" s="2188"/>
      <c r="M88" s="2188"/>
      <c r="N88" s="2188"/>
      <c r="O88" s="2188"/>
      <c r="P88" s="2188"/>
      <c r="Q88" s="2188"/>
    </row>
    <row r="89" spans="2:17">
      <c r="B89" s="2185" t="s">
        <v>2339</v>
      </c>
      <c r="C89" s="2183"/>
      <c r="D89" s="2184"/>
      <c r="E89" s="2190"/>
      <c r="F89" s="1655" t="s">
        <v>1969</v>
      </c>
      <c r="G89" s="2187"/>
      <c r="H89" s="2188"/>
      <c r="I89" s="2188"/>
      <c r="J89" s="2188"/>
      <c r="K89" s="2188"/>
      <c r="L89" s="2188"/>
      <c r="M89" s="2188"/>
      <c r="N89" s="2188"/>
      <c r="O89" s="2188"/>
      <c r="P89" s="2188"/>
      <c r="Q89" s="2188"/>
    </row>
    <row r="90" spans="2:17">
      <c r="B90" s="2185" t="s">
        <v>2339</v>
      </c>
      <c r="C90" s="2183"/>
      <c r="D90" s="2184"/>
      <c r="E90" s="2191"/>
      <c r="F90" s="1655" t="s">
        <v>1969</v>
      </c>
      <c r="G90" s="2187"/>
      <c r="H90" s="2188"/>
      <c r="I90" s="2188"/>
      <c r="J90" s="2188"/>
      <c r="K90" s="2188"/>
      <c r="L90" s="2188"/>
      <c r="M90" s="2188"/>
      <c r="N90" s="2188"/>
      <c r="O90" s="2188"/>
      <c r="P90" s="2188"/>
      <c r="Q90" s="2188"/>
    </row>
    <row r="91" spans="2:17">
      <c r="B91" s="2185" t="s">
        <v>2339</v>
      </c>
      <c r="C91" s="2183"/>
      <c r="D91" s="2184"/>
      <c r="E91" s="2190"/>
      <c r="F91" s="1655" t="s">
        <v>1969</v>
      </c>
      <c r="G91" s="2187"/>
      <c r="H91" s="2188"/>
      <c r="I91" s="2188"/>
      <c r="J91" s="2188"/>
      <c r="K91" s="2188"/>
      <c r="L91" s="2188"/>
      <c r="M91" s="2188"/>
      <c r="N91" s="2188"/>
      <c r="O91" s="2188"/>
      <c r="P91" s="2188"/>
      <c r="Q91" s="2188"/>
    </row>
    <row r="92" spans="2:17">
      <c r="B92" s="2185" t="s">
        <v>2339</v>
      </c>
      <c r="C92" s="2183"/>
      <c r="D92" s="2184"/>
      <c r="E92" s="2190"/>
      <c r="F92" s="1655" t="s">
        <v>1969</v>
      </c>
      <c r="G92" s="2187"/>
      <c r="H92" s="2188"/>
      <c r="I92" s="2188"/>
      <c r="J92" s="2188"/>
      <c r="K92" s="2188"/>
      <c r="L92" s="2188"/>
      <c r="M92" s="2188"/>
      <c r="N92" s="2188"/>
      <c r="O92" s="2188"/>
      <c r="P92" s="2188"/>
      <c r="Q92" s="2188"/>
    </row>
    <row r="93" spans="2:17">
      <c r="B93" s="2185" t="s">
        <v>2339</v>
      </c>
      <c r="C93" s="2183"/>
      <c r="D93" s="2184"/>
      <c r="E93" s="2190"/>
      <c r="F93" s="1655" t="s">
        <v>1969</v>
      </c>
      <c r="G93" s="2187"/>
      <c r="H93" s="2188"/>
      <c r="I93" s="2188"/>
      <c r="J93" s="2188"/>
      <c r="K93" s="2188"/>
      <c r="L93" s="2188"/>
      <c r="M93" s="2188"/>
      <c r="N93" s="2188"/>
      <c r="O93" s="2188"/>
      <c r="P93" s="2188"/>
      <c r="Q93" s="2188"/>
    </row>
    <row r="94" spans="2:17">
      <c r="B94" s="2185" t="s">
        <v>2339</v>
      </c>
      <c r="C94" s="2183"/>
      <c r="D94" s="2184"/>
      <c r="E94" s="2190"/>
      <c r="F94" s="1655" t="s">
        <v>1969</v>
      </c>
      <c r="G94" s="2187"/>
      <c r="H94" s="2188"/>
      <c r="I94" s="2188"/>
      <c r="J94" s="2188"/>
      <c r="K94" s="2188"/>
      <c r="L94" s="2188"/>
      <c r="M94" s="2188"/>
      <c r="N94" s="2188"/>
      <c r="O94" s="2188"/>
      <c r="P94" s="2188"/>
      <c r="Q94" s="2188"/>
    </row>
    <row r="95" spans="2:17">
      <c r="B95" s="2185" t="s">
        <v>2339</v>
      </c>
      <c r="C95" s="2183"/>
      <c r="D95" s="2184"/>
      <c r="E95" s="2190"/>
      <c r="F95" s="1655" t="s">
        <v>1969</v>
      </c>
      <c r="G95" s="2187"/>
      <c r="H95" s="2188"/>
      <c r="I95" s="2188"/>
      <c r="J95" s="2188"/>
      <c r="K95" s="2188"/>
      <c r="L95" s="2188"/>
      <c r="M95" s="2188"/>
      <c r="N95" s="2188"/>
      <c r="O95" s="2188"/>
      <c r="P95" s="2188"/>
      <c r="Q95" s="2188"/>
    </row>
    <row r="96" spans="2:17">
      <c r="B96" s="2185" t="s">
        <v>2339</v>
      </c>
      <c r="C96" s="2183"/>
      <c r="D96" s="2184"/>
      <c r="E96" s="2190"/>
      <c r="F96" s="1655" t="s">
        <v>1969</v>
      </c>
      <c r="G96" s="2187"/>
      <c r="H96" s="2188"/>
      <c r="I96" s="2188"/>
      <c r="J96" s="2188"/>
      <c r="K96" s="2188"/>
      <c r="L96" s="2188"/>
      <c r="M96" s="2188"/>
      <c r="N96" s="2188"/>
      <c r="O96" s="2188"/>
      <c r="P96" s="2188"/>
      <c r="Q96" s="2188"/>
    </row>
    <row r="97" spans="2:17">
      <c r="B97" s="2185" t="s">
        <v>2339</v>
      </c>
      <c r="C97" s="2183"/>
      <c r="D97" s="2184"/>
      <c r="E97" s="2190"/>
      <c r="F97" s="1655" t="s">
        <v>1969</v>
      </c>
      <c r="G97" s="2187"/>
      <c r="H97" s="2188"/>
      <c r="I97" s="2188"/>
      <c r="J97" s="2188"/>
      <c r="K97" s="2188"/>
      <c r="L97" s="2188"/>
      <c r="M97" s="2188"/>
      <c r="N97" s="2188"/>
      <c r="O97" s="2188"/>
      <c r="P97" s="2188"/>
      <c r="Q97" s="2188"/>
    </row>
    <row r="98" spans="2:17">
      <c r="B98" s="2185" t="s">
        <v>2339</v>
      </c>
      <c r="C98" s="2183"/>
      <c r="D98" s="2184"/>
      <c r="E98" s="2190"/>
      <c r="F98" s="1655" t="s">
        <v>1969</v>
      </c>
      <c r="G98" s="2187"/>
      <c r="H98" s="2188"/>
      <c r="I98" s="2188"/>
      <c r="J98" s="2188"/>
      <c r="K98" s="2188"/>
      <c r="L98" s="2188"/>
      <c r="M98" s="2188"/>
      <c r="N98" s="2188"/>
      <c r="O98" s="2188"/>
      <c r="P98" s="2188"/>
      <c r="Q98" s="2188"/>
    </row>
    <row r="99" spans="2:17">
      <c r="B99" s="2185" t="s">
        <v>2339</v>
      </c>
      <c r="C99" s="2183"/>
      <c r="D99" s="2184"/>
      <c r="E99" s="2190"/>
      <c r="F99" s="1655" t="s">
        <v>1969</v>
      </c>
      <c r="G99" s="2187"/>
      <c r="H99" s="2188"/>
      <c r="I99" s="2188"/>
      <c r="J99" s="2188"/>
      <c r="K99" s="2188"/>
      <c r="L99" s="2188"/>
      <c r="M99" s="2188"/>
      <c r="N99" s="2188"/>
      <c r="O99" s="2188"/>
      <c r="P99" s="2188"/>
      <c r="Q99" s="2188"/>
    </row>
    <row r="100" spans="2:17">
      <c r="B100" s="2185" t="s">
        <v>2339</v>
      </c>
      <c r="C100" s="2183"/>
      <c r="D100" s="2184"/>
      <c r="E100" s="2190"/>
      <c r="F100" s="1655" t="s">
        <v>1969</v>
      </c>
      <c r="G100" s="2187"/>
      <c r="H100" s="2188"/>
      <c r="I100" s="2188"/>
      <c r="J100" s="2188"/>
      <c r="K100" s="2188"/>
      <c r="L100" s="2188"/>
      <c r="M100" s="2188"/>
      <c r="N100" s="2188"/>
      <c r="O100" s="2188"/>
      <c r="P100" s="2188"/>
      <c r="Q100" s="2188"/>
    </row>
    <row r="101" spans="2:17">
      <c r="B101" s="2185" t="s">
        <v>2339</v>
      </c>
      <c r="C101" s="2183"/>
      <c r="D101" s="2184"/>
      <c r="E101" s="2190"/>
      <c r="F101" s="1655" t="s">
        <v>1969</v>
      </c>
      <c r="G101" s="2187"/>
      <c r="H101" s="2188"/>
      <c r="I101" s="2188"/>
      <c r="J101" s="2188"/>
      <c r="K101" s="2188"/>
      <c r="L101" s="2188"/>
      <c r="M101" s="2188"/>
      <c r="N101" s="2188"/>
      <c r="O101" s="2188"/>
      <c r="P101" s="2188"/>
      <c r="Q101" s="2188"/>
    </row>
    <row r="102" spans="2:17">
      <c r="B102" s="2185" t="s">
        <v>2339</v>
      </c>
      <c r="C102" s="2183"/>
      <c r="D102" s="2184"/>
      <c r="E102" s="2190"/>
      <c r="F102" s="1655" t="s">
        <v>1969</v>
      </c>
      <c r="G102" s="2187"/>
      <c r="H102" s="2188"/>
      <c r="I102" s="2188"/>
      <c r="J102" s="2188"/>
      <c r="K102" s="2188"/>
      <c r="L102" s="2188"/>
      <c r="M102" s="2188"/>
      <c r="N102" s="2188"/>
      <c r="O102" s="2188"/>
      <c r="P102" s="2188"/>
      <c r="Q102" s="2188"/>
    </row>
    <row r="103" spans="2:17">
      <c r="B103" s="2185" t="s">
        <v>2339</v>
      </c>
      <c r="C103" s="2183"/>
      <c r="D103" s="2184"/>
      <c r="E103" s="2190"/>
      <c r="F103" s="1655" t="s">
        <v>1969</v>
      </c>
      <c r="G103" s="2187"/>
      <c r="H103" s="2188"/>
      <c r="I103" s="2188"/>
      <c r="J103" s="2188"/>
      <c r="K103" s="2188"/>
      <c r="L103" s="2188"/>
      <c r="M103" s="2188"/>
      <c r="N103" s="2188"/>
      <c r="O103" s="2188"/>
      <c r="P103" s="2188"/>
      <c r="Q103" s="2188"/>
    </row>
    <row r="104" spans="2:17">
      <c r="B104" s="2185" t="s">
        <v>2339</v>
      </c>
      <c r="C104" s="2183"/>
      <c r="D104" s="2184"/>
      <c r="E104" s="2190"/>
      <c r="F104" s="1655" t="s">
        <v>1969</v>
      </c>
      <c r="G104" s="2187"/>
      <c r="H104" s="2188"/>
      <c r="I104" s="2188"/>
      <c r="J104" s="2188"/>
      <c r="K104" s="2188"/>
      <c r="L104" s="2188"/>
      <c r="M104" s="2188"/>
      <c r="N104" s="2188"/>
      <c r="O104" s="2188"/>
      <c r="P104" s="2188"/>
      <c r="Q104" s="2188"/>
    </row>
    <row r="105" spans="2:17">
      <c r="B105" s="2185" t="s">
        <v>2339</v>
      </c>
      <c r="C105" s="2183"/>
      <c r="D105" s="2184"/>
      <c r="E105" s="2190"/>
      <c r="F105" s="1655" t="s">
        <v>1969</v>
      </c>
      <c r="G105" s="2187"/>
      <c r="H105" s="2188"/>
      <c r="I105" s="2188"/>
      <c r="J105" s="2188"/>
      <c r="K105" s="2188"/>
      <c r="L105" s="2188"/>
      <c r="M105" s="2188"/>
      <c r="N105" s="2188"/>
      <c r="O105" s="2188"/>
      <c r="P105" s="2188"/>
      <c r="Q105" s="2188"/>
    </row>
    <row r="106" spans="2:17">
      <c r="B106" s="2185" t="s">
        <v>2339</v>
      </c>
      <c r="C106" s="2183"/>
      <c r="D106" s="2184"/>
      <c r="E106" s="2190"/>
      <c r="F106" s="1655" t="s">
        <v>1969</v>
      </c>
      <c r="G106" s="2187"/>
      <c r="H106" s="2188"/>
      <c r="I106" s="2188"/>
      <c r="J106" s="2188"/>
      <c r="K106" s="2188"/>
      <c r="L106" s="2188"/>
      <c r="M106" s="2188"/>
      <c r="N106" s="2188"/>
      <c r="O106" s="2188"/>
      <c r="P106" s="2188"/>
      <c r="Q106" s="2188"/>
    </row>
    <row r="107" spans="2:17">
      <c r="B107" s="2185" t="s">
        <v>2339</v>
      </c>
      <c r="C107" s="2183"/>
      <c r="D107" s="2184"/>
      <c r="E107" s="2190"/>
      <c r="F107" s="1655" t="s">
        <v>1969</v>
      </c>
      <c r="G107" s="2187"/>
      <c r="H107" s="2188"/>
      <c r="I107" s="2188"/>
      <c r="J107" s="2188"/>
      <c r="K107" s="2188"/>
      <c r="L107" s="2188"/>
      <c r="M107" s="2188"/>
      <c r="N107" s="2188"/>
      <c r="O107" s="2188"/>
      <c r="P107" s="2188"/>
      <c r="Q107" s="2188"/>
    </row>
    <row r="108" spans="2:17">
      <c r="B108" s="2185" t="s">
        <v>2339</v>
      </c>
      <c r="C108" s="2183"/>
      <c r="D108" s="2184"/>
      <c r="E108" s="2190"/>
      <c r="F108" s="1655" t="s">
        <v>1969</v>
      </c>
      <c r="G108" s="2187"/>
      <c r="H108" s="2188"/>
      <c r="I108" s="2188"/>
      <c r="J108" s="2188"/>
      <c r="K108" s="2188"/>
      <c r="L108" s="2188"/>
      <c r="M108" s="2188"/>
      <c r="N108" s="2188"/>
      <c r="O108" s="2188"/>
      <c r="P108" s="2188"/>
      <c r="Q108" s="2188"/>
    </row>
    <row r="109" spans="2:17">
      <c r="B109" s="2185" t="s">
        <v>2339</v>
      </c>
      <c r="C109" s="2183"/>
      <c r="D109" s="2184"/>
      <c r="E109" s="2190"/>
      <c r="F109" s="1655" t="s">
        <v>1969</v>
      </c>
      <c r="G109" s="2187"/>
      <c r="H109" s="2188"/>
      <c r="I109" s="2188"/>
      <c r="J109" s="2188"/>
      <c r="K109" s="2188"/>
      <c r="L109" s="2188"/>
      <c r="M109" s="2188"/>
      <c r="N109" s="2188"/>
      <c r="O109" s="2188"/>
      <c r="P109" s="2188"/>
      <c r="Q109" s="2188"/>
    </row>
    <row r="110" spans="2:17">
      <c r="B110" s="2185" t="s">
        <v>2339</v>
      </c>
      <c r="C110" s="2183"/>
      <c r="D110" s="2184"/>
      <c r="E110" s="2190"/>
      <c r="F110" s="1655" t="s">
        <v>1969</v>
      </c>
      <c r="G110" s="2187"/>
      <c r="H110" s="2188"/>
      <c r="I110" s="2188"/>
      <c r="J110" s="2188"/>
      <c r="K110" s="2188"/>
      <c r="L110" s="2188"/>
      <c r="M110" s="2188"/>
      <c r="N110" s="2188"/>
      <c r="O110" s="2188"/>
      <c r="P110" s="2188"/>
      <c r="Q110" s="2188"/>
    </row>
    <row r="111" spans="2:17">
      <c r="B111" s="2185" t="s">
        <v>2339</v>
      </c>
      <c r="C111" s="2183"/>
      <c r="D111" s="2184"/>
      <c r="E111" s="2190"/>
      <c r="F111" s="1655" t="s">
        <v>1969</v>
      </c>
      <c r="G111" s="2187"/>
      <c r="H111" s="2188"/>
      <c r="I111" s="2188"/>
      <c r="J111" s="2188"/>
      <c r="K111" s="2188"/>
      <c r="L111" s="2188"/>
      <c r="M111" s="2188"/>
      <c r="N111" s="2188"/>
      <c r="O111" s="2188"/>
      <c r="P111" s="2188"/>
      <c r="Q111" s="2188"/>
    </row>
    <row r="112" spans="2:17">
      <c r="B112" s="2185" t="s">
        <v>2339</v>
      </c>
      <c r="C112" s="2183"/>
      <c r="D112" s="2184"/>
      <c r="E112" s="2190"/>
      <c r="F112" s="1655" t="s">
        <v>1969</v>
      </c>
      <c r="G112" s="2187"/>
      <c r="H112" s="2188"/>
      <c r="I112" s="2188"/>
      <c r="J112" s="2188"/>
      <c r="K112" s="2188"/>
      <c r="L112" s="2188"/>
      <c r="M112" s="2188"/>
      <c r="N112" s="2188"/>
      <c r="O112" s="2188"/>
      <c r="P112" s="2188"/>
      <c r="Q112" s="2188"/>
    </row>
    <row r="113" spans="2:17">
      <c r="B113" s="2185" t="s">
        <v>2339</v>
      </c>
      <c r="C113" s="2183"/>
      <c r="D113" s="2184"/>
      <c r="E113" s="2190"/>
      <c r="F113" s="1655" t="s">
        <v>1969</v>
      </c>
      <c r="G113" s="2187"/>
      <c r="H113" s="2188"/>
      <c r="I113" s="2188"/>
      <c r="J113" s="2188"/>
      <c r="K113" s="2188"/>
      <c r="L113" s="2188"/>
      <c r="M113" s="2188"/>
      <c r="N113" s="2188"/>
      <c r="O113" s="2188"/>
      <c r="P113" s="2188"/>
      <c r="Q113" s="2188"/>
    </row>
    <row r="114" spans="2:17">
      <c r="B114" s="2185" t="s">
        <v>2339</v>
      </c>
      <c r="C114" s="2183"/>
      <c r="D114" s="2184"/>
      <c r="E114" s="2190"/>
      <c r="F114" s="1655" t="s">
        <v>1969</v>
      </c>
      <c r="G114" s="2187"/>
      <c r="H114" s="2188"/>
      <c r="I114" s="2188"/>
      <c r="J114" s="2188"/>
      <c r="K114" s="2188"/>
      <c r="L114" s="2188"/>
      <c r="M114" s="2188"/>
      <c r="N114" s="2188"/>
      <c r="O114" s="2188"/>
      <c r="P114" s="2188"/>
      <c r="Q114" s="2188"/>
    </row>
    <row r="115" spans="2:17">
      <c r="B115" s="2185" t="s">
        <v>2339</v>
      </c>
      <c r="C115" s="2183"/>
      <c r="D115" s="2184"/>
      <c r="E115" s="2190"/>
      <c r="F115" s="1655" t="s">
        <v>1969</v>
      </c>
      <c r="G115" s="2187"/>
      <c r="H115" s="2188"/>
      <c r="I115" s="2188"/>
      <c r="J115" s="2188"/>
      <c r="K115" s="2188"/>
      <c r="L115" s="2188"/>
      <c r="M115" s="2188"/>
      <c r="N115" s="2188"/>
      <c r="O115" s="2188"/>
      <c r="P115" s="2188"/>
      <c r="Q115" s="2188"/>
    </row>
    <row r="116" spans="2:17">
      <c r="B116" s="2185" t="s">
        <v>2339</v>
      </c>
      <c r="C116" s="2183"/>
      <c r="D116" s="2184"/>
      <c r="E116" s="2190"/>
      <c r="F116" s="1655" t="s">
        <v>1969</v>
      </c>
      <c r="G116" s="2187"/>
      <c r="H116" s="2188"/>
      <c r="I116" s="2188"/>
      <c r="J116" s="2188"/>
      <c r="K116" s="2188"/>
      <c r="L116" s="2188"/>
      <c r="M116" s="2188"/>
      <c r="N116" s="2188"/>
      <c r="O116" s="2188"/>
      <c r="P116" s="2188"/>
      <c r="Q116" s="2188"/>
    </row>
    <row r="117" spans="2:17">
      <c r="B117" s="2185" t="s">
        <v>2339</v>
      </c>
      <c r="C117" s="2183"/>
      <c r="D117" s="2184"/>
      <c r="E117" s="2190"/>
      <c r="F117" s="1655" t="s">
        <v>1969</v>
      </c>
      <c r="G117" s="2187"/>
      <c r="H117" s="2188"/>
      <c r="I117" s="2188"/>
      <c r="J117" s="2188"/>
      <c r="K117" s="2188"/>
      <c r="L117" s="2188"/>
      <c r="M117" s="2188"/>
      <c r="N117" s="2188"/>
      <c r="O117" s="2188"/>
      <c r="P117" s="2188"/>
      <c r="Q117" s="2188"/>
    </row>
    <row r="118" spans="2:17">
      <c r="B118" s="2185" t="s">
        <v>2339</v>
      </c>
      <c r="C118" s="2183"/>
      <c r="D118" s="2184"/>
      <c r="E118" s="2190"/>
      <c r="F118" s="1655" t="s">
        <v>1969</v>
      </c>
      <c r="G118" s="2187"/>
      <c r="H118" s="2188"/>
      <c r="I118" s="2188"/>
      <c r="J118" s="2188"/>
      <c r="K118" s="2188"/>
      <c r="L118" s="2188"/>
      <c r="M118" s="2188"/>
      <c r="N118" s="2188"/>
      <c r="O118" s="2188"/>
      <c r="P118" s="2188"/>
      <c r="Q118" s="2188"/>
    </row>
    <row r="119" spans="2:17">
      <c r="B119" s="2185" t="s">
        <v>2339</v>
      </c>
      <c r="C119" s="2183"/>
      <c r="D119" s="2184"/>
      <c r="E119" s="2190"/>
      <c r="F119" s="1655" t="s">
        <v>1969</v>
      </c>
      <c r="G119" s="2187"/>
      <c r="H119" s="2188"/>
      <c r="I119" s="2188"/>
      <c r="J119" s="2188"/>
      <c r="K119" s="2188"/>
      <c r="L119" s="2188"/>
      <c r="M119" s="2188"/>
      <c r="N119" s="2188"/>
      <c r="O119" s="2188"/>
      <c r="P119" s="2188"/>
      <c r="Q119" s="2188"/>
    </row>
    <row r="120" spans="2:17">
      <c r="B120" s="2185" t="s">
        <v>2339</v>
      </c>
      <c r="C120" s="2183"/>
      <c r="D120" s="2184"/>
      <c r="E120" s="2190"/>
      <c r="F120" s="1655" t="s">
        <v>1969</v>
      </c>
      <c r="G120" s="2187"/>
      <c r="H120" s="2188"/>
      <c r="I120" s="2188"/>
      <c r="J120" s="2188"/>
      <c r="K120" s="2188"/>
      <c r="L120" s="2188"/>
      <c r="M120" s="2188"/>
      <c r="N120" s="2188"/>
      <c r="O120" s="2188"/>
      <c r="P120" s="2188"/>
      <c r="Q120" s="2188"/>
    </row>
    <row r="121" spans="2:17">
      <c r="B121" s="2185" t="s">
        <v>2339</v>
      </c>
      <c r="C121" s="2183"/>
      <c r="D121" s="2184"/>
      <c r="E121" s="2190"/>
      <c r="F121" s="1655" t="s">
        <v>1969</v>
      </c>
      <c r="G121" s="2187"/>
      <c r="H121" s="2188"/>
      <c r="I121" s="2188"/>
      <c r="J121" s="2188"/>
      <c r="K121" s="2188"/>
      <c r="L121" s="2188"/>
      <c r="M121" s="2188"/>
      <c r="N121" s="2188"/>
      <c r="O121" s="2188"/>
      <c r="P121" s="2188"/>
      <c r="Q121" s="2188"/>
    </row>
    <row r="122" spans="2:17">
      <c r="B122" s="2185" t="s">
        <v>2339</v>
      </c>
      <c r="C122" s="2183"/>
      <c r="D122" s="2184"/>
      <c r="E122" s="2190"/>
      <c r="F122" s="1655" t="s">
        <v>1969</v>
      </c>
      <c r="G122" s="2187"/>
      <c r="H122" s="2188"/>
      <c r="I122" s="2188"/>
      <c r="J122" s="2188"/>
      <c r="K122" s="2188"/>
      <c r="L122" s="2188"/>
      <c r="M122" s="2188"/>
      <c r="N122" s="2188"/>
      <c r="O122" s="2188"/>
      <c r="P122" s="2188"/>
      <c r="Q122" s="2188"/>
    </row>
    <row r="123" spans="2:17">
      <c r="B123" s="2185" t="s">
        <v>2339</v>
      </c>
      <c r="C123" s="2183"/>
      <c r="D123" s="2184"/>
      <c r="E123" s="2190"/>
      <c r="F123" s="1655" t="s">
        <v>1969</v>
      </c>
      <c r="G123" s="2187"/>
      <c r="H123" s="2188"/>
      <c r="I123" s="2188"/>
      <c r="J123" s="2188"/>
      <c r="K123" s="2188"/>
      <c r="L123" s="2188"/>
      <c r="M123" s="2188"/>
      <c r="N123" s="2188"/>
      <c r="O123" s="2188"/>
      <c r="P123" s="2188"/>
      <c r="Q123" s="2188"/>
    </row>
    <row r="124" spans="2:17">
      <c r="B124" s="2185" t="s">
        <v>2339</v>
      </c>
      <c r="C124" s="2183"/>
      <c r="D124" s="2184"/>
      <c r="E124" s="2190"/>
      <c r="F124" s="1655" t="s">
        <v>1969</v>
      </c>
      <c r="G124" s="2187"/>
      <c r="H124" s="2188"/>
      <c r="I124" s="2188"/>
      <c r="J124" s="2188"/>
      <c r="K124" s="2188"/>
      <c r="L124" s="2188"/>
      <c r="M124" s="2188"/>
      <c r="N124" s="2188"/>
      <c r="O124" s="2188"/>
      <c r="P124" s="2188"/>
      <c r="Q124" s="2188"/>
    </row>
    <row r="125" spans="2:17">
      <c r="B125" s="2185" t="s">
        <v>2339</v>
      </c>
      <c r="C125" s="2183"/>
      <c r="D125" s="2184"/>
      <c r="E125" s="2190"/>
      <c r="F125" s="1655" t="s">
        <v>1969</v>
      </c>
      <c r="G125" s="2187"/>
      <c r="H125" s="2188"/>
      <c r="I125" s="2188"/>
      <c r="J125" s="2188"/>
      <c r="K125" s="2188"/>
      <c r="L125" s="2188"/>
      <c r="M125" s="2188"/>
      <c r="N125" s="2188"/>
      <c r="O125" s="2188"/>
      <c r="P125" s="2188"/>
      <c r="Q125" s="2188"/>
    </row>
    <row r="126" spans="2:17">
      <c r="B126" s="2185" t="s">
        <v>2339</v>
      </c>
      <c r="C126" s="2183"/>
      <c r="D126" s="2184"/>
      <c r="E126" s="2190"/>
      <c r="F126" s="1655" t="s">
        <v>1969</v>
      </c>
      <c r="G126" s="2187"/>
      <c r="H126" s="2188"/>
      <c r="I126" s="2188"/>
      <c r="J126" s="2188"/>
      <c r="K126" s="2188"/>
      <c r="L126" s="2188"/>
      <c r="M126" s="2188"/>
      <c r="N126" s="2188"/>
      <c r="O126" s="2188"/>
      <c r="P126" s="2188"/>
      <c r="Q126" s="2188"/>
    </row>
    <row r="127" spans="2:17">
      <c r="B127" s="2185" t="s">
        <v>2339</v>
      </c>
      <c r="C127" s="2183"/>
      <c r="D127" s="2184"/>
      <c r="E127" s="2190"/>
      <c r="F127" s="1655" t="s">
        <v>1969</v>
      </c>
      <c r="G127" s="2187"/>
      <c r="H127" s="2188"/>
      <c r="I127" s="2188"/>
      <c r="J127" s="2188"/>
      <c r="K127" s="2188"/>
      <c r="L127" s="2188"/>
      <c r="M127" s="2188"/>
      <c r="N127" s="2188"/>
      <c r="O127" s="2188"/>
      <c r="P127" s="2188"/>
      <c r="Q127" s="2188"/>
    </row>
    <row r="128" spans="2:17">
      <c r="B128" s="2185" t="s">
        <v>2339</v>
      </c>
      <c r="C128" s="2183"/>
      <c r="D128" s="2184"/>
      <c r="E128" s="2190"/>
      <c r="F128" s="1655" t="s">
        <v>1969</v>
      </c>
      <c r="G128" s="2187"/>
      <c r="H128" s="2188"/>
      <c r="I128" s="2188"/>
      <c r="J128" s="2188"/>
      <c r="K128" s="2188"/>
      <c r="L128" s="2188"/>
      <c r="M128" s="2188"/>
      <c r="N128" s="2188"/>
      <c r="O128" s="2188"/>
      <c r="P128" s="2188"/>
      <c r="Q128" s="2188"/>
    </row>
    <row r="129" spans="2:17">
      <c r="B129" s="2185" t="s">
        <v>2339</v>
      </c>
      <c r="C129" s="2183"/>
      <c r="D129" s="2184"/>
      <c r="E129" s="2190"/>
      <c r="F129" s="1655" t="s">
        <v>1969</v>
      </c>
      <c r="G129" s="2187"/>
      <c r="H129" s="2188"/>
      <c r="I129" s="2188"/>
      <c r="J129" s="2188"/>
      <c r="K129" s="2188"/>
      <c r="L129" s="2188"/>
      <c r="M129" s="2188"/>
      <c r="N129" s="2188"/>
      <c r="O129" s="2188"/>
      <c r="P129" s="2188"/>
      <c r="Q129" s="2188"/>
    </row>
    <row r="130" spans="2:17">
      <c r="B130" s="2185" t="s">
        <v>2339</v>
      </c>
      <c r="C130" s="2183"/>
      <c r="D130" s="2184"/>
      <c r="E130" s="2190"/>
      <c r="F130" s="1655" t="s">
        <v>1969</v>
      </c>
      <c r="G130" s="2187"/>
      <c r="H130" s="2188"/>
      <c r="I130" s="2188"/>
      <c r="J130" s="2188"/>
      <c r="K130" s="2188"/>
      <c r="L130" s="2188"/>
      <c r="M130" s="2188"/>
      <c r="N130" s="2188"/>
      <c r="O130" s="2188"/>
      <c r="P130" s="2188"/>
      <c r="Q130" s="2188"/>
    </row>
    <row r="131" spans="2:17">
      <c r="B131" s="2185" t="s">
        <v>2339</v>
      </c>
      <c r="C131" s="2183"/>
      <c r="D131" s="2184"/>
      <c r="E131" s="2190"/>
      <c r="F131" s="1655" t="s">
        <v>1969</v>
      </c>
      <c r="G131" s="2187"/>
      <c r="H131" s="2188"/>
      <c r="I131" s="2188"/>
      <c r="J131" s="2188"/>
      <c r="K131" s="2188"/>
      <c r="L131" s="2188"/>
      <c r="M131" s="2188"/>
      <c r="N131" s="2188"/>
      <c r="O131" s="2188"/>
      <c r="P131" s="2188"/>
      <c r="Q131" s="2188"/>
    </row>
    <row r="132" spans="2:17">
      <c r="B132" s="2185" t="s">
        <v>2339</v>
      </c>
      <c r="C132" s="2183"/>
      <c r="D132" s="2184"/>
      <c r="E132" s="2190"/>
      <c r="F132" s="1655" t="s">
        <v>1969</v>
      </c>
      <c r="G132" s="2187"/>
      <c r="H132" s="2188"/>
      <c r="I132" s="2188"/>
      <c r="J132" s="2188"/>
      <c r="K132" s="2188"/>
      <c r="L132" s="2188"/>
      <c r="M132" s="2188"/>
      <c r="N132" s="2188"/>
      <c r="O132" s="2188"/>
      <c r="P132" s="2188"/>
      <c r="Q132" s="2188"/>
    </row>
    <row r="133" spans="2:17">
      <c r="B133" s="2185" t="s">
        <v>2339</v>
      </c>
      <c r="C133" s="2183"/>
      <c r="D133" s="2184"/>
      <c r="E133" s="2190"/>
      <c r="F133" s="1655" t="s">
        <v>1969</v>
      </c>
      <c r="G133" s="2187"/>
      <c r="H133" s="2188"/>
      <c r="I133" s="2188"/>
      <c r="J133" s="2188"/>
      <c r="K133" s="2188"/>
      <c r="L133" s="2188"/>
      <c r="M133" s="2188"/>
      <c r="N133" s="2188"/>
      <c r="O133" s="2188"/>
      <c r="P133" s="2188"/>
      <c r="Q133" s="2188"/>
    </row>
    <row r="134" spans="2:17">
      <c r="B134" s="2185" t="s">
        <v>2339</v>
      </c>
      <c r="C134" s="2183"/>
      <c r="D134" s="2184"/>
      <c r="E134" s="2190"/>
      <c r="F134" s="1655" t="s">
        <v>1969</v>
      </c>
      <c r="G134" s="2187"/>
      <c r="H134" s="2188"/>
      <c r="I134" s="2188"/>
      <c r="J134" s="2188"/>
      <c r="K134" s="2188"/>
      <c r="L134" s="2188"/>
      <c r="M134" s="2188"/>
      <c r="N134" s="2188"/>
      <c r="O134" s="2188"/>
      <c r="P134" s="2188"/>
      <c r="Q134" s="2188"/>
    </row>
    <row r="135" spans="2:17">
      <c r="B135" s="2185" t="s">
        <v>2339</v>
      </c>
      <c r="C135" s="2183"/>
      <c r="D135" s="2184"/>
      <c r="E135" s="2190"/>
      <c r="F135" s="1655" t="s">
        <v>1969</v>
      </c>
      <c r="G135" s="2187"/>
      <c r="H135" s="2188"/>
      <c r="I135" s="2188"/>
      <c r="J135" s="2188"/>
      <c r="K135" s="2188"/>
      <c r="L135" s="2188"/>
      <c r="M135" s="2188"/>
      <c r="N135" s="2188"/>
      <c r="O135" s="2188"/>
      <c r="P135" s="2188"/>
      <c r="Q135" s="2188"/>
    </row>
    <row r="136" spans="2:17">
      <c r="B136" s="2185" t="s">
        <v>2339</v>
      </c>
      <c r="C136" s="2183"/>
      <c r="D136" s="2184"/>
      <c r="E136" s="2190"/>
      <c r="F136" s="1655" t="s">
        <v>1969</v>
      </c>
      <c r="G136" s="2187"/>
      <c r="H136" s="2188"/>
      <c r="I136" s="2188"/>
      <c r="J136" s="2188"/>
      <c r="K136" s="2188"/>
      <c r="L136" s="2188"/>
      <c r="M136" s="2188"/>
      <c r="N136" s="2188"/>
      <c r="O136" s="2188"/>
      <c r="P136" s="2188"/>
      <c r="Q136" s="2188"/>
    </row>
    <row r="137" spans="2:17">
      <c r="B137" s="2185" t="s">
        <v>2339</v>
      </c>
      <c r="C137" s="2183"/>
      <c r="D137" s="2184"/>
      <c r="E137" s="2190"/>
      <c r="F137" s="1655" t="s">
        <v>1969</v>
      </c>
      <c r="G137" s="2187"/>
      <c r="H137" s="2188"/>
      <c r="I137" s="2188"/>
      <c r="J137" s="2188"/>
      <c r="K137" s="2188"/>
      <c r="L137" s="2188"/>
      <c r="M137" s="2188"/>
      <c r="N137" s="2188"/>
      <c r="O137" s="2188"/>
      <c r="P137" s="2188"/>
      <c r="Q137" s="2188"/>
    </row>
    <row r="138" spans="2:17">
      <c r="B138" s="2185" t="s">
        <v>2339</v>
      </c>
      <c r="C138" s="2183"/>
      <c r="D138" s="2184"/>
      <c r="E138" s="2190"/>
      <c r="F138" s="1655" t="s">
        <v>1969</v>
      </c>
      <c r="G138" s="2187"/>
      <c r="H138" s="2188"/>
      <c r="I138" s="2188"/>
      <c r="J138" s="2188"/>
      <c r="K138" s="2188"/>
      <c r="L138" s="2188"/>
      <c r="M138" s="2188"/>
      <c r="N138" s="2188"/>
      <c r="O138" s="2188"/>
      <c r="P138" s="2188"/>
      <c r="Q138" s="2188"/>
    </row>
    <row r="139" spans="2:17">
      <c r="B139" s="2185" t="s">
        <v>2339</v>
      </c>
      <c r="C139" s="2183"/>
      <c r="D139" s="2184"/>
      <c r="E139" s="2190"/>
      <c r="F139" s="1655" t="s">
        <v>1969</v>
      </c>
      <c r="G139" s="2187"/>
      <c r="H139" s="2188"/>
      <c r="I139" s="2188"/>
      <c r="J139" s="2188"/>
      <c r="K139" s="2188"/>
      <c r="L139" s="2188"/>
      <c r="M139" s="2188"/>
      <c r="N139" s="2188"/>
      <c r="O139" s="2188"/>
      <c r="P139" s="2188"/>
      <c r="Q139" s="2188"/>
    </row>
    <row r="140" spans="2:17">
      <c r="B140" s="2185" t="s">
        <v>2339</v>
      </c>
      <c r="C140" s="2183"/>
      <c r="D140" s="2184"/>
      <c r="E140" s="2190"/>
      <c r="F140" s="1655" t="s">
        <v>1969</v>
      </c>
      <c r="G140" s="2187"/>
      <c r="H140" s="2188"/>
      <c r="I140" s="2188"/>
      <c r="J140" s="2188"/>
      <c r="K140" s="2188"/>
      <c r="L140" s="2188"/>
      <c r="M140" s="2188"/>
      <c r="N140" s="2188"/>
      <c r="O140" s="2188"/>
      <c r="P140" s="2188"/>
      <c r="Q140" s="2188"/>
    </row>
    <row r="141" spans="2:17">
      <c r="B141" s="2185" t="s">
        <v>2339</v>
      </c>
      <c r="C141" s="2183"/>
      <c r="D141" s="2184"/>
      <c r="E141" s="2190"/>
      <c r="F141" s="1655" t="s">
        <v>1969</v>
      </c>
      <c r="G141" s="2187"/>
      <c r="H141" s="2188"/>
      <c r="I141" s="2188"/>
      <c r="J141" s="2188"/>
      <c r="K141" s="2188"/>
      <c r="L141" s="2188"/>
      <c r="M141" s="2188"/>
      <c r="N141" s="2188"/>
      <c r="O141" s="2188"/>
      <c r="P141" s="2188"/>
      <c r="Q141" s="2188"/>
    </row>
    <row r="142" spans="2:17">
      <c r="B142" s="2185" t="s">
        <v>2339</v>
      </c>
      <c r="C142" s="2183"/>
      <c r="D142" s="2184"/>
      <c r="E142" s="2190"/>
      <c r="F142" s="1655" t="s">
        <v>1969</v>
      </c>
      <c r="G142" s="2187"/>
      <c r="H142" s="2188"/>
      <c r="I142" s="2188"/>
      <c r="J142" s="2188"/>
      <c r="K142" s="2188"/>
      <c r="L142" s="2188"/>
      <c r="M142" s="2188"/>
      <c r="N142" s="2188"/>
      <c r="O142" s="2188"/>
      <c r="P142" s="2188"/>
      <c r="Q142" s="2188"/>
    </row>
    <row r="143" spans="2:17">
      <c r="B143" s="2185" t="s">
        <v>2339</v>
      </c>
      <c r="C143" s="2183"/>
      <c r="D143" s="2184"/>
      <c r="E143" s="2190"/>
      <c r="F143" s="1655" t="s">
        <v>1969</v>
      </c>
      <c r="G143" s="2187"/>
      <c r="H143" s="2188"/>
      <c r="I143" s="2188"/>
      <c r="J143" s="2188"/>
      <c r="K143" s="2188"/>
      <c r="L143" s="2188"/>
      <c r="M143" s="2188"/>
      <c r="N143" s="2188"/>
      <c r="O143" s="2188"/>
      <c r="P143" s="2188"/>
      <c r="Q143" s="2188"/>
    </row>
    <row r="144" spans="2:17">
      <c r="B144" s="2185" t="s">
        <v>2339</v>
      </c>
      <c r="C144" s="2183"/>
      <c r="D144" s="2184"/>
      <c r="E144" s="2190"/>
      <c r="F144" s="1655" t="s">
        <v>1969</v>
      </c>
      <c r="G144" s="2187"/>
      <c r="H144" s="2188"/>
      <c r="I144" s="2188"/>
      <c r="J144" s="2188"/>
      <c r="K144" s="2188"/>
      <c r="L144" s="2188"/>
      <c r="M144" s="2188"/>
      <c r="N144" s="2188"/>
      <c r="O144" s="2188"/>
      <c r="P144" s="2188"/>
      <c r="Q144" s="2188"/>
    </row>
    <row r="145" spans="2:17">
      <c r="B145" s="2185" t="s">
        <v>2339</v>
      </c>
      <c r="C145" s="2183"/>
      <c r="D145" s="2184"/>
      <c r="E145" s="2190"/>
      <c r="F145" s="1655" t="s">
        <v>1969</v>
      </c>
      <c r="G145" s="2187"/>
      <c r="H145" s="2188"/>
      <c r="I145" s="2188"/>
      <c r="J145" s="2188"/>
      <c r="K145" s="2188"/>
      <c r="L145" s="2188"/>
      <c r="M145" s="2188"/>
      <c r="N145" s="2188"/>
      <c r="O145" s="2188"/>
      <c r="P145" s="2188"/>
      <c r="Q145" s="2188"/>
    </row>
    <row r="146" spans="2:17">
      <c r="B146" s="2185" t="s">
        <v>2339</v>
      </c>
      <c r="C146" s="2183"/>
      <c r="D146" s="2184"/>
      <c r="E146" s="2190"/>
      <c r="F146" s="1655" t="s">
        <v>1969</v>
      </c>
      <c r="G146" s="2187"/>
      <c r="H146" s="2188"/>
      <c r="I146" s="2188"/>
      <c r="J146" s="2188"/>
      <c r="K146" s="2188"/>
      <c r="L146" s="2188"/>
      <c r="M146" s="2188"/>
      <c r="N146" s="2188"/>
      <c r="O146" s="2188"/>
      <c r="P146" s="2188"/>
      <c r="Q146" s="2188"/>
    </row>
    <row r="147" spans="2:17">
      <c r="B147" s="2185" t="s">
        <v>2339</v>
      </c>
      <c r="C147" s="2183"/>
      <c r="D147" s="2184"/>
      <c r="E147" s="1655"/>
      <c r="F147" s="1655" t="s">
        <v>1969</v>
      </c>
      <c r="G147" s="2187"/>
      <c r="H147" s="2188"/>
      <c r="I147" s="2188"/>
      <c r="J147" s="2188"/>
      <c r="K147" s="2188"/>
      <c r="L147" s="2188"/>
      <c r="M147" s="2188"/>
      <c r="N147" s="2188"/>
      <c r="O147" s="2188"/>
      <c r="P147" s="2188"/>
      <c r="Q147" s="2188"/>
    </row>
    <row r="148" spans="2:17">
      <c r="B148" s="2185" t="s">
        <v>2339</v>
      </c>
      <c r="C148" s="2183"/>
      <c r="D148" s="2184"/>
      <c r="E148" s="1655"/>
      <c r="F148" s="1655" t="s">
        <v>1969</v>
      </c>
      <c r="G148" s="2187"/>
      <c r="H148" s="2188"/>
      <c r="I148" s="2188"/>
      <c r="J148" s="2188"/>
      <c r="K148" s="2188"/>
      <c r="L148" s="2188"/>
      <c r="M148" s="2188"/>
      <c r="N148" s="2188"/>
      <c r="O148" s="2188"/>
      <c r="P148" s="2188"/>
      <c r="Q148" s="2188"/>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2" tint="-0.249977111117893"/>
  </sheetPr>
  <dimension ref="A1:Z66"/>
  <sheetViews>
    <sheetView zoomScale="80" zoomScaleNormal="80" workbookViewId="0">
      <pane ySplit="8" topLeftCell="A9" activePane="bottomLeft" state="frozen"/>
      <selection activeCell="B9" sqref="B9"/>
      <selection pane="bottomLeft" activeCell="K29" sqref="K29"/>
    </sheetView>
  </sheetViews>
  <sheetFormatPr defaultRowHeight="12.75"/>
  <cols>
    <col min="1" max="1" width="1.5" customWidth="1"/>
    <col min="2" max="2" width="10.875" customWidth="1"/>
    <col min="3" max="3" width="26.125" bestFit="1" customWidth="1"/>
    <col min="4" max="4" width="38.25" bestFit="1" customWidth="1"/>
    <col min="5" max="5" width="4" customWidth="1"/>
    <col min="6" max="6" width="5.75" bestFit="1" customWidth="1"/>
    <col min="7" max="14" width="13" bestFit="1" customWidth="1"/>
    <col min="15" max="15" width="13.125" bestFit="1" customWidth="1"/>
    <col min="16" max="27" width="13.75" bestFit="1" customWidth="1"/>
  </cols>
  <sheetData>
    <row r="1" spans="1:26" ht="26.25">
      <c r="A1" s="1720" t="s">
        <v>4</v>
      </c>
      <c r="B1" s="2192"/>
      <c r="C1" s="2192"/>
      <c r="D1" s="2193"/>
      <c r="E1" s="2193"/>
      <c r="F1" s="2192"/>
      <c r="G1" s="2192"/>
      <c r="H1" s="2192"/>
      <c r="I1" s="2192"/>
      <c r="J1" s="2192"/>
      <c r="K1" s="2192"/>
      <c r="L1" s="2192"/>
      <c r="M1" s="2194"/>
      <c r="N1" s="2192"/>
      <c r="O1" s="2192"/>
      <c r="P1" s="2192"/>
      <c r="Q1" s="2192"/>
      <c r="R1" s="1713"/>
      <c r="S1" s="1713"/>
      <c r="T1" s="1713"/>
      <c r="U1" s="1713"/>
      <c r="V1" s="1713"/>
      <c r="W1" s="1713"/>
      <c r="X1" s="1713"/>
      <c r="Y1" s="1713"/>
    </row>
    <row r="2" spans="1:26" ht="24.75">
      <c r="A2" s="1721" t="s">
        <v>1793</v>
      </c>
      <c r="B2" s="2192"/>
      <c r="C2" s="2192"/>
      <c r="D2" s="2192"/>
      <c r="E2" s="2192"/>
      <c r="F2" s="2192"/>
      <c r="G2" s="2192"/>
      <c r="H2" s="2192"/>
      <c r="I2" s="2192"/>
      <c r="J2" s="2192"/>
      <c r="K2" s="2192"/>
      <c r="L2" s="2192"/>
      <c r="M2" s="2194"/>
      <c r="N2" s="2192"/>
      <c r="O2" s="2192"/>
      <c r="P2" s="2192"/>
      <c r="Q2" s="2192"/>
      <c r="R2" s="1713"/>
      <c r="S2" s="1713"/>
      <c r="T2" s="1713"/>
      <c r="U2" s="1713"/>
      <c r="V2" s="1713"/>
      <c r="W2" s="1713"/>
      <c r="X2" s="1713"/>
      <c r="Y2" s="1713"/>
    </row>
    <row r="3" spans="1:26" ht="25.5" thickBot="1">
      <c r="A3" s="1722" t="s">
        <v>246</v>
      </c>
      <c r="B3" s="2195"/>
      <c r="C3" s="2195"/>
      <c r="D3" s="2196"/>
      <c r="E3" s="2196"/>
      <c r="F3" s="2195"/>
      <c r="G3" s="2195"/>
      <c r="H3" s="2195"/>
      <c r="I3" s="2195"/>
      <c r="J3" s="2195"/>
      <c r="K3" s="2195"/>
      <c r="L3" s="2195"/>
      <c r="M3" s="2197"/>
      <c r="N3" s="2195"/>
      <c r="O3" s="2195"/>
      <c r="P3" s="2195"/>
      <c r="Q3" s="2195"/>
      <c r="R3" s="1713"/>
      <c r="S3" s="1713"/>
      <c r="T3" s="1713"/>
      <c r="U3" s="1713"/>
      <c r="V3" s="1713"/>
      <c r="W3" s="1713"/>
      <c r="X3" s="1713"/>
      <c r="Y3" s="1713"/>
    </row>
    <row r="4" spans="1:26" ht="15">
      <c r="A4" s="2198"/>
      <c r="R4" s="1713"/>
      <c r="S4" s="1713"/>
      <c r="T4" s="1713"/>
      <c r="U4" s="1713"/>
      <c r="V4" s="1713"/>
      <c r="W4" s="1713"/>
      <c r="X4" s="1713"/>
      <c r="Y4" s="1713"/>
      <c r="Z4" s="1737"/>
    </row>
    <row r="5" spans="1:26" ht="15">
      <c r="A5" s="1654" t="s">
        <v>2390</v>
      </c>
      <c r="R5" s="1713"/>
      <c r="S5" s="1713"/>
      <c r="T5" s="1713"/>
      <c r="U5" s="1713"/>
      <c r="V5" s="1713"/>
      <c r="W5" s="1713"/>
      <c r="X5" s="1713"/>
      <c r="Y5" s="1713"/>
      <c r="Z5" s="1737"/>
    </row>
    <row r="6" spans="1:26">
      <c r="R6" s="1713"/>
      <c r="S6" s="1713"/>
      <c r="T6" s="1713"/>
      <c r="U6" s="1713"/>
      <c r="V6" s="1713"/>
      <c r="W6" s="1713"/>
      <c r="X6" s="1713"/>
      <c r="Y6" s="1713"/>
      <c r="Z6" s="1737"/>
    </row>
    <row r="7" spans="1:26">
      <c r="B7" s="2199"/>
      <c r="F7" s="1816"/>
      <c r="G7" s="1816"/>
      <c r="H7" s="1816"/>
      <c r="I7" s="1816"/>
      <c r="J7" s="1816" t="s">
        <v>151</v>
      </c>
      <c r="K7" s="1816"/>
      <c r="L7" s="1816"/>
      <c r="M7" s="1816"/>
      <c r="N7" s="1816"/>
      <c r="O7" s="1816"/>
      <c r="P7" s="1816"/>
      <c r="Q7" s="1816"/>
      <c r="R7" s="1713"/>
      <c r="S7" s="1713"/>
      <c r="T7" s="1713"/>
      <c r="U7" s="1713"/>
      <c r="V7" s="1713"/>
      <c r="W7" s="1713"/>
      <c r="X7" s="1713"/>
      <c r="Y7" s="1713"/>
      <c r="Z7" s="2200"/>
    </row>
    <row r="8" spans="1:26" ht="15">
      <c r="B8" s="1727" t="s">
        <v>2391</v>
      </c>
      <c r="C8" s="1727" t="s">
        <v>2392</v>
      </c>
      <c r="D8" s="2201" t="s">
        <v>2393</v>
      </c>
      <c r="E8" s="1727" t="s">
        <v>1852</v>
      </c>
      <c r="F8" s="1740" t="s">
        <v>240</v>
      </c>
      <c r="G8" s="1726" t="s">
        <v>239</v>
      </c>
      <c r="H8" s="1716">
        <v>2012</v>
      </c>
      <c r="I8" s="1716">
        <v>2013</v>
      </c>
      <c r="J8" s="1716">
        <v>2014</v>
      </c>
      <c r="K8" s="1716">
        <v>2015</v>
      </c>
      <c r="L8" s="1716">
        <v>2016</v>
      </c>
      <c r="M8" s="1716">
        <v>2017</v>
      </c>
      <c r="N8" s="1716">
        <v>2018</v>
      </c>
      <c r="O8" s="1716">
        <v>2019</v>
      </c>
      <c r="P8" s="1716">
        <v>2020</v>
      </c>
      <c r="Q8" s="1716">
        <v>2021</v>
      </c>
      <c r="R8" s="1713"/>
      <c r="S8" s="1713"/>
      <c r="T8" s="1713"/>
      <c r="U8" s="1713"/>
      <c r="V8" s="1713"/>
      <c r="W8" s="1713"/>
      <c r="X8" s="1713"/>
      <c r="Y8" s="1713"/>
      <c r="Z8" s="2202"/>
    </row>
    <row r="9" spans="1:26">
      <c r="B9" s="1727" t="s">
        <v>739</v>
      </c>
      <c r="C9" s="1727" t="s">
        <v>1767</v>
      </c>
      <c r="D9" s="1655" t="s">
        <v>1766</v>
      </c>
      <c r="E9" s="1655"/>
      <c r="F9" s="2203" t="s">
        <v>1751</v>
      </c>
      <c r="G9" s="2204">
        <f>SUM(J9:R9)</f>
        <v>0</v>
      </c>
      <c r="H9" s="2205"/>
      <c r="I9" s="2205"/>
      <c r="J9" s="2205"/>
      <c r="K9" s="2205"/>
      <c r="L9" s="2205"/>
      <c r="M9" s="2205"/>
      <c r="N9" s="2205"/>
      <c r="O9" s="2205"/>
      <c r="P9" s="2205"/>
      <c r="Q9" s="2205"/>
      <c r="R9" s="1713"/>
      <c r="S9" s="1713"/>
      <c r="T9" s="1713"/>
      <c r="U9" s="1713"/>
      <c r="V9" s="1713"/>
      <c r="W9" s="1713"/>
      <c r="X9" s="1713"/>
      <c r="Y9" s="1713"/>
      <c r="Z9" s="1734"/>
    </row>
    <row r="10" spans="1:26">
      <c r="B10" s="2185" t="s">
        <v>739</v>
      </c>
      <c r="C10" s="2185" t="s">
        <v>1767</v>
      </c>
      <c r="D10" s="1655" t="s">
        <v>1765</v>
      </c>
      <c r="E10" s="1655"/>
      <c r="F10" s="2203" t="s">
        <v>1751</v>
      </c>
      <c r="G10" s="2204">
        <f t="shared" ref="G10:G54" si="0">SUM(J10:R10)</f>
        <v>0</v>
      </c>
      <c r="H10" s="2205"/>
      <c r="I10" s="2205"/>
      <c r="J10" s="2205"/>
      <c r="K10" s="2205"/>
      <c r="L10" s="2205"/>
      <c r="M10" s="2205"/>
      <c r="N10" s="2205"/>
      <c r="O10" s="2205"/>
      <c r="P10" s="2205"/>
      <c r="Q10" s="2205"/>
      <c r="R10" s="1713"/>
      <c r="S10" s="1713"/>
      <c r="T10" s="1713"/>
      <c r="U10" s="1713"/>
      <c r="V10" s="1713"/>
      <c r="W10" s="1713"/>
      <c r="X10" s="1713"/>
      <c r="Y10" s="1713"/>
      <c r="Z10" s="1734"/>
    </row>
    <row r="11" spans="1:26">
      <c r="B11" s="2185" t="s">
        <v>739</v>
      </c>
      <c r="C11" s="2185" t="s">
        <v>1767</v>
      </c>
      <c r="D11" s="1655" t="s">
        <v>2394</v>
      </c>
      <c r="E11" s="1655"/>
      <c r="F11" s="2203" t="s">
        <v>1751</v>
      </c>
      <c r="G11" s="2204">
        <f t="shared" si="0"/>
        <v>0</v>
      </c>
      <c r="H11" s="2205"/>
      <c r="I11" s="2205"/>
      <c r="J11" s="2205"/>
      <c r="K11" s="2205"/>
      <c r="L11" s="2205"/>
      <c r="M11" s="2205"/>
      <c r="N11" s="2205"/>
      <c r="O11" s="2205"/>
      <c r="P11" s="2205"/>
      <c r="Q11" s="2205"/>
      <c r="R11" s="1713"/>
      <c r="S11" s="1713"/>
      <c r="T11" s="1713"/>
      <c r="U11" s="1713"/>
      <c r="V11" s="1713"/>
      <c r="W11" s="1713"/>
      <c r="X11" s="1713"/>
      <c r="Y11" s="1713"/>
      <c r="Z11" s="1734"/>
    </row>
    <row r="12" spans="1:26">
      <c r="B12" s="2185" t="s">
        <v>739</v>
      </c>
      <c r="C12" s="2185" t="s">
        <v>1767</v>
      </c>
      <c r="D12" s="1727" t="s">
        <v>2395</v>
      </c>
      <c r="E12" s="1655"/>
      <c r="F12" s="2203" t="s">
        <v>1751</v>
      </c>
      <c r="G12" s="2204">
        <f t="shared" si="0"/>
        <v>0</v>
      </c>
      <c r="H12" s="2206">
        <f t="shared" ref="H12:Q12" si="1">SUM(H9:H11)</f>
        <v>0</v>
      </c>
      <c r="I12" s="2206">
        <f t="shared" si="1"/>
        <v>0</v>
      </c>
      <c r="J12" s="2206">
        <f t="shared" si="1"/>
        <v>0</v>
      </c>
      <c r="K12" s="2206">
        <f t="shared" si="1"/>
        <v>0</v>
      </c>
      <c r="L12" s="2206">
        <f t="shared" si="1"/>
        <v>0</v>
      </c>
      <c r="M12" s="2206">
        <f t="shared" si="1"/>
        <v>0</v>
      </c>
      <c r="N12" s="2206">
        <f t="shared" si="1"/>
        <v>0</v>
      </c>
      <c r="O12" s="2206">
        <f t="shared" si="1"/>
        <v>0</v>
      </c>
      <c r="P12" s="2206">
        <f t="shared" si="1"/>
        <v>0</v>
      </c>
      <c r="Q12" s="2206">
        <f t="shared" si="1"/>
        <v>0</v>
      </c>
      <c r="R12" s="1713"/>
      <c r="S12" s="1713"/>
      <c r="T12" s="1713"/>
      <c r="U12" s="1713"/>
      <c r="V12" s="1713"/>
      <c r="W12" s="1713"/>
      <c r="X12" s="1713"/>
      <c r="Y12" s="1713"/>
      <c r="Z12" s="1734"/>
    </row>
    <row r="13" spans="1:26">
      <c r="B13" s="2185" t="s">
        <v>739</v>
      </c>
      <c r="C13" s="1727" t="s">
        <v>1764</v>
      </c>
      <c r="D13" s="1655" t="s">
        <v>1762</v>
      </c>
      <c r="E13" s="1655"/>
      <c r="F13" s="2203" t="s">
        <v>1751</v>
      </c>
      <c r="G13" s="2204">
        <f t="shared" si="0"/>
        <v>0</v>
      </c>
      <c r="H13" s="2205"/>
      <c r="I13" s="2205"/>
      <c r="J13" s="2205"/>
      <c r="K13" s="2205"/>
      <c r="L13" s="2205"/>
      <c r="M13" s="2205"/>
      <c r="N13" s="2205"/>
      <c r="O13" s="2205"/>
      <c r="P13" s="2205"/>
      <c r="Q13" s="2205"/>
      <c r="R13" s="1713"/>
      <c r="S13" s="1713"/>
      <c r="T13" s="1713"/>
      <c r="U13" s="1713"/>
      <c r="V13" s="1713"/>
      <c r="W13" s="1713"/>
      <c r="X13" s="1713"/>
      <c r="Y13" s="1713"/>
      <c r="Z13" s="1734"/>
    </row>
    <row r="14" spans="1:26">
      <c r="B14" s="2185" t="s">
        <v>739</v>
      </c>
      <c r="C14" s="2185" t="s">
        <v>1764</v>
      </c>
      <c r="D14" s="1655" t="s">
        <v>1761</v>
      </c>
      <c r="E14" s="1655"/>
      <c r="F14" s="2203" t="s">
        <v>1751</v>
      </c>
      <c r="G14" s="2204">
        <f t="shared" si="0"/>
        <v>0</v>
      </c>
      <c r="H14" s="2205"/>
      <c r="I14" s="2205"/>
      <c r="J14" s="2205"/>
      <c r="K14" s="2205"/>
      <c r="L14" s="2205"/>
      <c r="M14" s="2205"/>
      <c r="N14" s="2205"/>
      <c r="O14" s="2205"/>
      <c r="P14" s="2205"/>
      <c r="Q14" s="2205"/>
      <c r="R14" s="1713"/>
      <c r="S14" s="1713"/>
      <c r="T14" s="1713"/>
      <c r="U14" s="1713"/>
      <c r="V14" s="1713"/>
      <c r="W14" s="1713"/>
      <c r="X14" s="1713"/>
      <c r="Y14" s="1713"/>
      <c r="Z14" s="1734"/>
    </row>
    <row r="15" spans="1:26">
      <c r="B15" s="2185" t="s">
        <v>739</v>
      </c>
      <c r="C15" s="2185" t="s">
        <v>1764</v>
      </c>
      <c r="D15" s="1655" t="s">
        <v>1760</v>
      </c>
      <c r="E15" s="1655"/>
      <c r="F15" s="2203" t="s">
        <v>1751</v>
      </c>
      <c r="G15" s="2204">
        <f t="shared" si="0"/>
        <v>0</v>
      </c>
      <c r="H15" s="2205"/>
      <c r="I15" s="2205"/>
      <c r="J15" s="2205"/>
      <c r="K15" s="2205"/>
      <c r="L15" s="2205"/>
      <c r="M15" s="2205"/>
      <c r="N15" s="2205"/>
      <c r="O15" s="2205"/>
      <c r="P15" s="2205"/>
      <c r="Q15" s="2205"/>
      <c r="R15" s="1713"/>
      <c r="S15" s="1713"/>
      <c r="T15" s="1713"/>
      <c r="U15" s="1713"/>
      <c r="V15" s="1713"/>
      <c r="W15" s="1713"/>
      <c r="X15" s="1713"/>
      <c r="Y15" s="1713"/>
      <c r="Z15" s="1734"/>
    </row>
    <row r="16" spans="1:26">
      <c r="B16" s="2185" t="s">
        <v>739</v>
      </c>
      <c r="C16" s="2185" t="s">
        <v>1764</v>
      </c>
      <c r="D16" s="1655" t="s">
        <v>1759</v>
      </c>
      <c r="E16" s="1655"/>
      <c r="F16" s="2203" t="s">
        <v>1751</v>
      </c>
      <c r="G16" s="2204">
        <f t="shared" si="0"/>
        <v>0</v>
      </c>
      <c r="H16" s="2205"/>
      <c r="I16" s="2205"/>
      <c r="J16" s="2205"/>
      <c r="K16" s="2205"/>
      <c r="L16" s="2205"/>
      <c r="M16" s="2205"/>
      <c r="N16" s="2205"/>
      <c r="O16" s="2205"/>
      <c r="P16" s="2205"/>
      <c r="Q16" s="2205"/>
      <c r="R16" s="1713"/>
      <c r="S16" s="1713"/>
      <c r="T16" s="1713"/>
      <c r="U16" s="1713"/>
      <c r="V16" s="1713"/>
      <c r="W16" s="1713"/>
      <c r="X16" s="1713"/>
      <c r="Y16" s="1713"/>
      <c r="Z16" s="1734"/>
    </row>
    <row r="17" spans="2:26">
      <c r="B17" s="2185" t="s">
        <v>739</v>
      </c>
      <c r="C17" s="2185" t="s">
        <v>1764</v>
      </c>
      <c r="D17" s="1727" t="s">
        <v>2396</v>
      </c>
      <c r="E17" s="1655"/>
      <c r="F17" s="2203" t="s">
        <v>1751</v>
      </c>
      <c r="G17" s="2204">
        <f t="shared" si="0"/>
        <v>0</v>
      </c>
      <c r="H17" s="2206">
        <f t="shared" ref="H17:Q17" si="2">SUM(H13:H16)</f>
        <v>0</v>
      </c>
      <c r="I17" s="2206">
        <f t="shared" si="2"/>
        <v>0</v>
      </c>
      <c r="J17" s="2206">
        <f t="shared" si="2"/>
        <v>0</v>
      </c>
      <c r="K17" s="2206">
        <f t="shared" si="2"/>
        <v>0</v>
      </c>
      <c r="L17" s="2206">
        <f t="shared" si="2"/>
        <v>0</v>
      </c>
      <c r="M17" s="2206">
        <f t="shared" si="2"/>
        <v>0</v>
      </c>
      <c r="N17" s="2206">
        <f t="shared" si="2"/>
        <v>0</v>
      </c>
      <c r="O17" s="2206">
        <f t="shared" si="2"/>
        <v>0</v>
      </c>
      <c r="P17" s="2206">
        <f t="shared" si="2"/>
        <v>0</v>
      </c>
      <c r="Q17" s="2206">
        <f t="shared" si="2"/>
        <v>0</v>
      </c>
      <c r="R17" s="1713"/>
      <c r="S17" s="1713"/>
      <c r="T17" s="1713"/>
      <c r="U17" s="1713"/>
      <c r="V17" s="1713"/>
      <c r="W17" s="1713"/>
      <c r="X17" s="1713"/>
      <c r="Y17" s="1713"/>
      <c r="Z17" s="1734"/>
    </row>
    <row r="18" spans="2:26">
      <c r="B18" s="2185" t="s">
        <v>739</v>
      </c>
      <c r="C18" s="1727" t="s">
        <v>1763</v>
      </c>
      <c r="D18" s="1655" t="s">
        <v>1762</v>
      </c>
      <c r="E18" s="1655"/>
      <c r="F18" s="2203" t="s">
        <v>1751</v>
      </c>
      <c r="G18" s="2204">
        <f t="shared" si="0"/>
        <v>0</v>
      </c>
      <c r="H18" s="2205"/>
      <c r="I18" s="2205"/>
      <c r="J18" s="2205"/>
      <c r="K18" s="2205"/>
      <c r="L18" s="2205"/>
      <c r="M18" s="2205"/>
      <c r="N18" s="2205"/>
      <c r="O18" s="2205"/>
      <c r="P18" s="2205"/>
      <c r="Q18" s="2205"/>
      <c r="R18" s="1713"/>
      <c r="S18" s="1713"/>
      <c r="T18" s="1713"/>
      <c r="U18" s="1713"/>
      <c r="V18" s="1713"/>
      <c r="W18" s="1713"/>
      <c r="X18" s="1713"/>
      <c r="Y18" s="1713"/>
      <c r="Z18" s="1734"/>
    </row>
    <row r="19" spans="2:26">
      <c r="B19" s="2185" t="s">
        <v>739</v>
      </c>
      <c r="C19" s="2185" t="s">
        <v>1763</v>
      </c>
      <c r="D19" s="1655" t="s">
        <v>1761</v>
      </c>
      <c r="E19" s="1655"/>
      <c r="F19" s="2203" t="s">
        <v>1751</v>
      </c>
      <c r="G19" s="2204">
        <f t="shared" si="0"/>
        <v>0</v>
      </c>
      <c r="H19" s="2205"/>
      <c r="I19" s="2205"/>
      <c r="J19" s="2205"/>
      <c r="K19" s="2205"/>
      <c r="L19" s="2205"/>
      <c r="M19" s="2205"/>
      <c r="N19" s="2205"/>
      <c r="O19" s="2205"/>
      <c r="P19" s="2205"/>
      <c r="Q19" s="2205"/>
      <c r="R19" s="1713"/>
      <c r="S19" s="1713"/>
      <c r="T19" s="1713"/>
      <c r="U19" s="1713"/>
      <c r="V19" s="1713"/>
      <c r="W19" s="1713"/>
      <c r="X19" s="1713"/>
      <c r="Y19" s="1713"/>
      <c r="Z19" s="1734"/>
    </row>
    <row r="20" spans="2:26">
      <c r="B20" s="2185" t="s">
        <v>739</v>
      </c>
      <c r="C20" s="2185" t="s">
        <v>1763</v>
      </c>
      <c r="D20" s="1655" t="s">
        <v>1760</v>
      </c>
      <c r="E20" s="1655"/>
      <c r="F20" s="2203" t="s">
        <v>1751</v>
      </c>
      <c r="G20" s="2204">
        <f t="shared" si="0"/>
        <v>0</v>
      </c>
      <c r="H20" s="2205"/>
      <c r="I20" s="2205"/>
      <c r="J20" s="2205"/>
      <c r="K20" s="2205"/>
      <c r="L20" s="2205"/>
      <c r="M20" s="2205"/>
      <c r="N20" s="2205"/>
      <c r="O20" s="2205"/>
      <c r="P20" s="2205"/>
      <c r="Q20" s="2205"/>
      <c r="R20" s="1713"/>
      <c r="S20" s="1713"/>
      <c r="T20" s="1713"/>
      <c r="U20" s="1713"/>
      <c r="V20" s="1713"/>
      <c r="W20" s="1713"/>
      <c r="X20" s="1713"/>
      <c r="Y20" s="1713"/>
      <c r="Z20" s="1734"/>
    </row>
    <row r="21" spans="2:26">
      <c r="B21" s="2185" t="s">
        <v>739</v>
      </c>
      <c r="C21" s="2185" t="s">
        <v>1763</v>
      </c>
      <c r="D21" s="1655" t="s">
        <v>1759</v>
      </c>
      <c r="E21" s="1655"/>
      <c r="F21" s="2203" t="s">
        <v>1751</v>
      </c>
      <c r="G21" s="2204">
        <f t="shared" si="0"/>
        <v>0</v>
      </c>
      <c r="H21" s="2205"/>
      <c r="I21" s="2205"/>
      <c r="J21" s="2205"/>
      <c r="K21" s="2205"/>
      <c r="L21" s="2205"/>
      <c r="M21" s="2205"/>
      <c r="N21" s="2205"/>
      <c r="O21" s="2205"/>
      <c r="P21" s="2205"/>
      <c r="Q21" s="2205"/>
      <c r="R21" s="1713"/>
      <c r="S21" s="1713"/>
      <c r="T21" s="1713"/>
      <c r="U21" s="1713"/>
      <c r="V21" s="1713"/>
      <c r="W21" s="1713"/>
      <c r="X21" s="1713"/>
      <c r="Y21" s="1713"/>
      <c r="Z21" s="1734"/>
    </row>
    <row r="22" spans="2:26">
      <c r="B22" s="2185" t="s">
        <v>739</v>
      </c>
      <c r="C22" s="2185" t="s">
        <v>1763</v>
      </c>
      <c r="D22" s="1727" t="s">
        <v>2397</v>
      </c>
      <c r="E22" s="1655"/>
      <c r="F22" s="2203" t="s">
        <v>1751</v>
      </c>
      <c r="G22" s="2204">
        <f t="shared" si="0"/>
        <v>0</v>
      </c>
      <c r="H22" s="2206">
        <f t="shared" ref="H22:Q22" si="3">SUM(H18:H21)</f>
        <v>0</v>
      </c>
      <c r="I22" s="2206">
        <f t="shared" si="3"/>
        <v>0</v>
      </c>
      <c r="J22" s="2206">
        <f t="shared" si="3"/>
        <v>0</v>
      </c>
      <c r="K22" s="2206">
        <f t="shared" si="3"/>
        <v>0</v>
      </c>
      <c r="L22" s="2206">
        <f t="shared" si="3"/>
        <v>0</v>
      </c>
      <c r="M22" s="2206">
        <f t="shared" si="3"/>
        <v>0</v>
      </c>
      <c r="N22" s="2206">
        <f t="shared" si="3"/>
        <v>0</v>
      </c>
      <c r="O22" s="2206">
        <f t="shared" si="3"/>
        <v>0</v>
      </c>
      <c r="P22" s="2206">
        <f t="shared" si="3"/>
        <v>0</v>
      </c>
      <c r="Q22" s="2206">
        <f t="shared" si="3"/>
        <v>0</v>
      </c>
      <c r="R22" s="1713"/>
      <c r="S22" s="1713"/>
      <c r="T22" s="1713"/>
      <c r="U22" s="1713"/>
      <c r="V22" s="1713"/>
      <c r="W22" s="1713"/>
      <c r="X22" s="1713"/>
      <c r="Y22" s="1713"/>
      <c r="Z22" s="1734"/>
    </row>
    <row r="23" spans="2:26">
      <c r="B23" s="2185" t="s">
        <v>739</v>
      </c>
      <c r="C23" s="1727" t="s">
        <v>1758</v>
      </c>
      <c r="D23" s="1655" t="s">
        <v>1757</v>
      </c>
      <c r="E23" s="1655"/>
      <c r="F23" s="2203" t="s">
        <v>1751</v>
      </c>
      <c r="G23" s="2204">
        <f t="shared" si="0"/>
        <v>0</v>
      </c>
      <c r="H23" s="2205"/>
      <c r="I23" s="2205"/>
      <c r="J23" s="2205"/>
      <c r="K23" s="2205"/>
      <c r="L23" s="2205"/>
      <c r="M23" s="2205"/>
      <c r="N23" s="2205"/>
      <c r="O23" s="2205"/>
      <c r="P23" s="2205"/>
      <c r="Q23" s="2205"/>
      <c r="R23" s="1713"/>
      <c r="S23" s="1713"/>
      <c r="T23" s="1713"/>
      <c r="U23" s="1713"/>
      <c r="V23" s="1713"/>
      <c r="W23" s="1713"/>
      <c r="X23" s="1713"/>
      <c r="Y23" s="1713"/>
      <c r="Z23" s="1734"/>
    </row>
    <row r="24" spans="2:26">
      <c r="B24" s="2185" t="s">
        <v>739</v>
      </c>
      <c r="C24" s="2185" t="s">
        <v>1758</v>
      </c>
      <c r="D24" s="1655" t="s">
        <v>1756</v>
      </c>
      <c r="E24" s="1655"/>
      <c r="F24" s="2203" t="s">
        <v>1751</v>
      </c>
      <c r="G24" s="2204">
        <f t="shared" si="0"/>
        <v>0</v>
      </c>
      <c r="H24" s="2205"/>
      <c r="I24" s="2205"/>
      <c r="J24" s="2205"/>
      <c r="K24" s="2205"/>
      <c r="L24" s="2205"/>
      <c r="M24" s="2205"/>
      <c r="N24" s="2205"/>
      <c r="O24" s="2205"/>
      <c r="P24" s="2205"/>
      <c r="Q24" s="2205"/>
      <c r="R24" s="1713"/>
      <c r="S24" s="1713"/>
      <c r="T24" s="1713"/>
      <c r="U24" s="1713"/>
      <c r="V24" s="1713"/>
      <c r="W24" s="1713"/>
      <c r="X24" s="1713"/>
      <c r="Y24" s="1713"/>
      <c r="Z24" s="1734"/>
    </row>
    <row r="25" spans="2:26">
      <c r="B25" s="2185" t="s">
        <v>739</v>
      </c>
      <c r="C25" s="2185" t="s">
        <v>1758</v>
      </c>
      <c r="D25" s="1730" t="s">
        <v>1753</v>
      </c>
      <c r="E25" s="1655"/>
      <c r="F25" s="2203" t="s">
        <v>1751</v>
      </c>
      <c r="G25" s="2204">
        <f t="shared" si="0"/>
        <v>0</v>
      </c>
      <c r="H25" s="2205"/>
      <c r="I25" s="2205"/>
      <c r="J25" s="2205"/>
      <c r="K25" s="2205"/>
      <c r="L25" s="2205"/>
      <c r="M25" s="2205"/>
      <c r="N25" s="2205"/>
      <c r="O25" s="2205"/>
      <c r="P25" s="2205"/>
      <c r="Q25" s="2205"/>
      <c r="R25" s="1713"/>
      <c r="S25" s="1713"/>
      <c r="T25" s="1713"/>
      <c r="U25" s="1713"/>
      <c r="V25" s="1713"/>
      <c r="W25" s="1713"/>
      <c r="X25" s="1713"/>
      <c r="Y25" s="1713"/>
      <c r="Z25" s="1734"/>
    </row>
    <row r="26" spans="2:26">
      <c r="B26" s="2185" t="s">
        <v>739</v>
      </c>
      <c r="C26" s="2185" t="s">
        <v>1758</v>
      </c>
      <c r="D26" s="1727" t="s">
        <v>2398</v>
      </c>
      <c r="E26" s="1655"/>
      <c r="F26" s="2203" t="s">
        <v>1751</v>
      </c>
      <c r="G26" s="2204">
        <f t="shared" si="0"/>
        <v>0</v>
      </c>
      <c r="H26" s="2206">
        <f t="shared" ref="H26:Q26" si="4">SUM(H23:H25)</f>
        <v>0</v>
      </c>
      <c r="I26" s="2206">
        <f t="shared" si="4"/>
        <v>0</v>
      </c>
      <c r="J26" s="2206">
        <f t="shared" si="4"/>
        <v>0</v>
      </c>
      <c r="K26" s="2206">
        <f t="shared" si="4"/>
        <v>0</v>
      </c>
      <c r="L26" s="2206">
        <f t="shared" si="4"/>
        <v>0</v>
      </c>
      <c r="M26" s="2206">
        <f t="shared" si="4"/>
        <v>0</v>
      </c>
      <c r="N26" s="2206">
        <f t="shared" si="4"/>
        <v>0</v>
      </c>
      <c r="O26" s="2206">
        <f t="shared" si="4"/>
        <v>0</v>
      </c>
      <c r="P26" s="2206">
        <f t="shared" si="4"/>
        <v>0</v>
      </c>
      <c r="Q26" s="2206">
        <f t="shared" si="4"/>
        <v>0</v>
      </c>
      <c r="R26" s="1713"/>
      <c r="S26" s="1713"/>
      <c r="T26" s="1713"/>
      <c r="U26" s="1713"/>
      <c r="V26" s="1713"/>
      <c r="W26" s="1713"/>
      <c r="X26" s="1713"/>
      <c r="Y26" s="1713"/>
      <c r="Z26" s="1734"/>
    </row>
    <row r="27" spans="2:26">
      <c r="B27" s="2185" t="s">
        <v>739</v>
      </c>
      <c r="C27" s="1727" t="s">
        <v>1755</v>
      </c>
      <c r="D27" s="1655" t="s">
        <v>1754</v>
      </c>
      <c r="E27" s="1655"/>
      <c r="F27" s="2203" t="s">
        <v>1751</v>
      </c>
      <c r="G27" s="2204">
        <f t="shared" si="0"/>
        <v>0</v>
      </c>
      <c r="H27" s="2205"/>
      <c r="I27" s="2205"/>
      <c r="J27" s="2205"/>
      <c r="K27" s="2205"/>
      <c r="L27" s="2205"/>
      <c r="M27" s="2205"/>
      <c r="N27" s="2205"/>
      <c r="O27" s="2205"/>
      <c r="P27" s="2205"/>
      <c r="Q27" s="2205"/>
      <c r="R27" s="1713"/>
      <c r="S27" s="1713"/>
      <c r="T27" s="1713"/>
      <c r="U27" s="1713"/>
      <c r="V27" s="1713"/>
      <c r="W27" s="1713"/>
      <c r="X27" s="1713"/>
      <c r="Y27" s="1713"/>
      <c r="Z27" s="1734"/>
    </row>
    <row r="28" spans="2:26">
      <c r="B28" s="2185" t="s">
        <v>739</v>
      </c>
      <c r="C28" s="2185" t="s">
        <v>1755</v>
      </c>
      <c r="D28" s="1655" t="s">
        <v>1753</v>
      </c>
      <c r="E28" s="1655"/>
      <c r="F28" s="2203" t="s">
        <v>1751</v>
      </c>
      <c r="G28" s="2204">
        <f t="shared" si="0"/>
        <v>0</v>
      </c>
      <c r="H28" s="2205"/>
      <c r="I28" s="2205"/>
      <c r="J28" s="2205"/>
      <c r="K28" s="2205"/>
      <c r="L28" s="2205"/>
      <c r="M28" s="2205"/>
      <c r="N28" s="2205"/>
      <c r="O28" s="2205"/>
      <c r="P28" s="2205"/>
      <c r="Q28" s="2205"/>
      <c r="R28" s="1713"/>
      <c r="S28" s="1713"/>
      <c r="T28" s="1713"/>
      <c r="U28" s="1713"/>
      <c r="V28" s="1713"/>
      <c r="W28" s="1713"/>
      <c r="X28" s="1713"/>
      <c r="Y28" s="1713"/>
      <c r="Z28" s="1734"/>
    </row>
    <row r="29" spans="2:26">
      <c r="B29" s="2185" t="s">
        <v>739</v>
      </c>
      <c r="C29" s="2185" t="s">
        <v>1755</v>
      </c>
      <c r="D29" s="1655" t="s">
        <v>1752</v>
      </c>
      <c r="E29" s="1655"/>
      <c r="F29" s="2203" t="s">
        <v>1751</v>
      </c>
      <c r="G29" s="2204">
        <f t="shared" si="0"/>
        <v>0</v>
      </c>
      <c r="H29" s="2205"/>
      <c r="I29" s="2205"/>
      <c r="J29" s="2205"/>
      <c r="K29" s="2205"/>
      <c r="L29" s="2205"/>
      <c r="M29" s="2205"/>
      <c r="N29" s="2205"/>
      <c r="O29" s="2205"/>
      <c r="P29" s="2205"/>
      <c r="Q29" s="2205"/>
      <c r="R29" s="1713"/>
      <c r="S29" s="1713"/>
      <c r="T29" s="1713"/>
      <c r="U29" s="1713"/>
      <c r="V29" s="1713"/>
      <c r="W29" s="1713"/>
      <c r="X29" s="1713"/>
      <c r="Y29" s="1713"/>
      <c r="Z29" s="1734"/>
    </row>
    <row r="30" spans="2:26">
      <c r="B30" s="2185" t="s">
        <v>739</v>
      </c>
      <c r="C30" s="2185" t="s">
        <v>1755</v>
      </c>
      <c r="D30" s="1727" t="s">
        <v>2399</v>
      </c>
      <c r="E30" s="1655"/>
      <c r="F30" s="2203" t="s">
        <v>1751</v>
      </c>
      <c r="G30" s="2204">
        <f t="shared" si="0"/>
        <v>0</v>
      </c>
      <c r="H30" s="2206">
        <f t="shared" ref="H30:Q30" si="5">SUM(H27:H29)</f>
        <v>0</v>
      </c>
      <c r="I30" s="2206">
        <f t="shared" si="5"/>
        <v>0</v>
      </c>
      <c r="J30" s="2206">
        <f t="shared" si="5"/>
        <v>0</v>
      </c>
      <c r="K30" s="2206">
        <f t="shared" si="5"/>
        <v>0</v>
      </c>
      <c r="L30" s="2206">
        <f t="shared" si="5"/>
        <v>0</v>
      </c>
      <c r="M30" s="2206">
        <f t="shared" si="5"/>
        <v>0</v>
      </c>
      <c r="N30" s="2206">
        <f t="shared" si="5"/>
        <v>0</v>
      </c>
      <c r="O30" s="2206">
        <f t="shared" si="5"/>
        <v>0</v>
      </c>
      <c r="P30" s="2206">
        <f t="shared" si="5"/>
        <v>0</v>
      </c>
      <c r="Q30" s="2206">
        <f t="shared" si="5"/>
        <v>0</v>
      </c>
      <c r="R30" s="1713"/>
      <c r="S30" s="1713"/>
      <c r="T30" s="1713"/>
      <c r="U30" s="1713"/>
      <c r="V30" s="1713"/>
      <c r="W30" s="1713"/>
      <c r="X30" s="1713"/>
      <c r="Y30" s="1713"/>
      <c r="Z30" s="1734"/>
    </row>
    <row r="31" spans="2:26">
      <c r="B31" s="2185" t="s">
        <v>739</v>
      </c>
      <c r="C31" s="2185" t="s">
        <v>2400</v>
      </c>
      <c r="D31" s="1727" t="s">
        <v>2400</v>
      </c>
      <c r="E31" s="1655"/>
      <c r="F31" s="2203" t="s">
        <v>1751</v>
      </c>
      <c r="G31" s="2204">
        <f t="shared" si="0"/>
        <v>0</v>
      </c>
      <c r="H31" s="2206">
        <f t="shared" ref="H31:Q31" si="6">SUM(H12,H17,H22,H26,H30)</f>
        <v>0</v>
      </c>
      <c r="I31" s="2206">
        <f t="shared" si="6"/>
        <v>0</v>
      </c>
      <c r="J31" s="2206">
        <f t="shared" si="6"/>
        <v>0</v>
      </c>
      <c r="K31" s="2206">
        <f t="shared" si="6"/>
        <v>0</v>
      </c>
      <c r="L31" s="2206">
        <f t="shared" si="6"/>
        <v>0</v>
      </c>
      <c r="M31" s="2206">
        <f t="shared" si="6"/>
        <v>0</v>
      </c>
      <c r="N31" s="2206">
        <f t="shared" si="6"/>
        <v>0</v>
      </c>
      <c r="O31" s="2206">
        <f t="shared" si="6"/>
        <v>0</v>
      </c>
      <c r="P31" s="2206">
        <f t="shared" si="6"/>
        <v>0</v>
      </c>
      <c r="Q31" s="2206">
        <f t="shared" si="6"/>
        <v>0</v>
      </c>
      <c r="R31" s="1713"/>
      <c r="S31" s="1713"/>
      <c r="T31" s="1713"/>
      <c r="U31" s="1713"/>
      <c r="V31" s="1713"/>
      <c r="W31" s="1713"/>
      <c r="X31" s="1713"/>
      <c r="Y31" s="1713"/>
      <c r="Z31" s="1734"/>
    </row>
    <row r="32" spans="2:26">
      <c r="B32" s="1727" t="s">
        <v>734</v>
      </c>
      <c r="C32" s="1727" t="s">
        <v>1767</v>
      </c>
      <c r="D32" s="1655" t="s">
        <v>1766</v>
      </c>
      <c r="E32" s="1655"/>
      <c r="F32" s="2203" t="s">
        <v>1751</v>
      </c>
      <c r="G32" s="2204">
        <f t="shared" si="0"/>
        <v>0</v>
      </c>
      <c r="H32" s="2207"/>
      <c r="I32" s="2207"/>
      <c r="J32" s="2207"/>
      <c r="K32" s="2207"/>
      <c r="L32" s="2207"/>
      <c r="M32" s="2207"/>
      <c r="N32" s="2207"/>
      <c r="O32" s="2207"/>
      <c r="P32" s="2207"/>
      <c r="Q32" s="2207"/>
      <c r="R32" s="1713"/>
      <c r="S32" s="1713"/>
      <c r="T32" s="1713"/>
      <c r="U32" s="1713"/>
      <c r="V32" s="1713"/>
      <c r="W32" s="1713"/>
      <c r="X32" s="1713"/>
      <c r="Y32" s="1713"/>
      <c r="Z32" s="1734"/>
    </row>
    <row r="33" spans="2:26">
      <c r="B33" s="2185" t="s">
        <v>734</v>
      </c>
      <c r="C33" s="2185" t="s">
        <v>1767</v>
      </c>
      <c r="D33" s="1655" t="s">
        <v>1765</v>
      </c>
      <c r="E33" s="1655"/>
      <c r="F33" s="2203" t="s">
        <v>1751</v>
      </c>
      <c r="G33" s="2204">
        <f t="shared" si="0"/>
        <v>0</v>
      </c>
      <c r="H33" s="2207"/>
      <c r="I33" s="2207"/>
      <c r="J33" s="2207"/>
      <c r="K33" s="2207"/>
      <c r="L33" s="2207"/>
      <c r="M33" s="2207"/>
      <c r="N33" s="2207"/>
      <c r="O33" s="2207"/>
      <c r="P33" s="2207"/>
      <c r="Q33" s="2207"/>
      <c r="R33" s="1713"/>
      <c r="S33" s="1713"/>
      <c r="T33" s="1713"/>
      <c r="U33" s="1713"/>
      <c r="V33" s="1713"/>
      <c r="W33" s="1713"/>
      <c r="X33" s="1713"/>
      <c r="Y33" s="1713"/>
      <c r="Z33" s="1734"/>
    </row>
    <row r="34" spans="2:26">
      <c r="B34" s="2185" t="s">
        <v>734</v>
      </c>
      <c r="C34" s="2185" t="s">
        <v>1767</v>
      </c>
      <c r="D34" s="1655" t="s">
        <v>2394</v>
      </c>
      <c r="E34" s="1655"/>
      <c r="F34" s="2203" t="s">
        <v>1751</v>
      </c>
      <c r="G34" s="2204">
        <f t="shared" si="0"/>
        <v>0</v>
      </c>
      <c r="H34" s="2207"/>
      <c r="I34" s="2207"/>
      <c r="J34" s="2207"/>
      <c r="K34" s="2207"/>
      <c r="L34" s="2207"/>
      <c r="M34" s="2207"/>
      <c r="N34" s="2207"/>
      <c r="O34" s="2207"/>
      <c r="P34" s="2207"/>
      <c r="Q34" s="2207"/>
      <c r="R34" s="1713"/>
      <c r="S34" s="1713"/>
      <c r="T34" s="1713"/>
      <c r="U34" s="1713"/>
      <c r="V34" s="1713"/>
      <c r="W34" s="1713"/>
      <c r="X34" s="1713"/>
      <c r="Y34" s="1713"/>
      <c r="Z34" s="1734"/>
    </row>
    <row r="35" spans="2:26">
      <c r="B35" s="2185" t="s">
        <v>734</v>
      </c>
      <c r="C35" s="2185" t="s">
        <v>1767</v>
      </c>
      <c r="D35" s="1727" t="s">
        <v>2401</v>
      </c>
      <c r="E35" s="1655"/>
      <c r="F35" s="2203" t="s">
        <v>1751</v>
      </c>
      <c r="G35" s="2204">
        <f t="shared" si="0"/>
        <v>0</v>
      </c>
      <c r="H35" s="2208">
        <f t="shared" ref="H35:Q35" si="7">SUM(H32:H34)</f>
        <v>0</v>
      </c>
      <c r="I35" s="2208">
        <f t="shared" si="7"/>
        <v>0</v>
      </c>
      <c r="J35" s="2208">
        <f t="shared" si="7"/>
        <v>0</v>
      </c>
      <c r="K35" s="2208">
        <f t="shared" si="7"/>
        <v>0</v>
      </c>
      <c r="L35" s="2208">
        <f t="shared" si="7"/>
        <v>0</v>
      </c>
      <c r="M35" s="2208">
        <f t="shared" si="7"/>
        <v>0</v>
      </c>
      <c r="N35" s="2208">
        <f t="shared" si="7"/>
        <v>0</v>
      </c>
      <c r="O35" s="2208">
        <f t="shared" si="7"/>
        <v>0</v>
      </c>
      <c r="P35" s="2208">
        <f t="shared" si="7"/>
        <v>0</v>
      </c>
      <c r="Q35" s="2208">
        <f t="shared" si="7"/>
        <v>0</v>
      </c>
      <c r="R35" s="1713"/>
      <c r="S35" s="1713"/>
      <c r="T35" s="1713"/>
      <c r="U35" s="1713"/>
      <c r="V35" s="1713"/>
      <c r="W35" s="1713"/>
      <c r="X35" s="1713"/>
      <c r="Y35" s="1713"/>
      <c r="Z35" s="1734"/>
    </row>
    <row r="36" spans="2:26">
      <c r="B36" s="2185" t="s">
        <v>734</v>
      </c>
      <c r="C36" s="1727" t="s">
        <v>1764</v>
      </c>
      <c r="D36" s="1655" t="s">
        <v>1762</v>
      </c>
      <c r="E36" s="1655"/>
      <c r="F36" s="2203" t="s">
        <v>1751</v>
      </c>
      <c r="G36" s="2204">
        <f t="shared" si="0"/>
        <v>0</v>
      </c>
      <c r="H36" s="2207"/>
      <c r="I36" s="2207"/>
      <c r="J36" s="2207"/>
      <c r="K36" s="2207"/>
      <c r="L36" s="2207"/>
      <c r="M36" s="2207"/>
      <c r="N36" s="2207"/>
      <c r="O36" s="2207"/>
      <c r="P36" s="2207"/>
      <c r="Q36" s="2207"/>
      <c r="R36" s="1713"/>
      <c r="S36" s="1713"/>
      <c r="T36" s="1713"/>
      <c r="U36" s="1713"/>
      <c r="V36" s="1713"/>
      <c r="W36" s="1713"/>
      <c r="X36" s="1713"/>
      <c r="Y36" s="1713"/>
      <c r="Z36" s="1734"/>
    </row>
    <row r="37" spans="2:26">
      <c r="B37" s="2185" t="s">
        <v>734</v>
      </c>
      <c r="C37" s="2185" t="s">
        <v>1764</v>
      </c>
      <c r="D37" s="1655" t="s">
        <v>1761</v>
      </c>
      <c r="E37" s="1655"/>
      <c r="F37" s="2203" t="s">
        <v>1751</v>
      </c>
      <c r="G37" s="2204">
        <f t="shared" si="0"/>
        <v>0</v>
      </c>
      <c r="H37" s="2207"/>
      <c r="I37" s="2207"/>
      <c r="J37" s="2207"/>
      <c r="K37" s="2207"/>
      <c r="L37" s="2207"/>
      <c r="M37" s="2207"/>
      <c r="N37" s="2207"/>
      <c r="O37" s="2207"/>
      <c r="P37" s="2207"/>
      <c r="Q37" s="2207"/>
      <c r="R37" s="1713"/>
      <c r="S37" s="1713"/>
      <c r="T37" s="1713"/>
      <c r="U37" s="1713"/>
      <c r="V37" s="1713"/>
      <c r="W37" s="1713"/>
      <c r="X37" s="1713"/>
      <c r="Y37" s="1713"/>
      <c r="Z37" s="1734"/>
    </row>
    <row r="38" spans="2:26">
      <c r="B38" s="2185" t="s">
        <v>734</v>
      </c>
      <c r="C38" s="2185" t="s">
        <v>1764</v>
      </c>
      <c r="D38" s="1655" t="s">
        <v>1760</v>
      </c>
      <c r="E38" s="1655"/>
      <c r="F38" s="2203" t="s">
        <v>1751</v>
      </c>
      <c r="G38" s="2204">
        <f t="shared" si="0"/>
        <v>0</v>
      </c>
      <c r="H38" s="2207"/>
      <c r="I38" s="2207"/>
      <c r="J38" s="2207"/>
      <c r="K38" s="2207"/>
      <c r="L38" s="2207"/>
      <c r="M38" s="2207"/>
      <c r="N38" s="2207"/>
      <c r="O38" s="2207"/>
      <c r="P38" s="2207"/>
      <c r="Q38" s="2207"/>
      <c r="R38" s="1713"/>
      <c r="S38" s="1713"/>
      <c r="T38" s="1713"/>
      <c r="U38" s="1713"/>
      <c r="V38" s="1713"/>
      <c r="W38" s="1713"/>
      <c r="X38" s="1713"/>
      <c r="Y38" s="1713"/>
      <c r="Z38" s="1734"/>
    </row>
    <row r="39" spans="2:26">
      <c r="B39" s="2185" t="s">
        <v>734</v>
      </c>
      <c r="C39" s="2185" t="s">
        <v>1764</v>
      </c>
      <c r="D39" s="1655" t="s">
        <v>1759</v>
      </c>
      <c r="E39" s="1655"/>
      <c r="F39" s="2203" t="s">
        <v>1751</v>
      </c>
      <c r="G39" s="2204">
        <f t="shared" si="0"/>
        <v>0</v>
      </c>
      <c r="H39" s="2207"/>
      <c r="I39" s="2207"/>
      <c r="J39" s="2207"/>
      <c r="K39" s="2207"/>
      <c r="L39" s="2207"/>
      <c r="M39" s="2207"/>
      <c r="N39" s="2207"/>
      <c r="O39" s="2207"/>
      <c r="P39" s="2207"/>
      <c r="Q39" s="2207"/>
      <c r="R39" s="1713"/>
      <c r="S39" s="1713"/>
      <c r="T39" s="1713"/>
      <c r="U39" s="1713"/>
      <c r="V39" s="1713"/>
      <c r="W39" s="1713"/>
      <c r="X39" s="1713"/>
      <c r="Y39" s="1713"/>
      <c r="Z39" s="1734"/>
    </row>
    <row r="40" spans="2:26">
      <c r="B40" s="2185" t="s">
        <v>734</v>
      </c>
      <c r="C40" s="2185" t="s">
        <v>1764</v>
      </c>
      <c r="D40" s="1727" t="s">
        <v>2402</v>
      </c>
      <c r="E40" s="1655"/>
      <c r="F40" s="2203" t="s">
        <v>1751</v>
      </c>
      <c r="G40" s="2204">
        <f t="shared" si="0"/>
        <v>0</v>
      </c>
      <c r="H40" s="2208">
        <f t="shared" ref="H40:Q40" si="8">SUM(H36:H39)</f>
        <v>0</v>
      </c>
      <c r="I40" s="2208">
        <f t="shared" si="8"/>
        <v>0</v>
      </c>
      <c r="J40" s="2208">
        <f t="shared" si="8"/>
        <v>0</v>
      </c>
      <c r="K40" s="2208">
        <f t="shared" si="8"/>
        <v>0</v>
      </c>
      <c r="L40" s="2208">
        <f t="shared" si="8"/>
        <v>0</v>
      </c>
      <c r="M40" s="2208">
        <f t="shared" si="8"/>
        <v>0</v>
      </c>
      <c r="N40" s="2208">
        <f t="shared" si="8"/>
        <v>0</v>
      </c>
      <c r="O40" s="2208">
        <f t="shared" si="8"/>
        <v>0</v>
      </c>
      <c r="P40" s="2208">
        <f t="shared" si="8"/>
        <v>0</v>
      </c>
      <c r="Q40" s="2208">
        <f t="shared" si="8"/>
        <v>0</v>
      </c>
      <c r="R40" s="1713"/>
      <c r="S40" s="1713"/>
      <c r="T40" s="1713"/>
      <c r="U40" s="1713"/>
      <c r="V40" s="1713"/>
      <c r="W40" s="1713"/>
      <c r="X40" s="1713"/>
      <c r="Y40" s="1713"/>
      <c r="Z40" s="1734"/>
    </row>
    <row r="41" spans="2:26">
      <c r="B41" s="2185" t="s">
        <v>734</v>
      </c>
      <c r="C41" s="1727" t="s">
        <v>1763</v>
      </c>
      <c r="D41" s="1655" t="s">
        <v>1762</v>
      </c>
      <c r="E41" s="1655"/>
      <c r="F41" s="2203" t="s">
        <v>1751</v>
      </c>
      <c r="G41" s="2204">
        <f t="shared" si="0"/>
        <v>0</v>
      </c>
      <c r="H41" s="2207"/>
      <c r="I41" s="2207"/>
      <c r="J41" s="2207"/>
      <c r="K41" s="2207"/>
      <c r="L41" s="2207"/>
      <c r="M41" s="2207"/>
      <c r="N41" s="2207"/>
      <c r="O41" s="2207"/>
      <c r="P41" s="2207"/>
      <c r="Q41" s="2207"/>
      <c r="R41" s="1713"/>
      <c r="S41" s="1713"/>
      <c r="T41" s="1713"/>
      <c r="U41" s="1713"/>
      <c r="V41" s="1713"/>
      <c r="W41" s="1713"/>
      <c r="X41" s="1713"/>
      <c r="Y41" s="1713"/>
      <c r="Z41" s="1734"/>
    </row>
    <row r="42" spans="2:26">
      <c r="B42" s="2185" t="s">
        <v>734</v>
      </c>
      <c r="C42" s="2185" t="s">
        <v>1763</v>
      </c>
      <c r="D42" s="1655" t="s">
        <v>1761</v>
      </c>
      <c r="E42" s="1655"/>
      <c r="F42" s="2203" t="s">
        <v>1751</v>
      </c>
      <c r="G42" s="2204">
        <f t="shared" si="0"/>
        <v>0</v>
      </c>
      <c r="H42" s="2207"/>
      <c r="I42" s="2207"/>
      <c r="J42" s="2207"/>
      <c r="K42" s="2207"/>
      <c r="L42" s="2207"/>
      <c r="M42" s="2207"/>
      <c r="N42" s="2207"/>
      <c r="O42" s="2207"/>
      <c r="P42" s="2207"/>
      <c r="Q42" s="2207"/>
      <c r="R42" s="1713"/>
      <c r="S42" s="1713"/>
      <c r="T42" s="1713"/>
      <c r="U42" s="1713"/>
      <c r="V42" s="1713"/>
      <c r="W42" s="1713"/>
      <c r="X42" s="1713"/>
      <c r="Y42" s="1713"/>
      <c r="Z42" s="1734"/>
    </row>
    <row r="43" spans="2:26">
      <c r="B43" s="2185" t="s">
        <v>734</v>
      </c>
      <c r="C43" s="2185" t="s">
        <v>1763</v>
      </c>
      <c r="D43" s="1655" t="s">
        <v>1760</v>
      </c>
      <c r="E43" s="1655"/>
      <c r="F43" s="2203" t="s">
        <v>1751</v>
      </c>
      <c r="G43" s="2204">
        <f t="shared" si="0"/>
        <v>0</v>
      </c>
      <c r="H43" s="2207"/>
      <c r="I43" s="2207"/>
      <c r="J43" s="2207"/>
      <c r="K43" s="2207"/>
      <c r="L43" s="2207"/>
      <c r="M43" s="2207"/>
      <c r="N43" s="2207"/>
      <c r="O43" s="2207"/>
      <c r="P43" s="2207"/>
      <c r="Q43" s="2207"/>
      <c r="R43" s="1713"/>
      <c r="S43" s="1713"/>
      <c r="T43" s="1713"/>
      <c r="U43" s="1713"/>
      <c r="V43" s="1713"/>
      <c r="W43" s="1713"/>
      <c r="X43" s="1713"/>
      <c r="Y43" s="1713"/>
      <c r="Z43" s="1734"/>
    </row>
    <row r="44" spans="2:26">
      <c r="B44" s="2185" t="s">
        <v>734</v>
      </c>
      <c r="C44" s="2185" t="s">
        <v>1763</v>
      </c>
      <c r="D44" s="1655" t="s">
        <v>1759</v>
      </c>
      <c r="E44" s="1655"/>
      <c r="F44" s="2203" t="s">
        <v>1751</v>
      </c>
      <c r="G44" s="2204">
        <f t="shared" si="0"/>
        <v>0</v>
      </c>
      <c r="H44" s="2207"/>
      <c r="I44" s="2207"/>
      <c r="J44" s="2207"/>
      <c r="K44" s="2207"/>
      <c r="L44" s="2207"/>
      <c r="M44" s="2207"/>
      <c r="N44" s="2207"/>
      <c r="O44" s="2207"/>
      <c r="P44" s="2207"/>
      <c r="Q44" s="2207"/>
      <c r="R44" s="1713"/>
      <c r="S44" s="1713"/>
      <c r="T44" s="1713"/>
      <c r="U44" s="1713"/>
      <c r="V44" s="1713"/>
      <c r="W44" s="1713"/>
      <c r="X44" s="1713"/>
      <c r="Y44" s="1713"/>
      <c r="Z44" s="1734"/>
    </row>
    <row r="45" spans="2:26">
      <c r="B45" s="2185" t="s">
        <v>734</v>
      </c>
      <c r="C45" s="2185" t="s">
        <v>1763</v>
      </c>
      <c r="D45" s="1727" t="s">
        <v>2403</v>
      </c>
      <c r="E45" s="1655"/>
      <c r="F45" s="2203" t="s">
        <v>1751</v>
      </c>
      <c r="G45" s="2204">
        <f t="shared" si="0"/>
        <v>0</v>
      </c>
      <c r="H45" s="2208">
        <f t="shared" ref="H45:Q45" si="9">SUM(H41:H44)</f>
        <v>0</v>
      </c>
      <c r="I45" s="2208">
        <f t="shared" si="9"/>
        <v>0</v>
      </c>
      <c r="J45" s="2208">
        <f t="shared" si="9"/>
        <v>0</v>
      </c>
      <c r="K45" s="2208">
        <f t="shared" si="9"/>
        <v>0</v>
      </c>
      <c r="L45" s="2208">
        <f t="shared" si="9"/>
        <v>0</v>
      </c>
      <c r="M45" s="2208">
        <f t="shared" si="9"/>
        <v>0</v>
      </c>
      <c r="N45" s="2208">
        <f t="shared" si="9"/>
        <v>0</v>
      </c>
      <c r="O45" s="2208">
        <f t="shared" si="9"/>
        <v>0</v>
      </c>
      <c r="P45" s="2208">
        <f t="shared" si="9"/>
        <v>0</v>
      </c>
      <c r="Q45" s="2208">
        <f t="shared" si="9"/>
        <v>0</v>
      </c>
      <c r="R45" s="1713"/>
      <c r="S45" s="1713"/>
      <c r="T45" s="1713"/>
      <c r="U45" s="1713"/>
      <c r="V45" s="1713"/>
      <c r="W45" s="1713"/>
      <c r="X45" s="1713"/>
      <c r="Y45" s="1713"/>
      <c r="Z45" s="1734"/>
    </row>
    <row r="46" spans="2:26">
      <c r="B46" s="2185" t="s">
        <v>734</v>
      </c>
      <c r="C46" s="1727" t="s">
        <v>1758</v>
      </c>
      <c r="D46" s="1655" t="s">
        <v>1757</v>
      </c>
      <c r="E46" s="1655"/>
      <c r="F46" s="2203" t="s">
        <v>1751</v>
      </c>
      <c r="G46" s="2204">
        <f t="shared" si="0"/>
        <v>0</v>
      </c>
      <c r="H46" s="2207"/>
      <c r="I46" s="2207"/>
      <c r="J46" s="2207"/>
      <c r="K46" s="2207"/>
      <c r="L46" s="2207"/>
      <c r="M46" s="2207"/>
      <c r="N46" s="2207"/>
      <c r="O46" s="2207"/>
      <c r="P46" s="2207"/>
      <c r="Q46" s="2207"/>
      <c r="R46" s="1713"/>
      <c r="S46" s="1713"/>
      <c r="T46" s="1713"/>
      <c r="U46" s="1713"/>
      <c r="V46" s="1713"/>
      <c r="W46" s="1713"/>
      <c r="X46" s="1713"/>
      <c r="Y46" s="1713"/>
      <c r="Z46" s="1734"/>
    </row>
    <row r="47" spans="2:26">
      <c r="B47" s="2185" t="s">
        <v>734</v>
      </c>
      <c r="C47" s="2185" t="s">
        <v>1758</v>
      </c>
      <c r="D47" s="1655" t="s">
        <v>1756</v>
      </c>
      <c r="E47" s="1655"/>
      <c r="F47" s="2203" t="s">
        <v>1751</v>
      </c>
      <c r="G47" s="2204">
        <f t="shared" si="0"/>
        <v>0</v>
      </c>
      <c r="H47" s="2207"/>
      <c r="I47" s="2207"/>
      <c r="J47" s="2207"/>
      <c r="K47" s="2207"/>
      <c r="L47" s="2207"/>
      <c r="M47" s="2207"/>
      <c r="N47" s="2207"/>
      <c r="O47" s="2207"/>
      <c r="P47" s="2207"/>
      <c r="Q47" s="2207"/>
      <c r="R47" s="1713"/>
      <c r="S47" s="1713"/>
      <c r="T47" s="1713"/>
      <c r="U47" s="1713"/>
      <c r="V47" s="1713"/>
      <c r="W47" s="1713"/>
      <c r="X47" s="1713"/>
      <c r="Y47" s="1713"/>
      <c r="Z47" s="1734"/>
    </row>
    <row r="48" spans="2:26">
      <c r="B48" s="2185" t="s">
        <v>734</v>
      </c>
      <c r="C48" s="2185" t="s">
        <v>1758</v>
      </c>
      <c r="D48" s="1727" t="s">
        <v>2404</v>
      </c>
      <c r="E48" s="1655"/>
      <c r="F48" s="2203" t="s">
        <v>1751</v>
      </c>
      <c r="G48" s="2204">
        <f t="shared" si="0"/>
        <v>0</v>
      </c>
      <c r="H48" s="2208">
        <f t="shared" ref="H48:Q48" si="10">SUM(H46:H47)</f>
        <v>0</v>
      </c>
      <c r="I48" s="2208">
        <f t="shared" si="10"/>
        <v>0</v>
      </c>
      <c r="J48" s="2208">
        <f t="shared" si="10"/>
        <v>0</v>
      </c>
      <c r="K48" s="2208">
        <f t="shared" si="10"/>
        <v>0</v>
      </c>
      <c r="L48" s="2208">
        <f t="shared" si="10"/>
        <v>0</v>
      </c>
      <c r="M48" s="2208">
        <f t="shared" si="10"/>
        <v>0</v>
      </c>
      <c r="N48" s="2208">
        <f t="shared" si="10"/>
        <v>0</v>
      </c>
      <c r="O48" s="2208">
        <f t="shared" si="10"/>
        <v>0</v>
      </c>
      <c r="P48" s="2208">
        <f t="shared" si="10"/>
        <v>0</v>
      </c>
      <c r="Q48" s="2208">
        <f t="shared" si="10"/>
        <v>0</v>
      </c>
      <c r="R48" s="1713"/>
      <c r="S48" s="1713"/>
      <c r="T48" s="1713"/>
      <c r="U48" s="1713"/>
      <c r="V48" s="1713"/>
      <c r="W48" s="1713"/>
      <c r="X48" s="1713"/>
      <c r="Y48" s="1713"/>
      <c r="Z48" s="1734"/>
    </row>
    <row r="49" spans="2:26">
      <c r="B49" s="2185" t="s">
        <v>734</v>
      </c>
      <c r="C49" s="1727" t="s">
        <v>1755</v>
      </c>
      <c r="D49" s="1655" t="s">
        <v>1754</v>
      </c>
      <c r="E49" s="1655"/>
      <c r="F49" s="2203" t="s">
        <v>1751</v>
      </c>
      <c r="G49" s="2204">
        <f t="shared" si="0"/>
        <v>0</v>
      </c>
      <c r="H49" s="2207"/>
      <c r="I49" s="2207"/>
      <c r="J49" s="2207"/>
      <c r="K49" s="2207"/>
      <c r="L49" s="2207"/>
      <c r="M49" s="2207"/>
      <c r="N49" s="2207"/>
      <c r="O49" s="2207"/>
      <c r="P49" s="2207"/>
      <c r="Q49" s="2207"/>
      <c r="R49" s="1713"/>
      <c r="S49" s="1713"/>
      <c r="T49" s="1713"/>
      <c r="U49" s="1713"/>
      <c r="V49" s="1713"/>
      <c r="W49" s="1713"/>
      <c r="X49" s="1713"/>
      <c r="Y49" s="1713"/>
      <c r="Z49" s="1734"/>
    </row>
    <row r="50" spans="2:26">
      <c r="B50" s="2185" t="s">
        <v>734</v>
      </c>
      <c r="C50" s="2185" t="s">
        <v>1755</v>
      </c>
      <c r="D50" s="1655" t="s">
        <v>1753</v>
      </c>
      <c r="E50" s="1655"/>
      <c r="F50" s="2203" t="s">
        <v>1751</v>
      </c>
      <c r="G50" s="2204">
        <f t="shared" si="0"/>
        <v>0</v>
      </c>
      <c r="H50" s="2209"/>
      <c r="I50" s="2209"/>
      <c r="J50" s="2209"/>
      <c r="K50" s="2209"/>
      <c r="L50" s="2209"/>
      <c r="M50" s="2209"/>
      <c r="N50" s="2209"/>
      <c r="O50" s="2209"/>
      <c r="P50" s="2209"/>
      <c r="Q50" s="2209"/>
      <c r="R50" s="1713"/>
      <c r="S50" s="1713"/>
      <c r="T50" s="1713"/>
      <c r="U50" s="1713"/>
      <c r="V50" s="1713"/>
      <c r="W50" s="1713"/>
      <c r="X50" s="1713"/>
      <c r="Y50" s="1713"/>
      <c r="Z50" s="1734"/>
    </row>
    <row r="51" spans="2:26">
      <c r="B51" s="2185" t="s">
        <v>734</v>
      </c>
      <c r="C51" s="2185" t="s">
        <v>1755</v>
      </c>
      <c r="D51" s="1655" t="s">
        <v>1752</v>
      </c>
      <c r="E51" s="1655"/>
      <c r="F51" s="2203" t="s">
        <v>1751</v>
      </c>
      <c r="G51" s="2204">
        <f t="shared" si="0"/>
        <v>0</v>
      </c>
      <c r="H51" s="2207"/>
      <c r="I51" s="2207"/>
      <c r="J51" s="2207"/>
      <c r="K51" s="2207"/>
      <c r="L51" s="2207"/>
      <c r="M51" s="2207"/>
      <c r="N51" s="2207"/>
      <c r="O51" s="2207"/>
      <c r="P51" s="2207"/>
      <c r="Q51" s="2207"/>
      <c r="R51" s="1713"/>
      <c r="S51" s="1713"/>
      <c r="T51" s="1713"/>
      <c r="U51" s="1713"/>
      <c r="V51" s="1713"/>
      <c r="W51" s="1713"/>
      <c r="X51" s="1713"/>
      <c r="Y51" s="1713"/>
      <c r="Z51" s="1734"/>
    </row>
    <row r="52" spans="2:26">
      <c r="B52" s="2185" t="s">
        <v>734</v>
      </c>
      <c r="C52" s="2185" t="s">
        <v>1755</v>
      </c>
      <c r="D52" s="1730" t="s">
        <v>2405</v>
      </c>
      <c r="E52" s="1655"/>
      <c r="F52" s="2203" t="s">
        <v>1751</v>
      </c>
      <c r="G52" s="2204">
        <f t="shared" si="0"/>
        <v>0</v>
      </c>
      <c r="H52" s="2207"/>
      <c r="I52" s="2207"/>
      <c r="J52" s="2207"/>
      <c r="K52" s="2207"/>
      <c r="L52" s="2207"/>
      <c r="M52" s="2207"/>
      <c r="N52" s="2207"/>
      <c r="O52" s="2207"/>
      <c r="P52" s="2207"/>
      <c r="Q52" s="2207"/>
      <c r="R52" s="1713"/>
      <c r="S52" s="1713"/>
      <c r="T52" s="1713"/>
      <c r="U52" s="1713"/>
      <c r="V52" s="1713"/>
      <c r="W52" s="1713"/>
      <c r="X52" s="1713"/>
      <c r="Y52" s="1713"/>
      <c r="Z52" s="1734"/>
    </row>
    <row r="53" spans="2:26">
      <c r="B53" s="2185" t="s">
        <v>734</v>
      </c>
      <c r="C53" s="2185" t="s">
        <v>1755</v>
      </c>
      <c r="D53" s="1727" t="s">
        <v>2406</v>
      </c>
      <c r="E53" s="1655"/>
      <c r="F53" s="2203" t="s">
        <v>1751</v>
      </c>
      <c r="G53" s="2204">
        <f t="shared" si="0"/>
        <v>0</v>
      </c>
      <c r="H53" s="2208">
        <f t="shared" ref="H53:Q53" si="11">SUM(H49:H52)</f>
        <v>0</v>
      </c>
      <c r="I53" s="2208">
        <f t="shared" si="11"/>
        <v>0</v>
      </c>
      <c r="J53" s="2208">
        <f t="shared" si="11"/>
        <v>0</v>
      </c>
      <c r="K53" s="2208">
        <f t="shared" si="11"/>
        <v>0</v>
      </c>
      <c r="L53" s="2208">
        <f t="shared" si="11"/>
        <v>0</v>
      </c>
      <c r="M53" s="2208">
        <f t="shared" si="11"/>
        <v>0</v>
      </c>
      <c r="N53" s="2208">
        <f t="shared" si="11"/>
        <v>0</v>
      </c>
      <c r="O53" s="2208">
        <f t="shared" si="11"/>
        <v>0</v>
      </c>
      <c r="P53" s="2208">
        <f t="shared" si="11"/>
        <v>0</v>
      </c>
      <c r="Q53" s="2208">
        <f t="shared" si="11"/>
        <v>0</v>
      </c>
      <c r="R53" s="1713"/>
      <c r="S53" s="1713"/>
      <c r="T53" s="1713"/>
      <c r="U53" s="1713"/>
      <c r="V53" s="1713"/>
      <c r="W53" s="1713"/>
      <c r="X53" s="1713"/>
      <c r="Y53" s="1713"/>
      <c r="Z53" s="1734"/>
    </row>
    <row r="54" spans="2:26">
      <c r="B54" s="2185" t="s">
        <v>734</v>
      </c>
      <c r="C54" s="2185" t="s">
        <v>2407</v>
      </c>
      <c r="D54" s="1727" t="s">
        <v>2407</v>
      </c>
      <c r="E54" s="1655"/>
      <c r="F54" s="2203" t="s">
        <v>1751</v>
      </c>
      <c r="G54" s="2204">
        <f t="shared" si="0"/>
        <v>0</v>
      </c>
      <c r="H54" s="2208">
        <f t="shared" ref="H54:Q54" si="12">SUM(H35,H40,H45,H48,H53)</f>
        <v>0</v>
      </c>
      <c r="I54" s="2208">
        <f t="shared" si="12"/>
        <v>0</v>
      </c>
      <c r="J54" s="2208">
        <f t="shared" si="12"/>
        <v>0</v>
      </c>
      <c r="K54" s="2208">
        <f t="shared" si="12"/>
        <v>0</v>
      </c>
      <c r="L54" s="2208">
        <f t="shared" si="12"/>
        <v>0</v>
      </c>
      <c r="M54" s="2208">
        <f t="shared" si="12"/>
        <v>0</v>
      </c>
      <c r="N54" s="2208">
        <f t="shared" si="12"/>
        <v>0</v>
      </c>
      <c r="O54" s="2208">
        <f t="shared" si="12"/>
        <v>0</v>
      </c>
      <c r="P54" s="2208">
        <f t="shared" si="12"/>
        <v>0</v>
      </c>
      <c r="Q54" s="2208">
        <f t="shared" si="12"/>
        <v>0</v>
      </c>
      <c r="R54" s="1713"/>
      <c r="S54" s="1713"/>
      <c r="T54" s="1713"/>
      <c r="U54" s="1713"/>
      <c r="V54" s="1713"/>
      <c r="W54" s="1713"/>
      <c r="X54" s="1713"/>
      <c r="Y54" s="1713"/>
      <c r="Z54" s="1734"/>
    </row>
    <row r="55" spans="2:26">
      <c r="R55" s="1713"/>
      <c r="S55" s="1713"/>
      <c r="T55" s="1713"/>
      <c r="U55" s="1713"/>
      <c r="V55" s="1713"/>
      <c r="W55" s="1713"/>
      <c r="X55" s="1713"/>
      <c r="Y55" s="1713"/>
    </row>
    <row r="56" spans="2:26" ht="15">
      <c r="B56" s="1654" t="s">
        <v>2408</v>
      </c>
      <c r="R56" s="1713"/>
      <c r="S56" s="1713"/>
      <c r="T56" s="1713"/>
      <c r="U56" s="1713"/>
      <c r="V56" s="1713"/>
      <c r="W56" s="1713"/>
      <c r="X56" s="1713"/>
      <c r="Y56" s="1713"/>
      <c r="Z56" s="1737"/>
    </row>
    <row r="57" spans="2:26">
      <c r="B57" s="2210"/>
      <c r="C57" s="2210"/>
      <c r="F57" s="2211"/>
      <c r="G57" s="2211"/>
      <c r="H57" s="2211"/>
      <c r="I57" s="2211"/>
      <c r="J57" s="2211"/>
      <c r="K57" s="2211"/>
      <c r="L57" s="2211"/>
      <c r="M57" s="2211"/>
      <c r="N57" s="2211"/>
      <c r="O57" s="2211"/>
      <c r="P57" s="2211"/>
      <c r="Q57" s="2211"/>
      <c r="R57" s="1713"/>
      <c r="S57" s="1713"/>
      <c r="T57" s="1713"/>
      <c r="U57" s="1713"/>
      <c r="V57" s="1713"/>
      <c r="W57" s="1713"/>
      <c r="X57" s="1713"/>
      <c r="Y57" s="1713"/>
      <c r="Z57" s="1737"/>
    </row>
    <row r="58" spans="2:26">
      <c r="B58" s="1727" t="s">
        <v>1750</v>
      </c>
      <c r="C58" s="1727"/>
      <c r="D58" s="1753" t="s">
        <v>240</v>
      </c>
      <c r="F58" s="2212"/>
      <c r="G58" s="2212"/>
      <c r="H58" s="2212">
        <f t="shared" ref="H58:Q58" si="13">H8</f>
        <v>2012</v>
      </c>
      <c r="I58" s="2212">
        <f t="shared" si="13"/>
        <v>2013</v>
      </c>
      <c r="J58" s="2212">
        <f t="shared" si="13"/>
        <v>2014</v>
      </c>
      <c r="K58" s="2212">
        <f t="shared" si="13"/>
        <v>2015</v>
      </c>
      <c r="L58" s="2212">
        <f t="shared" si="13"/>
        <v>2016</v>
      </c>
      <c r="M58" s="2212">
        <f t="shared" si="13"/>
        <v>2017</v>
      </c>
      <c r="N58" s="2212">
        <f t="shared" si="13"/>
        <v>2018</v>
      </c>
      <c r="O58" s="2212">
        <f t="shared" si="13"/>
        <v>2019</v>
      </c>
      <c r="P58" s="2212">
        <f t="shared" si="13"/>
        <v>2020</v>
      </c>
      <c r="Q58" s="2212">
        <f t="shared" si="13"/>
        <v>2021</v>
      </c>
      <c r="R58" s="1713"/>
      <c r="S58" s="1713"/>
      <c r="T58" s="1713"/>
      <c r="U58" s="1713"/>
      <c r="V58" s="1713"/>
      <c r="W58" s="1713"/>
      <c r="X58" s="1713"/>
      <c r="Y58" s="1713"/>
      <c r="Z58" s="1737"/>
    </row>
    <row r="59" spans="2:26">
      <c r="B59" s="1655" t="s">
        <v>1749</v>
      </c>
      <c r="C59" s="1655"/>
      <c r="D59" s="2203" t="s">
        <v>1719</v>
      </c>
      <c r="F59" s="2213"/>
      <c r="G59" s="2213"/>
      <c r="H59" s="2214"/>
      <c r="I59" s="2215"/>
      <c r="J59" s="2215"/>
      <c r="K59" s="2215"/>
      <c r="L59" s="2215"/>
      <c r="M59" s="2215"/>
      <c r="N59" s="2215"/>
      <c r="O59" s="2215"/>
      <c r="P59" s="2215"/>
      <c r="Q59" s="2215"/>
      <c r="R59" s="1713"/>
      <c r="S59" s="1713"/>
      <c r="T59" s="1713"/>
      <c r="U59" s="1713"/>
      <c r="V59" s="1713"/>
      <c r="W59" s="1713"/>
      <c r="X59" s="1713"/>
      <c r="Y59" s="1713"/>
    </row>
    <row r="60" spans="2:26">
      <c r="B60" s="1655" t="s">
        <v>1748</v>
      </c>
      <c r="C60" s="1655"/>
      <c r="D60" s="2203" t="s">
        <v>1719</v>
      </c>
      <c r="F60" s="2213"/>
      <c r="G60" s="2213"/>
      <c r="H60" s="2214"/>
      <c r="I60" s="2215"/>
      <c r="J60" s="2215"/>
      <c r="K60" s="2215"/>
      <c r="L60" s="2215"/>
      <c r="M60" s="2215"/>
      <c r="N60" s="2215"/>
      <c r="O60" s="2215"/>
      <c r="P60" s="2215"/>
      <c r="Q60" s="2215"/>
      <c r="R60" s="1713"/>
      <c r="S60" s="1713"/>
      <c r="T60" s="1713"/>
      <c r="U60" s="1713"/>
      <c r="V60" s="1713"/>
      <c r="W60" s="1713"/>
      <c r="X60" s="1713"/>
      <c r="Y60" s="1713"/>
    </row>
    <row r="61" spans="2:26">
      <c r="B61" s="1655" t="s">
        <v>1747</v>
      </c>
      <c r="C61" s="1655"/>
      <c r="D61" s="2203" t="s">
        <v>1719</v>
      </c>
      <c r="F61" s="2213"/>
      <c r="G61" s="2213"/>
      <c r="H61" s="2214"/>
      <c r="I61" s="2215"/>
      <c r="J61" s="2215"/>
      <c r="K61" s="2215"/>
      <c r="L61" s="2215"/>
      <c r="M61" s="2215"/>
      <c r="N61" s="2215"/>
      <c r="O61" s="2215"/>
      <c r="P61" s="2215"/>
      <c r="Q61" s="2215"/>
      <c r="R61" s="1713"/>
      <c r="S61" s="1713"/>
      <c r="T61" s="1713"/>
      <c r="U61" s="1713"/>
      <c r="V61" s="1713"/>
      <c r="W61" s="1713"/>
      <c r="X61" s="1713"/>
      <c r="Y61" s="1713"/>
    </row>
    <row r="62" spans="2:26">
      <c r="B62" s="1655" t="s">
        <v>1746</v>
      </c>
      <c r="C62" s="1729"/>
      <c r="D62" s="2203" t="s">
        <v>1719</v>
      </c>
      <c r="F62" s="2213"/>
      <c r="G62" s="2213"/>
      <c r="H62" s="2214"/>
      <c r="I62" s="2215"/>
      <c r="J62" s="2215"/>
      <c r="K62" s="2215"/>
      <c r="L62" s="2215"/>
      <c r="M62" s="2215"/>
      <c r="N62" s="2215"/>
      <c r="O62" s="2215"/>
      <c r="P62" s="2215"/>
      <c r="Q62" s="2215"/>
      <c r="R62" s="1713"/>
      <c r="S62" s="1713"/>
      <c r="T62" s="1713"/>
      <c r="U62" s="1713"/>
      <c r="V62" s="1713"/>
      <c r="W62" s="1713"/>
      <c r="X62" s="1713"/>
      <c r="Y62" s="1713"/>
    </row>
    <row r="63" spans="2:26">
      <c r="R63" s="1713"/>
      <c r="S63" s="1713"/>
      <c r="T63" s="1713"/>
      <c r="U63" s="1713"/>
      <c r="V63" s="1713"/>
      <c r="W63" s="1713"/>
      <c r="X63" s="1713"/>
      <c r="Y63" s="1713"/>
    </row>
    <row r="64" spans="2:26">
      <c r="R64" s="1713"/>
      <c r="S64" s="1713"/>
      <c r="T64" s="1713"/>
      <c r="U64" s="1713"/>
      <c r="V64" s="1713"/>
      <c r="W64" s="1713"/>
      <c r="X64" s="1713"/>
      <c r="Y64" s="1713"/>
    </row>
    <row r="66" spans="15:25">
      <c r="O66" s="1713"/>
      <c r="P66" s="1713"/>
      <c r="Q66" s="1713"/>
      <c r="R66" s="1713"/>
      <c r="S66" s="1713"/>
      <c r="T66" s="1713"/>
      <c r="U66" s="1713"/>
      <c r="V66" s="1713"/>
      <c r="W66" s="1713"/>
      <c r="X66" s="1713"/>
      <c r="Y66" s="1713"/>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sheetPr>
    <tabColor theme="2" tint="-0.249977111117893"/>
    <pageSetUpPr fitToPage="1"/>
  </sheetPr>
  <dimension ref="A1:AZ271"/>
  <sheetViews>
    <sheetView showGridLines="0" topLeftCell="A160" zoomScale="80" zoomScaleNormal="80" zoomScaleSheetLayoutView="70" workbookViewId="0">
      <selection activeCell="A199" sqref="A199"/>
    </sheetView>
  </sheetViews>
  <sheetFormatPr defaultRowHeight="12"/>
  <cols>
    <col min="1" max="1" width="3.625" style="1918" customWidth="1"/>
    <col min="2" max="2" width="9.875" style="1918" customWidth="1"/>
    <col min="3" max="3" width="39" style="1918" customWidth="1"/>
    <col min="4" max="4" width="17.875" style="1918" customWidth="1"/>
    <col min="5" max="5" width="14.5" style="1918" customWidth="1"/>
    <col min="6" max="6" width="11.75" style="1918" customWidth="1"/>
    <col min="7" max="8" width="13.5" style="1927" customWidth="1"/>
    <col min="9" max="9" width="17.25" style="1918" customWidth="1"/>
    <col min="10" max="10" width="4.625" style="1918" bestFit="1" customWidth="1"/>
    <col min="11" max="11" width="4.625" style="1918" customWidth="1"/>
    <col min="12" max="14" width="4.625" style="1918" bestFit="1" customWidth="1"/>
    <col min="15" max="15" width="4.625" style="1918" customWidth="1"/>
    <col min="16" max="16" width="10.75" style="1918" customWidth="1"/>
    <col min="17" max="17" width="26.125" style="1918" customWidth="1"/>
    <col min="18" max="18" width="14.125" style="1918" customWidth="1"/>
    <col min="19" max="19" width="21.75" style="1918" customWidth="1"/>
    <col min="20" max="21" width="4.625" style="1918" customWidth="1"/>
    <col min="22" max="22" width="14.25" style="1918" customWidth="1"/>
    <col min="23" max="23" width="8.125" style="1918" customWidth="1"/>
    <col min="24" max="24" width="5.625" style="1927" customWidth="1"/>
    <col min="25" max="25" width="7.375" style="1927" customWidth="1"/>
    <col min="26" max="26" width="18.875" style="1918" customWidth="1"/>
    <col min="27" max="27" width="8.25" style="1918" customWidth="1"/>
    <col min="28" max="28" width="7.375" style="1918" customWidth="1"/>
    <col min="29" max="29" width="15.5" style="1918" customWidth="1"/>
    <col min="30" max="30" width="5.125" style="1918" customWidth="1"/>
    <col min="31" max="33" width="9" style="1918"/>
    <col min="34" max="34" width="29.75" style="1918" customWidth="1"/>
    <col min="35" max="35" width="10" style="1918" customWidth="1"/>
    <col min="36" max="36" width="13" style="1918" customWidth="1"/>
    <col min="37" max="41" width="9" style="1918"/>
    <col min="42" max="42" width="10.125" style="1918" customWidth="1"/>
    <col min="43" max="43" width="12.875" style="1918" customWidth="1"/>
    <col min="44" max="44" width="9" style="1918" customWidth="1"/>
    <col min="45" max="61" width="9" style="1918"/>
    <col min="62" max="62" width="30.875" style="1918" customWidth="1"/>
    <col min="63" max="63" width="24.375" style="1918" customWidth="1"/>
    <col min="64" max="64" width="19" style="1918" customWidth="1"/>
    <col min="65" max="16384" width="9" style="1918"/>
  </cols>
  <sheetData>
    <row r="1" spans="2:50" ht="28.5" customHeight="1">
      <c r="B1" s="2665" t="s">
        <v>2209</v>
      </c>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7"/>
      <c r="AC1"/>
      <c r="AD1"/>
      <c r="AE1"/>
      <c r="AF1"/>
      <c r="AG1"/>
      <c r="AH1"/>
      <c r="AI1"/>
      <c r="AJ1"/>
      <c r="AK1"/>
      <c r="AL1"/>
      <c r="AM1"/>
      <c r="AN1"/>
      <c r="AO1"/>
      <c r="AP1"/>
      <c r="AQ1"/>
      <c r="AR1"/>
      <c r="AS1"/>
      <c r="AT1"/>
      <c r="AU1"/>
      <c r="AV1"/>
      <c r="AW1"/>
      <c r="AX1"/>
    </row>
    <row r="2" spans="2:50" ht="28.5" customHeight="1">
      <c r="B2" s="2668" t="s">
        <v>1792</v>
      </c>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70"/>
      <c r="AC2"/>
      <c r="AD2"/>
      <c r="AE2"/>
      <c r="AF2"/>
      <c r="AG2"/>
      <c r="AH2"/>
      <c r="AI2"/>
      <c r="AJ2"/>
      <c r="AK2"/>
      <c r="AL2"/>
      <c r="AM2"/>
      <c r="AN2"/>
      <c r="AO2"/>
      <c r="AP2"/>
      <c r="AQ2"/>
      <c r="AR2"/>
      <c r="AS2"/>
      <c r="AT2"/>
      <c r="AU2"/>
      <c r="AV2"/>
      <c r="AW2"/>
      <c r="AX2"/>
    </row>
    <row r="3" spans="2:50" ht="28.5" customHeight="1" thickBot="1">
      <c r="B3" s="2671" t="s">
        <v>1283</v>
      </c>
      <c r="C3" s="2672"/>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3"/>
      <c r="AC3"/>
      <c r="AD3"/>
      <c r="AE3"/>
      <c r="AF3"/>
      <c r="AG3"/>
      <c r="AH3"/>
      <c r="AI3"/>
      <c r="AJ3"/>
      <c r="AK3"/>
      <c r="AL3"/>
      <c r="AM3"/>
      <c r="AN3"/>
      <c r="AO3"/>
      <c r="AP3"/>
      <c r="AQ3"/>
      <c r="AR3"/>
      <c r="AS3"/>
      <c r="AT3"/>
      <c r="AU3"/>
      <c r="AV3"/>
      <c r="AW3"/>
      <c r="AX3"/>
    </row>
    <row r="4" spans="2:50" customFormat="1" ht="24.75" customHeight="1">
      <c r="B4" s="1919" t="s">
        <v>2210</v>
      </c>
      <c r="AW4" s="1920"/>
      <c r="AX4" s="1920"/>
    </row>
    <row r="5" spans="2:50" customFormat="1" ht="41.25" customHeight="1">
      <c r="B5" s="1919"/>
      <c r="AW5" s="1920"/>
      <c r="AX5" s="1920"/>
    </row>
    <row r="6" spans="2:50" customFormat="1" ht="24" customHeight="1">
      <c r="B6" s="1921" t="s">
        <v>1768</v>
      </c>
      <c r="C6" s="1918"/>
      <c r="D6" s="1922"/>
      <c r="E6" s="1923"/>
      <c r="F6" s="1924"/>
      <c r="G6" s="1924"/>
      <c r="H6" s="1925"/>
      <c r="I6" s="1925"/>
      <c r="J6" s="1925"/>
      <c r="K6" s="1925"/>
      <c r="L6" s="1925"/>
      <c r="M6" s="1926"/>
      <c r="N6" s="1926"/>
      <c r="O6" s="1926"/>
      <c r="P6" s="1926"/>
      <c r="Q6" s="1926"/>
      <c r="R6" s="1926"/>
      <c r="S6" s="1926"/>
      <c r="T6" s="1926"/>
      <c r="U6" s="1926"/>
      <c r="V6" s="1926"/>
      <c r="W6" s="1926"/>
      <c r="X6" s="1925"/>
      <c r="Y6" s="1926"/>
      <c r="Z6" s="1926"/>
      <c r="AA6" s="1926"/>
      <c r="AB6" s="1926"/>
      <c r="AC6" s="1926"/>
      <c r="AW6" s="1920"/>
      <c r="AX6" s="1920"/>
    </row>
    <row r="7" spans="2:50" customFormat="1" ht="75.75" customHeight="1">
      <c r="B7" s="1923"/>
      <c r="C7" s="1922"/>
      <c r="D7" s="1923"/>
      <c r="E7" s="1924"/>
      <c r="F7" s="1925"/>
      <c r="G7" s="1925"/>
      <c r="H7" s="1925"/>
      <c r="I7" s="1925"/>
      <c r="J7" s="1925"/>
      <c r="K7" s="1925"/>
      <c r="L7" s="1926"/>
      <c r="M7" s="1926"/>
      <c r="N7" s="1926"/>
      <c r="O7" s="1926"/>
      <c r="P7" s="1926"/>
      <c r="Q7" s="1926"/>
      <c r="R7" s="1926"/>
      <c r="S7" s="1926"/>
      <c r="T7" s="1926"/>
      <c r="U7" s="1926"/>
      <c r="V7" s="1926"/>
      <c r="W7" s="1925"/>
      <c r="X7" s="1925"/>
      <c r="Y7" s="1926"/>
      <c r="Z7" s="1926"/>
      <c r="AA7" s="1926"/>
      <c r="AB7" s="1926"/>
      <c r="AC7" s="1918"/>
      <c r="AW7" s="1920"/>
      <c r="AX7" s="1920"/>
    </row>
    <row r="8" spans="2:50" customFormat="1" ht="24" customHeight="1">
      <c r="B8" s="1921" t="s">
        <v>1720</v>
      </c>
      <c r="C8" s="1921"/>
      <c r="D8" s="1921"/>
      <c r="E8" s="1921" t="s">
        <v>1721</v>
      </c>
      <c r="F8" s="1921"/>
      <c r="G8" s="1921"/>
      <c r="H8" s="1921" t="s">
        <v>1722</v>
      </c>
      <c r="I8" s="1921"/>
      <c r="J8" s="1921"/>
      <c r="K8" s="1921" t="s">
        <v>2211</v>
      </c>
      <c r="L8" s="1921"/>
      <c r="M8" s="1921"/>
      <c r="N8" s="1921"/>
      <c r="O8" s="1921"/>
      <c r="P8" s="1921"/>
      <c r="Q8" s="1918"/>
      <c r="R8" s="1921"/>
      <c r="S8" s="1921"/>
      <c r="T8" s="1921"/>
      <c r="U8" s="1921"/>
      <c r="V8" s="1921"/>
      <c r="W8" s="1926"/>
      <c r="X8" s="1926"/>
      <c r="Y8" s="1927"/>
      <c r="Z8" s="1918"/>
      <c r="AA8" s="1918"/>
      <c r="AB8" s="1918"/>
      <c r="AC8" s="1918"/>
      <c r="AW8" s="1920"/>
      <c r="AX8" s="1920"/>
    </row>
    <row r="9" spans="2:50" customFormat="1" ht="18.75" customHeight="1">
      <c r="B9" s="1923"/>
      <c r="C9" s="1922"/>
      <c r="D9" s="1923"/>
      <c r="E9" s="1925"/>
      <c r="F9" s="1925"/>
      <c r="G9" s="1927"/>
      <c r="H9" s="1923"/>
      <c r="I9" s="1922"/>
      <c r="J9" s="1918"/>
      <c r="K9" s="1925"/>
      <c r="L9" s="1926"/>
      <c r="M9" s="1926"/>
      <c r="N9" s="1926"/>
      <c r="O9" s="1926"/>
      <c r="P9" s="1926"/>
      <c r="Q9" s="1918"/>
      <c r="R9" s="1926"/>
      <c r="S9" s="1926"/>
      <c r="T9" s="1926"/>
      <c r="U9" s="1926"/>
      <c r="V9" s="1926"/>
      <c r="W9" s="1926"/>
      <c r="X9" s="1926"/>
      <c r="Y9" s="1927"/>
      <c r="Z9" s="1918"/>
      <c r="AA9" s="1918"/>
      <c r="AB9" s="1918"/>
      <c r="AC9" s="1918"/>
      <c r="AW9" s="1920"/>
      <c r="AX9" s="1920"/>
    </row>
    <row r="10" spans="2:50" customFormat="1" ht="22.5" customHeight="1">
      <c r="B10" s="1928" t="s">
        <v>1700</v>
      </c>
      <c r="C10" s="1929" t="s">
        <v>1723</v>
      </c>
      <c r="D10" s="1923"/>
      <c r="E10" s="1930" t="s">
        <v>1724</v>
      </c>
      <c r="F10" s="1929" t="s">
        <v>2212</v>
      </c>
      <c r="G10" s="1927"/>
      <c r="H10" s="1931" t="s">
        <v>1710</v>
      </c>
      <c r="I10" s="1929" t="s">
        <v>1725</v>
      </c>
      <c r="J10" s="1918"/>
      <c r="K10" s="1925"/>
      <c r="L10" s="1928" t="s">
        <v>1700</v>
      </c>
      <c r="M10" s="1932" t="s">
        <v>1701</v>
      </c>
      <c r="N10" s="1932" t="s">
        <v>1702</v>
      </c>
      <c r="O10" s="1933" t="s">
        <v>1703</v>
      </c>
      <c r="P10" s="1931" t="s">
        <v>1726</v>
      </c>
      <c r="Q10" s="1918"/>
      <c r="R10" s="1934"/>
      <c r="S10" s="1934"/>
      <c r="T10" s="1934"/>
      <c r="U10" s="1934"/>
      <c r="V10" s="1934"/>
      <c r="W10" s="1918"/>
      <c r="X10" s="1927"/>
      <c r="Y10" s="1927"/>
      <c r="Z10" s="1918"/>
      <c r="AA10" s="1918"/>
      <c r="AB10" s="1918"/>
      <c r="AC10" s="1918"/>
      <c r="AW10" s="1920"/>
      <c r="AX10" s="1920"/>
    </row>
    <row r="11" spans="2:50" customFormat="1" ht="16.5" customHeight="1">
      <c r="B11" s="1932" t="s">
        <v>1701</v>
      </c>
      <c r="C11" s="1929" t="s">
        <v>1727</v>
      </c>
      <c r="D11" s="1923"/>
      <c r="E11" s="1935" t="s">
        <v>1728</v>
      </c>
      <c r="F11" s="1929" t="s">
        <v>1729</v>
      </c>
      <c r="G11" s="1927"/>
      <c r="H11" s="1933" t="s">
        <v>1711</v>
      </c>
      <c r="I11" s="1929" t="s">
        <v>1730</v>
      </c>
      <c r="J11" s="1918"/>
      <c r="K11" s="1930" t="s">
        <v>1724</v>
      </c>
      <c r="L11" s="1929" t="s">
        <v>1713</v>
      </c>
      <c r="M11" s="1929" t="s">
        <v>1712</v>
      </c>
      <c r="N11" s="1929" t="s">
        <v>1711</v>
      </c>
      <c r="O11" s="1929" t="s">
        <v>1710</v>
      </c>
      <c r="P11" s="1929" t="s">
        <v>1710</v>
      </c>
      <c r="Q11" s="1918"/>
      <c r="R11" s="1934"/>
      <c r="S11" s="1934"/>
      <c r="T11" s="1934"/>
      <c r="U11" s="1934"/>
      <c r="V11" s="1934"/>
      <c r="W11" s="1918"/>
      <c r="X11" s="1927"/>
      <c r="Y11" s="1927"/>
      <c r="Z11" s="1918"/>
      <c r="AA11" s="1918"/>
      <c r="AB11" s="1918"/>
      <c r="AC11" s="1918"/>
      <c r="AW11" s="1920"/>
      <c r="AX11" s="1920"/>
    </row>
    <row r="12" spans="2:50" customFormat="1" ht="12.75" customHeight="1">
      <c r="B12" s="1932" t="s">
        <v>1702</v>
      </c>
      <c r="C12" s="1929" t="s">
        <v>1731</v>
      </c>
      <c r="D12" s="1923"/>
      <c r="E12" s="1936" t="s">
        <v>1732</v>
      </c>
      <c r="F12" s="1929" t="s">
        <v>1733</v>
      </c>
      <c r="G12" s="1927"/>
      <c r="H12" s="1932" t="s">
        <v>1712</v>
      </c>
      <c r="I12" s="1929" t="s">
        <v>1734</v>
      </c>
      <c r="J12" s="1918"/>
      <c r="K12" s="1935" t="s">
        <v>1728</v>
      </c>
      <c r="L12" s="1929" t="s">
        <v>1713</v>
      </c>
      <c r="M12" s="1929" t="s">
        <v>1712</v>
      </c>
      <c r="N12" s="1929" t="s">
        <v>1711</v>
      </c>
      <c r="O12" s="1929" t="s">
        <v>1710</v>
      </c>
      <c r="P12" s="1929" t="s">
        <v>1710</v>
      </c>
      <c r="Q12" s="1918"/>
      <c r="R12" s="1934"/>
      <c r="S12" s="1934"/>
      <c r="T12" s="1934"/>
      <c r="U12" s="1934"/>
      <c r="V12" s="1934"/>
      <c r="W12" s="1918"/>
      <c r="X12" s="1927"/>
      <c r="Y12" s="1927"/>
      <c r="Z12" s="1918"/>
      <c r="AA12" s="1918"/>
      <c r="AB12" s="1918"/>
      <c r="AC12" s="1918"/>
      <c r="AW12" s="1920"/>
      <c r="AX12" s="1920"/>
    </row>
    <row r="13" spans="2:50" customFormat="1" ht="21">
      <c r="B13" s="1933" t="s">
        <v>1703</v>
      </c>
      <c r="C13" s="1929" t="s">
        <v>1735</v>
      </c>
      <c r="D13" s="1923"/>
      <c r="E13" s="1937" t="s">
        <v>1736</v>
      </c>
      <c r="F13" s="1929" t="s">
        <v>1737</v>
      </c>
      <c r="G13" s="1927"/>
      <c r="H13" s="1928" t="s">
        <v>1713</v>
      </c>
      <c r="I13" s="1929" t="s">
        <v>1738</v>
      </c>
      <c r="J13" s="1918"/>
      <c r="K13" s="1936" t="s">
        <v>1732</v>
      </c>
      <c r="L13" s="1929" t="s">
        <v>1713</v>
      </c>
      <c r="M13" s="1929" t="s">
        <v>1712</v>
      </c>
      <c r="N13" s="1929" t="s">
        <v>1711</v>
      </c>
      <c r="O13" s="1929" t="s">
        <v>1711</v>
      </c>
      <c r="P13" s="1929" t="s">
        <v>1710</v>
      </c>
      <c r="Q13" s="1918"/>
      <c r="R13" s="1934"/>
      <c r="S13" s="1934"/>
      <c r="T13" s="1934"/>
      <c r="U13" s="1934"/>
      <c r="V13" s="1934"/>
      <c r="W13" s="1918"/>
      <c r="X13" s="1927"/>
      <c r="Y13" s="1927"/>
      <c r="Z13" s="1918"/>
      <c r="AA13" s="1918"/>
      <c r="AB13" s="1918"/>
      <c r="AC13" s="1918"/>
      <c r="AW13" s="1920"/>
      <c r="AX13" s="1920"/>
    </row>
    <row r="14" spans="2:50" customFormat="1" ht="12.75">
      <c r="B14" s="1931" t="s">
        <v>1726</v>
      </c>
      <c r="C14" s="1929" t="s">
        <v>1739</v>
      </c>
      <c r="D14" s="1923"/>
      <c r="E14" s="1924"/>
      <c r="F14" s="1925"/>
      <c r="G14" s="1925"/>
      <c r="H14" s="1924"/>
      <c r="I14" s="1925"/>
      <c r="J14" s="1918"/>
      <c r="K14" s="1937" t="s">
        <v>1736</v>
      </c>
      <c r="L14" s="1929" t="s">
        <v>1713</v>
      </c>
      <c r="M14" s="1929" t="s">
        <v>1712</v>
      </c>
      <c r="N14" s="1929" t="s">
        <v>1711</v>
      </c>
      <c r="O14" s="1929" t="s">
        <v>1711</v>
      </c>
      <c r="P14" s="1929" t="s">
        <v>1710</v>
      </c>
      <c r="Q14" s="1918"/>
      <c r="R14" s="1934"/>
      <c r="S14" s="1934"/>
      <c r="T14" s="1934"/>
      <c r="U14" s="1934"/>
      <c r="V14" s="1934"/>
      <c r="W14" s="1918"/>
      <c r="X14" s="1927"/>
      <c r="Y14" s="1927"/>
      <c r="Z14" s="1918"/>
      <c r="AA14" s="1918"/>
      <c r="AB14" s="1918"/>
      <c r="AC14" s="1918"/>
      <c r="AW14" s="1920"/>
      <c r="AX14" s="1920"/>
    </row>
    <row r="15" spans="2:50" customFormat="1" ht="16.5" customHeight="1">
      <c r="B15" s="1938"/>
      <c r="C15" s="1939"/>
      <c r="D15" s="1940"/>
      <c r="E15" s="1941"/>
      <c r="F15" s="1942"/>
      <c r="G15" s="1942"/>
      <c r="H15" s="1938"/>
      <c r="I15" s="1939"/>
      <c r="J15" s="1943"/>
      <c r="K15" s="1943"/>
      <c r="L15" s="1944"/>
      <c r="M15" s="1938"/>
      <c r="N15" s="1939"/>
      <c r="O15" s="1939"/>
      <c r="P15" s="1939"/>
      <c r="Q15" s="1939"/>
      <c r="R15" s="1934"/>
      <c r="S15" s="1934"/>
      <c r="T15" s="1934"/>
      <c r="U15" s="1934"/>
      <c r="V15" s="1934"/>
      <c r="W15" s="1945"/>
      <c r="X15" s="1945"/>
      <c r="Y15" s="1927"/>
      <c r="Z15" s="1918"/>
      <c r="AA15" s="1918"/>
      <c r="AB15" s="1918"/>
      <c r="AC15" s="1918"/>
      <c r="AW15" s="1920"/>
      <c r="AX15" s="1920"/>
    </row>
    <row r="16" spans="2:50" ht="23.25" customHeight="1">
      <c r="B16" s="2631" t="s">
        <v>2213</v>
      </c>
      <c r="C16" s="2632"/>
      <c r="D16" s="2632"/>
      <c r="E16" s="2632"/>
      <c r="F16" s="2632"/>
      <c r="G16" s="2632"/>
      <c r="H16" s="2632"/>
      <c r="I16" s="2632"/>
      <c r="J16" s="2632"/>
      <c r="K16" s="2632"/>
      <c r="L16" s="2632"/>
      <c r="M16" s="2632"/>
      <c r="N16" s="2632"/>
      <c r="O16" s="1934"/>
      <c r="P16" s="1934"/>
      <c r="Q16" s="1934"/>
      <c r="R16" s="1934"/>
      <c r="S16" s="1934"/>
      <c r="T16" s="1934"/>
      <c r="U16" s="1934"/>
      <c r="V16" s="1934"/>
      <c r="W16" s="1934"/>
      <c r="X16"/>
      <c r="Y16"/>
      <c r="Z16"/>
      <c r="AA16"/>
      <c r="AB16"/>
      <c r="AC16"/>
      <c r="AD16"/>
      <c r="AE16"/>
      <c r="AF16"/>
      <c r="AG16"/>
      <c r="AH16"/>
      <c r="AI16"/>
      <c r="AJ16"/>
      <c r="AK16"/>
      <c r="AL16"/>
      <c r="AM16"/>
      <c r="AN16"/>
      <c r="AO16"/>
      <c r="AP16"/>
      <c r="AQ16"/>
      <c r="AR16"/>
      <c r="AS16"/>
      <c r="AT16"/>
      <c r="AU16"/>
      <c r="AV16"/>
      <c r="AW16"/>
      <c r="AX16"/>
    </row>
    <row r="17" spans="2:51" ht="16.5" customHeight="1">
      <c r="B17" s="1946"/>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c r="Y17"/>
      <c r="Z17"/>
      <c r="AA17"/>
      <c r="AB17"/>
      <c r="AC17"/>
      <c r="AD17"/>
      <c r="AE17"/>
      <c r="AF17"/>
      <c r="AG17"/>
      <c r="AH17"/>
      <c r="AI17"/>
      <c r="AJ17"/>
      <c r="AK17"/>
      <c r="AL17"/>
      <c r="AM17"/>
      <c r="AN17"/>
      <c r="AO17"/>
      <c r="AP17"/>
      <c r="AQ17"/>
      <c r="AR17"/>
      <c r="AS17"/>
      <c r="AT17"/>
      <c r="AU17"/>
      <c r="AV17"/>
      <c r="AW17"/>
      <c r="AX17"/>
      <c r="AY17"/>
    </row>
    <row r="18" spans="2:51" ht="16.5" customHeight="1">
      <c r="B18" s="1947" t="s">
        <v>246</v>
      </c>
      <c r="C18" s="1934"/>
      <c r="D18" s="1934"/>
      <c r="E18" s="1934"/>
      <c r="F18" s="1934"/>
      <c r="G18" s="1934"/>
      <c r="H18" s="1934"/>
      <c r="I18" s="1934"/>
      <c r="J18" s="1934"/>
      <c r="K18" s="1934"/>
      <c r="L18" s="1934"/>
      <c r="M18" s="1934"/>
      <c r="N18" s="1934"/>
      <c r="O18" s="1934"/>
      <c r="P18" s="1947" t="s">
        <v>2214</v>
      </c>
      <c r="Q18" s="1934"/>
      <c r="R18" s="1934"/>
      <c r="S18" s="1934"/>
      <c r="T18" s="1934"/>
      <c r="U18" s="1934"/>
      <c r="V18" s="1934"/>
      <c r="W18" s="1934"/>
      <c r="X18"/>
      <c r="Y18"/>
      <c r="Z18"/>
      <c r="AA18"/>
      <c r="AB18"/>
      <c r="AC18"/>
      <c r="AD18"/>
      <c r="AE18"/>
      <c r="AF18"/>
      <c r="AG18" s="1947" t="s">
        <v>2215</v>
      </c>
      <c r="AH18"/>
      <c r="AI18"/>
      <c r="AJ18"/>
      <c r="AK18"/>
      <c r="AL18"/>
      <c r="AM18"/>
      <c r="AN18"/>
      <c r="AO18"/>
      <c r="AP18"/>
      <c r="AQ18"/>
      <c r="AR18"/>
      <c r="AS18"/>
      <c r="AT18"/>
      <c r="AU18"/>
      <c r="AV18"/>
      <c r="AW18"/>
      <c r="AX18"/>
      <c r="AY18"/>
    </row>
    <row r="19" spans="2:51" ht="16.5" customHeight="1" thickBot="1">
      <c r="B19" s="1946"/>
      <c r="C19" s="1934"/>
      <c r="D19" s="1934"/>
      <c r="E19" s="1934"/>
      <c r="F19" s="1934"/>
      <c r="G19" s="1934"/>
      <c r="H19" s="1934"/>
      <c r="I19" s="1934"/>
      <c r="J19" s="1934"/>
      <c r="K19" s="1934"/>
      <c r="L19" s="1934"/>
      <c r="M19" s="1934"/>
      <c r="N19" s="1934"/>
      <c r="O19" s="1934"/>
      <c r="P19" s="1934"/>
      <c r="Q19" s="1934"/>
      <c r="R19" s="1934"/>
      <c r="S19" s="1934"/>
      <c r="T19" s="1934"/>
      <c r="U19" s="1934"/>
      <c r="V19" s="1934"/>
      <c r="W19" s="1934"/>
      <c r="X19"/>
      <c r="Y19"/>
      <c r="Z19"/>
      <c r="AA19"/>
      <c r="AB19"/>
      <c r="AC19"/>
      <c r="AD19"/>
      <c r="AE19"/>
      <c r="AF19"/>
      <c r="AG19"/>
      <c r="AH19"/>
      <c r="AI19"/>
      <c r="AJ19"/>
      <c r="AK19"/>
      <c r="AL19"/>
      <c r="AM19"/>
      <c r="AN19"/>
      <c r="AO19"/>
      <c r="AP19"/>
      <c r="AQ19"/>
      <c r="AR19"/>
      <c r="AS19"/>
      <c r="AT19"/>
      <c r="AU19"/>
      <c r="AV19"/>
      <c r="AW19"/>
      <c r="AX19"/>
      <c r="AY19"/>
    </row>
    <row r="20" spans="2:51" s="1950" customFormat="1" ht="25.5" customHeight="1">
      <c r="B20" s="2674" t="s">
        <v>2216</v>
      </c>
      <c r="C20" s="2676" t="s">
        <v>2217</v>
      </c>
      <c r="D20" s="1948" t="s">
        <v>2218</v>
      </c>
      <c r="E20" s="1948" t="s">
        <v>2219</v>
      </c>
      <c r="F20" s="1948" t="s">
        <v>2220</v>
      </c>
      <c r="G20" s="2676" t="s">
        <v>2221</v>
      </c>
      <c r="H20" s="2678" t="s">
        <v>2222</v>
      </c>
      <c r="I20" s="2679"/>
      <c r="J20" s="2679"/>
      <c r="K20" s="2679"/>
      <c r="L20" s="2679"/>
      <c r="M20" s="2679"/>
      <c r="N20" s="2680"/>
      <c r="O20" s="1949"/>
      <c r="P20" s="2656" t="s">
        <v>2216</v>
      </c>
      <c r="Q20" s="2659" t="s">
        <v>2217</v>
      </c>
      <c r="R20" s="2662" t="s">
        <v>2223</v>
      </c>
      <c r="S20" s="2663"/>
      <c r="T20" s="2663"/>
      <c r="U20" s="2663"/>
      <c r="V20" s="2663"/>
      <c r="W20" s="2663"/>
      <c r="X20" s="2664"/>
      <c r="Y20" s="2662" t="s">
        <v>2224</v>
      </c>
      <c r="Z20" s="2663"/>
      <c r="AA20" s="2663"/>
      <c r="AB20" s="2663"/>
      <c r="AC20" s="2663"/>
      <c r="AD20" s="2663"/>
      <c r="AE20" s="2664"/>
      <c r="AF20" s="1949"/>
      <c r="AG20" s="2656" t="s">
        <v>2216</v>
      </c>
      <c r="AH20" s="2659" t="s">
        <v>2217</v>
      </c>
      <c r="AI20" s="2662" t="s">
        <v>2225</v>
      </c>
      <c r="AJ20" s="2663"/>
      <c r="AK20" s="2663"/>
      <c r="AL20" s="2663"/>
      <c r="AM20" s="2663"/>
      <c r="AN20" s="2663"/>
      <c r="AO20" s="2664"/>
      <c r="AP20" s="2662" t="s">
        <v>2226</v>
      </c>
      <c r="AQ20" s="2663"/>
      <c r="AR20" s="2663"/>
      <c r="AS20" s="2663"/>
      <c r="AT20" s="2663"/>
      <c r="AU20" s="2663"/>
      <c r="AV20" s="2664"/>
      <c r="AW20" s="1718"/>
      <c r="AX20" s="1718"/>
    </row>
    <row r="21" spans="2:51" s="1950" customFormat="1" ht="51">
      <c r="B21" s="2657"/>
      <c r="C21" s="2655"/>
      <c r="D21" s="1951" t="s">
        <v>2227</v>
      </c>
      <c r="E21" s="2653" t="s">
        <v>2228</v>
      </c>
      <c r="F21" s="2655" t="s">
        <v>2229</v>
      </c>
      <c r="G21" s="2655"/>
      <c r="H21" s="1952" t="s">
        <v>1721</v>
      </c>
      <c r="I21" s="1952" t="s">
        <v>2230</v>
      </c>
      <c r="J21" s="2644" t="s">
        <v>1700</v>
      </c>
      <c r="K21" s="2646" t="s">
        <v>1701</v>
      </c>
      <c r="L21" s="2646" t="s">
        <v>1702</v>
      </c>
      <c r="M21" s="2647" t="s">
        <v>1703</v>
      </c>
      <c r="N21" s="2650" t="s">
        <v>1726</v>
      </c>
      <c r="O21" s="1938"/>
      <c r="P21" s="2657"/>
      <c r="Q21" s="2660"/>
      <c r="R21" s="1953" t="s">
        <v>1721</v>
      </c>
      <c r="S21" s="1952" t="s">
        <v>2231</v>
      </c>
      <c r="T21" s="2644" t="s">
        <v>1700</v>
      </c>
      <c r="U21" s="2646" t="s">
        <v>1701</v>
      </c>
      <c r="V21" s="2646" t="s">
        <v>1702</v>
      </c>
      <c r="W21" s="2647" t="s">
        <v>1703</v>
      </c>
      <c r="X21" s="2650" t="s">
        <v>1726</v>
      </c>
      <c r="Y21" s="1953" t="s">
        <v>1721</v>
      </c>
      <c r="Z21" s="1952" t="s">
        <v>2232</v>
      </c>
      <c r="AA21" s="2644" t="s">
        <v>1700</v>
      </c>
      <c r="AB21" s="2646" t="s">
        <v>1701</v>
      </c>
      <c r="AC21" s="2646" t="s">
        <v>1702</v>
      </c>
      <c r="AD21" s="2647" t="s">
        <v>1703</v>
      </c>
      <c r="AE21" s="2650" t="s">
        <v>1726</v>
      </c>
      <c r="AF21" s="1938"/>
      <c r="AG21" s="2657"/>
      <c r="AH21" s="2660"/>
      <c r="AI21" s="1953" t="s">
        <v>1721</v>
      </c>
      <c r="AJ21" s="1952" t="s">
        <v>2231</v>
      </c>
      <c r="AK21" s="2644" t="s">
        <v>1700</v>
      </c>
      <c r="AL21" s="2646" t="s">
        <v>1701</v>
      </c>
      <c r="AM21" s="2646" t="s">
        <v>1702</v>
      </c>
      <c r="AN21" s="2647" t="s">
        <v>1703</v>
      </c>
      <c r="AO21" s="2650" t="s">
        <v>1726</v>
      </c>
      <c r="AP21" s="1953" t="s">
        <v>1721</v>
      </c>
      <c r="AQ21" s="1952" t="s">
        <v>2232</v>
      </c>
      <c r="AR21" s="2644" t="s">
        <v>1700</v>
      </c>
      <c r="AS21" s="2646" t="s">
        <v>1701</v>
      </c>
      <c r="AT21" s="2646" t="s">
        <v>1702</v>
      </c>
      <c r="AU21" s="2647" t="s">
        <v>1703</v>
      </c>
      <c r="AV21" s="2650" t="s">
        <v>1726</v>
      </c>
      <c r="AW21" s="1954"/>
      <c r="AX21" s="1954"/>
      <c r="AY21" s="1955"/>
    </row>
    <row r="22" spans="2:51" s="1961" customFormat="1" ht="13.5" thickBot="1">
      <c r="B22" s="2675"/>
      <c r="C22" s="2677"/>
      <c r="D22" s="1956" t="s">
        <v>2233</v>
      </c>
      <c r="E22" s="2654"/>
      <c r="F22" s="2654"/>
      <c r="G22" s="2677"/>
      <c r="H22" s="1957"/>
      <c r="I22" s="1957"/>
      <c r="J22" s="2648"/>
      <c r="K22" s="2648"/>
      <c r="L22" s="2648"/>
      <c r="M22" s="2648"/>
      <c r="N22" s="2652"/>
      <c r="O22" s="1958"/>
      <c r="P22" s="2658"/>
      <c r="Q22" s="2661"/>
      <c r="R22" s="1959"/>
      <c r="S22" s="1960"/>
      <c r="T22" s="2645"/>
      <c r="U22" s="2645"/>
      <c r="V22" s="2645"/>
      <c r="W22" s="2645"/>
      <c r="X22" s="2651"/>
      <c r="Y22" s="1959"/>
      <c r="Z22" s="1960"/>
      <c r="AA22" s="2645"/>
      <c r="AB22" s="2645"/>
      <c r="AC22" s="2645"/>
      <c r="AD22" s="2645"/>
      <c r="AE22" s="2651"/>
      <c r="AF22" s="1938"/>
      <c r="AG22" s="2658"/>
      <c r="AH22" s="2661"/>
      <c r="AI22" s="1959"/>
      <c r="AJ22" s="1960"/>
      <c r="AK22" s="2645"/>
      <c r="AL22" s="2645"/>
      <c r="AM22" s="2645"/>
      <c r="AN22" s="2645"/>
      <c r="AO22" s="2651"/>
      <c r="AP22" s="1959"/>
      <c r="AQ22" s="1960"/>
      <c r="AR22" s="2645"/>
      <c r="AS22" s="2645"/>
      <c r="AT22" s="2645"/>
      <c r="AU22" s="2645"/>
      <c r="AV22" s="2651"/>
      <c r="AW22" s="1718"/>
      <c r="AX22" s="1718"/>
    </row>
    <row r="23" spans="2:51" s="1950" customFormat="1" ht="11.25">
      <c r="B23" s="2649">
        <v>45</v>
      </c>
      <c r="C23" s="2636" t="s">
        <v>2234</v>
      </c>
      <c r="D23" s="2637" t="s">
        <v>2235</v>
      </c>
      <c r="E23" s="2637" t="s">
        <v>2236</v>
      </c>
      <c r="F23" s="2637" t="s">
        <v>2237</v>
      </c>
      <c r="G23" s="2637" t="s">
        <v>2238</v>
      </c>
      <c r="H23" s="1962" t="s">
        <v>2212</v>
      </c>
      <c r="I23" s="1963"/>
      <c r="J23" s="1963"/>
      <c r="K23" s="1963"/>
      <c r="L23" s="1963"/>
      <c r="M23" s="1963"/>
      <c r="N23" s="1964"/>
      <c r="O23" s="1965"/>
      <c r="P23" s="2649">
        <v>45</v>
      </c>
      <c r="Q23" s="2636" t="s">
        <v>2234</v>
      </c>
      <c r="R23" s="1966" t="s">
        <v>2212</v>
      </c>
      <c r="S23" s="1967"/>
      <c r="T23" s="1967"/>
      <c r="U23" s="1967"/>
      <c r="V23" s="1967"/>
      <c r="W23" s="1967"/>
      <c r="X23" s="1968"/>
      <c r="Y23" s="1966" t="s">
        <v>2212</v>
      </c>
      <c r="Z23" s="1967"/>
      <c r="AA23" s="1967"/>
      <c r="AB23" s="1967"/>
      <c r="AC23" s="1967"/>
      <c r="AD23" s="1967"/>
      <c r="AE23" s="1968"/>
      <c r="AF23" s="1969"/>
      <c r="AG23" s="2649">
        <v>45</v>
      </c>
      <c r="AH23" s="2636" t="s">
        <v>2234</v>
      </c>
      <c r="AI23" s="1966" t="s">
        <v>2212</v>
      </c>
      <c r="AJ23" s="1967"/>
      <c r="AK23" s="1967"/>
      <c r="AL23" s="1967"/>
      <c r="AM23" s="1967"/>
      <c r="AN23" s="1967"/>
      <c r="AO23" s="1967"/>
      <c r="AP23" s="1966" t="s">
        <v>2212</v>
      </c>
      <c r="AQ23" s="1970"/>
      <c r="AR23" s="1967"/>
      <c r="AS23" s="1967"/>
      <c r="AT23" s="1967"/>
      <c r="AU23" s="1967"/>
      <c r="AV23" s="1968"/>
      <c r="AW23" s="1965"/>
      <c r="AX23" s="1965"/>
      <c r="AY23" s="1971"/>
    </row>
    <row r="24" spans="2:51" s="1950" customFormat="1" ht="11.25">
      <c r="B24" s="2624"/>
      <c r="C24" s="2627"/>
      <c r="D24" s="2638"/>
      <c r="E24" s="2638"/>
      <c r="F24" s="2638"/>
      <c r="G24" s="2638"/>
      <c r="H24" s="1972" t="s">
        <v>1729</v>
      </c>
      <c r="I24" s="1973"/>
      <c r="J24" s="1973"/>
      <c r="K24" s="1973"/>
      <c r="L24" s="1973"/>
      <c r="M24" s="1973"/>
      <c r="N24" s="1974"/>
      <c r="O24" s="1965"/>
      <c r="P24" s="2624"/>
      <c r="Q24" s="2627"/>
      <c r="R24" s="1975" t="s">
        <v>1729</v>
      </c>
      <c r="S24" s="1976"/>
      <c r="T24" s="1977"/>
      <c r="U24" s="1977"/>
      <c r="V24" s="1977"/>
      <c r="W24" s="1977"/>
      <c r="X24" s="1978"/>
      <c r="Y24" s="1975" t="s">
        <v>1729</v>
      </c>
      <c r="Z24" s="1976"/>
      <c r="AA24" s="1977"/>
      <c r="AB24" s="1977"/>
      <c r="AC24" s="1977"/>
      <c r="AD24" s="1977"/>
      <c r="AE24" s="1978"/>
      <c r="AF24" s="1965"/>
      <c r="AG24" s="2624"/>
      <c r="AH24" s="2627"/>
      <c r="AI24" s="1975" t="s">
        <v>1729</v>
      </c>
      <c r="AJ24" s="1976"/>
      <c r="AK24" s="1977"/>
      <c r="AL24" s="1977"/>
      <c r="AM24" s="1977"/>
      <c r="AN24" s="1977"/>
      <c r="AO24" s="1977"/>
      <c r="AP24" s="1975" t="s">
        <v>1729</v>
      </c>
      <c r="AQ24" s="1976"/>
      <c r="AR24" s="1977"/>
      <c r="AS24" s="1977"/>
      <c r="AT24" s="1977"/>
      <c r="AU24" s="1977"/>
      <c r="AV24" s="1978"/>
      <c r="AW24" s="1965"/>
      <c r="AX24" s="1965"/>
      <c r="AY24" s="1971"/>
    </row>
    <row r="25" spans="2:51" s="1950" customFormat="1" ht="11.25">
      <c r="B25" s="2624"/>
      <c r="C25" s="2627"/>
      <c r="D25" s="2629" t="s">
        <v>2239</v>
      </c>
      <c r="E25" s="2638"/>
      <c r="F25" s="2638"/>
      <c r="G25" s="2638"/>
      <c r="H25" s="1972" t="s">
        <v>1733</v>
      </c>
      <c r="I25" s="1973"/>
      <c r="J25" s="1973"/>
      <c r="K25" s="1973"/>
      <c r="L25" s="1973"/>
      <c r="M25" s="1973"/>
      <c r="N25" s="1974"/>
      <c r="O25" s="1965"/>
      <c r="P25" s="2624"/>
      <c r="Q25" s="2627"/>
      <c r="R25" s="1975" t="s">
        <v>1733</v>
      </c>
      <c r="S25" s="1976"/>
      <c r="T25" s="1977"/>
      <c r="U25" s="1977"/>
      <c r="V25" s="1977"/>
      <c r="W25" s="1977"/>
      <c r="X25" s="1978"/>
      <c r="Y25" s="1975" t="s">
        <v>1733</v>
      </c>
      <c r="Z25" s="1976"/>
      <c r="AA25" s="1977"/>
      <c r="AB25" s="1977"/>
      <c r="AC25" s="1977"/>
      <c r="AD25" s="1977"/>
      <c r="AE25" s="1978"/>
      <c r="AF25" s="1965"/>
      <c r="AG25" s="2624"/>
      <c r="AH25" s="2627"/>
      <c r="AI25" s="1975" t="s">
        <v>1733</v>
      </c>
      <c r="AJ25" s="1976"/>
      <c r="AK25" s="1977"/>
      <c r="AL25" s="1977"/>
      <c r="AM25" s="1977"/>
      <c r="AN25" s="1977"/>
      <c r="AO25" s="1977"/>
      <c r="AP25" s="1975" t="s">
        <v>1733</v>
      </c>
      <c r="AQ25" s="1976"/>
      <c r="AR25" s="1977"/>
      <c r="AS25" s="1977"/>
      <c r="AT25" s="1977"/>
      <c r="AU25" s="1977"/>
      <c r="AV25" s="1978"/>
      <c r="AW25" s="1965"/>
      <c r="AX25" s="1965"/>
      <c r="AY25" s="1971"/>
    </row>
    <row r="26" spans="2:51" s="1950" customFormat="1" thickBot="1">
      <c r="B26" s="2625"/>
      <c r="C26" s="2628"/>
      <c r="D26" s="2630"/>
      <c r="E26" s="2630"/>
      <c r="F26" s="2630"/>
      <c r="G26" s="2630"/>
      <c r="H26" s="1979" t="s">
        <v>1737</v>
      </c>
      <c r="I26" s="1980"/>
      <c r="J26" s="1980"/>
      <c r="K26" s="1980"/>
      <c r="L26" s="1980"/>
      <c r="M26" s="1980"/>
      <c r="N26" s="1981"/>
      <c r="O26" s="1965"/>
      <c r="P26" s="2639"/>
      <c r="Q26" s="2640"/>
      <c r="R26" s="1975" t="s">
        <v>1737</v>
      </c>
      <c r="S26" s="1976"/>
      <c r="T26" s="1977"/>
      <c r="U26" s="1977"/>
      <c r="V26" s="1977"/>
      <c r="W26" s="1977"/>
      <c r="X26" s="1978"/>
      <c r="Y26" s="1975" t="s">
        <v>1737</v>
      </c>
      <c r="Z26" s="1976"/>
      <c r="AA26" s="1977"/>
      <c r="AB26" s="1977"/>
      <c r="AC26" s="1977"/>
      <c r="AD26" s="1977"/>
      <c r="AE26" s="1978"/>
      <c r="AF26" s="1965"/>
      <c r="AG26" s="2639"/>
      <c r="AH26" s="2640"/>
      <c r="AI26" s="1975" t="s">
        <v>1737</v>
      </c>
      <c r="AJ26" s="1976"/>
      <c r="AK26" s="1977"/>
      <c r="AL26" s="1977"/>
      <c r="AM26" s="1977"/>
      <c r="AN26" s="1977"/>
      <c r="AO26" s="1977"/>
      <c r="AP26" s="1975" t="s">
        <v>1737</v>
      </c>
      <c r="AQ26" s="1976"/>
      <c r="AR26" s="1977"/>
      <c r="AS26" s="1977"/>
      <c r="AT26" s="1977"/>
      <c r="AU26" s="1977"/>
      <c r="AV26" s="1978"/>
      <c r="AW26" s="1965"/>
      <c r="AX26" s="1965"/>
      <c r="AY26" s="1971"/>
    </row>
    <row r="27" spans="2:51" s="1950" customFormat="1" ht="11.25">
      <c r="B27" s="2633">
        <v>1</v>
      </c>
      <c r="C27" s="2636" t="s">
        <v>2240</v>
      </c>
      <c r="D27" s="2638" t="s">
        <v>2235</v>
      </c>
      <c r="E27" s="2637" t="s">
        <v>2241</v>
      </c>
      <c r="F27" s="2637" t="s">
        <v>2237</v>
      </c>
      <c r="G27" s="2637" t="s">
        <v>2242</v>
      </c>
      <c r="H27" s="1962" t="s">
        <v>2212</v>
      </c>
      <c r="I27" s="1963"/>
      <c r="J27" s="1963"/>
      <c r="K27" s="1963"/>
      <c r="L27" s="1963"/>
      <c r="M27" s="1963"/>
      <c r="N27" s="1964"/>
      <c r="O27" s="1965"/>
      <c r="P27" s="2623">
        <v>1</v>
      </c>
      <c r="Q27" s="2626" t="s">
        <v>2240</v>
      </c>
      <c r="R27" s="1975" t="s">
        <v>2212</v>
      </c>
      <c r="S27" s="1976"/>
      <c r="T27" s="1977"/>
      <c r="U27" s="1977"/>
      <c r="V27" s="1977"/>
      <c r="W27" s="1977"/>
      <c r="X27" s="1978"/>
      <c r="Y27" s="1975" t="s">
        <v>2212</v>
      </c>
      <c r="Z27" s="1976"/>
      <c r="AA27" s="1977"/>
      <c r="AB27" s="1977"/>
      <c r="AC27" s="1977"/>
      <c r="AD27" s="1977"/>
      <c r="AE27" s="1978"/>
      <c r="AF27" s="1965"/>
      <c r="AG27" s="2623">
        <v>1</v>
      </c>
      <c r="AH27" s="2626" t="s">
        <v>2240</v>
      </c>
      <c r="AI27" s="1975" t="s">
        <v>2212</v>
      </c>
      <c r="AJ27" s="1976"/>
      <c r="AK27" s="1977"/>
      <c r="AL27" s="1977"/>
      <c r="AM27" s="1977"/>
      <c r="AN27" s="1977"/>
      <c r="AO27" s="1977"/>
      <c r="AP27" s="1975" t="s">
        <v>2212</v>
      </c>
      <c r="AQ27" s="1976"/>
      <c r="AR27" s="1977"/>
      <c r="AS27" s="1977"/>
      <c r="AT27" s="1977"/>
      <c r="AU27" s="1977"/>
      <c r="AV27" s="1978"/>
      <c r="AW27" s="1965"/>
      <c r="AX27" s="1965"/>
      <c r="AY27" s="1971"/>
    </row>
    <row r="28" spans="2:51" s="1950" customFormat="1" ht="11.25">
      <c r="B28" s="2634"/>
      <c r="C28" s="2627"/>
      <c r="D28" s="2638"/>
      <c r="E28" s="2638"/>
      <c r="F28" s="2638"/>
      <c r="G28" s="2638"/>
      <c r="H28" s="1972" t="s">
        <v>1729</v>
      </c>
      <c r="I28" s="1973"/>
      <c r="J28" s="1973"/>
      <c r="K28" s="1973"/>
      <c r="L28" s="1973"/>
      <c r="M28" s="1973"/>
      <c r="N28" s="1974"/>
      <c r="O28" s="1965"/>
      <c r="P28" s="2624"/>
      <c r="Q28" s="2627"/>
      <c r="R28" s="1975" t="s">
        <v>1729</v>
      </c>
      <c r="S28" s="1976"/>
      <c r="T28" s="1977"/>
      <c r="U28" s="1977"/>
      <c r="V28" s="1977"/>
      <c r="W28" s="1977"/>
      <c r="X28" s="1978"/>
      <c r="Y28" s="1975" t="s">
        <v>1729</v>
      </c>
      <c r="Z28" s="1976"/>
      <c r="AA28" s="1977"/>
      <c r="AB28" s="1977"/>
      <c r="AC28" s="1977"/>
      <c r="AD28" s="1977"/>
      <c r="AE28" s="1978"/>
      <c r="AF28" s="1965"/>
      <c r="AG28" s="2624"/>
      <c r="AH28" s="2627"/>
      <c r="AI28" s="1975" t="s">
        <v>1729</v>
      </c>
      <c r="AJ28" s="1976"/>
      <c r="AK28" s="1977"/>
      <c r="AL28" s="1977"/>
      <c r="AM28" s="1977"/>
      <c r="AN28" s="1977"/>
      <c r="AO28" s="1977"/>
      <c r="AP28" s="1975" t="s">
        <v>1729</v>
      </c>
      <c r="AQ28" s="1976"/>
      <c r="AR28" s="1977"/>
      <c r="AS28" s="1977"/>
      <c r="AT28" s="1977"/>
      <c r="AU28" s="1977"/>
      <c r="AV28" s="1978"/>
      <c r="AW28" s="1965"/>
      <c r="AX28" s="1965"/>
      <c r="AY28" s="1971"/>
    </row>
    <row r="29" spans="2:51" s="1950" customFormat="1" ht="11.25">
      <c r="B29" s="2634"/>
      <c r="C29" s="2627"/>
      <c r="D29" s="2629" t="s">
        <v>2243</v>
      </c>
      <c r="E29" s="2638"/>
      <c r="F29" s="2638"/>
      <c r="G29" s="2638"/>
      <c r="H29" s="1972" t="s">
        <v>1733</v>
      </c>
      <c r="I29" s="1973"/>
      <c r="J29" s="1973"/>
      <c r="K29" s="1973"/>
      <c r="L29" s="1973"/>
      <c r="M29" s="1973"/>
      <c r="N29" s="1974"/>
      <c r="O29" s="1965"/>
      <c r="P29" s="2624"/>
      <c r="Q29" s="2627"/>
      <c r="R29" s="1975" t="s">
        <v>1733</v>
      </c>
      <c r="S29" s="1976"/>
      <c r="T29" s="1977"/>
      <c r="U29" s="1977"/>
      <c r="V29" s="1977"/>
      <c r="W29" s="1977"/>
      <c r="X29" s="1978"/>
      <c r="Y29" s="1975" t="s">
        <v>1733</v>
      </c>
      <c r="Z29" s="1976"/>
      <c r="AA29" s="1977"/>
      <c r="AB29" s="1977"/>
      <c r="AC29" s="1977"/>
      <c r="AD29" s="1977"/>
      <c r="AE29" s="1978"/>
      <c r="AF29" s="1965"/>
      <c r="AG29" s="2624"/>
      <c r="AH29" s="2627"/>
      <c r="AI29" s="1975" t="s">
        <v>1733</v>
      </c>
      <c r="AJ29" s="1976"/>
      <c r="AK29" s="1977"/>
      <c r="AL29" s="1977"/>
      <c r="AM29" s="1977"/>
      <c r="AN29" s="1977"/>
      <c r="AO29" s="1977"/>
      <c r="AP29" s="1975" t="s">
        <v>1733</v>
      </c>
      <c r="AQ29" s="1976"/>
      <c r="AR29" s="1977"/>
      <c r="AS29" s="1977"/>
      <c r="AT29" s="1977"/>
      <c r="AU29" s="1977"/>
      <c r="AV29" s="1978"/>
      <c r="AW29" s="1965"/>
      <c r="AX29" s="1965"/>
      <c r="AY29" s="1971"/>
    </row>
    <row r="30" spans="2:51" s="1950" customFormat="1" thickBot="1">
      <c r="B30" s="2635"/>
      <c r="C30" s="2628"/>
      <c r="D30" s="2630"/>
      <c r="E30" s="2630"/>
      <c r="F30" s="2630"/>
      <c r="G30" s="2630"/>
      <c r="H30" s="1979" t="s">
        <v>1737</v>
      </c>
      <c r="I30" s="1980"/>
      <c r="J30" s="1980"/>
      <c r="K30" s="1980"/>
      <c r="L30" s="1980"/>
      <c r="M30" s="1980"/>
      <c r="N30" s="1981"/>
      <c r="O30" s="1965"/>
      <c r="P30" s="2639"/>
      <c r="Q30" s="2640"/>
      <c r="R30" s="1975" t="s">
        <v>1737</v>
      </c>
      <c r="S30" s="1976"/>
      <c r="T30" s="1977"/>
      <c r="U30" s="1977"/>
      <c r="V30" s="1977"/>
      <c r="W30" s="1977"/>
      <c r="X30" s="1978"/>
      <c r="Y30" s="1975" t="s">
        <v>1737</v>
      </c>
      <c r="Z30" s="1976"/>
      <c r="AA30" s="1977"/>
      <c r="AB30" s="1977"/>
      <c r="AC30" s="1977"/>
      <c r="AD30" s="1977"/>
      <c r="AE30" s="1978"/>
      <c r="AF30" s="1965"/>
      <c r="AG30" s="2639"/>
      <c r="AH30" s="2640"/>
      <c r="AI30" s="1975" t="s">
        <v>1737</v>
      </c>
      <c r="AJ30" s="1976"/>
      <c r="AK30" s="1977"/>
      <c r="AL30" s="1977"/>
      <c r="AM30" s="1977"/>
      <c r="AN30" s="1977"/>
      <c r="AO30" s="1977"/>
      <c r="AP30" s="1975" t="s">
        <v>1737</v>
      </c>
      <c r="AQ30" s="1976"/>
      <c r="AR30" s="1977"/>
      <c r="AS30" s="1977"/>
      <c r="AT30" s="1977"/>
      <c r="AU30" s="1977"/>
      <c r="AV30" s="1978"/>
      <c r="AW30" s="1965"/>
      <c r="AX30" s="1965"/>
      <c r="AY30" s="1971"/>
    </row>
    <row r="31" spans="2:51" s="1950" customFormat="1" ht="11.25">
      <c r="B31" s="2633">
        <v>7</v>
      </c>
      <c r="C31" s="2636" t="s">
        <v>2244</v>
      </c>
      <c r="D31" s="2638" t="s">
        <v>2235</v>
      </c>
      <c r="E31" s="2637" t="s">
        <v>2241</v>
      </c>
      <c r="F31" s="2637" t="s">
        <v>2237</v>
      </c>
      <c r="G31" s="2637" t="s">
        <v>2242</v>
      </c>
      <c r="H31" s="1962" t="s">
        <v>2212</v>
      </c>
      <c r="I31" s="1963"/>
      <c r="J31" s="1963"/>
      <c r="K31" s="1963"/>
      <c r="L31" s="1963"/>
      <c r="M31" s="1963"/>
      <c r="N31" s="1964"/>
      <c r="O31" s="1965"/>
      <c r="P31" s="2623">
        <v>7</v>
      </c>
      <c r="Q31" s="2626" t="s">
        <v>2244</v>
      </c>
      <c r="R31" s="1975" t="s">
        <v>2212</v>
      </c>
      <c r="S31" s="1976"/>
      <c r="T31" s="1977"/>
      <c r="U31" s="1977"/>
      <c r="V31" s="1977"/>
      <c r="W31" s="1977"/>
      <c r="X31" s="1978"/>
      <c r="Y31" s="1975" t="s">
        <v>2212</v>
      </c>
      <c r="Z31" s="1977"/>
      <c r="AA31" s="1977"/>
      <c r="AB31" s="1977"/>
      <c r="AC31" s="1977"/>
      <c r="AD31" s="1977"/>
      <c r="AE31" s="1978"/>
      <c r="AF31" s="1965"/>
      <c r="AG31" s="2623">
        <v>7</v>
      </c>
      <c r="AH31" s="2626" t="s">
        <v>2244</v>
      </c>
      <c r="AI31" s="1975" t="s">
        <v>2212</v>
      </c>
      <c r="AJ31" s="1976"/>
      <c r="AK31" s="1977"/>
      <c r="AL31" s="1977"/>
      <c r="AM31" s="1977"/>
      <c r="AN31" s="1977"/>
      <c r="AO31" s="1977"/>
      <c r="AP31" s="1975" t="s">
        <v>2212</v>
      </c>
      <c r="AQ31" s="1977"/>
      <c r="AR31" s="1977"/>
      <c r="AS31" s="1977"/>
      <c r="AT31" s="1977"/>
      <c r="AU31" s="1977"/>
      <c r="AV31" s="1978"/>
      <c r="AW31" s="1965"/>
      <c r="AX31" s="1965"/>
      <c r="AY31" s="1971"/>
    </row>
    <row r="32" spans="2:51" s="1950" customFormat="1" ht="11.25">
      <c r="B32" s="2634"/>
      <c r="C32" s="2627"/>
      <c r="D32" s="2638"/>
      <c r="E32" s="2638"/>
      <c r="F32" s="2638"/>
      <c r="G32" s="2638"/>
      <c r="H32" s="1972" t="s">
        <v>1729</v>
      </c>
      <c r="I32" s="1973"/>
      <c r="J32" s="1973"/>
      <c r="K32" s="1973"/>
      <c r="L32" s="1973"/>
      <c r="M32" s="1973"/>
      <c r="N32" s="1974"/>
      <c r="O32" s="1965"/>
      <c r="P32" s="2624"/>
      <c r="Q32" s="2627"/>
      <c r="R32" s="1975" t="s">
        <v>1729</v>
      </c>
      <c r="S32" s="1976"/>
      <c r="T32" s="1977"/>
      <c r="U32" s="1977"/>
      <c r="V32" s="1977"/>
      <c r="W32" s="1977"/>
      <c r="X32" s="1978"/>
      <c r="Y32" s="1975" t="s">
        <v>1729</v>
      </c>
      <c r="Z32" s="1977"/>
      <c r="AA32" s="1977"/>
      <c r="AB32" s="1977"/>
      <c r="AC32" s="1977"/>
      <c r="AD32" s="1977"/>
      <c r="AE32" s="1978"/>
      <c r="AF32" s="1965"/>
      <c r="AG32" s="2624"/>
      <c r="AH32" s="2627"/>
      <c r="AI32" s="1975" t="s">
        <v>1729</v>
      </c>
      <c r="AJ32" s="1976"/>
      <c r="AK32" s="1977"/>
      <c r="AL32" s="1977"/>
      <c r="AM32" s="1977"/>
      <c r="AN32" s="1977"/>
      <c r="AO32" s="1977"/>
      <c r="AP32" s="1975" t="s">
        <v>1729</v>
      </c>
      <c r="AQ32" s="1977"/>
      <c r="AR32" s="1977"/>
      <c r="AS32" s="1977"/>
      <c r="AT32" s="1977"/>
      <c r="AU32" s="1977"/>
      <c r="AV32" s="1978"/>
      <c r="AW32" s="1965"/>
      <c r="AX32" s="1965"/>
      <c r="AY32" s="1971"/>
    </row>
    <row r="33" spans="2:51" s="1950" customFormat="1" ht="11.25">
      <c r="B33" s="2634"/>
      <c r="C33" s="2627"/>
      <c r="D33" s="2629" t="s">
        <v>2243</v>
      </c>
      <c r="E33" s="2638"/>
      <c r="F33" s="2638"/>
      <c r="G33" s="2638"/>
      <c r="H33" s="1972" t="s">
        <v>1733</v>
      </c>
      <c r="I33" s="1973"/>
      <c r="J33" s="1973"/>
      <c r="K33" s="1973"/>
      <c r="L33" s="1973"/>
      <c r="M33" s="1973"/>
      <c r="N33" s="1974"/>
      <c r="O33" s="1965"/>
      <c r="P33" s="2624"/>
      <c r="Q33" s="2627"/>
      <c r="R33" s="1975" t="s">
        <v>1733</v>
      </c>
      <c r="S33" s="1976"/>
      <c r="T33" s="1977"/>
      <c r="U33" s="1977"/>
      <c r="V33" s="1977"/>
      <c r="W33" s="1977"/>
      <c r="X33" s="1978"/>
      <c r="Y33" s="1975" t="s">
        <v>1733</v>
      </c>
      <c r="Z33" s="1977"/>
      <c r="AA33" s="1977"/>
      <c r="AB33" s="1977"/>
      <c r="AC33" s="1977"/>
      <c r="AD33" s="1977"/>
      <c r="AE33" s="1978"/>
      <c r="AF33" s="1965"/>
      <c r="AG33" s="2624"/>
      <c r="AH33" s="2627"/>
      <c r="AI33" s="1975" t="s">
        <v>1733</v>
      </c>
      <c r="AJ33" s="1976"/>
      <c r="AK33" s="1977"/>
      <c r="AL33" s="1977"/>
      <c r="AM33" s="1977"/>
      <c r="AN33" s="1977"/>
      <c r="AO33" s="1977"/>
      <c r="AP33" s="1975" t="s">
        <v>1733</v>
      </c>
      <c r="AQ33" s="1977"/>
      <c r="AR33" s="1977"/>
      <c r="AS33" s="1977"/>
      <c r="AT33" s="1977"/>
      <c r="AU33" s="1977"/>
      <c r="AV33" s="1978"/>
      <c r="AW33" s="1965"/>
      <c r="AX33" s="1965"/>
      <c r="AY33" s="1971"/>
    </row>
    <row r="34" spans="2:51" s="1950" customFormat="1" thickBot="1">
      <c r="B34" s="2635"/>
      <c r="C34" s="2628"/>
      <c r="D34" s="2630"/>
      <c r="E34" s="2630"/>
      <c r="F34" s="2630"/>
      <c r="G34" s="2630"/>
      <c r="H34" s="1979" t="s">
        <v>1737</v>
      </c>
      <c r="I34" s="1980"/>
      <c r="J34" s="1980"/>
      <c r="K34" s="1980"/>
      <c r="L34" s="1980"/>
      <c r="M34" s="1980"/>
      <c r="N34" s="1981"/>
      <c r="O34" s="1965"/>
      <c r="P34" s="2639"/>
      <c r="Q34" s="2640"/>
      <c r="R34" s="1975" t="s">
        <v>1737</v>
      </c>
      <c r="S34" s="1976"/>
      <c r="T34" s="1977"/>
      <c r="U34" s="1977"/>
      <c r="V34" s="1977"/>
      <c r="W34" s="1977"/>
      <c r="X34" s="1978"/>
      <c r="Y34" s="1975" t="s">
        <v>1737</v>
      </c>
      <c r="Z34" s="1977"/>
      <c r="AA34" s="1977"/>
      <c r="AB34" s="1977"/>
      <c r="AC34" s="1977"/>
      <c r="AD34" s="1977"/>
      <c r="AE34" s="1978"/>
      <c r="AF34" s="1965"/>
      <c r="AG34" s="2639"/>
      <c r="AH34" s="2640"/>
      <c r="AI34" s="1975" t="s">
        <v>1737</v>
      </c>
      <c r="AJ34" s="1976"/>
      <c r="AK34" s="1977"/>
      <c r="AL34" s="1977"/>
      <c r="AM34" s="1977"/>
      <c r="AN34" s="1977"/>
      <c r="AO34" s="1977"/>
      <c r="AP34" s="1975" t="s">
        <v>1737</v>
      </c>
      <c r="AQ34" s="1977"/>
      <c r="AR34" s="1977"/>
      <c r="AS34" s="1977"/>
      <c r="AT34" s="1977"/>
      <c r="AU34" s="1977"/>
      <c r="AV34" s="1978"/>
      <c r="AW34" s="1965"/>
      <c r="AX34" s="1965"/>
      <c r="AY34" s="1971"/>
    </row>
    <row r="35" spans="2:51" s="1950" customFormat="1" ht="11.25">
      <c r="B35" s="2633">
        <v>8</v>
      </c>
      <c r="C35" s="2636" t="s">
        <v>2245</v>
      </c>
      <c r="D35" s="2638" t="s">
        <v>2235</v>
      </c>
      <c r="E35" s="2637" t="s">
        <v>2241</v>
      </c>
      <c r="F35" s="2637" t="s">
        <v>2237</v>
      </c>
      <c r="G35" s="2637" t="s">
        <v>2242</v>
      </c>
      <c r="H35" s="1962" t="s">
        <v>2212</v>
      </c>
      <c r="I35" s="1963"/>
      <c r="J35" s="1963"/>
      <c r="K35" s="1963"/>
      <c r="L35" s="1963"/>
      <c r="M35" s="1963"/>
      <c r="N35" s="1964"/>
      <c r="O35" s="1965"/>
      <c r="P35" s="2623">
        <v>8</v>
      </c>
      <c r="Q35" s="2626" t="s">
        <v>2245</v>
      </c>
      <c r="R35" s="1975" t="s">
        <v>2212</v>
      </c>
      <c r="S35" s="1976"/>
      <c r="T35" s="1977"/>
      <c r="U35" s="1977"/>
      <c r="V35" s="1977"/>
      <c r="W35" s="1977"/>
      <c r="X35" s="1978"/>
      <c r="Y35" s="1975" t="s">
        <v>2212</v>
      </c>
      <c r="Z35" s="1976"/>
      <c r="AA35" s="1977"/>
      <c r="AB35" s="1977"/>
      <c r="AC35" s="1977"/>
      <c r="AD35" s="1977"/>
      <c r="AE35" s="1978"/>
      <c r="AF35" s="1965"/>
      <c r="AG35" s="2623">
        <v>8</v>
      </c>
      <c r="AH35" s="2626" t="s">
        <v>2245</v>
      </c>
      <c r="AI35" s="1975" t="s">
        <v>2212</v>
      </c>
      <c r="AJ35" s="1976"/>
      <c r="AK35" s="1977"/>
      <c r="AL35" s="1977"/>
      <c r="AM35" s="1977"/>
      <c r="AN35" s="1977"/>
      <c r="AO35" s="1977"/>
      <c r="AP35" s="1975" t="s">
        <v>2212</v>
      </c>
      <c r="AQ35" s="1976"/>
      <c r="AR35" s="1977"/>
      <c r="AS35" s="1977"/>
      <c r="AT35" s="1977"/>
      <c r="AU35" s="1977"/>
      <c r="AV35" s="1978"/>
      <c r="AW35" s="1965"/>
      <c r="AX35" s="1965"/>
      <c r="AY35" s="1971"/>
    </row>
    <row r="36" spans="2:51" s="1950" customFormat="1" ht="11.25">
      <c r="B36" s="2634"/>
      <c r="C36" s="2627"/>
      <c r="D36" s="2638"/>
      <c r="E36" s="2638"/>
      <c r="F36" s="2638"/>
      <c r="G36" s="2638"/>
      <c r="H36" s="1972" t="s">
        <v>1729</v>
      </c>
      <c r="I36" s="1973"/>
      <c r="J36" s="1973"/>
      <c r="K36" s="1973"/>
      <c r="L36" s="1973"/>
      <c r="M36" s="1973"/>
      <c r="N36" s="1974"/>
      <c r="O36" s="1965"/>
      <c r="P36" s="2624"/>
      <c r="Q36" s="2627"/>
      <c r="R36" s="1975" t="s">
        <v>1729</v>
      </c>
      <c r="S36" s="1976"/>
      <c r="T36" s="1977"/>
      <c r="U36" s="1977"/>
      <c r="V36" s="1977"/>
      <c r="W36" s="1977"/>
      <c r="X36" s="1978"/>
      <c r="Y36" s="1975" t="s">
        <v>1729</v>
      </c>
      <c r="Z36" s="1976"/>
      <c r="AA36" s="1977"/>
      <c r="AB36" s="1977"/>
      <c r="AC36" s="1977"/>
      <c r="AD36" s="1977"/>
      <c r="AE36" s="1978"/>
      <c r="AF36" s="1965"/>
      <c r="AG36" s="2624"/>
      <c r="AH36" s="2627"/>
      <c r="AI36" s="1975" t="s">
        <v>1729</v>
      </c>
      <c r="AJ36" s="1976"/>
      <c r="AK36" s="1977"/>
      <c r="AL36" s="1977"/>
      <c r="AM36" s="1977"/>
      <c r="AN36" s="1977"/>
      <c r="AO36" s="1977"/>
      <c r="AP36" s="1975" t="s">
        <v>1729</v>
      </c>
      <c r="AQ36" s="1976"/>
      <c r="AR36" s="1977"/>
      <c r="AS36" s="1977"/>
      <c r="AT36" s="1977"/>
      <c r="AU36" s="1977"/>
      <c r="AV36" s="1978"/>
      <c r="AW36" s="1965"/>
      <c r="AX36" s="1965"/>
      <c r="AY36" s="1971"/>
    </row>
    <row r="37" spans="2:51" s="1950" customFormat="1" ht="11.25">
      <c r="B37" s="2634"/>
      <c r="C37" s="2627"/>
      <c r="D37" s="2629" t="s">
        <v>2239</v>
      </c>
      <c r="E37" s="2638"/>
      <c r="F37" s="2638"/>
      <c r="G37" s="2638"/>
      <c r="H37" s="1972" t="s">
        <v>1733</v>
      </c>
      <c r="I37" s="1973"/>
      <c r="J37" s="1973"/>
      <c r="K37" s="1973"/>
      <c r="L37" s="1973"/>
      <c r="M37" s="1973"/>
      <c r="N37" s="1974"/>
      <c r="O37" s="1965"/>
      <c r="P37" s="2624"/>
      <c r="Q37" s="2627"/>
      <c r="R37" s="1975" t="s">
        <v>1733</v>
      </c>
      <c r="S37" s="1976"/>
      <c r="T37" s="1977"/>
      <c r="U37" s="1977"/>
      <c r="V37" s="1977"/>
      <c r="W37" s="1977"/>
      <c r="X37" s="1978"/>
      <c r="Y37" s="1975" t="s">
        <v>1733</v>
      </c>
      <c r="Z37" s="1976"/>
      <c r="AA37" s="1977"/>
      <c r="AB37" s="1977"/>
      <c r="AC37" s="1977"/>
      <c r="AD37" s="1977"/>
      <c r="AE37" s="1978"/>
      <c r="AF37" s="1965"/>
      <c r="AG37" s="2624"/>
      <c r="AH37" s="2627"/>
      <c r="AI37" s="1975" t="s">
        <v>1733</v>
      </c>
      <c r="AJ37" s="1976"/>
      <c r="AK37" s="1977"/>
      <c r="AL37" s="1977"/>
      <c r="AM37" s="1977"/>
      <c r="AN37" s="1977"/>
      <c r="AO37" s="1977"/>
      <c r="AP37" s="1975" t="s">
        <v>1733</v>
      </c>
      <c r="AQ37" s="1976"/>
      <c r="AR37" s="1977"/>
      <c r="AS37" s="1977"/>
      <c r="AT37" s="1977"/>
      <c r="AU37" s="1977"/>
      <c r="AV37" s="1978"/>
      <c r="AW37" s="1965"/>
      <c r="AX37" s="1965"/>
      <c r="AY37" s="1971"/>
    </row>
    <row r="38" spans="2:51" s="1950" customFormat="1" thickBot="1">
      <c r="B38" s="2635"/>
      <c r="C38" s="2628"/>
      <c r="D38" s="2630"/>
      <c r="E38" s="2630"/>
      <c r="F38" s="2630"/>
      <c r="G38" s="2630"/>
      <c r="H38" s="1979" t="s">
        <v>1737</v>
      </c>
      <c r="I38" s="1980"/>
      <c r="J38" s="1980"/>
      <c r="K38" s="1980"/>
      <c r="L38" s="1980"/>
      <c r="M38" s="1980"/>
      <c r="N38" s="1981"/>
      <c r="O38" s="1965"/>
      <c r="P38" s="2639"/>
      <c r="Q38" s="2640"/>
      <c r="R38" s="1975" t="s">
        <v>1737</v>
      </c>
      <c r="S38" s="1976"/>
      <c r="T38" s="1977"/>
      <c r="U38" s="1977"/>
      <c r="V38" s="1977"/>
      <c r="W38" s="1977"/>
      <c r="X38" s="1978"/>
      <c r="Y38" s="1975" t="s">
        <v>1737</v>
      </c>
      <c r="Z38" s="1976"/>
      <c r="AA38" s="1977"/>
      <c r="AB38" s="1977"/>
      <c r="AC38" s="1977"/>
      <c r="AD38" s="1977"/>
      <c r="AE38" s="1978"/>
      <c r="AF38" s="1965"/>
      <c r="AG38" s="2639"/>
      <c r="AH38" s="2640"/>
      <c r="AI38" s="1975" t="s">
        <v>1737</v>
      </c>
      <c r="AJ38" s="1976"/>
      <c r="AK38" s="1977"/>
      <c r="AL38" s="1977"/>
      <c r="AM38" s="1977"/>
      <c r="AN38" s="1977"/>
      <c r="AO38" s="1977"/>
      <c r="AP38" s="1975" t="s">
        <v>1737</v>
      </c>
      <c r="AQ38" s="1976"/>
      <c r="AR38" s="1977"/>
      <c r="AS38" s="1977"/>
      <c r="AT38" s="1977"/>
      <c r="AU38" s="1977"/>
      <c r="AV38" s="1978"/>
      <c r="AW38" s="1965"/>
      <c r="AX38" s="1965"/>
      <c r="AY38" s="1971"/>
    </row>
    <row r="39" spans="2:51" s="1950" customFormat="1" ht="11.25">
      <c r="B39" s="2633">
        <v>13</v>
      </c>
      <c r="C39" s="2636" t="s">
        <v>2246</v>
      </c>
      <c r="D39" s="2638" t="s">
        <v>2235</v>
      </c>
      <c r="E39" s="2637" t="s">
        <v>2241</v>
      </c>
      <c r="F39" s="2637" t="s">
        <v>2237</v>
      </c>
      <c r="G39" s="2637" t="s">
        <v>2247</v>
      </c>
      <c r="H39" s="1962" t="s">
        <v>2212</v>
      </c>
      <c r="I39" s="1963"/>
      <c r="J39" s="1963"/>
      <c r="K39" s="1963"/>
      <c r="L39" s="1963"/>
      <c r="M39" s="1963"/>
      <c r="N39" s="1964"/>
      <c r="O39" s="1965"/>
      <c r="P39" s="2623">
        <v>13</v>
      </c>
      <c r="Q39" s="2626" t="s">
        <v>2246</v>
      </c>
      <c r="R39" s="1975" t="s">
        <v>2212</v>
      </c>
      <c r="S39" s="1976"/>
      <c r="T39" s="1977"/>
      <c r="U39" s="1977"/>
      <c r="V39" s="1977"/>
      <c r="W39" s="1977"/>
      <c r="X39" s="1978"/>
      <c r="Y39" s="1975" t="s">
        <v>2212</v>
      </c>
      <c r="Z39" s="1976"/>
      <c r="AA39" s="1977"/>
      <c r="AB39" s="1977"/>
      <c r="AC39" s="1977"/>
      <c r="AD39" s="1977"/>
      <c r="AE39" s="1978"/>
      <c r="AF39" s="1965"/>
      <c r="AG39" s="2623">
        <v>13</v>
      </c>
      <c r="AH39" s="2626" t="s">
        <v>2246</v>
      </c>
      <c r="AI39" s="1975" t="s">
        <v>2212</v>
      </c>
      <c r="AJ39" s="1976"/>
      <c r="AK39" s="1977"/>
      <c r="AL39" s="1977"/>
      <c r="AM39" s="1977"/>
      <c r="AN39" s="1977"/>
      <c r="AO39" s="1977"/>
      <c r="AP39" s="1975" t="s">
        <v>2212</v>
      </c>
      <c r="AQ39" s="1976"/>
      <c r="AR39" s="1977"/>
      <c r="AS39" s="1977"/>
      <c r="AT39" s="1977"/>
      <c r="AU39" s="1977"/>
      <c r="AV39" s="1978"/>
      <c r="AW39" s="1965"/>
      <c r="AX39" s="1965"/>
      <c r="AY39" s="1971"/>
    </row>
    <row r="40" spans="2:51" s="1950" customFormat="1" ht="11.25">
      <c r="B40" s="2634"/>
      <c r="C40" s="2627"/>
      <c r="D40" s="2638"/>
      <c r="E40" s="2638"/>
      <c r="F40" s="2638"/>
      <c r="G40" s="2638"/>
      <c r="H40" s="1972" t="s">
        <v>1729</v>
      </c>
      <c r="I40" s="1973"/>
      <c r="J40" s="1973"/>
      <c r="K40" s="1973"/>
      <c r="L40" s="1973"/>
      <c r="M40" s="1973"/>
      <c r="N40" s="1974"/>
      <c r="O40" s="1965"/>
      <c r="P40" s="2624"/>
      <c r="Q40" s="2627"/>
      <c r="R40" s="1975" t="s">
        <v>1729</v>
      </c>
      <c r="S40" s="1976"/>
      <c r="T40" s="1977"/>
      <c r="U40" s="1977"/>
      <c r="V40" s="1977"/>
      <c r="W40" s="1977"/>
      <c r="X40" s="1978"/>
      <c r="Y40" s="1975" t="s">
        <v>1729</v>
      </c>
      <c r="Z40" s="1976"/>
      <c r="AA40" s="1977"/>
      <c r="AB40" s="1977"/>
      <c r="AC40" s="1977"/>
      <c r="AD40" s="1977"/>
      <c r="AE40" s="1978"/>
      <c r="AF40" s="1965"/>
      <c r="AG40" s="2624"/>
      <c r="AH40" s="2627"/>
      <c r="AI40" s="1975" t="s">
        <v>1729</v>
      </c>
      <c r="AJ40" s="1976"/>
      <c r="AK40" s="1977"/>
      <c r="AL40" s="1977"/>
      <c r="AM40" s="1977"/>
      <c r="AN40" s="1977"/>
      <c r="AO40" s="1977"/>
      <c r="AP40" s="1975" t="s">
        <v>1729</v>
      </c>
      <c r="AQ40" s="1976"/>
      <c r="AR40" s="1977"/>
      <c r="AS40" s="1977"/>
      <c r="AT40" s="1977"/>
      <c r="AU40" s="1977"/>
      <c r="AV40" s="1978"/>
      <c r="AW40" s="1965"/>
      <c r="AX40" s="1965"/>
      <c r="AY40" s="1971"/>
    </row>
    <row r="41" spans="2:51" s="1950" customFormat="1" ht="11.25">
      <c r="B41" s="2634"/>
      <c r="C41" s="2627"/>
      <c r="D41" s="2629" t="s">
        <v>2243</v>
      </c>
      <c r="E41" s="2638"/>
      <c r="F41" s="2638"/>
      <c r="G41" s="2638"/>
      <c r="H41" s="1972" t="s">
        <v>1733</v>
      </c>
      <c r="I41" s="1973"/>
      <c r="J41" s="1973"/>
      <c r="K41" s="1973"/>
      <c r="L41" s="1973"/>
      <c r="M41" s="1973"/>
      <c r="N41" s="1974"/>
      <c r="O41" s="1965"/>
      <c r="P41" s="2624"/>
      <c r="Q41" s="2627"/>
      <c r="R41" s="1975" t="s">
        <v>1733</v>
      </c>
      <c r="S41" s="1976"/>
      <c r="T41" s="1977"/>
      <c r="U41" s="1977"/>
      <c r="V41" s="1977"/>
      <c r="W41" s="1977"/>
      <c r="X41" s="1978"/>
      <c r="Y41" s="1975" t="s">
        <v>1733</v>
      </c>
      <c r="Z41" s="1976"/>
      <c r="AA41" s="1977"/>
      <c r="AB41" s="1977"/>
      <c r="AC41" s="1977"/>
      <c r="AD41" s="1977"/>
      <c r="AE41" s="1978"/>
      <c r="AF41" s="1965"/>
      <c r="AG41" s="2624"/>
      <c r="AH41" s="2627"/>
      <c r="AI41" s="1975" t="s">
        <v>1733</v>
      </c>
      <c r="AJ41" s="1976"/>
      <c r="AK41" s="1977"/>
      <c r="AL41" s="1977"/>
      <c r="AM41" s="1977"/>
      <c r="AN41" s="1977"/>
      <c r="AO41" s="1977"/>
      <c r="AP41" s="1975" t="s">
        <v>1733</v>
      </c>
      <c r="AQ41" s="1976"/>
      <c r="AR41" s="1977"/>
      <c r="AS41" s="1977"/>
      <c r="AT41" s="1977"/>
      <c r="AU41" s="1977"/>
      <c r="AV41" s="1978"/>
      <c r="AW41" s="1965"/>
      <c r="AX41" s="1965"/>
      <c r="AY41" s="1971"/>
    </row>
    <row r="42" spans="2:51" s="1950" customFormat="1" thickBot="1">
      <c r="B42" s="2635"/>
      <c r="C42" s="2628"/>
      <c r="D42" s="2630"/>
      <c r="E42" s="2630"/>
      <c r="F42" s="2630"/>
      <c r="G42" s="2630"/>
      <c r="H42" s="1979" t="s">
        <v>1737</v>
      </c>
      <c r="I42" s="1980"/>
      <c r="J42" s="1980"/>
      <c r="K42" s="1980"/>
      <c r="L42" s="1980"/>
      <c r="M42" s="1980"/>
      <c r="N42" s="1981"/>
      <c r="O42" s="1965"/>
      <c r="P42" s="2639"/>
      <c r="Q42" s="2640"/>
      <c r="R42" s="1975" t="s">
        <v>1737</v>
      </c>
      <c r="S42" s="1976"/>
      <c r="T42" s="1977"/>
      <c r="U42" s="1977"/>
      <c r="V42" s="1977"/>
      <c r="W42" s="1977"/>
      <c r="X42" s="1978"/>
      <c r="Y42" s="1975" t="s">
        <v>1737</v>
      </c>
      <c r="Z42" s="1976"/>
      <c r="AA42" s="1977"/>
      <c r="AB42" s="1977"/>
      <c r="AC42" s="1977"/>
      <c r="AD42" s="1977"/>
      <c r="AE42" s="1978"/>
      <c r="AF42" s="1965"/>
      <c r="AG42" s="2639"/>
      <c r="AH42" s="2640"/>
      <c r="AI42" s="1975" t="s">
        <v>1737</v>
      </c>
      <c r="AJ42" s="1976"/>
      <c r="AK42" s="1977"/>
      <c r="AL42" s="1977"/>
      <c r="AM42" s="1977"/>
      <c r="AN42" s="1977"/>
      <c r="AO42" s="1977"/>
      <c r="AP42" s="1975" t="s">
        <v>1737</v>
      </c>
      <c r="AQ42" s="1976"/>
      <c r="AR42" s="1977"/>
      <c r="AS42" s="1977"/>
      <c r="AT42" s="1977"/>
      <c r="AU42" s="1977"/>
      <c r="AV42" s="1978"/>
      <c r="AW42" s="1965"/>
      <c r="AX42" s="1965"/>
      <c r="AY42" s="1971"/>
    </row>
    <row r="43" spans="2:51" s="1950" customFormat="1" ht="11.25" customHeight="1">
      <c r="B43" s="2633">
        <v>16</v>
      </c>
      <c r="C43" s="2636" t="s">
        <v>2248</v>
      </c>
      <c r="D43" s="2638" t="s">
        <v>2235</v>
      </c>
      <c r="E43" s="2637" t="s">
        <v>2241</v>
      </c>
      <c r="F43" s="2637" t="s">
        <v>2237</v>
      </c>
      <c r="G43" s="2637" t="s">
        <v>2242</v>
      </c>
      <c r="H43" s="1962" t="s">
        <v>2212</v>
      </c>
      <c r="I43" s="1963"/>
      <c r="J43" s="1963"/>
      <c r="K43" s="1963"/>
      <c r="L43" s="1963"/>
      <c r="M43" s="1963"/>
      <c r="N43" s="1964"/>
      <c r="O43" s="1965"/>
      <c r="P43" s="2623">
        <v>16</v>
      </c>
      <c r="Q43" s="2626" t="s">
        <v>2248</v>
      </c>
      <c r="R43" s="1975" t="s">
        <v>2212</v>
      </c>
      <c r="S43" s="1976"/>
      <c r="T43" s="1977"/>
      <c r="U43" s="1977"/>
      <c r="V43" s="1977"/>
      <c r="W43" s="1977"/>
      <c r="X43" s="1978"/>
      <c r="Y43" s="1975" t="s">
        <v>2212</v>
      </c>
      <c r="Z43" s="1976"/>
      <c r="AA43" s="1977"/>
      <c r="AB43" s="1977"/>
      <c r="AC43" s="1977"/>
      <c r="AD43" s="1977"/>
      <c r="AE43" s="1978"/>
      <c r="AF43" s="1965"/>
      <c r="AG43" s="2623">
        <v>16</v>
      </c>
      <c r="AH43" s="2626" t="s">
        <v>2248</v>
      </c>
      <c r="AI43" s="1975" t="s">
        <v>2212</v>
      </c>
      <c r="AJ43" s="1976"/>
      <c r="AK43" s="1977"/>
      <c r="AL43" s="1977"/>
      <c r="AM43" s="1977"/>
      <c r="AN43" s="1977"/>
      <c r="AO43" s="1977"/>
      <c r="AP43" s="1975" t="s">
        <v>2212</v>
      </c>
      <c r="AQ43" s="1976"/>
      <c r="AR43" s="1977"/>
      <c r="AS43" s="1977"/>
      <c r="AT43" s="1977"/>
      <c r="AU43" s="1977"/>
      <c r="AV43" s="1978"/>
      <c r="AW43" s="1965"/>
      <c r="AX43" s="1965"/>
      <c r="AY43" s="1971"/>
    </row>
    <row r="44" spans="2:51" s="1950" customFormat="1" ht="11.25">
      <c r="B44" s="2634"/>
      <c r="C44" s="2627"/>
      <c r="D44" s="2638"/>
      <c r="E44" s="2638"/>
      <c r="F44" s="2638"/>
      <c r="G44" s="2638"/>
      <c r="H44" s="1972" t="s">
        <v>1729</v>
      </c>
      <c r="I44" s="1973"/>
      <c r="J44" s="1973"/>
      <c r="K44" s="1973"/>
      <c r="L44" s="1973"/>
      <c r="M44" s="1973"/>
      <c r="N44" s="1974"/>
      <c r="O44" s="1965"/>
      <c r="P44" s="2624"/>
      <c r="Q44" s="2627"/>
      <c r="R44" s="1975" t="s">
        <v>1729</v>
      </c>
      <c r="S44" s="1976"/>
      <c r="T44" s="1977"/>
      <c r="U44" s="1977"/>
      <c r="V44" s="1977"/>
      <c r="W44" s="1977"/>
      <c r="X44" s="1978"/>
      <c r="Y44" s="1975" t="s">
        <v>1729</v>
      </c>
      <c r="Z44" s="1976"/>
      <c r="AA44" s="1977"/>
      <c r="AB44" s="1977"/>
      <c r="AC44" s="1977"/>
      <c r="AD44" s="1977"/>
      <c r="AE44" s="1978"/>
      <c r="AF44" s="1965"/>
      <c r="AG44" s="2624"/>
      <c r="AH44" s="2627"/>
      <c r="AI44" s="1975" t="s">
        <v>1729</v>
      </c>
      <c r="AJ44" s="1976"/>
      <c r="AK44" s="1977"/>
      <c r="AL44" s="1977"/>
      <c r="AM44" s="1977"/>
      <c r="AN44" s="1977"/>
      <c r="AO44" s="1977"/>
      <c r="AP44" s="1975" t="s">
        <v>1729</v>
      </c>
      <c r="AQ44" s="1976"/>
      <c r="AR44" s="1977"/>
      <c r="AS44" s="1977"/>
      <c r="AT44" s="1977"/>
      <c r="AU44" s="1977"/>
      <c r="AV44" s="1978"/>
      <c r="AW44" s="1965"/>
      <c r="AX44" s="1965"/>
      <c r="AY44" s="1971"/>
    </row>
    <row r="45" spans="2:51" s="1950" customFormat="1" ht="11.25">
      <c r="B45" s="2634"/>
      <c r="C45" s="2627"/>
      <c r="D45" s="2629" t="s">
        <v>2249</v>
      </c>
      <c r="E45" s="2638"/>
      <c r="F45" s="2638"/>
      <c r="G45" s="2638"/>
      <c r="H45" s="1972" t="s">
        <v>1733</v>
      </c>
      <c r="I45" s="1973"/>
      <c r="J45" s="1973"/>
      <c r="K45" s="1973"/>
      <c r="L45" s="1973"/>
      <c r="M45" s="1973"/>
      <c r="N45" s="1974"/>
      <c r="O45" s="1965"/>
      <c r="P45" s="2624"/>
      <c r="Q45" s="2627"/>
      <c r="R45" s="1975" t="s">
        <v>1733</v>
      </c>
      <c r="S45" s="1976"/>
      <c r="T45" s="1977"/>
      <c r="U45" s="1977"/>
      <c r="V45" s="1977"/>
      <c r="W45" s="1977"/>
      <c r="X45" s="1978"/>
      <c r="Y45" s="1975" t="s">
        <v>1733</v>
      </c>
      <c r="Z45" s="1976"/>
      <c r="AA45" s="1977"/>
      <c r="AB45" s="1977"/>
      <c r="AC45" s="1977"/>
      <c r="AD45" s="1977"/>
      <c r="AE45" s="1978"/>
      <c r="AF45" s="1965"/>
      <c r="AG45" s="2624"/>
      <c r="AH45" s="2627"/>
      <c r="AI45" s="1975" t="s">
        <v>1733</v>
      </c>
      <c r="AJ45" s="1976"/>
      <c r="AK45" s="1977"/>
      <c r="AL45" s="1977"/>
      <c r="AM45" s="1977"/>
      <c r="AN45" s="1977"/>
      <c r="AO45" s="1977"/>
      <c r="AP45" s="1975" t="s">
        <v>1733</v>
      </c>
      <c r="AQ45" s="1976"/>
      <c r="AR45" s="1977"/>
      <c r="AS45" s="1977"/>
      <c r="AT45" s="1977"/>
      <c r="AU45" s="1977"/>
      <c r="AV45" s="1978"/>
      <c r="AW45" s="1965"/>
      <c r="AX45" s="1965"/>
      <c r="AY45" s="1971"/>
    </row>
    <row r="46" spans="2:51" s="1950" customFormat="1" thickBot="1">
      <c r="B46" s="2635"/>
      <c r="C46" s="2628"/>
      <c r="D46" s="2630"/>
      <c r="E46" s="2630"/>
      <c r="F46" s="2630"/>
      <c r="G46" s="2630"/>
      <c r="H46" s="1979" t="s">
        <v>1737</v>
      </c>
      <c r="I46" s="1980"/>
      <c r="J46" s="1980"/>
      <c r="K46" s="1980"/>
      <c r="L46" s="1980"/>
      <c r="M46" s="1980"/>
      <c r="N46" s="1981"/>
      <c r="O46" s="1965"/>
      <c r="P46" s="2639"/>
      <c r="Q46" s="2640"/>
      <c r="R46" s="1975" t="s">
        <v>1737</v>
      </c>
      <c r="S46" s="1976"/>
      <c r="T46" s="1977"/>
      <c r="U46" s="1977"/>
      <c r="V46" s="1977"/>
      <c r="W46" s="1977"/>
      <c r="X46" s="1978"/>
      <c r="Y46" s="1975" t="s">
        <v>1737</v>
      </c>
      <c r="Z46" s="1976"/>
      <c r="AA46" s="1977"/>
      <c r="AB46" s="1977"/>
      <c r="AC46" s="1977"/>
      <c r="AD46" s="1977"/>
      <c r="AE46" s="1978"/>
      <c r="AF46" s="1965"/>
      <c r="AG46" s="2639"/>
      <c r="AH46" s="2640"/>
      <c r="AI46" s="1975" t="s">
        <v>1737</v>
      </c>
      <c r="AJ46" s="1976"/>
      <c r="AK46" s="1977"/>
      <c r="AL46" s="1977"/>
      <c r="AM46" s="1977"/>
      <c r="AN46" s="1977"/>
      <c r="AO46" s="1977"/>
      <c r="AP46" s="1975" t="s">
        <v>1737</v>
      </c>
      <c r="AQ46" s="1976"/>
      <c r="AR46" s="1977"/>
      <c r="AS46" s="1977"/>
      <c r="AT46" s="1977"/>
      <c r="AU46" s="1977"/>
      <c r="AV46" s="1978"/>
      <c r="AW46" s="1965"/>
      <c r="AX46" s="1965"/>
      <c r="AY46" s="1971"/>
    </row>
    <row r="47" spans="2:51" s="1950" customFormat="1" ht="11.25">
      <c r="B47" s="2633">
        <v>17</v>
      </c>
      <c r="C47" s="2636" t="s">
        <v>2250</v>
      </c>
      <c r="D47" s="2638" t="s">
        <v>2235</v>
      </c>
      <c r="E47" s="2637" t="s">
        <v>2241</v>
      </c>
      <c r="F47" s="2637" t="s">
        <v>2237</v>
      </c>
      <c r="G47" s="2637" t="s">
        <v>2242</v>
      </c>
      <c r="H47" s="1962" t="s">
        <v>2212</v>
      </c>
      <c r="I47" s="1963"/>
      <c r="J47" s="1963"/>
      <c r="K47" s="1963"/>
      <c r="L47" s="1963"/>
      <c r="M47" s="1963"/>
      <c r="N47" s="1964"/>
      <c r="O47" s="1965"/>
      <c r="P47" s="2623">
        <v>17</v>
      </c>
      <c r="Q47" s="2626" t="s">
        <v>2250</v>
      </c>
      <c r="R47" s="1975" t="s">
        <v>2212</v>
      </c>
      <c r="S47" s="1976"/>
      <c r="T47" s="1977"/>
      <c r="U47" s="1977"/>
      <c r="V47" s="1977"/>
      <c r="W47" s="1977"/>
      <c r="X47" s="1978"/>
      <c r="Y47" s="1975" t="s">
        <v>2212</v>
      </c>
      <c r="Z47" s="1976"/>
      <c r="AA47" s="1977"/>
      <c r="AB47" s="1977"/>
      <c r="AC47" s="1977"/>
      <c r="AD47" s="1977"/>
      <c r="AE47" s="1978"/>
      <c r="AF47" s="1965"/>
      <c r="AG47" s="2623">
        <v>17</v>
      </c>
      <c r="AH47" s="2626" t="s">
        <v>2250</v>
      </c>
      <c r="AI47" s="1975" t="s">
        <v>2212</v>
      </c>
      <c r="AJ47" s="1976"/>
      <c r="AK47" s="1977"/>
      <c r="AL47" s="1977"/>
      <c r="AM47" s="1977"/>
      <c r="AN47" s="1977"/>
      <c r="AO47" s="1977"/>
      <c r="AP47" s="1975" t="s">
        <v>2212</v>
      </c>
      <c r="AQ47" s="1976"/>
      <c r="AR47" s="1977"/>
      <c r="AS47" s="1977"/>
      <c r="AT47" s="1977"/>
      <c r="AU47" s="1977"/>
      <c r="AV47" s="1978"/>
      <c r="AW47" s="1965"/>
      <c r="AX47" s="1965"/>
      <c r="AY47" s="1971"/>
    </row>
    <row r="48" spans="2:51" s="1950" customFormat="1" ht="11.25">
      <c r="B48" s="2634"/>
      <c r="C48" s="2627"/>
      <c r="D48" s="2638"/>
      <c r="E48" s="2638"/>
      <c r="F48" s="2638"/>
      <c r="G48" s="2638"/>
      <c r="H48" s="1972" t="s">
        <v>1729</v>
      </c>
      <c r="I48" s="1973"/>
      <c r="J48" s="1973"/>
      <c r="K48" s="1973"/>
      <c r="L48" s="1973"/>
      <c r="M48" s="1973"/>
      <c r="N48" s="1974"/>
      <c r="O48" s="1965"/>
      <c r="P48" s="2624"/>
      <c r="Q48" s="2627"/>
      <c r="R48" s="1975" t="s">
        <v>1729</v>
      </c>
      <c r="S48" s="1976"/>
      <c r="T48" s="1977"/>
      <c r="U48" s="1977"/>
      <c r="V48" s="1977"/>
      <c r="W48" s="1977"/>
      <c r="X48" s="1978"/>
      <c r="Y48" s="1975" t="s">
        <v>1729</v>
      </c>
      <c r="Z48" s="1976"/>
      <c r="AA48" s="1977"/>
      <c r="AB48" s="1977"/>
      <c r="AC48" s="1977"/>
      <c r="AD48" s="1977"/>
      <c r="AE48" s="1978"/>
      <c r="AF48" s="1965"/>
      <c r="AG48" s="2624"/>
      <c r="AH48" s="2627"/>
      <c r="AI48" s="1975" t="s">
        <v>1729</v>
      </c>
      <c r="AJ48" s="1976"/>
      <c r="AK48" s="1977"/>
      <c r="AL48" s="1977"/>
      <c r="AM48" s="1977"/>
      <c r="AN48" s="1977"/>
      <c r="AO48" s="1977"/>
      <c r="AP48" s="1975" t="s">
        <v>1729</v>
      </c>
      <c r="AQ48" s="1976"/>
      <c r="AR48" s="1977"/>
      <c r="AS48" s="1977"/>
      <c r="AT48" s="1977"/>
      <c r="AU48" s="1977"/>
      <c r="AV48" s="1978"/>
      <c r="AW48" s="1965"/>
      <c r="AX48" s="1965"/>
      <c r="AY48" s="1971"/>
    </row>
    <row r="49" spans="2:51" s="1950" customFormat="1" ht="11.25">
      <c r="B49" s="2634"/>
      <c r="C49" s="2627"/>
      <c r="D49" s="2629" t="s">
        <v>2239</v>
      </c>
      <c r="E49" s="2638"/>
      <c r="F49" s="2638"/>
      <c r="G49" s="2638"/>
      <c r="H49" s="1972" t="s">
        <v>1733</v>
      </c>
      <c r="I49" s="1973"/>
      <c r="J49" s="1973"/>
      <c r="K49" s="1973"/>
      <c r="L49" s="1973"/>
      <c r="M49" s="1973"/>
      <c r="N49" s="1974"/>
      <c r="O49" s="1965"/>
      <c r="P49" s="2624"/>
      <c r="Q49" s="2627"/>
      <c r="R49" s="1975" t="s">
        <v>1733</v>
      </c>
      <c r="S49" s="1976"/>
      <c r="T49" s="1977"/>
      <c r="U49" s="1977"/>
      <c r="V49" s="1977"/>
      <c r="W49" s="1977"/>
      <c r="X49" s="1978"/>
      <c r="Y49" s="1975" t="s">
        <v>1733</v>
      </c>
      <c r="Z49" s="1976"/>
      <c r="AA49" s="1977"/>
      <c r="AB49" s="1977"/>
      <c r="AC49" s="1977"/>
      <c r="AD49" s="1977"/>
      <c r="AE49" s="1978"/>
      <c r="AF49" s="1965"/>
      <c r="AG49" s="2624"/>
      <c r="AH49" s="2627"/>
      <c r="AI49" s="1975" t="s">
        <v>1733</v>
      </c>
      <c r="AJ49" s="1976"/>
      <c r="AK49" s="1977"/>
      <c r="AL49" s="1977"/>
      <c r="AM49" s="1977"/>
      <c r="AN49" s="1977"/>
      <c r="AO49" s="1977"/>
      <c r="AP49" s="1975" t="s">
        <v>1733</v>
      </c>
      <c r="AQ49" s="1976"/>
      <c r="AR49" s="1977"/>
      <c r="AS49" s="1977"/>
      <c r="AT49" s="1977"/>
      <c r="AU49" s="1977"/>
      <c r="AV49" s="1978"/>
      <c r="AW49" s="1965"/>
      <c r="AX49" s="1965"/>
      <c r="AY49" s="1971"/>
    </row>
    <row r="50" spans="2:51" s="1950" customFormat="1" thickBot="1">
      <c r="B50" s="2635"/>
      <c r="C50" s="2628"/>
      <c r="D50" s="2630"/>
      <c r="E50" s="2630"/>
      <c r="F50" s="2630"/>
      <c r="G50" s="2630"/>
      <c r="H50" s="1979" t="s">
        <v>1737</v>
      </c>
      <c r="I50" s="1980"/>
      <c r="J50" s="1980"/>
      <c r="K50" s="1980"/>
      <c r="L50" s="1980"/>
      <c r="M50" s="1980"/>
      <c r="N50" s="1981"/>
      <c r="O50" s="1965"/>
      <c r="P50" s="2639"/>
      <c r="Q50" s="2640"/>
      <c r="R50" s="1975" t="s">
        <v>1737</v>
      </c>
      <c r="S50" s="1976"/>
      <c r="T50" s="1977"/>
      <c r="U50" s="1977"/>
      <c r="V50" s="1977"/>
      <c r="W50" s="1977"/>
      <c r="X50" s="1978"/>
      <c r="Y50" s="1975" t="s">
        <v>1737</v>
      </c>
      <c r="Z50" s="1976"/>
      <c r="AA50" s="1977"/>
      <c r="AB50" s="1977"/>
      <c r="AC50" s="1977"/>
      <c r="AD50" s="1977"/>
      <c r="AE50" s="1978"/>
      <c r="AF50" s="1965"/>
      <c r="AG50" s="2639"/>
      <c r="AH50" s="2640"/>
      <c r="AI50" s="1975" t="s">
        <v>1737</v>
      </c>
      <c r="AJ50" s="1976"/>
      <c r="AK50" s="1977"/>
      <c r="AL50" s="1977"/>
      <c r="AM50" s="1977"/>
      <c r="AN50" s="1977"/>
      <c r="AO50" s="1977"/>
      <c r="AP50" s="1975" t="s">
        <v>1737</v>
      </c>
      <c r="AQ50" s="1976"/>
      <c r="AR50" s="1977"/>
      <c r="AS50" s="1977"/>
      <c r="AT50" s="1977"/>
      <c r="AU50" s="1977"/>
      <c r="AV50" s="1978"/>
      <c r="AW50" s="1965"/>
      <c r="AX50" s="1965"/>
      <c r="AY50" s="1971"/>
    </row>
    <row r="51" spans="2:51" s="1950" customFormat="1" ht="11.25">
      <c r="B51" s="2633">
        <v>20</v>
      </c>
      <c r="C51" s="2636" t="s">
        <v>2251</v>
      </c>
      <c r="D51" s="2638" t="s">
        <v>2235</v>
      </c>
      <c r="E51" s="2637" t="s">
        <v>2241</v>
      </c>
      <c r="F51" s="2637" t="s">
        <v>2237</v>
      </c>
      <c r="G51" s="2637" t="s">
        <v>2242</v>
      </c>
      <c r="H51" s="1962" t="s">
        <v>2212</v>
      </c>
      <c r="I51" s="1963"/>
      <c r="J51" s="1963"/>
      <c r="K51" s="1963"/>
      <c r="L51" s="1963"/>
      <c r="M51" s="1963"/>
      <c r="N51" s="1964"/>
      <c r="O51" s="1965"/>
      <c r="P51" s="2623">
        <v>20</v>
      </c>
      <c r="Q51" s="2626" t="s">
        <v>2251</v>
      </c>
      <c r="R51" s="1975" t="s">
        <v>2212</v>
      </c>
      <c r="S51" s="1976"/>
      <c r="T51" s="1977"/>
      <c r="U51" s="1977"/>
      <c r="V51" s="1977"/>
      <c r="W51" s="1977"/>
      <c r="X51" s="1978"/>
      <c r="Y51" s="1975" t="s">
        <v>2212</v>
      </c>
      <c r="Z51" s="1976"/>
      <c r="AA51" s="1977"/>
      <c r="AB51" s="1977"/>
      <c r="AC51" s="1977"/>
      <c r="AD51" s="1977"/>
      <c r="AE51" s="1978"/>
      <c r="AF51" s="1965"/>
      <c r="AG51" s="2623">
        <v>20</v>
      </c>
      <c r="AH51" s="2626" t="s">
        <v>2251</v>
      </c>
      <c r="AI51" s="1975" t="s">
        <v>2212</v>
      </c>
      <c r="AJ51" s="1976"/>
      <c r="AK51" s="1977"/>
      <c r="AL51" s="1977"/>
      <c r="AM51" s="1977"/>
      <c r="AN51" s="1977"/>
      <c r="AO51" s="1977"/>
      <c r="AP51" s="1975" t="s">
        <v>2212</v>
      </c>
      <c r="AQ51" s="1976"/>
      <c r="AR51" s="1977"/>
      <c r="AS51" s="1977"/>
      <c r="AT51" s="1977"/>
      <c r="AU51" s="1977"/>
      <c r="AV51" s="1978"/>
      <c r="AW51" s="1965"/>
      <c r="AX51" s="1965"/>
      <c r="AY51" s="1971"/>
    </row>
    <row r="52" spans="2:51" s="1950" customFormat="1" ht="11.25">
      <c r="B52" s="2634"/>
      <c r="C52" s="2627"/>
      <c r="D52" s="2638"/>
      <c r="E52" s="2638"/>
      <c r="F52" s="2638"/>
      <c r="G52" s="2638"/>
      <c r="H52" s="1972" t="s">
        <v>1729</v>
      </c>
      <c r="I52" s="1973"/>
      <c r="J52" s="1973"/>
      <c r="K52" s="1973"/>
      <c r="L52" s="1973"/>
      <c r="M52" s="1973"/>
      <c r="N52" s="1974"/>
      <c r="O52" s="1965"/>
      <c r="P52" s="2624"/>
      <c r="Q52" s="2627"/>
      <c r="R52" s="1975" t="s">
        <v>1729</v>
      </c>
      <c r="S52" s="1976"/>
      <c r="T52" s="1977"/>
      <c r="U52" s="1977"/>
      <c r="V52" s="1977"/>
      <c r="W52" s="1977"/>
      <c r="X52" s="1978"/>
      <c r="Y52" s="1975" t="s">
        <v>1729</v>
      </c>
      <c r="Z52" s="1976"/>
      <c r="AA52" s="1977"/>
      <c r="AB52" s="1977"/>
      <c r="AC52" s="1977"/>
      <c r="AD52" s="1977"/>
      <c r="AE52" s="1978"/>
      <c r="AF52" s="1965"/>
      <c r="AG52" s="2624"/>
      <c r="AH52" s="2627"/>
      <c r="AI52" s="1975" t="s">
        <v>1729</v>
      </c>
      <c r="AJ52" s="1976"/>
      <c r="AK52" s="1977"/>
      <c r="AL52" s="1977"/>
      <c r="AM52" s="1977"/>
      <c r="AN52" s="1977"/>
      <c r="AO52" s="1977"/>
      <c r="AP52" s="1975" t="s">
        <v>1729</v>
      </c>
      <c r="AQ52" s="1976"/>
      <c r="AR52" s="1977"/>
      <c r="AS52" s="1977"/>
      <c r="AT52" s="1977"/>
      <c r="AU52" s="1977"/>
      <c r="AV52" s="1978"/>
      <c r="AW52" s="1965"/>
      <c r="AX52" s="1965"/>
      <c r="AY52" s="1971"/>
    </row>
    <row r="53" spans="2:51" s="1950" customFormat="1" ht="11.25">
      <c r="B53" s="2634"/>
      <c r="C53" s="2627"/>
      <c r="D53" s="2629" t="s">
        <v>2239</v>
      </c>
      <c r="E53" s="2638"/>
      <c r="F53" s="2638"/>
      <c r="G53" s="2638"/>
      <c r="H53" s="1972" t="s">
        <v>1733</v>
      </c>
      <c r="I53" s="1973"/>
      <c r="J53" s="1973"/>
      <c r="K53" s="1973"/>
      <c r="L53" s="1973"/>
      <c r="M53" s="1973"/>
      <c r="N53" s="1974"/>
      <c r="O53" s="1965"/>
      <c r="P53" s="2624"/>
      <c r="Q53" s="2627"/>
      <c r="R53" s="1975" t="s">
        <v>1733</v>
      </c>
      <c r="S53" s="1976"/>
      <c r="T53" s="1977"/>
      <c r="U53" s="1977"/>
      <c r="V53" s="1977"/>
      <c r="W53" s="1977"/>
      <c r="X53" s="1978"/>
      <c r="Y53" s="1975" t="s">
        <v>1733</v>
      </c>
      <c r="Z53" s="1976"/>
      <c r="AA53" s="1977"/>
      <c r="AB53" s="1977"/>
      <c r="AC53" s="1977"/>
      <c r="AD53" s="1977"/>
      <c r="AE53" s="1978"/>
      <c r="AF53" s="1965"/>
      <c r="AG53" s="2624"/>
      <c r="AH53" s="2627"/>
      <c r="AI53" s="1975" t="s">
        <v>1733</v>
      </c>
      <c r="AJ53" s="1976"/>
      <c r="AK53" s="1977"/>
      <c r="AL53" s="1977"/>
      <c r="AM53" s="1977"/>
      <c r="AN53" s="1977"/>
      <c r="AO53" s="1977"/>
      <c r="AP53" s="1975" t="s">
        <v>1733</v>
      </c>
      <c r="AQ53" s="1976"/>
      <c r="AR53" s="1977"/>
      <c r="AS53" s="1977"/>
      <c r="AT53" s="1977"/>
      <c r="AU53" s="1977"/>
      <c r="AV53" s="1978"/>
      <c r="AW53" s="1965"/>
      <c r="AX53" s="1965"/>
      <c r="AY53" s="1971"/>
    </row>
    <row r="54" spans="2:51" s="1950" customFormat="1" thickBot="1">
      <c r="B54" s="2635"/>
      <c r="C54" s="2628"/>
      <c r="D54" s="2630"/>
      <c r="E54" s="2630"/>
      <c r="F54" s="2630"/>
      <c r="G54" s="2630"/>
      <c r="H54" s="1979" t="s">
        <v>1737</v>
      </c>
      <c r="I54" s="1980"/>
      <c r="J54" s="1980"/>
      <c r="K54" s="1980"/>
      <c r="L54" s="1980"/>
      <c r="M54" s="1980"/>
      <c r="N54" s="1981"/>
      <c r="O54" s="1965"/>
      <c r="P54" s="2639"/>
      <c r="Q54" s="2640"/>
      <c r="R54" s="1975" t="s">
        <v>1737</v>
      </c>
      <c r="S54" s="1976"/>
      <c r="T54" s="1977"/>
      <c r="U54" s="1977"/>
      <c r="V54" s="1977"/>
      <c r="W54" s="1977"/>
      <c r="X54" s="1978"/>
      <c r="Y54" s="1975" t="s">
        <v>1737</v>
      </c>
      <c r="Z54" s="1976"/>
      <c r="AA54" s="1977"/>
      <c r="AB54" s="1977"/>
      <c r="AC54" s="1977"/>
      <c r="AD54" s="1977"/>
      <c r="AE54" s="1978"/>
      <c r="AF54" s="1965"/>
      <c r="AG54" s="2639"/>
      <c r="AH54" s="2640"/>
      <c r="AI54" s="1975" t="s">
        <v>1737</v>
      </c>
      <c r="AJ54" s="1976"/>
      <c r="AK54" s="1977"/>
      <c r="AL54" s="1977"/>
      <c r="AM54" s="1977"/>
      <c r="AN54" s="1977"/>
      <c r="AO54" s="1977"/>
      <c r="AP54" s="1975" t="s">
        <v>1737</v>
      </c>
      <c r="AQ54" s="1976"/>
      <c r="AR54" s="1977"/>
      <c r="AS54" s="1977"/>
      <c r="AT54" s="1977"/>
      <c r="AU54" s="1977"/>
      <c r="AV54" s="1978"/>
      <c r="AW54" s="1965"/>
      <c r="AX54" s="1965"/>
      <c r="AY54" s="1971"/>
    </row>
    <row r="55" spans="2:51" s="1950" customFormat="1" ht="11.25" customHeight="1">
      <c r="B55" s="2633">
        <v>22</v>
      </c>
      <c r="C55" s="2636" t="s">
        <v>2252</v>
      </c>
      <c r="D55" s="2638" t="s">
        <v>2235</v>
      </c>
      <c r="E55" s="2637" t="s">
        <v>2241</v>
      </c>
      <c r="F55" s="2637" t="s">
        <v>2237</v>
      </c>
      <c r="G55" s="2637" t="s">
        <v>2253</v>
      </c>
      <c r="H55" s="1962" t="s">
        <v>2212</v>
      </c>
      <c r="I55" s="1963"/>
      <c r="J55" s="1963"/>
      <c r="K55" s="1963"/>
      <c r="L55" s="1963"/>
      <c r="M55" s="1963"/>
      <c r="N55" s="1964"/>
      <c r="O55" s="1965"/>
      <c r="P55" s="2623">
        <v>22</v>
      </c>
      <c r="Q55" s="2626" t="s">
        <v>2252</v>
      </c>
      <c r="R55" s="1975" t="s">
        <v>2212</v>
      </c>
      <c r="S55" s="1976"/>
      <c r="T55" s="1977"/>
      <c r="U55" s="1977"/>
      <c r="V55" s="1977"/>
      <c r="W55" s="1977"/>
      <c r="X55" s="1978"/>
      <c r="Y55" s="1975" t="s">
        <v>2212</v>
      </c>
      <c r="Z55" s="1976"/>
      <c r="AA55" s="1977"/>
      <c r="AB55" s="1977"/>
      <c r="AC55" s="1977"/>
      <c r="AD55" s="1977"/>
      <c r="AE55" s="1978"/>
      <c r="AF55" s="1965"/>
      <c r="AG55" s="2623">
        <v>22</v>
      </c>
      <c r="AH55" s="2626" t="s">
        <v>2252</v>
      </c>
      <c r="AI55" s="1975" t="s">
        <v>2212</v>
      </c>
      <c r="AJ55" s="1976"/>
      <c r="AK55" s="1977"/>
      <c r="AL55" s="1977"/>
      <c r="AM55" s="1977"/>
      <c r="AN55" s="1977"/>
      <c r="AO55" s="1977"/>
      <c r="AP55" s="1975" t="s">
        <v>2212</v>
      </c>
      <c r="AQ55" s="1976"/>
      <c r="AR55" s="1977"/>
      <c r="AS55" s="1977"/>
      <c r="AT55" s="1977"/>
      <c r="AU55" s="1977"/>
      <c r="AV55" s="1978"/>
      <c r="AW55" s="1965"/>
      <c r="AX55" s="1965"/>
      <c r="AY55" s="1971"/>
    </row>
    <row r="56" spans="2:51" s="1950" customFormat="1" ht="11.25">
      <c r="B56" s="2634"/>
      <c r="C56" s="2627"/>
      <c r="D56" s="2638"/>
      <c r="E56" s="2638"/>
      <c r="F56" s="2638"/>
      <c r="G56" s="2638"/>
      <c r="H56" s="1972" t="s">
        <v>1729</v>
      </c>
      <c r="I56" s="1973"/>
      <c r="J56" s="1973"/>
      <c r="K56" s="1973"/>
      <c r="L56" s="1973"/>
      <c r="M56" s="1973"/>
      <c r="N56" s="1974"/>
      <c r="O56" s="1965"/>
      <c r="P56" s="2624"/>
      <c r="Q56" s="2627"/>
      <c r="R56" s="1975" t="s">
        <v>1729</v>
      </c>
      <c r="S56" s="1976"/>
      <c r="T56" s="1977"/>
      <c r="U56" s="1977"/>
      <c r="V56" s="1977"/>
      <c r="W56" s="1977"/>
      <c r="X56" s="1978"/>
      <c r="Y56" s="1975" t="s">
        <v>1729</v>
      </c>
      <c r="Z56" s="1976"/>
      <c r="AA56" s="1977"/>
      <c r="AB56" s="1977"/>
      <c r="AC56" s="1977"/>
      <c r="AD56" s="1977"/>
      <c r="AE56" s="1978"/>
      <c r="AF56" s="1965"/>
      <c r="AG56" s="2624"/>
      <c r="AH56" s="2627"/>
      <c r="AI56" s="1975" t="s">
        <v>1729</v>
      </c>
      <c r="AJ56" s="1976"/>
      <c r="AK56" s="1977"/>
      <c r="AL56" s="1977"/>
      <c r="AM56" s="1977"/>
      <c r="AN56" s="1977"/>
      <c r="AO56" s="1977"/>
      <c r="AP56" s="1975" t="s">
        <v>1729</v>
      </c>
      <c r="AQ56" s="1976"/>
      <c r="AR56" s="1977"/>
      <c r="AS56" s="1977"/>
      <c r="AT56" s="1977"/>
      <c r="AU56" s="1977"/>
      <c r="AV56" s="1978"/>
      <c r="AW56" s="1965"/>
      <c r="AX56" s="1965"/>
      <c r="AY56" s="1971"/>
    </row>
    <row r="57" spans="2:51" s="1950" customFormat="1" ht="11.25">
      <c r="B57" s="2634"/>
      <c r="C57" s="2627"/>
      <c r="D57" s="2629" t="s">
        <v>2239</v>
      </c>
      <c r="E57" s="2638"/>
      <c r="F57" s="2638"/>
      <c r="G57" s="2638"/>
      <c r="H57" s="1972" t="s">
        <v>1733</v>
      </c>
      <c r="I57" s="1973"/>
      <c r="J57" s="1973"/>
      <c r="K57" s="1973"/>
      <c r="L57" s="1973"/>
      <c r="M57" s="1973"/>
      <c r="N57" s="1974"/>
      <c r="O57" s="1965"/>
      <c r="P57" s="2624"/>
      <c r="Q57" s="2627"/>
      <c r="R57" s="1975" t="s">
        <v>1733</v>
      </c>
      <c r="S57" s="1976"/>
      <c r="T57" s="1977"/>
      <c r="U57" s="1977"/>
      <c r="V57" s="1977"/>
      <c r="W57" s="1977"/>
      <c r="X57" s="1978"/>
      <c r="Y57" s="1975" t="s">
        <v>1733</v>
      </c>
      <c r="Z57" s="1976"/>
      <c r="AA57" s="1977"/>
      <c r="AB57" s="1977"/>
      <c r="AC57" s="1977"/>
      <c r="AD57" s="1977"/>
      <c r="AE57" s="1978"/>
      <c r="AF57" s="1965"/>
      <c r="AG57" s="2624"/>
      <c r="AH57" s="2627"/>
      <c r="AI57" s="1975" t="s">
        <v>1733</v>
      </c>
      <c r="AJ57" s="1976"/>
      <c r="AK57" s="1977"/>
      <c r="AL57" s="1977"/>
      <c r="AM57" s="1977"/>
      <c r="AN57" s="1977"/>
      <c r="AO57" s="1977"/>
      <c r="AP57" s="1975" t="s">
        <v>1733</v>
      </c>
      <c r="AQ57" s="1976"/>
      <c r="AR57" s="1977"/>
      <c r="AS57" s="1977"/>
      <c r="AT57" s="1977"/>
      <c r="AU57" s="1977"/>
      <c r="AV57" s="1978"/>
      <c r="AW57" s="1965"/>
      <c r="AX57" s="1965"/>
      <c r="AY57" s="1971"/>
    </row>
    <row r="58" spans="2:51" s="1950" customFormat="1" thickBot="1">
      <c r="B58" s="2635"/>
      <c r="C58" s="2628"/>
      <c r="D58" s="2630"/>
      <c r="E58" s="2630"/>
      <c r="F58" s="2630"/>
      <c r="G58" s="2630"/>
      <c r="H58" s="1979" t="s">
        <v>1737</v>
      </c>
      <c r="I58" s="1980"/>
      <c r="J58" s="1980"/>
      <c r="K58" s="1980"/>
      <c r="L58" s="1980"/>
      <c r="M58" s="1980"/>
      <c r="N58" s="1981"/>
      <c r="O58" s="1965"/>
      <c r="P58" s="2639"/>
      <c r="Q58" s="2640"/>
      <c r="R58" s="1975" t="s">
        <v>1737</v>
      </c>
      <c r="S58" s="1976"/>
      <c r="T58" s="1977"/>
      <c r="U58" s="1977"/>
      <c r="V58" s="1977"/>
      <c r="W58" s="1977"/>
      <c r="X58" s="1978"/>
      <c r="Y58" s="1975" t="s">
        <v>1737</v>
      </c>
      <c r="Z58" s="1976"/>
      <c r="AA58" s="1977"/>
      <c r="AB58" s="1977"/>
      <c r="AC58" s="1977"/>
      <c r="AD58" s="1977"/>
      <c r="AE58" s="1978"/>
      <c r="AF58" s="1965"/>
      <c r="AG58" s="2639"/>
      <c r="AH58" s="2640"/>
      <c r="AI58" s="1975" t="s">
        <v>1737</v>
      </c>
      <c r="AJ58" s="1976"/>
      <c r="AK58" s="1977"/>
      <c r="AL58" s="1977"/>
      <c r="AM58" s="1977"/>
      <c r="AN58" s="1977"/>
      <c r="AO58" s="1977"/>
      <c r="AP58" s="1975" t="s">
        <v>1737</v>
      </c>
      <c r="AQ58" s="1976"/>
      <c r="AR58" s="1977"/>
      <c r="AS58" s="1977"/>
      <c r="AT58" s="1977"/>
      <c r="AU58" s="1977"/>
      <c r="AV58" s="1978"/>
      <c r="AW58" s="1965"/>
      <c r="AX58" s="1965"/>
      <c r="AY58" s="1971"/>
    </row>
    <row r="59" spans="2:51" s="1950" customFormat="1" ht="11.25" customHeight="1">
      <c r="B59" s="2633">
        <v>36</v>
      </c>
      <c r="C59" s="2636" t="s">
        <v>2254</v>
      </c>
      <c r="D59" s="2638" t="s">
        <v>2235</v>
      </c>
      <c r="E59" s="2637" t="s">
        <v>2241</v>
      </c>
      <c r="F59" s="2637" t="s">
        <v>2237</v>
      </c>
      <c r="G59" s="2637" t="s">
        <v>2253</v>
      </c>
      <c r="H59" s="1962" t="s">
        <v>2212</v>
      </c>
      <c r="I59" s="1963"/>
      <c r="J59" s="1963"/>
      <c r="K59" s="1963"/>
      <c r="L59" s="1963"/>
      <c r="M59" s="1963"/>
      <c r="N59" s="1964"/>
      <c r="O59" s="1965"/>
      <c r="P59" s="2623">
        <v>36</v>
      </c>
      <c r="Q59" s="2626" t="s">
        <v>2254</v>
      </c>
      <c r="R59" s="1975" t="s">
        <v>2212</v>
      </c>
      <c r="S59" s="1976"/>
      <c r="T59" s="1977"/>
      <c r="U59" s="1977"/>
      <c r="V59" s="1977"/>
      <c r="W59" s="1977"/>
      <c r="X59" s="1978"/>
      <c r="Y59" s="1975" t="s">
        <v>2212</v>
      </c>
      <c r="Z59" s="1976"/>
      <c r="AA59" s="1977"/>
      <c r="AB59" s="1977"/>
      <c r="AC59" s="1977"/>
      <c r="AD59" s="1977"/>
      <c r="AE59" s="1978"/>
      <c r="AF59" s="1965"/>
      <c r="AG59" s="2623">
        <v>36</v>
      </c>
      <c r="AH59" s="2626" t="s">
        <v>2254</v>
      </c>
      <c r="AI59" s="1975" t="s">
        <v>2212</v>
      </c>
      <c r="AJ59" s="1976"/>
      <c r="AK59" s="1977"/>
      <c r="AL59" s="1977"/>
      <c r="AM59" s="1977"/>
      <c r="AN59" s="1977"/>
      <c r="AO59" s="1977"/>
      <c r="AP59" s="1975" t="s">
        <v>2212</v>
      </c>
      <c r="AQ59" s="1976"/>
      <c r="AR59" s="1977"/>
      <c r="AS59" s="1977"/>
      <c r="AT59" s="1977"/>
      <c r="AU59" s="1977"/>
      <c r="AV59" s="1978"/>
      <c r="AW59" s="1965"/>
      <c r="AX59" s="1965"/>
      <c r="AY59" s="1971"/>
    </row>
    <row r="60" spans="2:51" s="1950" customFormat="1" ht="11.25">
      <c r="B60" s="2634"/>
      <c r="C60" s="2627"/>
      <c r="D60" s="2638"/>
      <c r="E60" s="2638"/>
      <c r="F60" s="2638"/>
      <c r="G60" s="2638"/>
      <c r="H60" s="1972" t="s">
        <v>1729</v>
      </c>
      <c r="I60" s="1973"/>
      <c r="J60" s="1973"/>
      <c r="K60" s="1973"/>
      <c r="L60" s="1973"/>
      <c r="M60" s="1973"/>
      <c r="N60" s="1974"/>
      <c r="O60" s="1965"/>
      <c r="P60" s="2624"/>
      <c r="Q60" s="2627"/>
      <c r="R60" s="1975" t="s">
        <v>1729</v>
      </c>
      <c r="S60" s="1976"/>
      <c r="T60" s="1977"/>
      <c r="U60" s="1977"/>
      <c r="V60" s="1977"/>
      <c r="W60" s="1977"/>
      <c r="X60" s="1978"/>
      <c r="Y60" s="1975" t="s">
        <v>1729</v>
      </c>
      <c r="Z60" s="1976"/>
      <c r="AA60" s="1977"/>
      <c r="AB60" s="1977"/>
      <c r="AC60" s="1977"/>
      <c r="AD60" s="1977"/>
      <c r="AE60" s="1978"/>
      <c r="AF60" s="1965"/>
      <c r="AG60" s="2624"/>
      <c r="AH60" s="2627"/>
      <c r="AI60" s="1975" t="s">
        <v>1729</v>
      </c>
      <c r="AJ60" s="1976"/>
      <c r="AK60" s="1977"/>
      <c r="AL60" s="1977"/>
      <c r="AM60" s="1977"/>
      <c r="AN60" s="1977"/>
      <c r="AO60" s="1977"/>
      <c r="AP60" s="1975" t="s">
        <v>1729</v>
      </c>
      <c r="AQ60" s="1976"/>
      <c r="AR60" s="1977"/>
      <c r="AS60" s="1977"/>
      <c r="AT60" s="1977"/>
      <c r="AU60" s="1977"/>
      <c r="AV60" s="1978"/>
      <c r="AW60" s="1965"/>
      <c r="AX60" s="1965"/>
      <c r="AY60" s="1971"/>
    </row>
    <row r="61" spans="2:51" s="1950" customFormat="1" ht="11.25">
      <c r="B61" s="2634"/>
      <c r="C61" s="2627"/>
      <c r="D61" s="2629" t="s">
        <v>2249</v>
      </c>
      <c r="E61" s="2638"/>
      <c r="F61" s="2638"/>
      <c r="G61" s="2638"/>
      <c r="H61" s="1972" t="s">
        <v>1733</v>
      </c>
      <c r="I61" s="1973"/>
      <c r="J61" s="1973"/>
      <c r="K61" s="1973"/>
      <c r="L61" s="1973"/>
      <c r="M61" s="1973"/>
      <c r="N61" s="1974"/>
      <c r="O61" s="1965"/>
      <c r="P61" s="2624"/>
      <c r="Q61" s="2627"/>
      <c r="R61" s="1975" t="s">
        <v>1733</v>
      </c>
      <c r="S61" s="1976"/>
      <c r="T61" s="1977"/>
      <c r="U61" s="1977"/>
      <c r="V61" s="1977"/>
      <c r="W61" s="1977"/>
      <c r="X61" s="1978"/>
      <c r="Y61" s="1975" t="s">
        <v>1733</v>
      </c>
      <c r="Z61" s="1976"/>
      <c r="AA61" s="1977"/>
      <c r="AB61" s="1977"/>
      <c r="AC61" s="1977"/>
      <c r="AD61" s="1977"/>
      <c r="AE61" s="1978"/>
      <c r="AF61" s="1965"/>
      <c r="AG61" s="2624"/>
      <c r="AH61" s="2627"/>
      <c r="AI61" s="1975" t="s">
        <v>1733</v>
      </c>
      <c r="AJ61" s="1976"/>
      <c r="AK61" s="1977"/>
      <c r="AL61" s="1977"/>
      <c r="AM61" s="1977"/>
      <c r="AN61" s="1977"/>
      <c r="AO61" s="1977"/>
      <c r="AP61" s="1975" t="s">
        <v>1733</v>
      </c>
      <c r="AQ61" s="1976"/>
      <c r="AR61" s="1977"/>
      <c r="AS61" s="1977"/>
      <c r="AT61" s="1977"/>
      <c r="AU61" s="1977"/>
      <c r="AV61" s="1978"/>
      <c r="AW61" s="1965"/>
      <c r="AX61" s="1965"/>
      <c r="AY61" s="1971"/>
    </row>
    <row r="62" spans="2:51" s="1950" customFormat="1" thickBot="1">
      <c r="B62" s="2635"/>
      <c r="C62" s="2628"/>
      <c r="D62" s="2630"/>
      <c r="E62" s="2630"/>
      <c r="F62" s="2630"/>
      <c r="G62" s="2630"/>
      <c r="H62" s="1979" t="s">
        <v>1737</v>
      </c>
      <c r="I62" s="1980"/>
      <c r="J62" s="1980"/>
      <c r="K62" s="1980"/>
      <c r="L62" s="1980"/>
      <c r="M62" s="1980"/>
      <c r="N62" s="1981"/>
      <c r="O62" s="1965"/>
      <c r="P62" s="2639"/>
      <c r="Q62" s="2640"/>
      <c r="R62" s="1975" t="s">
        <v>1737</v>
      </c>
      <c r="S62" s="1976"/>
      <c r="T62" s="1977"/>
      <c r="U62" s="1977"/>
      <c r="V62" s="1977"/>
      <c r="W62" s="1977"/>
      <c r="X62" s="1978"/>
      <c r="Y62" s="1975" t="s">
        <v>1737</v>
      </c>
      <c r="Z62" s="1976"/>
      <c r="AA62" s="1977"/>
      <c r="AB62" s="1977"/>
      <c r="AC62" s="1977"/>
      <c r="AD62" s="1977"/>
      <c r="AE62" s="1978"/>
      <c r="AF62" s="1965"/>
      <c r="AG62" s="2639"/>
      <c r="AH62" s="2640"/>
      <c r="AI62" s="1975" t="s">
        <v>1737</v>
      </c>
      <c r="AJ62" s="1976"/>
      <c r="AK62" s="1977"/>
      <c r="AL62" s="1977"/>
      <c r="AM62" s="1977"/>
      <c r="AN62" s="1977"/>
      <c r="AO62" s="1977"/>
      <c r="AP62" s="1975" t="s">
        <v>1737</v>
      </c>
      <c r="AQ62" s="1976"/>
      <c r="AR62" s="1977"/>
      <c r="AS62" s="1977"/>
      <c r="AT62" s="1977"/>
      <c r="AU62" s="1977"/>
      <c r="AV62" s="1978"/>
      <c r="AW62" s="1965"/>
      <c r="AX62" s="1965"/>
      <c r="AY62" s="1971"/>
    </row>
    <row r="63" spans="2:51" s="1950" customFormat="1" ht="11.25" customHeight="1">
      <c r="B63" s="2633">
        <v>2</v>
      </c>
      <c r="C63" s="2636" t="s">
        <v>2255</v>
      </c>
      <c r="D63" s="2638" t="s">
        <v>2235</v>
      </c>
      <c r="E63" s="2637" t="s">
        <v>2241</v>
      </c>
      <c r="F63" s="2637" t="s">
        <v>2237</v>
      </c>
      <c r="G63" s="2637" t="s">
        <v>2253</v>
      </c>
      <c r="H63" s="1962" t="s">
        <v>2212</v>
      </c>
      <c r="I63" s="1963"/>
      <c r="J63" s="1963"/>
      <c r="K63" s="1963"/>
      <c r="L63" s="1963"/>
      <c r="M63" s="1963"/>
      <c r="N63" s="1964"/>
      <c r="O63" s="1965"/>
      <c r="P63" s="2623">
        <v>2</v>
      </c>
      <c r="Q63" s="2626" t="s">
        <v>2255</v>
      </c>
      <c r="R63" s="1975" t="s">
        <v>2212</v>
      </c>
      <c r="S63" s="1976"/>
      <c r="T63" s="1977"/>
      <c r="U63" s="1977"/>
      <c r="V63" s="1977"/>
      <c r="W63" s="1977"/>
      <c r="X63" s="1978"/>
      <c r="Y63" s="1975" t="s">
        <v>2212</v>
      </c>
      <c r="Z63" s="1976"/>
      <c r="AA63" s="1977"/>
      <c r="AB63" s="1977"/>
      <c r="AC63" s="1977"/>
      <c r="AD63" s="1977"/>
      <c r="AE63" s="1978"/>
      <c r="AF63" s="1965"/>
      <c r="AG63" s="2623">
        <v>2</v>
      </c>
      <c r="AH63" s="2626" t="s">
        <v>2255</v>
      </c>
      <c r="AI63" s="1975" t="s">
        <v>2212</v>
      </c>
      <c r="AJ63" s="1976"/>
      <c r="AK63" s="1977"/>
      <c r="AL63" s="1977"/>
      <c r="AM63" s="1977"/>
      <c r="AN63" s="1977"/>
      <c r="AO63" s="1977"/>
      <c r="AP63" s="1975" t="s">
        <v>2212</v>
      </c>
      <c r="AQ63" s="1976"/>
      <c r="AR63" s="1977"/>
      <c r="AS63" s="1977"/>
      <c r="AT63" s="1977"/>
      <c r="AU63" s="1977"/>
      <c r="AV63" s="1978"/>
      <c r="AW63" s="1965"/>
      <c r="AX63" s="1965"/>
      <c r="AY63" s="1971"/>
    </row>
    <row r="64" spans="2:51" s="1950" customFormat="1" ht="11.25">
      <c r="B64" s="2634"/>
      <c r="C64" s="2627"/>
      <c r="D64" s="2638"/>
      <c r="E64" s="2638"/>
      <c r="F64" s="2638"/>
      <c r="G64" s="2638"/>
      <c r="H64" s="1972" t="s">
        <v>1729</v>
      </c>
      <c r="I64" s="1973"/>
      <c r="J64" s="1973"/>
      <c r="K64" s="1973"/>
      <c r="L64" s="1973"/>
      <c r="M64" s="1973"/>
      <c r="N64" s="1974"/>
      <c r="O64" s="1965"/>
      <c r="P64" s="2624"/>
      <c r="Q64" s="2627"/>
      <c r="R64" s="1975" t="s">
        <v>1729</v>
      </c>
      <c r="S64" s="1976"/>
      <c r="T64" s="1977"/>
      <c r="U64" s="1977"/>
      <c r="V64" s="1977"/>
      <c r="W64" s="1977"/>
      <c r="X64" s="1978"/>
      <c r="Y64" s="1975" t="s">
        <v>1729</v>
      </c>
      <c r="Z64" s="1976"/>
      <c r="AA64" s="1977"/>
      <c r="AB64" s="1977"/>
      <c r="AC64" s="1977"/>
      <c r="AD64" s="1977"/>
      <c r="AE64" s="1978"/>
      <c r="AF64" s="1965"/>
      <c r="AG64" s="2624"/>
      <c r="AH64" s="2627"/>
      <c r="AI64" s="1975" t="s">
        <v>1729</v>
      </c>
      <c r="AJ64" s="1976"/>
      <c r="AK64" s="1977"/>
      <c r="AL64" s="1977"/>
      <c r="AM64" s="1977"/>
      <c r="AN64" s="1977"/>
      <c r="AO64" s="1977"/>
      <c r="AP64" s="1975" t="s">
        <v>1729</v>
      </c>
      <c r="AQ64" s="1976"/>
      <c r="AR64" s="1977"/>
      <c r="AS64" s="1977"/>
      <c r="AT64" s="1977"/>
      <c r="AU64" s="1977"/>
      <c r="AV64" s="1978"/>
      <c r="AW64" s="1965"/>
      <c r="AX64" s="1965"/>
      <c r="AY64" s="1971"/>
    </row>
    <row r="65" spans="2:51" s="1950" customFormat="1" ht="11.25">
      <c r="B65" s="2634"/>
      <c r="C65" s="2627"/>
      <c r="D65" s="2629" t="s">
        <v>2239</v>
      </c>
      <c r="E65" s="2638"/>
      <c r="F65" s="2638"/>
      <c r="G65" s="2638"/>
      <c r="H65" s="1972" t="s">
        <v>1733</v>
      </c>
      <c r="I65" s="1973"/>
      <c r="J65" s="1973"/>
      <c r="K65" s="1973"/>
      <c r="L65" s="1973"/>
      <c r="M65" s="1973"/>
      <c r="N65" s="1974"/>
      <c r="O65" s="1965"/>
      <c r="P65" s="2624"/>
      <c r="Q65" s="2627"/>
      <c r="R65" s="1975" t="s">
        <v>1733</v>
      </c>
      <c r="S65" s="1976"/>
      <c r="T65" s="1977"/>
      <c r="U65" s="1977"/>
      <c r="V65" s="1977"/>
      <c r="W65" s="1977"/>
      <c r="X65" s="1978"/>
      <c r="Y65" s="1975" t="s">
        <v>1733</v>
      </c>
      <c r="Z65" s="1976"/>
      <c r="AA65" s="1977"/>
      <c r="AB65" s="1977"/>
      <c r="AC65" s="1977"/>
      <c r="AD65" s="1977"/>
      <c r="AE65" s="1978"/>
      <c r="AF65" s="1965"/>
      <c r="AG65" s="2624"/>
      <c r="AH65" s="2627"/>
      <c r="AI65" s="1975" t="s">
        <v>1733</v>
      </c>
      <c r="AJ65" s="1976"/>
      <c r="AK65" s="1977"/>
      <c r="AL65" s="1977"/>
      <c r="AM65" s="1977"/>
      <c r="AN65" s="1977"/>
      <c r="AO65" s="1977"/>
      <c r="AP65" s="1975" t="s">
        <v>1733</v>
      </c>
      <c r="AQ65" s="1976"/>
      <c r="AR65" s="1977"/>
      <c r="AS65" s="1977"/>
      <c r="AT65" s="1977"/>
      <c r="AU65" s="1977"/>
      <c r="AV65" s="1978"/>
      <c r="AW65" s="1965"/>
      <c r="AX65" s="1965"/>
      <c r="AY65" s="1971"/>
    </row>
    <row r="66" spans="2:51" s="1950" customFormat="1" thickBot="1">
      <c r="B66" s="2635"/>
      <c r="C66" s="2628"/>
      <c r="D66" s="2630"/>
      <c r="E66" s="2630"/>
      <c r="F66" s="2630"/>
      <c r="G66" s="2630"/>
      <c r="H66" s="1979" t="s">
        <v>1737</v>
      </c>
      <c r="I66" s="1980"/>
      <c r="J66" s="1980"/>
      <c r="K66" s="1980"/>
      <c r="L66" s="1980"/>
      <c r="M66" s="1980"/>
      <c r="N66" s="1981"/>
      <c r="O66" s="1965"/>
      <c r="P66" s="2639"/>
      <c r="Q66" s="2640"/>
      <c r="R66" s="1975" t="s">
        <v>1737</v>
      </c>
      <c r="S66" s="1976"/>
      <c r="T66" s="1977"/>
      <c r="U66" s="1977"/>
      <c r="V66" s="1977"/>
      <c r="W66" s="1977"/>
      <c r="X66" s="1978"/>
      <c r="Y66" s="1975" t="s">
        <v>1737</v>
      </c>
      <c r="Z66" s="1976"/>
      <c r="AA66" s="1977"/>
      <c r="AB66" s="1977"/>
      <c r="AC66" s="1977"/>
      <c r="AD66" s="1977"/>
      <c r="AE66" s="1978"/>
      <c r="AF66" s="1965"/>
      <c r="AG66" s="2639"/>
      <c r="AH66" s="2640"/>
      <c r="AI66" s="1975" t="s">
        <v>1737</v>
      </c>
      <c r="AJ66" s="1976"/>
      <c r="AK66" s="1977"/>
      <c r="AL66" s="1977"/>
      <c r="AM66" s="1977"/>
      <c r="AN66" s="1977"/>
      <c r="AO66" s="1977"/>
      <c r="AP66" s="1975" t="s">
        <v>1737</v>
      </c>
      <c r="AQ66" s="1976"/>
      <c r="AR66" s="1977"/>
      <c r="AS66" s="1977"/>
      <c r="AT66" s="1977"/>
      <c r="AU66" s="1977"/>
      <c r="AV66" s="1978"/>
      <c r="AW66" s="1965"/>
      <c r="AX66" s="1965"/>
      <c r="AY66" s="1971"/>
    </row>
    <row r="67" spans="2:51" s="1950" customFormat="1" ht="11.25" customHeight="1">
      <c r="B67" s="2633">
        <v>27</v>
      </c>
      <c r="C67" s="2636" t="s">
        <v>1418</v>
      </c>
      <c r="D67" s="2638" t="s">
        <v>2235</v>
      </c>
      <c r="E67" s="2637" t="s">
        <v>1707</v>
      </c>
      <c r="F67" s="2637" t="s">
        <v>2237</v>
      </c>
      <c r="G67" s="2637" t="s">
        <v>2253</v>
      </c>
      <c r="H67" s="1962" t="s">
        <v>2212</v>
      </c>
      <c r="I67" s="1963"/>
      <c r="J67" s="1963"/>
      <c r="K67" s="1963"/>
      <c r="L67" s="1963"/>
      <c r="M67" s="1963"/>
      <c r="N67" s="1964"/>
      <c r="O67" s="1965"/>
      <c r="P67" s="2623">
        <v>27</v>
      </c>
      <c r="Q67" s="2626" t="s">
        <v>1418</v>
      </c>
      <c r="R67" s="1975" t="s">
        <v>2212</v>
      </c>
      <c r="S67" s="1976"/>
      <c r="T67" s="1977"/>
      <c r="U67" s="1977"/>
      <c r="V67" s="1977"/>
      <c r="W67" s="1977"/>
      <c r="X67" s="1978"/>
      <c r="Y67" s="1975" t="s">
        <v>2212</v>
      </c>
      <c r="Z67" s="1976"/>
      <c r="AA67" s="1977"/>
      <c r="AB67" s="1977"/>
      <c r="AC67" s="1977"/>
      <c r="AD67" s="1977"/>
      <c r="AE67" s="1978"/>
      <c r="AF67" s="1965"/>
      <c r="AG67" s="2623">
        <v>27</v>
      </c>
      <c r="AH67" s="2626" t="s">
        <v>1418</v>
      </c>
      <c r="AI67" s="1975" t="s">
        <v>2212</v>
      </c>
      <c r="AJ67" s="1976"/>
      <c r="AK67" s="1977"/>
      <c r="AL67" s="1977"/>
      <c r="AM67" s="1977"/>
      <c r="AN67" s="1977"/>
      <c r="AO67" s="1977"/>
      <c r="AP67" s="1975" t="s">
        <v>2212</v>
      </c>
      <c r="AQ67" s="1976"/>
      <c r="AR67" s="1977"/>
      <c r="AS67" s="1977"/>
      <c r="AT67" s="1977"/>
      <c r="AU67" s="1977"/>
      <c r="AV67" s="1978"/>
      <c r="AW67" s="1965"/>
      <c r="AX67" s="1965"/>
      <c r="AY67" s="1971"/>
    </row>
    <row r="68" spans="2:51" s="1950" customFormat="1" ht="11.25">
      <c r="B68" s="2634"/>
      <c r="C68" s="2627"/>
      <c r="D68" s="2638"/>
      <c r="E68" s="2638"/>
      <c r="F68" s="2638"/>
      <c r="G68" s="2638"/>
      <c r="H68" s="1972" t="s">
        <v>1729</v>
      </c>
      <c r="I68" s="1973"/>
      <c r="J68" s="1973"/>
      <c r="K68" s="1973"/>
      <c r="L68" s="1973"/>
      <c r="M68" s="1973"/>
      <c r="N68" s="1974"/>
      <c r="O68" s="1965"/>
      <c r="P68" s="2624"/>
      <c r="Q68" s="2627"/>
      <c r="R68" s="1975" t="s">
        <v>1729</v>
      </c>
      <c r="S68" s="1976"/>
      <c r="T68" s="1977"/>
      <c r="U68" s="1977"/>
      <c r="V68" s="1977"/>
      <c r="W68" s="1977"/>
      <c r="X68" s="1978"/>
      <c r="Y68" s="1975" t="s">
        <v>1729</v>
      </c>
      <c r="Z68" s="1976"/>
      <c r="AA68" s="1977"/>
      <c r="AB68" s="1977"/>
      <c r="AC68" s="1977"/>
      <c r="AD68" s="1977"/>
      <c r="AE68" s="1978"/>
      <c r="AF68" s="1965"/>
      <c r="AG68" s="2624"/>
      <c r="AH68" s="2627"/>
      <c r="AI68" s="1975" t="s">
        <v>1729</v>
      </c>
      <c r="AJ68" s="1976"/>
      <c r="AK68" s="1977"/>
      <c r="AL68" s="1977"/>
      <c r="AM68" s="1977"/>
      <c r="AN68" s="1977"/>
      <c r="AO68" s="1977"/>
      <c r="AP68" s="1975" t="s">
        <v>1729</v>
      </c>
      <c r="AQ68" s="1976"/>
      <c r="AR68" s="1977"/>
      <c r="AS68" s="1977"/>
      <c r="AT68" s="1977"/>
      <c r="AU68" s="1977"/>
      <c r="AV68" s="1978"/>
      <c r="AW68" s="1965"/>
      <c r="AX68" s="1965"/>
      <c r="AY68" s="1971"/>
    </row>
    <row r="69" spans="2:51" s="1950" customFormat="1" ht="11.25">
      <c r="B69" s="2634"/>
      <c r="C69" s="2627"/>
      <c r="D69" s="2629" t="s">
        <v>0</v>
      </c>
      <c r="E69" s="2638"/>
      <c r="F69" s="2638"/>
      <c r="G69" s="2638"/>
      <c r="H69" s="1972" t="s">
        <v>1733</v>
      </c>
      <c r="I69" s="1973"/>
      <c r="J69" s="1973"/>
      <c r="K69" s="1973"/>
      <c r="L69" s="1973"/>
      <c r="M69" s="1973"/>
      <c r="N69" s="1974"/>
      <c r="O69" s="1965"/>
      <c r="P69" s="2624"/>
      <c r="Q69" s="2627"/>
      <c r="R69" s="1975" t="s">
        <v>1733</v>
      </c>
      <c r="S69" s="1976"/>
      <c r="T69" s="1977"/>
      <c r="U69" s="1977"/>
      <c r="V69" s="1977"/>
      <c r="W69" s="1977"/>
      <c r="X69" s="1978"/>
      <c r="Y69" s="1975" t="s">
        <v>1733</v>
      </c>
      <c r="Z69" s="1976"/>
      <c r="AA69" s="1977"/>
      <c r="AB69" s="1977"/>
      <c r="AC69" s="1977"/>
      <c r="AD69" s="1977"/>
      <c r="AE69" s="1978"/>
      <c r="AF69" s="1965"/>
      <c r="AG69" s="2624"/>
      <c r="AH69" s="2627"/>
      <c r="AI69" s="1975" t="s">
        <v>1733</v>
      </c>
      <c r="AJ69" s="1976"/>
      <c r="AK69" s="1977"/>
      <c r="AL69" s="1977"/>
      <c r="AM69" s="1977"/>
      <c r="AN69" s="1977"/>
      <c r="AO69" s="1977"/>
      <c r="AP69" s="1975" t="s">
        <v>1733</v>
      </c>
      <c r="AQ69" s="1976"/>
      <c r="AR69" s="1977"/>
      <c r="AS69" s="1977"/>
      <c r="AT69" s="1977"/>
      <c r="AU69" s="1977"/>
      <c r="AV69" s="1978"/>
      <c r="AW69" s="1965"/>
      <c r="AX69" s="1965"/>
      <c r="AY69" s="1971"/>
    </row>
    <row r="70" spans="2:51" s="1950" customFormat="1" thickBot="1">
      <c r="B70" s="2635"/>
      <c r="C70" s="2628"/>
      <c r="D70" s="2630"/>
      <c r="E70" s="2630"/>
      <c r="F70" s="2630"/>
      <c r="G70" s="2630"/>
      <c r="H70" s="1979" t="s">
        <v>1737</v>
      </c>
      <c r="I70" s="1980"/>
      <c r="J70" s="1980"/>
      <c r="K70" s="1980"/>
      <c r="L70" s="1980"/>
      <c r="M70" s="1980"/>
      <c r="N70" s="1981"/>
      <c r="O70" s="1965"/>
      <c r="P70" s="2639"/>
      <c r="Q70" s="2640"/>
      <c r="R70" s="1975" t="s">
        <v>1737</v>
      </c>
      <c r="S70" s="1976"/>
      <c r="T70" s="1977"/>
      <c r="U70" s="1977"/>
      <c r="V70" s="1977"/>
      <c r="W70" s="1977"/>
      <c r="X70" s="1978"/>
      <c r="Y70" s="1975" t="s">
        <v>1737</v>
      </c>
      <c r="Z70" s="1976"/>
      <c r="AA70" s="1977"/>
      <c r="AB70" s="1977"/>
      <c r="AC70" s="1977"/>
      <c r="AD70" s="1977"/>
      <c r="AE70" s="1978"/>
      <c r="AF70" s="1965"/>
      <c r="AG70" s="2639"/>
      <c r="AH70" s="2640"/>
      <c r="AI70" s="1975" t="s">
        <v>1737</v>
      </c>
      <c r="AJ70" s="1976"/>
      <c r="AK70" s="1977"/>
      <c r="AL70" s="1977"/>
      <c r="AM70" s="1977"/>
      <c r="AN70" s="1977"/>
      <c r="AO70" s="1977"/>
      <c r="AP70" s="1975" t="s">
        <v>1737</v>
      </c>
      <c r="AQ70" s="1976"/>
      <c r="AR70" s="1977"/>
      <c r="AS70" s="1977"/>
      <c r="AT70" s="1977"/>
      <c r="AU70" s="1977"/>
      <c r="AV70" s="1978"/>
      <c r="AW70" s="1965"/>
      <c r="AX70" s="1965"/>
      <c r="AY70" s="1971"/>
    </row>
    <row r="71" spans="2:51" s="1950" customFormat="1" ht="11.25">
      <c r="B71" s="2633">
        <v>46</v>
      </c>
      <c r="C71" s="2636" t="s">
        <v>2256</v>
      </c>
      <c r="D71" s="2638" t="s">
        <v>2235</v>
      </c>
      <c r="E71" s="2637" t="s">
        <v>1707</v>
      </c>
      <c r="F71" s="2637" t="s">
        <v>2237</v>
      </c>
      <c r="G71" s="2637" t="s">
        <v>2238</v>
      </c>
      <c r="H71" s="1962" t="s">
        <v>2212</v>
      </c>
      <c r="I71" s="1963"/>
      <c r="J71" s="1963"/>
      <c r="K71" s="1963"/>
      <c r="L71" s="1963"/>
      <c r="M71" s="1963"/>
      <c r="N71" s="1964"/>
      <c r="O71" s="1965"/>
      <c r="P71" s="2623">
        <v>46</v>
      </c>
      <c r="Q71" s="2626" t="s">
        <v>2256</v>
      </c>
      <c r="R71" s="1975" t="s">
        <v>2212</v>
      </c>
      <c r="S71" s="1976"/>
      <c r="T71" s="1977"/>
      <c r="U71" s="1977"/>
      <c r="V71" s="1977"/>
      <c r="W71" s="1977"/>
      <c r="X71" s="1978"/>
      <c r="Y71" s="1975" t="s">
        <v>2212</v>
      </c>
      <c r="Z71" s="1977"/>
      <c r="AA71" s="1977"/>
      <c r="AB71" s="1977"/>
      <c r="AC71" s="1977"/>
      <c r="AD71" s="1977"/>
      <c r="AE71" s="1978"/>
      <c r="AF71" s="1965"/>
      <c r="AG71" s="2623">
        <v>46</v>
      </c>
      <c r="AH71" s="2626" t="s">
        <v>2256</v>
      </c>
      <c r="AI71" s="1975" t="s">
        <v>2212</v>
      </c>
      <c r="AJ71" s="1976"/>
      <c r="AK71" s="1977"/>
      <c r="AL71" s="1977"/>
      <c r="AM71" s="1977"/>
      <c r="AN71" s="1977"/>
      <c r="AO71" s="1977"/>
      <c r="AP71" s="1975" t="s">
        <v>2212</v>
      </c>
      <c r="AQ71" s="1977"/>
      <c r="AR71" s="1977"/>
      <c r="AS71" s="1977"/>
      <c r="AT71" s="1977"/>
      <c r="AU71" s="1977"/>
      <c r="AV71" s="1978"/>
      <c r="AW71" s="1965"/>
      <c r="AX71" s="1965"/>
      <c r="AY71" s="1971"/>
    </row>
    <row r="72" spans="2:51" s="1950" customFormat="1" ht="11.25">
      <c r="B72" s="2634"/>
      <c r="C72" s="2627"/>
      <c r="D72" s="2638"/>
      <c r="E72" s="2638"/>
      <c r="F72" s="2638"/>
      <c r="G72" s="2638"/>
      <c r="H72" s="1972" t="s">
        <v>1729</v>
      </c>
      <c r="I72" s="1973"/>
      <c r="J72" s="1973"/>
      <c r="K72" s="1973"/>
      <c r="L72" s="1973"/>
      <c r="M72" s="1973"/>
      <c r="N72" s="1974"/>
      <c r="O72" s="1965"/>
      <c r="P72" s="2624"/>
      <c r="Q72" s="2627"/>
      <c r="R72" s="1975" t="s">
        <v>1729</v>
      </c>
      <c r="S72" s="1976"/>
      <c r="T72" s="1977"/>
      <c r="U72" s="1977"/>
      <c r="V72" s="1977"/>
      <c r="W72" s="1977"/>
      <c r="X72" s="1978"/>
      <c r="Y72" s="1975" t="s">
        <v>1729</v>
      </c>
      <c r="Z72" s="1977"/>
      <c r="AA72" s="1977"/>
      <c r="AB72" s="1977"/>
      <c r="AC72" s="1977"/>
      <c r="AD72" s="1977"/>
      <c r="AE72" s="1978"/>
      <c r="AF72" s="1965"/>
      <c r="AG72" s="2624"/>
      <c r="AH72" s="2627"/>
      <c r="AI72" s="1975" t="s">
        <v>1729</v>
      </c>
      <c r="AJ72" s="1976"/>
      <c r="AK72" s="1977"/>
      <c r="AL72" s="1977"/>
      <c r="AM72" s="1977"/>
      <c r="AN72" s="1977"/>
      <c r="AO72" s="1977"/>
      <c r="AP72" s="1975" t="s">
        <v>1729</v>
      </c>
      <c r="AQ72" s="1977"/>
      <c r="AR72" s="1977"/>
      <c r="AS72" s="1977"/>
      <c r="AT72" s="1977"/>
      <c r="AU72" s="1977"/>
      <c r="AV72" s="1978"/>
      <c r="AW72" s="1965"/>
      <c r="AX72" s="1965"/>
      <c r="AY72" s="1971"/>
    </row>
    <row r="73" spans="2:51" s="1950" customFormat="1" ht="11.25">
      <c r="B73" s="2634"/>
      <c r="C73" s="2627"/>
      <c r="D73" s="2629" t="s">
        <v>2249</v>
      </c>
      <c r="E73" s="2638"/>
      <c r="F73" s="2638"/>
      <c r="G73" s="2638"/>
      <c r="H73" s="1972" t="s">
        <v>1733</v>
      </c>
      <c r="I73" s="1973"/>
      <c r="J73" s="1973"/>
      <c r="K73" s="1973"/>
      <c r="L73" s="1973"/>
      <c r="M73" s="1973"/>
      <c r="N73" s="1974"/>
      <c r="O73" s="1965"/>
      <c r="P73" s="2624"/>
      <c r="Q73" s="2627"/>
      <c r="R73" s="1975" t="s">
        <v>1733</v>
      </c>
      <c r="S73" s="1976"/>
      <c r="T73" s="1977"/>
      <c r="U73" s="1977"/>
      <c r="V73" s="1977"/>
      <c r="W73" s="1977"/>
      <c r="X73" s="1978"/>
      <c r="Y73" s="1975" t="s">
        <v>1733</v>
      </c>
      <c r="Z73" s="1977"/>
      <c r="AA73" s="1977"/>
      <c r="AB73" s="1977"/>
      <c r="AC73" s="1977"/>
      <c r="AD73" s="1977"/>
      <c r="AE73" s="1978"/>
      <c r="AF73" s="1965"/>
      <c r="AG73" s="2624"/>
      <c r="AH73" s="2627"/>
      <c r="AI73" s="1975" t="s">
        <v>1733</v>
      </c>
      <c r="AJ73" s="1976"/>
      <c r="AK73" s="1977"/>
      <c r="AL73" s="1977"/>
      <c r="AM73" s="1977"/>
      <c r="AN73" s="1977"/>
      <c r="AO73" s="1977"/>
      <c r="AP73" s="1975" t="s">
        <v>1733</v>
      </c>
      <c r="AQ73" s="1977"/>
      <c r="AR73" s="1977"/>
      <c r="AS73" s="1977"/>
      <c r="AT73" s="1977"/>
      <c r="AU73" s="1977"/>
      <c r="AV73" s="1978"/>
      <c r="AW73" s="1965"/>
      <c r="AX73" s="1965"/>
      <c r="AY73" s="1971"/>
    </row>
    <row r="74" spans="2:51" s="1950" customFormat="1" thickBot="1">
      <c r="B74" s="2635"/>
      <c r="C74" s="2628"/>
      <c r="D74" s="2630"/>
      <c r="E74" s="2630"/>
      <c r="F74" s="2630"/>
      <c r="G74" s="2630"/>
      <c r="H74" s="1979" t="s">
        <v>1737</v>
      </c>
      <c r="I74" s="1980"/>
      <c r="J74" s="1980"/>
      <c r="K74" s="1980"/>
      <c r="L74" s="1980"/>
      <c r="M74" s="1980"/>
      <c r="N74" s="1981"/>
      <c r="O74" s="1965"/>
      <c r="P74" s="2639"/>
      <c r="Q74" s="2640"/>
      <c r="R74" s="1975" t="s">
        <v>1737</v>
      </c>
      <c r="S74" s="1976"/>
      <c r="T74" s="1977"/>
      <c r="U74" s="1977"/>
      <c r="V74" s="1977"/>
      <c r="W74" s="1977"/>
      <c r="X74" s="1978"/>
      <c r="Y74" s="1975" t="s">
        <v>1737</v>
      </c>
      <c r="Z74" s="1977"/>
      <c r="AA74" s="1977"/>
      <c r="AB74" s="1977"/>
      <c r="AC74" s="1977"/>
      <c r="AD74" s="1977"/>
      <c r="AE74" s="1978"/>
      <c r="AF74" s="1965"/>
      <c r="AG74" s="2639"/>
      <c r="AH74" s="2640"/>
      <c r="AI74" s="1975" t="s">
        <v>1737</v>
      </c>
      <c r="AJ74" s="1976"/>
      <c r="AK74" s="1977"/>
      <c r="AL74" s="1977"/>
      <c r="AM74" s="1977"/>
      <c r="AN74" s="1977"/>
      <c r="AO74" s="1977"/>
      <c r="AP74" s="1975" t="s">
        <v>1737</v>
      </c>
      <c r="AQ74" s="1977"/>
      <c r="AR74" s="1977"/>
      <c r="AS74" s="1977"/>
      <c r="AT74" s="1977"/>
      <c r="AU74" s="1977"/>
      <c r="AV74" s="1978"/>
      <c r="AW74" s="1965"/>
      <c r="AX74" s="1965"/>
      <c r="AY74" s="1971"/>
    </row>
    <row r="75" spans="2:51" s="1950" customFormat="1" ht="11.25">
      <c r="B75" s="2633">
        <v>47</v>
      </c>
      <c r="C75" s="2636" t="s">
        <v>2257</v>
      </c>
      <c r="D75" s="2638" t="s">
        <v>2235</v>
      </c>
      <c r="E75" s="2637" t="s">
        <v>1707</v>
      </c>
      <c r="F75" s="2637" t="s">
        <v>2237</v>
      </c>
      <c r="G75" s="2637" t="s">
        <v>2238</v>
      </c>
      <c r="H75" s="1962" t="s">
        <v>2212</v>
      </c>
      <c r="I75" s="1963"/>
      <c r="J75" s="1963"/>
      <c r="K75" s="1963"/>
      <c r="L75" s="1963"/>
      <c r="M75" s="1963"/>
      <c r="N75" s="1964"/>
      <c r="O75" s="1965"/>
      <c r="P75" s="2623">
        <v>47</v>
      </c>
      <c r="Q75" s="2626" t="s">
        <v>2257</v>
      </c>
      <c r="R75" s="1975" t="s">
        <v>2212</v>
      </c>
      <c r="S75" s="1976"/>
      <c r="T75" s="1977"/>
      <c r="U75" s="1977"/>
      <c r="V75" s="1977"/>
      <c r="W75" s="1977"/>
      <c r="X75" s="1978"/>
      <c r="Y75" s="1975" t="s">
        <v>2212</v>
      </c>
      <c r="Z75" s="1976"/>
      <c r="AA75" s="1977"/>
      <c r="AB75" s="1977"/>
      <c r="AC75" s="1977"/>
      <c r="AD75" s="1977"/>
      <c r="AE75" s="1978"/>
      <c r="AF75" s="1965"/>
      <c r="AG75" s="2623">
        <v>47</v>
      </c>
      <c r="AH75" s="2626" t="s">
        <v>2257</v>
      </c>
      <c r="AI75" s="1975" t="s">
        <v>2212</v>
      </c>
      <c r="AJ75" s="1976"/>
      <c r="AK75" s="1977"/>
      <c r="AL75" s="1977"/>
      <c r="AM75" s="1977"/>
      <c r="AN75" s="1977"/>
      <c r="AO75" s="1977"/>
      <c r="AP75" s="1975" t="s">
        <v>2212</v>
      </c>
      <c r="AQ75" s="1976"/>
      <c r="AR75" s="1977"/>
      <c r="AS75" s="1977"/>
      <c r="AT75" s="1977"/>
      <c r="AU75" s="1977"/>
      <c r="AV75" s="1978"/>
      <c r="AW75" s="1965"/>
      <c r="AX75" s="1965"/>
      <c r="AY75" s="1971"/>
    </row>
    <row r="76" spans="2:51" s="1950" customFormat="1" ht="11.25">
      <c r="B76" s="2634"/>
      <c r="C76" s="2627"/>
      <c r="D76" s="2638"/>
      <c r="E76" s="2638"/>
      <c r="F76" s="2638"/>
      <c r="G76" s="2638"/>
      <c r="H76" s="1972" t="s">
        <v>1729</v>
      </c>
      <c r="I76" s="1973"/>
      <c r="J76" s="1973"/>
      <c r="K76" s="1973"/>
      <c r="L76" s="1973"/>
      <c r="M76" s="1973"/>
      <c r="N76" s="1974"/>
      <c r="O76" s="1965"/>
      <c r="P76" s="2624"/>
      <c r="Q76" s="2627"/>
      <c r="R76" s="1975" t="s">
        <v>1729</v>
      </c>
      <c r="S76" s="1976"/>
      <c r="T76" s="1977"/>
      <c r="U76" s="1977"/>
      <c r="V76" s="1977"/>
      <c r="W76" s="1977"/>
      <c r="X76" s="1978"/>
      <c r="Y76" s="1975" t="s">
        <v>1729</v>
      </c>
      <c r="Z76" s="1976"/>
      <c r="AA76" s="1977"/>
      <c r="AB76" s="1977"/>
      <c r="AC76" s="1977"/>
      <c r="AD76" s="1977"/>
      <c r="AE76" s="1978"/>
      <c r="AF76" s="1965"/>
      <c r="AG76" s="2624"/>
      <c r="AH76" s="2627"/>
      <c r="AI76" s="1975" t="s">
        <v>1729</v>
      </c>
      <c r="AJ76" s="1976"/>
      <c r="AK76" s="1977"/>
      <c r="AL76" s="1977"/>
      <c r="AM76" s="1977"/>
      <c r="AN76" s="1977"/>
      <c r="AO76" s="1977"/>
      <c r="AP76" s="1975" t="s">
        <v>1729</v>
      </c>
      <c r="AQ76" s="1976"/>
      <c r="AR76" s="1977"/>
      <c r="AS76" s="1977"/>
      <c r="AT76" s="1977"/>
      <c r="AU76" s="1977"/>
      <c r="AV76" s="1978"/>
      <c r="AW76" s="1965"/>
      <c r="AX76" s="1965"/>
      <c r="AY76" s="1971"/>
    </row>
    <row r="77" spans="2:51" s="1950" customFormat="1" ht="11.25">
      <c r="B77" s="2634"/>
      <c r="C77" s="2627"/>
      <c r="D77" s="2629" t="s">
        <v>2239</v>
      </c>
      <c r="E77" s="2638"/>
      <c r="F77" s="2638"/>
      <c r="G77" s="2638"/>
      <c r="H77" s="1972" t="s">
        <v>1733</v>
      </c>
      <c r="I77" s="1973"/>
      <c r="J77" s="1973"/>
      <c r="K77" s="1973"/>
      <c r="L77" s="1973"/>
      <c r="M77" s="1973"/>
      <c r="N77" s="1974"/>
      <c r="O77" s="1965"/>
      <c r="P77" s="2624"/>
      <c r="Q77" s="2627"/>
      <c r="R77" s="1975" t="s">
        <v>1733</v>
      </c>
      <c r="S77" s="1976"/>
      <c r="T77" s="1977"/>
      <c r="U77" s="1977"/>
      <c r="V77" s="1977"/>
      <c r="W77" s="1977"/>
      <c r="X77" s="1978"/>
      <c r="Y77" s="1975" t="s">
        <v>1733</v>
      </c>
      <c r="Z77" s="1976"/>
      <c r="AA77" s="1977"/>
      <c r="AB77" s="1977"/>
      <c r="AC77" s="1977"/>
      <c r="AD77" s="1977"/>
      <c r="AE77" s="1978"/>
      <c r="AF77" s="1965"/>
      <c r="AG77" s="2624"/>
      <c r="AH77" s="2627"/>
      <c r="AI77" s="1975" t="s">
        <v>1733</v>
      </c>
      <c r="AJ77" s="1976"/>
      <c r="AK77" s="1977"/>
      <c r="AL77" s="1977"/>
      <c r="AM77" s="1977"/>
      <c r="AN77" s="1977"/>
      <c r="AO77" s="1977"/>
      <c r="AP77" s="1975" t="s">
        <v>1733</v>
      </c>
      <c r="AQ77" s="1976"/>
      <c r="AR77" s="1977"/>
      <c r="AS77" s="1977"/>
      <c r="AT77" s="1977"/>
      <c r="AU77" s="1977"/>
      <c r="AV77" s="1978"/>
      <c r="AW77" s="1965"/>
      <c r="AX77" s="1965"/>
      <c r="AY77" s="1971"/>
    </row>
    <row r="78" spans="2:51" s="1950" customFormat="1" thickBot="1">
      <c r="B78" s="2635"/>
      <c r="C78" s="2628"/>
      <c r="D78" s="2630"/>
      <c r="E78" s="2630"/>
      <c r="F78" s="2630"/>
      <c r="G78" s="2630"/>
      <c r="H78" s="1979" t="s">
        <v>1737</v>
      </c>
      <c r="I78" s="1980"/>
      <c r="J78" s="1980"/>
      <c r="K78" s="1980"/>
      <c r="L78" s="1980"/>
      <c r="M78" s="1980"/>
      <c r="N78" s="1981"/>
      <c r="O78" s="1965"/>
      <c r="P78" s="2639"/>
      <c r="Q78" s="2640"/>
      <c r="R78" s="1975" t="s">
        <v>1737</v>
      </c>
      <c r="S78" s="1976"/>
      <c r="T78" s="1977"/>
      <c r="U78" s="1977"/>
      <c r="V78" s="1977"/>
      <c r="W78" s="1977"/>
      <c r="X78" s="1978"/>
      <c r="Y78" s="1975" t="s">
        <v>1737</v>
      </c>
      <c r="Z78" s="1976"/>
      <c r="AA78" s="1977"/>
      <c r="AB78" s="1977"/>
      <c r="AC78" s="1977"/>
      <c r="AD78" s="1977"/>
      <c r="AE78" s="1978"/>
      <c r="AF78" s="1965"/>
      <c r="AG78" s="2639"/>
      <c r="AH78" s="2640"/>
      <c r="AI78" s="1975" t="s">
        <v>1737</v>
      </c>
      <c r="AJ78" s="1976"/>
      <c r="AK78" s="1977"/>
      <c r="AL78" s="1977"/>
      <c r="AM78" s="1977"/>
      <c r="AN78" s="1977"/>
      <c r="AO78" s="1977"/>
      <c r="AP78" s="1975" t="s">
        <v>1737</v>
      </c>
      <c r="AQ78" s="1976"/>
      <c r="AR78" s="1977"/>
      <c r="AS78" s="1977"/>
      <c r="AT78" s="1977"/>
      <c r="AU78" s="1977"/>
      <c r="AV78" s="1978"/>
      <c r="AW78" s="1965"/>
      <c r="AX78" s="1965"/>
      <c r="AY78" s="1971"/>
    </row>
    <row r="79" spans="2:51" s="1950" customFormat="1" ht="11.25">
      <c r="B79" s="2633">
        <v>44</v>
      </c>
      <c r="C79" s="2636" t="s">
        <v>2258</v>
      </c>
      <c r="D79" s="2638" t="s">
        <v>2235</v>
      </c>
      <c r="E79" s="2637" t="s">
        <v>1707</v>
      </c>
      <c r="F79" s="2637" t="s">
        <v>2237</v>
      </c>
      <c r="G79" s="2637" t="s">
        <v>2238</v>
      </c>
      <c r="H79" s="1962" t="s">
        <v>2212</v>
      </c>
      <c r="I79" s="1963"/>
      <c r="J79" s="1963"/>
      <c r="K79" s="1963"/>
      <c r="L79" s="1963"/>
      <c r="M79" s="1963"/>
      <c r="N79" s="1964"/>
      <c r="O79" s="1965"/>
      <c r="P79" s="2623">
        <v>44</v>
      </c>
      <c r="Q79" s="2626" t="s">
        <v>2258</v>
      </c>
      <c r="R79" s="1975" t="s">
        <v>2212</v>
      </c>
      <c r="S79" s="1976"/>
      <c r="T79" s="1977"/>
      <c r="U79" s="1977"/>
      <c r="V79" s="1977"/>
      <c r="W79" s="1977"/>
      <c r="X79" s="1978"/>
      <c r="Y79" s="1975" t="s">
        <v>2212</v>
      </c>
      <c r="Z79" s="1976"/>
      <c r="AA79" s="1977"/>
      <c r="AB79" s="1977"/>
      <c r="AC79" s="1977"/>
      <c r="AD79" s="1977"/>
      <c r="AE79" s="1978"/>
      <c r="AF79" s="1965"/>
      <c r="AG79" s="2623">
        <v>44</v>
      </c>
      <c r="AH79" s="2626" t="s">
        <v>2258</v>
      </c>
      <c r="AI79" s="1975" t="s">
        <v>2212</v>
      </c>
      <c r="AJ79" s="1976"/>
      <c r="AK79" s="1977"/>
      <c r="AL79" s="1977"/>
      <c r="AM79" s="1977"/>
      <c r="AN79" s="1977"/>
      <c r="AO79" s="1977"/>
      <c r="AP79" s="1975" t="s">
        <v>2212</v>
      </c>
      <c r="AQ79" s="1976"/>
      <c r="AR79" s="1977"/>
      <c r="AS79" s="1977"/>
      <c r="AT79" s="1977"/>
      <c r="AU79" s="1977"/>
      <c r="AV79" s="1978"/>
      <c r="AW79" s="1965"/>
      <c r="AX79" s="1965"/>
      <c r="AY79" s="1971"/>
    </row>
    <row r="80" spans="2:51" s="1950" customFormat="1" ht="11.25">
      <c r="B80" s="2634"/>
      <c r="C80" s="2627"/>
      <c r="D80" s="2638"/>
      <c r="E80" s="2638"/>
      <c r="F80" s="2638"/>
      <c r="G80" s="2638"/>
      <c r="H80" s="1972" t="s">
        <v>1729</v>
      </c>
      <c r="I80" s="1973"/>
      <c r="J80" s="1973"/>
      <c r="K80" s="1973"/>
      <c r="L80" s="1973"/>
      <c r="M80" s="1973"/>
      <c r="N80" s="1974"/>
      <c r="O80" s="1965"/>
      <c r="P80" s="2624"/>
      <c r="Q80" s="2627"/>
      <c r="R80" s="1975" t="s">
        <v>1729</v>
      </c>
      <c r="S80" s="1976"/>
      <c r="T80" s="1977"/>
      <c r="U80" s="1977"/>
      <c r="V80" s="1977"/>
      <c r="W80" s="1977"/>
      <c r="X80" s="1978"/>
      <c r="Y80" s="1975" t="s">
        <v>1729</v>
      </c>
      <c r="Z80" s="1976"/>
      <c r="AA80" s="1977"/>
      <c r="AB80" s="1977"/>
      <c r="AC80" s="1977"/>
      <c r="AD80" s="1977"/>
      <c r="AE80" s="1978"/>
      <c r="AF80" s="1965"/>
      <c r="AG80" s="2624"/>
      <c r="AH80" s="2627"/>
      <c r="AI80" s="1975" t="s">
        <v>1729</v>
      </c>
      <c r="AJ80" s="1976"/>
      <c r="AK80" s="1977"/>
      <c r="AL80" s="1977"/>
      <c r="AM80" s="1977"/>
      <c r="AN80" s="1977"/>
      <c r="AO80" s="1977"/>
      <c r="AP80" s="1975" t="s">
        <v>1729</v>
      </c>
      <c r="AQ80" s="1976"/>
      <c r="AR80" s="1977"/>
      <c r="AS80" s="1977"/>
      <c r="AT80" s="1977"/>
      <c r="AU80" s="1977"/>
      <c r="AV80" s="1978"/>
      <c r="AW80" s="1965"/>
      <c r="AX80" s="1965"/>
      <c r="AY80" s="1971"/>
    </row>
    <row r="81" spans="2:51" s="1950" customFormat="1" ht="11.25">
      <c r="B81" s="2634"/>
      <c r="C81" s="2627"/>
      <c r="D81" s="2629" t="s">
        <v>2239</v>
      </c>
      <c r="E81" s="2638"/>
      <c r="F81" s="2638"/>
      <c r="G81" s="2638"/>
      <c r="H81" s="1972" t="s">
        <v>1733</v>
      </c>
      <c r="I81" s="1973"/>
      <c r="J81" s="1973"/>
      <c r="K81" s="1973"/>
      <c r="L81" s="1973"/>
      <c r="M81" s="1973"/>
      <c r="N81" s="1974"/>
      <c r="O81" s="1965"/>
      <c r="P81" s="2624"/>
      <c r="Q81" s="2627"/>
      <c r="R81" s="1975" t="s">
        <v>1733</v>
      </c>
      <c r="S81" s="1976"/>
      <c r="T81" s="1977"/>
      <c r="U81" s="1977"/>
      <c r="V81" s="1977"/>
      <c r="W81" s="1977"/>
      <c r="X81" s="1978"/>
      <c r="Y81" s="1975" t="s">
        <v>1733</v>
      </c>
      <c r="Z81" s="1976"/>
      <c r="AA81" s="1977"/>
      <c r="AB81" s="1977"/>
      <c r="AC81" s="1977"/>
      <c r="AD81" s="1977"/>
      <c r="AE81" s="1978"/>
      <c r="AF81" s="1965"/>
      <c r="AG81" s="2624"/>
      <c r="AH81" s="2627"/>
      <c r="AI81" s="1975" t="s">
        <v>1733</v>
      </c>
      <c r="AJ81" s="1976"/>
      <c r="AK81" s="1977"/>
      <c r="AL81" s="1977"/>
      <c r="AM81" s="1977"/>
      <c r="AN81" s="1977"/>
      <c r="AO81" s="1977"/>
      <c r="AP81" s="1975" t="s">
        <v>1733</v>
      </c>
      <c r="AQ81" s="1976"/>
      <c r="AR81" s="1977"/>
      <c r="AS81" s="1977"/>
      <c r="AT81" s="1977"/>
      <c r="AU81" s="1977"/>
      <c r="AV81" s="1978"/>
      <c r="AW81" s="1965"/>
      <c r="AX81" s="1965"/>
      <c r="AY81" s="1971"/>
    </row>
    <row r="82" spans="2:51" s="1950" customFormat="1" thickBot="1">
      <c r="B82" s="2635"/>
      <c r="C82" s="2628"/>
      <c r="D82" s="2630"/>
      <c r="E82" s="2630"/>
      <c r="F82" s="2630"/>
      <c r="G82" s="2630"/>
      <c r="H82" s="1979" t="s">
        <v>1737</v>
      </c>
      <c r="I82" s="1980"/>
      <c r="J82" s="1980"/>
      <c r="K82" s="1980"/>
      <c r="L82" s="1980"/>
      <c r="M82" s="1980"/>
      <c r="N82" s="1981"/>
      <c r="O82" s="1965"/>
      <c r="P82" s="2639"/>
      <c r="Q82" s="2640"/>
      <c r="R82" s="1975" t="s">
        <v>1737</v>
      </c>
      <c r="S82" s="1976"/>
      <c r="T82" s="1977"/>
      <c r="U82" s="1977"/>
      <c r="V82" s="1977"/>
      <c r="W82" s="1977"/>
      <c r="X82" s="1978"/>
      <c r="Y82" s="1975" t="s">
        <v>1737</v>
      </c>
      <c r="Z82" s="1976"/>
      <c r="AA82" s="1977"/>
      <c r="AB82" s="1977"/>
      <c r="AC82" s="1977"/>
      <c r="AD82" s="1977"/>
      <c r="AE82" s="1978"/>
      <c r="AF82" s="1965"/>
      <c r="AG82" s="2639"/>
      <c r="AH82" s="2640"/>
      <c r="AI82" s="1975" t="s">
        <v>1737</v>
      </c>
      <c r="AJ82" s="1976"/>
      <c r="AK82" s="1977"/>
      <c r="AL82" s="1977"/>
      <c r="AM82" s="1977"/>
      <c r="AN82" s="1977"/>
      <c r="AO82" s="1977"/>
      <c r="AP82" s="1975" t="s">
        <v>1737</v>
      </c>
      <c r="AQ82" s="1976"/>
      <c r="AR82" s="1977"/>
      <c r="AS82" s="1977"/>
      <c r="AT82" s="1977"/>
      <c r="AU82" s="1977"/>
      <c r="AV82" s="1978"/>
      <c r="AW82" s="1965"/>
      <c r="AX82" s="1965"/>
      <c r="AY82" s="1971"/>
    </row>
    <row r="83" spans="2:51" s="1950" customFormat="1" ht="11.25">
      <c r="B83" s="2633">
        <v>34</v>
      </c>
      <c r="C83" s="2636" t="s">
        <v>2259</v>
      </c>
      <c r="D83" s="2638" t="s">
        <v>2235</v>
      </c>
      <c r="E83" s="2637" t="s">
        <v>1707</v>
      </c>
      <c r="F83" s="2637" t="s">
        <v>2260</v>
      </c>
      <c r="G83" s="2637" t="s">
        <v>2247</v>
      </c>
      <c r="H83" s="1962" t="s">
        <v>2212</v>
      </c>
      <c r="I83" s="1963"/>
      <c r="J83" s="1963"/>
      <c r="K83" s="1963"/>
      <c r="L83" s="1963"/>
      <c r="M83" s="1963"/>
      <c r="N83" s="1964"/>
      <c r="O83" s="1965"/>
      <c r="P83" s="2623">
        <v>34</v>
      </c>
      <c r="Q83" s="2626" t="s">
        <v>2259</v>
      </c>
      <c r="R83" s="1975" t="s">
        <v>2212</v>
      </c>
      <c r="S83" s="1976"/>
      <c r="T83" s="1977"/>
      <c r="U83" s="1977"/>
      <c r="V83" s="1977"/>
      <c r="W83" s="1977"/>
      <c r="X83" s="1978"/>
      <c r="Y83" s="1975" t="s">
        <v>2212</v>
      </c>
      <c r="Z83" s="1976"/>
      <c r="AA83" s="1977"/>
      <c r="AB83" s="1977"/>
      <c r="AC83" s="1977"/>
      <c r="AD83" s="1977"/>
      <c r="AE83" s="1978"/>
      <c r="AF83" s="1965"/>
      <c r="AG83" s="2623">
        <v>34</v>
      </c>
      <c r="AH83" s="2626" t="s">
        <v>2259</v>
      </c>
      <c r="AI83" s="1975" t="s">
        <v>2212</v>
      </c>
      <c r="AJ83" s="1976"/>
      <c r="AK83" s="1977"/>
      <c r="AL83" s="1977"/>
      <c r="AM83" s="1977"/>
      <c r="AN83" s="1977"/>
      <c r="AO83" s="1977"/>
      <c r="AP83" s="1975" t="s">
        <v>2212</v>
      </c>
      <c r="AQ83" s="1976"/>
      <c r="AR83" s="1977"/>
      <c r="AS83" s="1977"/>
      <c r="AT83" s="1977"/>
      <c r="AU83" s="1977"/>
      <c r="AV83" s="1978"/>
      <c r="AW83" s="1965"/>
      <c r="AX83" s="1965"/>
      <c r="AY83" s="1971"/>
    </row>
    <row r="84" spans="2:51" s="1950" customFormat="1" ht="11.25">
      <c r="B84" s="2634"/>
      <c r="C84" s="2627"/>
      <c r="D84" s="2638"/>
      <c r="E84" s="2638"/>
      <c r="F84" s="2638"/>
      <c r="G84" s="2638"/>
      <c r="H84" s="1972" t="s">
        <v>1729</v>
      </c>
      <c r="I84" s="1973"/>
      <c r="J84" s="1973"/>
      <c r="K84" s="1973"/>
      <c r="L84" s="1973"/>
      <c r="M84" s="1973"/>
      <c r="N84" s="1974"/>
      <c r="O84" s="1965"/>
      <c r="P84" s="2624"/>
      <c r="Q84" s="2627"/>
      <c r="R84" s="1975" t="s">
        <v>1729</v>
      </c>
      <c r="S84" s="1976"/>
      <c r="T84" s="1977"/>
      <c r="U84" s="1977"/>
      <c r="V84" s="1977"/>
      <c r="W84" s="1977"/>
      <c r="X84" s="1978"/>
      <c r="Y84" s="1975" t="s">
        <v>1729</v>
      </c>
      <c r="Z84" s="1976"/>
      <c r="AA84" s="1977"/>
      <c r="AB84" s="1977"/>
      <c r="AC84" s="1977"/>
      <c r="AD84" s="1977"/>
      <c r="AE84" s="1978"/>
      <c r="AF84" s="1965"/>
      <c r="AG84" s="2624"/>
      <c r="AH84" s="2627"/>
      <c r="AI84" s="1975" t="s">
        <v>1729</v>
      </c>
      <c r="AJ84" s="1976"/>
      <c r="AK84" s="1977"/>
      <c r="AL84" s="1977"/>
      <c r="AM84" s="1977"/>
      <c r="AN84" s="1977"/>
      <c r="AO84" s="1977"/>
      <c r="AP84" s="1975" t="s">
        <v>1729</v>
      </c>
      <c r="AQ84" s="1976"/>
      <c r="AR84" s="1977"/>
      <c r="AS84" s="1977"/>
      <c r="AT84" s="1977"/>
      <c r="AU84" s="1977"/>
      <c r="AV84" s="1978"/>
      <c r="AW84" s="1965"/>
      <c r="AX84" s="1965"/>
      <c r="AY84" s="1971"/>
    </row>
    <row r="85" spans="2:51" s="1950" customFormat="1" ht="11.25">
      <c r="B85" s="2634"/>
      <c r="C85" s="2627"/>
      <c r="D85" s="2629" t="s">
        <v>2249</v>
      </c>
      <c r="E85" s="2638"/>
      <c r="F85" s="2638"/>
      <c r="G85" s="2638"/>
      <c r="H85" s="1972" t="s">
        <v>1733</v>
      </c>
      <c r="I85" s="1973"/>
      <c r="J85" s="1973"/>
      <c r="K85" s="1973"/>
      <c r="L85" s="1973"/>
      <c r="M85" s="1973"/>
      <c r="N85" s="1974"/>
      <c r="O85" s="1965"/>
      <c r="P85" s="2624"/>
      <c r="Q85" s="2627"/>
      <c r="R85" s="1975" t="s">
        <v>1733</v>
      </c>
      <c r="S85" s="1976"/>
      <c r="T85" s="1977"/>
      <c r="U85" s="1977"/>
      <c r="V85" s="1977"/>
      <c r="W85" s="1977"/>
      <c r="X85" s="1978"/>
      <c r="Y85" s="1975" t="s">
        <v>1733</v>
      </c>
      <c r="Z85" s="1976"/>
      <c r="AA85" s="1977"/>
      <c r="AB85" s="1977"/>
      <c r="AC85" s="1977"/>
      <c r="AD85" s="1977"/>
      <c r="AE85" s="1978"/>
      <c r="AF85" s="1965"/>
      <c r="AG85" s="2624"/>
      <c r="AH85" s="2627"/>
      <c r="AI85" s="1975" t="s">
        <v>1733</v>
      </c>
      <c r="AJ85" s="1976"/>
      <c r="AK85" s="1977"/>
      <c r="AL85" s="1977"/>
      <c r="AM85" s="1977"/>
      <c r="AN85" s="1977"/>
      <c r="AO85" s="1977"/>
      <c r="AP85" s="1975" t="s">
        <v>1733</v>
      </c>
      <c r="AQ85" s="1976"/>
      <c r="AR85" s="1977"/>
      <c r="AS85" s="1977"/>
      <c r="AT85" s="1977"/>
      <c r="AU85" s="1977"/>
      <c r="AV85" s="1978"/>
      <c r="AW85" s="1965"/>
      <c r="AX85" s="1965"/>
      <c r="AY85" s="1971"/>
    </row>
    <row r="86" spans="2:51" s="1950" customFormat="1" thickBot="1">
      <c r="B86" s="2635"/>
      <c r="C86" s="2628"/>
      <c r="D86" s="2630"/>
      <c r="E86" s="2630"/>
      <c r="F86" s="2630"/>
      <c r="G86" s="2630"/>
      <c r="H86" s="1979" t="s">
        <v>1737</v>
      </c>
      <c r="I86" s="1980"/>
      <c r="J86" s="1980"/>
      <c r="K86" s="1980"/>
      <c r="L86" s="1980"/>
      <c r="M86" s="1980"/>
      <c r="N86" s="1981"/>
      <c r="O86" s="1965"/>
      <c r="P86" s="2639"/>
      <c r="Q86" s="2640"/>
      <c r="R86" s="1975" t="s">
        <v>1737</v>
      </c>
      <c r="S86" s="1976"/>
      <c r="T86" s="1977"/>
      <c r="U86" s="1977"/>
      <c r="V86" s="1977"/>
      <c r="W86" s="1977"/>
      <c r="X86" s="1978"/>
      <c r="Y86" s="1975" t="s">
        <v>1737</v>
      </c>
      <c r="Z86" s="1976"/>
      <c r="AA86" s="1977"/>
      <c r="AB86" s="1977"/>
      <c r="AC86" s="1977"/>
      <c r="AD86" s="1977"/>
      <c r="AE86" s="1978"/>
      <c r="AF86" s="1965"/>
      <c r="AG86" s="2639"/>
      <c r="AH86" s="2640"/>
      <c r="AI86" s="1975" t="s">
        <v>1737</v>
      </c>
      <c r="AJ86" s="1976"/>
      <c r="AK86" s="1977"/>
      <c r="AL86" s="1977"/>
      <c r="AM86" s="1977"/>
      <c r="AN86" s="1977"/>
      <c r="AO86" s="1977"/>
      <c r="AP86" s="1975" t="s">
        <v>1737</v>
      </c>
      <c r="AQ86" s="1976"/>
      <c r="AR86" s="1977"/>
      <c r="AS86" s="1977"/>
      <c r="AT86" s="1977"/>
      <c r="AU86" s="1977"/>
      <c r="AV86" s="1978"/>
      <c r="AW86" s="1965"/>
      <c r="AX86" s="1965"/>
      <c r="AY86" s="1971"/>
    </row>
    <row r="87" spans="2:51" s="1950" customFormat="1" ht="11.25" customHeight="1">
      <c r="B87" s="2633">
        <v>38</v>
      </c>
      <c r="C87" s="2636" t="s">
        <v>2261</v>
      </c>
      <c r="D87" s="2638" t="s">
        <v>2235</v>
      </c>
      <c r="E87" s="2637" t="s">
        <v>1707</v>
      </c>
      <c r="F87" s="2637" t="s">
        <v>2237</v>
      </c>
      <c r="G87" s="2637" t="s">
        <v>2253</v>
      </c>
      <c r="H87" s="1962" t="s">
        <v>2212</v>
      </c>
      <c r="I87" s="1963"/>
      <c r="J87" s="1963"/>
      <c r="K87" s="1963"/>
      <c r="L87" s="1963"/>
      <c r="M87" s="1963"/>
      <c r="N87" s="1964"/>
      <c r="O87" s="1965"/>
      <c r="P87" s="2623">
        <v>38</v>
      </c>
      <c r="Q87" s="2626" t="s">
        <v>2261</v>
      </c>
      <c r="R87" s="1975" t="s">
        <v>2212</v>
      </c>
      <c r="S87" s="1976"/>
      <c r="T87" s="1977"/>
      <c r="U87" s="1977"/>
      <c r="V87" s="1977"/>
      <c r="W87" s="1977"/>
      <c r="X87" s="1978"/>
      <c r="Y87" s="1975" t="s">
        <v>2212</v>
      </c>
      <c r="Z87" s="1976"/>
      <c r="AA87" s="1977"/>
      <c r="AB87" s="1977"/>
      <c r="AC87" s="1977"/>
      <c r="AD87" s="1977"/>
      <c r="AE87" s="1978"/>
      <c r="AF87" s="1965"/>
      <c r="AG87" s="2623">
        <v>38</v>
      </c>
      <c r="AH87" s="2626" t="s">
        <v>2261</v>
      </c>
      <c r="AI87" s="1975" t="s">
        <v>2212</v>
      </c>
      <c r="AJ87" s="1976"/>
      <c r="AK87" s="1977"/>
      <c r="AL87" s="1977"/>
      <c r="AM87" s="1977"/>
      <c r="AN87" s="1977"/>
      <c r="AO87" s="1977"/>
      <c r="AP87" s="1975" t="s">
        <v>2212</v>
      </c>
      <c r="AQ87" s="1976"/>
      <c r="AR87" s="1977"/>
      <c r="AS87" s="1977"/>
      <c r="AT87" s="1977"/>
      <c r="AU87" s="1977"/>
      <c r="AV87" s="1978"/>
      <c r="AW87" s="1965"/>
      <c r="AX87" s="1965"/>
      <c r="AY87" s="1971"/>
    </row>
    <row r="88" spans="2:51" s="1950" customFormat="1" ht="11.25">
      <c r="B88" s="2634"/>
      <c r="C88" s="2627"/>
      <c r="D88" s="2638"/>
      <c r="E88" s="2638"/>
      <c r="F88" s="2638"/>
      <c r="G88" s="2638"/>
      <c r="H88" s="1972" t="s">
        <v>1729</v>
      </c>
      <c r="I88" s="1973"/>
      <c r="J88" s="1973"/>
      <c r="K88" s="1973"/>
      <c r="L88" s="1973"/>
      <c r="M88" s="1973"/>
      <c r="N88" s="1974"/>
      <c r="O88" s="1965"/>
      <c r="P88" s="2624"/>
      <c r="Q88" s="2627"/>
      <c r="R88" s="1975" t="s">
        <v>1729</v>
      </c>
      <c r="S88" s="1976"/>
      <c r="T88" s="1977"/>
      <c r="U88" s="1977"/>
      <c r="V88" s="1977"/>
      <c r="W88" s="1977"/>
      <c r="X88" s="1978"/>
      <c r="Y88" s="1975" t="s">
        <v>1729</v>
      </c>
      <c r="Z88" s="1976"/>
      <c r="AA88" s="1977"/>
      <c r="AB88" s="1977"/>
      <c r="AC88" s="1977"/>
      <c r="AD88" s="1977"/>
      <c r="AE88" s="1978"/>
      <c r="AF88" s="1965"/>
      <c r="AG88" s="2624"/>
      <c r="AH88" s="2627"/>
      <c r="AI88" s="1975" t="s">
        <v>1729</v>
      </c>
      <c r="AJ88" s="1976"/>
      <c r="AK88" s="1977"/>
      <c r="AL88" s="1977"/>
      <c r="AM88" s="1977"/>
      <c r="AN88" s="1977"/>
      <c r="AO88" s="1977"/>
      <c r="AP88" s="1975" t="s">
        <v>1729</v>
      </c>
      <c r="AQ88" s="1976"/>
      <c r="AR88" s="1977"/>
      <c r="AS88" s="1977"/>
      <c r="AT88" s="1977"/>
      <c r="AU88" s="1977"/>
      <c r="AV88" s="1978"/>
      <c r="AW88" s="1965"/>
      <c r="AX88" s="1965"/>
      <c r="AY88" s="1971"/>
    </row>
    <row r="89" spans="2:51" s="1950" customFormat="1" ht="11.25">
      <c r="B89" s="2634"/>
      <c r="C89" s="2627"/>
      <c r="D89" s="2629" t="s">
        <v>2249</v>
      </c>
      <c r="E89" s="2638"/>
      <c r="F89" s="2638"/>
      <c r="G89" s="2638"/>
      <c r="H89" s="1972" t="s">
        <v>1733</v>
      </c>
      <c r="I89" s="1973"/>
      <c r="J89" s="1973"/>
      <c r="K89" s="1973"/>
      <c r="L89" s="1973"/>
      <c r="M89" s="1973"/>
      <c r="N89" s="1974"/>
      <c r="O89" s="1965"/>
      <c r="P89" s="2624"/>
      <c r="Q89" s="2627"/>
      <c r="R89" s="1975" t="s">
        <v>1733</v>
      </c>
      <c r="S89" s="1976"/>
      <c r="T89" s="1977"/>
      <c r="U89" s="1977"/>
      <c r="V89" s="1977"/>
      <c r="W89" s="1977"/>
      <c r="X89" s="1978"/>
      <c r="Y89" s="1975" t="s">
        <v>1733</v>
      </c>
      <c r="Z89" s="1976"/>
      <c r="AA89" s="1977"/>
      <c r="AB89" s="1977"/>
      <c r="AC89" s="1977"/>
      <c r="AD89" s="1977"/>
      <c r="AE89" s="1978"/>
      <c r="AF89" s="1965"/>
      <c r="AG89" s="2624"/>
      <c r="AH89" s="2627"/>
      <c r="AI89" s="1975" t="s">
        <v>1733</v>
      </c>
      <c r="AJ89" s="1976"/>
      <c r="AK89" s="1977"/>
      <c r="AL89" s="1977"/>
      <c r="AM89" s="1977"/>
      <c r="AN89" s="1977"/>
      <c r="AO89" s="1977"/>
      <c r="AP89" s="1975" t="s">
        <v>1733</v>
      </c>
      <c r="AQ89" s="1976"/>
      <c r="AR89" s="1977"/>
      <c r="AS89" s="1977"/>
      <c r="AT89" s="1977"/>
      <c r="AU89" s="1977"/>
      <c r="AV89" s="1978"/>
      <c r="AW89" s="1965"/>
      <c r="AX89" s="1965"/>
      <c r="AY89" s="1971"/>
    </row>
    <row r="90" spans="2:51" s="1950" customFormat="1" thickBot="1">
      <c r="B90" s="2635"/>
      <c r="C90" s="2628"/>
      <c r="D90" s="2630"/>
      <c r="E90" s="2630"/>
      <c r="F90" s="2630"/>
      <c r="G90" s="2630"/>
      <c r="H90" s="1979" t="s">
        <v>1737</v>
      </c>
      <c r="I90" s="1980"/>
      <c r="J90" s="1980"/>
      <c r="K90" s="1980"/>
      <c r="L90" s="1980"/>
      <c r="M90" s="1980"/>
      <c r="N90" s="1981"/>
      <c r="O90" s="1965"/>
      <c r="P90" s="2639"/>
      <c r="Q90" s="2640"/>
      <c r="R90" s="1975" t="s">
        <v>1737</v>
      </c>
      <c r="S90" s="1976"/>
      <c r="T90" s="1977"/>
      <c r="U90" s="1977"/>
      <c r="V90" s="1977"/>
      <c r="W90" s="1977"/>
      <c r="X90" s="1978"/>
      <c r="Y90" s="1975" t="s">
        <v>1737</v>
      </c>
      <c r="Z90" s="1976"/>
      <c r="AA90" s="1977"/>
      <c r="AB90" s="1977"/>
      <c r="AC90" s="1977"/>
      <c r="AD90" s="1977"/>
      <c r="AE90" s="1978"/>
      <c r="AF90" s="1965"/>
      <c r="AG90" s="2639"/>
      <c r="AH90" s="2640"/>
      <c r="AI90" s="1975" t="s">
        <v>1737</v>
      </c>
      <c r="AJ90" s="1976"/>
      <c r="AK90" s="1977"/>
      <c r="AL90" s="1977"/>
      <c r="AM90" s="1977"/>
      <c r="AN90" s="1977"/>
      <c r="AO90" s="1977"/>
      <c r="AP90" s="1975" t="s">
        <v>1737</v>
      </c>
      <c r="AQ90" s="1976"/>
      <c r="AR90" s="1977"/>
      <c r="AS90" s="1977"/>
      <c r="AT90" s="1977"/>
      <c r="AU90" s="1977"/>
      <c r="AV90" s="1978"/>
      <c r="AW90" s="1965"/>
      <c r="AX90" s="1965"/>
      <c r="AY90" s="1971"/>
    </row>
    <row r="91" spans="2:51" s="1950" customFormat="1" ht="11.25">
      <c r="B91" s="2633">
        <v>40</v>
      </c>
      <c r="C91" s="2636" t="s">
        <v>2262</v>
      </c>
      <c r="D91" s="2638" t="s">
        <v>2235</v>
      </c>
      <c r="E91" s="2637" t="s">
        <v>1707</v>
      </c>
      <c r="F91" s="2637" t="s">
        <v>2260</v>
      </c>
      <c r="G91" s="2637" t="s">
        <v>2247</v>
      </c>
      <c r="H91" s="1962" t="s">
        <v>2212</v>
      </c>
      <c r="I91" s="1963"/>
      <c r="J91" s="1963"/>
      <c r="K91" s="1963"/>
      <c r="L91" s="1963"/>
      <c r="M91" s="1963"/>
      <c r="N91" s="1964"/>
      <c r="O91" s="1965"/>
      <c r="P91" s="2641">
        <v>40</v>
      </c>
      <c r="Q91" s="2642" t="s">
        <v>2262</v>
      </c>
      <c r="R91" s="1975" t="s">
        <v>2212</v>
      </c>
      <c r="S91" s="1976"/>
      <c r="T91" s="1977"/>
      <c r="U91" s="1977"/>
      <c r="V91" s="1977"/>
      <c r="W91" s="1977"/>
      <c r="X91" s="1978"/>
      <c r="Y91" s="1975" t="s">
        <v>2212</v>
      </c>
      <c r="Z91" s="1976"/>
      <c r="AA91" s="1977"/>
      <c r="AB91" s="1977"/>
      <c r="AC91" s="1977"/>
      <c r="AD91" s="1977"/>
      <c r="AE91" s="1978"/>
      <c r="AF91" s="1965"/>
      <c r="AG91" s="2623">
        <v>40</v>
      </c>
      <c r="AH91" s="2626" t="s">
        <v>2262</v>
      </c>
      <c r="AI91" s="1975" t="s">
        <v>2212</v>
      </c>
      <c r="AJ91" s="1976"/>
      <c r="AK91" s="1977"/>
      <c r="AL91" s="1977"/>
      <c r="AM91" s="1977"/>
      <c r="AN91" s="1977"/>
      <c r="AO91" s="1977"/>
      <c r="AP91" s="1975" t="s">
        <v>2212</v>
      </c>
      <c r="AQ91" s="1976"/>
      <c r="AR91" s="1977"/>
      <c r="AS91" s="1977"/>
      <c r="AT91" s="1977"/>
      <c r="AU91" s="1977"/>
      <c r="AV91" s="1978"/>
      <c r="AW91" s="1965"/>
      <c r="AX91" s="1965"/>
      <c r="AY91" s="1971"/>
    </row>
    <row r="92" spans="2:51" s="1950" customFormat="1" ht="11.25">
      <c r="B92" s="2634"/>
      <c r="C92" s="2627"/>
      <c r="D92" s="2638"/>
      <c r="E92" s="2638"/>
      <c r="F92" s="2638"/>
      <c r="G92" s="2638"/>
      <c r="H92" s="1972" t="s">
        <v>1729</v>
      </c>
      <c r="I92" s="1973"/>
      <c r="J92" s="1973"/>
      <c r="K92" s="1973"/>
      <c r="L92" s="1973"/>
      <c r="M92" s="1973"/>
      <c r="N92" s="1974"/>
      <c r="O92" s="1965"/>
      <c r="P92" s="2641"/>
      <c r="Q92" s="2642"/>
      <c r="R92" s="1975" t="s">
        <v>1729</v>
      </c>
      <c r="S92" s="1976"/>
      <c r="T92" s="1977"/>
      <c r="U92" s="1977"/>
      <c r="V92" s="1977"/>
      <c r="W92" s="1977"/>
      <c r="X92" s="1978"/>
      <c r="Y92" s="1975" t="s">
        <v>1729</v>
      </c>
      <c r="Z92" s="1976"/>
      <c r="AA92" s="1977"/>
      <c r="AB92" s="1977"/>
      <c r="AC92" s="1977"/>
      <c r="AD92" s="1977"/>
      <c r="AE92" s="1978"/>
      <c r="AF92" s="1965"/>
      <c r="AG92" s="2624"/>
      <c r="AH92" s="2627"/>
      <c r="AI92" s="1975" t="s">
        <v>1729</v>
      </c>
      <c r="AJ92" s="1976"/>
      <c r="AK92" s="1977"/>
      <c r="AL92" s="1977"/>
      <c r="AM92" s="1977"/>
      <c r="AN92" s="1977"/>
      <c r="AO92" s="1977"/>
      <c r="AP92" s="1975" t="s">
        <v>1729</v>
      </c>
      <c r="AQ92" s="1976"/>
      <c r="AR92" s="1977"/>
      <c r="AS92" s="1977"/>
      <c r="AT92" s="1977"/>
      <c r="AU92" s="1977"/>
      <c r="AV92" s="1978"/>
      <c r="AW92" s="1965"/>
      <c r="AX92" s="1965"/>
      <c r="AY92" s="1971"/>
    </row>
    <row r="93" spans="2:51" s="1950" customFormat="1" ht="11.25">
      <c r="B93" s="2634"/>
      <c r="C93" s="2627"/>
      <c r="D93" s="2629" t="s">
        <v>2249</v>
      </c>
      <c r="E93" s="2638"/>
      <c r="F93" s="2638"/>
      <c r="G93" s="2638"/>
      <c r="H93" s="1972" t="s">
        <v>1733</v>
      </c>
      <c r="I93" s="1973"/>
      <c r="J93" s="1973"/>
      <c r="K93" s="1973"/>
      <c r="L93" s="1973"/>
      <c r="M93" s="1973"/>
      <c r="N93" s="1974"/>
      <c r="O93" s="1965"/>
      <c r="P93" s="2641"/>
      <c r="Q93" s="2642"/>
      <c r="R93" s="1975" t="s">
        <v>1733</v>
      </c>
      <c r="S93" s="1976"/>
      <c r="T93" s="1977"/>
      <c r="U93" s="1977"/>
      <c r="V93" s="1977"/>
      <c r="W93" s="1977"/>
      <c r="X93" s="1978"/>
      <c r="Y93" s="1975" t="s">
        <v>1733</v>
      </c>
      <c r="Z93" s="1976"/>
      <c r="AA93" s="1977"/>
      <c r="AB93" s="1977"/>
      <c r="AC93" s="1977"/>
      <c r="AD93" s="1977"/>
      <c r="AE93" s="1978"/>
      <c r="AF93" s="1965"/>
      <c r="AG93" s="2624"/>
      <c r="AH93" s="2627"/>
      <c r="AI93" s="1975" t="s">
        <v>1733</v>
      </c>
      <c r="AJ93" s="1976"/>
      <c r="AK93" s="1977"/>
      <c r="AL93" s="1977"/>
      <c r="AM93" s="1977"/>
      <c r="AN93" s="1977"/>
      <c r="AO93" s="1977"/>
      <c r="AP93" s="1975" t="s">
        <v>1733</v>
      </c>
      <c r="AQ93" s="1976"/>
      <c r="AR93" s="1977"/>
      <c r="AS93" s="1977"/>
      <c r="AT93" s="1977"/>
      <c r="AU93" s="1977"/>
      <c r="AV93" s="1978"/>
      <c r="AW93" s="1965"/>
      <c r="AX93" s="1965"/>
      <c r="AY93" s="1971"/>
    </row>
    <row r="94" spans="2:51" s="1950" customFormat="1" thickBot="1">
      <c r="B94" s="2635"/>
      <c r="C94" s="2628"/>
      <c r="D94" s="2630"/>
      <c r="E94" s="2630"/>
      <c r="F94" s="2630"/>
      <c r="G94" s="2630"/>
      <c r="H94" s="1979" t="s">
        <v>1737</v>
      </c>
      <c r="I94" s="1980"/>
      <c r="J94" s="1980"/>
      <c r="K94" s="1980"/>
      <c r="L94" s="1980"/>
      <c r="M94" s="1980"/>
      <c r="N94" s="1981"/>
      <c r="O94" s="1965"/>
      <c r="P94" s="2641"/>
      <c r="Q94" s="2642"/>
      <c r="R94" s="1975" t="s">
        <v>1737</v>
      </c>
      <c r="S94" s="1976"/>
      <c r="T94" s="1977"/>
      <c r="U94" s="1977"/>
      <c r="V94" s="1977"/>
      <c r="W94" s="1977"/>
      <c r="X94" s="1978"/>
      <c r="Y94" s="1975" t="s">
        <v>1737</v>
      </c>
      <c r="Z94" s="1976"/>
      <c r="AA94" s="1977"/>
      <c r="AB94" s="1977"/>
      <c r="AC94" s="1977"/>
      <c r="AD94" s="1977"/>
      <c r="AE94" s="1978"/>
      <c r="AF94" s="1965"/>
      <c r="AG94" s="2639"/>
      <c r="AH94" s="2640"/>
      <c r="AI94" s="1975" t="s">
        <v>1737</v>
      </c>
      <c r="AJ94" s="1976"/>
      <c r="AK94" s="1977"/>
      <c r="AL94" s="1977"/>
      <c r="AM94" s="1977"/>
      <c r="AN94" s="1977"/>
      <c r="AO94" s="1977"/>
      <c r="AP94" s="1975" t="s">
        <v>1737</v>
      </c>
      <c r="AQ94" s="1976"/>
      <c r="AR94" s="1977"/>
      <c r="AS94" s="1977"/>
      <c r="AT94" s="1977"/>
      <c r="AU94" s="1977"/>
      <c r="AV94" s="1978"/>
      <c r="AW94" s="1965"/>
      <c r="AX94" s="1965"/>
      <c r="AY94" s="1971"/>
    </row>
    <row r="95" spans="2:51" s="1950" customFormat="1" ht="11.25">
      <c r="B95" s="2633">
        <v>42</v>
      </c>
      <c r="C95" s="2636" t="s">
        <v>2263</v>
      </c>
      <c r="D95" s="2638" t="s">
        <v>2235</v>
      </c>
      <c r="E95" s="2637" t="s">
        <v>1707</v>
      </c>
      <c r="F95" s="2637" t="s">
        <v>2260</v>
      </c>
      <c r="G95" s="2637" t="s">
        <v>2247</v>
      </c>
      <c r="H95" s="1962" t="s">
        <v>2212</v>
      </c>
      <c r="I95" s="1963"/>
      <c r="J95" s="1963"/>
      <c r="K95" s="1963"/>
      <c r="L95" s="1963"/>
      <c r="M95" s="1963"/>
      <c r="N95" s="1964"/>
      <c r="O95" s="1965"/>
      <c r="P95" s="2643">
        <v>42</v>
      </c>
      <c r="Q95" s="2642" t="s">
        <v>2263</v>
      </c>
      <c r="R95" s="1975" t="s">
        <v>2212</v>
      </c>
      <c r="S95" s="1976"/>
      <c r="T95" s="1977"/>
      <c r="U95" s="1977"/>
      <c r="V95" s="1977"/>
      <c r="W95" s="1977"/>
      <c r="X95" s="1978"/>
      <c r="Y95" s="1975" t="s">
        <v>2212</v>
      </c>
      <c r="Z95" s="1976"/>
      <c r="AA95" s="1977"/>
      <c r="AB95" s="1977"/>
      <c r="AC95" s="1977"/>
      <c r="AD95" s="1977"/>
      <c r="AE95" s="1978"/>
      <c r="AF95" s="1965"/>
      <c r="AG95" s="2623">
        <v>42</v>
      </c>
      <c r="AH95" s="2626" t="s">
        <v>2263</v>
      </c>
      <c r="AI95" s="1975" t="s">
        <v>2212</v>
      </c>
      <c r="AJ95" s="1976"/>
      <c r="AK95" s="1977"/>
      <c r="AL95" s="1977"/>
      <c r="AM95" s="1977"/>
      <c r="AN95" s="1977"/>
      <c r="AO95" s="1977"/>
      <c r="AP95" s="1975" t="s">
        <v>2212</v>
      </c>
      <c r="AQ95" s="1976"/>
      <c r="AR95" s="1977"/>
      <c r="AS95" s="1977"/>
      <c r="AT95" s="1977"/>
      <c r="AU95" s="1977"/>
      <c r="AV95" s="1978"/>
      <c r="AW95" s="1965"/>
      <c r="AX95" s="1965"/>
      <c r="AY95" s="1971"/>
    </row>
    <row r="96" spans="2:51" s="1950" customFormat="1" ht="11.25">
      <c r="B96" s="2634"/>
      <c r="C96" s="2627"/>
      <c r="D96" s="2638"/>
      <c r="E96" s="2638"/>
      <c r="F96" s="2638"/>
      <c r="G96" s="2638"/>
      <c r="H96" s="1972" t="s">
        <v>1729</v>
      </c>
      <c r="I96" s="1973"/>
      <c r="J96" s="1973"/>
      <c r="K96" s="1973"/>
      <c r="L96" s="1973"/>
      <c r="M96" s="1973"/>
      <c r="N96" s="1974"/>
      <c r="O96" s="1965"/>
      <c r="P96" s="2643"/>
      <c r="Q96" s="2642"/>
      <c r="R96" s="1975" t="s">
        <v>1729</v>
      </c>
      <c r="S96" s="1976"/>
      <c r="T96" s="1977"/>
      <c r="U96" s="1977"/>
      <c r="V96" s="1977"/>
      <c r="W96" s="1977"/>
      <c r="X96" s="1978"/>
      <c r="Y96" s="1975" t="s">
        <v>1729</v>
      </c>
      <c r="Z96" s="1976"/>
      <c r="AA96" s="1977"/>
      <c r="AB96" s="1977"/>
      <c r="AC96" s="1977"/>
      <c r="AD96" s="1977"/>
      <c r="AE96" s="1978"/>
      <c r="AF96" s="1965"/>
      <c r="AG96" s="2624"/>
      <c r="AH96" s="2627"/>
      <c r="AI96" s="1975" t="s">
        <v>1729</v>
      </c>
      <c r="AJ96" s="1976"/>
      <c r="AK96" s="1977"/>
      <c r="AL96" s="1977"/>
      <c r="AM96" s="1977"/>
      <c r="AN96" s="1977"/>
      <c r="AO96" s="1977"/>
      <c r="AP96" s="1975" t="s">
        <v>1729</v>
      </c>
      <c r="AQ96" s="1976"/>
      <c r="AR96" s="1977"/>
      <c r="AS96" s="1977"/>
      <c r="AT96" s="1977"/>
      <c r="AU96" s="1977"/>
      <c r="AV96" s="1978"/>
      <c r="AW96" s="1965"/>
      <c r="AX96" s="1965"/>
      <c r="AY96" s="1971"/>
    </row>
    <row r="97" spans="2:51" s="1950" customFormat="1" ht="11.25">
      <c r="B97" s="2634"/>
      <c r="C97" s="2627"/>
      <c r="D97" s="2629" t="s">
        <v>2249</v>
      </c>
      <c r="E97" s="2638"/>
      <c r="F97" s="2638"/>
      <c r="G97" s="2638"/>
      <c r="H97" s="1972" t="s">
        <v>1733</v>
      </c>
      <c r="I97" s="1973"/>
      <c r="J97" s="1973"/>
      <c r="K97" s="1973"/>
      <c r="L97" s="1973"/>
      <c r="M97" s="1973"/>
      <c r="N97" s="1974"/>
      <c r="O97" s="1965"/>
      <c r="P97" s="2643"/>
      <c r="Q97" s="2642"/>
      <c r="R97" s="1975" t="s">
        <v>1733</v>
      </c>
      <c r="S97" s="1976"/>
      <c r="T97" s="1977"/>
      <c r="U97" s="1977"/>
      <c r="V97" s="1977"/>
      <c r="W97" s="1977"/>
      <c r="X97" s="1978"/>
      <c r="Y97" s="1975" t="s">
        <v>1733</v>
      </c>
      <c r="Z97" s="1976"/>
      <c r="AA97" s="1977"/>
      <c r="AB97" s="1977"/>
      <c r="AC97" s="1977"/>
      <c r="AD97" s="1977"/>
      <c r="AE97" s="1978"/>
      <c r="AF97" s="1965"/>
      <c r="AG97" s="2624"/>
      <c r="AH97" s="2627"/>
      <c r="AI97" s="1975" t="s">
        <v>1733</v>
      </c>
      <c r="AJ97" s="1976"/>
      <c r="AK97" s="1977"/>
      <c r="AL97" s="1977"/>
      <c r="AM97" s="1977"/>
      <c r="AN97" s="1977"/>
      <c r="AO97" s="1977"/>
      <c r="AP97" s="1975" t="s">
        <v>1733</v>
      </c>
      <c r="AQ97" s="1976"/>
      <c r="AR97" s="1977"/>
      <c r="AS97" s="1977"/>
      <c r="AT97" s="1977"/>
      <c r="AU97" s="1977"/>
      <c r="AV97" s="1978"/>
      <c r="AW97" s="1965"/>
      <c r="AX97" s="1965"/>
      <c r="AY97" s="1971"/>
    </row>
    <row r="98" spans="2:51" s="1950" customFormat="1" thickBot="1">
      <c r="B98" s="2635"/>
      <c r="C98" s="2628"/>
      <c r="D98" s="2630"/>
      <c r="E98" s="2630"/>
      <c r="F98" s="2630"/>
      <c r="G98" s="2630"/>
      <c r="H98" s="1979" t="s">
        <v>1737</v>
      </c>
      <c r="I98" s="1980"/>
      <c r="J98" s="1980"/>
      <c r="K98" s="1980"/>
      <c r="L98" s="1980"/>
      <c r="M98" s="1980"/>
      <c r="N98" s="1981"/>
      <c r="O98" s="1965"/>
      <c r="P98" s="2643"/>
      <c r="Q98" s="2642"/>
      <c r="R98" s="1975" t="s">
        <v>1737</v>
      </c>
      <c r="S98" s="1976"/>
      <c r="T98" s="1977"/>
      <c r="U98" s="1977"/>
      <c r="V98" s="1977"/>
      <c r="W98" s="1977"/>
      <c r="X98" s="1978"/>
      <c r="Y98" s="1975" t="s">
        <v>1737</v>
      </c>
      <c r="Z98" s="1976"/>
      <c r="AA98" s="1977"/>
      <c r="AB98" s="1977"/>
      <c r="AC98" s="1977"/>
      <c r="AD98" s="1977"/>
      <c r="AE98" s="1978"/>
      <c r="AF98" s="1965"/>
      <c r="AG98" s="2639"/>
      <c r="AH98" s="2640"/>
      <c r="AI98" s="1975" t="s">
        <v>1737</v>
      </c>
      <c r="AJ98" s="1976"/>
      <c r="AK98" s="1977"/>
      <c r="AL98" s="1977"/>
      <c r="AM98" s="1977"/>
      <c r="AN98" s="1977"/>
      <c r="AO98" s="1977"/>
      <c r="AP98" s="1975" t="s">
        <v>1737</v>
      </c>
      <c r="AQ98" s="1976"/>
      <c r="AR98" s="1977"/>
      <c r="AS98" s="1977"/>
      <c r="AT98" s="1977"/>
      <c r="AU98" s="1977"/>
      <c r="AV98" s="1978"/>
      <c r="AW98" s="1965"/>
      <c r="AX98" s="1965"/>
      <c r="AY98" s="1971"/>
    </row>
    <row r="99" spans="2:51" s="1950" customFormat="1" ht="11.25" customHeight="1">
      <c r="B99" s="2633">
        <v>37</v>
      </c>
      <c r="C99" s="2636" t="s">
        <v>2264</v>
      </c>
      <c r="D99" s="2638" t="s">
        <v>2235</v>
      </c>
      <c r="E99" s="2637" t="s">
        <v>1707</v>
      </c>
      <c r="F99" s="2637" t="s">
        <v>2237</v>
      </c>
      <c r="G99" s="2637" t="s">
        <v>2253</v>
      </c>
      <c r="H99" s="1962" t="s">
        <v>2212</v>
      </c>
      <c r="I99" s="1963"/>
      <c r="J99" s="1963"/>
      <c r="K99" s="1963"/>
      <c r="L99" s="1963"/>
      <c r="M99" s="1963"/>
      <c r="N99" s="1964"/>
      <c r="O99" s="1965"/>
      <c r="P99" s="2641">
        <v>37</v>
      </c>
      <c r="Q99" s="2642" t="s">
        <v>2264</v>
      </c>
      <c r="R99" s="1975" t="s">
        <v>2212</v>
      </c>
      <c r="S99" s="1976"/>
      <c r="T99" s="1977"/>
      <c r="U99" s="1977"/>
      <c r="V99" s="1977"/>
      <c r="W99" s="1977"/>
      <c r="X99" s="1978"/>
      <c r="Y99" s="1975" t="s">
        <v>2212</v>
      </c>
      <c r="Z99" s="1976"/>
      <c r="AA99" s="1977"/>
      <c r="AB99" s="1977"/>
      <c r="AC99" s="1977"/>
      <c r="AD99" s="1977"/>
      <c r="AE99" s="1978"/>
      <c r="AF99" s="1965"/>
      <c r="AG99" s="2623">
        <v>37</v>
      </c>
      <c r="AH99" s="2626" t="s">
        <v>2264</v>
      </c>
      <c r="AI99" s="1975" t="s">
        <v>2212</v>
      </c>
      <c r="AJ99" s="1976"/>
      <c r="AK99" s="1977"/>
      <c r="AL99" s="1977"/>
      <c r="AM99" s="1977"/>
      <c r="AN99" s="1977"/>
      <c r="AO99" s="1977"/>
      <c r="AP99" s="1975" t="s">
        <v>2212</v>
      </c>
      <c r="AQ99" s="1976"/>
      <c r="AR99" s="1977"/>
      <c r="AS99" s="1977"/>
      <c r="AT99" s="1977"/>
      <c r="AU99" s="1977"/>
      <c r="AV99" s="1978"/>
      <c r="AW99" s="1965"/>
      <c r="AX99" s="1965"/>
      <c r="AY99" s="1971"/>
    </row>
    <row r="100" spans="2:51" s="1950" customFormat="1" ht="11.25">
      <c r="B100" s="2634"/>
      <c r="C100" s="2627"/>
      <c r="D100" s="2638"/>
      <c r="E100" s="2638"/>
      <c r="F100" s="2638"/>
      <c r="G100" s="2638"/>
      <c r="H100" s="1972" t="s">
        <v>1729</v>
      </c>
      <c r="I100" s="1973"/>
      <c r="J100" s="1973"/>
      <c r="K100" s="1973"/>
      <c r="L100" s="1973"/>
      <c r="M100" s="1973"/>
      <c r="N100" s="1974"/>
      <c r="O100" s="1965"/>
      <c r="P100" s="2641"/>
      <c r="Q100" s="2642"/>
      <c r="R100" s="1975" t="s">
        <v>1729</v>
      </c>
      <c r="S100" s="1976"/>
      <c r="T100" s="1977"/>
      <c r="U100" s="1977"/>
      <c r="V100" s="1977"/>
      <c r="W100" s="1977"/>
      <c r="X100" s="1978"/>
      <c r="Y100" s="1975" t="s">
        <v>1729</v>
      </c>
      <c r="Z100" s="1976"/>
      <c r="AA100" s="1977"/>
      <c r="AB100" s="1977"/>
      <c r="AC100" s="1977"/>
      <c r="AD100" s="1977"/>
      <c r="AE100" s="1978"/>
      <c r="AF100" s="1965"/>
      <c r="AG100" s="2624"/>
      <c r="AH100" s="2627"/>
      <c r="AI100" s="1975" t="s">
        <v>1729</v>
      </c>
      <c r="AJ100" s="1976"/>
      <c r="AK100" s="1977"/>
      <c r="AL100" s="1977"/>
      <c r="AM100" s="1977"/>
      <c r="AN100" s="1977"/>
      <c r="AO100" s="1977"/>
      <c r="AP100" s="1975" t="s">
        <v>1729</v>
      </c>
      <c r="AQ100" s="1976"/>
      <c r="AR100" s="1977"/>
      <c r="AS100" s="1977"/>
      <c r="AT100" s="1977"/>
      <c r="AU100" s="1977"/>
      <c r="AV100" s="1978"/>
      <c r="AW100" s="1965"/>
      <c r="AX100" s="1965"/>
      <c r="AY100" s="1971"/>
    </row>
    <row r="101" spans="2:51" s="1950" customFormat="1" ht="11.25">
      <c r="B101" s="2634"/>
      <c r="C101" s="2627"/>
      <c r="D101" s="2629" t="s">
        <v>2249</v>
      </c>
      <c r="E101" s="2638"/>
      <c r="F101" s="2638"/>
      <c r="G101" s="2638"/>
      <c r="H101" s="1972" t="s">
        <v>1733</v>
      </c>
      <c r="I101" s="1973"/>
      <c r="J101" s="1973"/>
      <c r="K101" s="1973"/>
      <c r="L101" s="1973"/>
      <c r="M101" s="1973"/>
      <c r="N101" s="1974"/>
      <c r="O101" s="1965"/>
      <c r="P101" s="2641"/>
      <c r="Q101" s="2642"/>
      <c r="R101" s="1975" t="s">
        <v>1733</v>
      </c>
      <c r="S101" s="1976"/>
      <c r="T101" s="1977"/>
      <c r="U101" s="1977"/>
      <c r="V101" s="1977"/>
      <c r="W101" s="1977"/>
      <c r="X101" s="1978"/>
      <c r="Y101" s="1975" t="s">
        <v>1733</v>
      </c>
      <c r="Z101" s="1976"/>
      <c r="AA101" s="1977"/>
      <c r="AB101" s="1977"/>
      <c r="AC101" s="1977"/>
      <c r="AD101" s="1977"/>
      <c r="AE101" s="1978"/>
      <c r="AF101" s="1965"/>
      <c r="AG101" s="2624"/>
      <c r="AH101" s="2627"/>
      <c r="AI101" s="1975" t="s">
        <v>1733</v>
      </c>
      <c r="AJ101" s="1976"/>
      <c r="AK101" s="1977"/>
      <c r="AL101" s="1977"/>
      <c r="AM101" s="1977"/>
      <c r="AN101" s="1977"/>
      <c r="AO101" s="1977"/>
      <c r="AP101" s="1975" t="s">
        <v>1733</v>
      </c>
      <c r="AQ101" s="1976"/>
      <c r="AR101" s="1977"/>
      <c r="AS101" s="1977"/>
      <c r="AT101" s="1977"/>
      <c r="AU101" s="1977"/>
      <c r="AV101" s="1978"/>
      <c r="AW101" s="1965"/>
      <c r="AX101" s="1965"/>
      <c r="AY101" s="1971"/>
    </row>
    <row r="102" spans="2:51" s="1950" customFormat="1" thickBot="1">
      <c r="B102" s="2635"/>
      <c r="C102" s="2628"/>
      <c r="D102" s="2630"/>
      <c r="E102" s="2630"/>
      <c r="F102" s="2630"/>
      <c r="G102" s="2630"/>
      <c r="H102" s="1979" t="s">
        <v>1737</v>
      </c>
      <c r="I102" s="1980"/>
      <c r="J102" s="1980"/>
      <c r="K102" s="1980"/>
      <c r="L102" s="1980"/>
      <c r="M102" s="1980"/>
      <c r="N102" s="1981"/>
      <c r="O102" s="1965"/>
      <c r="P102" s="2641"/>
      <c r="Q102" s="2642"/>
      <c r="R102" s="1975" t="s">
        <v>1737</v>
      </c>
      <c r="S102" s="1976"/>
      <c r="T102" s="1977"/>
      <c r="U102" s="1977"/>
      <c r="V102" s="1977"/>
      <c r="W102" s="1977"/>
      <c r="X102" s="1978"/>
      <c r="Y102" s="1975" t="s">
        <v>1737</v>
      </c>
      <c r="Z102" s="1976"/>
      <c r="AA102" s="1977"/>
      <c r="AB102" s="1977"/>
      <c r="AC102" s="1977"/>
      <c r="AD102" s="1977"/>
      <c r="AE102" s="1978"/>
      <c r="AF102" s="1965"/>
      <c r="AG102" s="2639"/>
      <c r="AH102" s="2640"/>
      <c r="AI102" s="1975" t="s">
        <v>1737</v>
      </c>
      <c r="AJ102" s="1976"/>
      <c r="AK102" s="1977"/>
      <c r="AL102" s="1977"/>
      <c r="AM102" s="1977"/>
      <c r="AN102" s="1977"/>
      <c r="AO102" s="1977"/>
      <c r="AP102" s="1975" t="s">
        <v>1737</v>
      </c>
      <c r="AQ102" s="1976"/>
      <c r="AR102" s="1977"/>
      <c r="AS102" s="1977"/>
      <c r="AT102" s="1977"/>
      <c r="AU102" s="1977"/>
      <c r="AV102" s="1978"/>
      <c r="AW102" s="1965"/>
      <c r="AX102" s="1965"/>
      <c r="AY102" s="1971"/>
    </row>
    <row r="103" spans="2:51" s="1950" customFormat="1" ht="11.25">
      <c r="B103" s="2633">
        <v>3</v>
      </c>
      <c r="C103" s="2636" t="s">
        <v>2265</v>
      </c>
      <c r="D103" s="2638" t="s">
        <v>2235</v>
      </c>
      <c r="E103" s="2637" t="s">
        <v>1707</v>
      </c>
      <c r="F103" s="2637" t="s">
        <v>2237</v>
      </c>
      <c r="G103" s="2637" t="s">
        <v>2247</v>
      </c>
      <c r="H103" s="1962" t="s">
        <v>2212</v>
      </c>
      <c r="I103" s="1963"/>
      <c r="J103" s="1963"/>
      <c r="K103" s="1963"/>
      <c r="L103" s="1963"/>
      <c r="M103" s="1963"/>
      <c r="N103" s="1964"/>
      <c r="O103" s="1965"/>
      <c r="P103" s="2623">
        <v>3</v>
      </c>
      <c r="Q103" s="2626" t="s">
        <v>2265</v>
      </c>
      <c r="R103" s="1975" t="s">
        <v>2212</v>
      </c>
      <c r="S103" s="1976"/>
      <c r="T103" s="1977"/>
      <c r="U103" s="1977"/>
      <c r="V103" s="1977"/>
      <c r="W103" s="1977"/>
      <c r="X103" s="1978"/>
      <c r="Y103" s="1975" t="s">
        <v>2212</v>
      </c>
      <c r="Z103" s="1976"/>
      <c r="AA103" s="1977"/>
      <c r="AB103" s="1977"/>
      <c r="AC103" s="1977"/>
      <c r="AD103" s="1977"/>
      <c r="AE103" s="1978"/>
      <c r="AF103" s="1965"/>
      <c r="AG103" s="2623">
        <v>3</v>
      </c>
      <c r="AH103" s="2626" t="s">
        <v>2265</v>
      </c>
      <c r="AI103" s="1975" t="s">
        <v>2212</v>
      </c>
      <c r="AJ103" s="1976"/>
      <c r="AK103" s="1977"/>
      <c r="AL103" s="1977"/>
      <c r="AM103" s="1977"/>
      <c r="AN103" s="1977"/>
      <c r="AO103" s="1977"/>
      <c r="AP103" s="1975" t="s">
        <v>2212</v>
      </c>
      <c r="AQ103" s="1976"/>
      <c r="AR103" s="1977"/>
      <c r="AS103" s="1977"/>
      <c r="AT103" s="1977"/>
      <c r="AU103" s="1977"/>
      <c r="AV103" s="1978"/>
      <c r="AW103" s="1965"/>
      <c r="AX103" s="1965"/>
      <c r="AY103" s="1971"/>
    </row>
    <row r="104" spans="2:51" s="1950" customFormat="1" ht="11.25">
      <c r="B104" s="2634"/>
      <c r="C104" s="2627"/>
      <c r="D104" s="2638"/>
      <c r="E104" s="2638"/>
      <c r="F104" s="2638"/>
      <c r="G104" s="2638"/>
      <c r="H104" s="1972" t="s">
        <v>1729</v>
      </c>
      <c r="I104" s="1973"/>
      <c r="J104" s="1973"/>
      <c r="K104" s="1973"/>
      <c r="L104" s="1973"/>
      <c r="M104" s="1973"/>
      <c r="N104" s="1974"/>
      <c r="O104" s="1965"/>
      <c r="P104" s="2624"/>
      <c r="Q104" s="2627"/>
      <c r="R104" s="1975" t="s">
        <v>1729</v>
      </c>
      <c r="S104" s="1976"/>
      <c r="T104" s="1977"/>
      <c r="U104" s="1977"/>
      <c r="V104" s="1977"/>
      <c r="W104" s="1977"/>
      <c r="X104" s="1978"/>
      <c r="Y104" s="1975" t="s">
        <v>1729</v>
      </c>
      <c r="Z104" s="1976"/>
      <c r="AA104" s="1977"/>
      <c r="AB104" s="1977"/>
      <c r="AC104" s="1977"/>
      <c r="AD104" s="1977"/>
      <c r="AE104" s="1978"/>
      <c r="AF104" s="1965"/>
      <c r="AG104" s="2624"/>
      <c r="AH104" s="2627"/>
      <c r="AI104" s="1975" t="s">
        <v>1729</v>
      </c>
      <c r="AJ104" s="1976"/>
      <c r="AK104" s="1977"/>
      <c r="AL104" s="1977"/>
      <c r="AM104" s="1977"/>
      <c r="AN104" s="1977"/>
      <c r="AO104" s="1977"/>
      <c r="AP104" s="1975" t="s">
        <v>1729</v>
      </c>
      <c r="AQ104" s="1976"/>
      <c r="AR104" s="1977"/>
      <c r="AS104" s="1977"/>
      <c r="AT104" s="1977"/>
      <c r="AU104" s="1977"/>
      <c r="AV104" s="1978"/>
      <c r="AW104" s="1965"/>
      <c r="AX104" s="1965"/>
      <c r="AY104" s="1971"/>
    </row>
    <row r="105" spans="2:51" s="1950" customFormat="1" ht="11.25">
      <c r="B105" s="2634"/>
      <c r="C105" s="2627"/>
      <c r="D105" s="2629" t="s">
        <v>2249</v>
      </c>
      <c r="E105" s="2638"/>
      <c r="F105" s="2638"/>
      <c r="G105" s="2638"/>
      <c r="H105" s="1972" t="s">
        <v>1733</v>
      </c>
      <c r="I105" s="1973"/>
      <c r="J105" s="1973"/>
      <c r="K105" s="1973"/>
      <c r="L105" s="1973"/>
      <c r="M105" s="1973"/>
      <c r="N105" s="1974"/>
      <c r="O105" s="1965"/>
      <c r="P105" s="2624"/>
      <c r="Q105" s="2627"/>
      <c r="R105" s="1975" t="s">
        <v>1733</v>
      </c>
      <c r="S105" s="1976"/>
      <c r="T105" s="1977"/>
      <c r="U105" s="1977"/>
      <c r="V105" s="1977"/>
      <c r="W105" s="1977"/>
      <c r="X105" s="1978"/>
      <c r="Y105" s="1975" t="s">
        <v>1733</v>
      </c>
      <c r="Z105" s="1976"/>
      <c r="AA105" s="1977"/>
      <c r="AB105" s="1977"/>
      <c r="AC105" s="1977"/>
      <c r="AD105" s="1977"/>
      <c r="AE105" s="1978"/>
      <c r="AF105" s="1965"/>
      <c r="AG105" s="2624"/>
      <c r="AH105" s="2627"/>
      <c r="AI105" s="1975" t="s">
        <v>1733</v>
      </c>
      <c r="AJ105" s="1976"/>
      <c r="AK105" s="1977"/>
      <c r="AL105" s="1977"/>
      <c r="AM105" s="1977"/>
      <c r="AN105" s="1977"/>
      <c r="AO105" s="1977"/>
      <c r="AP105" s="1975" t="s">
        <v>1733</v>
      </c>
      <c r="AQ105" s="1976"/>
      <c r="AR105" s="1977"/>
      <c r="AS105" s="1977"/>
      <c r="AT105" s="1977"/>
      <c r="AU105" s="1977"/>
      <c r="AV105" s="1978"/>
      <c r="AW105" s="1965"/>
      <c r="AX105" s="1965"/>
      <c r="AY105" s="1971"/>
    </row>
    <row r="106" spans="2:51" s="1950" customFormat="1" thickBot="1">
      <c r="B106" s="2635"/>
      <c r="C106" s="2628"/>
      <c r="D106" s="2630"/>
      <c r="E106" s="2630"/>
      <c r="F106" s="2630"/>
      <c r="G106" s="2630"/>
      <c r="H106" s="1979" t="s">
        <v>1737</v>
      </c>
      <c r="I106" s="1980"/>
      <c r="J106" s="1980"/>
      <c r="K106" s="1980"/>
      <c r="L106" s="1980"/>
      <c r="M106" s="1980"/>
      <c r="N106" s="1981"/>
      <c r="O106" s="1965"/>
      <c r="P106" s="2639"/>
      <c r="Q106" s="2640"/>
      <c r="R106" s="1975" t="s">
        <v>1737</v>
      </c>
      <c r="S106" s="1976"/>
      <c r="T106" s="1977"/>
      <c r="U106" s="1977"/>
      <c r="V106" s="1977"/>
      <c r="W106" s="1977"/>
      <c r="X106" s="1978"/>
      <c r="Y106" s="1975" t="s">
        <v>1737</v>
      </c>
      <c r="Z106" s="1976"/>
      <c r="AA106" s="1977"/>
      <c r="AB106" s="1977"/>
      <c r="AC106" s="1977"/>
      <c r="AD106" s="1977"/>
      <c r="AE106" s="1978"/>
      <c r="AF106" s="1965"/>
      <c r="AG106" s="2639"/>
      <c r="AH106" s="2640"/>
      <c r="AI106" s="1975" t="s">
        <v>1737</v>
      </c>
      <c r="AJ106" s="1976"/>
      <c r="AK106" s="1977"/>
      <c r="AL106" s="1977"/>
      <c r="AM106" s="1977"/>
      <c r="AN106" s="1977"/>
      <c r="AO106" s="1977"/>
      <c r="AP106" s="1975" t="s">
        <v>1737</v>
      </c>
      <c r="AQ106" s="1976"/>
      <c r="AR106" s="1977"/>
      <c r="AS106" s="1977"/>
      <c r="AT106" s="1977"/>
      <c r="AU106" s="1977"/>
      <c r="AV106" s="1978"/>
      <c r="AW106" s="1965"/>
      <c r="AX106" s="1965"/>
      <c r="AY106" s="1971"/>
    </row>
    <row r="107" spans="2:51" s="1950" customFormat="1" ht="11.25">
      <c r="B107" s="2633">
        <v>6</v>
      </c>
      <c r="C107" s="2636" t="s">
        <v>2266</v>
      </c>
      <c r="D107" s="2638" t="s">
        <v>2235</v>
      </c>
      <c r="E107" s="2637" t="s">
        <v>1707</v>
      </c>
      <c r="F107" s="2637" t="s">
        <v>2237</v>
      </c>
      <c r="G107" s="2637" t="s">
        <v>2247</v>
      </c>
      <c r="H107" s="1962" t="s">
        <v>2212</v>
      </c>
      <c r="I107" s="1963"/>
      <c r="J107" s="1963"/>
      <c r="K107" s="1963"/>
      <c r="L107" s="1963"/>
      <c r="M107" s="1963"/>
      <c r="N107" s="1964"/>
      <c r="O107" s="1965"/>
      <c r="P107" s="2623">
        <v>6</v>
      </c>
      <c r="Q107" s="2626" t="s">
        <v>2266</v>
      </c>
      <c r="R107" s="1975" t="s">
        <v>2212</v>
      </c>
      <c r="S107" s="1976"/>
      <c r="T107" s="1977"/>
      <c r="U107" s="1977"/>
      <c r="V107" s="1977"/>
      <c r="W107" s="1977"/>
      <c r="X107" s="1978"/>
      <c r="Y107" s="1975" t="s">
        <v>2212</v>
      </c>
      <c r="Z107" s="1976"/>
      <c r="AA107" s="1977"/>
      <c r="AB107" s="1977"/>
      <c r="AC107" s="1977"/>
      <c r="AD107" s="1977"/>
      <c r="AE107" s="1978"/>
      <c r="AF107" s="1965"/>
      <c r="AG107" s="2623">
        <v>6</v>
      </c>
      <c r="AH107" s="2626" t="s">
        <v>2266</v>
      </c>
      <c r="AI107" s="1975" t="s">
        <v>2212</v>
      </c>
      <c r="AJ107" s="1976"/>
      <c r="AK107" s="1977"/>
      <c r="AL107" s="1977"/>
      <c r="AM107" s="1977"/>
      <c r="AN107" s="1977"/>
      <c r="AO107" s="1977"/>
      <c r="AP107" s="1975" t="s">
        <v>2212</v>
      </c>
      <c r="AQ107" s="1976"/>
      <c r="AR107" s="1977"/>
      <c r="AS107" s="1977"/>
      <c r="AT107" s="1977"/>
      <c r="AU107" s="1977"/>
      <c r="AV107" s="1978"/>
      <c r="AW107" s="1965"/>
      <c r="AX107" s="1965"/>
      <c r="AY107" s="1971"/>
    </row>
    <row r="108" spans="2:51" s="1950" customFormat="1" ht="11.25">
      <c r="B108" s="2634"/>
      <c r="C108" s="2627"/>
      <c r="D108" s="2638"/>
      <c r="E108" s="2638"/>
      <c r="F108" s="2638"/>
      <c r="G108" s="2638"/>
      <c r="H108" s="1972" t="s">
        <v>1729</v>
      </c>
      <c r="I108" s="1973"/>
      <c r="J108" s="1973"/>
      <c r="K108" s="1973"/>
      <c r="L108" s="1973"/>
      <c r="M108" s="1973"/>
      <c r="N108" s="1974"/>
      <c r="O108" s="1965"/>
      <c r="P108" s="2624"/>
      <c r="Q108" s="2627"/>
      <c r="R108" s="1975" t="s">
        <v>1729</v>
      </c>
      <c r="S108" s="1976"/>
      <c r="T108" s="1977"/>
      <c r="U108" s="1977"/>
      <c r="V108" s="1977"/>
      <c r="W108" s="1977"/>
      <c r="X108" s="1978"/>
      <c r="Y108" s="1975" t="s">
        <v>1729</v>
      </c>
      <c r="Z108" s="1976"/>
      <c r="AA108" s="1977"/>
      <c r="AB108" s="1977"/>
      <c r="AC108" s="1977"/>
      <c r="AD108" s="1977"/>
      <c r="AE108" s="1978"/>
      <c r="AF108" s="1965"/>
      <c r="AG108" s="2624"/>
      <c r="AH108" s="2627"/>
      <c r="AI108" s="1975" t="s">
        <v>1729</v>
      </c>
      <c r="AJ108" s="1976"/>
      <c r="AK108" s="1977"/>
      <c r="AL108" s="1977"/>
      <c r="AM108" s="1977"/>
      <c r="AN108" s="1977"/>
      <c r="AO108" s="1977"/>
      <c r="AP108" s="1975" t="s">
        <v>1729</v>
      </c>
      <c r="AQ108" s="1976"/>
      <c r="AR108" s="1977"/>
      <c r="AS108" s="1977"/>
      <c r="AT108" s="1977"/>
      <c r="AU108" s="1977"/>
      <c r="AV108" s="1978"/>
      <c r="AW108" s="1965"/>
      <c r="AX108" s="1965"/>
      <c r="AY108" s="1971"/>
    </row>
    <row r="109" spans="2:51" s="1950" customFormat="1" ht="11.25">
      <c r="B109" s="2634"/>
      <c r="C109" s="2627"/>
      <c r="D109" s="2629" t="s">
        <v>2249</v>
      </c>
      <c r="E109" s="2638"/>
      <c r="F109" s="2638"/>
      <c r="G109" s="2638"/>
      <c r="H109" s="1972" t="s">
        <v>1733</v>
      </c>
      <c r="I109" s="1973"/>
      <c r="J109" s="1973"/>
      <c r="K109" s="1973"/>
      <c r="L109" s="1973"/>
      <c r="M109" s="1973"/>
      <c r="N109" s="1974"/>
      <c r="O109" s="1965"/>
      <c r="P109" s="2624"/>
      <c r="Q109" s="2627"/>
      <c r="R109" s="1975" t="s">
        <v>1733</v>
      </c>
      <c r="S109" s="1976"/>
      <c r="T109" s="1977"/>
      <c r="U109" s="1977"/>
      <c r="V109" s="1977"/>
      <c r="W109" s="1977"/>
      <c r="X109" s="1978"/>
      <c r="Y109" s="1975" t="s">
        <v>1733</v>
      </c>
      <c r="Z109" s="1976"/>
      <c r="AA109" s="1977"/>
      <c r="AB109" s="1977"/>
      <c r="AC109" s="1977"/>
      <c r="AD109" s="1977"/>
      <c r="AE109" s="1978"/>
      <c r="AF109" s="1965"/>
      <c r="AG109" s="2624"/>
      <c r="AH109" s="2627"/>
      <c r="AI109" s="1975" t="s">
        <v>1733</v>
      </c>
      <c r="AJ109" s="1976"/>
      <c r="AK109" s="1977"/>
      <c r="AL109" s="1977"/>
      <c r="AM109" s="1977"/>
      <c r="AN109" s="1977"/>
      <c r="AO109" s="1977"/>
      <c r="AP109" s="1975" t="s">
        <v>1733</v>
      </c>
      <c r="AQ109" s="1976"/>
      <c r="AR109" s="1977"/>
      <c r="AS109" s="1977"/>
      <c r="AT109" s="1977"/>
      <c r="AU109" s="1977"/>
      <c r="AV109" s="1978"/>
      <c r="AW109" s="1965"/>
      <c r="AX109" s="1965"/>
      <c r="AY109" s="1971"/>
    </row>
    <row r="110" spans="2:51" s="1950" customFormat="1" thickBot="1">
      <c r="B110" s="2635"/>
      <c r="C110" s="2628"/>
      <c r="D110" s="2630"/>
      <c r="E110" s="2630"/>
      <c r="F110" s="2630"/>
      <c r="G110" s="2630"/>
      <c r="H110" s="1979" t="s">
        <v>1737</v>
      </c>
      <c r="I110" s="1980"/>
      <c r="J110" s="1980"/>
      <c r="K110" s="1980"/>
      <c r="L110" s="1980"/>
      <c r="M110" s="1980"/>
      <c r="N110" s="1981"/>
      <c r="O110" s="1965"/>
      <c r="P110" s="2639"/>
      <c r="Q110" s="2640"/>
      <c r="R110" s="1975" t="s">
        <v>1737</v>
      </c>
      <c r="S110" s="1976"/>
      <c r="T110" s="1977"/>
      <c r="U110" s="1977"/>
      <c r="V110" s="1977"/>
      <c r="W110" s="1977"/>
      <c r="X110" s="1978"/>
      <c r="Y110" s="1975" t="s">
        <v>1737</v>
      </c>
      <c r="Z110" s="1976"/>
      <c r="AA110" s="1977"/>
      <c r="AB110" s="1977"/>
      <c r="AC110" s="1977"/>
      <c r="AD110" s="1977"/>
      <c r="AE110" s="1978"/>
      <c r="AF110" s="1965"/>
      <c r="AG110" s="2639"/>
      <c r="AH110" s="2640"/>
      <c r="AI110" s="1975" t="s">
        <v>1737</v>
      </c>
      <c r="AJ110" s="1976"/>
      <c r="AK110" s="1977"/>
      <c r="AL110" s="1977"/>
      <c r="AM110" s="1977"/>
      <c r="AN110" s="1977"/>
      <c r="AO110" s="1977"/>
      <c r="AP110" s="1975" t="s">
        <v>1737</v>
      </c>
      <c r="AQ110" s="1976"/>
      <c r="AR110" s="1977"/>
      <c r="AS110" s="1977"/>
      <c r="AT110" s="1977"/>
      <c r="AU110" s="1977"/>
      <c r="AV110" s="1978"/>
      <c r="AW110" s="1965"/>
      <c r="AX110" s="1965"/>
      <c r="AY110" s="1971"/>
    </row>
    <row r="111" spans="2:51" s="1950" customFormat="1" ht="11.25">
      <c r="B111" s="2633">
        <v>14</v>
      </c>
      <c r="C111" s="2636" t="s">
        <v>2267</v>
      </c>
      <c r="D111" s="2638" t="s">
        <v>2235</v>
      </c>
      <c r="E111" s="2637" t="s">
        <v>1707</v>
      </c>
      <c r="F111" s="2637" t="s">
        <v>2260</v>
      </c>
      <c r="G111" s="2637" t="s">
        <v>2247</v>
      </c>
      <c r="H111" s="1962" t="s">
        <v>2212</v>
      </c>
      <c r="I111" s="1963"/>
      <c r="J111" s="1963"/>
      <c r="K111" s="1963"/>
      <c r="L111" s="1963"/>
      <c r="M111" s="1963"/>
      <c r="N111" s="1964"/>
      <c r="O111" s="1965"/>
      <c r="P111" s="2623">
        <v>14</v>
      </c>
      <c r="Q111" s="2626" t="s">
        <v>2267</v>
      </c>
      <c r="R111" s="1975" t="s">
        <v>2212</v>
      </c>
      <c r="S111" s="1976"/>
      <c r="T111" s="1977"/>
      <c r="U111" s="1977"/>
      <c r="V111" s="1977"/>
      <c r="W111" s="1977"/>
      <c r="X111" s="1978"/>
      <c r="Y111" s="1975" t="s">
        <v>2212</v>
      </c>
      <c r="Z111" s="1976"/>
      <c r="AA111" s="1977"/>
      <c r="AB111" s="1977"/>
      <c r="AC111" s="1977"/>
      <c r="AD111" s="1977"/>
      <c r="AE111" s="1978"/>
      <c r="AF111" s="1965"/>
      <c r="AG111" s="2623">
        <v>14</v>
      </c>
      <c r="AH111" s="2626" t="s">
        <v>2267</v>
      </c>
      <c r="AI111" s="1975" t="s">
        <v>2212</v>
      </c>
      <c r="AJ111" s="1976"/>
      <c r="AK111" s="1977"/>
      <c r="AL111" s="1977"/>
      <c r="AM111" s="1977"/>
      <c r="AN111" s="1977"/>
      <c r="AO111" s="1977"/>
      <c r="AP111" s="1975" t="s">
        <v>2212</v>
      </c>
      <c r="AQ111" s="1976"/>
      <c r="AR111" s="1977"/>
      <c r="AS111" s="1977"/>
      <c r="AT111" s="1977"/>
      <c r="AU111" s="1977"/>
      <c r="AV111" s="1978"/>
      <c r="AW111" s="1965"/>
      <c r="AX111" s="1965"/>
      <c r="AY111" s="1971"/>
    </row>
    <row r="112" spans="2:51" s="1950" customFormat="1" ht="11.25">
      <c r="B112" s="2634"/>
      <c r="C112" s="2627"/>
      <c r="D112" s="2638"/>
      <c r="E112" s="2638"/>
      <c r="F112" s="2638"/>
      <c r="G112" s="2638"/>
      <c r="H112" s="1972" t="s">
        <v>1729</v>
      </c>
      <c r="I112" s="1973"/>
      <c r="J112" s="1973"/>
      <c r="K112" s="1973"/>
      <c r="L112" s="1973"/>
      <c r="M112" s="1973"/>
      <c r="N112" s="1974"/>
      <c r="O112" s="1965"/>
      <c r="P112" s="2624"/>
      <c r="Q112" s="2627"/>
      <c r="R112" s="1975" t="s">
        <v>1729</v>
      </c>
      <c r="S112" s="1976"/>
      <c r="T112" s="1977"/>
      <c r="U112" s="1977"/>
      <c r="V112" s="1977"/>
      <c r="W112" s="1977"/>
      <c r="X112" s="1978"/>
      <c r="Y112" s="1975" t="s">
        <v>1729</v>
      </c>
      <c r="Z112" s="1976"/>
      <c r="AA112" s="1977"/>
      <c r="AB112" s="1977"/>
      <c r="AC112" s="1977"/>
      <c r="AD112" s="1977"/>
      <c r="AE112" s="1978"/>
      <c r="AF112" s="1965"/>
      <c r="AG112" s="2624"/>
      <c r="AH112" s="2627"/>
      <c r="AI112" s="1975" t="s">
        <v>1729</v>
      </c>
      <c r="AJ112" s="1976"/>
      <c r="AK112" s="1977"/>
      <c r="AL112" s="1977"/>
      <c r="AM112" s="1977"/>
      <c r="AN112" s="1977"/>
      <c r="AO112" s="1977"/>
      <c r="AP112" s="1975" t="s">
        <v>1729</v>
      </c>
      <c r="AQ112" s="1976"/>
      <c r="AR112" s="1977"/>
      <c r="AS112" s="1977"/>
      <c r="AT112" s="1977"/>
      <c r="AU112" s="1977"/>
      <c r="AV112" s="1978"/>
      <c r="AW112" s="1965"/>
      <c r="AX112" s="1965"/>
      <c r="AY112" s="1971"/>
    </row>
    <row r="113" spans="2:51" s="1950" customFormat="1" ht="11.25">
      <c r="B113" s="2634"/>
      <c r="C113" s="2627"/>
      <c r="D113" s="2629" t="s">
        <v>2249</v>
      </c>
      <c r="E113" s="2638"/>
      <c r="F113" s="2638"/>
      <c r="G113" s="2638"/>
      <c r="H113" s="1972" t="s">
        <v>1733</v>
      </c>
      <c r="I113" s="1973"/>
      <c r="J113" s="1973"/>
      <c r="K113" s="1973"/>
      <c r="L113" s="1973"/>
      <c r="M113" s="1973"/>
      <c r="N113" s="1974"/>
      <c r="O113" s="1965"/>
      <c r="P113" s="2624"/>
      <c r="Q113" s="2627"/>
      <c r="R113" s="1975" t="s">
        <v>1733</v>
      </c>
      <c r="S113" s="1976"/>
      <c r="T113" s="1977"/>
      <c r="U113" s="1977"/>
      <c r="V113" s="1977"/>
      <c r="W113" s="1977"/>
      <c r="X113" s="1978"/>
      <c r="Y113" s="1975" t="s">
        <v>1733</v>
      </c>
      <c r="Z113" s="1976"/>
      <c r="AA113" s="1977"/>
      <c r="AB113" s="1977"/>
      <c r="AC113" s="1977"/>
      <c r="AD113" s="1977"/>
      <c r="AE113" s="1978"/>
      <c r="AF113" s="1965"/>
      <c r="AG113" s="2624"/>
      <c r="AH113" s="2627"/>
      <c r="AI113" s="1975" t="s">
        <v>1733</v>
      </c>
      <c r="AJ113" s="1976"/>
      <c r="AK113" s="1977"/>
      <c r="AL113" s="1977"/>
      <c r="AM113" s="1977"/>
      <c r="AN113" s="1977"/>
      <c r="AO113" s="1977"/>
      <c r="AP113" s="1975" t="s">
        <v>1733</v>
      </c>
      <c r="AQ113" s="1976"/>
      <c r="AR113" s="1977"/>
      <c r="AS113" s="1977"/>
      <c r="AT113" s="1977"/>
      <c r="AU113" s="1977"/>
      <c r="AV113" s="1978"/>
      <c r="AW113" s="1965"/>
      <c r="AX113" s="1965"/>
      <c r="AY113" s="1971"/>
    </row>
    <row r="114" spans="2:51" s="1950" customFormat="1" thickBot="1">
      <c r="B114" s="2635"/>
      <c r="C114" s="2628"/>
      <c r="D114" s="2630"/>
      <c r="E114" s="2630"/>
      <c r="F114" s="2630"/>
      <c r="G114" s="2630"/>
      <c r="H114" s="1979" t="s">
        <v>1737</v>
      </c>
      <c r="I114" s="1980"/>
      <c r="J114" s="1980"/>
      <c r="K114" s="1980"/>
      <c r="L114" s="1980"/>
      <c r="M114" s="1980"/>
      <c r="N114" s="1981"/>
      <c r="O114" s="1965"/>
      <c r="P114" s="2639"/>
      <c r="Q114" s="2640"/>
      <c r="R114" s="1975" t="s">
        <v>1737</v>
      </c>
      <c r="S114" s="1976"/>
      <c r="T114" s="1977"/>
      <c r="U114" s="1977"/>
      <c r="V114" s="1977"/>
      <c r="W114" s="1977"/>
      <c r="X114" s="1978"/>
      <c r="Y114" s="1975" t="s">
        <v>1737</v>
      </c>
      <c r="Z114" s="1976"/>
      <c r="AA114" s="1977"/>
      <c r="AB114" s="1977"/>
      <c r="AC114" s="1977"/>
      <c r="AD114" s="1977"/>
      <c r="AE114" s="1978"/>
      <c r="AF114" s="1965"/>
      <c r="AG114" s="2639"/>
      <c r="AH114" s="2640"/>
      <c r="AI114" s="1975" t="s">
        <v>1737</v>
      </c>
      <c r="AJ114" s="1976"/>
      <c r="AK114" s="1977"/>
      <c r="AL114" s="1977"/>
      <c r="AM114" s="1977"/>
      <c r="AN114" s="1977"/>
      <c r="AO114" s="1977"/>
      <c r="AP114" s="1975" t="s">
        <v>1737</v>
      </c>
      <c r="AQ114" s="1976"/>
      <c r="AR114" s="1977"/>
      <c r="AS114" s="1977"/>
      <c r="AT114" s="1977"/>
      <c r="AU114" s="1977"/>
      <c r="AV114" s="1978"/>
      <c r="AW114" s="1965"/>
      <c r="AX114" s="1965"/>
      <c r="AY114" s="1971"/>
    </row>
    <row r="115" spans="2:51" s="1950" customFormat="1" ht="11.25">
      <c r="B115" s="2633">
        <v>4</v>
      </c>
      <c r="C115" s="2636" t="s">
        <v>2268</v>
      </c>
      <c r="D115" s="2638" t="s">
        <v>2235</v>
      </c>
      <c r="E115" s="2637" t="s">
        <v>1707</v>
      </c>
      <c r="F115" s="2637" t="s">
        <v>2237</v>
      </c>
      <c r="G115" s="2637" t="s">
        <v>2247</v>
      </c>
      <c r="H115" s="1962" t="s">
        <v>2212</v>
      </c>
      <c r="I115" s="1963"/>
      <c r="J115" s="1963"/>
      <c r="K115" s="1963"/>
      <c r="L115" s="1963"/>
      <c r="M115" s="1963"/>
      <c r="N115" s="1964"/>
      <c r="O115" s="1965"/>
      <c r="P115" s="2623">
        <v>4</v>
      </c>
      <c r="Q115" s="2626" t="s">
        <v>2268</v>
      </c>
      <c r="R115" s="1975" t="s">
        <v>2212</v>
      </c>
      <c r="S115" s="1976"/>
      <c r="T115" s="1977"/>
      <c r="U115" s="1977"/>
      <c r="V115" s="1977"/>
      <c r="W115" s="1977"/>
      <c r="X115" s="1978"/>
      <c r="Y115" s="1975" t="s">
        <v>2212</v>
      </c>
      <c r="Z115" s="1976"/>
      <c r="AA115" s="1977"/>
      <c r="AB115" s="1977"/>
      <c r="AC115" s="1977"/>
      <c r="AD115" s="1977"/>
      <c r="AE115" s="1978"/>
      <c r="AF115" s="1965"/>
      <c r="AG115" s="2623">
        <v>4</v>
      </c>
      <c r="AH115" s="2626" t="s">
        <v>2268</v>
      </c>
      <c r="AI115" s="1975" t="s">
        <v>2212</v>
      </c>
      <c r="AJ115" s="1976"/>
      <c r="AK115" s="1977"/>
      <c r="AL115" s="1977"/>
      <c r="AM115" s="1977"/>
      <c r="AN115" s="1977"/>
      <c r="AO115" s="1977"/>
      <c r="AP115" s="1975" t="s">
        <v>2212</v>
      </c>
      <c r="AQ115" s="1976"/>
      <c r="AR115" s="1977"/>
      <c r="AS115" s="1977"/>
      <c r="AT115" s="1977"/>
      <c r="AU115" s="1977"/>
      <c r="AV115" s="1978"/>
      <c r="AW115" s="1965"/>
      <c r="AX115" s="1965"/>
      <c r="AY115" s="1971"/>
    </row>
    <row r="116" spans="2:51" s="1950" customFormat="1" ht="11.25">
      <c r="B116" s="2634"/>
      <c r="C116" s="2627"/>
      <c r="D116" s="2638"/>
      <c r="E116" s="2638"/>
      <c r="F116" s="2638"/>
      <c r="G116" s="2638"/>
      <c r="H116" s="1972" t="s">
        <v>1729</v>
      </c>
      <c r="I116" s="1973"/>
      <c r="J116" s="1973"/>
      <c r="K116" s="1973"/>
      <c r="L116" s="1973"/>
      <c r="M116" s="1973"/>
      <c r="N116" s="1974"/>
      <c r="O116" s="1965"/>
      <c r="P116" s="2624"/>
      <c r="Q116" s="2627"/>
      <c r="R116" s="1975" t="s">
        <v>1729</v>
      </c>
      <c r="S116" s="1976"/>
      <c r="T116" s="1977"/>
      <c r="U116" s="1977"/>
      <c r="V116" s="1977"/>
      <c r="W116" s="1977"/>
      <c r="X116" s="1978"/>
      <c r="Y116" s="1975" t="s">
        <v>1729</v>
      </c>
      <c r="Z116" s="1976"/>
      <c r="AA116" s="1977"/>
      <c r="AB116" s="1977"/>
      <c r="AC116" s="1977"/>
      <c r="AD116" s="1977"/>
      <c r="AE116" s="1978"/>
      <c r="AF116" s="1965"/>
      <c r="AG116" s="2624"/>
      <c r="AH116" s="2627"/>
      <c r="AI116" s="1975" t="s">
        <v>1729</v>
      </c>
      <c r="AJ116" s="1976"/>
      <c r="AK116" s="1977"/>
      <c r="AL116" s="1977"/>
      <c r="AM116" s="1977"/>
      <c r="AN116" s="1977"/>
      <c r="AO116" s="1977"/>
      <c r="AP116" s="1975" t="s">
        <v>1729</v>
      </c>
      <c r="AQ116" s="1976"/>
      <c r="AR116" s="1977"/>
      <c r="AS116" s="1977"/>
      <c r="AT116" s="1977"/>
      <c r="AU116" s="1977"/>
      <c r="AV116" s="1978"/>
      <c r="AW116" s="1965"/>
      <c r="AX116" s="1965"/>
      <c r="AY116" s="1971"/>
    </row>
    <row r="117" spans="2:51" s="1950" customFormat="1" ht="11.25">
      <c r="B117" s="2634"/>
      <c r="C117" s="2627"/>
      <c r="D117" s="2629" t="s">
        <v>2249</v>
      </c>
      <c r="E117" s="2638"/>
      <c r="F117" s="2638"/>
      <c r="G117" s="2638"/>
      <c r="H117" s="1972" t="s">
        <v>1733</v>
      </c>
      <c r="I117" s="1973"/>
      <c r="J117" s="1973"/>
      <c r="K117" s="1973"/>
      <c r="L117" s="1973"/>
      <c r="M117" s="1973"/>
      <c r="N117" s="1974"/>
      <c r="O117" s="1965"/>
      <c r="P117" s="2624"/>
      <c r="Q117" s="2627"/>
      <c r="R117" s="1975" t="s">
        <v>1733</v>
      </c>
      <c r="S117" s="1976"/>
      <c r="T117" s="1977"/>
      <c r="U117" s="1977"/>
      <c r="V117" s="1977"/>
      <c r="W117" s="1977"/>
      <c r="X117" s="1978"/>
      <c r="Y117" s="1975" t="s">
        <v>1733</v>
      </c>
      <c r="Z117" s="1976"/>
      <c r="AA117" s="1977"/>
      <c r="AB117" s="1977"/>
      <c r="AC117" s="1977"/>
      <c r="AD117" s="1977"/>
      <c r="AE117" s="1978"/>
      <c r="AF117" s="1965"/>
      <c r="AG117" s="2624"/>
      <c r="AH117" s="2627"/>
      <c r="AI117" s="1975" t="s">
        <v>1733</v>
      </c>
      <c r="AJ117" s="1976"/>
      <c r="AK117" s="1977"/>
      <c r="AL117" s="1977"/>
      <c r="AM117" s="1977"/>
      <c r="AN117" s="1977"/>
      <c r="AO117" s="1977"/>
      <c r="AP117" s="1975" t="s">
        <v>1733</v>
      </c>
      <c r="AQ117" s="1976"/>
      <c r="AR117" s="1977"/>
      <c r="AS117" s="1977"/>
      <c r="AT117" s="1977"/>
      <c r="AU117" s="1977"/>
      <c r="AV117" s="1978"/>
      <c r="AW117" s="1965"/>
      <c r="AX117" s="1965"/>
      <c r="AY117" s="1971"/>
    </row>
    <row r="118" spans="2:51" s="1950" customFormat="1" thickBot="1">
      <c r="B118" s="2635"/>
      <c r="C118" s="2628"/>
      <c r="D118" s="2630"/>
      <c r="E118" s="2630"/>
      <c r="F118" s="2630"/>
      <c r="G118" s="2630"/>
      <c r="H118" s="1979" t="s">
        <v>1737</v>
      </c>
      <c r="I118" s="1980"/>
      <c r="J118" s="1980"/>
      <c r="K118" s="1980"/>
      <c r="L118" s="1980"/>
      <c r="M118" s="1980"/>
      <c r="N118" s="1981"/>
      <c r="O118" s="1965"/>
      <c r="P118" s="2639"/>
      <c r="Q118" s="2640"/>
      <c r="R118" s="1975" t="s">
        <v>1737</v>
      </c>
      <c r="S118" s="1976"/>
      <c r="T118" s="1977"/>
      <c r="U118" s="1977"/>
      <c r="V118" s="1977"/>
      <c r="W118" s="1977"/>
      <c r="X118" s="1978"/>
      <c r="Y118" s="1975" t="s">
        <v>1737</v>
      </c>
      <c r="Z118" s="1976"/>
      <c r="AA118" s="1977"/>
      <c r="AB118" s="1977"/>
      <c r="AC118" s="1977"/>
      <c r="AD118" s="1977"/>
      <c r="AE118" s="1978"/>
      <c r="AF118" s="1965"/>
      <c r="AG118" s="2639"/>
      <c r="AH118" s="2640"/>
      <c r="AI118" s="1975" t="s">
        <v>1737</v>
      </c>
      <c r="AJ118" s="1976"/>
      <c r="AK118" s="1977"/>
      <c r="AL118" s="1977"/>
      <c r="AM118" s="1977"/>
      <c r="AN118" s="1977"/>
      <c r="AO118" s="1977"/>
      <c r="AP118" s="1975" t="s">
        <v>1737</v>
      </c>
      <c r="AQ118" s="1976"/>
      <c r="AR118" s="1977"/>
      <c r="AS118" s="1977"/>
      <c r="AT118" s="1977"/>
      <c r="AU118" s="1977"/>
      <c r="AV118" s="1978"/>
      <c r="AW118" s="1965"/>
      <c r="AX118" s="1965"/>
      <c r="AY118" s="1971"/>
    </row>
    <row r="119" spans="2:51" s="1950" customFormat="1" ht="11.25">
      <c r="B119" s="2633">
        <v>23</v>
      </c>
      <c r="C119" s="2636" t="s">
        <v>2269</v>
      </c>
      <c r="D119" s="2638" t="s">
        <v>2235</v>
      </c>
      <c r="E119" s="2637" t="s">
        <v>1707</v>
      </c>
      <c r="F119" s="2637" t="s">
        <v>2260</v>
      </c>
      <c r="G119" s="2637" t="s">
        <v>2247</v>
      </c>
      <c r="H119" s="1962" t="s">
        <v>2212</v>
      </c>
      <c r="I119" s="1963"/>
      <c r="J119" s="1963"/>
      <c r="K119" s="1963"/>
      <c r="L119" s="1963"/>
      <c r="M119" s="1963"/>
      <c r="N119" s="1964"/>
      <c r="O119" s="1965"/>
      <c r="P119" s="2623">
        <v>23</v>
      </c>
      <c r="Q119" s="2626" t="s">
        <v>2269</v>
      </c>
      <c r="R119" s="1975" t="s">
        <v>2212</v>
      </c>
      <c r="S119" s="1976"/>
      <c r="T119" s="1977"/>
      <c r="U119" s="1977"/>
      <c r="V119" s="1977"/>
      <c r="W119" s="1977"/>
      <c r="X119" s="1978"/>
      <c r="Y119" s="1975" t="s">
        <v>2212</v>
      </c>
      <c r="Z119" s="1976"/>
      <c r="AA119" s="1977"/>
      <c r="AB119" s="1977"/>
      <c r="AC119" s="1977"/>
      <c r="AD119" s="1977"/>
      <c r="AE119" s="1978"/>
      <c r="AF119" s="1965"/>
      <c r="AG119" s="2623">
        <v>23</v>
      </c>
      <c r="AH119" s="2626" t="s">
        <v>2269</v>
      </c>
      <c r="AI119" s="1975" t="s">
        <v>2212</v>
      </c>
      <c r="AJ119" s="1976"/>
      <c r="AK119" s="1977"/>
      <c r="AL119" s="1977"/>
      <c r="AM119" s="1977"/>
      <c r="AN119" s="1977"/>
      <c r="AO119" s="1977"/>
      <c r="AP119" s="1975" t="s">
        <v>2212</v>
      </c>
      <c r="AQ119" s="1976"/>
      <c r="AR119" s="1977"/>
      <c r="AS119" s="1977"/>
      <c r="AT119" s="1977"/>
      <c r="AU119" s="1977"/>
      <c r="AV119" s="1978"/>
      <c r="AW119" s="1965"/>
      <c r="AX119" s="1965"/>
      <c r="AY119" s="1971"/>
    </row>
    <row r="120" spans="2:51" s="1950" customFormat="1" ht="11.25">
      <c r="B120" s="2634"/>
      <c r="C120" s="2627"/>
      <c r="D120" s="2638"/>
      <c r="E120" s="2638"/>
      <c r="F120" s="2638"/>
      <c r="G120" s="2638"/>
      <c r="H120" s="1972" t="s">
        <v>1729</v>
      </c>
      <c r="I120" s="1973"/>
      <c r="J120" s="1973"/>
      <c r="K120" s="1973"/>
      <c r="L120" s="1973"/>
      <c r="M120" s="1973"/>
      <c r="N120" s="1974"/>
      <c r="O120" s="1965"/>
      <c r="P120" s="2624"/>
      <c r="Q120" s="2627"/>
      <c r="R120" s="1975" t="s">
        <v>1729</v>
      </c>
      <c r="S120" s="1976"/>
      <c r="T120" s="1977"/>
      <c r="U120" s="1977"/>
      <c r="V120" s="1977"/>
      <c r="W120" s="1977"/>
      <c r="X120" s="1978"/>
      <c r="Y120" s="1975" t="s">
        <v>1729</v>
      </c>
      <c r="Z120" s="1976"/>
      <c r="AA120" s="1977"/>
      <c r="AB120" s="1977"/>
      <c r="AC120" s="1977"/>
      <c r="AD120" s="1977"/>
      <c r="AE120" s="1978"/>
      <c r="AF120" s="1965"/>
      <c r="AG120" s="2624"/>
      <c r="AH120" s="2627"/>
      <c r="AI120" s="1975" t="s">
        <v>1729</v>
      </c>
      <c r="AJ120" s="1976"/>
      <c r="AK120" s="1977"/>
      <c r="AL120" s="1977"/>
      <c r="AM120" s="1977"/>
      <c r="AN120" s="1977"/>
      <c r="AO120" s="1977"/>
      <c r="AP120" s="1975" t="s">
        <v>1729</v>
      </c>
      <c r="AQ120" s="1976"/>
      <c r="AR120" s="1977"/>
      <c r="AS120" s="1977"/>
      <c r="AT120" s="1977"/>
      <c r="AU120" s="1977"/>
      <c r="AV120" s="1978"/>
      <c r="AW120" s="1965"/>
      <c r="AX120" s="1965"/>
      <c r="AY120" s="1971"/>
    </row>
    <row r="121" spans="2:51" s="1950" customFormat="1" ht="11.25">
      <c r="B121" s="2634"/>
      <c r="C121" s="2627"/>
      <c r="D121" s="2629" t="s">
        <v>2249</v>
      </c>
      <c r="E121" s="2638"/>
      <c r="F121" s="2638"/>
      <c r="G121" s="2638"/>
      <c r="H121" s="1972" t="s">
        <v>1733</v>
      </c>
      <c r="I121" s="1973"/>
      <c r="J121" s="1973"/>
      <c r="K121" s="1973"/>
      <c r="L121" s="1973"/>
      <c r="M121" s="1973"/>
      <c r="N121" s="1974"/>
      <c r="O121" s="1965"/>
      <c r="P121" s="2624"/>
      <c r="Q121" s="2627"/>
      <c r="R121" s="1975" t="s">
        <v>1733</v>
      </c>
      <c r="S121" s="1976"/>
      <c r="T121" s="1977"/>
      <c r="U121" s="1977"/>
      <c r="V121" s="1977"/>
      <c r="W121" s="1977"/>
      <c r="X121" s="1978"/>
      <c r="Y121" s="1975" t="s">
        <v>1733</v>
      </c>
      <c r="Z121" s="1976"/>
      <c r="AA121" s="1977"/>
      <c r="AB121" s="1977"/>
      <c r="AC121" s="1977"/>
      <c r="AD121" s="1977"/>
      <c r="AE121" s="1978"/>
      <c r="AF121" s="1965"/>
      <c r="AG121" s="2624"/>
      <c r="AH121" s="2627"/>
      <c r="AI121" s="1975" t="s">
        <v>1733</v>
      </c>
      <c r="AJ121" s="1976"/>
      <c r="AK121" s="1977"/>
      <c r="AL121" s="1977"/>
      <c r="AM121" s="1977"/>
      <c r="AN121" s="1977"/>
      <c r="AO121" s="1977"/>
      <c r="AP121" s="1975" t="s">
        <v>1733</v>
      </c>
      <c r="AQ121" s="1976"/>
      <c r="AR121" s="1977"/>
      <c r="AS121" s="1977"/>
      <c r="AT121" s="1977"/>
      <c r="AU121" s="1977"/>
      <c r="AV121" s="1978"/>
      <c r="AW121" s="1965"/>
      <c r="AX121" s="1965"/>
      <c r="AY121" s="1971"/>
    </row>
    <row r="122" spans="2:51" s="1950" customFormat="1" thickBot="1">
      <c r="B122" s="2635"/>
      <c r="C122" s="2628"/>
      <c r="D122" s="2630"/>
      <c r="E122" s="2630"/>
      <c r="F122" s="2630"/>
      <c r="G122" s="2630"/>
      <c r="H122" s="1979" t="s">
        <v>1737</v>
      </c>
      <c r="I122" s="1980"/>
      <c r="J122" s="1980"/>
      <c r="K122" s="1980"/>
      <c r="L122" s="1980"/>
      <c r="M122" s="1980"/>
      <c r="N122" s="1981"/>
      <c r="O122" s="1965"/>
      <c r="P122" s="2639"/>
      <c r="Q122" s="2640"/>
      <c r="R122" s="1975" t="s">
        <v>1737</v>
      </c>
      <c r="S122" s="1976"/>
      <c r="T122" s="1977"/>
      <c r="U122" s="1977"/>
      <c r="V122" s="1977"/>
      <c r="W122" s="1977"/>
      <c r="X122" s="1978"/>
      <c r="Y122" s="1975" t="s">
        <v>1737</v>
      </c>
      <c r="Z122" s="1976"/>
      <c r="AA122" s="1977"/>
      <c r="AB122" s="1977"/>
      <c r="AC122" s="1977"/>
      <c r="AD122" s="1977"/>
      <c r="AE122" s="1978"/>
      <c r="AF122" s="1965"/>
      <c r="AG122" s="2639"/>
      <c r="AH122" s="2640"/>
      <c r="AI122" s="1975" t="s">
        <v>1737</v>
      </c>
      <c r="AJ122" s="1976"/>
      <c r="AK122" s="1977"/>
      <c r="AL122" s="1977"/>
      <c r="AM122" s="1977"/>
      <c r="AN122" s="1977"/>
      <c r="AO122" s="1977"/>
      <c r="AP122" s="1975" t="s">
        <v>1737</v>
      </c>
      <c r="AQ122" s="1976"/>
      <c r="AR122" s="1977"/>
      <c r="AS122" s="1977"/>
      <c r="AT122" s="1977"/>
      <c r="AU122" s="1977"/>
      <c r="AV122" s="1978"/>
      <c r="AW122" s="1965"/>
      <c r="AX122" s="1965"/>
      <c r="AY122" s="1971"/>
    </row>
    <row r="123" spans="2:51" s="1950" customFormat="1" ht="11.25">
      <c r="B123" s="2633">
        <v>26</v>
      </c>
      <c r="C123" s="2636" t="s">
        <v>2270</v>
      </c>
      <c r="D123" s="2637" t="s">
        <v>2271</v>
      </c>
      <c r="E123" s="2637" t="s">
        <v>2236</v>
      </c>
      <c r="F123" s="2637" t="s">
        <v>2237</v>
      </c>
      <c r="G123" s="2637" t="s">
        <v>2242</v>
      </c>
      <c r="H123" s="1962" t="s">
        <v>2212</v>
      </c>
      <c r="I123" s="1963"/>
      <c r="J123" s="1963"/>
      <c r="K123" s="1963"/>
      <c r="L123" s="1963"/>
      <c r="M123" s="1963"/>
      <c r="N123" s="1964"/>
      <c r="O123" s="1982"/>
      <c r="P123" s="2623">
        <v>26</v>
      </c>
      <c r="Q123" s="2626" t="s">
        <v>2270</v>
      </c>
      <c r="R123" s="1975" t="s">
        <v>2212</v>
      </c>
      <c r="S123" s="1976"/>
      <c r="T123" s="1983"/>
      <c r="U123" s="1983"/>
      <c r="V123" s="1983"/>
      <c r="W123" s="1983"/>
      <c r="X123" s="1984"/>
      <c r="Y123" s="1975" t="s">
        <v>2212</v>
      </c>
      <c r="Z123" s="1976"/>
      <c r="AA123" s="1983"/>
      <c r="AB123" s="1983"/>
      <c r="AC123" s="1983"/>
      <c r="AD123" s="1983"/>
      <c r="AE123" s="1984"/>
      <c r="AF123" s="1982"/>
      <c r="AG123" s="2623">
        <v>26</v>
      </c>
      <c r="AH123" s="2626" t="s">
        <v>2270</v>
      </c>
      <c r="AI123" s="1975" t="s">
        <v>2212</v>
      </c>
      <c r="AJ123" s="1976"/>
      <c r="AK123" s="1977"/>
      <c r="AL123" s="1977"/>
      <c r="AM123" s="1977"/>
      <c r="AN123" s="1977"/>
      <c r="AO123" s="1977"/>
      <c r="AP123" s="1975" t="s">
        <v>2212</v>
      </c>
      <c r="AQ123" s="1976"/>
      <c r="AR123" s="1977"/>
      <c r="AS123" s="1977"/>
      <c r="AT123" s="1977"/>
      <c r="AU123" s="1977"/>
      <c r="AV123" s="1978"/>
      <c r="AW123" s="1965"/>
      <c r="AX123" s="1965"/>
      <c r="AY123" s="1971"/>
    </row>
    <row r="124" spans="2:51" s="1950" customFormat="1" ht="11.25">
      <c r="B124" s="2634"/>
      <c r="C124" s="2627"/>
      <c r="D124" s="2638"/>
      <c r="E124" s="2638"/>
      <c r="F124" s="2638"/>
      <c r="G124" s="2638"/>
      <c r="H124" s="1972" t="s">
        <v>1729</v>
      </c>
      <c r="I124" s="1973"/>
      <c r="J124" s="1973"/>
      <c r="K124" s="1973"/>
      <c r="L124" s="1973"/>
      <c r="M124" s="1973"/>
      <c r="N124" s="1974"/>
      <c r="O124" s="1982"/>
      <c r="P124" s="2624"/>
      <c r="Q124" s="2627"/>
      <c r="R124" s="1975" t="s">
        <v>1729</v>
      </c>
      <c r="S124" s="1976"/>
      <c r="T124" s="1983"/>
      <c r="U124" s="1983"/>
      <c r="V124" s="1983"/>
      <c r="W124" s="1983"/>
      <c r="X124" s="1984"/>
      <c r="Y124" s="1975" t="s">
        <v>1729</v>
      </c>
      <c r="Z124" s="1976"/>
      <c r="AA124" s="1983"/>
      <c r="AB124" s="1983"/>
      <c r="AC124" s="1983"/>
      <c r="AD124" s="1983"/>
      <c r="AE124" s="1984"/>
      <c r="AF124" s="1982"/>
      <c r="AG124" s="2624"/>
      <c r="AH124" s="2627"/>
      <c r="AI124" s="1975" t="s">
        <v>1729</v>
      </c>
      <c r="AJ124" s="1976"/>
      <c r="AK124" s="1977"/>
      <c r="AL124" s="1977"/>
      <c r="AM124" s="1977"/>
      <c r="AN124" s="1977"/>
      <c r="AO124" s="1977"/>
      <c r="AP124" s="1975" t="s">
        <v>1729</v>
      </c>
      <c r="AQ124" s="1976"/>
      <c r="AR124" s="1977"/>
      <c r="AS124" s="1977"/>
      <c r="AT124" s="1977"/>
      <c r="AU124" s="1977"/>
      <c r="AV124" s="1978"/>
      <c r="AW124" s="1965"/>
      <c r="AX124" s="1965"/>
      <c r="AY124" s="1971"/>
    </row>
    <row r="125" spans="2:51" s="1950" customFormat="1" ht="11.25">
      <c r="B125" s="2634"/>
      <c r="C125" s="2627"/>
      <c r="D125" s="2629" t="s">
        <v>2239</v>
      </c>
      <c r="E125" s="2638"/>
      <c r="F125" s="2638"/>
      <c r="G125" s="2638"/>
      <c r="H125" s="1972" t="s">
        <v>1733</v>
      </c>
      <c r="I125" s="1973"/>
      <c r="J125" s="1973"/>
      <c r="K125" s="1973"/>
      <c r="L125" s="1973"/>
      <c r="M125" s="1973"/>
      <c r="N125" s="1974"/>
      <c r="O125" s="1982"/>
      <c r="P125" s="2624"/>
      <c r="Q125" s="2627"/>
      <c r="R125" s="1975" t="s">
        <v>1733</v>
      </c>
      <c r="S125" s="1976"/>
      <c r="T125" s="1983"/>
      <c r="U125" s="1983"/>
      <c r="V125" s="1983"/>
      <c r="W125" s="1983"/>
      <c r="X125" s="1984"/>
      <c r="Y125" s="1975" t="s">
        <v>1733</v>
      </c>
      <c r="Z125" s="1976"/>
      <c r="AA125" s="1983"/>
      <c r="AB125" s="1983"/>
      <c r="AC125" s="1983"/>
      <c r="AD125" s="1983"/>
      <c r="AE125" s="1984"/>
      <c r="AF125" s="1982"/>
      <c r="AG125" s="2624"/>
      <c r="AH125" s="2627"/>
      <c r="AI125" s="1975" t="s">
        <v>1733</v>
      </c>
      <c r="AJ125" s="1976"/>
      <c r="AK125" s="1977"/>
      <c r="AL125" s="1977"/>
      <c r="AM125" s="1977"/>
      <c r="AN125" s="1977"/>
      <c r="AO125" s="1977"/>
      <c r="AP125" s="1975" t="s">
        <v>1733</v>
      </c>
      <c r="AQ125" s="1976"/>
      <c r="AR125" s="1977"/>
      <c r="AS125" s="1977"/>
      <c r="AT125" s="1977"/>
      <c r="AU125" s="1977"/>
      <c r="AV125" s="1978"/>
      <c r="AW125" s="1965"/>
      <c r="AX125" s="1965"/>
      <c r="AY125" s="1971"/>
    </row>
    <row r="126" spans="2:51" s="1950" customFormat="1" thickBot="1">
      <c r="B126" s="2635"/>
      <c r="C126" s="2628"/>
      <c r="D126" s="2630"/>
      <c r="E126" s="2630"/>
      <c r="F126" s="2630"/>
      <c r="G126" s="2630"/>
      <c r="H126" s="1979" t="s">
        <v>1737</v>
      </c>
      <c r="I126" s="1980"/>
      <c r="J126" s="1980"/>
      <c r="K126" s="1980"/>
      <c r="L126" s="1980"/>
      <c r="M126" s="1980"/>
      <c r="N126" s="1981"/>
      <c r="O126" s="1982"/>
      <c r="P126" s="2639"/>
      <c r="Q126" s="2640"/>
      <c r="R126" s="1975" t="s">
        <v>1737</v>
      </c>
      <c r="S126" s="1976"/>
      <c r="T126" s="1983"/>
      <c r="U126" s="1983"/>
      <c r="V126" s="1983"/>
      <c r="W126" s="1983"/>
      <c r="X126" s="1984"/>
      <c r="Y126" s="1975" t="s">
        <v>1737</v>
      </c>
      <c r="Z126" s="1976"/>
      <c r="AA126" s="1983"/>
      <c r="AB126" s="1983"/>
      <c r="AC126" s="1983"/>
      <c r="AD126" s="1983"/>
      <c r="AE126" s="1984"/>
      <c r="AF126" s="1982"/>
      <c r="AG126" s="2639"/>
      <c r="AH126" s="2640"/>
      <c r="AI126" s="1975" t="s">
        <v>1737</v>
      </c>
      <c r="AJ126" s="1976"/>
      <c r="AK126" s="1977"/>
      <c r="AL126" s="1977"/>
      <c r="AM126" s="1977"/>
      <c r="AN126" s="1977"/>
      <c r="AO126" s="1977"/>
      <c r="AP126" s="1975" t="s">
        <v>1737</v>
      </c>
      <c r="AQ126" s="1976"/>
      <c r="AR126" s="1977"/>
      <c r="AS126" s="1977"/>
      <c r="AT126" s="1977"/>
      <c r="AU126" s="1977"/>
      <c r="AV126" s="1978"/>
      <c r="AW126" s="1965"/>
      <c r="AX126" s="1965"/>
      <c r="AY126" s="1971"/>
    </row>
    <row r="127" spans="2:51" s="1950" customFormat="1" ht="11.25" customHeight="1">
      <c r="B127" s="2633">
        <v>9</v>
      </c>
      <c r="C127" s="2636" t="s">
        <v>2272</v>
      </c>
      <c r="D127" s="2637" t="s">
        <v>2271</v>
      </c>
      <c r="E127" s="2637" t="s">
        <v>2241</v>
      </c>
      <c r="F127" s="2637" t="s">
        <v>2237</v>
      </c>
      <c r="G127" s="2637" t="s">
        <v>2242</v>
      </c>
      <c r="H127" s="1962" t="s">
        <v>2212</v>
      </c>
      <c r="I127" s="1963"/>
      <c r="J127" s="1963"/>
      <c r="K127" s="1963"/>
      <c r="L127" s="1963"/>
      <c r="M127" s="1963"/>
      <c r="N127" s="1964"/>
      <c r="O127" s="1965"/>
      <c r="P127" s="2623">
        <v>9</v>
      </c>
      <c r="Q127" s="2626" t="s">
        <v>2272</v>
      </c>
      <c r="R127" s="1975" t="s">
        <v>2212</v>
      </c>
      <c r="S127" s="1976"/>
      <c r="T127" s="1977"/>
      <c r="U127" s="1977"/>
      <c r="V127" s="1977"/>
      <c r="W127" s="1977"/>
      <c r="X127" s="1978"/>
      <c r="Y127" s="1975" t="s">
        <v>2212</v>
      </c>
      <c r="Z127" s="1976"/>
      <c r="AA127" s="1977"/>
      <c r="AB127" s="1977"/>
      <c r="AC127" s="1977"/>
      <c r="AD127" s="1977"/>
      <c r="AE127" s="1978"/>
      <c r="AF127" s="1965"/>
      <c r="AG127" s="2623">
        <v>9</v>
      </c>
      <c r="AH127" s="2626" t="s">
        <v>2272</v>
      </c>
      <c r="AI127" s="1975" t="s">
        <v>2212</v>
      </c>
      <c r="AJ127" s="1976"/>
      <c r="AK127" s="1977"/>
      <c r="AL127" s="1977"/>
      <c r="AM127" s="1977"/>
      <c r="AN127" s="1977"/>
      <c r="AO127" s="1977"/>
      <c r="AP127" s="1975" t="s">
        <v>2212</v>
      </c>
      <c r="AQ127" s="1976"/>
      <c r="AR127" s="1977"/>
      <c r="AS127" s="1977"/>
      <c r="AT127" s="1977"/>
      <c r="AU127" s="1977"/>
      <c r="AV127" s="1978"/>
      <c r="AW127" s="1965"/>
      <c r="AX127" s="1965"/>
      <c r="AY127" s="1971"/>
    </row>
    <row r="128" spans="2:51" s="1950" customFormat="1" ht="11.25">
      <c r="B128" s="2634"/>
      <c r="C128" s="2627"/>
      <c r="D128" s="2638"/>
      <c r="E128" s="2638"/>
      <c r="F128" s="2638"/>
      <c r="G128" s="2638"/>
      <c r="H128" s="1972" t="s">
        <v>1729</v>
      </c>
      <c r="I128" s="1973"/>
      <c r="J128" s="1973"/>
      <c r="K128" s="1973"/>
      <c r="L128" s="1973"/>
      <c r="M128" s="1973"/>
      <c r="N128" s="1974"/>
      <c r="O128" s="1965"/>
      <c r="P128" s="2624"/>
      <c r="Q128" s="2627"/>
      <c r="R128" s="1975" t="s">
        <v>1729</v>
      </c>
      <c r="S128" s="1976"/>
      <c r="T128" s="1977"/>
      <c r="U128" s="1977"/>
      <c r="V128" s="1977"/>
      <c r="W128" s="1977"/>
      <c r="X128" s="1978"/>
      <c r="Y128" s="1975" t="s">
        <v>1729</v>
      </c>
      <c r="Z128" s="1976"/>
      <c r="AA128" s="1977"/>
      <c r="AB128" s="1977"/>
      <c r="AC128" s="1977"/>
      <c r="AD128" s="1977"/>
      <c r="AE128" s="1978"/>
      <c r="AF128" s="1965"/>
      <c r="AG128" s="2624"/>
      <c r="AH128" s="2627"/>
      <c r="AI128" s="1975" t="s">
        <v>1729</v>
      </c>
      <c r="AJ128" s="1976"/>
      <c r="AK128" s="1977"/>
      <c r="AL128" s="1977"/>
      <c r="AM128" s="1977"/>
      <c r="AN128" s="1977"/>
      <c r="AO128" s="1977"/>
      <c r="AP128" s="1975" t="s">
        <v>1729</v>
      </c>
      <c r="AQ128" s="1976"/>
      <c r="AR128" s="1977"/>
      <c r="AS128" s="1977"/>
      <c r="AT128" s="1977"/>
      <c r="AU128" s="1977"/>
      <c r="AV128" s="1978"/>
      <c r="AW128" s="1965"/>
      <c r="AX128" s="1965"/>
      <c r="AY128" s="1971"/>
    </row>
    <row r="129" spans="2:52" s="1950" customFormat="1" ht="11.25">
      <c r="B129" s="2634"/>
      <c r="C129" s="2627"/>
      <c r="D129" s="2629" t="s">
        <v>2249</v>
      </c>
      <c r="E129" s="2638"/>
      <c r="F129" s="2638"/>
      <c r="G129" s="2638"/>
      <c r="H129" s="1972" t="s">
        <v>1733</v>
      </c>
      <c r="I129" s="1973"/>
      <c r="J129" s="1973"/>
      <c r="K129" s="1973"/>
      <c r="L129" s="1973"/>
      <c r="M129" s="1973"/>
      <c r="N129" s="1974"/>
      <c r="O129" s="1965"/>
      <c r="P129" s="2624"/>
      <c r="Q129" s="2627"/>
      <c r="R129" s="1975" t="s">
        <v>1733</v>
      </c>
      <c r="S129" s="1976"/>
      <c r="T129" s="1977"/>
      <c r="U129" s="1977"/>
      <c r="V129" s="1977"/>
      <c r="W129" s="1977"/>
      <c r="X129" s="1978"/>
      <c r="Y129" s="1975" t="s">
        <v>1733</v>
      </c>
      <c r="Z129" s="1976"/>
      <c r="AA129" s="1977"/>
      <c r="AB129" s="1977"/>
      <c r="AC129" s="1977"/>
      <c r="AD129" s="1977"/>
      <c r="AE129" s="1978"/>
      <c r="AF129" s="1965"/>
      <c r="AG129" s="2624"/>
      <c r="AH129" s="2627"/>
      <c r="AI129" s="1975" t="s">
        <v>1733</v>
      </c>
      <c r="AJ129" s="1976"/>
      <c r="AK129" s="1977"/>
      <c r="AL129" s="1977"/>
      <c r="AM129" s="1977"/>
      <c r="AN129" s="1977"/>
      <c r="AO129" s="1977"/>
      <c r="AP129" s="1975" t="s">
        <v>1733</v>
      </c>
      <c r="AQ129" s="1976"/>
      <c r="AR129" s="1977"/>
      <c r="AS129" s="1977"/>
      <c r="AT129" s="1977"/>
      <c r="AU129" s="1977"/>
      <c r="AV129" s="1978"/>
      <c r="AW129" s="1965"/>
      <c r="AX129" s="1965"/>
      <c r="AY129" s="1971"/>
    </row>
    <row r="130" spans="2:52" s="1950" customFormat="1" thickBot="1">
      <c r="B130" s="2635"/>
      <c r="C130" s="2628"/>
      <c r="D130" s="2630"/>
      <c r="E130" s="2630"/>
      <c r="F130" s="2630"/>
      <c r="G130" s="2630"/>
      <c r="H130" s="1979" t="s">
        <v>1737</v>
      </c>
      <c r="I130" s="1980"/>
      <c r="J130" s="1980"/>
      <c r="K130" s="1980"/>
      <c r="L130" s="1980"/>
      <c r="M130" s="1980"/>
      <c r="N130" s="1981"/>
      <c r="O130" s="1965"/>
      <c r="P130" s="2639"/>
      <c r="Q130" s="2640"/>
      <c r="R130" s="1975" t="s">
        <v>1737</v>
      </c>
      <c r="S130" s="1976"/>
      <c r="T130" s="1977"/>
      <c r="U130" s="1977"/>
      <c r="V130" s="1977"/>
      <c r="W130" s="1977"/>
      <c r="X130" s="1978"/>
      <c r="Y130" s="1975" t="s">
        <v>1737</v>
      </c>
      <c r="Z130" s="1976"/>
      <c r="AA130" s="1977"/>
      <c r="AB130" s="1977"/>
      <c r="AC130" s="1977"/>
      <c r="AD130" s="1977"/>
      <c r="AE130" s="1978"/>
      <c r="AF130" s="1965"/>
      <c r="AG130" s="2639"/>
      <c r="AH130" s="2640"/>
      <c r="AI130" s="1975" t="s">
        <v>1737</v>
      </c>
      <c r="AJ130" s="1976"/>
      <c r="AK130" s="1977"/>
      <c r="AL130" s="1977"/>
      <c r="AM130" s="1977"/>
      <c r="AN130" s="1977"/>
      <c r="AO130" s="1977"/>
      <c r="AP130" s="1975" t="s">
        <v>1737</v>
      </c>
      <c r="AQ130" s="1976"/>
      <c r="AR130" s="1977"/>
      <c r="AS130" s="1977"/>
      <c r="AT130" s="1977"/>
      <c r="AU130" s="1977"/>
      <c r="AV130" s="1978"/>
      <c r="AW130" s="1965"/>
      <c r="AX130" s="1965"/>
      <c r="AY130" s="1971"/>
    </row>
    <row r="131" spans="2:52" s="1987" customFormat="1" ht="11.25">
      <c r="B131" s="2633">
        <v>10</v>
      </c>
      <c r="C131" s="2636" t="s">
        <v>2273</v>
      </c>
      <c r="D131" s="2637" t="s">
        <v>2271</v>
      </c>
      <c r="E131" s="2637" t="s">
        <v>2241</v>
      </c>
      <c r="F131" s="2637" t="s">
        <v>2237</v>
      </c>
      <c r="G131" s="2637" t="s">
        <v>2242</v>
      </c>
      <c r="H131" s="1962" t="s">
        <v>2212</v>
      </c>
      <c r="I131" s="1963"/>
      <c r="J131" s="1963"/>
      <c r="K131" s="1963"/>
      <c r="L131" s="1963"/>
      <c r="M131" s="1963"/>
      <c r="N131" s="1964"/>
      <c r="O131" s="1965"/>
      <c r="P131" s="2623">
        <v>10</v>
      </c>
      <c r="Q131" s="2626" t="s">
        <v>2273</v>
      </c>
      <c r="R131" s="1975" t="s">
        <v>2212</v>
      </c>
      <c r="S131" s="1985"/>
      <c r="T131" s="1977"/>
      <c r="U131" s="1977"/>
      <c r="V131" s="1977"/>
      <c r="W131" s="1977"/>
      <c r="X131" s="1978"/>
      <c r="Y131" s="1975" t="s">
        <v>2212</v>
      </c>
      <c r="Z131" s="1986"/>
      <c r="AA131" s="1977"/>
      <c r="AB131" s="1977"/>
      <c r="AC131" s="1977"/>
      <c r="AD131" s="1977"/>
      <c r="AE131" s="1978"/>
      <c r="AF131" s="1965"/>
      <c r="AG131" s="2623">
        <v>10</v>
      </c>
      <c r="AH131" s="2626" t="s">
        <v>2273</v>
      </c>
      <c r="AI131" s="1975" t="s">
        <v>2212</v>
      </c>
      <c r="AJ131" s="1985"/>
      <c r="AK131" s="1977"/>
      <c r="AL131" s="1977"/>
      <c r="AM131" s="1977"/>
      <c r="AN131" s="1977"/>
      <c r="AO131" s="1977"/>
      <c r="AP131" s="1975" t="s">
        <v>2212</v>
      </c>
      <c r="AQ131" s="1986"/>
      <c r="AR131" s="1977"/>
      <c r="AS131" s="1977"/>
      <c r="AT131" s="1977"/>
      <c r="AU131" s="1977"/>
      <c r="AV131" s="1978"/>
      <c r="AW131" s="1965"/>
      <c r="AX131" s="1965"/>
      <c r="AY131" s="1971"/>
      <c r="AZ131" s="1950"/>
    </row>
    <row r="132" spans="2:52" s="1987" customFormat="1" ht="11.25">
      <c r="B132" s="2634"/>
      <c r="C132" s="2627"/>
      <c r="D132" s="2638"/>
      <c r="E132" s="2638"/>
      <c r="F132" s="2638"/>
      <c r="G132" s="2638"/>
      <c r="H132" s="1972" t="s">
        <v>1729</v>
      </c>
      <c r="I132" s="1973"/>
      <c r="J132" s="1973"/>
      <c r="K132" s="1973"/>
      <c r="L132" s="1973"/>
      <c r="M132" s="1973"/>
      <c r="N132" s="1974"/>
      <c r="O132" s="1965"/>
      <c r="P132" s="2624"/>
      <c r="Q132" s="2627"/>
      <c r="R132" s="1975" t="s">
        <v>1729</v>
      </c>
      <c r="S132" s="1985"/>
      <c r="T132" s="1977"/>
      <c r="U132" s="1977"/>
      <c r="V132" s="1977"/>
      <c r="W132" s="1977"/>
      <c r="X132" s="1978"/>
      <c r="Y132" s="1975" t="s">
        <v>1729</v>
      </c>
      <c r="Z132" s="1986"/>
      <c r="AA132" s="1977"/>
      <c r="AB132" s="1977"/>
      <c r="AC132" s="1977"/>
      <c r="AD132" s="1977"/>
      <c r="AE132" s="1978"/>
      <c r="AF132" s="1965"/>
      <c r="AG132" s="2624"/>
      <c r="AH132" s="2627"/>
      <c r="AI132" s="1975" t="s">
        <v>1729</v>
      </c>
      <c r="AJ132" s="1985"/>
      <c r="AK132" s="1977"/>
      <c r="AL132" s="1977"/>
      <c r="AM132" s="1977"/>
      <c r="AN132" s="1977"/>
      <c r="AO132" s="1977"/>
      <c r="AP132" s="1975" t="s">
        <v>1729</v>
      </c>
      <c r="AQ132" s="1986"/>
      <c r="AR132" s="1977"/>
      <c r="AS132" s="1977"/>
      <c r="AT132" s="1977"/>
      <c r="AU132" s="1977"/>
      <c r="AV132" s="1978"/>
      <c r="AW132" s="1965"/>
      <c r="AX132" s="1965"/>
      <c r="AY132" s="1971"/>
      <c r="AZ132" s="1950"/>
    </row>
    <row r="133" spans="2:52" s="1987" customFormat="1" ht="11.25">
      <c r="B133" s="2634"/>
      <c r="C133" s="2627"/>
      <c r="D133" s="2629" t="s">
        <v>2249</v>
      </c>
      <c r="E133" s="2638"/>
      <c r="F133" s="2638"/>
      <c r="G133" s="2638"/>
      <c r="H133" s="1972" t="s">
        <v>1733</v>
      </c>
      <c r="I133" s="1973"/>
      <c r="J133" s="1973"/>
      <c r="K133" s="1973"/>
      <c r="L133" s="1973"/>
      <c r="M133" s="1973"/>
      <c r="N133" s="1974"/>
      <c r="O133" s="1965"/>
      <c r="P133" s="2624"/>
      <c r="Q133" s="2627"/>
      <c r="R133" s="1975" t="s">
        <v>1733</v>
      </c>
      <c r="S133" s="1985"/>
      <c r="T133" s="1977"/>
      <c r="U133" s="1977"/>
      <c r="V133" s="1977"/>
      <c r="W133" s="1977"/>
      <c r="X133" s="1978"/>
      <c r="Y133" s="1975" t="s">
        <v>1733</v>
      </c>
      <c r="Z133" s="1986"/>
      <c r="AA133" s="1977"/>
      <c r="AB133" s="1977"/>
      <c r="AC133" s="1977"/>
      <c r="AD133" s="1977"/>
      <c r="AE133" s="1978"/>
      <c r="AF133" s="1965"/>
      <c r="AG133" s="2624"/>
      <c r="AH133" s="2627"/>
      <c r="AI133" s="1975" t="s">
        <v>1733</v>
      </c>
      <c r="AJ133" s="1985"/>
      <c r="AK133" s="1977"/>
      <c r="AL133" s="1977"/>
      <c r="AM133" s="1977"/>
      <c r="AN133" s="1977"/>
      <c r="AO133" s="1977"/>
      <c r="AP133" s="1975" t="s">
        <v>1733</v>
      </c>
      <c r="AQ133" s="1986"/>
      <c r="AR133" s="1977"/>
      <c r="AS133" s="1977"/>
      <c r="AT133" s="1977"/>
      <c r="AU133" s="1977"/>
      <c r="AV133" s="1978"/>
      <c r="AW133" s="1965"/>
      <c r="AX133" s="1965"/>
      <c r="AY133" s="1971"/>
      <c r="AZ133" s="1950"/>
    </row>
    <row r="134" spans="2:52" s="1987" customFormat="1" thickBot="1">
      <c r="B134" s="2635"/>
      <c r="C134" s="2628"/>
      <c r="D134" s="2630"/>
      <c r="E134" s="2630"/>
      <c r="F134" s="2630"/>
      <c r="G134" s="2630"/>
      <c r="H134" s="1979" t="s">
        <v>1737</v>
      </c>
      <c r="I134" s="1980"/>
      <c r="J134" s="1980"/>
      <c r="K134" s="1980"/>
      <c r="L134" s="1980"/>
      <c r="M134" s="1980"/>
      <c r="N134" s="1981"/>
      <c r="O134" s="1965"/>
      <c r="P134" s="2639"/>
      <c r="Q134" s="2640"/>
      <c r="R134" s="1975" t="s">
        <v>1737</v>
      </c>
      <c r="S134" s="1985"/>
      <c r="T134" s="1977"/>
      <c r="U134" s="1977"/>
      <c r="V134" s="1977"/>
      <c r="W134" s="1977"/>
      <c r="X134" s="1978"/>
      <c r="Y134" s="1975" t="s">
        <v>1737</v>
      </c>
      <c r="Z134" s="1986"/>
      <c r="AA134" s="1977"/>
      <c r="AB134" s="1977"/>
      <c r="AC134" s="1977"/>
      <c r="AD134" s="1977"/>
      <c r="AE134" s="1978"/>
      <c r="AF134" s="1965"/>
      <c r="AG134" s="2639"/>
      <c r="AH134" s="2640"/>
      <c r="AI134" s="1975" t="s">
        <v>1737</v>
      </c>
      <c r="AJ134" s="1985"/>
      <c r="AK134" s="1977"/>
      <c r="AL134" s="1977"/>
      <c r="AM134" s="1977"/>
      <c r="AN134" s="1977"/>
      <c r="AO134" s="1977"/>
      <c r="AP134" s="1975" t="s">
        <v>1737</v>
      </c>
      <c r="AQ134" s="1986"/>
      <c r="AR134" s="1977"/>
      <c r="AS134" s="1977"/>
      <c r="AT134" s="1977"/>
      <c r="AU134" s="1977"/>
      <c r="AV134" s="1978"/>
      <c r="AW134" s="1965"/>
      <c r="AX134" s="1965"/>
      <c r="AY134" s="1971"/>
      <c r="AZ134" s="1950"/>
    </row>
    <row r="135" spans="2:52" s="1987" customFormat="1" ht="11.25" customHeight="1">
      <c r="B135" s="2633">
        <v>12</v>
      </c>
      <c r="C135" s="2636" t="s">
        <v>2274</v>
      </c>
      <c r="D135" s="2637" t="s">
        <v>2271</v>
      </c>
      <c r="E135" s="2637" t="s">
        <v>2241</v>
      </c>
      <c r="F135" s="2637" t="s">
        <v>2237</v>
      </c>
      <c r="G135" s="2637" t="s">
        <v>2242</v>
      </c>
      <c r="H135" s="1962" t="s">
        <v>2212</v>
      </c>
      <c r="I135" s="1963"/>
      <c r="J135" s="1963"/>
      <c r="K135" s="1963"/>
      <c r="L135" s="1963"/>
      <c r="M135" s="1963"/>
      <c r="N135" s="1964"/>
      <c r="O135" s="1965"/>
      <c r="P135" s="2623">
        <v>12</v>
      </c>
      <c r="Q135" s="2626" t="s">
        <v>2274</v>
      </c>
      <c r="R135" s="1975" t="s">
        <v>2212</v>
      </c>
      <c r="S135" s="1985"/>
      <c r="T135" s="1977"/>
      <c r="U135" s="1977"/>
      <c r="V135" s="1977"/>
      <c r="W135" s="1977"/>
      <c r="X135" s="1978"/>
      <c r="Y135" s="1975" t="s">
        <v>2212</v>
      </c>
      <c r="Z135" s="1985"/>
      <c r="AA135" s="1977"/>
      <c r="AB135" s="1977"/>
      <c r="AC135" s="1977"/>
      <c r="AD135" s="1977"/>
      <c r="AE135" s="1978"/>
      <c r="AF135" s="1965"/>
      <c r="AG135" s="2623">
        <v>12</v>
      </c>
      <c r="AH135" s="2626" t="s">
        <v>2274</v>
      </c>
      <c r="AI135" s="1975" t="s">
        <v>2212</v>
      </c>
      <c r="AJ135" s="1985"/>
      <c r="AK135" s="1977"/>
      <c r="AL135" s="1977"/>
      <c r="AM135" s="1977"/>
      <c r="AN135" s="1977"/>
      <c r="AO135" s="1977"/>
      <c r="AP135" s="1975" t="s">
        <v>2212</v>
      </c>
      <c r="AQ135" s="1985"/>
      <c r="AR135" s="1977"/>
      <c r="AS135" s="1977"/>
      <c r="AT135" s="1977"/>
      <c r="AU135" s="1977"/>
      <c r="AV135" s="1978"/>
      <c r="AW135" s="1965"/>
      <c r="AX135" s="1965"/>
      <c r="AY135" s="1971"/>
      <c r="AZ135" s="1950"/>
    </row>
    <row r="136" spans="2:52" s="1987" customFormat="1" ht="11.25">
      <c r="B136" s="2634"/>
      <c r="C136" s="2627"/>
      <c r="D136" s="2638"/>
      <c r="E136" s="2638"/>
      <c r="F136" s="2638"/>
      <c r="G136" s="2638"/>
      <c r="H136" s="1972" t="s">
        <v>1729</v>
      </c>
      <c r="I136" s="1973"/>
      <c r="J136" s="1973"/>
      <c r="K136" s="1973"/>
      <c r="L136" s="1973"/>
      <c r="M136" s="1973"/>
      <c r="N136" s="1974"/>
      <c r="O136" s="1965"/>
      <c r="P136" s="2624"/>
      <c r="Q136" s="2627"/>
      <c r="R136" s="1975" t="s">
        <v>1729</v>
      </c>
      <c r="S136" s="1985"/>
      <c r="T136" s="1977"/>
      <c r="U136" s="1977"/>
      <c r="V136" s="1977"/>
      <c r="W136" s="1977"/>
      <c r="X136" s="1978"/>
      <c r="Y136" s="1975" t="s">
        <v>1729</v>
      </c>
      <c r="Z136" s="1985"/>
      <c r="AA136" s="1977"/>
      <c r="AB136" s="1977"/>
      <c r="AC136" s="1977"/>
      <c r="AD136" s="1977"/>
      <c r="AE136" s="1978"/>
      <c r="AF136" s="1965"/>
      <c r="AG136" s="2624"/>
      <c r="AH136" s="2627"/>
      <c r="AI136" s="1975" t="s">
        <v>1729</v>
      </c>
      <c r="AJ136" s="1985"/>
      <c r="AK136" s="1977"/>
      <c r="AL136" s="1977"/>
      <c r="AM136" s="1977"/>
      <c r="AN136" s="1977"/>
      <c r="AO136" s="1977"/>
      <c r="AP136" s="1975" t="s">
        <v>1729</v>
      </c>
      <c r="AQ136" s="1985"/>
      <c r="AR136" s="1977"/>
      <c r="AS136" s="1977"/>
      <c r="AT136" s="1977"/>
      <c r="AU136" s="1977"/>
      <c r="AV136" s="1978"/>
      <c r="AW136" s="1965"/>
      <c r="AX136" s="1965"/>
      <c r="AY136" s="1971"/>
      <c r="AZ136" s="1950"/>
    </row>
    <row r="137" spans="2:52" s="1987" customFormat="1" ht="11.25">
      <c r="B137" s="2634"/>
      <c r="C137" s="2627"/>
      <c r="D137" s="2629" t="s">
        <v>2249</v>
      </c>
      <c r="E137" s="2638"/>
      <c r="F137" s="2638"/>
      <c r="G137" s="2638"/>
      <c r="H137" s="1972" t="s">
        <v>1733</v>
      </c>
      <c r="I137" s="1973"/>
      <c r="J137" s="1973"/>
      <c r="K137" s="1973"/>
      <c r="L137" s="1973"/>
      <c r="M137" s="1973"/>
      <c r="N137" s="1974"/>
      <c r="O137" s="1965"/>
      <c r="P137" s="2624"/>
      <c r="Q137" s="2627"/>
      <c r="R137" s="1975" t="s">
        <v>1733</v>
      </c>
      <c r="S137" s="1985"/>
      <c r="T137" s="1977"/>
      <c r="U137" s="1977"/>
      <c r="V137" s="1977"/>
      <c r="W137" s="1977"/>
      <c r="X137" s="1978"/>
      <c r="Y137" s="1975" t="s">
        <v>1733</v>
      </c>
      <c r="Z137" s="1985"/>
      <c r="AA137" s="1977"/>
      <c r="AB137" s="1977"/>
      <c r="AC137" s="1977"/>
      <c r="AD137" s="1977"/>
      <c r="AE137" s="1978"/>
      <c r="AF137" s="1965"/>
      <c r="AG137" s="2624"/>
      <c r="AH137" s="2627"/>
      <c r="AI137" s="1975" t="s">
        <v>1733</v>
      </c>
      <c r="AJ137" s="1985"/>
      <c r="AK137" s="1977"/>
      <c r="AL137" s="1977"/>
      <c r="AM137" s="1977"/>
      <c r="AN137" s="1977"/>
      <c r="AO137" s="1977"/>
      <c r="AP137" s="1975" t="s">
        <v>1733</v>
      </c>
      <c r="AQ137" s="1985"/>
      <c r="AR137" s="1977"/>
      <c r="AS137" s="1977"/>
      <c r="AT137" s="1977"/>
      <c r="AU137" s="1977"/>
      <c r="AV137" s="1978"/>
      <c r="AW137" s="1965"/>
      <c r="AX137" s="1965"/>
      <c r="AY137" s="1971"/>
      <c r="AZ137" s="1950"/>
    </row>
    <row r="138" spans="2:52" s="1987" customFormat="1" thickBot="1">
      <c r="B138" s="2635"/>
      <c r="C138" s="2628"/>
      <c r="D138" s="2630"/>
      <c r="E138" s="2630"/>
      <c r="F138" s="2630"/>
      <c r="G138" s="2630"/>
      <c r="H138" s="1979" t="s">
        <v>1737</v>
      </c>
      <c r="I138" s="1980"/>
      <c r="J138" s="1980"/>
      <c r="K138" s="1980"/>
      <c r="L138" s="1980"/>
      <c r="M138" s="1980"/>
      <c r="N138" s="1981"/>
      <c r="O138" s="1965"/>
      <c r="P138" s="2639"/>
      <c r="Q138" s="2640"/>
      <c r="R138" s="1975" t="s">
        <v>1737</v>
      </c>
      <c r="S138" s="1985"/>
      <c r="T138" s="1977"/>
      <c r="U138" s="1977"/>
      <c r="V138" s="1977"/>
      <c r="W138" s="1977"/>
      <c r="X138" s="1978"/>
      <c r="Y138" s="1975" t="s">
        <v>1737</v>
      </c>
      <c r="Z138" s="1985"/>
      <c r="AA138" s="1977"/>
      <c r="AB138" s="1977"/>
      <c r="AC138" s="1977"/>
      <c r="AD138" s="1977"/>
      <c r="AE138" s="1978"/>
      <c r="AF138" s="1965"/>
      <c r="AG138" s="2639"/>
      <c r="AH138" s="2640"/>
      <c r="AI138" s="1975" t="s">
        <v>1737</v>
      </c>
      <c r="AJ138" s="1985"/>
      <c r="AK138" s="1977"/>
      <c r="AL138" s="1977"/>
      <c r="AM138" s="1977"/>
      <c r="AN138" s="1977"/>
      <c r="AO138" s="1977"/>
      <c r="AP138" s="1975" t="s">
        <v>1737</v>
      </c>
      <c r="AQ138" s="1985"/>
      <c r="AR138" s="1977"/>
      <c r="AS138" s="1977"/>
      <c r="AT138" s="1977"/>
      <c r="AU138" s="1977"/>
      <c r="AV138" s="1978"/>
      <c r="AW138" s="1965"/>
      <c r="AX138" s="1965"/>
      <c r="AY138" s="1971"/>
      <c r="AZ138" s="1950"/>
    </row>
    <row r="139" spans="2:52" s="1987" customFormat="1" ht="11.25" customHeight="1">
      <c r="B139" s="2633">
        <v>15</v>
      </c>
      <c r="C139" s="2636" t="s">
        <v>2275</v>
      </c>
      <c r="D139" s="2637" t="s">
        <v>2271</v>
      </c>
      <c r="E139" s="2637" t="s">
        <v>2241</v>
      </c>
      <c r="F139" s="2637" t="s">
        <v>2237</v>
      </c>
      <c r="G139" s="2637" t="s">
        <v>2253</v>
      </c>
      <c r="H139" s="1962" t="s">
        <v>2212</v>
      </c>
      <c r="I139" s="1963"/>
      <c r="J139" s="1963"/>
      <c r="K139" s="1963"/>
      <c r="L139" s="1963"/>
      <c r="M139" s="1963"/>
      <c r="N139" s="1964"/>
      <c r="O139" s="1965"/>
      <c r="P139" s="2623">
        <v>15</v>
      </c>
      <c r="Q139" s="2626" t="s">
        <v>2275</v>
      </c>
      <c r="R139" s="1975" t="s">
        <v>2212</v>
      </c>
      <c r="S139" s="1985"/>
      <c r="T139" s="1977"/>
      <c r="U139" s="1977"/>
      <c r="V139" s="1977"/>
      <c r="W139" s="1977"/>
      <c r="X139" s="1978"/>
      <c r="Y139" s="1975" t="s">
        <v>2212</v>
      </c>
      <c r="Z139" s="1986"/>
      <c r="AA139" s="1977"/>
      <c r="AB139" s="1977"/>
      <c r="AC139" s="1977"/>
      <c r="AD139" s="1977"/>
      <c r="AE139" s="1978"/>
      <c r="AF139" s="1965"/>
      <c r="AG139" s="2623">
        <v>15</v>
      </c>
      <c r="AH139" s="2626" t="s">
        <v>2275</v>
      </c>
      <c r="AI139" s="1975" t="s">
        <v>2212</v>
      </c>
      <c r="AJ139" s="1985"/>
      <c r="AK139" s="1977"/>
      <c r="AL139" s="1977"/>
      <c r="AM139" s="1977"/>
      <c r="AN139" s="1977"/>
      <c r="AO139" s="1977"/>
      <c r="AP139" s="1975" t="s">
        <v>2212</v>
      </c>
      <c r="AQ139" s="1986"/>
      <c r="AR139" s="1977"/>
      <c r="AS139" s="1977"/>
      <c r="AT139" s="1977"/>
      <c r="AU139" s="1977"/>
      <c r="AV139" s="1978"/>
      <c r="AW139" s="1965"/>
      <c r="AX139" s="1965"/>
      <c r="AY139" s="1971"/>
      <c r="AZ139" s="1950"/>
    </row>
    <row r="140" spans="2:52" s="1987" customFormat="1" ht="11.25">
      <c r="B140" s="2634"/>
      <c r="C140" s="2627"/>
      <c r="D140" s="2638"/>
      <c r="E140" s="2638"/>
      <c r="F140" s="2638"/>
      <c r="G140" s="2638"/>
      <c r="H140" s="1972" t="s">
        <v>1729</v>
      </c>
      <c r="I140" s="1973"/>
      <c r="J140" s="1973"/>
      <c r="K140" s="1973"/>
      <c r="L140" s="1973"/>
      <c r="M140" s="1973"/>
      <c r="N140" s="1974"/>
      <c r="O140" s="1965"/>
      <c r="P140" s="2624"/>
      <c r="Q140" s="2627"/>
      <c r="R140" s="1975" t="s">
        <v>1729</v>
      </c>
      <c r="S140" s="1985"/>
      <c r="T140" s="1977"/>
      <c r="U140" s="1977"/>
      <c r="V140" s="1977"/>
      <c r="W140" s="1977"/>
      <c r="X140" s="1978"/>
      <c r="Y140" s="1975" t="s">
        <v>1729</v>
      </c>
      <c r="Z140" s="1986"/>
      <c r="AA140" s="1977"/>
      <c r="AB140" s="1977"/>
      <c r="AC140" s="1977"/>
      <c r="AD140" s="1977"/>
      <c r="AE140" s="1978"/>
      <c r="AF140" s="1965"/>
      <c r="AG140" s="2624"/>
      <c r="AH140" s="2627"/>
      <c r="AI140" s="1975" t="s">
        <v>1729</v>
      </c>
      <c r="AJ140" s="1985"/>
      <c r="AK140" s="1977"/>
      <c r="AL140" s="1977"/>
      <c r="AM140" s="1977"/>
      <c r="AN140" s="1977"/>
      <c r="AO140" s="1977"/>
      <c r="AP140" s="1975" t="s">
        <v>1729</v>
      </c>
      <c r="AQ140" s="1986"/>
      <c r="AR140" s="1977"/>
      <c r="AS140" s="1977"/>
      <c r="AT140" s="1977"/>
      <c r="AU140" s="1977"/>
      <c r="AV140" s="1978"/>
      <c r="AW140" s="1965"/>
      <c r="AX140" s="1965"/>
      <c r="AY140" s="1971"/>
      <c r="AZ140" s="1950"/>
    </row>
    <row r="141" spans="2:52" s="1987" customFormat="1" ht="11.25">
      <c r="B141" s="2634"/>
      <c r="C141" s="2627"/>
      <c r="D141" s="2629" t="s">
        <v>2239</v>
      </c>
      <c r="E141" s="2638"/>
      <c r="F141" s="2638"/>
      <c r="G141" s="2638"/>
      <c r="H141" s="1972" t="s">
        <v>1733</v>
      </c>
      <c r="I141" s="1973"/>
      <c r="J141" s="1973"/>
      <c r="K141" s="1973"/>
      <c r="L141" s="1973"/>
      <c r="M141" s="1973"/>
      <c r="N141" s="1974"/>
      <c r="O141" s="1965"/>
      <c r="P141" s="2624"/>
      <c r="Q141" s="2627"/>
      <c r="R141" s="1975" t="s">
        <v>1733</v>
      </c>
      <c r="S141" s="1985"/>
      <c r="T141" s="1977"/>
      <c r="U141" s="1977"/>
      <c r="V141" s="1977"/>
      <c r="W141" s="1977"/>
      <c r="X141" s="1978"/>
      <c r="Y141" s="1975" t="s">
        <v>1733</v>
      </c>
      <c r="Z141" s="1986"/>
      <c r="AA141" s="1977"/>
      <c r="AB141" s="1977"/>
      <c r="AC141" s="1977"/>
      <c r="AD141" s="1977"/>
      <c r="AE141" s="1978"/>
      <c r="AF141" s="1965"/>
      <c r="AG141" s="2624"/>
      <c r="AH141" s="2627"/>
      <c r="AI141" s="1975" t="s">
        <v>1733</v>
      </c>
      <c r="AJ141" s="1985"/>
      <c r="AK141" s="1977"/>
      <c r="AL141" s="1977"/>
      <c r="AM141" s="1977"/>
      <c r="AN141" s="1977"/>
      <c r="AO141" s="1977"/>
      <c r="AP141" s="1975" t="s">
        <v>1733</v>
      </c>
      <c r="AQ141" s="1986"/>
      <c r="AR141" s="1977"/>
      <c r="AS141" s="1977"/>
      <c r="AT141" s="1977"/>
      <c r="AU141" s="1977"/>
      <c r="AV141" s="1978"/>
      <c r="AW141" s="1965"/>
      <c r="AX141" s="1965"/>
      <c r="AY141" s="1971"/>
      <c r="AZ141" s="1950"/>
    </row>
    <row r="142" spans="2:52" s="1987" customFormat="1" thickBot="1">
      <c r="B142" s="2635"/>
      <c r="C142" s="2628"/>
      <c r="D142" s="2630"/>
      <c r="E142" s="2630"/>
      <c r="F142" s="2630"/>
      <c r="G142" s="2630"/>
      <c r="H142" s="1979" t="s">
        <v>1737</v>
      </c>
      <c r="I142" s="1980"/>
      <c r="J142" s="1980"/>
      <c r="K142" s="1980"/>
      <c r="L142" s="1980"/>
      <c r="M142" s="1980"/>
      <c r="N142" s="1981"/>
      <c r="O142" s="1965"/>
      <c r="P142" s="2639"/>
      <c r="Q142" s="2640"/>
      <c r="R142" s="1975" t="s">
        <v>1737</v>
      </c>
      <c r="S142" s="1985"/>
      <c r="T142" s="1977"/>
      <c r="U142" s="1977"/>
      <c r="V142" s="1977"/>
      <c r="W142" s="1977"/>
      <c r="X142" s="1978"/>
      <c r="Y142" s="1975" t="s">
        <v>1737</v>
      </c>
      <c r="Z142" s="1986"/>
      <c r="AA142" s="1977"/>
      <c r="AB142" s="1977"/>
      <c r="AC142" s="1977"/>
      <c r="AD142" s="1977"/>
      <c r="AE142" s="1978"/>
      <c r="AF142" s="1965"/>
      <c r="AG142" s="2639"/>
      <c r="AH142" s="2640"/>
      <c r="AI142" s="1975" t="s">
        <v>1737</v>
      </c>
      <c r="AJ142" s="1985"/>
      <c r="AK142" s="1977"/>
      <c r="AL142" s="1977"/>
      <c r="AM142" s="1977"/>
      <c r="AN142" s="1977"/>
      <c r="AO142" s="1977"/>
      <c r="AP142" s="1975" t="s">
        <v>1737</v>
      </c>
      <c r="AQ142" s="1986"/>
      <c r="AR142" s="1977"/>
      <c r="AS142" s="1977"/>
      <c r="AT142" s="1977"/>
      <c r="AU142" s="1977"/>
      <c r="AV142" s="1978"/>
      <c r="AW142" s="1965"/>
      <c r="AX142" s="1965"/>
      <c r="AY142" s="1971"/>
      <c r="AZ142" s="1950"/>
    </row>
    <row r="143" spans="2:52" s="1987" customFormat="1" ht="11.25" customHeight="1">
      <c r="B143" s="2633">
        <v>18</v>
      </c>
      <c r="C143" s="2636" t="s">
        <v>2276</v>
      </c>
      <c r="D143" s="2637" t="s">
        <v>2271</v>
      </c>
      <c r="E143" s="2637" t="s">
        <v>2241</v>
      </c>
      <c r="F143" s="2637" t="s">
        <v>2277</v>
      </c>
      <c r="G143" s="2637" t="s">
        <v>2247</v>
      </c>
      <c r="H143" s="1962" t="s">
        <v>2212</v>
      </c>
      <c r="I143" s="1963"/>
      <c r="J143" s="1963"/>
      <c r="K143" s="1963"/>
      <c r="L143" s="1963"/>
      <c r="M143" s="1963"/>
      <c r="N143" s="1964"/>
      <c r="O143" s="1965"/>
      <c r="P143" s="2623">
        <v>18</v>
      </c>
      <c r="Q143" s="2626" t="s">
        <v>2276</v>
      </c>
      <c r="R143" s="1975" t="s">
        <v>2212</v>
      </c>
      <c r="S143" s="1985"/>
      <c r="T143" s="1977"/>
      <c r="U143" s="1977"/>
      <c r="V143" s="1977"/>
      <c r="W143" s="1977"/>
      <c r="X143" s="1978"/>
      <c r="Y143" s="1975" t="s">
        <v>2212</v>
      </c>
      <c r="Z143" s="1985"/>
      <c r="AA143" s="1977"/>
      <c r="AB143" s="1977"/>
      <c r="AC143" s="1977"/>
      <c r="AD143" s="1977"/>
      <c r="AE143" s="1978"/>
      <c r="AF143" s="1965"/>
      <c r="AG143" s="2623">
        <v>18</v>
      </c>
      <c r="AH143" s="2626" t="s">
        <v>2276</v>
      </c>
      <c r="AI143" s="1975" t="s">
        <v>2212</v>
      </c>
      <c r="AJ143" s="1985"/>
      <c r="AK143" s="1977"/>
      <c r="AL143" s="1977"/>
      <c r="AM143" s="1977"/>
      <c r="AN143" s="1977"/>
      <c r="AO143" s="1977"/>
      <c r="AP143" s="1975" t="s">
        <v>2212</v>
      </c>
      <c r="AQ143" s="1985"/>
      <c r="AR143" s="1977"/>
      <c r="AS143" s="1977"/>
      <c r="AT143" s="1977"/>
      <c r="AU143" s="1977"/>
      <c r="AV143" s="1978"/>
      <c r="AW143" s="1965"/>
      <c r="AX143" s="1965"/>
      <c r="AY143" s="1971"/>
      <c r="AZ143" s="1950"/>
    </row>
    <row r="144" spans="2:52" s="1987" customFormat="1" ht="11.25">
      <c r="B144" s="2634"/>
      <c r="C144" s="2627"/>
      <c r="D144" s="2638"/>
      <c r="E144" s="2638"/>
      <c r="F144" s="2638"/>
      <c r="G144" s="2638"/>
      <c r="H144" s="1972" t="s">
        <v>1729</v>
      </c>
      <c r="I144" s="1973"/>
      <c r="J144" s="1973"/>
      <c r="K144" s="1973"/>
      <c r="L144" s="1973"/>
      <c r="M144" s="1973"/>
      <c r="N144" s="1974"/>
      <c r="O144" s="1965"/>
      <c r="P144" s="2624"/>
      <c r="Q144" s="2627"/>
      <c r="R144" s="1975" t="s">
        <v>1729</v>
      </c>
      <c r="S144" s="1985"/>
      <c r="T144" s="1977"/>
      <c r="U144" s="1977"/>
      <c r="V144" s="1977"/>
      <c r="W144" s="1977"/>
      <c r="X144" s="1978"/>
      <c r="Y144" s="1975" t="s">
        <v>1729</v>
      </c>
      <c r="Z144" s="1985"/>
      <c r="AA144" s="1977"/>
      <c r="AB144" s="1977"/>
      <c r="AC144" s="1977"/>
      <c r="AD144" s="1977"/>
      <c r="AE144" s="1978"/>
      <c r="AF144" s="1965"/>
      <c r="AG144" s="2624"/>
      <c r="AH144" s="2627"/>
      <c r="AI144" s="1975" t="s">
        <v>1729</v>
      </c>
      <c r="AJ144" s="1985"/>
      <c r="AK144" s="1977"/>
      <c r="AL144" s="1977"/>
      <c r="AM144" s="1977"/>
      <c r="AN144" s="1977"/>
      <c r="AO144" s="1977"/>
      <c r="AP144" s="1975" t="s">
        <v>1729</v>
      </c>
      <c r="AQ144" s="1985"/>
      <c r="AR144" s="1977"/>
      <c r="AS144" s="1977"/>
      <c r="AT144" s="1977"/>
      <c r="AU144" s="1977"/>
      <c r="AV144" s="1978"/>
      <c r="AW144" s="1965"/>
      <c r="AX144" s="1965"/>
      <c r="AY144" s="1971"/>
      <c r="AZ144" s="1950"/>
    </row>
    <row r="145" spans="2:52" s="1987" customFormat="1" ht="11.25">
      <c r="B145" s="2634"/>
      <c r="C145" s="2627"/>
      <c r="D145" s="2629" t="s">
        <v>2249</v>
      </c>
      <c r="E145" s="2638"/>
      <c r="F145" s="2638"/>
      <c r="G145" s="2638"/>
      <c r="H145" s="1972" t="s">
        <v>1733</v>
      </c>
      <c r="I145" s="1973"/>
      <c r="J145" s="1973"/>
      <c r="K145" s="1973"/>
      <c r="L145" s="1973"/>
      <c r="M145" s="1973"/>
      <c r="N145" s="1974"/>
      <c r="O145" s="1965"/>
      <c r="P145" s="2624"/>
      <c r="Q145" s="2627"/>
      <c r="R145" s="1975" t="s">
        <v>1733</v>
      </c>
      <c r="S145" s="1985"/>
      <c r="T145" s="1977"/>
      <c r="U145" s="1977"/>
      <c r="V145" s="1977"/>
      <c r="W145" s="1977"/>
      <c r="X145" s="1978"/>
      <c r="Y145" s="1975" t="s">
        <v>1733</v>
      </c>
      <c r="Z145" s="1985"/>
      <c r="AA145" s="1977"/>
      <c r="AB145" s="1977"/>
      <c r="AC145" s="1977"/>
      <c r="AD145" s="1977"/>
      <c r="AE145" s="1978"/>
      <c r="AF145" s="1965"/>
      <c r="AG145" s="2624"/>
      <c r="AH145" s="2627"/>
      <c r="AI145" s="1975" t="s">
        <v>1733</v>
      </c>
      <c r="AJ145" s="1985"/>
      <c r="AK145" s="1977"/>
      <c r="AL145" s="1977"/>
      <c r="AM145" s="1977"/>
      <c r="AN145" s="1977"/>
      <c r="AO145" s="1977"/>
      <c r="AP145" s="1975" t="s">
        <v>1733</v>
      </c>
      <c r="AQ145" s="1985"/>
      <c r="AR145" s="1977"/>
      <c r="AS145" s="1977"/>
      <c r="AT145" s="1977"/>
      <c r="AU145" s="1977"/>
      <c r="AV145" s="1978"/>
      <c r="AW145" s="1965"/>
      <c r="AX145" s="1965"/>
      <c r="AY145" s="1971"/>
      <c r="AZ145" s="1950"/>
    </row>
    <row r="146" spans="2:52" s="1987" customFormat="1" thickBot="1">
      <c r="B146" s="2635"/>
      <c r="C146" s="2628"/>
      <c r="D146" s="2630"/>
      <c r="E146" s="2630"/>
      <c r="F146" s="2630"/>
      <c r="G146" s="2630"/>
      <c r="H146" s="1979" t="s">
        <v>1737</v>
      </c>
      <c r="I146" s="1980"/>
      <c r="J146" s="1980"/>
      <c r="K146" s="1980"/>
      <c r="L146" s="1980"/>
      <c r="M146" s="1980"/>
      <c r="N146" s="1981"/>
      <c r="O146" s="1965"/>
      <c r="P146" s="2639"/>
      <c r="Q146" s="2640"/>
      <c r="R146" s="1975" t="s">
        <v>1737</v>
      </c>
      <c r="S146" s="1985"/>
      <c r="T146" s="1977"/>
      <c r="U146" s="1977"/>
      <c r="V146" s="1977"/>
      <c r="W146" s="1977"/>
      <c r="X146" s="1978"/>
      <c r="Y146" s="1975" t="s">
        <v>1737</v>
      </c>
      <c r="Z146" s="1985"/>
      <c r="AA146" s="1977"/>
      <c r="AB146" s="1977"/>
      <c r="AC146" s="1977"/>
      <c r="AD146" s="1977"/>
      <c r="AE146" s="1978"/>
      <c r="AF146" s="1965"/>
      <c r="AG146" s="2639"/>
      <c r="AH146" s="2640"/>
      <c r="AI146" s="1975" t="s">
        <v>1737</v>
      </c>
      <c r="AJ146" s="1985"/>
      <c r="AK146" s="1977"/>
      <c r="AL146" s="1977"/>
      <c r="AM146" s="1977"/>
      <c r="AN146" s="1977"/>
      <c r="AO146" s="1977"/>
      <c r="AP146" s="1975" t="s">
        <v>1737</v>
      </c>
      <c r="AQ146" s="1985"/>
      <c r="AR146" s="1977"/>
      <c r="AS146" s="1977"/>
      <c r="AT146" s="1977"/>
      <c r="AU146" s="1977"/>
      <c r="AV146" s="1978"/>
      <c r="AW146" s="1965"/>
      <c r="AX146" s="1965"/>
      <c r="AY146" s="1971"/>
      <c r="AZ146" s="1950"/>
    </row>
    <row r="147" spans="2:52" s="1987" customFormat="1" ht="11.25" customHeight="1">
      <c r="B147" s="2633">
        <v>19</v>
      </c>
      <c r="C147" s="2636" t="s">
        <v>2278</v>
      </c>
      <c r="D147" s="2637" t="s">
        <v>2271</v>
      </c>
      <c r="E147" s="2637" t="s">
        <v>1707</v>
      </c>
      <c r="F147" s="2637" t="s">
        <v>2237</v>
      </c>
      <c r="G147" s="2637" t="s">
        <v>2253</v>
      </c>
      <c r="H147" s="1962" t="s">
        <v>2212</v>
      </c>
      <c r="I147" s="1963"/>
      <c r="J147" s="1963"/>
      <c r="K147" s="1963"/>
      <c r="L147" s="1963"/>
      <c r="M147" s="1963"/>
      <c r="N147" s="1964"/>
      <c r="O147" s="1965"/>
      <c r="P147" s="2623">
        <v>19</v>
      </c>
      <c r="Q147" s="2626" t="s">
        <v>2278</v>
      </c>
      <c r="R147" s="1975" t="s">
        <v>2212</v>
      </c>
      <c r="S147" s="1985"/>
      <c r="T147" s="1977"/>
      <c r="U147" s="1977"/>
      <c r="V147" s="1977"/>
      <c r="W147" s="1977"/>
      <c r="X147" s="1978"/>
      <c r="Y147" s="1975" t="s">
        <v>2212</v>
      </c>
      <c r="Z147" s="1985"/>
      <c r="AA147" s="1977"/>
      <c r="AB147" s="1977"/>
      <c r="AC147" s="1977"/>
      <c r="AD147" s="1977"/>
      <c r="AE147" s="1978"/>
      <c r="AF147" s="1965"/>
      <c r="AG147" s="2623">
        <v>19</v>
      </c>
      <c r="AH147" s="2626" t="s">
        <v>2278</v>
      </c>
      <c r="AI147" s="1975" t="s">
        <v>2212</v>
      </c>
      <c r="AJ147" s="1985"/>
      <c r="AK147" s="1977"/>
      <c r="AL147" s="1977"/>
      <c r="AM147" s="1977"/>
      <c r="AN147" s="1977"/>
      <c r="AO147" s="1977"/>
      <c r="AP147" s="1975" t="s">
        <v>2212</v>
      </c>
      <c r="AQ147" s="1985"/>
      <c r="AR147" s="1977"/>
      <c r="AS147" s="1977"/>
      <c r="AT147" s="1977"/>
      <c r="AU147" s="1977"/>
      <c r="AV147" s="1978"/>
      <c r="AW147" s="1965"/>
      <c r="AX147" s="1965"/>
      <c r="AY147" s="1971"/>
      <c r="AZ147" s="1950"/>
    </row>
    <row r="148" spans="2:52" s="1987" customFormat="1" ht="11.25">
      <c r="B148" s="2634"/>
      <c r="C148" s="2627"/>
      <c r="D148" s="2638"/>
      <c r="E148" s="2638"/>
      <c r="F148" s="2638"/>
      <c r="G148" s="2638"/>
      <c r="H148" s="1972" t="s">
        <v>1729</v>
      </c>
      <c r="I148" s="1973"/>
      <c r="J148" s="1973"/>
      <c r="K148" s="1973"/>
      <c r="L148" s="1973"/>
      <c r="M148" s="1973"/>
      <c r="N148" s="1974"/>
      <c r="O148" s="1965"/>
      <c r="P148" s="2624"/>
      <c r="Q148" s="2627"/>
      <c r="R148" s="1975" t="s">
        <v>1729</v>
      </c>
      <c r="S148" s="1985"/>
      <c r="T148" s="1977"/>
      <c r="U148" s="1977"/>
      <c r="V148" s="1977"/>
      <c r="W148" s="1977"/>
      <c r="X148" s="1978"/>
      <c r="Y148" s="1975" t="s">
        <v>1729</v>
      </c>
      <c r="Z148" s="1985"/>
      <c r="AA148" s="1977"/>
      <c r="AB148" s="1977"/>
      <c r="AC148" s="1977"/>
      <c r="AD148" s="1977"/>
      <c r="AE148" s="1978"/>
      <c r="AF148" s="1965"/>
      <c r="AG148" s="2624"/>
      <c r="AH148" s="2627"/>
      <c r="AI148" s="1975" t="s">
        <v>1729</v>
      </c>
      <c r="AJ148" s="1985"/>
      <c r="AK148" s="1977"/>
      <c r="AL148" s="1977"/>
      <c r="AM148" s="1977"/>
      <c r="AN148" s="1977"/>
      <c r="AO148" s="1977"/>
      <c r="AP148" s="1975" t="s">
        <v>1729</v>
      </c>
      <c r="AQ148" s="1985"/>
      <c r="AR148" s="1977"/>
      <c r="AS148" s="1977"/>
      <c r="AT148" s="1977"/>
      <c r="AU148" s="1977"/>
      <c r="AV148" s="1978"/>
      <c r="AW148" s="1965"/>
      <c r="AX148" s="1965"/>
      <c r="AY148" s="1971"/>
      <c r="AZ148" s="1950"/>
    </row>
    <row r="149" spans="2:52" s="1987" customFormat="1" ht="11.25">
      <c r="B149" s="2634"/>
      <c r="C149" s="2627"/>
      <c r="D149" s="2629" t="s">
        <v>2239</v>
      </c>
      <c r="E149" s="2638"/>
      <c r="F149" s="2638"/>
      <c r="G149" s="2638"/>
      <c r="H149" s="1972" t="s">
        <v>1733</v>
      </c>
      <c r="I149" s="1973"/>
      <c r="J149" s="1973"/>
      <c r="K149" s="1973"/>
      <c r="L149" s="1973"/>
      <c r="M149" s="1973"/>
      <c r="N149" s="1974"/>
      <c r="O149" s="1965"/>
      <c r="P149" s="2624"/>
      <c r="Q149" s="2627"/>
      <c r="R149" s="1975" t="s">
        <v>1733</v>
      </c>
      <c r="S149" s="1985"/>
      <c r="T149" s="1977"/>
      <c r="U149" s="1977"/>
      <c r="V149" s="1977"/>
      <c r="W149" s="1977"/>
      <c r="X149" s="1978"/>
      <c r="Y149" s="1975" t="s">
        <v>1733</v>
      </c>
      <c r="Z149" s="1985"/>
      <c r="AA149" s="1977"/>
      <c r="AB149" s="1977"/>
      <c r="AC149" s="1977"/>
      <c r="AD149" s="1977"/>
      <c r="AE149" s="1978"/>
      <c r="AF149" s="1965"/>
      <c r="AG149" s="2624"/>
      <c r="AH149" s="2627"/>
      <c r="AI149" s="1975" t="s">
        <v>1733</v>
      </c>
      <c r="AJ149" s="1985"/>
      <c r="AK149" s="1977"/>
      <c r="AL149" s="1977"/>
      <c r="AM149" s="1977"/>
      <c r="AN149" s="1977"/>
      <c r="AO149" s="1977"/>
      <c r="AP149" s="1975" t="s">
        <v>1733</v>
      </c>
      <c r="AQ149" s="1985"/>
      <c r="AR149" s="1977"/>
      <c r="AS149" s="1977"/>
      <c r="AT149" s="1977"/>
      <c r="AU149" s="1977"/>
      <c r="AV149" s="1978"/>
      <c r="AW149" s="1965"/>
      <c r="AX149" s="1965"/>
      <c r="AY149" s="1971"/>
      <c r="AZ149" s="1950"/>
    </row>
    <row r="150" spans="2:52" s="1987" customFormat="1" thickBot="1">
      <c r="B150" s="2635"/>
      <c r="C150" s="2628"/>
      <c r="D150" s="2630"/>
      <c r="E150" s="2630"/>
      <c r="F150" s="2630"/>
      <c r="G150" s="2630"/>
      <c r="H150" s="1979" t="s">
        <v>1737</v>
      </c>
      <c r="I150" s="1980"/>
      <c r="J150" s="1980"/>
      <c r="K150" s="1980"/>
      <c r="L150" s="1980"/>
      <c r="M150" s="1980"/>
      <c r="N150" s="1981"/>
      <c r="O150" s="1965"/>
      <c r="P150" s="2639"/>
      <c r="Q150" s="2640"/>
      <c r="R150" s="1975" t="s">
        <v>1737</v>
      </c>
      <c r="S150" s="1985"/>
      <c r="T150" s="1977"/>
      <c r="U150" s="1977"/>
      <c r="V150" s="1977"/>
      <c r="W150" s="1977"/>
      <c r="X150" s="1978"/>
      <c r="Y150" s="1975" t="s">
        <v>1737</v>
      </c>
      <c r="Z150" s="1985"/>
      <c r="AA150" s="1977"/>
      <c r="AB150" s="1977"/>
      <c r="AC150" s="1977"/>
      <c r="AD150" s="1977"/>
      <c r="AE150" s="1978"/>
      <c r="AF150" s="1965"/>
      <c r="AG150" s="2639"/>
      <c r="AH150" s="2640"/>
      <c r="AI150" s="1975" t="s">
        <v>1737</v>
      </c>
      <c r="AJ150" s="1985"/>
      <c r="AK150" s="1977"/>
      <c r="AL150" s="1977"/>
      <c r="AM150" s="1977"/>
      <c r="AN150" s="1977"/>
      <c r="AO150" s="1977"/>
      <c r="AP150" s="1975" t="s">
        <v>1737</v>
      </c>
      <c r="AQ150" s="1985"/>
      <c r="AR150" s="1977"/>
      <c r="AS150" s="1977"/>
      <c r="AT150" s="1977"/>
      <c r="AU150" s="1977"/>
      <c r="AV150" s="1978"/>
      <c r="AW150" s="1965"/>
      <c r="AX150" s="1965"/>
      <c r="AY150" s="1971"/>
      <c r="AZ150" s="1950"/>
    </row>
    <row r="151" spans="2:52" s="1987" customFormat="1" ht="11.25" customHeight="1">
      <c r="B151" s="2633">
        <v>28</v>
      </c>
      <c r="C151" s="2636" t="s">
        <v>2279</v>
      </c>
      <c r="D151" s="2637" t="s">
        <v>2271</v>
      </c>
      <c r="E151" s="2637" t="s">
        <v>1707</v>
      </c>
      <c r="F151" s="2637" t="s">
        <v>2237</v>
      </c>
      <c r="G151" s="2637" t="s">
        <v>2280</v>
      </c>
      <c r="H151" s="1962" t="s">
        <v>2212</v>
      </c>
      <c r="I151" s="1963"/>
      <c r="J151" s="1963"/>
      <c r="K151" s="1963"/>
      <c r="L151" s="1963"/>
      <c r="M151" s="1963"/>
      <c r="N151" s="1964"/>
      <c r="O151" s="1965"/>
      <c r="P151" s="2623">
        <v>28</v>
      </c>
      <c r="Q151" s="2626" t="s">
        <v>2279</v>
      </c>
      <c r="R151" s="1975" t="s">
        <v>2212</v>
      </c>
      <c r="S151" s="1985"/>
      <c r="T151" s="1977"/>
      <c r="U151" s="1977"/>
      <c r="V151" s="1977"/>
      <c r="W151" s="1977"/>
      <c r="X151" s="1978"/>
      <c r="Y151" s="1975" t="s">
        <v>2212</v>
      </c>
      <c r="Z151" s="1985"/>
      <c r="AA151" s="1977"/>
      <c r="AB151" s="1977"/>
      <c r="AC151" s="1977"/>
      <c r="AD151" s="1977"/>
      <c r="AE151" s="1978"/>
      <c r="AF151" s="1965"/>
      <c r="AG151" s="2623">
        <v>28</v>
      </c>
      <c r="AH151" s="2626" t="s">
        <v>2279</v>
      </c>
      <c r="AI151" s="1975" t="s">
        <v>2212</v>
      </c>
      <c r="AJ151" s="1985"/>
      <c r="AK151" s="1977"/>
      <c r="AL151" s="1977"/>
      <c r="AM151" s="1977"/>
      <c r="AN151" s="1977"/>
      <c r="AO151" s="1977"/>
      <c r="AP151" s="1975" t="s">
        <v>2212</v>
      </c>
      <c r="AQ151" s="1985"/>
      <c r="AR151" s="1977"/>
      <c r="AS151" s="1977"/>
      <c r="AT151" s="1977"/>
      <c r="AU151" s="1977"/>
      <c r="AV151" s="1978"/>
      <c r="AW151" s="1965"/>
      <c r="AX151" s="1965"/>
      <c r="AY151" s="1971"/>
      <c r="AZ151" s="1950"/>
    </row>
    <row r="152" spans="2:52" s="1987" customFormat="1" ht="11.25">
      <c r="B152" s="2634"/>
      <c r="C152" s="2627"/>
      <c r="D152" s="2638"/>
      <c r="E152" s="2638"/>
      <c r="F152" s="2638"/>
      <c r="G152" s="2638"/>
      <c r="H152" s="1972" t="s">
        <v>1729</v>
      </c>
      <c r="I152" s="1973"/>
      <c r="J152" s="1973"/>
      <c r="K152" s="1973"/>
      <c r="L152" s="1973"/>
      <c r="M152" s="1973"/>
      <c r="N152" s="1974"/>
      <c r="O152" s="1965"/>
      <c r="P152" s="2624"/>
      <c r="Q152" s="2627"/>
      <c r="R152" s="1975" t="s">
        <v>1729</v>
      </c>
      <c r="S152" s="1985"/>
      <c r="T152" s="1977"/>
      <c r="U152" s="1977"/>
      <c r="V152" s="1977"/>
      <c r="W152" s="1977"/>
      <c r="X152" s="1978"/>
      <c r="Y152" s="1975" t="s">
        <v>1729</v>
      </c>
      <c r="Z152" s="1985"/>
      <c r="AA152" s="1977"/>
      <c r="AB152" s="1977"/>
      <c r="AC152" s="1977"/>
      <c r="AD152" s="1977"/>
      <c r="AE152" s="1978"/>
      <c r="AF152" s="1965"/>
      <c r="AG152" s="2624"/>
      <c r="AH152" s="2627"/>
      <c r="AI152" s="1975" t="s">
        <v>1729</v>
      </c>
      <c r="AJ152" s="1985"/>
      <c r="AK152" s="1977"/>
      <c r="AL152" s="1977"/>
      <c r="AM152" s="1977"/>
      <c r="AN152" s="1977"/>
      <c r="AO152" s="1977"/>
      <c r="AP152" s="1975" t="s">
        <v>1729</v>
      </c>
      <c r="AQ152" s="1985"/>
      <c r="AR152" s="1977"/>
      <c r="AS152" s="1977"/>
      <c r="AT152" s="1977"/>
      <c r="AU152" s="1977"/>
      <c r="AV152" s="1978"/>
      <c r="AW152" s="1965"/>
      <c r="AX152" s="1965"/>
      <c r="AY152" s="1971"/>
      <c r="AZ152" s="1950"/>
    </row>
    <row r="153" spans="2:52" s="1987" customFormat="1" ht="11.25">
      <c r="B153" s="2634"/>
      <c r="C153" s="2627"/>
      <c r="D153" s="2629" t="s">
        <v>2243</v>
      </c>
      <c r="E153" s="2638"/>
      <c r="F153" s="2638"/>
      <c r="G153" s="2638"/>
      <c r="H153" s="1972" t="s">
        <v>1733</v>
      </c>
      <c r="I153" s="1973"/>
      <c r="J153" s="1973"/>
      <c r="K153" s="1973"/>
      <c r="L153" s="1973"/>
      <c r="M153" s="1973"/>
      <c r="N153" s="1974"/>
      <c r="O153" s="1965"/>
      <c r="P153" s="2624"/>
      <c r="Q153" s="2627"/>
      <c r="R153" s="1975" t="s">
        <v>1733</v>
      </c>
      <c r="S153" s="1985"/>
      <c r="T153" s="1977"/>
      <c r="U153" s="1977"/>
      <c r="V153" s="1977"/>
      <c r="W153" s="1977"/>
      <c r="X153" s="1978"/>
      <c r="Y153" s="1975" t="s">
        <v>1733</v>
      </c>
      <c r="Z153" s="1985"/>
      <c r="AA153" s="1977"/>
      <c r="AB153" s="1977"/>
      <c r="AC153" s="1977"/>
      <c r="AD153" s="1977"/>
      <c r="AE153" s="1978"/>
      <c r="AF153" s="1965"/>
      <c r="AG153" s="2624"/>
      <c r="AH153" s="2627"/>
      <c r="AI153" s="1975" t="s">
        <v>1733</v>
      </c>
      <c r="AJ153" s="1985"/>
      <c r="AK153" s="1977"/>
      <c r="AL153" s="1977"/>
      <c r="AM153" s="1977"/>
      <c r="AN153" s="1977"/>
      <c r="AO153" s="1977"/>
      <c r="AP153" s="1975" t="s">
        <v>1733</v>
      </c>
      <c r="AQ153" s="1985"/>
      <c r="AR153" s="1977"/>
      <c r="AS153" s="1977"/>
      <c r="AT153" s="1977"/>
      <c r="AU153" s="1977"/>
      <c r="AV153" s="1978"/>
      <c r="AW153" s="1965"/>
      <c r="AX153" s="1965"/>
      <c r="AY153" s="1971"/>
      <c r="AZ153" s="1950"/>
    </row>
    <row r="154" spans="2:52" s="1987" customFormat="1" thickBot="1">
      <c r="B154" s="2635"/>
      <c r="C154" s="2628"/>
      <c r="D154" s="2630"/>
      <c r="E154" s="2630"/>
      <c r="F154" s="2630"/>
      <c r="G154" s="2630"/>
      <c r="H154" s="1979" t="s">
        <v>1737</v>
      </c>
      <c r="I154" s="1980"/>
      <c r="J154" s="1980"/>
      <c r="K154" s="1980"/>
      <c r="L154" s="1980"/>
      <c r="M154" s="1980"/>
      <c r="N154" s="1981"/>
      <c r="O154" s="1965"/>
      <c r="P154" s="2639"/>
      <c r="Q154" s="2640"/>
      <c r="R154" s="1975" t="s">
        <v>1737</v>
      </c>
      <c r="S154" s="1985"/>
      <c r="T154" s="1977"/>
      <c r="U154" s="1977"/>
      <c r="V154" s="1977"/>
      <c r="W154" s="1977"/>
      <c r="X154" s="1978"/>
      <c r="Y154" s="1975" t="s">
        <v>1737</v>
      </c>
      <c r="Z154" s="1985"/>
      <c r="AA154" s="1977"/>
      <c r="AB154" s="1977"/>
      <c r="AC154" s="1977"/>
      <c r="AD154" s="1977"/>
      <c r="AE154" s="1978"/>
      <c r="AF154" s="1965"/>
      <c r="AG154" s="2639"/>
      <c r="AH154" s="2640"/>
      <c r="AI154" s="1975" t="s">
        <v>1737</v>
      </c>
      <c r="AJ154" s="1985"/>
      <c r="AK154" s="1977"/>
      <c r="AL154" s="1977"/>
      <c r="AM154" s="1977"/>
      <c r="AN154" s="1977"/>
      <c r="AO154" s="1977"/>
      <c r="AP154" s="1975" t="s">
        <v>1737</v>
      </c>
      <c r="AQ154" s="1985"/>
      <c r="AR154" s="1977"/>
      <c r="AS154" s="1977"/>
      <c r="AT154" s="1977"/>
      <c r="AU154" s="1977"/>
      <c r="AV154" s="1978"/>
      <c r="AW154" s="1965"/>
      <c r="AX154" s="1965"/>
      <c r="AY154" s="1971"/>
      <c r="AZ154" s="1950"/>
    </row>
    <row r="155" spans="2:52" s="1987" customFormat="1" ht="11.25" customHeight="1">
      <c r="B155" s="2633">
        <v>29</v>
      </c>
      <c r="C155" s="2636" t="s">
        <v>2281</v>
      </c>
      <c r="D155" s="2637" t="s">
        <v>2271</v>
      </c>
      <c r="E155" s="2637" t="s">
        <v>2241</v>
      </c>
      <c r="F155" s="2637" t="s">
        <v>2237</v>
      </c>
      <c r="G155" s="2637" t="s">
        <v>2253</v>
      </c>
      <c r="H155" s="1962" t="s">
        <v>2212</v>
      </c>
      <c r="I155" s="1963"/>
      <c r="J155" s="1963"/>
      <c r="K155" s="1963"/>
      <c r="L155" s="1963"/>
      <c r="M155" s="1963"/>
      <c r="N155" s="1964"/>
      <c r="O155" s="1965"/>
      <c r="P155" s="2623">
        <v>29</v>
      </c>
      <c r="Q155" s="2626" t="s">
        <v>2281</v>
      </c>
      <c r="R155" s="1975" t="s">
        <v>2212</v>
      </c>
      <c r="S155" s="1985"/>
      <c r="T155" s="1977"/>
      <c r="U155" s="1977"/>
      <c r="V155" s="1977"/>
      <c r="W155" s="1977"/>
      <c r="X155" s="1978"/>
      <c r="Y155" s="1975" t="s">
        <v>2212</v>
      </c>
      <c r="Z155" s="1985"/>
      <c r="AA155" s="1977"/>
      <c r="AB155" s="1977"/>
      <c r="AC155" s="1977"/>
      <c r="AD155" s="1977"/>
      <c r="AE155" s="1978"/>
      <c r="AF155" s="1965"/>
      <c r="AG155" s="2623">
        <v>29</v>
      </c>
      <c r="AH155" s="2626" t="s">
        <v>2281</v>
      </c>
      <c r="AI155" s="1975" t="s">
        <v>2212</v>
      </c>
      <c r="AJ155" s="1985"/>
      <c r="AK155" s="1977"/>
      <c r="AL155" s="1977"/>
      <c r="AM155" s="1977"/>
      <c r="AN155" s="1977"/>
      <c r="AO155" s="1977"/>
      <c r="AP155" s="1975" t="s">
        <v>2212</v>
      </c>
      <c r="AQ155" s="1985"/>
      <c r="AR155" s="1977"/>
      <c r="AS155" s="1977"/>
      <c r="AT155" s="1977"/>
      <c r="AU155" s="1977"/>
      <c r="AV155" s="1978"/>
      <c r="AW155" s="1965"/>
      <c r="AX155" s="1965"/>
      <c r="AY155" s="1971"/>
      <c r="AZ155" s="1950"/>
    </row>
    <row r="156" spans="2:52" s="1987" customFormat="1" ht="11.25">
      <c r="B156" s="2634"/>
      <c r="C156" s="2627"/>
      <c r="D156" s="2638"/>
      <c r="E156" s="2638"/>
      <c r="F156" s="2638"/>
      <c r="G156" s="2638"/>
      <c r="H156" s="1972" t="s">
        <v>1729</v>
      </c>
      <c r="I156" s="1973"/>
      <c r="J156" s="1973"/>
      <c r="K156" s="1973"/>
      <c r="L156" s="1973"/>
      <c r="M156" s="1973"/>
      <c r="N156" s="1974"/>
      <c r="O156" s="1965"/>
      <c r="P156" s="2624"/>
      <c r="Q156" s="2627"/>
      <c r="R156" s="1975" t="s">
        <v>1729</v>
      </c>
      <c r="S156" s="1985"/>
      <c r="T156" s="1977"/>
      <c r="U156" s="1977"/>
      <c r="V156" s="1977"/>
      <c r="W156" s="1977"/>
      <c r="X156" s="1978"/>
      <c r="Y156" s="1975" t="s">
        <v>1729</v>
      </c>
      <c r="Z156" s="1985"/>
      <c r="AA156" s="1977"/>
      <c r="AB156" s="1977"/>
      <c r="AC156" s="1977"/>
      <c r="AD156" s="1977"/>
      <c r="AE156" s="1978"/>
      <c r="AF156" s="1965"/>
      <c r="AG156" s="2624"/>
      <c r="AH156" s="2627"/>
      <c r="AI156" s="1975" t="s">
        <v>1729</v>
      </c>
      <c r="AJ156" s="1985"/>
      <c r="AK156" s="1977"/>
      <c r="AL156" s="1977"/>
      <c r="AM156" s="1977"/>
      <c r="AN156" s="1977"/>
      <c r="AO156" s="1977"/>
      <c r="AP156" s="1975" t="s">
        <v>1729</v>
      </c>
      <c r="AQ156" s="1985"/>
      <c r="AR156" s="1977"/>
      <c r="AS156" s="1977"/>
      <c r="AT156" s="1977"/>
      <c r="AU156" s="1977"/>
      <c r="AV156" s="1978"/>
      <c r="AW156" s="1965"/>
      <c r="AX156" s="1965"/>
      <c r="AY156" s="1971"/>
      <c r="AZ156" s="1950"/>
    </row>
    <row r="157" spans="2:52" s="1987" customFormat="1" ht="11.25">
      <c r="B157" s="2634"/>
      <c r="C157" s="2627"/>
      <c r="D157" s="2629" t="s">
        <v>2249</v>
      </c>
      <c r="E157" s="2638"/>
      <c r="F157" s="2638"/>
      <c r="G157" s="2638"/>
      <c r="H157" s="1972" t="s">
        <v>1733</v>
      </c>
      <c r="I157" s="1973"/>
      <c r="J157" s="1973"/>
      <c r="K157" s="1973"/>
      <c r="L157" s="1973"/>
      <c r="M157" s="1973"/>
      <c r="N157" s="1974"/>
      <c r="O157" s="1965"/>
      <c r="P157" s="2624"/>
      <c r="Q157" s="2627"/>
      <c r="R157" s="1975" t="s">
        <v>1733</v>
      </c>
      <c r="S157" s="1985"/>
      <c r="T157" s="1977"/>
      <c r="U157" s="1977"/>
      <c r="V157" s="1977"/>
      <c r="W157" s="1977"/>
      <c r="X157" s="1978"/>
      <c r="Y157" s="1975" t="s">
        <v>1733</v>
      </c>
      <c r="Z157" s="1985"/>
      <c r="AA157" s="1977"/>
      <c r="AB157" s="1977"/>
      <c r="AC157" s="1977"/>
      <c r="AD157" s="1977"/>
      <c r="AE157" s="1978"/>
      <c r="AF157" s="1965"/>
      <c r="AG157" s="2624"/>
      <c r="AH157" s="2627"/>
      <c r="AI157" s="1975" t="s">
        <v>1733</v>
      </c>
      <c r="AJ157" s="1985"/>
      <c r="AK157" s="1977"/>
      <c r="AL157" s="1977"/>
      <c r="AM157" s="1977"/>
      <c r="AN157" s="1977"/>
      <c r="AO157" s="1977"/>
      <c r="AP157" s="1975" t="s">
        <v>1733</v>
      </c>
      <c r="AQ157" s="1985"/>
      <c r="AR157" s="1977"/>
      <c r="AS157" s="1977"/>
      <c r="AT157" s="1977"/>
      <c r="AU157" s="1977"/>
      <c r="AV157" s="1978"/>
      <c r="AW157" s="1965"/>
      <c r="AX157" s="1965"/>
      <c r="AY157" s="1971"/>
      <c r="AZ157" s="1950"/>
    </row>
    <row r="158" spans="2:52" s="1987" customFormat="1" thickBot="1">
      <c r="B158" s="2635"/>
      <c r="C158" s="2628"/>
      <c r="D158" s="2630"/>
      <c r="E158" s="2630"/>
      <c r="F158" s="2630"/>
      <c r="G158" s="2630"/>
      <c r="H158" s="1979" t="s">
        <v>1737</v>
      </c>
      <c r="I158" s="1980"/>
      <c r="J158" s="1980"/>
      <c r="K158" s="1980"/>
      <c r="L158" s="1980"/>
      <c r="M158" s="1980"/>
      <c r="N158" s="1981"/>
      <c r="O158" s="1965"/>
      <c r="P158" s="2639"/>
      <c r="Q158" s="2640"/>
      <c r="R158" s="1975" t="s">
        <v>1737</v>
      </c>
      <c r="S158" s="1985"/>
      <c r="T158" s="1977"/>
      <c r="U158" s="1977"/>
      <c r="V158" s="1977"/>
      <c r="W158" s="1977"/>
      <c r="X158" s="1978"/>
      <c r="Y158" s="1975" t="s">
        <v>1737</v>
      </c>
      <c r="Z158" s="1985"/>
      <c r="AA158" s="1977"/>
      <c r="AB158" s="1977"/>
      <c r="AC158" s="1977"/>
      <c r="AD158" s="1977"/>
      <c r="AE158" s="1978"/>
      <c r="AF158" s="1965"/>
      <c r="AG158" s="2639"/>
      <c r="AH158" s="2640"/>
      <c r="AI158" s="1975" t="s">
        <v>1737</v>
      </c>
      <c r="AJ158" s="1985"/>
      <c r="AK158" s="1977"/>
      <c r="AL158" s="1977"/>
      <c r="AM158" s="1977"/>
      <c r="AN158" s="1977"/>
      <c r="AO158" s="1977"/>
      <c r="AP158" s="1975" t="s">
        <v>1737</v>
      </c>
      <c r="AQ158" s="1985"/>
      <c r="AR158" s="1977"/>
      <c r="AS158" s="1977"/>
      <c r="AT158" s="1977"/>
      <c r="AU158" s="1977"/>
      <c r="AV158" s="1978"/>
      <c r="AW158" s="1965"/>
      <c r="AX158" s="1965"/>
      <c r="AY158" s="1971"/>
      <c r="AZ158" s="1950"/>
    </row>
    <row r="159" spans="2:52" s="1987" customFormat="1" ht="11.25">
      <c r="B159" s="2633">
        <v>32</v>
      </c>
      <c r="C159" s="2636" t="s">
        <v>2282</v>
      </c>
      <c r="D159" s="2637" t="s">
        <v>2271</v>
      </c>
      <c r="E159" s="2637" t="s">
        <v>2241</v>
      </c>
      <c r="F159" s="2637" t="s">
        <v>2237</v>
      </c>
      <c r="G159" s="2637" t="s">
        <v>2242</v>
      </c>
      <c r="H159" s="1962" t="s">
        <v>2212</v>
      </c>
      <c r="I159" s="1963"/>
      <c r="J159" s="1963"/>
      <c r="K159" s="1963"/>
      <c r="L159" s="1963"/>
      <c r="M159" s="1963"/>
      <c r="N159" s="1964"/>
      <c r="O159" s="1965"/>
      <c r="P159" s="2623">
        <v>32</v>
      </c>
      <c r="Q159" s="2626" t="s">
        <v>2282</v>
      </c>
      <c r="R159" s="1975" t="s">
        <v>2212</v>
      </c>
      <c r="S159" s="1985"/>
      <c r="T159" s="1977"/>
      <c r="U159" s="1977"/>
      <c r="V159" s="1977"/>
      <c r="W159" s="1977"/>
      <c r="X159" s="1978"/>
      <c r="Y159" s="1975" t="s">
        <v>2212</v>
      </c>
      <c r="Z159" s="1985"/>
      <c r="AA159" s="1977"/>
      <c r="AB159" s="1977"/>
      <c r="AC159" s="1977"/>
      <c r="AD159" s="1977"/>
      <c r="AE159" s="1978"/>
      <c r="AF159" s="1965"/>
      <c r="AG159" s="2623">
        <v>32</v>
      </c>
      <c r="AH159" s="2626" t="s">
        <v>2282</v>
      </c>
      <c r="AI159" s="1975" t="s">
        <v>2212</v>
      </c>
      <c r="AJ159" s="1985"/>
      <c r="AK159" s="1977"/>
      <c r="AL159" s="1977"/>
      <c r="AM159" s="1977"/>
      <c r="AN159" s="1977"/>
      <c r="AO159" s="1977"/>
      <c r="AP159" s="1975" t="s">
        <v>2212</v>
      </c>
      <c r="AQ159" s="1985"/>
      <c r="AR159" s="1977"/>
      <c r="AS159" s="1977"/>
      <c r="AT159" s="1977"/>
      <c r="AU159" s="1977"/>
      <c r="AV159" s="1978"/>
      <c r="AW159" s="1965"/>
      <c r="AX159" s="1965"/>
      <c r="AY159" s="1971"/>
      <c r="AZ159" s="1950"/>
    </row>
    <row r="160" spans="2:52" s="1987" customFormat="1" ht="11.25">
      <c r="B160" s="2634"/>
      <c r="C160" s="2627"/>
      <c r="D160" s="2638"/>
      <c r="E160" s="2638"/>
      <c r="F160" s="2638"/>
      <c r="G160" s="2638"/>
      <c r="H160" s="1972" t="s">
        <v>1729</v>
      </c>
      <c r="I160" s="1973"/>
      <c r="J160" s="1973"/>
      <c r="K160" s="1973"/>
      <c r="L160" s="1973"/>
      <c r="M160" s="1973"/>
      <c r="N160" s="1974"/>
      <c r="O160" s="1965"/>
      <c r="P160" s="2624"/>
      <c r="Q160" s="2627"/>
      <c r="R160" s="1975" t="s">
        <v>1729</v>
      </c>
      <c r="S160" s="1985"/>
      <c r="T160" s="1977"/>
      <c r="U160" s="1977"/>
      <c r="V160" s="1977"/>
      <c r="W160" s="1977"/>
      <c r="X160" s="1978"/>
      <c r="Y160" s="1975" t="s">
        <v>1729</v>
      </c>
      <c r="Z160" s="1985"/>
      <c r="AA160" s="1977"/>
      <c r="AB160" s="1977"/>
      <c r="AC160" s="1977"/>
      <c r="AD160" s="1977"/>
      <c r="AE160" s="1978"/>
      <c r="AF160" s="1965"/>
      <c r="AG160" s="2624"/>
      <c r="AH160" s="2627"/>
      <c r="AI160" s="1975" t="s">
        <v>1729</v>
      </c>
      <c r="AJ160" s="1985"/>
      <c r="AK160" s="1977"/>
      <c r="AL160" s="1977"/>
      <c r="AM160" s="1977"/>
      <c r="AN160" s="1977"/>
      <c r="AO160" s="1977"/>
      <c r="AP160" s="1975" t="s">
        <v>1729</v>
      </c>
      <c r="AQ160" s="1985"/>
      <c r="AR160" s="1977"/>
      <c r="AS160" s="1977"/>
      <c r="AT160" s="1977"/>
      <c r="AU160" s="1977"/>
      <c r="AV160" s="1978"/>
      <c r="AW160" s="1965"/>
      <c r="AX160" s="1965"/>
      <c r="AY160" s="1971"/>
      <c r="AZ160" s="1950"/>
    </row>
    <row r="161" spans="2:52" s="1987" customFormat="1" ht="11.25">
      <c r="B161" s="2634"/>
      <c r="C161" s="2627"/>
      <c r="D161" s="2629" t="s">
        <v>2239</v>
      </c>
      <c r="E161" s="2638"/>
      <c r="F161" s="2638"/>
      <c r="G161" s="2638"/>
      <c r="H161" s="1972" t="s">
        <v>1733</v>
      </c>
      <c r="I161" s="1973"/>
      <c r="J161" s="1973"/>
      <c r="K161" s="1973"/>
      <c r="L161" s="1973"/>
      <c r="M161" s="1973"/>
      <c r="N161" s="1974"/>
      <c r="O161" s="1965"/>
      <c r="P161" s="2624"/>
      <c r="Q161" s="2627"/>
      <c r="R161" s="1975" t="s">
        <v>1733</v>
      </c>
      <c r="S161" s="1985"/>
      <c r="T161" s="1977"/>
      <c r="U161" s="1977"/>
      <c r="V161" s="1977"/>
      <c r="W161" s="1977"/>
      <c r="X161" s="1978"/>
      <c r="Y161" s="1975" t="s">
        <v>1733</v>
      </c>
      <c r="Z161" s="1985"/>
      <c r="AA161" s="1977"/>
      <c r="AB161" s="1977"/>
      <c r="AC161" s="1977"/>
      <c r="AD161" s="1977"/>
      <c r="AE161" s="1978"/>
      <c r="AF161" s="1965"/>
      <c r="AG161" s="2624"/>
      <c r="AH161" s="2627"/>
      <c r="AI161" s="1975" t="s">
        <v>1733</v>
      </c>
      <c r="AJ161" s="1985"/>
      <c r="AK161" s="1977"/>
      <c r="AL161" s="1977"/>
      <c r="AM161" s="1977"/>
      <c r="AN161" s="1977"/>
      <c r="AO161" s="1977"/>
      <c r="AP161" s="1975" t="s">
        <v>1733</v>
      </c>
      <c r="AQ161" s="1985"/>
      <c r="AR161" s="1977"/>
      <c r="AS161" s="1977"/>
      <c r="AT161" s="1977"/>
      <c r="AU161" s="1977"/>
      <c r="AV161" s="1978"/>
      <c r="AW161" s="1965"/>
      <c r="AX161" s="1965"/>
      <c r="AY161" s="1971"/>
      <c r="AZ161" s="1950"/>
    </row>
    <row r="162" spans="2:52" s="1987" customFormat="1" thickBot="1">
      <c r="B162" s="2635"/>
      <c r="C162" s="2628"/>
      <c r="D162" s="2630"/>
      <c r="E162" s="2630"/>
      <c r="F162" s="2630"/>
      <c r="G162" s="2630"/>
      <c r="H162" s="1979" t="s">
        <v>1737</v>
      </c>
      <c r="I162" s="1980"/>
      <c r="J162" s="1980"/>
      <c r="K162" s="1980"/>
      <c r="L162" s="1980"/>
      <c r="M162" s="1980"/>
      <c r="N162" s="1981"/>
      <c r="O162" s="1965"/>
      <c r="P162" s="2639"/>
      <c r="Q162" s="2640"/>
      <c r="R162" s="1975" t="s">
        <v>1737</v>
      </c>
      <c r="S162" s="1985"/>
      <c r="T162" s="1977"/>
      <c r="U162" s="1977"/>
      <c r="V162" s="1977"/>
      <c r="W162" s="1977"/>
      <c r="X162" s="1978"/>
      <c r="Y162" s="1975" t="s">
        <v>1737</v>
      </c>
      <c r="Z162" s="1985"/>
      <c r="AA162" s="1977"/>
      <c r="AB162" s="1977"/>
      <c r="AC162" s="1977"/>
      <c r="AD162" s="1977"/>
      <c r="AE162" s="1978"/>
      <c r="AF162" s="1965"/>
      <c r="AG162" s="2639"/>
      <c r="AH162" s="2640"/>
      <c r="AI162" s="1975" t="s">
        <v>1737</v>
      </c>
      <c r="AJ162" s="1985"/>
      <c r="AK162" s="1977"/>
      <c r="AL162" s="1977"/>
      <c r="AM162" s="1977"/>
      <c r="AN162" s="1977"/>
      <c r="AO162" s="1977"/>
      <c r="AP162" s="1975" t="s">
        <v>1737</v>
      </c>
      <c r="AQ162" s="1985"/>
      <c r="AR162" s="1977"/>
      <c r="AS162" s="1977"/>
      <c r="AT162" s="1977"/>
      <c r="AU162" s="1977"/>
      <c r="AV162" s="1978"/>
      <c r="AW162" s="1965"/>
      <c r="AX162" s="1965"/>
      <c r="AY162" s="1971"/>
      <c r="AZ162" s="1950"/>
    </row>
    <row r="163" spans="2:52" s="1987" customFormat="1" ht="11.25">
      <c r="B163" s="2633">
        <v>33</v>
      </c>
      <c r="C163" s="2636" t="s">
        <v>2283</v>
      </c>
      <c r="D163" s="2637" t="s">
        <v>2271</v>
      </c>
      <c r="E163" s="2637" t="s">
        <v>2241</v>
      </c>
      <c r="F163" s="2637" t="s">
        <v>2237</v>
      </c>
      <c r="G163" s="2637" t="s">
        <v>2242</v>
      </c>
      <c r="H163" s="1962" t="s">
        <v>2212</v>
      </c>
      <c r="I163" s="1963"/>
      <c r="J163" s="1963"/>
      <c r="K163" s="1963"/>
      <c r="L163" s="1963"/>
      <c r="M163" s="1963"/>
      <c r="N163" s="1964"/>
      <c r="O163" s="1965"/>
      <c r="P163" s="2623">
        <v>33</v>
      </c>
      <c r="Q163" s="2626" t="s">
        <v>2283</v>
      </c>
      <c r="R163" s="1975" t="s">
        <v>2212</v>
      </c>
      <c r="S163" s="1985"/>
      <c r="T163" s="1977"/>
      <c r="U163" s="1977"/>
      <c r="V163" s="1977"/>
      <c r="W163" s="1977"/>
      <c r="X163" s="1978"/>
      <c r="Y163" s="1975" t="s">
        <v>2212</v>
      </c>
      <c r="Z163" s="1985"/>
      <c r="AA163" s="1977"/>
      <c r="AB163" s="1977"/>
      <c r="AC163" s="1977"/>
      <c r="AD163" s="1977"/>
      <c r="AE163" s="1978"/>
      <c r="AF163" s="1965"/>
      <c r="AG163" s="2623">
        <v>33</v>
      </c>
      <c r="AH163" s="2626" t="s">
        <v>2283</v>
      </c>
      <c r="AI163" s="1975" t="s">
        <v>2212</v>
      </c>
      <c r="AJ163" s="1985"/>
      <c r="AK163" s="1977"/>
      <c r="AL163" s="1977"/>
      <c r="AM163" s="1977"/>
      <c r="AN163" s="1977"/>
      <c r="AO163" s="1977"/>
      <c r="AP163" s="1975" t="s">
        <v>2212</v>
      </c>
      <c r="AQ163" s="1985"/>
      <c r="AR163" s="1977"/>
      <c r="AS163" s="1977"/>
      <c r="AT163" s="1977"/>
      <c r="AU163" s="1977"/>
      <c r="AV163" s="1978"/>
      <c r="AW163" s="1965"/>
      <c r="AX163" s="1965"/>
      <c r="AY163" s="1971"/>
      <c r="AZ163" s="1950"/>
    </row>
    <row r="164" spans="2:52" s="1987" customFormat="1" ht="11.25">
      <c r="B164" s="2634"/>
      <c r="C164" s="2627"/>
      <c r="D164" s="2638"/>
      <c r="E164" s="2638"/>
      <c r="F164" s="2638"/>
      <c r="G164" s="2638"/>
      <c r="H164" s="1972" t="s">
        <v>1729</v>
      </c>
      <c r="I164" s="1973"/>
      <c r="J164" s="1973"/>
      <c r="K164" s="1973"/>
      <c r="L164" s="1973"/>
      <c r="M164" s="1973"/>
      <c r="N164" s="1974"/>
      <c r="O164" s="1965"/>
      <c r="P164" s="2624"/>
      <c r="Q164" s="2627"/>
      <c r="R164" s="1975" t="s">
        <v>1729</v>
      </c>
      <c r="S164" s="1985"/>
      <c r="T164" s="1977"/>
      <c r="U164" s="1977"/>
      <c r="V164" s="1977"/>
      <c r="W164" s="1977"/>
      <c r="X164" s="1978"/>
      <c r="Y164" s="1975" t="s">
        <v>1729</v>
      </c>
      <c r="Z164" s="1985"/>
      <c r="AA164" s="1977"/>
      <c r="AB164" s="1977"/>
      <c r="AC164" s="1977"/>
      <c r="AD164" s="1977"/>
      <c r="AE164" s="1978"/>
      <c r="AF164" s="1965"/>
      <c r="AG164" s="2624"/>
      <c r="AH164" s="2627"/>
      <c r="AI164" s="1975" t="s">
        <v>1729</v>
      </c>
      <c r="AJ164" s="1985"/>
      <c r="AK164" s="1977"/>
      <c r="AL164" s="1977"/>
      <c r="AM164" s="1977"/>
      <c r="AN164" s="1977"/>
      <c r="AO164" s="1977"/>
      <c r="AP164" s="1975" t="s">
        <v>1729</v>
      </c>
      <c r="AQ164" s="1985"/>
      <c r="AR164" s="1977"/>
      <c r="AS164" s="1977"/>
      <c r="AT164" s="1977"/>
      <c r="AU164" s="1977"/>
      <c r="AV164" s="1978"/>
      <c r="AW164" s="1965"/>
      <c r="AX164" s="1965"/>
      <c r="AY164" s="1971"/>
      <c r="AZ164" s="1950"/>
    </row>
    <row r="165" spans="2:52" s="1987" customFormat="1" ht="11.25">
      <c r="B165" s="2634"/>
      <c r="C165" s="2627"/>
      <c r="D165" s="2629" t="s">
        <v>2239</v>
      </c>
      <c r="E165" s="2638"/>
      <c r="F165" s="2638"/>
      <c r="G165" s="2638"/>
      <c r="H165" s="1972" t="s">
        <v>1733</v>
      </c>
      <c r="I165" s="1973"/>
      <c r="J165" s="1973"/>
      <c r="K165" s="1973"/>
      <c r="L165" s="1973"/>
      <c r="M165" s="1973"/>
      <c r="N165" s="1974"/>
      <c r="O165" s="1965"/>
      <c r="P165" s="2624"/>
      <c r="Q165" s="2627"/>
      <c r="R165" s="1975" t="s">
        <v>1733</v>
      </c>
      <c r="S165" s="1985"/>
      <c r="T165" s="1977"/>
      <c r="U165" s="1977"/>
      <c r="V165" s="1977"/>
      <c r="W165" s="1977"/>
      <c r="X165" s="1978"/>
      <c r="Y165" s="1975" t="s">
        <v>1733</v>
      </c>
      <c r="Z165" s="1985"/>
      <c r="AA165" s="1977"/>
      <c r="AB165" s="1977"/>
      <c r="AC165" s="1977"/>
      <c r="AD165" s="1977"/>
      <c r="AE165" s="1978"/>
      <c r="AF165" s="1965"/>
      <c r="AG165" s="2624"/>
      <c r="AH165" s="2627"/>
      <c r="AI165" s="1975" t="s">
        <v>1733</v>
      </c>
      <c r="AJ165" s="1985"/>
      <c r="AK165" s="1977"/>
      <c r="AL165" s="1977"/>
      <c r="AM165" s="1977"/>
      <c r="AN165" s="1977"/>
      <c r="AO165" s="1977"/>
      <c r="AP165" s="1975" t="s">
        <v>1733</v>
      </c>
      <c r="AQ165" s="1985"/>
      <c r="AR165" s="1977"/>
      <c r="AS165" s="1977"/>
      <c r="AT165" s="1977"/>
      <c r="AU165" s="1977"/>
      <c r="AV165" s="1978"/>
      <c r="AW165" s="1965"/>
      <c r="AX165" s="1965"/>
      <c r="AY165" s="1971"/>
      <c r="AZ165" s="1950"/>
    </row>
    <row r="166" spans="2:52" s="1987" customFormat="1" thickBot="1">
      <c r="B166" s="2635"/>
      <c r="C166" s="2628"/>
      <c r="D166" s="2630"/>
      <c r="E166" s="2630"/>
      <c r="F166" s="2630"/>
      <c r="G166" s="2630"/>
      <c r="H166" s="1979" t="s">
        <v>1737</v>
      </c>
      <c r="I166" s="1980"/>
      <c r="J166" s="1980"/>
      <c r="K166" s="1980"/>
      <c r="L166" s="1980"/>
      <c r="M166" s="1980"/>
      <c r="N166" s="1981"/>
      <c r="O166" s="1965"/>
      <c r="P166" s="2639"/>
      <c r="Q166" s="2640"/>
      <c r="R166" s="1975" t="s">
        <v>1737</v>
      </c>
      <c r="S166" s="1985"/>
      <c r="T166" s="1977"/>
      <c r="U166" s="1977"/>
      <c r="V166" s="1977"/>
      <c r="W166" s="1977"/>
      <c r="X166" s="1978"/>
      <c r="Y166" s="1975" t="s">
        <v>1737</v>
      </c>
      <c r="Z166" s="1985"/>
      <c r="AA166" s="1977"/>
      <c r="AB166" s="1977"/>
      <c r="AC166" s="1977"/>
      <c r="AD166" s="1977"/>
      <c r="AE166" s="1978"/>
      <c r="AF166" s="1965"/>
      <c r="AG166" s="2639"/>
      <c r="AH166" s="2640"/>
      <c r="AI166" s="1975" t="s">
        <v>1737</v>
      </c>
      <c r="AJ166" s="1985"/>
      <c r="AK166" s="1977"/>
      <c r="AL166" s="1977"/>
      <c r="AM166" s="1977"/>
      <c r="AN166" s="1977"/>
      <c r="AO166" s="1977"/>
      <c r="AP166" s="1975" t="s">
        <v>1737</v>
      </c>
      <c r="AQ166" s="1985"/>
      <c r="AR166" s="1977"/>
      <c r="AS166" s="1977"/>
      <c r="AT166" s="1977"/>
      <c r="AU166" s="1977"/>
      <c r="AV166" s="1978"/>
      <c r="AW166" s="1965"/>
      <c r="AX166" s="1965"/>
      <c r="AY166" s="1971"/>
      <c r="AZ166" s="1950"/>
    </row>
    <row r="167" spans="2:52" s="1987" customFormat="1" ht="11.25" customHeight="1">
      <c r="B167" s="2633">
        <v>35</v>
      </c>
      <c r="C167" s="2636" t="s">
        <v>2284</v>
      </c>
      <c r="D167" s="2637" t="s">
        <v>2271</v>
      </c>
      <c r="E167" s="2637" t="s">
        <v>2241</v>
      </c>
      <c r="F167" s="2637" t="s">
        <v>2285</v>
      </c>
      <c r="G167" s="2637" t="s">
        <v>2286</v>
      </c>
      <c r="H167" s="1962" t="s">
        <v>2212</v>
      </c>
      <c r="I167" s="1963"/>
      <c r="J167" s="1963"/>
      <c r="K167" s="1963"/>
      <c r="L167" s="1963"/>
      <c r="M167" s="1963"/>
      <c r="N167" s="1964"/>
      <c r="O167" s="1965"/>
      <c r="P167" s="2623">
        <v>35</v>
      </c>
      <c r="Q167" s="2626" t="s">
        <v>2284</v>
      </c>
      <c r="R167" s="1975" t="s">
        <v>2212</v>
      </c>
      <c r="S167" s="1985"/>
      <c r="T167" s="1977"/>
      <c r="U167" s="1977"/>
      <c r="V167" s="1977"/>
      <c r="W167" s="1977"/>
      <c r="X167" s="1978"/>
      <c r="Y167" s="1975" t="s">
        <v>2212</v>
      </c>
      <c r="Z167" s="1985"/>
      <c r="AA167" s="1977"/>
      <c r="AB167" s="1977"/>
      <c r="AC167" s="1977"/>
      <c r="AD167" s="1977"/>
      <c r="AE167" s="1978"/>
      <c r="AF167" s="1965"/>
      <c r="AG167" s="2623">
        <v>35</v>
      </c>
      <c r="AH167" s="2626" t="s">
        <v>2284</v>
      </c>
      <c r="AI167" s="1975" t="s">
        <v>2212</v>
      </c>
      <c r="AJ167" s="1985"/>
      <c r="AK167" s="1977"/>
      <c r="AL167" s="1977"/>
      <c r="AM167" s="1977"/>
      <c r="AN167" s="1977"/>
      <c r="AO167" s="1977"/>
      <c r="AP167" s="1975" t="s">
        <v>2212</v>
      </c>
      <c r="AQ167" s="1985"/>
      <c r="AR167" s="1977"/>
      <c r="AS167" s="1977"/>
      <c r="AT167" s="1977"/>
      <c r="AU167" s="1977"/>
      <c r="AV167" s="1978"/>
      <c r="AW167" s="1965"/>
      <c r="AX167" s="1965"/>
      <c r="AY167" s="1971"/>
      <c r="AZ167" s="1950"/>
    </row>
    <row r="168" spans="2:52" s="1987" customFormat="1" ht="11.25">
      <c r="B168" s="2634"/>
      <c r="C168" s="2627"/>
      <c r="D168" s="2638"/>
      <c r="E168" s="2638"/>
      <c r="F168" s="2638"/>
      <c r="G168" s="2638"/>
      <c r="H168" s="1972" t="s">
        <v>1729</v>
      </c>
      <c r="I168" s="1973"/>
      <c r="J168" s="1973"/>
      <c r="K168" s="1973"/>
      <c r="L168" s="1973"/>
      <c r="M168" s="1973"/>
      <c r="N168" s="1974"/>
      <c r="O168" s="1965"/>
      <c r="P168" s="2624"/>
      <c r="Q168" s="2627"/>
      <c r="R168" s="1975" t="s">
        <v>1729</v>
      </c>
      <c r="S168" s="1985"/>
      <c r="T168" s="1977"/>
      <c r="U168" s="1977"/>
      <c r="V168" s="1977"/>
      <c r="W168" s="1977"/>
      <c r="X168" s="1978"/>
      <c r="Y168" s="1975" t="s">
        <v>1729</v>
      </c>
      <c r="Z168" s="1985"/>
      <c r="AA168" s="1977"/>
      <c r="AB168" s="1977"/>
      <c r="AC168" s="1977"/>
      <c r="AD168" s="1977"/>
      <c r="AE168" s="1978"/>
      <c r="AF168" s="1965"/>
      <c r="AG168" s="2624"/>
      <c r="AH168" s="2627"/>
      <c r="AI168" s="1975" t="s">
        <v>1729</v>
      </c>
      <c r="AJ168" s="1985"/>
      <c r="AK168" s="1977"/>
      <c r="AL168" s="1977"/>
      <c r="AM168" s="1977"/>
      <c r="AN168" s="1977"/>
      <c r="AO168" s="1977"/>
      <c r="AP168" s="1975" t="s">
        <v>1729</v>
      </c>
      <c r="AQ168" s="1985"/>
      <c r="AR168" s="1977"/>
      <c r="AS168" s="1977"/>
      <c r="AT168" s="1977"/>
      <c r="AU168" s="1977"/>
      <c r="AV168" s="1978"/>
      <c r="AW168" s="1965"/>
      <c r="AX168" s="1965"/>
      <c r="AY168" s="1971"/>
      <c r="AZ168" s="1950"/>
    </row>
    <row r="169" spans="2:52" s="1987" customFormat="1" ht="11.25">
      <c r="B169" s="2634"/>
      <c r="C169" s="2627"/>
      <c r="D169" s="2629" t="s">
        <v>2239</v>
      </c>
      <c r="E169" s="2638"/>
      <c r="F169" s="2638"/>
      <c r="G169" s="2638"/>
      <c r="H169" s="1972" t="s">
        <v>1733</v>
      </c>
      <c r="I169" s="1973"/>
      <c r="J169" s="1973"/>
      <c r="K169" s="1973"/>
      <c r="L169" s="1973"/>
      <c r="M169" s="1973"/>
      <c r="N169" s="1974"/>
      <c r="O169" s="1965"/>
      <c r="P169" s="2624"/>
      <c r="Q169" s="2627"/>
      <c r="R169" s="1975" t="s">
        <v>1733</v>
      </c>
      <c r="S169" s="1985"/>
      <c r="T169" s="1977"/>
      <c r="U169" s="1977"/>
      <c r="V169" s="1977"/>
      <c r="W169" s="1977"/>
      <c r="X169" s="1978"/>
      <c r="Y169" s="1975" t="s">
        <v>1733</v>
      </c>
      <c r="Z169" s="1985"/>
      <c r="AA169" s="1977"/>
      <c r="AB169" s="1977"/>
      <c r="AC169" s="1977"/>
      <c r="AD169" s="1977"/>
      <c r="AE169" s="1978"/>
      <c r="AF169" s="1965"/>
      <c r="AG169" s="2624"/>
      <c r="AH169" s="2627"/>
      <c r="AI169" s="1975" t="s">
        <v>1733</v>
      </c>
      <c r="AJ169" s="1985"/>
      <c r="AK169" s="1977"/>
      <c r="AL169" s="1977"/>
      <c r="AM169" s="1977"/>
      <c r="AN169" s="1977"/>
      <c r="AO169" s="1977"/>
      <c r="AP169" s="1975" t="s">
        <v>1733</v>
      </c>
      <c r="AQ169" s="1985"/>
      <c r="AR169" s="1977"/>
      <c r="AS169" s="1977"/>
      <c r="AT169" s="1977"/>
      <c r="AU169" s="1977"/>
      <c r="AV169" s="1978"/>
      <c r="AW169" s="1965"/>
      <c r="AX169" s="1965"/>
      <c r="AY169" s="1971"/>
      <c r="AZ169" s="1950"/>
    </row>
    <row r="170" spans="2:52" s="1987" customFormat="1" thickBot="1">
      <c r="B170" s="2635"/>
      <c r="C170" s="2628"/>
      <c r="D170" s="2630"/>
      <c r="E170" s="2630"/>
      <c r="F170" s="2630"/>
      <c r="G170" s="2630"/>
      <c r="H170" s="1979" t="s">
        <v>1737</v>
      </c>
      <c r="I170" s="1980"/>
      <c r="J170" s="1980"/>
      <c r="K170" s="1980"/>
      <c r="L170" s="1980"/>
      <c r="M170" s="1980"/>
      <c r="N170" s="1981"/>
      <c r="O170" s="1965"/>
      <c r="P170" s="2639"/>
      <c r="Q170" s="2640"/>
      <c r="R170" s="1975" t="s">
        <v>1737</v>
      </c>
      <c r="S170" s="1985"/>
      <c r="T170" s="1977"/>
      <c r="U170" s="1977"/>
      <c r="V170" s="1977"/>
      <c r="W170" s="1977"/>
      <c r="X170" s="1978"/>
      <c r="Y170" s="1975" t="s">
        <v>1737</v>
      </c>
      <c r="Z170" s="1985"/>
      <c r="AA170" s="1977"/>
      <c r="AB170" s="1977"/>
      <c r="AC170" s="1977"/>
      <c r="AD170" s="1977"/>
      <c r="AE170" s="1978"/>
      <c r="AF170" s="1965"/>
      <c r="AG170" s="2639"/>
      <c r="AH170" s="2640"/>
      <c r="AI170" s="1975" t="s">
        <v>1737</v>
      </c>
      <c r="AJ170" s="1985"/>
      <c r="AK170" s="1977"/>
      <c r="AL170" s="1977"/>
      <c r="AM170" s="1977"/>
      <c r="AN170" s="1977"/>
      <c r="AO170" s="1977"/>
      <c r="AP170" s="1975" t="s">
        <v>1737</v>
      </c>
      <c r="AQ170" s="1985"/>
      <c r="AR170" s="1977"/>
      <c r="AS170" s="1977"/>
      <c r="AT170" s="1977"/>
      <c r="AU170" s="1977"/>
      <c r="AV170" s="1978"/>
      <c r="AW170" s="1965"/>
      <c r="AX170" s="1965"/>
      <c r="AY170" s="1971"/>
      <c r="AZ170" s="1950"/>
    </row>
    <row r="171" spans="2:52" s="1987" customFormat="1" ht="11.25">
      <c r="B171" s="2633">
        <v>39</v>
      </c>
      <c r="C171" s="2636" t="s">
        <v>1740</v>
      </c>
      <c r="D171" s="2637" t="s">
        <v>2271</v>
      </c>
      <c r="E171" s="2637" t="s">
        <v>2241</v>
      </c>
      <c r="F171" s="2637" t="s">
        <v>2237</v>
      </c>
      <c r="G171" s="2637" t="s">
        <v>2242</v>
      </c>
      <c r="H171" s="1962" t="s">
        <v>2212</v>
      </c>
      <c r="I171" s="1963"/>
      <c r="J171" s="1963"/>
      <c r="K171" s="1963"/>
      <c r="L171" s="1963"/>
      <c r="M171" s="1963"/>
      <c r="N171" s="1964"/>
      <c r="O171" s="1965"/>
      <c r="P171" s="2623">
        <v>39</v>
      </c>
      <c r="Q171" s="2626" t="s">
        <v>1740</v>
      </c>
      <c r="R171" s="1975" t="s">
        <v>2212</v>
      </c>
      <c r="S171" s="1985"/>
      <c r="T171" s="1977"/>
      <c r="U171" s="1977"/>
      <c r="V171" s="1977"/>
      <c r="W171" s="1977"/>
      <c r="X171" s="1978"/>
      <c r="Y171" s="1975" t="s">
        <v>2212</v>
      </c>
      <c r="Z171" s="1985"/>
      <c r="AA171" s="1977"/>
      <c r="AB171" s="1977"/>
      <c r="AC171" s="1977"/>
      <c r="AD171" s="1977"/>
      <c r="AE171" s="1978"/>
      <c r="AF171" s="1965"/>
      <c r="AG171" s="2623">
        <v>39</v>
      </c>
      <c r="AH171" s="2626" t="s">
        <v>1740</v>
      </c>
      <c r="AI171" s="1975" t="s">
        <v>2212</v>
      </c>
      <c r="AJ171" s="1985"/>
      <c r="AK171" s="1977"/>
      <c r="AL171" s="1977"/>
      <c r="AM171" s="1977"/>
      <c r="AN171" s="1977"/>
      <c r="AO171" s="1977"/>
      <c r="AP171" s="1975" t="s">
        <v>2212</v>
      </c>
      <c r="AQ171" s="1985"/>
      <c r="AR171" s="1977"/>
      <c r="AS171" s="1977"/>
      <c r="AT171" s="1977"/>
      <c r="AU171" s="1977"/>
      <c r="AV171" s="1978"/>
      <c r="AW171" s="1965"/>
      <c r="AX171" s="1965"/>
      <c r="AY171" s="1971"/>
      <c r="AZ171" s="1950"/>
    </row>
    <row r="172" spans="2:52" s="1987" customFormat="1" ht="11.25">
      <c r="B172" s="2634"/>
      <c r="C172" s="2627"/>
      <c r="D172" s="2638"/>
      <c r="E172" s="2638"/>
      <c r="F172" s="2638"/>
      <c r="G172" s="2638"/>
      <c r="H172" s="1972" t="s">
        <v>1729</v>
      </c>
      <c r="I172" s="1973"/>
      <c r="J172" s="1973"/>
      <c r="K172" s="1973"/>
      <c r="L172" s="1973"/>
      <c r="M172" s="1973"/>
      <c r="N172" s="1974"/>
      <c r="O172" s="1965"/>
      <c r="P172" s="2624"/>
      <c r="Q172" s="2627"/>
      <c r="R172" s="1975" t="s">
        <v>1729</v>
      </c>
      <c r="S172" s="1985"/>
      <c r="T172" s="1977"/>
      <c r="U172" s="1977"/>
      <c r="V172" s="1977"/>
      <c r="W172" s="1977"/>
      <c r="X172" s="1978"/>
      <c r="Y172" s="1975" t="s">
        <v>1729</v>
      </c>
      <c r="Z172" s="1985"/>
      <c r="AA172" s="1977"/>
      <c r="AB172" s="1977"/>
      <c r="AC172" s="1977"/>
      <c r="AD172" s="1977"/>
      <c r="AE172" s="1978"/>
      <c r="AF172" s="1965"/>
      <c r="AG172" s="2624"/>
      <c r="AH172" s="2627"/>
      <c r="AI172" s="1975" t="s">
        <v>1729</v>
      </c>
      <c r="AJ172" s="1985"/>
      <c r="AK172" s="1977"/>
      <c r="AL172" s="1977"/>
      <c r="AM172" s="1977"/>
      <c r="AN172" s="1977"/>
      <c r="AO172" s="1977"/>
      <c r="AP172" s="1975" t="s">
        <v>1729</v>
      </c>
      <c r="AQ172" s="1985"/>
      <c r="AR172" s="1977"/>
      <c r="AS172" s="1977"/>
      <c r="AT172" s="1977"/>
      <c r="AU172" s="1977"/>
      <c r="AV172" s="1978"/>
      <c r="AW172" s="1965"/>
      <c r="AX172" s="1965"/>
      <c r="AY172" s="1971"/>
      <c r="AZ172" s="1950"/>
    </row>
    <row r="173" spans="2:52" s="1987" customFormat="1" ht="11.25">
      <c r="B173" s="2634"/>
      <c r="C173" s="2627"/>
      <c r="D173" s="2629" t="s">
        <v>2239</v>
      </c>
      <c r="E173" s="2638"/>
      <c r="F173" s="2638"/>
      <c r="G173" s="2638"/>
      <c r="H173" s="1972" t="s">
        <v>1733</v>
      </c>
      <c r="I173" s="1973"/>
      <c r="J173" s="1973"/>
      <c r="K173" s="1973"/>
      <c r="L173" s="1973"/>
      <c r="M173" s="1973"/>
      <c r="N173" s="1974"/>
      <c r="O173" s="1965"/>
      <c r="P173" s="2624"/>
      <c r="Q173" s="2627"/>
      <c r="R173" s="1975" t="s">
        <v>1733</v>
      </c>
      <c r="S173" s="1985"/>
      <c r="T173" s="1977"/>
      <c r="U173" s="1977"/>
      <c r="V173" s="1977"/>
      <c r="W173" s="1977"/>
      <c r="X173" s="1978"/>
      <c r="Y173" s="1975" t="s">
        <v>1733</v>
      </c>
      <c r="Z173" s="1985"/>
      <c r="AA173" s="1977"/>
      <c r="AB173" s="1977"/>
      <c r="AC173" s="1977"/>
      <c r="AD173" s="1977"/>
      <c r="AE173" s="1978"/>
      <c r="AF173" s="1965"/>
      <c r="AG173" s="2624"/>
      <c r="AH173" s="2627"/>
      <c r="AI173" s="1975" t="s">
        <v>1733</v>
      </c>
      <c r="AJ173" s="1985"/>
      <c r="AK173" s="1977"/>
      <c r="AL173" s="1977"/>
      <c r="AM173" s="1977"/>
      <c r="AN173" s="1977"/>
      <c r="AO173" s="1977"/>
      <c r="AP173" s="1975" t="s">
        <v>1733</v>
      </c>
      <c r="AQ173" s="1985"/>
      <c r="AR173" s="1977"/>
      <c r="AS173" s="1977"/>
      <c r="AT173" s="1977"/>
      <c r="AU173" s="1977"/>
      <c r="AV173" s="1978"/>
      <c r="AW173" s="1965"/>
      <c r="AX173" s="1965"/>
      <c r="AY173" s="1971"/>
      <c r="AZ173" s="1950"/>
    </row>
    <row r="174" spans="2:52" s="1987" customFormat="1" thickBot="1">
      <c r="B174" s="2635"/>
      <c r="C174" s="2628"/>
      <c r="D174" s="2630"/>
      <c r="E174" s="2630"/>
      <c r="F174" s="2630"/>
      <c r="G174" s="2630"/>
      <c r="H174" s="1979" t="s">
        <v>1737</v>
      </c>
      <c r="I174" s="1980"/>
      <c r="J174" s="1980"/>
      <c r="K174" s="1980"/>
      <c r="L174" s="1980"/>
      <c r="M174" s="1980"/>
      <c r="N174" s="1981"/>
      <c r="O174" s="1965"/>
      <c r="P174" s="2639"/>
      <c r="Q174" s="2640"/>
      <c r="R174" s="1975" t="s">
        <v>1737</v>
      </c>
      <c r="S174" s="1985"/>
      <c r="T174" s="1977"/>
      <c r="U174" s="1977"/>
      <c r="V174" s="1977"/>
      <c r="W174" s="1977"/>
      <c r="X174" s="1978"/>
      <c r="Y174" s="1975" t="s">
        <v>1737</v>
      </c>
      <c r="Z174" s="1985"/>
      <c r="AA174" s="1977"/>
      <c r="AB174" s="1977"/>
      <c r="AC174" s="1977"/>
      <c r="AD174" s="1977"/>
      <c r="AE174" s="1978"/>
      <c r="AF174" s="1965"/>
      <c r="AG174" s="2639"/>
      <c r="AH174" s="2640"/>
      <c r="AI174" s="1975" t="s">
        <v>1737</v>
      </c>
      <c r="AJ174" s="1985"/>
      <c r="AK174" s="1977"/>
      <c r="AL174" s="1977"/>
      <c r="AM174" s="1977"/>
      <c r="AN174" s="1977"/>
      <c r="AO174" s="1977"/>
      <c r="AP174" s="1975" t="s">
        <v>1737</v>
      </c>
      <c r="AQ174" s="1985"/>
      <c r="AR174" s="1977"/>
      <c r="AS174" s="1977"/>
      <c r="AT174" s="1977"/>
      <c r="AU174" s="1977"/>
      <c r="AV174" s="1978"/>
      <c r="AW174" s="1965"/>
      <c r="AX174" s="1965"/>
      <c r="AY174" s="1971"/>
      <c r="AZ174" s="1950"/>
    </row>
    <row r="175" spans="2:52" s="1987" customFormat="1" ht="11.25">
      <c r="B175" s="2633">
        <v>43</v>
      </c>
      <c r="C175" s="2636" t="s">
        <v>2287</v>
      </c>
      <c r="D175" s="2637" t="s">
        <v>2271</v>
      </c>
      <c r="E175" s="2637" t="s">
        <v>2241</v>
      </c>
      <c r="F175" s="2637" t="s">
        <v>2237</v>
      </c>
      <c r="G175" s="2637" t="s">
        <v>2238</v>
      </c>
      <c r="H175" s="1962" t="s">
        <v>2212</v>
      </c>
      <c r="I175" s="1963"/>
      <c r="J175" s="1963"/>
      <c r="K175" s="1963"/>
      <c r="L175" s="1963"/>
      <c r="M175" s="1963"/>
      <c r="N175" s="1964"/>
      <c r="O175" s="1965"/>
      <c r="P175" s="2623">
        <v>43</v>
      </c>
      <c r="Q175" s="2626" t="s">
        <v>2287</v>
      </c>
      <c r="R175" s="1975" t="s">
        <v>2212</v>
      </c>
      <c r="S175" s="1985"/>
      <c r="T175" s="1977"/>
      <c r="U175" s="1977"/>
      <c r="V175" s="1977"/>
      <c r="W175" s="1977"/>
      <c r="X175" s="1978"/>
      <c r="Y175" s="1975" t="s">
        <v>2212</v>
      </c>
      <c r="Z175" s="1985"/>
      <c r="AA175" s="1977"/>
      <c r="AB175" s="1977"/>
      <c r="AC175" s="1977"/>
      <c r="AD175" s="1977"/>
      <c r="AE175" s="1978"/>
      <c r="AF175" s="1965"/>
      <c r="AG175" s="2623">
        <v>43</v>
      </c>
      <c r="AH175" s="2626" t="s">
        <v>2287</v>
      </c>
      <c r="AI175" s="1975" t="s">
        <v>2212</v>
      </c>
      <c r="AJ175" s="1985"/>
      <c r="AK175" s="1977"/>
      <c r="AL175" s="1977"/>
      <c r="AM175" s="1977"/>
      <c r="AN175" s="1977"/>
      <c r="AO175" s="1977"/>
      <c r="AP175" s="1975" t="s">
        <v>2212</v>
      </c>
      <c r="AQ175" s="1985"/>
      <c r="AR175" s="1977"/>
      <c r="AS175" s="1977"/>
      <c r="AT175" s="1977"/>
      <c r="AU175" s="1977"/>
      <c r="AV175" s="1978"/>
      <c r="AW175" s="1965"/>
      <c r="AX175" s="1965"/>
      <c r="AY175" s="1971"/>
      <c r="AZ175" s="1950"/>
    </row>
    <row r="176" spans="2:52" s="1987" customFormat="1" ht="11.25">
      <c r="B176" s="2634"/>
      <c r="C176" s="2627"/>
      <c r="D176" s="2638"/>
      <c r="E176" s="2638"/>
      <c r="F176" s="2638"/>
      <c r="G176" s="2638"/>
      <c r="H176" s="1972" t="s">
        <v>1729</v>
      </c>
      <c r="I176" s="1973"/>
      <c r="J176" s="1973"/>
      <c r="K176" s="1973"/>
      <c r="L176" s="1973"/>
      <c r="M176" s="1973"/>
      <c r="N176" s="1974"/>
      <c r="O176" s="1965"/>
      <c r="P176" s="2624"/>
      <c r="Q176" s="2627"/>
      <c r="R176" s="1975" t="s">
        <v>1729</v>
      </c>
      <c r="S176" s="1985"/>
      <c r="T176" s="1977"/>
      <c r="U176" s="1977"/>
      <c r="V176" s="1977"/>
      <c r="W176" s="1977"/>
      <c r="X176" s="1978"/>
      <c r="Y176" s="1975" t="s">
        <v>1729</v>
      </c>
      <c r="Z176" s="1985"/>
      <c r="AA176" s="1977"/>
      <c r="AB176" s="1977"/>
      <c r="AC176" s="1977"/>
      <c r="AD176" s="1977"/>
      <c r="AE176" s="1978"/>
      <c r="AF176" s="1965"/>
      <c r="AG176" s="2624"/>
      <c r="AH176" s="2627"/>
      <c r="AI176" s="1975" t="s">
        <v>1729</v>
      </c>
      <c r="AJ176" s="1985"/>
      <c r="AK176" s="1977"/>
      <c r="AL176" s="1977"/>
      <c r="AM176" s="1977"/>
      <c r="AN176" s="1977"/>
      <c r="AO176" s="1977"/>
      <c r="AP176" s="1975" t="s">
        <v>1729</v>
      </c>
      <c r="AQ176" s="1985"/>
      <c r="AR176" s="1977"/>
      <c r="AS176" s="1977"/>
      <c r="AT176" s="1977"/>
      <c r="AU176" s="1977"/>
      <c r="AV176" s="1978"/>
      <c r="AW176" s="1965"/>
      <c r="AX176" s="1965"/>
      <c r="AY176" s="1971"/>
      <c r="AZ176" s="1950"/>
    </row>
    <row r="177" spans="2:52" s="1987" customFormat="1" ht="11.25">
      <c r="B177" s="2634"/>
      <c r="C177" s="2627"/>
      <c r="D177" s="2629" t="s">
        <v>2239</v>
      </c>
      <c r="E177" s="2638"/>
      <c r="F177" s="2638"/>
      <c r="G177" s="2638"/>
      <c r="H177" s="1972" t="s">
        <v>1733</v>
      </c>
      <c r="I177" s="1973"/>
      <c r="J177" s="1973"/>
      <c r="K177" s="1973"/>
      <c r="L177" s="1973"/>
      <c r="M177" s="1973"/>
      <c r="N177" s="1974"/>
      <c r="O177" s="1965"/>
      <c r="P177" s="2624"/>
      <c r="Q177" s="2627"/>
      <c r="R177" s="1975" t="s">
        <v>1733</v>
      </c>
      <c r="S177" s="1985"/>
      <c r="T177" s="1977"/>
      <c r="U177" s="1977"/>
      <c r="V177" s="1977"/>
      <c r="W177" s="1977"/>
      <c r="X177" s="1978"/>
      <c r="Y177" s="1975" t="s">
        <v>1733</v>
      </c>
      <c r="Z177" s="1985"/>
      <c r="AA177" s="1977"/>
      <c r="AB177" s="1977"/>
      <c r="AC177" s="1977"/>
      <c r="AD177" s="1977"/>
      <c r="AE177" s="1978"/>
      <c r="AF177" s="1965"/>
      <c r="AG177" s="2624"/>
      <c r="AH177" s="2627"/>
      <c r="AI177" s="1975" t="s">
        <v>1733</v>
      </c>
      <c r="AJ177" s="1985"/>
      <c r="AK177" s="1977"/>
      <c r="AL177" s="1977"/>
      <c r="AM177" s="1977"/>
      <c r="AN177" s="1977"/>
      <c r="AO177" s="1977"/>
      <c r="AP177" s="1975" t="s">
        <v>1733</v>
      </c>
      <c r="AQ177" s="1985"/>
      <c r="AR177" s="1977"/>
      <c r="AS177" s="1977"/>
      <c r="AT177" s="1977"/>
      <c r="AU177" s="1977"/>
      <c r="AV177" s="1978"/>
      <c r="AW177" s="1965"/>
      <c r="AX177" s="1965"/>
      <c r="AY177" s="1971"/>
      <c r="AZ177" s="1950"/>
    </row>
    <row r="178" spans="2:52" s="1987" customFormat="1" thickBot="1">
      <c r="B178" s="2635"/>
      <c r="C178" s="2628"/>
      <c r="D178" s="2630"/>
      <c r="E178" s="2630"/>
      <c r="F178" s="2630"/>
      <c r="G178" s="2630"/>
      <c r="H178" s="1979" t="s">
        <v>1737</v>
      </c>
      <c r="I178" s="1980"/>
      <c r="J178" s="1980"/>
      <c r="K178" s="1980"/>
      <c r="L178" s="1980"/>
      <c r="M178" s="1980"/>
      <c r="N178" s="1981"/>
      <c r="O178" s="1965"/>
      <c r="P178" s="2639"/>
      <c r="Q178" s="2640"/>
      <c r="R178" s="1975" t="s">
        <v>1737</v>
      </c>
      <c r="S178" s="1985"/>
      <c r="T178" s="1977"/>
      <c r="U178" s="1977"/>
      <c r="V178" s="1977"/>
      <c r="W178" s="1977"/>
      <c r="X178" s="1978"/>
      <c r="Y178" s="1975" t="s">
        <v>1737</v>
      </c>
      <c r="Z178" s="1985"/>
      <c r="AA178" s="1977"/>
      <c r="AB178" s="1977"/>
      <c r="AC178" s="1977"/>
      <c r="AD178" s="1977"/>
      <c r="AE178" s="1978"/>
      <c r="AF178" s="1965"/>
      <c r="AG178" s="2639"/>
      <c r="AH178" s="2640"/>
      <c r="AI178" s="1975" t="s">
        <v>1737</v>
      </c>
      <c r="AJ178" s="1985"/>
      <c r="AK178" s="1977"/>
      <c r="AL178" s="1977"/>
      <c r="AM178" s="1977"/>
      <c r="AN178" s="1977"/>
      <c r="AO178" s="1977"/>
      <c r="AP178" s="1975" t="s">
        <v>1737</v>
      </c>
      <c r="AQ178" s="1985"/>
      <c r="AR178" s="1977"/>
      <c r="AS178" s="1977"/>
      <c r="AT178" s="1977"/>
      <c r="AU178" s="1977"/>
      <c r="AV178" s="1978"/>
      <c r="AW178" s="1965"/>
      <c r="AX178" s="1965"/>
      <c r="AY178" s="1971"/>
      <c r="AZ178" s="1950"/>
    </row>
    <row r="179" spans="2:52" s="1987" customFormat="1" ht="11.25" customHeight="1">
      <c r="B179" s="2633">
        <v>21</v>
      </c>
      <c r="C179" s="2636" t="s">
        <v>2288</v>
      </c>
      <c r="D179" s="2637" t="s">
        <v>2271</v>
      </c>
      <c r="E179" s="2637" t="s">
        <v>1707</v>
      </c>
      <c r="F179" s="2637" t="s">
        <v>2237</v>
      </c>
      <c r="G179" s="2637" t="s">
        <v>2280</v>
      </c>
      <c r="H179" s="1962" t="s">
        <v>2212</v>
      </c>
      <c r="I179" s="1963"/>
      <c r="J179" s="1963"/>
      <c r="K179" s="1963"/>
      <c r="L179" s="1963"/>
      <c r="M179" s="1963"/>
      <c r="N179" s="1964"/>
      <c r="O179" s="1965"/>
      <c r="P179" s="2623">
        <v>21</v>
      </c>
      <c r="Q179" s="2626" t="s">
        <v>2288</v>
      </c>
      <c r="R179" s="1975" t="s">
        <v>2212</v>
      </c>
      <c r="S179" s="1985"/>
      <c r="T179" s="1977"/>
      <c r="U179" s="1977"/>
      <c r="V179" s="1977"/>
      <c r="W179" s="1977"/>
      <c r="X179" s="1978"/>
      <c r="Y179" s="1975" t="s">
        <v>2212</v>
      </c>
      <c r="Z179" s="1985"/>
      <c r="AA179" s="1977"/>
      <c r="AB179" s="1977"/>
      <c r="AC179" s="1977"/>
      <c r="AD179" s="1977"/>
      <c r="AE179" s="1978"/>
      <c r="AF179" s="1965"/>
      <c r="AG179" s="2623">
        <v>21</v>
      </c>
      <c r="AH179" s="2626" t="s">
        <v>2288</v>
      </c>
      <c r="AI179" s="1975" t="s">
        <v>2212</v>
      </c>
      <c r="AJ179" s="1985"/>
      <c r="AK179" s="1977"/>
      <c r="AL179" s="1977"/>
      <c r="AM179" s="1977"/>
      <c r="AN179" s="1977"/>
      <c r="AO179" s="1977"/>
      <c r="AP179" s="1975" t="s">
        <v>2212</v>
      </c>
      <c r="AQ179" s="1985"/>
      <c r="AR179" s="1977"/>
      <c r="AS179" s="1977"/>
      <c r="AT179" s="1977"/>
      <c r="AU179" s="1977"/>
      <c r="AV179" s="1978"/>
      <c r="AW179" s="1965"/>
      <c r="AX179" s="1965"/>
      <c r="AY179" s="1971"/>
      <c r="AZ179" s="1950"/>
    </row>
    <row r="180" spans="2:52" s="1987" customFormat="1" ht="11.25">
      <c r="B180" s="2634"/>
      <c r="C180" s="2627"/>
      <c r="D180" s="2638"/>
      <c r="E180" s="2638"/>
      <c r="F180" s="2638"/>
      <c r="G180" s="2638"/>
      <c r="H180" s="1972" t="s">
        <v>1729</v>
      </c>
      <c r="I180" s="1973"/>
      <c r="J180" s="1973"/>
      <c r="K180" s="1973"/>
      <c r="L180" s="1973"/>
      <c r="M180" s="1973"/>
      <c r="N180" s="1974"/>
      <c r="O180" s="1965"/>
      <c r="P180" s="2624"/>
      <c r="Q180" s="2627"/>
      <c r="R180" s="1975" t="s">
        <v>1729</v>
      </c>
      <c r="S180" s="1985"/>
      <c r="T180" s="1977"/>
      <c r="U180" s="1977"/>
      <c r="V180" s="1977"/>
      <c r="W180" s="1977"/>
      <c r="X180" s="1978"/>
      <c r="Y180" s="1975" t="s">
        <v>1729</v>
      </c>
      <c r="Z180" s="1985"/>
      <c r="AA180" s="1977"/>
      <c r="AB180" s="1977"/>
      <c r="AC180" s="1977"/>
      <c r="AD180" s="1977"/>
      <c r="AE180" s="1978"/>
      <c r="AF180" s="1965"/>
      <c r="AG180" s="2624"/>
      <c r="AH180" s="2627"/>
      <c r="AI180" s="1975" t="s">
        <v>1729</v>
      </c>
      <c r="AJ180" s="1985"/>
      <c r="AK180" s="1977"/>
      <c r="AL180" s="1977"/>
      <c r="AM180" s="1977"/>
      <c r="AN180" s="1977"/>
      <c r="AO180" s="1977"/>
      <c r="AP180" s="1975" t="s">
        <v>1729</v>
      </c>
      <c r="AQ180" s="1985"/>
      <c r="AR180" s="1977"/>
      <c r="AS180" s="1977"/>
      <c r="AT180" s="1977"/>
      <c r="AU180" s="1977"/>
      <c r="AV180" s="1978"/>
      <c r="AW180" s="1965"/>
      <c r="AX180" s="1965"/>
      <c r="AY180" s="1971"/>
      <c r="AZ180" s="1950"/>
    </row>
    <row r="181" spans="2:52" s="1987" customFormat="1" ht="11.25">
      <c r="B181" s="2634"/>
      <c r="C181" s="2627"/>
      <c r="D181" s="2629" t="s">
        <v>2249</v>
      </c>
      <c r="E181" s="2638"/>
      <c r="F181" s="2638"/>
      <c r="G181" s="2638"/>
      <c r="H181" s="1972" t="s">
        <v>1733</v>
      </c>
      <c r="I181" s="1973"/>
      <c r="J181" s="1973"/>
      <c r="K181" s="1973"/>
      <c r="L181" s="1973"/>
      <c r="M181" s="1973"/>
      <c r="N181" s="1974"/>
      <c r="O181" s="1965"/>
      <c r="P181" s="2624"/>
      <c r="Q181" s="2627"/>
      <c r="R181" s="1975" t="s">
        <v>1733</v>
      </c>
      <c r="S181" s="1985"/>
      <c r="T181" s="1977"/>
      <c r="U181" s="1977"/>
      <c r="V181" s="1977"/>
      <c r="W181" s="1977"/>
      <c r="X181" s="1978"/>
      <c r="Y181" s="1975" t="s">
        <v>1733</v>
      </c>
      <c r="Z181" s="1985"/>
      <c r="AA181" s="1977"/>
      <c r="AB181" s="1977"/>
      <c r="AC181" s="1977"/>
      <c r="AD181" s="1977"/>
      <c r="AE181" s="1978"/>
      <c r="AF181" s="1965"/>
      <c r="AG181" s="2624"/>
      <c r="AH181" s="2627"/>
      <c r="AI181" s="1975" t="s">
        <v>1733</v>
      </c>
      <c r="AJ181" s="1985"/>
      <c r="AK181" s="1977"/>
      <c r="AL181" s="1977"/>
      <c r="AM181" s="1977"/>
      <c r="AN181" s="1977"/>
      <c r="AO181" s="1977"/>
      <c r="AP181" s="1975" t="s">
        <v>1733</v>
      </c>
      <c r="AQ181" s="1985"/>
      <c r="AR181" s="1977"/>
      <c r="AS181" s="1977"/>
      <c r="AT181" s="1977"/>
      <c r="AU181" s="1977"/>
      <c r="AV181" s="1978"/>
      <c r="AW181" s="1965"/>
      <c r="AX181" s="1965"/>
      <c r="AY181" s="1971"/>
      <c r="AZ181" s="1950"/>
    </row>
    <row r="182" spans="2:52" s="1987" customFormat="1" thickBot="1">
      <c r="B182" s="2635"/>
      <c r="C182" s="2628"/>
      <c r="D182" s="2630"/>
      <c r="E182" s="2630"/>
      <c r="F182" s="2630"/>
      <c r="G182" s="2630"/>
      <c r="H182" s="1979" t="s">
        <v>1737</v>
      </c>
      <c r="I182" s="1980"/>
      <c r="J182" s="1980"/>
      <c r="K182" s="1980"/>
      <c r="L182" s="1980"/>
      <c r="M182" s="1980"/>
      <c r="N182" s="1981"/>
      <c r="O182" s="1965"/>
      <c r="P182" s="2639"/>
      <c r="Q182" s="2640"/>
      <c r="R182" s="1975" t="s">
        <v>1737</v>
      </c>
      <c r="S182" s="1985"/>
      <c r="T182" s="1977"/>
      <c r="U182" s="1977"/>
      <c r="V182" s="1977"/>
      <c r="W182" s="1977"/>
      <c r="X182" s="1978"/>
      <c r="Y182" s="1975" t="s">
        <v>1737</v>
      </c>
      <c r="Z182" s="1985"/>
      <c r="AA182" s="1977"/>
      <c r="AB182" s="1977"/>
      <c r="AC182" s="1977"/>
      <c r="AD182" s="1977"/>
      <c r="AE182" s="1978"/>
      <c r="AF182" s="1965"/>
      <c r="AG182" s="2639"/>
      <c r="AH182" s="2640"/>
      <c r="AI182" s="1975" t="s">
        <v>1737</v>
      </c>
      <c r="AJ182" s="1985"/>
      <c r="AK182" s="1977"/>
      <c r="AL182" s="1977"/>
      <c r="AM182" s="1977"/>
      <c r="AN182" s="1977"/>
      <c r="AO182" s="1977"/>
      <c r="AP182" s="1975" t="s">
        <v>1737</v>
      </c>
      <c r="AQ182" s="1985"/>
      <c r="AR182" s="1977"/>
      <c r="AS182" s="1977"/>
      <c r="AT182" s="1977"/>
      <c r="AU182" s="1977"/>
      <c r="AV182" s="1978"/>
      <c r="AW182" s="1965"/>
      <c r="AX182" s="1965"/>
      <c r="AY182" s="1971"/>
      <c r="AZ182" s="1950"/>
    </row>
    <row r="183" spans="2:52" s="1987" customFormat="1" ht="11.25">
      <c r="B183" s="2633">
        <v>31</v>
      </c>
      <c r="C183" s="2636" t="s">
        <v>2289</v>
      </c>
      <c r="D183" s="2637" t="s">
        <v>2271</v>
      </c>
      <c r="E183" s="2637" t="s">
        <v>1707</v>
      </c>
      <c r="F183" s="2637" t="s">
        <v>2277</v>
      </c>
      <c r="G183" s="2637" t="s">
        <v>2247</v>
      </c>
      <c r="H183" s="1962" t="s">
        <v>2212</v>
      </c>
      <c r="I183" s="1963"/>
      <c r="J183" s="1963"/>
      <c r="K183" s="1963"/>
      <c r="L183" s="1963"/>
      <c r="M183" s="1963"/>
      <c r="N183" s="1964"/>
      <c r="O183" s="1965"/>
      <c r="P183" s="2623">
        <v>31</v>
      </c>
      <c r="Q183" s="2626" t="s">
        <v>2289</v>
      </c>
      <c r="R183" s="1988" t="s">
        <v>2212</v>
      </c>
      <c r="S183" s="1985"/>
      <c r="T183" s="1977"/>
      <c r="U183" s="1977"/>
      <c r="V183" s="1977"/>
      <c r="W183" s="1977"/>
      <c r="X183" s="1978"/>
      <c r="Y183" s="1988" t="s">
        <v>2212</v>
      </c>
      <c r="Z183" s="1985"/>
      <c r="AA183" s="1977"/>
      <c r="AB183" s="1977"/>
      <c r="AC183" s="1977"/>
      <c r="AD183" s="1977"/>
      <c r="AE183" s="1978"/>
      <c r="AF183" s="1965"/>
      <c r="AG183" s="2623">
        <v>31</v>
      </c>
      <c r="AH183" s="2626" t="s">
        <v>2289</v>
      </c>
      <c r="AI183" s="1988" t="s">
        <v>2212</v>
      </c>
      <c r="AJ183" s="1985"/>
      <c r="AK183" s="1977"/>
      <c r="AL183" s="1977"/>
      <c r="AM183" s="1977"/>
      <c r="AN183" s="1977"/>
      <c r="AO183" s="1977"/>
      <c r="AP183" s="1988" t="s">
        <v>2212</v>
      </c>
      <c r="AQ183" s="1985"/>
      <c r="AR183" s="1977"/>
      <c r="AS183" s="1977"/>
      <c r="AT183" s="1977"/>
      <c r="AU183" s="1977"/>
      <c r="AV183" s="1978"/>
      <c r="AW183" s="1965"/>
      <c r="AX183" s="1965"/>
      <c r="AY183" s="1971"/>
      <c r="AZ183" s="1950"/>
    </row>
    <row r="184" spans="2:52" s="1987" customFormat="1" ht="11.25">
      <c r="B184" s="2634"/>
      <c r="C184" s="2627"/>
      <c r="D184" s="2638"/>
      <c r="E184" s="2638"/>
      <c r="F184" s="2638"/>
      <c r="G184" s="2638"/>
      <c r="H184" s="1972" t="s">
        <v>1729</v>
      </c>
      <c r="I184" s="1973"/>
      <c r="J184" s="1973"/>
      <c r="K184" s="1973"/>
      <c r="L184" s="1973"/>
      <c r="M184" s="1973"/>
      <c r="N184" s="1974"/>
      <c r="O184" s="1965"/>
      <c r="P184" s="2624"/>
      <c r="Q184" s="2627"/>
      <c r="R184" s="1988" t="s">
        <v>1729</v>
      </c>
      <c r="S184" s="1985"/>
      <c r="T184" s="1977"/>
      <c r="U184" s="1977"/>
      <c r="V184" s="1977"/>
      <c r="W184" s="1977"/>
      <c r="X184" s="1978"/>
      <c r="Y184" s="1988" t="s">
        <v>1729</v>
      </c>
      <c r="Z184" s="1985"/>
      <c r="AA184" s="1977"/>
      <c r="AB184" s="1977"/>
      <c r="AC184" s="1977"/>
      <c r="AD184" s="1977"/>
      <c r="AE184" s="1978"/>
      <c r="AF184" s="1965"/>
      <c r="AG184" s="2624"/>
      <c r="AH184" s="2627"/>
      <c r="AI184" s="1988" t="s">
        <v>1729</v>
      </c>
      <c r="AJ184" s="1985"/>
      <c r="AK184" s="1977"/>
      <c r="AL184" s="1977"/>
      <c r="AM184" s="1977"/>
      <c r="AN184" s="1977"/>
      <c r="AO184" s="1977"/>
      <c r="AP184" s="1988" t="s">
        <v>1729</v>
      </c>
      <c r="AQ184" s="1985"/>
      <c r="AR184" s="1977"/>
      <c r="AS184" s="1977"/>
      <c r="AT184" s="1977"/>
      <c r="AU184" s="1977"/>
      <c r="AV184" s="1978"/>
      <c r="AW184" s="1965"/>
      <c r="AX184" s="1965"/>
      <c r="AY184" s="1971"/>
      <c r="AZ184" s="1950"/>
    </row>
    <row r="185" spans="2:52" s="1987" customFormat="1" ht="11.25">
      <c r="B185" s="2634"/>
      <c r="C185" s="2627"/>
      <c r="D185" s="2629" t="s">
        <v>2239</v>
      </c>
      <c r="E185" s="2638"/>
      <c r="F185" s="2638"/>
      <c r="G185" s="2638"/>
      <c r="H185" s="1972" t="s">
        <v>1733</v>
      </c>
      <c r="I185" s="1973"/>
      <c r="J185" s="1973"/>
      <c r="K185" s="1973"/>
      <c r="L185" s="1973"/>
      <c r="M185" s="1973"/>
      <c r="N185" s="1974"/>
      <c r="O185" s="1965"/>
      <c r="P185" s="2624"/>
      <c r="Q185" s="2627"/>
      <c r="R185" s="1988" t="s">
        <v>1733</v>
      </c>
      <c r="S185" s="1985"/>
      <c r="T185" s="1977"/>
      <c r="U185" s="1977"/>
      <c r="V185" s="1977"/>
      <c r="W185" s="1977"/>
      <c r="X185" s="1978"/>
      <c r="Y185" s="1988" t="s">
        <v>1733</v>
      </c>
      <c r="Z185" s="1985"/>
      <c r="AA185" s="1977"/>
      <c r="AB185" s="1977"/>
      <c r="AC185" s="1977"/>
      <c r="AD185" s="1977"/>
      <c r="AE185" s="1978"/>
      <c r="AF185" s="1965"/>
      <c r="AG185" s="2624"/>
      <c r="AH185" s="2627"/>
      <c r="AI185" s="1988" t="s">
        <v>1733</v>
      </c>
      <c r="AJ185" s="1985"/>
      <c r="AK185" s="1977"/>
      <c r="AL185" s="1977"/>
      <c r="AM185" s="1977"/>
      <c r="AN185" s="1977"/>
      <c r="AO185" s="1977"/>
      <c r="AP185" s="1988" t="s">
        <v>1733</v>
      </c>
      <c r="AQ185" s="1985"/>
      <c r="AR185" s="1977"/>
      <c r="AS185" s="1977"/>
      <c r="AT185" s="1977"/>
      <c r="AU185" s="1977"/>
      <c r="AV185" s="1978"/>
      <c r="AW185" s="1965"/>
      <c r="AX185" s="1965"/>
      <c r="AY185" s="1971"/>
      <c r="AZ185" s="1950"/>
    </row>
    <row r="186" spans="2:52" s="1987" customFormat="1" thickBot="1">
      <c r="B186" s="2635"/>
      <c r="C186" s="2628"/>
      <c r="D186" s="2630"/>
      <c r="E186" s="2630"/>
      <c r="F186" s="2630"/>
      <c r="G186" s="2630"/>
      <c r="H186" s="1979" t="s">
        <v>1737</v>
      </c>
      <c r="I186" s="1980"/>
      <c r="J186" s="1980"/>
      <c r="K186" s="1980"/>
      <c r="L186" s="1980"/>
      <c r="M186" s="1980"/>
      <c r="N186" s="1981"/>
      <c r="O186" s="1965"/>
      <c r="P186" s="2639"/>
      <c r="Q186" s="2640"/>
      <c r="R186" s="1988" t="s">
        <v>1737</v>
      </c>
      <c r="S186" s="1985"/>
      <c r="T186" s="1977"/>
      <c r="U186" s="1977"/>
      <c r="V186" s="1977"/>
      <c r="W186" s="1977"/>
      <c r="X186" s="1978"/>
      <c r="Y186" s="1988" t="s">
        <v>1737</v>
      </c>
      <c r="Z186" s="1985"/>
      <c r="AA186" s="1977"/>
      <c r="AB186" s="1977"/>
      <c r="AC186" s="1977"/>
      <c r="AD186" s="1977"/>
      <c r="AE186" s="1978"/>
      <c r="AF186" s="1965"/>
      <c r="AG186" s="2639"/>
      <c r="AH186" s="2640"/>
      <c r="AI186" s="1988" t="s">
        <v>1737</v>
      </c>
      <c r="AJ186" s="1985"/>
      <c r="AK186" s="1977"/>
      <c r="AL186" s="1977"/>
      <c r="AM186" s="1977"/>
      <c r="AN186" s="1977"/>
      <c r="AO186" s="1977"/>
      <c r="AP186" s="1988" t="s">
        <v>1737</v>
      </c>
      <c r="AQ186" s="1985"/>
      <c r="AR186" s="1977"/>
      <c r="AS186" s="1977"/>
      <c r="AT186" s="1977"/>
      <c r="AU186" s="1977"/>
      <c r="AV186" s="1978"/>
      <c r="AW186" s="1965"/>
      <c r="AX186" s="1965"/>
      <c r="AY186" s="1971"/>
      <c r="AZ186" s="1950"/>
    </row>
    <row r="187" spans="2:52" s="1987" customFormat="1" ht="11.25">
      <c r="B187" s="2633">
        <v>41</v>
      </c>
      <c r="C187" s="2636" t="s">
        <v>2290</v>
      </c>
      <c r="D187" s="2637" t="s">
        <v>2271</v>
      </c>
      <c r="E187" s="2637" t="s">
        <v>1707</v>
      </c>
      <c r="F187" s="2637" t="s">
        <v>2237</v>
      </c>
      <c r="G187" s="2637" t="s">
        <v>2242</v>
      </c>
      <c r="H187" s="1962" t="s">
        <v>2212</v>
      </c>
      <c r="I187" s="1963"/>
      <c r="J187" s="1963"/>
      <c r="K187" s="1963"/>
      <c r="L187" s="1963"/>
      <c r="M187" s="1963"/>
      <c r="N187" s="1964"/>
      <c r="O187" s="1965"/>
      <c r="P187" s="2623">
        <v>41</v>
      </c>
      <c r="Q187" s="2626" t="s">
        <v>2290</v>
      </c>
      <c r="R187" s="1975" t="s">
        <v>2212</v>
      </c>
      <c r="S187" s="1985"/>
      <c r="T187" s="1977"/>
      <c r="U187" s="1977"/>
      <c r="V187" s="1977"/>
      <c r="W187" s="1977"/>
      <c r="X187" s="1978"/>
      <c r="Y187" s="1975" t="s">
        <v>2212</v>
      </c>
      <c r="Z187" s="1985"/>
      <c r="AA187" s="1977"/>
      <c r="AB187" s="1977"/>
      <c r="AC187" s="1977"/>
      <c r="AD187" s="1977"/>
      <c r="AE187" s="1978"/>
      <c r="AF187" s="1965"/>
      <c r="AG187" s="2623">
        <v>41</v>
      </c>
      <c r="AH187" s="2626" t="s">
        <v>2290</v>
      </c>
      <c r="AI187" s="1975" t="s">
        <v>2212</v>
      </c>
      <c r="AJ187" s="1985"/>
      <c r="AK187" s="1977"/>
      <c r="AL187" s="1977"/>
      <c r="AM187" s="1977"/>
      <c r="AN187" s="1977"/>
      <c r="AO187" s="1977"/>
      <c r="AP187" s="1975" t="s">
        <v>2212</v>
      </c>
      <c r="AQ187" s="1985"/>
      <c r="AR187" s="1977"/>
      <c r="AS187" s="1977"/>
      <c r="AT187" s="1977"/>
      <c r="AU187" s="1977"/>
      <c r="AV187" s="1978"/>
      <c r="AW187" s="1965"/>
      <c r="AX187" s="1965"/>
      <c r="AY187" s="1971"/>
      <c r="AZ187" s="1950"/>
    </row>
    <row r="188" spans="2:52" s="1987" customFormat="1" ht="11.25">
      <c r="B188" s="2634"/>
      <c r="C188" s="2627"/>
      <c r="D188" s="2638"/>
      <c r="E188" s="2638"/>
      <c r="F188" s="2638"/>
      <c r="G188" s="2638"/>
      <c r="H188" s="1972" t="s">
        <v>1729</v>
      </c>
      <c r="I188" s="1973"/>
      <c r="J188" s="1973"/>
      <c r="K188" s="1973"/>
      <c r="L188" s="1973"/>
      <c r="M188" s="1973"/>
      <c r="N188" s="1974"/>
      <c r="O188" s="1965"/>
      <c r="P188" s="2624"/>
      <c r="Q188" s="2627"/>
      <c r="R188" s="1975" t="s">
        <v>1729</v>
      </c>
      <c r="S188" s="1985"/>
      <c r="T188" s="1977"/>
      <c r="U188" s="1977"/>
      <c r="V188" s="1977"/>
      <c r="W188" s="1977"/>
      <c r="X188" s="1978"/>
      <c r="Y188" s="1975" t="s">
        <v>1729</v>
      </c>
      <c r="Z188" s="1985"/>
      <c r="AA188" s="1976"/>
      <c r="AB188" s="1976"/>
      <c r="AC188" s="1976"/>
      <c r="AD188" s="1976"/>
      <c r="AE188" s="1989"/>
      <c r="AF188" s="1990"/>
      <c r="AG188" s="2624"/>
      <c r="AH188" s="2627"/>
      <c r="AI188" s="1975" t="s">
        <v>1729</v>
      </c>
      <c r="AJ188" s="1985"/>
      <c r="AK188" s="1977"/>
      <c r="AL188" s="1977"/>
      <c r="AM188" s="1977"/>
      <c r="AN188" s="1977"/>
      <c r="AO188" s="1977"/>
      <c r="AP188" s="1975" t="s">
        <v>1729</v>
      </c>
      <c r="AQ188" s="1985"/>
      <c r="AR188" s="1977"/>
      <c r="AS188" s="1977"/>
      <c r="AT188" s="1977"/>
      <c r="AU188" s="1977"/>
      <c r="AV188" s="1978"/>
      <c r="AW188" s="1965"/>
      <c r="AX188" s="1965"/>
      <c r="AY188" s="1971"/>
      <c r="AZ188" s="1950"/>
    </row>
    <row r="189" spans="2:52" s="1987" customFormat="1" ht="11.25">
      <c r="B189" s="2634"/>
      <c r="C189" s="2627"/>
      <c r="D189" s="2629" t="s">
        <v>2239</v>
      </c>
      <c r="E189" s="2638"/>
      <c r="F189" s="2638"/>
      <c r="G189" s="2638"/>
      <c r="H189" s="1972" t="s">
        <v>1733</v>
      </c>
      <c r="I189" s="1973"/>
      <c r="J189" s="1973"/>
      <c r="K189" s="1973"/>
      <c r="L189" s="1973"/>
      <c r="M189" s="1973"/>
      <c r="N189" s="1974"/>
      <c r="O189" s="1965"/>
      <c r="P189" s="2624"/>
      <c r="Q189" s="2627"/>
      <c r="R189" s="1975" t="s">
        <v>1733</v>
      </c>
      <c r="S189" s="1985"/>
      <c r="T189" s="1977"/>
      <c r="U189" s="1977"/>
      <c r="V189" s="1977"/>
      <c r="W189" s="1977"/>
      <c r="X189" s="1978"/>
      <c r="Y189" s="1975" t="s">
        <v>1733</v>
      </c>
      <c r="Z189" s="1985"/>
      <c r="AA189" s="1985"/>
      <c r="AB189" s="1985"/>
      <c r="AC189" s="1985"/>
      <c r="AD189" s="1985"/>
      <c r="AE189" s="1991"/>
      <c r="AG189" s="2624"/>
      <c r="AH189" s="2627"/>
      <c r="AI189" s="1975" t="s">
        <v>1733</v>
      </c>
      <c r="AJ189" s="1985"/>
      <c r="AK189" s="1977"/>
      <c r="AL189" s="1977"/>
      <c r="AM189" s="1977"/>
      <c r="AN189" s="1977"/>
      <c r="AO189" s="1977"/>
      <c r="AP189" s="1975" t="s">
        <v>1733</v>
      </c>
      <c r="AQ189" s="1985"/>
      <c r="AR189" s="1977"/>
      <c r="AS189" s="1977"/>
      <c r="AT189" s="1977"/>
      <c r="AU189" s="1977"/>
      <c r="AV189" s="1978"/>
      <c r="AW189" s="1965"/>
      <c r="AX189" s="1965"/>
      <c r="AY189" s="1971"/>
      <c r="AZ189" s="1950"/>
    </row>
    <row r="190" spans="2:52" s="1987" customFormat="1" thickBot="1">
      <c r="B190" s="2635"/>
      <c r="C190" s="2628"/>
      <c r="D190" s="2630"/>
      <c r="E190" s="2630"/>
      <c r="F190" s="2630"/>
      <c r="G190" s="2630"/>
      <c r="H190" s="1979" t="s">
        <v>1737</v>
      </c>
      <c r="I190" s="1980"/>
      <c r="J190" s="1980"/>
      <c r="K190" s="1980"/>
      <c r="L190" s="1980"/>
      <c r="M190" s="1980"/>
      <c r="N190" s="1981"/>
      <c r="O190" s="1965"/>
      <c r="P190" s="2625"/>
      <c r="Q190" s="2628"/>
      <c r="R190" s="1992" t="s">
        <v>1737</v>
      </c>
      <c r="S190" s="1993"/>
      <c r="T190" s="1994"/>
      <c r="U190" s="1994"/>
      <c r="V190" s="1994"/>
      <c r="W190" s="1994"/>
      <c r="X190" s="1995"/>
      <c r="Y190" s="1992" t="s">
        <v>1737</v>
      </c>
      <c r="Z190" s="1993"/>
      <c r="AA190" s="1993"/>
      <c r="AB190" s="1993"/>
      <c r="AC190" s="1993"/>
      <c r="AD190" s="1993"/>
      <c r="AE190" s="1996"/>
      <c r="AG190" s="2625"/>
      <c r="AH190" s="2628"/>
      <c r="AI190" s="1992" t="s">
        <v>1737</v>
      </c>
      <c r="AJ190" s="1993"/>
      <c r="AK190" s="1994"/>
      <c r="AL190" s="1994"/>
      <c r="AM190" s="1994"/>
      <c r="AN190" s="1994"/>
      <c r="AO190" s="1994"/>
      <c r="AP190" s="1992" t="s">
        <v>1737</v>
      </c>
      <c r="AQ190" s="1993"/>
      <c r="AR190" s="1994"/>
      <c r="AS190" s="1994"/>
      <c r="AT190" s="1994"/>
      <c r="AU190" s="1994"/>
      <c r="AV190" s="1995"/>
      <c r="AW190" s="1965"/>
      <c r="AX190" s="1965"/>
      <c r="AY190" s="1971"/>
      <c r="AZ190" s="1950"/>
    </row>
    <row r="191" spans="2:52" s="1987" customFormat="1" ht="11.25">
      <c r="G191" s="1950"/>
      <c r="H191" s="1950"/>
      <c r="S191" s="1965"/>
      <c r="X191" s="1950"/>
      <c r="Y191" s="1950"/>
      <c r="Z191" s="1965"/>
      <c r="AJ191" s="1965"/>
      <c r="AQ191" s="1965"/>
      <c r="AW191" s="1990"/>
      <c r="AX191" s="1990"/>
    </row>
    <row r="192" spans="2:52" s="1987" customFormat="1" ht="11.25">
      <c r="G192" s="1950"/>
      <c r="H192" s="1950"/>
      <c r="X192" s="1950"/>
      <c r="Y192" s="1950"/>
      <c r="AW192" s="1990"/>
      <c r="AX192" s="1990"/>
    </row>
    <row r="193" spans="1:51" s="1987" customFormat="1" ht="19.5" customHeight="1">
      <c r="B193" s="2631" t="s">
        <v>2291</v>
      </c>
      <c r="C193" s="2632"/>
      <c r="D193" s="2632"/>
      <c r="E193" s="2632"/>
      <c r="F193" s="2632"/>
      <c r="G193" s="2632"/>
      <c r="H193" s="2632"/>
      <c r="I193" s="2632"/>
      <c r="J193" s="2632"/>
      <c r="K193" s="2632"/>
      <c r="L193" s="2632"/>
      <c r="M193" s="2632"/>
      <c r="N193" s="2632"/>
      <c r="O193" s="1934"/>
      <c r="P193" s="1934"/>
      <c r="X193" s="1950"/>
      <c r="Y193" s="1950"/>
      <c r="AW193" s="1990"/>
      <c r="AX193" s="1990"/>
    </row>
    <row r="194" spans="1:51" s="1987" customFormat="1" ht="19.5">
      <c r="B194" s="1946"/>
      <c r="C194" s="1934"/>
      <c r="D194" s="1934"/>
      <c r="E194" s="1934"/>
      <c r="F194" s="1934"/>
      <c r="G194" s="1934"/>
      <c r="H194" s="1934"/>
      <c r="I194" s="1934"/>
      <c r="J194" s="1934"/>
      <c r="K194" s="1934"/>
      <c r="L194" s="1934"/>
      <c r="M194" s="1934"/>
      <c r="N194" s="1934"/>
      <c r="O194" s="1934"/>
      <c r="P194" s="1934"/>
      <c r="X194" s="1950"/>
      <c r="Y194" s="1950"/>
      <c r="AW194" s="1990"/>
      <c r="AX194" s="1990"/>
    </row>
    <row r="195" spans="1:51" s="1987" customFormat="1" ht="18">
      <c r="B195" s="1997" t="s">
        <v>246</v>
      </c>
      <c r="C195" s="1934"/>
      <c r="D195" s="1934"/>
      <c r="E195" s="1934"/>
      <c r="F195" s="1934"/>
      <c r="G195" s="1934"/>
      <c r="H195" s="1934"/>
      <c r="I195" s="1934"/>
      <c r="J195" s="1934"/>
      <c r="K195" s="1934"/>
      <c r="L195" s="1934"/>
      <c r="M195" s="1934"/>
      <c r="N195" s="1934"/>
      <c r="O195" s="1934"/>
      <c r="P195" s="1997" t="s">
        <v>2214</v>
      </c>
      <c r="X195" s="1950"/>
      <c r="Y195" s="1950"/>
      <c r="AG195" s="1997" t="s">
        <v>2215</v>
      </c>
      <c r="AW195" s="1990"/>
      <c r="AX195" s="1990"/>
    </row>
    <row r="196" spans="1:51" s="1987" customFormat="1" thickBot="1">
      <c r="B196" s="1998"/>
      <c r="C196" s="1998"/>
      <c r="D196" s="1998"/>
      <c r="E196" s="1998"/>
      <c r="F196" s="1998"/>
      <c r="G196" s="1998"/>
      <c r="H196" s="1998"/>
      <c r="I196" s="1998"/>
      <c r="J196" s="1998"/>
      <c r="K196" s="1998"/>
      <c r="X196" s="1950"/>
      <c r="Y196" s="1950"/>
      <c r="AW196" s="1990"/>
      <c r="AX196" s="1990"/>
    </row>
    <row r="197" spans="1:51" s="1987" customFormat="1" ht="63" customHeight="1">
      <c r="B197" s="1999" t="s">
        <v>2216</v>
      </c>
      <c r="C197" s="2000" t="s">
        <v>2217</v>
      </c>
      <c r="D197" s="2001" t="s">
        <v>240</v>
      </c>
      <c r="E197" s="2002" t="s">
        <v>2292</v>
      </c>
      <c r="F197" s="2002"/>
      <c r="G197" s="2002"/>
      <c r="H197" s="2003"/>
      <c r="I197" s="2004" t="s">
        <v>2293</v>
      </c>
      <c r="J197" s="1990"/>
      <c r="K197" s="2621"/>
      <c r="L197" s="2622"/>
      <c r="M197" s="2622"/>
      <c r="N197" s="2622"/>
      <c r="O197" s="1990"/>
      <c r="P197" s="1999" t="s">
        <v>2216</v>
      </c>
      <c r="Q197" s="2000" t="s">
        <v>2217</v>
      </c>
      <c r="R197" s="2001" t="s">
        <v>240</v>
      </c>
      <c r="S197" s="2005" t="s">
        <v>2294</v>
      </c>
      <c r="T197" s="2002"/>
      <c r="U197" s="2002"/>
      <c r="V197" s="2003"/>
      <c r="W197" s="2004" t="s">
        <v>2231</v>
      </c>
      <c r="X197" s="2005" t="s">
        <v>2295</v>
      </c>
      <c r="Y197" s="2002"/>
      <c r="Z197" s="2002"/>
      <c r="AA197" s="2003"/>
      <c r="AB197" s="2004" t="s">
        <v>2232</v>
      </c>
      <c r="AG197" s="1999" t="s">
        <v>2216</v>
      </c>
      <c r="AH197" s="2000" t="s">
        <v>2217</v>
      </c>
      <c r="AI197" s="2001" t="s">
        <v>240</v>
      </c>
      <c r="AJ197" s="2005" t="s">
        <v>2294</v>
      </c>
      <c r="AK197" s="2002"/>
      <c r="AL197" s="2002"/>
      <c r="AM197" s="2003"/>
      <c r="AN197" s="2004" t="s">
        <v>2231</v>
      </c>
      <c r="AO197" s="2005" t="s">
        <v>2295</v>
      </c>
      <c r="AP197" s="2002"/>
      <c r="AQ197" s="2002"/>
      <c r="AR197" s="2003"/>
      <c r="AS197" s="2004" t="s">
        <v>2232</v>
      </c>
      <c r="AV197" s="1950"/>
      <c r="AW197" s="2006"/>
      <c r="AX197" s="2006"/>
      <c r="AY197" s="1950"/>
    </row>
    <row r="198" spans="1:51" s="1987" customFormat="1" thickBot="1">
      <c r="A198" s="2007"/>
      <c r="B198" s="2008"/>
      <c r="C198" s="2009"/>
      <c r="D198" s="2010"/>
      <c r="E198" s="2011" t="s">
        <v>1710</v>
      </c>
      <c r="F198" s="2012" t="s">
        <v>1711</v>
      </c>
      <c r="G198" s="2013" t="s">
        <v>1712</v>
      </c>
      <c r="H198" s="2014" t="s">
        <v>1713</v>
      </c>
      <c r="I198" s="2015"/>
      <c r="J198" s="2016"/>
      <c r="K198" s="2017"/>
      <c r="L198" s="2017"/>
      <c r="M198" s="2017"/>
      <c r="N198" s="2017"/>
      <c r="O198" s="2018"/>
      <c r="P198" s="2008"/>
      <c r="Q198" s="2009"/>
      <c r="R198" s="2010"/>
      <c r="S198" s="2019" t="s">
        <v>1710</v>
      </c>
      <c r="T198" s="2012" t="s">
        <v>1711</v>
      </c>
      <c r="U198" s="2013" t="s">
        <v>1712</v>
      </c>
      <c r="V198" s="2014" t="s">
        <v>1713</v>
      </c>
      <c r="W198" s="2015"/>
      <c r="X198" s="2019" t="s">
        <v>1710</v>
      </c>
      <c r="Y198" s="2012" t="s">
        <v>1711</v>
      </c>
      <c r="Z198" s="2013" t="s">
        <v>1712</v>
      </c>
      <c r="AA198" s="2014" t="s">
        <v>1713</v>
      </c>
      <c r="AB198" s="2015"/>
      <c r="AG198" s="2008"/>
      <c r="AH198" s="2009"/>
      <c r="AI198" s="2010"/>
      <c r="AJ198" s="2019" t="s">
        <v>1710</v>
      </c>
      <c r="AK198" s="2012" t="s">
        <v>1711</v>
      </c>
      <c r="AL198" s="2013" t="s">
        <v>1712</v>
      </c>
      <c r="AM198" s="2014" t="s">
        <v>1713</v>
      </c>
      <c r="AN198" s="2015"/>
      <c r="AO198" s="2019" t="s">
        <v>1710</v>
      </c>
      <c r="AP198" s="2012" t="s">
        <v>1711</v>
      </c>
      <c r="AQ198" s="2013" t="s">
        <v>1712</v>
      </c>
      <c r="AR198" s="2014" t="s">
        <v>1713</v>
      </c>
      <c r="AS198" s="2015"/>
      <c r="AV198" s="1950"/>
      <c r="AW198" s="2006"/>
      <c r="AX198" s="2006"/>
      <c r="AY198" s="1950"/>
    </row>
    <row r="199" spans="1:51" s="1987" customFormat="1" ht="22.5">
      <c r="A199" s="2020"/>
      <c r="B199" s="1966">
        <v>45</v>
      </c>
      <c r="C199" s="2021" t="s">
        <v>2234</v>
      </c>
      <c r="D199" s="1970" t="s">
        <v>2238</v>
      </c>
      <c r="E199" s="2022"/>
      <c r="F199" s="2022"/>
      <c r="G199" s="2022"/>
      <c r="H199" s="2022"/>
      <c r="I199" s="2023"/>
      <c r="J199" s="2024"/>
      <c r="K199" s="2025"/>
      <c r="L199" s="2025"/>
      <c r="M199" s="2025"/>
      <c r="N199" s="2025"/>
      <c r="O199" s="2024"/>
      <c r="P199" s="1966">
        <v>45</v>
      </c>
      <c r="Q199" s="2021" t="s">
        <v>2234</v>
      </c>
      <c r="R199" s="1970" t="s">
        <v>2238</v>
      </c>
      <c r="S199" s="2026"/>
      <c r="T199" s="2027"/>
      <c r="U199" s="2027"/>
      <c r="V199" s="2027"/>
      <c r="W199" s="2028"/>
      <c r="X199" s="2029"/>
      <c r="Y199" s="2022"/>
      <c r="Z199" s="2027"/>
      <c r="AA199" s="2027"/>
      <c r="AB199" s="2028"/>
      <c r="AG199" s="1966">
        <v>45</v>
      </c>
      <c r="AH199" s="2021" t="s">
        <v>2234</v>
      </c>
      <c r="AI199" s="1970" t="s">
        <v>2238</v>
      </c>
      <c r="AJ199" s="2026"/>
      <c r="AK199" s="2027"/>
      <c r="AL199" s="2027"/>
      <c r="AM199" s="2027"/>
      <c r="AN199" s="2028"/>
      <c r="AO199" s="2026"/>
      <c r="AP199" s="2027"/>
      <c r="AQ199" s="2027"/>
      <c r="AR199" s="2027"/>
      <c r="AS199" s="2028"/>
      <c r="AV199" s="1950"/>
      <c r="AW199" s="2006"/>
      <c r="AX199" s="2006"/>
      <c r="AY199" s="1950"/>
    </row>
    <row r="200" spans="1:51" s="1987" customFormat="1" ht="22.5">
      <c r="A200" s="2020"/>
      <c r="B200" s="1975">
        <v>1</v>
      </c>
      <c r="C200" s="2030" t="s">
        <v>2240</v>
      </c>
      <c r="D200" s="1976" t="s">
        <v>2242</v>
      </c>
      <c r="E200" s="2031"/>
      <c r="F200" s="2032"/>
      <c r="G200" s="2032"/>
      <c r="H200" s="2032"/>
      <c r="I200" s="2033"/>
      <c r="J200" s="2024"/>
      <c r="K200" s="2025"/>
      <c r="L200" s="2025"/>
      <c r="M200" s="2025"/>
      <c r="N200" s="2025"/>
      <c r="O200" s="2024"/>
      <c r="P200" s="1975">
        <v>1</v>
      </c>
      <c r="Q200" s="2030" t="s">
        <v>2240</v>
      </c>
      <c r="R200" s="1976" t="s">
        <v>2242</v>
      </c>
      <c r="S200" s="2034"/>
      <c r="T200" s="2035"/>
      <c r="U200" s="2035"/>
      <c r="V200" s="2035"/>
      <c r="W200" s="2036"/>
      <c r="X200" s="2037"/>
      <c r="Y200" s="2038"/>
      <c r="Z200" s="2035"/>
      <c r="AA200" s="2035"/>
      <c r="AB200" s="2036"/>
      <c r="AG200" s="1975">
        <v>1</v>
      </c>
      <c r="AH200" s="2030" t="s">
        <v>2240</v>
      </c>
      <c r="AI200" s="1976" t="s">
        <v>2242</v>
      </c>
      <c r="AJ200" s="2034"/>
      <c r="AK200" s="2035"/>
      <c r="AL200" s="2035"/>
      <c r="AM200" s="2035"/>
      <c r="AN200" s="2036"/>
      <c r="AO200" s="2034"/>
      <c r="AP200" s="2035"/>
      <c r="AQ200" s="2035"/>
      <c r="AR200" s="2035"/>
      <c r="AS200" s="2036"/>
      <c r="AV200" s="1950"/>
      <c r="AW200" s="2006"/>
      <c r="AX200" s="2006"/>
      <c r="AY200" s="1950"/>
    </row>
    <row r="201" spans="1:51" s="1987" customFormat="1" ht="22.5">
      <c r="A201" s="2020"/>
      <c r="B201" s="1975">
        <v>7</v>
      </c>
      <c r="C201" s="2030" t="s">
        <v>2244</v>
      </c>
      <c r="D201" s="1976" t="s">
        <v>2242</v>
      </c>
      <c r="E201" s="2031"/>
      <c r="F201" s="2035"/>
      <c r="G201" s="2035"/>
      <c r="H201" s="2035"/>
      <c r="I201" s="2036"/>
      <c r="J201" s="2024"/>
      <c r="K201" s="2025"/>
      <c r="L201" s="2025"/>
      <c r="M201" s="2025"/>
      <c r="N201" s="2025"/>
      <c r="O201" s="2024"/>
      <c r="P201" s="1975">
        <v>7</v>
      </c>
      <c r="Q201" s="2030" t="s">
        <v>2244</v>
      </c>
      <c r="R201" s="1976" t="s">
        <v>2242</v>
      </c>
      <c r="S201" s="2034"/>
      <c r="T201" s="2035"/>
      <c r="U201" s="2035"/>
      <c r="V201" s="2035"/>
      <c r="W201" s="2036"/>
      <c r="X201" s="2037"/>
      <c r="Y201" s="2038"/>
      <c r="Z201" s="2035"/>
      <c r="AA201" s="2035"/>
      <c r="AB201" s="2036"/>
      <c r="AG201" s="1975">
        <v>7</v>
      </c>
      <c r="AH201" s="2030" t="s">
        <v>2244</v>
      </c>
      <c r="AI201" s="1976" t="s">
        <v>2242</v>
      </c>
      <c r="AJ201" s="2034"/>
      <c r="AK201" s="2035"/>
      <c r="AL201" s="2035"/>
      <c r="AM201" s="2035"/>
      <c r="AN201" s="2036"/>
      <c r="AO201" s="2034"/>
      <c r="AP201" s="2035"/>
      <c r="AQ201" s="2035"/>
      <c r="AR201" s="2035"/>
      <c r="AS201" s="2036"/>
      <c r="AV201" s="1950"/>
      <c r="AW201" s="2006"/>
      <c r="AX201" s="2006"/>
      <c r="AY201" s="1950"/>
    </row>
    <row r="202" spans="1:51" s="1987" customFormat="1" ht="22.5">
      <c r="A202" s="2020"/>
      <c r="B202" s="1975">
        <v>8</v>
      </c>
      <c r="C202" s="2030" t="s">
        <v>2245</v>
      </c>
      <c r="D202" s="1976" t="s">
        <v>2242</v>
      </c>
      <c r="E202" s="2031"/>
      <c r="F202" s="2035"/>
      <c r="G202" s="2035"/>
      <c r="H202" s="2035"/>
      <c r="I202" s="2036"/>
      <c r="J202" s="2024"/>
      <c r="K202" s="2025"/>
      <c r="L202" s="2025"/>
      <c r="M202" s="2025"/>
      <c r="N202" s="2025"/>
      <c r="O202" s="2024"/>
      <c r="P202" s="1975">
        <v>8</v>
      </c>
      <c r="Q202" s="2030" t="s">
        <v>2245</v>
      </c>
      <c r="R202" s="1976" t="s">
        <v>2242</v>
      </c>
      <c r="S202" s="2034"/>
      <c r="T202" s="2035"/>
      <c r="U202" s="2035"/>
      <c r="V202" s="2035"/>
      <c r="W202" s="2036"/>
      <c r="X202" s="2037"/>
      <c r="Y202" s="2038"/>
      <c r="Z202" s="2035"/>
      <c r="AA202" s="2035"/>
      <c r="AB202" s="2036"/>
      <c r="AG202" s="1975">
        <v>8</v>
      </c>
      <c r="AH202" s="2030" t="s">
        <v>2245</v>
      </c>
      <c r="AI202" s="1976" t="s">
        <v>2242</v>
      </c>
      <c r="AJ202" s="2034"/>
      <c r="AK202" s="2035"/>
      <c r="AL202" s="2035"/>
      <c r="AM202" s="2035"/>
      <c r="AN202" s="2036"/>
      <c r="AO202" s="2034"/>
      <c r="AP202" s="2035"/>
      <c r="AQ202" s="2035"/>
      <c r="AR202" s="2035"/>
      <c r="AS202" s="2036"/>
      <c r="AV202" s="1950"/>
      <c r="AW202" s="2006"/>
      <c r="AX202" s="2006"/>
      <c r="AY202" s="1950"/>
    </row>
    <row r="203" spans="1:51" s="1987" customFormat="1" ht="22.5">
      <c r="A203" s="2020"/>
      <c r="B203" s="1975">
        <v>13</v>
      </c>
      <c r="C203" s="2030" t="s">
        <v>2246</v>
      </c>
      <c r="D203" s="1976" t="s">
        <v>2247</v>
      </c>
      <c r="E203" s="2031"/>
      <c r="F203" s="2035"/>
      <c r="G203" s="2035"/>
      <c r="H203" s="2035"/>
      <c r="I203" s="2036"/>
      <c r="J203" s="2024"/>
      <c r="K203" s="2025"/>
      <c r="L203" s="2025"/>
      <c r="M203" s="2025"/>
      <c r="N203" s="2025"/>
      <c r="O203" s="2024"/>
      <c r="P203" s="1975">
        <v>13</v>
      </c>
      <c r="Q203" s="2030" t="s">
        <v>2246</v>
      </c>
      <c r="R203" s="1976" t="s">
        <v>2247</v>
      </c>
      <c r="S203" s="2034"/>
      <c r="T203" s="2035"/>
      <c r="U203" s="2035"/>
      <c r="V203" s="2035"/>
      <c r="W203" s="2036"/>
      <c r="X203" s="2037"/>
      <c r="Y203" s="2038"/>
      <c r="Z203" s="2035"/>
      <c r="AA203" s="2035"/>
      <c r="AB203" s="2036"/>
      <c r="AG203" s="1975">
        <v>13</v>
      </c>
      <c r="AH203" s="2030" t="s">
        <v>2246</v>
      </c>
      <c r="AI203" s="1976" t="s">
        <v>2247</v>
      </c>
      <c r="AJ203" s="2034"/>
      <c r="AK203" s="2035"/>
      <c r="AL203" s="2035"/>
      <c r="AM203" s="2035"/>
      <c r="AN203" s="2036"/>
      <c r="AO203" s="2034"/>
      <c r="AP203" s="2035"/>
      <c r="AQ203" s="2035"/>
      <c r="AR203" s="2035"/>
      <c r="AS203" s="2036"/>
      <c r="AV203" s="1950"/>
      <c r="AW203" s="2006"/>
      <c r="AX203" s="2006"/>
      <c r="AY203" s="1950"/>
    </row>
    <row r="204" spans="1:51" s="1987" customFormat="1" ht="22.5">
      <c r="A204" s="2020"/>
      <c r="B204" s="1975">
        <v>16</v>
      </c>
      <c r="C204" s="2030" t="s">
        <v>2248</v>
      </c>
      <c r="D204" s="1976" t="s">
        <v>2242</v>
      </c>
      <c r="E204" s="2031"/>
      <c r="F204" s="2035"/>
      <c r="G204" s="2035"/>
      <c r="H204" s="2035"/>
      <c r="I204" s="2036"/>
      <c r="J204" s="2024"/>
      <c r="K204" s="2025"/>
      <c r="L204" s="2025"/>
      <c r="M204" s="2025"/>
      <c r="N204" s="2025"/>
      <c r="O204" s="2024"/>
      <c r="P204" s="1975">
        <v>16</v>
      </c>
      <c r="Q204" s="2030" t="s">
        <v>2248</v>
      </c>
      <c r="R204" s="1976" t="s">
        <v>2242</v>
      </c>
      <c r="S204" s="2034"/>
      <c r="T204" s="2035"/>
      <c r="U204" s="2035"/>
      <c r="V204" s="2035"/>
      <c r="W204" s="2036"/>
      <c r="X204" s="2037"/>
      <c r="Y204" s="2038"/>
      <c r="Z204" s="2035"/>
      <c r="AA204" s="2035"/>
      <c r="AB204" s="2036"/>
      <c r="AG204" s="1975">
        <v>16</v>
      </c>
      <c r="AH204" s="2030" t="s">
        <v>2248</v>
      </c>
      <c r="AI204" s="1976" t="s">
        <v>2242</v>
      </c>
      <c r="AJ204" s="2034"/>
      <c r="AK204" s="2035"/>
      <c r="AL204" s="2035"/>
      <c r="AM204" s="2035"/>
      <c r="AN204" s="2036"/>
      <c r="AO204" s="2034"/>
      <c r="AP204" s="2035"/>
      <c r="AQ204" s="2035"/>
      <c r="AR204" s="2035"/>
      <c r="AS204" s="2036"/>
      <c r="AV204" s="1950"/>
      <c r="AW204" s="2006"/>
      <c r="AX204" s="2006"/>
      <c r="AY204" s="1950"/>
    </row>
    <row r="205" spans="1:51" s="1987" customFormat="1" ht="22.5">
      <c r="A205" s="2020"/>
      <c r="B205" s="1975">
        <v>17</v>
      </c>
      <c r="C205" s="2030" t="s">
        <v>2250</v>
      </c>
      <c r="D205" s="1976" t="s">
        <v>2242</v>
      </c>
      <c r="E205" s="2031"/>
      <c r="F205" s="2035"/>
      <c r="G205" s="2035"/>
      <c r="H205" s="2035"/>
      <c r="I205" s="2036"/>
      <c r="J205" s="2024"/>
      <c r="K205" s="2025"/>
      <c r="L205" s="2025"/>
      <c r="M205" s="2025"/>
      <c r="N205" s="2025"/>
      <c r="O205" s="2024"/>
      <c r="P205" s="1975">
        <v>17</v>
      </c>
      <c r="Q205" s="2030" t="s">
        <v>2250</v>
      </c>
      <c r="R205" s="1976" t="s">
        <v>2242</v>
      </c>
      <c r="S205" s="2034"/>
      <c r="T205" s="2035"/>
      <c r="U205" s="2035"/>
      <c r="V205" s="2035"/>
      <c r="W205" s="2036"/>
      <c r="X205" s="2037"/>
      <c r="Y205" s="2038"/>
      <c r="Z205" s="2035"/>
      <c r="AA205" s="2035"/>
      <c r="AB205" s="2036"/>
      <c r="AG205" s="1975">
        <v>17</v>
      </c>
      <c r="AH205" s="2030" t="s">
        <v>2250</v>
      </c>
      <c r="AI205" s="1976" t="s">
        <v>2242</v>
      </c>
      <c r="AJ205" s="2034"/>
      <c r="AK205" s="2035"/>
      <c r="AL205" s="2035"/>
      <c r="AM205" s="2035"/>
      <c r="AN205" s="2036"/>
      <c r="AO205" s="2034"/>
      <c r="AP205" s="2035"/>
      <c r="AQ205" s="2035"/>
      <c r="AR205" s="2035"/>
      <c r="AS205" s="2036"/>
      <c r="AV205" s="1950"/>
      <c r="AW205" s="2006"/>
      <c r="AX205" s="2006"/>
      <c r="AY205" s="1950"/>
    </row>
    <row r="206" spans="1:51" s="1987" customFormat="1" ht="22.5">
      <c r="A206" s="2020"/>
      <c r="B206" s="1975">
        <v>20</v>
      </c>
      <c r="C206" s="2030" t="s">
        <v>2251</v>
      </c>
      <c r="D206" s="1976" t="s">
        <v>2242</v>
      </c>
      <c r="E206" s="2031"/>
      <c r="F206" s="2035"/>
      <c r="G206" s="2035"/>
      <c r="H206" s="2035"/>
      <c r="I206" s="2036"/>
      <c r="J206" s="2024"/>
      <c r="K206" s="2025"/>
      <c r="L206" s="2025"/>
      <c r="M206" s="2025"/>
      <c r="N206" s="2025"/>
      <c r="O206" s="2024"/>
      <c r="P206" s="1975">
        <v>20</v>
      </c>
      <c r="Q206" s="2030" t="s">
        <v>2251</v>
      </c>
      <c r="R206" s="1976" t="s">
        <v>2242</v>
      </c>
      <c r="S206" s="2034"/>
      <c r="T206" s="2035"/>
      <c r="U206" s="2035"/>
      <c r="V206" s="2035"/>
      <c r="W206" s="2036"/>
      <c r="X206" s="2037"/>
      <c r="Y206" s="2038"/>
      <c r="Z206" s="2035"/>
      <c r="AA206" s="2035"/>
      <c r="AB206" s="2036"/>
      <c r="AG206" s="1975">
        <v>20</v>
      </c>
      <c r="AH206" s="2030" t="s">
        <v>2251</v>
      </c>
      <c r="AI206" s="1976" t="s">
        <v>2242</v>
      </c>
      <c r="AJ206" s="2034"/>
      <c r="AK206" s="2035"/>
      <c r="AL206" s="2035"/>
      <c r="AM206" s="2035"/>
      <c r="AN206" s="2036"/>
      <c r="AO206" s="2034"/>
      <c r="AP206" s="2035"/>
      <c r="AQ206" s="2035"/>
      <c r="AR206" s="2035"/>
      <c r="AS206" s="2036"/>
      <c r="AV206" s="1950"/>
      <c r="AW206" s="2006"/>
      <c r="AX206" s="2006"/>
      <c r="AY206" s="1950"/>
    </row>
    <row r="207" spans="1:51" s="1987" customFormat="1" ht="22.5">
      <c r="A207" s="2020"/>
      <c r="B207" s="1975">
        <v>22</v>
      </c>
      <c r="C207" s="2030" t="s">
        <v>2252</v>
      </c>
      <c r="D207" s="1976" t="s">
        <v>2253</v>
      </c>
      <c r="E207" s="2031"/>
      <c r="F207" s="2032"/>
      <c r="G207" s="2032"/>
      <c r="H207" s="2032"/>
      <c r="I207" s="2039"/>
      <c r="J207" s="2024"/>
      <c r="K207" s="2025"/>
      <c r="L207" s="2025"/>
      <c r="M207" s="2025"/>
      <c r="N207" s="2025"/>
      <c r="O207" s="2024"/>
      <c r="P207" s="1975">
        <v>22</v>
      </c>
      <c r="Q207" s="2030" t="s">
        <v>2252</v>
      </c>
      <c r="R207" s="1976" t="s">
        <v>2253</v>
      </c>
      <c r="S207" s="2040"/>
      <c r="T207" s="2032"/>
      <c r="U207" s="2032"/>
      <c r="V207" s="2032"/>
      <c r="W207" s="2039"/>
      <c r="X207" s="2041"/>
      <c r="Y207" s="2042"/>
      <c r="Z207" s="2032"/>
      <c r="AA207" s="2032"/>
      <c r="AB207" s="2039"/>
      <c r="AG207" s="1975">
        <v>22</v>
      </c>
      <c r="AH207" s="2030" t="s">
        <v>2252</v>
      </c>
      <c r="AI207" s="1976" t="s">
        <v>2253</v>
      </c>
      <c r="AJ207" s="2040"/>
      <c r="AK207" s="2032"/>
      <c r="AL207" s="2032"/>
      <c r="AM207" s="2032"/>
      <c r="AN207" s="2039"/>
      <c r="AO207" s="2040"/>
      <c r="AP207" s="2032"/>
      <c r="AQ207" s="2032"/>
      <c r="AR207" s="2032"/>
      <c r="AS207" s="2039"/>
      <c r="AV207" s="1950"/>
      <c r="AW207" s="2006"/>
      <c r="AX207" s="2006"/>
      <c r="AY207" s="1950"/>
    </row>
    <row r="208" spans="1:51" s="1987" customFormat="1" ht="22.5">
      <c r="A208" s="2020"/>
      <c r="B208" s="1975">
        <v>36</v>
      </c>
      <c r="C208" s="2030" t="s">
        <v>2254</v>
      </c>
      <c r="D208" s="1976" t="s">
        <v>2253</v>
      </c>
      <c r="E208" s="2031"/>
      <c r="F208" s="2035"/>
      <c r="G208" s="2035"/>
      <c r="H208" s="2035"/>
      <c r="I208" s="2036"/>
      <c r="J208" s="2024"/>
      <c r="K208" s="2025"/>
      <c r="L208" s="2025"/>
      <c r="M208" s="2025"/>
      <c r="N208" s="2025"/>
      <c r="O208" s="2024"/>
      <c r="P208" s="1975">
        <v>36</v>
      </c>
      <c r="Q208" s="2030" t="s">
        <v>2254</v>
      </c>
      <c r="R208" s="1976" t="s">
        <v>2253</v>
      </c>
      <c r="S208" s="2034"/>
      <c r="T208" s="2035"/>
      <c r="U208" s="2035"/>
      <c r="V208" s="2035"/>
      <c r="W208" s="2036"/>
      <c r="X208" s="2037"/>
      <c r="Y208" s="2038"/>
      <c r="Z208" s="2035"/>
      <c r="AA208" s="2035"/>
      <c r="AB208" s="2036"/>
      <c r="AG208" s="1975">
        <v>36</v>
      </c>
      <c r="AH208" s="2030" t="s">
        <v>2254</v>
      </c>
      <c r="AI208" s="1976" t="s">
        <v>2253</v>
      </c>
      <c r="AJ208" s="2034"/>
      <c r="AK208" s="2035"/>
      <c r="AL208" s="2035"/>
      <c r="AM208" s="2035"/>
      <c r="AN208" s="2036"/>
      <c r="AO208" s="2034"/>
      <c r="AP208" s="2035"/>
      <c r="AQ208" s="2035"/>
      <c r="AR208" s="2035"/>
      <c r="AS208" s="2036"/>
      <c r="AV208" s="1950"/>
      <c r="AW208" s="2006"/>
      <c r="AX208" s="2006"/>
      <c r="AY208" s="1950"/>
    </row>
    <row r="209" spans="1:51" s="1987" customFormat="1" ht="22.5">
      <c r="A209" s="2020"/>
      <c r="B209" s="1988">
        <v>2</v>
      </c>
      <c r="C209" s="2043" t="s">
        <v>2255</v>
      </c>
      <c r="D209" s="1976" t="s">
        <v>2253</v>
      </c>
      <c r="E209" s="2031"/>
      <c r="F209" s="2035"/>
      <c r="G209" s="2035"/>
      <c r="H209" s="2035"/>
      <c r="I209" s="2036"/>
      <c r="J209" s="2024"/>
      <c r="K209" s="2025"/>
      <c r="L209" s="2025"/>
      <c r="M209" s="2025"/>
      <c r="N209" s="2025"/>
      <c r="O209" s="2024"/>
      <c r="P209" s="1988">
        <v>2</v>
      </c>
      <c r="Q209" s="2043" t="s">
        <v>2255</v>
      </c>
      <c r="R209" s="1976" t="s">
        <v>2253</v>
      </c>
      <c r="S209" s="2034"/>
      <c r="T209" s="2035"/>
      <c r="U209" s="2035"/>
      <c r="V209" s="2035"/>
      <c r="W209" s="2036"/>
      <c r="X209" s="2037"/>
      <c r="Y209" s="2038"/>
      <c r="Z209" s="2035"/>
      <c r="AA209" s="2035"/>
      <c r="AB209" s="2036"/>
      <c r="AG209" s="1988">
        <v>2</v>
      </c>
      <c r="AH209" s="2043" t="s">
        <v>2255</v>
      </c>
      <c r="AI209" s="1976" t="s">
        <v>2253</v>
      </c>
      <c r="AJ209" s="2034"/>
      <c r="AK209" s="2035"/>
      <c r="AL209" s="2035"/>
      <c r="AM209" s="2035"/>
      <c r="AN209" s="2036"/>
      <c r="AO209" s="2034"/>
      <c r="AP209" s="2035"/>
      <c r="AQ209" s="2035"/>
      <c r="AR209" s="2035"/>
      <c r="AS209" s="2036"/>
      <c r="AV209" s="1950"/>
      <c r="AW209" s="2006"/>
      <c r="AX209" s="2006"/>
      <c r="AY209" s="1950"/>
    </row>
    <row r="210" spans="1:51" s="1987" customFormat="1" ht="22.5">
      <c r="A210" s="2020"/>
      <c r="B210" s="1975">
        <v>27</v>
      </c>
      <c r="C210" s="2030" t="s">
        <v>1418</v>
      </c>
      <c r="D210" s="1976" t="s">
        <v>2253</v>
      </c>
      <c r="E210" s="2031"/>
      <c r="F210" s="2035"/>
      <c r="G210" s="2035"/>
      <c r="H210" s="2035"/>
      <c r="I210" s="2036"/>
      <c r="J210" s="2024"/>
      <c r="K210" s="2025"/>
      <c r="L210" s="2025"/>
      <c r="M210" s="2025"/>
      <c r="N210" s="2025"/>
      <c r="O210" s="2024"/>
      <c r="P210" s="1975">
        <v>27</v>
      </c>
      <c r="Q210" s="2030" t="s">
        <v>1418</v>
      </c>
      <c r="R210" s="1976" t="s">
        <v>2253</v>
      </c>
      <c r="S210" s="2034"/>
      <c r="T210" s="2035"/>
      <c r="U210" s="2035"/>
      <c r="V210" s="2035"/>
      <c r="W210" s="2036"/>
      <c r="X210" s="2037"/>
      <c r="Y210" s="2038"/>
      <c r="Z210" s="2035"/>
      <c r="AA210" s="2035"/>
      <c r="AB210" s="2036"/>
      <c r="AG210" s="1975">
        <v>27</v>
      </c>
      <c r="AH210" s="2030" t="s">
        <v>1418</v>
      </c>
      <c r="AI210" s="1976" t="s">
        <v>2253</v>
      </c>
      <c r="AJ210" s="2034"/>
      <c r="AK210" s="2035"/>
      <c r="AL210" s="2035"/>
      <c r="AM210" s="2035"/>
      <c r="AN210" s="2036"/>
      <c r="AO210" s="2034"/>
      <c r="AP210" s="2035"/>
      <c r="AQ210" s="2035"/>
      <c r="AR210" s="2035"/>
      <c r="AS210" s="2036"/>
      <c r="AV210" s="1950"/>
      <c r="AW210" s="2006"/>
      <c r="AX210" s="2006"/>
      <c r="AY210" s="1950"/>
    </row>
    <row r="211" spans="1:51" s="1987" customFormat="1" ht="22.5">
      <c r="A211" s="2020"/>
      <c r="B211" s="1975">
        <v>46</v>
      </c>
      <c r="C211" s="2030" t="s">
        <v>2256</v>
      </c>
      <c r="D211" s="1976" t="s">
        <v>2238</v>
      </c>
      <c r="E211" s="2031"/>
      <c r="F211" s="2035"/>
      <c r="G211" s="2035"/>
      <c r="H211" s="2035"/>
      <c r="I211" s="2036"/>
      <c r="J211" s="2024"/>
      <c r="K211" s="2025"/>
      <c r="L211" s="2025"/>
      <c r="M211" s="2025"/>
      <c r="N211" s="2025"/>
      <c r="O211" s="2024"/>
      <c r="P211" s="1975">
        <v>46</v>
      </c>
      <c r="Q211" s="2030" t="s">
        <v>2256</v>
      </c>
      <c r="R211" s="1976" t="s">
        <v>2238</v>
      </c>
      <c r="S211" s="2034"/>
      <c r="T211" s="2035"/>
      <c r="U211" s="2035"/>
      <c r="V211" s="2035"/>
      <c r="W211" s="2036"/>
      <c r="X211" s="2037"/>
      <c r="Y211" s="2038"/>
      <c r="Z211" s="2035"/>
      <c r="AA211" s="2035"/>
      <c r="AB211" s="2036"/>
      <c r="AG211" s="1975">
        <v>46</v>
      </c>
      <c r="AH211" s="2030" t="s">
        <v>2256</v>
      </c>
      <c r="AI211" s="1976" t="s">
        <v>2238</v>
      </c>
      <c r="AJ211" s="2034"/>
      <c r="AK211" s="2035"/>
      <c r="AL211" s="2035"/>
      <c r="AM211" s="2035"/>
      <c r="AN211" s="2036"/>
      <c r="AO211" s="2034"/>
      <c r="AP211" s="2035"/>
      <c r="AQ211" s="2035"/>
      <c r="AR211" s="2035"/>
      <c r="AS211" s="2036"/>
      <c r="AV211" s="1950"/>
      <c r="AW211" s="2006"/>
      <c r="AX211" s="2006"/>
      <c r="AY211" s="1950"/>
    </row>
    <row r="212" spans="1:51" s="1987" customFormat="1" ht="22.5">
      <c r="A212" s="2020"/>
      <c r="B212" s="1975">
        <v>47</v>
      </c>
      <c r="C212" s="2030" t="s">
        <v>2257</v>
      </c>
      <c r="D212" s="1976" t="s">
        <v>2238</v>
      </c>
      <c r="E212" s="2031"/>
      <c r="F212" s="2035"/>
      <c r="G212" s="2035"/>
      <c r="H212" s="2035"/>
      <c r="I212" s="2036"/>
      <c r="J212" s="2024"/>
      <c r="K212" s="2025"/>
      <c r="L212" s="2025"/>
      <c r="M212" s="2025"/>
      <c r="N212" s="2025"/>
      <c r="O212" s="2024"/>
      <c r="P212" s="1975">
        <v>47</v>
      </c>
      <c r="Q212" s="2030" t="s">
        <v>2257</v>
      </c>
      <c r="R212" s="1976" t="s">
        <v>2238</v>
      </c>
      <c r="S212" s="2034"/>
      <c r="T212" s="2035"/>
      <c r="U212" s="2035"/>
      <c r="V212" s="2035"/>
      <c r="W212" s="2036"/>
      <c r="X212" s="2037"/>
      <c r="Y212" s="2038"/>
      <c r="Z212" s="2035"/>
      <c r="AA212" s="2035"/>
      <c r="AB212" s="2036"/>
      <c r="AG212" s="1975">
        <v>47</v>
      </c>
      <c r="AH212" s="2030" t="s">
        <v>2257</v>
      </c>
      <c r="AI212" s="1976" t="s">
        <v>2238</v>
      </c>
      <c r="AJ212" s="2034"/>
      <c r="AK212" s="2035"/>
      <c r="AL212" s="2035"/>
      <c r="AM212" s="2035"/>
      <c r="AN212" s="2036"/>
      <c r="AO212" s="2034"/>
      <c r="AP212" s="2035"/>
      <c r="AQ212" s="2035"/>
      <c r="AR212" s="2035"/>
      <c r="AS212" s="2036"/>
      <c r="AV212" s="1950"/>
      <c r="AW212" s="2006"/>
      <c r="AX212" s="2006"/>
      <c r="AY212" s="1950"/>
    </row>
    <row r="213" spans="1:51" s="1987" customFormat="1" ht="22.5">
      <c r="A213" s="2020"/>
      <c r="B213" s="1988">
        <v>44</v>
      </c>
      <c r="C213" s="2043" t="s">
        <v>2258</v>
      </c>
      <c r="D213" s="1976" t="s">
        <v>2238</v>
      </c>
      <c r="E213" s="2031"/>
      <c r="F213" s="2035"/>
      <c r="G213" s="2035"/>
      <c r="H213" s="2035"/>
      <c r="I213" s="2036"/>
      <c r="J213" s="2024"/>
      <c r="K213" s="2025"/>
      <c r="L213" s="2025"/>
      <c r="M213" s="2025"/>
      <c r="N213" s="2025"/>
      <c r="O213" s="2024"/>
      <c r="P213" s="1988">
        <v>44</v>
      </c>
      <c r="Q213" s="2043" t="s">
        <v>2258</v>
      </c>
      <c r="R213" s="1976" t="s">
        <v>2238</v>
      </c>
      <c r="S213" s="2034"/>
      <c r="T213" s="2035"/>
      <c r="U213" s="2035"/>
      <c r="V213" s="2035"/>
      <c r="W213" s="2036"/>
      <c r="X213" s="2037"/>
      <c r="Y213" s="2038"/>
      <c r="Z213" s="2035"/>
      <c r="AA213" s="2035"/>
      <c r="AB213" s="2036"/>
      <c r="AG213" s="1988">
        <v>44</v>
      </c>
      <c r="AH213" s="2043" t="s">
        <v>2258</v>
      </c>
      <c r="AI213" s="1976" t="s">
        <v>2238</v>
      </c>
      <c r="AJ213" s="2034"/>
      <c r="AK213" s="2035"/>
      <c r="AL213" s="2035"/>
      <c r="AM213" s="2035"/>
      <c r="AN213" s="2036"/>
      <c r="AO213" s="2034"/>
      <c r="AP213" s="2035"/>
      <c r="AQ213" s="2035"/>
      <c r="AR213" s="2035"/>
      <c r="AS213" s="2036"/>
      <c r="AV213" s="1950"/>
      <c r="AW213" s="2006"/>
      <c r="AX213" s="2006"/>
      <c r="AY213" s="1950"/>
    </row>
    <row r="214" spans="1:51" s="1987" customFormat="1" ht="22.5">
      <c r="A214" s="2020"/>
      <c r="B214" s="1988">
        <v>34</v>
      </c>
      <c r="C214" s="2043" t="s">
        <v>2259</v>
      </c>
      <c r="D214" s="1976" t="s">
        <v>2247</v>
      </c>
      <c r="E214" s="2031"/>
      <c r="F214" s="2035"/>
      <c r="G214" s="2035"/>
      <c r="H214" s="2035"/>
      <c r="I214" s="2036"/>
      <c r="J214" s="2024"/>
      <c r="K214" s="2025"/>
      <c r="L214" s="2025"/>
      <c r="M214" s="2025"/>
      <c r="N214" s="2025"/>
      <c r="O214" s="2024"/>
      <c r="P214" s="1988">
        <v>34</v>
      </c>
      <c r="Q214" s="2043" t="s">
        <v>2259</v>
      </c>
      <c r="R214" s="1976" t="s">
        <v>2247</v>
      </c>
      <c r="S214" s="2034"/>
      <c r="T214" s="2035"/>
      <c r="U214" s="2035"/>
      <c r="V214" s="2035"/>
      <c r="W214" s="2036"/>
      <c r="X214" s="2037"/>
      <c r="Y214" s="2038"/>
      <c r="Z214" s="2035"/>
      <c r="AA214" s="2035"/>
      <c r="AB214" s="2036"/>
      <c r="AG214" s="1988">
        <v>34</v>
      </c>
      <c r="AH214" s="2043" t="s">
        <v>2259</v>
      </c>
      <c r="AI214" s="1976" t="s">
        <v>2247</v>
      </c>
      <c r="AJ214" s="2034"/>
      <c r="AK214" s="2035"/>
      <c r="AL214" s="2035"/>
      <c r="AM214" s="2035"/>
      <c r="AN214" s="2036"/>
      <c r="AO214" s="2034"/>
      <c r="AP214" s="2035"/>
      <c r="AQ214" s="2035"/>
      <c r="AR214" s="2035"/>
      <c r="AS214" s="2036"/>
      <c r="AV214" s="1950"/>
      <c r="AW214" s="2006"/>
      <c r="AX214" s="2006"/>
      <c r="AY214" s="1950"/>
    </row>
    <row r="215" spans="1:51" s="1987" customFormat="1" ht="22.5">
      <c r="A215" s="2020"/>
      <c r="B215" s="1988">
        <v>38</v>
      </c>
      <c r="C215" s="2043" t="s">
        <v>2261</v>
      </c>
      <c r="D215" s="1976" t="s">
        <v>2253</v>
      </c>
      <c r="E215" s="2031"/>
      <c r="F215" s="2032"/>
      <c r="G215" s="2032"/>
      <c r="H215" s="2032"/>
      <c r="I215" s="2039"/>
      <c r="J215" s="2024"/>
      <c r="K215" s="2025"/>
      <c r="L215" s="2025"/>
      <c r="M215" s="2025"/>
      <c r="N215" s="2025"/>
      <c r="O215" s="2024"/>
      <c r="P215" s="1988">
        <v>38</v>
      </c>
      <c r="Q215" s="2043" t="s">
        <v>2261</v>
      </c>
      <c r="R215" s="1976" t="s">
        <v>2253</v>
      </c>
      <c r="S215" s="2040"/>
      <c r="T215" s="2032"/>
      <c r="U215" s="2032"/>
      <c r="V215" s="2032"/>
      <c r="W215" s="2039"/>
      <c r="X215" s="2041"/>
      <c r="Y215" s="2042"/>
      <c r="Z215" s="2032"/>
      <c r="AA215" s="2032"/>
      <c r="AB215" s="2039"/>
      <c r="AG215" s="1988">
        <v>38</v>
      </c>
      <c r="AH215" s="2043" t="s">
        <v>2261</v>
      </c>
      <c r="AI215" s="1976" t="s">
        <v>2253</v>
      </c>
      <c r="AJ215" s="2040"/>
      <c r="AK215" s="2032"/>
      <c r="AL215" s="2032"/>
      <c r="AM215" s="2032"/>
      <c r="AN215" s="2039"/>
      <c r="AO215" s="2040"/>
      <c r="AP215" s="2032"/>
      <c r="AQ215" s="2032"/>
      <c r="AR215" s="2032"/>
      <c r="AS215" s="2039"/>
      <c r="AV215" s="1950"/>
      <c r="AW215" s="2006"/>
      <c r="AX215" s="2006"/>
      <c r="AY215" s="1950"/>
    </row>
    <row r="216" spans="1:51" s="1987" customFormat="1" ht="22.5">
      <c r="A216" s="2020"/>
      <c r="B216" s="1988">
        <v>40</v>
      </c>
      <c r="C216" s="2043" t="s">
        <v>2262</v>
      </c>
      <c r="D216" s="1976" t="s">
        <v>2247</v>
      </c>
      <c r="E216" s="2031"/>
      <c r="F216" s="2035"/>
      <c r="G216" s="2035"/>
      <c r="H216" s="2035"/>
      <c r="I216" s="2036"/>
      <c r="J216" s="2024"/>
      <c r="K216" s="2025"/>
      <c r="L216" s="2025"/>
      <c r="M216" s="2025"/>
      <c r="N216" s="2025"/>
      <c r="O216" s="2024"/>
      <c r="P216" s="1988">
        <v>40</v>
      </c>
      <c r="Q216" s="2043" t="s">
        <v>2262</v>
      </c>
      <c r="R216" s="1976" t="s">
        <v>2247</v>
      </c>
      <c r="S216" s="2034"/>
      <c r="T216" s="2035"/>
      <c r="U216" s="2035"/>
      <c r="V216" s="2035"/>
      <c r="W216" s="2036"/>
      <c r="X216" s="2037"/>
      <c r="Y216" s="2038"/>
      <c r="Z216" s="2035"/>
      <c r="AA216" s="2035"/>
      <c r="AB216" s="2036"/>
      <c r="AG216" s="1988">
        <v>40</v>
      </c>
      <c r="AH216" s="2043" t="s">
        <v>2262</v>
      </c>
      <c r="AI216" s="1976" t="s">
        <v>2247</v>
      </c>
      <c r="AJ216" s="2034"/>
      <c r="AK216" s="2035"/>
      <c r="AL216" s="2035"/>
      <c r="AM216" s="2035"/>
      <c r="AN216" s="2036"/>
      <c r="AO216" s="2034"/>
      <c r="AP216" s="2035"/>
      <c r="AQ216" s="2035"/>
      <c r="AR216" s="2035"/>
      <c r="AS216" s="2036"/>
      <c r="AV216" s="1950"/>
      <c r="AW216" s="2006"/>
      <c r="AX216" s="2006"/>
      <c r="AY216" s="1950"/>
    </row>
    <row r="217" spans="1:51" s="1987" customFormat="1" ht="22.5">
      <c r="A217" s="2024"/>
      <c r="B217" s="1975">
        <v>42</v>
      </c>
      <c r="C217" s="2030" t="s">
        <v>2263</v>
      </c>
      <c r="D217" s="1976" t="s">
        <v>2247</v>
      </c>
      <c r="E217" s="2038"/>
      <c r="F217" s="2035"/>
      <c r="G217" s="2035"/>
      <c r="H217" s="2035"/>
      <c r="I217" s="2036"/>
      <c r="J217" s="2024"/>
      <c r="K217" s="2025"/>
      <c r="L217" s="2025"/>
      <c r="M217" s="2025"/>
      <c r="N217" s="2025"/>
      <c r="O217" s="2024"/>
      <c r="P217" s="1975">
        <v>42</v>
      </c>
      <c r="Q217" s="2030" t="s">
        <v>2263</v>
      </c>
      <c r="R217" s="1976" t="s">
        <v>2247</v>
      </c>
      <c r="S217" s="2034"/>
      <c r="T217" s="2035"/>
      <c r="U217" s="2035"/>
      <c r="V217" s="2035"/>
      <c r="W217" s="2036"/>
      <c r="X217" s="2037"/>
      <c r="Y217" s="2038"/>
      <c r="Z217" s="2035"/>
      <c r="AA217" s="2035"/>
      <c r="AB217" s="2036"/>
      <c r="AG217" s="1988">
        <v>42</v>
      </c>
      <c r="AH217" s="2043" t="s">
        <v>2263</v>
      </c>
      <c r="AI217" s="1976" t="s">
        <v>2247</v>
      </c>
      <c r="AJ217" s="2034"/>
      <c r="AK217" s="2035"/>
      <c r="AL217" s="2035"/>
      <c r="AM217" s="2035"/>
      <c r="AN217" s="2036"/>
      <c r="AO217" s="2034"/>
      <c r="AP217" s="2035"/>
      <c r="AQ217" s="2035"/>
      <c r="AR217" s="2035"/>
      <c r="AS217" s="2036"/>
      <c r="AV217" s="1950"/>
      <c r="AW217" s="2006"/>
      <c r="AX217" s="2006"/>
      <c r="AY217" s="1950"/>
    </row>
    <row r="218" spans="1:51" s="1987" customFormat="1" ht="22.5">
      <c r="A218" s="2020"/>
      <c r="B218" s="1988">
        <v>37</v>
      </c>
      <c r="C218" s="2043" t="s">
        <v>2264</v>
      </c>
      <c r="D218" s="1976" t="s">
        <v>2253</v>
      </c>
      <c r="E218" s="2038"/>
      <c r="F218" s="2035"/>
      <c r="G218" s="2035"/>
      <c r="H218" s="2035"/>
      <c r="I218" s="2036"/>
      <c r="J218" s="2024"/>
      <c r="K218" s="2025"/>
      <c r="L218" s="2025"/>
      <c r="M218" s="2025"/>
      <c r="N218" s="2025"/>
      <c r="O218" s="2024"/>
      <c r="P218" s="1988">
        <v>37</v>
      </c>
      <c r="Q218" s="2043" t="s">
        <v>2264</v>
      </c>
      <c r="R218" s="1976" t="s">
        <v>2253</v>
      </c>
      <c r="S218" s="2034"/>
      <c r="T218" s="2035"/>
      <c r="U218" s="2035"/>
      <c r="V218" s="2035"/>
      <c r="W218" s="2036"/>
      <c r="X218" s="2037"/>
      <c r="Y218" s="2038"/>
      <c r="Z218" s="2035"/>
      <c r="AA218" s="2035"/>
      <c r="AB218" s="2036"/>
      <c r="AG218" s="1988">
        <v>37</v>
      </c>
      <c r="AH218" s="2043" t="s">
        <v>2264</v>
      </c>
      <c r="AI218" s="1976" t="s">
        <v>2253</v>
      </c>
      <c r="AJ218" s="2034"/>
      <c r="AK218" s="2035"/>
      <c r="AL218" s="2035"/>
      <c r="AM218" s="2035"/>
      <c r="AN218" s="2036"/>
      <c r="AO218" s="2034"/>
      <c r="AP218" s="2035"/>
      <c r="AQ218" s="2035"/>
      <c r="AR218" s="2035"/>
      <c r="AS218" s="2036"/>
      <c r="AV218" s="1950"/>
      <c r="AW218" s="2006"/>
      <c r="AX218" s="2006"/>
      <c r="AY218" s="1950"/>
    </row>
    <row r="219" spans="1:51" s="1987" customFormat="1" ht="22.5">
      <c r="A219" s="2020"/>
      <c r="B219" s="1988">
        <v>3</v>
      </c>
      <c r="C219" s="2043" t="s">
        <v>2265</v>
      </c>
      <c r="D219" s="1976" t="s">
        <v>2247</v>
      </c>
      <c r="E219" s="2038"/>
      <c r="F219" s="2035"/>
      <c r="G219" s="2035"/>
      <c r="H219" s="2035"/>
      <c r="I219" s="2036"/>
      <c r="J219" s="2024"/>
      <c r="K219" s="2025"/>
      <c r="L219" s="2025"/>
      <c r="M219" s="2025"/>
      <c r="N219" s="2025"/>
      <c r="O219" s="2024"/>
      <c r="P219" s="1988">
        <v>3</v>
      </c>
      <c r="Q219" s="2043" t="s">
        <v>2265</v>
      </c>
      <c r="R219" s="1976" t="s">
        <v>2247</v>
      </c>
      <c r="S219" s="2034"/>
      <c r="T219" s="2035"/>
      <c r="U219" s="2035"/>
      <c r="V219" s="2035"/>
      <c r="W219" s="2036"/>
      <c r="X219" s="2037"/>
      <c r="Y219" s="2038"/>
      <c r="Z219" s="2035"/>
      <c r="AA219" s="2035"/>
      <c r="AB219" s="2036"/>
      <c r="AG219" s="1988">
        <v>3</v>
      </c>
      <c r="AH219" s="2043" t="s">
        <v>2265</v>
      </c>
      <c r="AI219" s="1976" t="s">
        <v>2247</v>
      </c>
      <c r="AJ219" s="2034"/>
      <c r="AK219" s="2035"/>
      <c r="AL219" s="2035"/>
      <c r="AM219" s="2035"/>
      <c r="AN219" s="2036"/>
      <c r="AO219" s="2034"/>
      <c r="AP219" s="2035"/>
      <c r="AQ219" s="2035"/>
      <c r="AR219" s="2035"/>
      <c r="AS219" s="2036"/>
      <c r="AV219" s="1950"/>
      <c r="AW219" s="2006"/>
      <c r="AX219" s="2006"/>
      <c r="AY219" s="1950"/>
    </row>
    <row r="220" spans="1:51" s="1987" customFormat="1" ht="22.5">
      <c r="A220" s="2020"/>
      <c r="B220" s="1988">
        <v>6</v>
      </c>
      <c r="C220" s="2043" t="s">
        <v>2266</v>
      </c>
      <c r="D220" s="1976" t="s">
        <v>2247</v>
      </c>
      <c r="E220" s="2038"/>
      <c r="F220" s="2035"/>
      <c r="G220" s="2035"/>
      <c r="H220" s="2035"/>
      <c r="I220" s="2036"/>
      <c r="J220" s="2024"/>
      <c r="K220" s="2025"/>
      <c r="L220" s="2025"/>
      <c r="M220" s="2025"/>
      <c r="N220" s="2025"/>
      <c r="O220" s="2024"/>
      <c r="P220" s="1988">
        <v>6</v>
      </c>
      <c r="Q220" s="2043" t="s">
        <v>2266</v>
      </c>
      <c r="R220" s="1976" t="s">
        <v>2247</v>
      </c>
      <c r="S220" s="2034"/>
      <c r="T220" s="2035"/>
      <c r="U220" s="2035"/>
      <c r="V220" s="2035"/>
      <c r="W220" s="2036"/>
      <c r="X220" s="2037"/>
      <c r="Y220" s="2038"/>
      <c r="Z220" s="2035"/>
      <c r="AA220" s="2035"/>
      <c r="AB220" s="2036"/>
      <c r="AG220" s="1988">
        <v>6</v>
      </c>
      <c r="AH220" s="2043" t="s">
        <v>2266</v>
      </c>
      <c r="AI220" s="1976" t="s">
        <v>2247</v>
      </c>
      <c r="AJ220" s="2034"/>
      <c r="AK220" s="2035"/>
      <c r="AL220" s="2035"/>
      <c r="AM220" s="2035"/>
      <c r="AN220" s="2036"/>
      <c r="AO220" s="2034"/>
      <c r="AP220" s="2035"/>
      <c r="AQ220" s="2035"/>
      <c r="AR220" s="2035"/>
      <c r="AS220" s="2036"/>
      <c r="AV220" s="1950"/>
      <c r="AW220" s="2006"/>
      <c r="AX220" s="2006"/>
      <c r="AY220" s="1950"/>
    </row>
    <row r="221" spans="1:51" s="1987" customFormat="1" ht="22.5">
      <c r="A221" s="2020"/>
      <c r="B221" s="1988">
        <v>14</v>
      </c>
      <c r="C221" s="2043" t="s">
        <v>2267</v>
      </c>
      <c r="D221" s="1976" t="s">
        <v>2247</v>
      </c>
      <c r="E221" s="2038"/>
      <c r="F221" s="2035"/>
      <c r="G221" s="2035"/>
      <c r="H221" s="2035"/>
      <c r="I221" s="2036"/>
      <c r="J221" s="2024"/>
      <c r="K221" s="2025"/>
      <c r="L221" s="2025"/>
      <c r="M221" s="2025"/>
      <c r="N221" s="2025"/>
      <c r="O221" s="2024"/>
      <c r="P221" s="1988">
        <v>14</v>
      </c>
      <c r="Q221" s="2043" t="s">
        <v>2267</v>
      </c>
      <c r="R221" s="1976" t="s">
        <v>2247</v>
      </c>
      <c r="S221" s="2034"/>
      <c r="T221" s="2035"/>
      <c r="U221" s="2035"/>
      <c r="V221" s="2035"/>
      <c r="W221" s="2036"/>
      <c r="X221" s="2037"/>
      <c r="Y221" s="2038"/>
      <c r="Z221" s="2035"/>
      <c r="AA221" s="2035"/>
      <c r="AB221" s="2036"/>
      <c r="AG221" s="1988">
        <v>14</v>
      </c>
      <c r="AH221" s="2043" t="s">
        <v>2267</v>
      </c>
      <c r="AI221" s="1976" t="s">
        <v>2247</v>
      </c>
      <c r="AJ221" s="2034"/>
      <c r="AK221" s="2035"/>
      <c r="AL221" s="2035"/>
      <c r="AM221" s="2035"/>
      <c r="AN221" s="2036"/>
      <c r="AO221" s="2034"/>
      <c r="AP221" s="2035"/>
      <c r="AQ221" s="2035"/>
      <c r="AR221" s="2035"/>
      <c r="AS221" s="2036"/>
      <c r="AV221" s="1950"/>
      <c r="AW221" s="2006"/>
      <c r="AX221" s="2006"/>
      <c r="AY221" s="1950"/>
    </row>
    <row r="222" spans="1:51" s="1987" customFormat="1" ht="22.5">
      <c r="A222" s="2020"/>
      <c r="B222" s="1988">
        <v>4</v>
      </c>
      <c r="C222" s="2043" t="s">
        <v>2268</v>
      </c>
      <c r="D222" s="1976" t="s">
        <v>2247</v>
      </c>
      <c r="E222" s="2038"/>
      <c r="F222" s="2035"/>
      <c r="G222" s="2035"/>
      <c r="H222" s="2035"/>
      <c r="I222" s="2036"/>
      <c r="J222" s="2024"/>
      <c r="K222" s="2025"/>
      <c r="L222" s="2025"/>
      <c r="M222" s="2025"/>
      <c r="N222" s="2025"/>
      <c r="O222" s="2024"/>
      <c r="P222" s="1988">
        <v>4</v>
      </c>
      <c r="Q222" s="2043" t="s">
        <v>2268</v>
      </c>
      <c r="R222" s="1976" t="s">
        <v>2247</v>
      </c>
      <c r="S222" s="2034"/>
      <c r="T222" s="2035"/>
      <c r="U222" s="2035"/>
      <c r="V222" s="2035"/>
      <c r="W222" s="2036"/>
      <c r="X222" s="2037"/>
      <c r="Y222" s="2038"/>
      <c r="Z222" s="2035"/>
      <c r="AA222" s="2035"/>
      <c r="AB222" s="2036"/>
      <c r="AG222" s="1988">
        <v>4</v>
      </c>
      <c r="AH222" s="2043" t="s">
        <v>2268</v>
      </c>
      <c r="AI222" s="1976" t="s">
        <v>2247</v>
      </c>
      <c r="AJ222" s="2034"/>
      <c r="AK222" s="2035"/>
      <c r="AL222" s="2035"/>
      <c r="AM222" s="2035"/>
      <c r="AN222" s="2036"/>
      <c r="AO222" s="2034"/>
      <c r="AP222" s="2035"/>
      <c r="AQ222" s="2035"/>
      <c r="AR222" s="2035"/>
      <c r="AS222" s="2036"/>
      <c r="AV222" s="1950"/>
      <c r="AW222" s="2006"/>
      <c r="AX222" s="2006"/>
      <c r="AY222" s="1950"/>
    </row>
    <row r="223" spans="1:51" s="1987" customFormat="1" ht="22.5">
      <c r="A223" s="2020"/>
      <c r="B223" s="1988">
        <v>23</v>
      </c>
      <c r="C223" s="2043" t="s">
        <v>2269</v>
      </c>
      <c r="D223" s="1976" t="s">
        <v>2247</v>
      </c>
      <c r="E223" s="2038"/>
      <c r="F223" s="2035"/>
      <c r="G223" s="2035"/>
      <c r="H223" s="2035"/>
      <c r="I223" s="2036"/>
      <c r="J223" s="2024"/>
      <c r="K223" s="2025"/>
      <c r="L223" s="2025"/>
      <c r="M223" s="2025"/>
      <c r="N223" s="2025"/>
      <c r="O223" s="2024"/>
      <c r="P223" s="1988">
        <v>23</v>
      </c>
      <c r="Q223" s="2043" t="s">
        <v>2269</v>
      </c>
      <c r="R223" s="1976" t="s">
        <v>2247</v>
      </c>
      <c r="S223" s="2034"/>
      <c r="T223" s="2035"/>
      <c r="U223" s="2035"/>
      <c r="V223" s="2035"/>
      <c r="W223" s="2036"/>
      <c r="X223" s="2037"/>
      <c r="Y223" s="2038"/>
      <c r="Z223" s="2035"/>
      <c r="AA223" s="2035"/>
      <c r="AB223" s="2036"/>
      <c r="AG223" s="1988">
        <v>23</v>
      </c>
      <c r="AH223" s="2043" t="s">
        <v>2269</v>
      </c>
      <c r="AI223" s="1976" t="s">
        <v>2247</v>
      </c>
      <c r="AJ223" s="2034"/>
      <c r="AK223" s="2035"/>
      <c r="AL223" s="2035"/>
      <c r="AM223" s="2035"/>
      <c r="AN223" s="2036"/>
      <c r="AO223" s="2034"/>
      <c r="AP223" s="2035"/>
      <c r="AQ223" s="2035"/>
      <c r="AR223" s="2035"/>
      <c r="AS223" s="2036"/>
      <c r="AV223" s="1950"/>
      <c r="AW223" s="2006"/>
      <c r="AX223" s="2006"/>
      <c r="AY223" s="1950"/>
    </row>
    <row r="224" spans="1:51" s="1987" customFormat="1" ht="22.5">
      <c r="A224" s="2020"/>
      <c r="B224" s="1988">
        <v>26</v>
      </c>
      <c r="C224" s="2043" t="s">
        <v>2270</v>
      </c>
      <c r="D224" s="1976" t="s">
        <v>2242</v>
      </c>
      <c r="E224" s="2038"/>
      <c r="F224" s="2044"/>
      <c r="G224" s="2044"/>
      <c r="H224" s="2044"/>
      <c r="I224" s="2045"/>
      <c r="J224" s="2024"/>
      <c r="K224" s="2025"/>
      <c r="L224" s="2025"/>
      <c r="M224" s="2025"/>
      <c r="N224" s="2025"/>
      <c r="O224" s="2024"/>
      <c r="P224" s="1988">
        <v>26</v>
      </c>
      <c r="Q224" s="2043" t="s">
        <v>2270</v>
      </c>
      <c r="R224" s="1976" t="s">
        <v>2242</v>
      </c>
      <c r="S224" s="2046"/>
      <c r="T224" s="2047"/>
      <c r="U224" s="2047"/>
      <c r="V224" s="2047"/>
      <c r="W224" s="2045"/>
      <c r="X224" s="2048"/>
      <c r="Y224" s="2049"/>
      <c r="Z224" s="2047"/>
      <c r="AA224" s="2047"/>
      <c r="AB224" s="2045"/>
      <c r="AG224" s="1988">
        <v>26</v>
      </c>
      <c r="AH224" s="2043" t="s">
        <v>2270</v>
      </c>
      <c r="AI224" s="1976" t="s">
        <v>2242</v>
      </c>
      <c r="AJ224" s="2050"/>
      <c r="AK224" s="2044"/>
      <c r="AL224" s="2044"/>
      <c r="AM224" s="2044"/>
      <c r="AN224" s="2045"/>
      <c r="AO224" s="2050"/>
      <c r="AP224" s="2044"/>
      <c r="AQ224" s="2044"/>
      <c r="AR224" s="2044"/>
      <c r="AS224" s="2045"/>
      <c r="AV224" s="1950"/>
      <c r="AW224" s="2006"/>
      <c r="AX224" s="2006"/>
      <c r="AY224" s="1950"/>
    </row>
    <row r="225" spans="1:51" s="1987" customFormat="1" ht="22.5">
      <c r="A225" s="2020"/>
      <c r="B225" s="1975">
        <v>9</v>
      </c>
      <c r="C225" s="2030" t="s">
        <v>2272</v>
      </c>
      <c r="D225" s="1976" t="s">
        <v>2242</v>
      </c>
      <c r="E225" s="2038"/>
      <c r="F225" s="2044"/>
      <c r="G225" s="2044"/>
      <c r="H225" s="2044"/>
      <c r="I225" s="2045"/>
      <c r="J225" s="2024"/>
      <c r="K225" s="2025"/>
      <c r="L225" s="2025"/>
      <c r="M225" s="2025"/>
      <c r="N225" s="2025"/>
      <c r="O225" s="2024"/>
      <c r="P225" s="1975">
        <v>9</v>
      </c>
      <c r="Q225" s="2030" t="s">
        <v>2272</v>
      </c>
      <c r="R225" s="1976" t="s">
        <v>2242</v>
      </c>
      <c r="S225" s="2050"/>
      <c r="T225" s="2044"/>
      <c r="U225" s="2044"/>
      <c r="V225" s="2044"/>
      <c r="W225" s="2045"/>
      <c r="X225" s="2051"/>
      <c r="Y225" s="2052"/>
      <c r="Z225" s="2044"/>
      <c r="AA225" s="2044"/>
      <c r="AB225" s="2045"/>
      <c r="AG225" s="1975">
        <v>9</v>
      </c>
      <c r="AH225" s="2030" t="s">
        <v>2272</v>
      </c>
      <c r="AI225" s="1976" t="s">
        <v>2242</v>
      </c>
      <c r="AJ225" s="2050"/>
      <c r="AK225" s="2044"/>
      <c r="AL225" s="2044"/>
      <c r="AM225" s="2044"/>
      <c r="AN225" s="2045"/>
      <c r="AO225" s="2050"/>
      <c r="AP225" s="2044"/>
      <c r="AQ225" s="2044"/>
      <c r="AR225" s="2044"/>
      <c r="AS225" s="2045"/>
      <c r="AV225" s="1950"/>
      <c r="AW225" s="2006"/>
      <c r="AX225" s="2006"/>
      <c r="AY225" s="1950"/>
    </row>
    <row r="226" spans="1:51" s="1987" customFormat="1" ht="22.5">
      <c r="A226" s="2020"/>
      <c r="B226" s="1975">
        <v>10</v>
      </c>
      <c r="C226" s="2030" t="s">
        <v>2273</v>
      </c>
      <c r="D226" s="1976" t="s">
        <v>2242</v>
      </c>
      <c r="E226" s="2038"/>
      <c r="F226" s="2044"/>
      <c r="G226" s="2044"/>
      <c r="H226" s="2044"/>
      <c r="I226" s="2045"/>
      <c r="J226" s="2024"/>
      <c r="K226" s="2025"/>
      <c r="L226" s="2025"/>
      <c r="M226" s="2025"/>
      <c r="N226" s="2025"/>
      <c r="O226" s="2024"/>
      <c r="P226" s="1975">
        <v>10</v>
      </c>
      <c r="Q226" s="2030" t="s">
        <v>2273</v>
      </c>
      <c r="R226" s="1976" t="s">
        <v>2242</v>
      </c>
      <c r="S226" s="2050"/>
      <c r="T226" s="2044"/>
      <c r="U226" s="2044"/>
      <c r="V226" s="2044"/>
      <c r="W226" s="2045"/>
      <c r="X226" s="2051"/>
      <c r="Y226" s="2052"/>
      <c r="Z226" s="2044"/>
      <c r="AA226" s="2044"/>
      <c r="AB226" s="2045"/>
      <c r="AG226" s="1975">
        <v>10</v>
      </c>
      <c r="AH226" s="2030" t="s">
        <v>2273</v>
      </c>
      <c r="AI226" s="1976" t="s">
        <v>2242</v>
      </c>
      <c r="AJ226" s="2050"/>
      <c r="AK226" s="2044"/>
      <c r="AL226" s="2044"/>
      <c r="AM226" s="2044"/>
      <c r="AN226" s="2045"/>
      <c r="AO226" s="2050"/>
      <c r="AP226" s="2044"/>
      <c r="AQ226" s="2044"/>
      <c r="AR226" s="2044"/>
      <c r="AS226" s="2045"/>
      <c r="AV226" s="1950"/>
      <c r="AW226" s="2006"/>
      <c r="AX226" s="2006"/>
      <c r="AY226" s="1950"/>
    </row>
    <row r="227" spans="1:51" s="1987" customFormat="1" ht="22.5">
      <c r="A227" s="2020"/>
      <c r="B227" s="1975">
        <v>12</v>
      </c>
      <c r="C227" s="2030" t="s">
        <v>2274</v>
      </c>
      <c r="D227" s="1976" t="s">
        <v>2242</v>
      </c>
      <c r="E227" s="2038"/>
      <c r="F227" s="2044"/>
      <c r="G227" s="2044"/>
      <c r="H227" s="2044"/>
      <c r="I227" s="2045"/>
      <c r="J227" s="2024"/>
      <c r="K227" s="2025"/>
      <c r="L227" s="2025"/>
      <c r="M227" s="2025"/>
      <c r="N227" s="2025"/>
      <c r="O227" s="2024"/>
      <c r="P227" s="1975">
        <v>12</v>
      </c>
      <c r="Q227" s="2030" t="s">
        <v>2274</v>
      </c>
      <c r="R227" s="1976" t="s">
        <v>2242</v>
      </c>
      <c r="S227" s="2050"/>
      <c r="T227" s="2044"/>
      <c r="U227" s="2044"/>
      <c r="V227" s="2044"/>
      <c r="W227" s="2045"/>
      <c r="X227" s="2051"/>
      <c r="Y227" s="2052"/>
      <c r="Z227" s="2044"/>
      <c r="AA227" s="2044"/>
      <c r="AB227" s="2045"/>
      <c r="AG227" s="1975">
        <v>12</v>
      </c>
      <c r="AH227" s="2030" t="s">
        <v>2274</v>
      </c>
      <c r="AI227" s="1976" t="s">
        <v>2242</v>
      </c>
      <c r="AJ227" s="2050"/>
      <c r="AK227" s="2044"/>
      <c r="AL227" s="2044"/>
      <c r="AM227" s="2044"/>
      <c r="AN227" s="2045"/>
      <c r="AO227" s="2050"/>
      <c r="AP227" s="2044"/>
      <c r="AQ227" s="2044"/>
      <c r="AR227" s="2044"/>
      <c r="AS227" s="2045"/>
      <c r="AV227" s="1950"/>
      <c r="AW227" s="2006"/>
      <c r="AX227" s="2006"/>
      <c r="AY227" s="1950"/>
    </row>
    <row r="228" spans="1:51" s="1987" customFormat="1" ht="22.5">
      <c r="A228" s="2020"/>
      <c r="B228" s="1975">
        <v>15</v>
      </c>
      <c r="C228" s="2030" t="s">
        <v>2275</v>
      </c>
      <c r="D228" s="1976" t="s">
        <v>2253</v>
      </c>
      <c r="E228" s="2038"/>
      <c r="F228" s="2044"/>
      <c r="G228" s="2044"/>
      <c r="H228" s="2044"/>
      <c r="I228" s="2045"/>
      <c r="J228" s="2024"/>
      <c r="K228" s="2025"/>
      <c r="L228" s="2025"/>
      <c r="M228" s="2025"/>
      <c r="N228" s="2025"/>
      <c r="O228" s="2024"/>
      <c r="P228" s="1975">
        <v>15</v>
      </c>
      <c r="Q228" s="2030" t="s">
        <v>2275</v>
      </c>
      <c r="R228" s="1976" t="s">
        <v>2253</v>
      </c>
      <c r="S228" s="2050"/>
      <c r="T228" s="2044"/>
      <c r="U228" s="2044"/>
      <c r="V228" s="2044"/>
      <c r="W228" s="2045"/>
      <c r="X228" s="2051"/>
      <c r="Y228" s="2052"/>
      <c r="Z228" s="2044"/>
      <c r="AA228" s="2044"/>
      <c r="AB228" s="2045"/>
      <c r="AG228" s="1975">
        <v>15</v>
      </c>
      <c r="AH228" s="2030" t="s">
        <v>2275</v>
      </c>
      <c r="AI228" s="1976" t="s">
        <v>2253</v>
      </c>
      <c r="AJ228" s="2050"/>
      <c r="AK228" s="2044"/>
      <c r="AL228" s="2044"/>
      <c r="AM228" s="2044"/>
      <c r="AN228" s="2045"/>
      <c r="AO228" s="2050"/>
      <c r="AP228" s="2044"/>
      <c r="AQ228" s="2044"/>
      <c r="AR228" s="2044"/>
      <c r="AS228" s="2045"/>
      <c r="AV228" s="1950"/>
      <c r="AW228" s="2006"/>
      <c r="AX228" s="2006"/>
      <c r="AY228" s="1950"/>
    </row>
    <row r="229" spans="1:51" s="1987" customFormat="1" ht="22.5">
      <c r="A229" s="2020"/>
      <c r="B229" s="1975">
        <v>18</v>
      </c>
      <c r="C229" s="2030" t="s">
        <v>2276</v>
      </c>
      <c r="D229" s="1976" t="s">
        <v>2247</v>
      </c>
      <c r="E229" s="2038"/>
      <c r="F229" s="2044"/>
      <c r="G229" s="2044"/>
      <c r="H229" s="2044"/>
      <c r="I229" s="2045"/>
      <c r="J229" s="2024"/>
      <c r="K229" s="2025"/>
      <c r="L229" s="2025"/>
      <c r="M229" s="2025"/>
      <c r="N229" s="2025"/>
      <c r="O229" s="2024"/>
      <c r="P229" s="1975">
        <v>18</v>
      </c>
      <c r="Q229" s="2030" t="s">
        <v>2276</v>
      </c>
      <c r="R229" s="1976" t="s">
        <v>2247</v>
      </c>
      <c r="S229" s="2050"/>
      <c r="T229" s="2044"/>
      <c r="U229" s="2044"/>
      <c r="V229" s="2044"/>
      <c r="W229" s="2045"/>
      <c r="X229" s="2051"/>
      <c r="Y229" s="2052"/>
      <c r="Z229" s="2044"/>
      <c r="AA229" s="2044"/>
      <c r="AB229" s="2045"/>
      <c r="AG229" s="1975">
        <v>18</v>
      </c>
      <c r="AH229" s="2030" t="s">
        <v>2276</v>
      </c>
      <c r="AI229" s="1976" t="s">
        <v>2247</v>
      </c>
      <c r="AJ229" s="2050"/>
      <c r="AK229" s="2044"/>
      <c r="AL229" s="2044"/>
      <c r="AM229" s="2044"/>
      <c r="AN229" s="2045"/>
      <c r="AO229" s="2050"/>
      <c r="AP229" s="2044"/>
      <c r="AQ229" s="2044"/>
      <c r="AR229" s="2044"/>
      <c r="AS229" s="2045"/>
      <c r="AV229" s="1950"/>
      <c r="AW229" s="2006"/>
      <c r="AX229" s="2006"/>
      <c r="AY229" s="1950"/>
    </row>
    <row r="230" spans="1:51" s="1987" customFormat="1" ht="22.5">
      <c r="A230" s="2020"/>
      <c r="B230" s="1975">
        <v>19</v>
      </c>
      <c r="C230" s="2030" t="s">
        <v>2278</v>
      </c>
      <c r="D230" s="1976" t="s">
        <v>2253</v>
      </c>
      <c r="E230" s="2038"/>
      <c r="F230" s="2044"/>
      <c r="G230" s="2044"/>
      <c r="H230" s="2044"/>
      <c r="I230" s="2045"/>
      <c r="J230" s="2024"/>
      <c r="K230" s="2025"/>
      <c r="L230" s="2025"/>
      <c r="M230" s="2025"/>
      <c r="N230" s="2025"/>
      <c r="O230" s="2024"/>
      <c r="P230" s="1975">
        <v>19</v>
      </c>
      <c r="Q230" s="2030" t="s">
        <v>2278</v>
      </c>
      <c r="R230" s="1976" t="s">
        <v>2253</v>
      </c>
      <c r="S230" s="2050"/>
      <c r="T230" s="2044"/>
      <c r="U230" s="2044"/>
      <c r="V230" s="2044"/>
      <c r="W230" s="2045"/>
      <c r="X230" s="2051"/>
      <c r="Y230" s="2052"/>
      <c r="Z230" s="2044"/>
      <c r="AA230" s="2044"/>
      <c r="AB230" s="2045"/>
      <c r="AG230" s="1975">
        <v>19</v>
      </c>
      <c r="AH230" s="2030" t="s">
        <v>2278</v>
      </c>
      <c r="AI230" s="1976" t="s">
        <v>2253</v>
      </c>
      <c r="AJ230" s="2050"/>
      <c r="AK230" s="2044"/>
      <c r="AL230" s="2044"/>
      <c r="AM230" s="2044"/>
      <c r="AN230" s="2045"/>
      <c r="AO230" s="2050"/>
      <c r="AP230" s="2044"/>
      <c r="AQ230" s="2044"/>
      <c r="AR230" s="2044"/>
      <c r="AS230" s="2045"/>
      <c r="AV230" s="1950"/>
      <c r="AW230" s="2006"/>
      <c r="AX230" s="2006"/>
      <c r="AY230" s="1950"/>
    </row>
    <row r="231" spans="1:51" s="1987" customFormat="1" ht="22.5">
      <c r="A231" s="2020"/>
      <c r="B231" s="1975">
        <v>28</v>
      </c>
      <c r="C231" s="2030" t="s">
        <v>2279</v>
      </c>
      <c r="D231" s="1976" t="s">
        <v>2280</v>
      </c>
      <c r="E231" s="2038"/>
      <c r="F231" s="2044"/>
      <c r="G231" s="2044"/>
      <c r="H231" s="2044"/>
      <c r="I231" s="2045"/>
      <c r="J231" s="2024"/>
      <c r="K231" s="2025"/>
      <c r="L231" s="2025"/>
      <c r="M231" s="2025"/>
      <c r="N231" s="2025"/>
      <c r="O231" s="2024"/>
      <c r="P231" s="1975">
        <v>28</v>
      </c>
      <c r="Q231" s="2030" t="s">
        <v>2279</v>
      </c>
      <c r="R231" s="1976" t="s">
        <v>2280</v>
      </c>
      <c r="S231" s="2050"/>
      <c r="T231" s="2044"/>
      <c r="U231" s="2044"/>
      <c r="V231" s="2044"/>
      <c r="W231" s="2045"/>
      <c r="X231" s="2051"/>
      <c r="Y231" s="2052"/>
      <c r="Z231" s="2044"/>
      <c r="AA231" s="2044"/>
      <c r="AB231" s="2045"/>
      <c r="AG231" s="1975">
        <v>28</v>
      </c>
      <c r="AH231" s="2030" t="s">
        <v>2279</v>
      </c>
      <c r="AI231" s="1976" t="s">
        <v>2280</v>
      </c>
      <c r="AJ231" s="2050"/>
      <c r="AK231" s="2044"/>
      <c r="AL231" s="2044"/>
      <c r="AM231" s="2044"/>
      <c r="AN231" s="2045"/>
      <c r="AO231" s="2050"/>
      <c r="AP231" s="2044"/>
      <c r="AQ231" s="2044"/>
      <c r="AR231" s="2044"/>
      <c r="AS231" s="2045"/>
      <c r="AV231" s="1950"/>
      <c r="AW231" s="2006"/>
      <c r="AX231" s="2006"/>
      <c r="AY231" s="1950"/>
    </row>
    <row r="232" spans="1:51" s="1987" customFormat="1" ht="22.5">
      <c r="A232" s="2020"/>
      <c r="B232" s="1975">
        <v>29</v>
      </c>
      <c r="C232" s="2030" t="s">
        <v>2281</v>
      </c>
      <c r="D232" s="1976" t="s">
        <v>2253</v>
      </c>
      <c r="E232" s="2038"/>
      <c r="F232" s="2044"/>
      <c r="G232" s="2044"/>
      <c r="H232" s="2044"/>
      <c r="I232" s="2045"/>
      <c r="J232" s="2024"/>
      <c r="K232" s="2025"/>
      <c r="L232" s="2025"/>
      <c r="M232" s="2025"/>
      <c r="N232" s="2025"/>
      <c r="O232" s="2024"/>
      <c r="P232" s="1975">
        <v>29</v>
      </c>
      <c r="Q232" s="2030" t="s">
        <v>2281</v>
      </c>
      <c r="R232" s="1976" t="s">
        <v>2253</v>
      </c>
      <c r="S232" s="2050"/>
      <c r="T232" s="2044"/>
      <c r="U232" s="2044"/>
      <c r="V232" s="2044"/>
      <c r="W232" s="2045"/>
      <c r="X232" s="2051"/>
      <c r="Y232" s="2052"/>
      <c r="Z232" s="2044"/>
      <c r="AA232" s="2044"/>
      <c r="AB232" s="2045"/>
      <c r="AG232" s="1975">
        <v>29</v>
      </c>
      <c r="AH232" s="2030" t="s">
        <v>2281</v>
      </c>
      <c r="AI232" s="1976" t="s">
        <v>2253</v>
      </c>
      <c r="AJ232" s="2050"/>
      <c r="AK232" s="2044"/>
      <c r="AL232" s="2044"/>
      <c r="AM232" s="2044"/>
      <c r="AN232" s="2045"/>
      <c r="AO232" s="2050"/>
      <c r="AP232" s="2044"/>
      <c r="AQ232" s="2044"/>
      <c r="AR232" s="2044"/>
      <c r="AS232" s="2045"/>
      <c r="AV232" s="1950"/>
      <c r="AW232" s="2006"/>
      <c r="AX232" s="2006"/>
      <c r="AY232" s="1950"/>
    </row>
    <row r="233" spans="1:51" s="1987" customFormat="1" ht="22.5">
      <c r="A233" s="2020"/>
      <c r="B233" s="1975">
        <v>32</v>
      </c>
      <c r="C233" s="2030" t="s">
        <v>2282</v>
      </c>
      <c r="D233" s="1976" t="s">
        <v>2242</v>
      </c>
      <c r="E233" s="2038"/>
      <c r="F233" s="2044"/>
      <c r="G233" s="2044"/>
      <c r="H233" s="2044"/>
      <c r="I233" s="2045"/>
      <c r="J233" s="2024"/>
      <c r="K233" s="2025"/>
      <c r="L233" s="2025"/>
      <c r="M233" s="2025"/>
      <c r="N233" s="2025"/>
      <c r="O233" s="2024"/>
      <c r="P233" s="1975">
        <v>32</v>
      </c>
      <c r="Q233" s="2030" t="s">
        <v>2282</v>
      </c>
      <c r="R233" s="1976" t="s">
        <v>2242</v>
      </c>
      <c r="S233" s="2050"/>
      <c r="T233" s="2044"/>
      <c r="U233" s="2044"/>
      <c r="V233" s="2044"/>
      <c r="W233" s="2045"/>
      <c r="X233" s="2051"/>
      <c r="Y233" s="2052"/>
      <c r="Z233" s="2044"/>
      <c r="AA233" s="2044"/>
      <c r="AB233" s="2045"/>
      <c r="AG233" s="1975">
        <v>32</v>
      </c>
      <c r="AH233" s="2030" t="s">
        <v>2282</v>
      </c>
      <c r="AI233" s="1976" t="s">
        <v>2242</v>
      </c>
      <c r="AJ233" s="2050"/>
      <c r="AK233" s="2044"/>
      <c r="AL233" s="2044"/>
      <c r="AM233" s="2044"/>
      <c r="AN233" s="2045"/>
      <c r="AO233" s="2050"/>
      <c r="AP233" s="2044"/>
      <c r="AQ233" s="2044"/>
      <c r="AR233" s="2044"/>
      <c r="AS233" s="2045"/>
      <c r="AV233" s="1950"/>
      <c r="AW233" s="2006"/>
      <c r="AX233" s="2006"/>
      <c r="AY233" s="1950"/>
    </row>
    <row r="234" spans="1:51" s="1987" customFormat="1" ht="22.5">
      <c r="A234" s="2020"/>
      <c r="B234" s="1975">
        <v>33</v>
      </c>
      <c r="C234" s="2030" t="s">
        <v>2283</v>
      </c>
      <c r="D234" s="1976" t="s">
        <v>2242</v>
      </c>
      <c r="E234" s="2038"/>
      <c r="F234" s="2044"/>
      <c r="G234" s="2044"/>
      <c r="H234" s="2044"/>
      <c r="I234" s="2045"/>
      <c r="J234" s="2024"/>
      <c r="K234" s="2025"/>
      <c r="L234" s="2025"/>
      <c r="M234" s="2025"/>
      <c r="N234" s="2025"/>
      <c r="O234" s="2024"/>
      <c r="P234" s="1975">
        <v>33</v>
      </c>
      <c r="Q234" s="2030" t="s">
        <v>2283</v>
      </c>
      <c r="R234" s="1976" t="s">
        <v>2242</v>
      </c>
      <c r="S234" s="2050"/>
      <c r="T234" s="2044"/>
      <c r="U234" s="2044"/>
      <c r="V234" s="2044"/>
      <c r="W234" s="2045"/>
      <c r="X234" s="2051"/>
      <c r="Y234" s="2052"/>
      <c r="Z234" s="2044"/>
      <c r="AA234" s="2044"/>
      <c r="AB234" s="2045"/>
      <c r="AG234" s="1975">
        <v>33</v>
      </c>
      <c r="AH234" s="2030" t="s">
        <v>2283</v>
      </c>
      <c r="AI234" s="1976" t="s">
        <v>2242</v>
      </c>
      <c r="AJ234" s="2050"/>
      <c r="AK234" s="2044"/>
      <c r="AL234" s="2044"/>
      <c r="AM234" s="2044"/>
      <c r="AN234" s="2045"/>
      <c r="AO234" s="2050"/>
      <c r="AP234" s="2044"/>
      <c r="AQ234" s="2044"/>
      <c r="AR234" s="2044"/>
      <c r="AS234" s="2045"/>
      <c r="AV234" s="1950"/>
      <c r="AW234" s="2006"/>
      <c r="AX234" s="2006"/>
      <c r="AY234" s="1950"/>
    </row>
    <row r="235" spans="1:51" s="1987" customFormat="1" ht="22.5">
      <c r="A235" s="2020"/>
      <c r="B235" s="1975">
        <v>35</v>
      </c>
      <c r="C235" s="2030" t="s">
        <v>2284</v>
      </c>
      <c r="D235" s="1976" t="s">
        <v>2286</v>
      </c>
      <c r="E235" s="2038"/>
      <c r="F235" s="2044"/>
      <c r="G235" s="2044"/>
      <c r="H235" s="2044"/>
      <c r="I235" s="2045"/>
      <c r="J235" s="2024"/>
      <c r="K235" s="2025"/>
      <c r="L235" s="2025"/>
      <c r="M235" s="2025"/>
      <c r="N235" s="2025"/>
      <c r="O235" s="2024"/>
      <c r="P235" s="1975">
        <v>35</v>
      </c>
      <c r="Q235" s="2030" t="s">
        <v>2284</v>
      </c>
      <c r="R235" s="1976" t="s">
        <v>2286</v>
      </c>
      <c r="S235" s="2050"/>
      <c r="T235" s="2044"/>
      <c r="U235" s="2044"/>
      <c r="V235" s="2044"/>
      <c r="W235" s="2045"/>
      <c r="X235" s="2051"/>
      <c r="Y235" s="2052"/>
      <c r="Z235" s="2044"/>
      <c r="AA235" s="2044"/>
      <c r="AB235" s="2045"/>
      <c r="AG235" s="1975">
        <v>35</v>
      </c>
      <c r="AH235" s="2030" t="s">
        <v>2284</v>
      </c>
      <c r="AI235" s="1976" t="s">
        <v>2286</v>
      </c>
      <c r="AJ235" s="2050"/>
      <c r="AK235" s="2044"/>
      <c r="AL235" s="2044"/>
      <c r="AM235" s="2044"/>
      <c r="AN235" s="2045"/>
      <c r="AO235" s="2050"/>
      <c r="AP235" s="2044"/>
      <c r="AQ235" s="2044"/>
      <c r="AR235" s="2044"/>
      <c r="AS235" s="2045"/>
      <c r="AV235" s="1950"/>
      <c r="AW235" s="2006"/>
      <c r="AX235" s="2006"/>
      <c r="AY235" s="1950"/>
    </row>
    <row r="236" spans="1:51" s="1987" customFormat="1" ht="22.5">
      <c r="A236" s="2020"/>
      <c r="B236" s="1975">
        <v>39</v>
      </c>
      <c r="C236" s="2030" t="s">
        <v>1740</v>
      </c>
      <c r="D236" s="1976" t="s">
        <v>2242</v>
      </c>
      <c r="E236" s="2038"/>
      <c r="F236" s="2044"/>
      <c r="G236" s="2044"/>
      <c r="H236" s="2044"/>
      <c r="I236" s="2045"/>
      <c r="J236" s="2024"/>
      <c r="K236" s="2025"/>
      <c r="L236" s="2025"/>
      <c r="M236" s="2025"/>
      <c r="N236" s="2025"/>
      <c r="O236" s="2024"/>
      <c r="P236" s="1975">
        <v>39</v>
      </c>
      <c r="Q236" s="2030" t="s">
        <v>1740</v>
      </c>
      <c r="R236" s="1976" t="s">
        <v>2242</v>
      </c>
      <c r="S236" s="2050"/>
      <c r="T236" s="2044"/>
      <c r="U236" s="2044"/>
      <c r="V236" s="2044"/>
      <c r="W236" s="2045"/>
      <c r="X236" s="2051"/>
      <c r="Y236" s="2052"/>
      <c r="Z236" s="2044"/>
      <c r="AA236" s="2044"/>
      <c r="AB236" s="2045"/>
      <c r="AG236" s="1975">
        <v>39</v>
      </c>
      <c r="AH236" s="2030" t="s">
        <v>1740</v>
      </c>
      <c r="AI236" s="1976" t="s">
        <v>2242</v>
      </c>
      <c r="AJ236" s="2050"/>
      <c r="AK236" s="2044"/>
      <c r="AL236" s="2044"/>
      <c r="AM236" s="2044"/>
      <c r="AN236" s="2045"/>
      <c r="AO236" s="2050"/>
      <c r="AP236" s="2044"/>
      <c r="AQ236" s="2044"/>
      <c r="AR236" s="2044"/>
      <c r="AS236" s="2045"/>
      <c r="AV236" s="1950"/>
      <c r="AW236" s="2006"/>
      <c r="AX236" s="2006"/>
      <c r="AY236" s="1950"/>
    </row>
    <row r="237" spans="1:51" s="1987" customFormat="1" ht="22.5">
      <c r="A237" s="2020"/>
      <c r="B237" s="1975">
        <v>43</v>
      </c>
      <c r="C237" s="2030" t="s">
        <v>2287</v>
      </c>
      <c r="D237" s="1976" t="s">
        <v>2238</v>
      </c>
      <c r="E237" s="2038"/>
      <c r="F237" s="2044"/>
      <c r="G237" s="2044"/>
      <c r="H237" s="2044"/>
      <c r="I237" s="2045"/>
      <c r="J237" s="2024"/>
      <c r="K237" s="2025"/>
      <c r="L237" s="2025"/>
      <c r="M237" s="2025"/>
      <c r="N237" s="2025"/>
      <c r="O237" s="2024"/>
      <c r="P237" s="1975">
        <v>43</v>
      </c>
      <c r="Q237" s="2030" t="s">
        <v>2287</v>
      </c>
      <c r="R237" s="1976" t="s">
        <v>2238</v>
      </c>
      <c r="S237" s="2050"/>
      <c r="T237" s="2044"/>
      <c r="U237" s="2044"/>
      <c r="V237" s="2044"/>
      <c r="W237" s="2045"/>
      <c r="X237" s="2051"/>
      <c r="Y237" s="2052"/>
      <c r="Z237" s="2044"/>
      <c r="AA237" s="2044"/>
      <c r="AB237" s="2045"/>
      <c r="AG237" s="1975">
        <v>43</v>
      </c>
      <c r="AH237" s="2030" t="s">
        <v>2287</v>
      </c>
      <c r="AI237" s="1976" t="s">
        <v>2238</v>
      </c>
      <c r="AJ237" s="2050"/>
      <c r="AK237" s="2044"/>
      <c r="AL237" s="2044"/>
      <c r="AM237" s="2044"/>
      <c r="AN237" s="2045"/>
      <c r="AO237" s="2050"/>
      <c r="AP237" s="2044"/>
      <c r="AQ237" s="2044"/>
      <c r="AR237" s="2044"/>
      <c r="AS237" s="2045"/>
      <c r="AV237" s="1950"/>
      <c r="AW237" s="2006"/>
      <c r="AX237" s="2006"/>
      <c r="AY237" s="1950"/>
    </row>
    <row r="238" spans="1:51" s="1987" customFormat="1" ht="22.5">
      <c r="A238" s="2020"/>
      <c r="B238" s="1975">
        <v>21</v>
      </c>
      <c r="C238" s="2030" t="s">
        <v>2288</v>
      </c>
      <c r="D238" s="1976" t="s">
        <v>2280</v>
      </c>
      <c r="E238" s="2038"/>
      <c r="F238" s="2044"/>
      <c r="G238" s="2044"/>
      <c r="H238" s="2044"/>
      <c r="I238" s="2045"/>
      <c r="J238" s="2024"/>
      <c r="K238" s="2025"/>
      <c r="L238" s="2025"/>
      <c r="M238" s="2025"/>
      <c r="N238" s="2025"/>
      <c r="O238" s="2024"/>
      <c r="P238" s="1975">
        <v>21</v>
      </c>
      <c r="Q238" s="2030" t="s">
        <v>2288</v>
      </c>
      <c r="R238" s="1976" t="s">
        <v>2280</v>
      </c>
      <c r="S238" s="2050"/>
      <c r="T238" s="2044"/>
      <c r="U238" s="2044"/>
      <c r="V238" s="2044"/>
      <c r="W238" s="2045"/>
      <c r="X238" s="2051"/>
      <c r="Y238" s="2052"/>
      <c r="Z238" s="2044"/>
      <c r="AA238" s="2044"/>
      <c r="AB238" s="2045"/>
      <c r="AG238" s="1975">
        <v>21</v>
      </c>
      <c r="AH238" s="2030" t="s">
        <v>2288</v>
      </c>
      <c r="AI238" s="1976" t="s">
        <v>2280</v>
      </c>
      <c r="AJ238" s="2050"/>
      <c r="AK238" s="2044"/>
      <c r="AL238" s="2044"/>
      <c r="AM238" s="2044"/>
      <c r="AN238" s="2045"/>
      <c r="AO238" s="2050"/>
      <c r="AP238" s="2044"/>
      <c r="AQ238" s="2044"/>
      <c r="AR238" s="2044"/>
      <c r="AS238" s="2045"/>
      <c r="AV238" s="1950"/>
      <c r="AW238" s="2006"/>
      <c r="AX238" s="2006"/>
      <c r="AY238" s="1950"/>
    </row>
    <row r="239" spans="1:51" s="1987" customFormat="1" ht="22.5">
      <c r="A239" s="2020"/>
      <c r="B239" s="1975">
        <v>31</v>
      </c>
      <c r="C239" s="2030" t="s">
        <v>2289</v>
      </c>
      <c r="D239" s="1985" t="s">
        <v>2247</v>
      </c>
      <c r="E239" s="2038"/>
      <c r="F239" s="2044"/>
      <c r="G239" s="2044"/>
      <c r="H239" s="2044"/>
      <c r="I239" s="2045"/>
      <c r="J239" s="2024"/>
      <c r="K239" s="2025"/>
      <c r="L239" s="2025"/>
      <c r="M239" s="2025"/>
      <c r="N239" s="2025"/>
      <c r="O239" s="2024"/>
      <c r="P239" s="1975">
        <v>31</v>
      </c>
      <c r="Q239" s="2030" t="s">
        <v>2289</v>
      </c>
      <c r="R239" s="1985" t="s">
        <v>2247</v>
      </c>
      <c r="S239" s="2050"/>
      <c r="T239" s="2044"/>
      <c r="U239" s="2044"/>
      <c r="V239" s="2044"/>
      <c r="W239" s="2045"/>
      <c r="X239" s="2051"/>
      <c r="Y239" s="2052"/>
      <c r="Z239" s="2044"/>
      <c r="AA239" s="2044"/>
      <c r="AB239" s="2045"/>
      <c r="AG239" s="1975">
        <v>31</v>
      </c>
      <c r="AH239" s="2030" t="s">
        <v>2289</v>
      </c>
      <c r="AI239" s="1985" t="s">
        <v>2247</v>
      </c>
      <c r="AJ239" s="2050"/>
      <c r="AK239" s="2044"/>
      <c r="AL239" s="2044"/>
      <c r="AM239" s="2044"/>
      <c r="AN239" s="2045"/>
      <c r="AO239" s="2050"/>
      <c r="AP239" s="2044"/>
      <c r="AQ239" s="2044"/>
      <c r="AR239" s="2044"/>
      <c r="AS239" s="2045"/>
      <c r="AV239" s="1950"/>
      <c r="AW239" s="2006"/>
      <c r="AX239" s="2006"/>
      <c r="AY239" s="1950"/>
    </row>
    <row r="240" spans="1:51" s="1987" customFormat="1" ht="23.25" thickBot="1">
      <c r="A240" s="2020"/>
      <c r="B240" s="2053">
        <v>41</v>
      </c>
      <c r="C240" s="2054" t="s">
        <v>2290</v>
      </c>
      <c r="D240" s="2055" t="s">
        <v>2242</v>
      </c>
      <c r="E240" s="2056"/>
      <c r="F240" s="2056"/>
      <c r="G240" s="2056"/>
      <c r="H240" s="2056"/>
      <c r="I240" s="2057"/>
      <c r="J240" s="2024"/>
      <c r="K240" s="2025"/>
      <c r="L240" s="2025"/>
      <c r="M240" s="2025"/>
      <c r="N240" s="2025"/>
      <c r="O240" s="2024"/>
      <c r="P240" s="2053">
        <v>41</v>
      </c>
      <c r="Q240" s="2054" t="s">
        <v>2290</v>
      </c>
      <c r="R240" s="2055" t="s">
        <v>2242</v>
      </c>
      <c r="S240" s="2058"/>
      <c r="T240" s="2059"/>
      <c r="U240" s="2059"/>
      <c r="V240" s="2059"/>
      <c r="W240" s="2060"/>
      <c r="X240" s="2061"/>
      <c r="Y240" s="2062"/>
      <c r="Z240" s="2059"/>
      <c r="AA240" s="2059"/>
      <c r="AB240" s="2060"/>
      <c r="AG240" s="2053">
        <v>41</v>
      </c>
      <c r="AH240" s="2054" t="s">
        <v>2290</v>
      </c>
      <c r="AI240" s="2055" t="s">
        <v>2242</v>
      </c>
      <c r="AJ240" s="2058"/>
      <c r="AK240" s="2059"/>
      <c r="AL240" s="2059"/>
      <c r="AM240" s="2059"/>
      <c r="AN240" s="2060"/>
      <c r="AO240" s="2058"/>
      <c r="AP240" s="2059"/>
      <c r="AQ240" s="2059"/>
      <c r="AR240" s="2059"/>
      <c r="AS240" s="2060"/>
      <c r="AV240" s="1950"/>
      <c r="AW240" s="2006"/>
      <c r="AX240" s="2006"/>
      <c r="AY240" s="1950"/>
    </row>
    <row r="241" spans="1:50" s="1987" customFormat="1" ht="11.25">
      <c r="A241" s="2063"/>
      <c r="E241" s="2064"/>
      <c r="F241" s="2064"/>
      <c r="G241" s="2064"/>
      <c r="H241" s="2064"/>
      <c r="I241" s="2065"/>
      <c r="J241" s="1990"/>
      <c r="K241" s="2066"/>
      <c r="L241" s="1990"/>
      <c r="M241" s="1990"/>
      <c r="N241" s="1990"/>
      <c r="O241" s="2067"/>
      <c r="X241" s="1950"/>
      <c r="Y241" s="1950"/>
      <c r="AW241" s="1990"/>
      <c r="AX241" s="1990"/>
    </row>
    <row r="242" spans="1:50" s="1987" customFormat="1" ht="11.25">
      <c r="G242" s="1950"/>
      <c r="H242" s="1950"/>
      <c r="X242" s="1950"/>
      <c r="Y242" s="1950"/>
      <c r="AW242" s="1990"/>
      <c r="AX242" s="1990"/>
    </row>
    <row r="243" spans="1:50" s="1987" customFormat="1" ht="11.25">
      <c r="G243" s="1950"/>
      <c r="H243" s="1950"/>
      <c r="X243" s="1950"/>
      <c r="Y243" s="1950"/>
      <c r="AW243" s="1990"/>
      <c r="AX243" s="1990"/>
    </row>
    <row r="244" spans="1:50" s="1987" customFormat="1" ht="11.25">
      <c r="G244" s="1950"/>
      <c r="H244" s="1950"/>
      <c r="I244" s="2063"/>
      <c r="X244" s="1950"/>
      <c r="Y244" s="1950"/>
      <c r="AW244" s="1990"/>
      <c r="AX244" s="1990"/>
    </row>
    <row r="245" spans="1:50" s="1987" customFormat="1" ht="11.25">
      <c r="G245" s="1950"/>
      <c r="H245" s="1950"/>
      <c r="X245" s="1950"/>
      <c r="Y245" s="1950"/>
      <c r="AW245" s="1990"/>
      <c r="AX245" s="1990"/>
    </row>
    <row r="246" spans="1:50" s="1987" customFormat="1" ht="11.25">
      <c r="G246" s="1950"/>
      <c r="H246" s="1950"/>
      <c r="X246" s="1950"/>
      <c r="Y246" s="1950"/>
      <c r="AW246" s="1990"/>
      <c r="AX246" s="1990"/>
    </row>
    <row r="247" spans="1:50" s="1987" customFormat="1" ht="11.25">
      <c r="G247" s="1950"/>
      <c r="H247" s="1950"/>
      <c r="X247" s="1950"/>
      <c r="Y247" s="1950"/>
      <c r="AW247" s="1990"/>
      <c r="AX247" s="1990"/>
    </row>
    <row r="248" spans="1:50" s="1987" customFormat="1" ht="11.25">
      <c r="G248" s="1950"/>
      <c r="H248" s="1950"/>
      <c r="X248" s="1950"/>
      <c r="Y248" s="1950"/>
      <c r="AW248" s="1990"/>
      <c r="AX248" s="1990"/>
    </row>
    <row r="249" spans="1:50" s="1987" customFormat="1" ht="11.25">
      <c r="G249" s="1950"/>
      <c r="H249" s="1950"/>
      <c r="X249" s="1950"/>
      <c r="Y249" s="1950"/>
      <c r="AW249" s="1990"/>
      <c r="AX249" s="1990"/>
    </row>
    <row r="250" spans="1:50" s="1987" customFormat="1" ht="11.25">
      <c r="G250" s="1950"/>
      <c r="H250" s="1950"/>
      <c r="X250" s="1950"/>
      <c r="Y250" s="1950"/>
      <c r="AW250" s="1990"/>
      <c r="AX250" s="1990"/>
    </row>
    <row r="251" spans="1:50" s="1987" customFormat="1" ht="11.25">
      <c r="G251" s="1950"/>
      <c r="H251" s="1950"/>
      <c r="X251" s="1950"/>
      <c r="Y251" s="1950"/>
      <c r="AW251" s="1990"/>
      <c r="AX251" s="1990"/>
    </row>
    <row r="252" spans="1:50" s="1987" customFormat="1" ht="11.25">
      <c r="G252" s="1950"/>
      <c r="H252" s="1950"/>
      <c r="X252" s="1950"/>
      <c r="Y252" s="1950"/>
      <c r="AW252" s="1990"/>
      <c r="AX252" s="1990"/>
    </row>
    <row r="253" spans="1:50" s="1987" customFormat="1" ht="11.25">
      <c r="G253" s="1950"/>
      <c r="H253" s="1950"/>
      <c r="X253" s="1950"/>
      <c r="Y253" s="1950"/>
      <c r="AW253" s="1990"/>
      <c r="AX253" s="1990"/>
    </row>
    <row r="254" spans="1:50" s="1987" customFormat="1" ht="11.25">
      <c r="G254" s="1950"/>
      <c r="H254" s="1950"/>
      <c r="X254" s="1950"/>
      <c r="Y254" s="1950"/>
      <c r="AW254" s="1990"/>
      <c r="AX254" s="1990"/>
    </row>
    <row r="255" spans="1:50" s="1987" customFormat="1" ht="11.25">
      <c r="G255" s="1950"/>
      <c r="H255" s="1950"/>
      <c r="X255" s="1950"/>
      <c r="Y255" s="1950"/>
      <c r="AW255" s="1990"/>
      <c r="AX255" s="1990"/>
    </row>
    <row r="256" spans="1:50" s="1987" customFormat="1" ht="11.25">
      <c r="G256" s="1950"/>
      <c r="H256" s="1950"/>
      <c r="X256" s="1950"/>
      <c r="Y256" s="1950"/>
      <c r="AW256" s="1990"/>
      <c r="AX256" s="1990"/>
    </row>
    <row r="257" spans="7:50" s="1987" customFormat="1" ht="11.25">
      <c r="G257" s="1950"/>
      <c r="H257" s="1950"/>
      <c r="X257" s="1950"/>
      <c r="Y257" s="1950"/>
      <c r="AW257" s="1990"/>
      <c r="AX257" s="1990"/>
    </row>
    <row r="258" spans="7:50" s="1987" customFormat="1" ht="11.25">
      <c r="G258" s="1950"/>
      <c r="H258" s="1950"/>
      <c r="X258" s="1950"/>
      <c r="Y258" s="1950"/>
      <c r="AW258" s="1990"/>
      <c r="AX258" s="1990"/>
    </row>
    <row r="259" spans="7:50" s="1987" customFormat="1" ht="11.25">
      <c r="G259" s="1950"/>
      <c r="H259" s="1950"/>
      <c r="X259" s="1950"/>
      <c r="Y259" s="1950"/>
      <c r="AW259" s="1990"/>
      <c r="AX259" s="1990"/>
    </row>
    <row r="260" spans="7:50" s="1987" customFormat="1" ht="11.25">
      <c r="G260" s="1950"/>
      <c r="H260" s="1950"/>
      <c r="X260" s="1950"/>
      <c r="Y260" s="1950"/>
      <c r="AW260" s="1990"/>
      <c r="AX260" s="1990"/>
    </row>
    <row r="261" spans="7:50" s="1987" customFormat="1" ht="11.25">
      <c r="G261" s="1950"/>
      <c r="H261" s="1950"/>
      <c r="X261" s="1950"/>
      <c r="Y261" s="1950"/>
      <c r="AW261" s="1990"/>
      <c r="AX261" s="1990"/>
    </row>
    <row r="262" spans="7:50" s="1987" customFormat="1" ht="11.25">
      <c r="G262" s="1950"/>
      <c r="H262" s="1950"/>
      <c r="X262" s="1950"/>
      <c r="Y262" s="1950"/>
      <c r="AW262" s="1990"/>
      <c r="AX262" s="1990"/>
    </row>
    <row r="263" spans="7:50" s="1987" customFormat="1" ht="11.25">
      <c r="G263" s="1950"/>
      <c r="H263" s="1950"/>
      <c r="X263" s="1950"/>
      <c r="Y263" s="1950"/>
      <c r="AW263" s="1990"/>
      <c r="AX263" s="1990"/>
    </row>
    <row r="264" spans="7:50" s="1987" customFormat="1" ht="11.25">
      <c r="G264" s="1950"/>
      <c r="H264" s="1950"/>
      <c r="X264" s="1950"/>
      <c r="Y264" s="1950"/>
      <c r="AW264" s="1990"/>
      <c r="AX264" s="1990"/>
    </row>
    <row r="265" spans="7:50" s="1987" customFormat="1" ht="11.25">
      <c r="G265" s="1950"/>
      <c r="H265" s="1950"/>
      <c r="X265" s="1950"/>
      <c r="Y265" s="1950"/>
      <c r="AW265" s="1990"/>
      <c r="AX265" s="1990"/>
    </row>
    <row r="266" spans="7:50" s="1987" customFormat="1" ht="11.25">
      <c r="G266" s="1950"/>
      <c r="H266" s="1950"/>
      <c r="X266" s="1950"/>
      <c r="Y266" s="1950"/>
      <c r="AW266" s="1990"/>
      <c r="AX266" s="1990"/>
    </row>
    <row r="267" spans="7:50" s="1987" customFormat="1" ht="11.25">
      <c r="G267" s="1950"/>
      <c r="H267" s="1950"/>
      <c r="X267" s="1950"/>
      <c r="Y267" s="1950"/>
      <c r="AW267" s="1990"/>
      <c r="AX267" s="1990"/>
    </row>
    <row r="268" spans="7:50" s="1987" customFormat="1" ht="11.25">
      <c r="G268" s="1950"/>
      <c r="H268" s="1950"/>
      <c r="X268" s="1950"/>
      <c r="Y268" s="1950"/>
      <c r="AW268" s="1990"/>
      <c r="AX268" s="1990"/>
    </row>
    <row r="269" spans="7:50" s="1987" customFormat="1" ht="11.25">
      <c r="G269" s="1950"/>
      <c r="H269" s="1950"/>
      <c r="X269" s="1950"/>
      <c r="Y269" s="1950"/>
      <c r="AW269" s="1990"/>
      <c r="AX269" s="1990"/>
    </row>
    <row r="270" spans="7:50" s="1987" customFormat="1" ht="11.25">
      <c r="G270" s="1950"/>
      <c r="H270" s="1950"/>
      <c r="X270" s="1950"/>
      <c r="Y270" s="1950"/>
    </row>
    <row r="271" spans="7:50" s="1987" customFormat="1" ht="11.25">
      <c r="G271" s="1950"/>
      <c r="H271" s="1950"/>
      <c r="X271" s="1950"/>
      <c r="Y271" s="1950"/>
    </row>
  </sheetData>
  <mergeCells count="507">
    <mergeCell ref="B1:AB1"/>
    <mergeCell ref="B2:AB2"/>
    <mergeCell ref="B3:AB3"/>
    <mergeCell ref="B16:N16"/>
    <mergeCell ref="B20:B22"/>
    <mergeCell ref="C20:C22"/>
    <mergeCell ref="G20:G22"/>
    <mergeCell ref="H20:N20"/>
    <mergeCell ref="P20:P22"/>
    <mergeCell ref="Q20:Q22"/>
    <mergeCell ref="R20:X20"/>
    <mergeCell ref="Y20:AE20"/>
    <mergeCell ref="AG20:AG22"/>
    <mergeCell ref="AH20:AH22"/>
    <mergeCell ref="AI20:AO20"/>
    <mergeCell ref="AP20:AV20"/>
    <mergeCell ref="AA21:AA22"/>
    <mergeCell ref="AB21:AB22"/>
    <mergeCell ref="AC21:AC22"/>
    <mergeCell ref="AD21:AD22"/>
    <mergeCell ref="AU21:AU22"/>
    <mergeCell ref="AV21:AV22"/>
    <mergeCell ref="AN21:AN22"/>
    <mergeCell ref="AO21:AO22"/>
    <mergeCell ref="B23:B26"/>
    <mergeCell ref="C23:C26"/>
    <mergeCell ref="D23:D24"/>
    <mergeCell ref="E23:E26"/>
    <mergeCell ref="F23:F26"/>
    <mergeCell ref="AE21:AE22"/>
    <mergeCell ref="AK21:AK22"/>
    <mergeCell ref="AL21:AL22"/>
    <mergeCell ref="AM21:AM22"/>
    <mergeCell ref="N21:N22"/>
    <mergeCell ref="T21:T22"/>
    <mergeCell ref="U21:U22"/>
    <mergeCell ref="V21:V22"/>
    <mergeCell ref="W21:W22"/>
    <mergeCell ref="X21:X22"/>
    <mergeCell ref="E21:E22"/>
    <mergeCell ref="F21:F22"/>
    <mergeCell ref="J21:J22"/>
    <mergeCell ref="K21:K22"/>
    <mergeCell ref="L21:L22"/>
    <mergeCell ref="G23:G26"/>
    <mergeCell ref="P23:P26"/>
    <mergeCell ref="Q23:Q26"/>
    <mergeCell ref="AG23:AG26"/>
    <mergeCell ref="AH23:AH26"/>
    <mergeCell ref="D25:D26"/>
    <mergeCell ref="AR21:AR22"/>
    <mergeCell ref="AS21:AS22"/>
    <mergeCell ref="AT21:AT22"/>
    <mergeCell ref="M21:M22"/>
    <mergeCell ref="B31:B34"/>
    <mergeCell ref="C31:C34"/>
    <mergeCell ref="D31:D32"/>
    <mergeCell ref="E31:E34"/>
    <mergeCell ref="F31:F34"/>
    <mergeCell ref="B27:B30"/>
    <mergeCell ref="C27:C30"/>
    <mergeCell ref="D27:D28"/>
    <mergeCell ref="E27:E30"/>
    <mergeCell ref="F27:F30"/>
    <mergeCell ref="G31:G34"/>
    <mergeCell ref="P31:P34"/>
    <mergeCell ref="Q31:Q34"/>
    <mergeCell ref="AG31:AG34"/>
    <mergeCell ref="AH31:AH34"/>
    <mergeCell ref="D33:D34"/>
    <mergeCell ref="P27:P30"/>
    <mergeCell ref="Q27:Q30"/>
    <mergeCell ref="AG27:AG30"/>
    <mergeCell ref="AH27:AH30"/>
    <mergeCell ref="D29:D30"/>
    <mergeCell ref="G27:G30"/>
    <mergeCell ref="B39:B42"/>
    <mergeCell ref="C39:C42"/>
    <mergeCell ref="D39:D40"/>
    <mergeCell ref="E39:E42"/>
    <mergeCell ref="F39:F42"/>
    <mergeCell ref="B35:B38"/>
    <mergeCell ref="C35:C38"/>
    <mergeCell ref="D35:D36"/>
    <mergeCell ref="E35:E38"/>
    <mergeCell ref="F35:F38"/>
    <mergeCell ref="G39:G42"/>
    <mergeCell ref="P39:P42"/>
    <mergeCell ref="Q39:Q42"/>
    <mergeCell ref="AG39:AG42"/>
    <mergeCell ref="AH39:AH42"/>
    <mergeCell ref="D41:D42"/>
    <mergeCell ref="P35:P38"/>
    <mergeCell ref="Q35:Q38"/>
    <mergeCell ref="AG35:AG38"/>
    <mergeCell ref="AH35:AH38"/>
    <mergeCell ref="D37:D38"/>
    <mergeCell ref="G35:G38"/>
    <mergeCell ref="B47:B50"/>
    <mergeCell ref="C47:C50"/>
    <mergeCell ref="D47:D48"/>
    <mergeCell ref="E47:E50"/>
    <mergeCell ref="F47:F50"/>
    <mergeCell ref="B43:B46"/>
    <mergeCell ref="C43:C46"/>
    <mergeCell ref="D43:D44"/>
    <mergeCell ref="E43:E46"/>
    <mergeCell ref="F43:F46"/>
    <mergeCell ref="G47:G50"/>
    <mergeCell ref="P47:P50"/>
    <mergeCell ref="Q47:Q50"/>
    <mergeCell ref="AG47:AG50"/>
    <mergeCell ref="AH47:AH50"/>
    <mergeCell ref="D49:D50"/>
    <mergeCell ref="P43:P46"/>
    <mergeCell ref="Q43:Q46"/>
    <mergeCell ref="AG43:AG46"/>
    <mergeCell ref="AH43:AH46"/>
    <mergeCell ref="D45:D46"/>
    <mergeCell ref="G43:G46"/>
    <mergeCell ref="B55:B58"/>
    <mergeCell ref="C55:C58"/>
    <mergeCell ref="D55:D56"/>
    <mergeCell ref="E55:E58"/>
    <mergeCell ref="F55:F58"/>
    <mergeCell ref="B51:B54"/>
    <mergeCell ref="C51:C54"/>
    <mergeCell ref="D51:D52"/>
    <mergeCell ref="E51:E54"/>
    <mergeCell ref="F51:F54"/>
    <mergeCell ref="G55:G58"/>
    <mergeCell ref="P55:P58"/>
    <mergeCell ref="Q55:Q58"/>
    <mergeCell ref="AG55:AG58"/>
    <mergeCell ref="AH55:AH58"/>
    <mergeCell ref="D57:D58"/>
    <mergeCell ref="P51:P54"/>
    <mergeCell ref="Q51:Q54"/>
    <mergeCell ref="AG51:AG54"/>
    <mergeCell ref="AH51:AH54"/>
    <mergeCell ref="D53:D54"/>
    <mergeCell ref="G51:G54"/>
    <mergeCell ref="B63:B66"/>
    <mergeCell ref="C63:C66"/>
    <mergeCell ref="D63:D64"/>
    <mergeCell ref="E63:E66"/>
    <mergeCell ref="F63:F66"/>
    <mergeCell ref="B59:B62"/>
    <mergeCell ref="C59:C62"/>
    <mergeCell ref="D59:D60"/>
    <mergeCell ref="E59:E62"/>
    <mergeCell ref="F59:F62"/>
    <mergeCell ref="G63:G66"/>
    <mergeCell ref="P63:P66"/>
    <mergeCell ref="Q63:Q66"/>
    <mergeCell ref="AG63:AG66"/>
    <mergeCell ref="AH63:AH66"/>
    <mergeCell ref="D65:D66"/>
    <mergeCell ref="P59:P62"/>
    <mergeCell ref="Q59:Q62"/>
    <mergeCell ref="AG59:AG62"/>
    <mergeCell ref="AH59:AH62"/>
    <mergeCell ref="D61:D62"/>
    <mergeCell ref="G59:G62"/>
    <mergeCell ref="B71:B74"/>
    <mergeCell ref="C71:C74"/>
    <mergeCell ref="D71:D72"/>
    <mergeCell ref="E71:E74"/>
    <mergeCell ref="F71:F74"/>
    <mergeCell ref="B67:B70"/>
    <mergeCell ref="C67:C70"/>
    <mergeCell ref="D67:D68"/>
    <mergeCell ref="E67:E70"/>
    <mergeCell ref="F67:F70"/>
    <mergeCell ref="G71:G74"/>
    <mergeCell ref="P71:P74"/>
    <mergeCell ref="Q71:Q74"/>
    <mergeCell ref="AG71:AG74"/>
    <mergeCell ref="AH71:AH74"/>
    <mergeCell ref="D73:D74"/>
    <mergeCell ref="P67:P70"/>
    <mergeCell ref="Q67:Q70"/>
    <mergeCell ref="AG67:AG70"/>
    <mergeCell ref="AH67:AH70"/>
    <mergeCell ref="D69:D70"/>
    <mergeCell ref="G67:G70"/>
    <mergeCell ref="B79:B82"/>
    <mergeCell ref="C79:C82"/>
    <mergeCell ref="D79:D80"/>
    <mergeCell ref="E79:E82"/>
    <mergeCell ref="F79:F82"/>
    <mergeCell ref="B75:B78"/>
    <mergeCell ref="C75:C78"/>
    <mergeCell ref="D75:D76"/>
    <mergeCell ref="E75:E78"/>
    <mergeCell ref="F75:F78"/>
    <mergeCell ref="G79:G82"/>
    <mergeCell ref="P79:P82"/>
    <mergeCell ref="Q79:Q82"/>
    <mergeCell ref="AG79:AG82"/>
    <mergeCell ref="AH79:AH82"/>
    <mergeCell ref="D81:D82"/>
    <mergeCell ref="P75:P78"/>
    <mergeCell ref="Q75:Q78"/>
    <mergeCell ref="AG75:AG78"/>
    <mergeCell ref="AH75:AH78"/>
    <mergeCell ref="D77:D78"/>
    <mergeCell ref="G75:G78"/>
    <mergeCell ref="B87:B90"/>
    <mergeCell ref="C87:C90"/>
    <mergeCell ref="D87:D88"/>
    <mergeCell ref="E87:E90"/>
    <mergeCell ref="F87:F90"/>
    <mergeCell ref="B83:B86"/>
    <mergeCell ref="C83:C86"/>
    <mergeCell ref="D83:D84"/>
    <mergeCell ref="E83:E86"/>
    <mergeCell ref="F83:F86"/>
    <mergeCell ref="G87:G90"/>
    <mergeCell ref="P87:P90"/>
    <mergeCell ref="Q87:Q90"/>
    <mergeCell ref="AG87:AG90"/>
    <mergeCell ref="AH87:AH90"/>
    <mergeCell ref="D89:D90"/>
    <mergeCell ref="P83:P86"/>
    <mergeCell ref="Q83:Q86"/>
    <mergeCell ref="AG83:AG86"/>
    <mergeCell ref="AH83:AH86"/>
    <mergeCell ref="D85:D86"/>
    <mergeCell ref="G83:G86"/>
    <mergeCell ref="B95:B98"/>
    <mergeCell ref="C95:C98"/>
    <mergeCell ref="D95:D96"/>
    <mergeCell ref="E95:E98"/>
    <mergeCell ref="F95:F98"/>
    <mergeCell ref="B91:B94"/>
    <mergeCell ref="C91:C94"/>
    <mergeCell ref="D91:D92"/>
    <mergeCell ref="E91:E94"/>
    <mergeCell ref="F91:F94"/>
    <mergeCell ref="G95:G98"/>
    <mergeCell ref="P95:P98"/>
    <mergeCell ref="Q95:Q98"/>
    <mergeCell ref="AG95:AG98"/>
    <mergeCell ref="AH95:AH98"/>
    <mergeCell ref="D97:D98"/>
    <mergeCell ref="P91:P94"/>
    <mergeCell ref="Q91:Q94"/>
    <mergeCell ref="AG91:AG94"/>
    <mergeCell ref="AH91:AH94"/>
    <mergeCell ref="D93:D94"/>
    <mergeCell ref="G91:G94"/>
    <mergeCell ref="B103:B106"/>
    <mergeCell ref="C103:C106"/>
    <mergeCell ref="D103:D104"/>
    <mergeCell ref="E103:E106"/>
    <mergeCell ref="F103:F106"/>
    <mergeCell ref="B99:B102"/>
    <mergeCell ref="C99:C102"/>
    <mergeCell ref="D99:D100"/>
    <mergeCell ref="E99:E102"/>
    <mergeCell ref="F99:F102"/>
    <mergeCell ref="G103:G106"/>
    <mergeCell ref="P103:P106"/>
    <mergeCell ref="Q103:Q106"/>
    <mergeCell ref="AG103:AG106"/>
    <mergeCell ref="AH103:AH106"/>
    <mergeCell ref="D105:D106"/>
    <mergeCell ref="P99:P102"/>
    <mergeCell ref="Q99:Q102"/>
    <mergeCell ref="AG99:AG102"/>
    <mergeCell ref="AH99:AH102"/>
    <mergeCell ref="D101:D102"/>
    <mergeCell ref="G99:G102"/>
    <mergeCell ref="B111:B114"/>
    <mergeCell ref="C111:C114"/>
    <mergeCell ref="D111:D112"/>
    <mergeCell ref="E111:E114"/>
    <mergeCell ref="F111:F114"/>
    <mergeCell ref="B107:B110"/>
    <mergeCell ref="C107:C110"/>
    <mergeCell ref="D107:D108"/>
    <mergeCell ref="E107:E110"/>
    <mergeCell ref="F107:F110"/>
    <mergeCell ref="G111:G114"/>
    <mergeCell ref="P111:P114"/>
    <mergeCell ref="Q111:Q114"/>
    <mergeCell ref="AG111:AG114"/>
    <mergeCell ref="AH111:AH114"/>
    <mergeCell ref="D113:D114"/>
    <mergeCell ref="P107:P110"/>
    <mergeCell ref="Q107:Q110"/>
    <mergeCell ref="AG107:AG110"/>
    <mergeCell ref="AH107:AH110"/>
    <mergeCell ref="D109:D110"/>
    <mergeCell ref="G107:G110"/>
    <mergeCell ref="B119:B122"/>
    <mergeCell ref="C119:C122"/>
    <mergeCell ref="D119:D120"/>
    <mergeCell ref="E119:E122"/>
    <mergeCell ref="F119:F122"/>
    <mergeCell ref="B115:B118"/>
    <mergeCell ref="C115:C118"/>
    <mergeCell ref="D115:D116"/>
    <mergeCell ref="E115:E118"/>
    <mergeCell ref="F115:F118"/>
    <mergeCell ref="G119:G122"/>
    <mergeCell ref="P119:P122"/>
    <mergeCell ref="Q119:Q122"/>
    <mergeCell ref="AG119:AG122"/>
    <mergeCell ref="AH119:AH122"/>
    <mergeCell ref="D121:D122"/>
    <mergeCell ref="P115:P118"/>
    <mergeCell ref="Q115:Q118"/>
    <mergeCell ref="AG115:AG118"/>
    <mergeCell ref="AH115:AH118"/>
    <mergeCell ref="D117:D118"/>
    <mergeCell ref="G115:G118"/>
    <mergeCell ref="B127:B130"/>
    <mergeCell ref="C127:C130"/>
    <mergeCell ref="D127:D128"/>
    <mergeCell ref="E127:E130"/>
    <mergeCell ref="F127:F130"/>
    <mergeCell ref="B123:B126"/>
    <mergeCell ref="C123:C126"/>
    <mergeCell ref="D123:D124"/>
    <mergeCell ref="E123:E126"/>
    <mergeCell ref="F123:F126"/>
    <mergeCell ref="G127:G130"/>
    <mergeCell ref="P127:P130"/>
    <mergeCell ref="Q127:Q130"/>
    <mergeCell ref="AG127:AG130"/>
    <mergeCell ref="AH127:AH130"/>
    <mergeCell ref="D129:D130"/>
    <mergeCell ref="P123:P126"/>
    <mergeCell ref="Q123:Q126"/>
    <mergeCell ref="AG123:AG126"/>
    <mergeCell ref="AH123:AH126"/>
    <mergeCell ref="D125:D126"/>
    <mergeCell ref="G123:G126"/>
    <mergeCell ref="B135:B138"/>
    <mergeCell ref="C135:C138"/>
    <mergeCell ref="D135:D136"/>
    <mergeCell ref="E135:E138"/>
    <mergeCell ref="F135:F138"/>
    <mergeCell ref="B131:B134"/>
    <mergeCell ref="C131:C134"/>
    <mergeCell ref="D131:D132"/>
    <mergeCell ref="E131:E134"/>
    <mergeCell ref="F131:F134"/>
    <mergeCell ref="G135:G138"/>
    <mergeCell ref="P135:P138"/>
    <mergeCell ref="Q135:Q138"/>
    <mergeCell ref="AG135:AG138"/>
    <mergeCell ref="AH135:AH138"/>
    <mergeCell ref="D137:D138"/>
    <mergeCell ref="P131:P134"/>
    <mergeCell ref="Q131:Q134"/>
    <mergeCell ref="AG131:AG134"/>
    <mergeCell ref="AH131:AH134"/>
    <mergeCell ref="D133:D134"/>
    <mergeCell ref="G131:G134"/>
    <mergeCell ref="B143:B146"/>
    <mergeCell ref="C143:C146"/>
    <mergeCell ref="D143:D144"/>
    <mergeCell ref="E143:E146"/>
    <mergeCell ref="F143:F146"/>
    <mergeCell ref="B139:B142"/>
    <mergeCell ref="C139:C142"/>
    <mergeCell ref="D139:D140"/>
    <mergeCell ref="E139:E142"/>
    <mergeCell ref="F139:F142"/>
    <mergeCell ref="G143:G146"/>
    <mergeCell ref="P143:P146"/>
    <mergeCell ref="Q143:Q146"/>
    <mergeCell ref="AG143:AG146"/>
    <mergeCell ref="AH143:AH146"/>
    <mergeCell ref="D145:D146"/>
    <mergeCell ref="P139:P142"/>
    <mergeCell ref="Q139:Q142"/>
    <mergeCell ref="AG139:AG142"/>
    <mergeCell ref="AH139:AH142"/>
    <mergeCell ref="D141:D142"/>
    <mergeCell ref="G139:G142"/>
    <mergeCell ref="B151:B154"/>
    <mergeCell ref="C151:C154"/>
    <mergeCell ref="D151:D152"/>
    <mergeCell ref="E151:E154"/>
    <mergeCell ref="F151:F154"/>
    <mergeCell ref="B147:B150"/>
    <mergeCell ref="C147:C150"/>
    <mergeCell ref="D147:D148"/>
    <mergeCell ref="E147:E150"/>
    <mergeCell ref="F147:F150"/>
    <mergeCell ref="G151:G154"/>
    <mergeCell ref="P151:P154"/>
    <mergeCell ref="Q151:Q154"/>
    <mergeCell ref="AG151:AG154"/>
    <mergeCell ref="AH151:AH154"/>
    <mergeCell ref="D153:D154"/>
    <mergeCell ref="P147:P150"/>
    <mergeCell ref="Q147:Q150"/>
    <mergeCell ref="AG147:AG150"/>
    <mergeCell ref="AH147:AH150"/>
    <mergeCell ref="D149:D150"/>
    <mergeCell ref="G147:G150"/>
    <mergeCell ref="B159:B162"/>
    <mergeCell ref="C159:C162"/>
    <mergeCell ref="D159:D160"/>
    <mergeCell ref="E159:E162"/>
    <mergeCell ref="F159:F162"/>
    <mergeCell ref="B155:B158"/>
    <mergeCell ref="C155:C158"/>
    <mergeCell ref="D155:D156"/>
    <mergeCell ref="E155:E158"/>
    <mergeCell ref="F155:F158"/>
    <mergeCell ref="G159:G162"/>
    <mergeCell ref="P159:P162"/>
    <mergeCell ref="Q159:Q162"/>
    <mergeCell ref="AG159:AG162"/>
    <mergeCell ref="AH159:AH162"/>
    <mergeCell ref="D161:D162"/>
    <mergeCell ref="P155:P158"/>
    <mergeCell ref="Q155:Q158"/>
    <mergeCell ref="AG155:AG158"/>
    <mergeCell ref="AH155:AH158"/>
    <mergeCell ref="D157:D158"/>
    <mergeCell ref="G155:G158"/>
    <mergeCell ref="B167:B170"/>
    <mergeCell ref="C167:C170"/>
    <mergeCell ref="D167:D168"/>
    <mergeCell ref="E167:E170"/>
    <mergeCell ref="F167:F170"/>
    <mergeCell ref="B163:B166"/>
    <mergeCell ref="C163:C166"/>
    <mergeCell ref="D163:D164"/>
    <mergeCell ref="E163:E166"/>
    <mergeCell ref="F163:F166"/>
    <mergeCell ref="G167:G170"/>
    <mergeCell ref="P167:P170"/>
    <mergeCell ref="Q167:Q170"/>
    <mergeCell ref="AG167:AG170"/>
    <mergeCell ref="AH167:AH170"/>
    <mergeCell ref="D169:D170"/>
    <mergeCell ref="P163:P166"/>
    <mergeCell ref="Q163:Q166"/>
    <mergeCell ref="AG163:AG166"/>
    <mergeCell ref="AH163:AH166"/>
    <mergeCell ref="D165:D166"/>
    <mergeCell ref="G163:G166"/>
    <mergeCell ref="B175:B178"/>
    <mergeCell ref="C175:C178"/>
    <mergeCell ref="D175:D176"/>
    <mergeCell ref="E175:E178"/>
    <mergeCell ref="F175:F178"/>
    <mergeCell ref="B171:B174"/>
    <mergeCell ref="C171:C174"/>
    <mergeCell ref="D171:D172"/>
    <mergeCell ref="E171:E174"/>
    <mergeCell ref="F171:F174"/>
    <mergeCell ref="G175:G178"/>
    <mergeCell ref="P175:P178"/>
    <mergeCell ref="Q175:Q178"/>
    <mergeCell ref="AG175:AG178"/>
    <mergeCell ref="AH175:AH178"/>
    <mergeCell ref="D177:D178"/>
    <mergeCell ref="P171:P174"/>
    <mergeCell ref="Q171:Q174"/>
    <mergeCell ref="AG171:AG174"/>
    <mergeCell ref="AH171:AH174"/>
    <mergeCell ref="D173:D174"/>
    <mergeCell ref="G171:G174"/>
    <mergeCell ref="B183:B186"/>
    <mergeCell ref="C183:C186"/>
    <mergeCell ref="D183:D184"/>
    <mergeCell ref="E183:E186"/>
    <mergeCell ref="F183:F186"/>
    <mergeCell ref="B179:B182"/>
    <mergeCell ref="C179:C182"/>
    <mergeCell ref="D179:D180"/>
    <mergeCell ref="E179:E182"/>
    <mergeCell ref="F179:F182"/>
    <mergeCell ref="G183:G186"/>
    <mergeCell ref="P183:P186"/>
    <mergeCell ref="Q183:Q186"/>
    <mergeCell ref="AG183:AG186"/>
    <mergeCell ref="AH183:AH186"/>
    <mergeCell ref="D185:D186"/>
    <mergeCell ref="P179:P182"/>
    <mergeCell ref="Q179:Q182"/>
    <mergeCell ref="AG179:AG182"/>
    <mergeCell ref="AH179:AH182"/>
    <mergeCell ref="D181:D182"/>
    <mergeCell ref="G179:G182"/>
    <mergeCell ref="K197:N197"/>
    <mergeCell ref="P187:P190"/>
    <mergeCell ref="Q187:Q190"/>
    <mergeCell ref="AG187:AG190"/>
    <mergeCell ref="AH187:AH190"/>
    <mergeCell ref="D189:D190"/>
    <mergeCell ref="B193:N193"/>
    <mergeCell ref="B187:B190"/>
    <mergeCell ref="C187:C190"/>
    <mergeCell ref="D187:D188"/>
    <mergeCell ref="E187:E190"/>
    <mergeCell ref="F187:F190"/>
    <mergeCell ref="G187:G190"/>
  </mergeCells>
  <pageMargins left="0.17" right="0.17" top="0.98425196850393704" bottom="0.98425196850393704" header="0.51181102362204722" footer="0.51181102362204722"/>
  <pageSetup paperSize="8" scale="34" fitToHeight="2" orientation="landscape" r:id="rId1"/>
  <headerFooter alignWithMargins="0"/>
</worksheet>
</file>

<file path=xl/worksheets/sheet78.xml><?xml version="1.0" encoding="utf-8"?>
<worksheet xmlns="http://schemas.openxmlformats.org/spreadsheetml/2006/main" xmlns:r="http://schemas.openxmlformats.org/officeDocument/2006/relationships">
  <sheetPr>
    <tabColor theme="2" tint="-0.249977111117893"/>
    <pageSetUpPr fitToPage="1"/>
  </sheetPr>
  <dimension ref="A1:AY196"/>
  <sheetViews>
    <sheetView topLeftCell="R22" zoomScale="80" zoomScaleNormal="80" workbookViewId="0">
      <selection activeCell="A199" sqref="A199"/>
    </sheetView>
  </sheetViews>
  <sheetFormatPr defaultRowHeight="12"/>
  <cols>
    <col min="1" max="1" width="3.625" style="1918" customWidth="1"/>
    <col min="2" max="2" width="5.75" style="1918" customWidth="1"/>
    <col min="3" max="3" width="39" style="1918" customWidth="1"/>
    <col min="4" max="4" width="17.875" style="1918" customWidth="1"/>
    <col min="5" max="5" width="14.5" style="1918" customWidth="1"/>
    <col min="6" max="6" width="11.75" style="1918" customWidth="1"/>
    <col min="7" max="8" width="13.5" style="1927" customWidth="1"/>
    <col min="9" max="9" width="17.25" style="1918" customWidth="1"/>
    <col min="10" max="10" width="4.625" style="1918" bestFit="1" customWidth="1"/>
    <col min="11" max="11" width="4.625" style="1918" customWidth="1"/>
    <col min="12" max="14" width="4.625" style="1918" bestFit="1" customWidth="1"/>
    <col min="15" max="15" width="4.625" style="1918" customWidth="1"/>
    <col min="16" max="16" width="10.75" style="1918" customWidth="1"/>
    <col min="17" max="17" width="26.125" style="1918" customWidth="1"/>
    <col min="18" max="18" width="14.125" style="1918" customWidth="1"/>
    <col min="19" max="19" width="21.75" style="1918" customWidth="1"/>
    <col min="20" max="21" width="4.625" style="1918" customWidth="1"/>
    <col min="22" max="22" width="14.25" style="1918" customWidth="1"/>
    <col min="23" max="23" width="8.125" style="1918" customWidth="1"/>
    <col min="24" max="24" width="5.625" style="1927" customWidth="1"/>
    <col min="25" max="25" width="7.375" style="1927" customWidth="1"/>
    <col min="26" max="26" width="18.875" style="1918" customWidth="1"/>
    <col min="27" max="27" width="8.25" style="1918" customWidth="1"/>
    <col min="28" max="28" width="7.375" style="1918" customWidth="1"/>
    <col min="29" max="29" width="15.5" style="1918" customWidth="1"/>
    <col min="30" max="30" width="5.125" style="1918" customWidth="1"/>
    <col min="31" max="33" width="9" style="1918"/>
    <col min="34" max="34" width="29.75" style="1918" customWidth="1"/>
    <col min="35" max="35" width="10" style="1918" customWidth="1"/>
    <col min="36" max="41" width="9" style="1918"/>
    <col min="42" max="42" width="10.125" style="1918" customWidth="1"/>
    <col min="43" max="61" width="9" style="1918"/>
    <col min="62" max="62" width="30.875" style="1918" customWidth="1"/>
    <col min="63" max="63" width="24.375" style="1918" customWidth="1"/>
    <col min="64" max="64" width="19" style="1918" customWidth="1"/>
    <col min="65" max="16384" width="9" style="1918"/>
  </cols>
  <sheetData>
    <row r="1" spans="2:29" ht="30.75" customHeight="1">
      <c r="B1" s="2665" t="s">
        <v>2209</v>
      </c>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7"/>
      <c r="AC1"/>
    </row>
    <row r="2" spans="2:29" ht="30.75" customHeight="1">
      <c r="B2" s="2668" t="s">
        <v>1792</v>
      </c>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70"/>
      <c r="AC2"/>
    </row>
    <row r="3" spans="2:29" ht="30.75" customHeight="1" thickBot="1">
      <c r="B3" s="2671" t="s">
        <v>1283</v>
      </c>
      <c r="C3" s="2672"/>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3"/>
      <c r="AC3"/>
    </row>
    <row r="4" spans="2:29" customFormat="1" ht="24.75" customHeight="1">
      <c r="B4" s="1919" t="s">
        <v>2296</v>
      </c>
    </row>
    <row r="5" spans="2:29" customFormat="1" ht="51" customHeight="1">
      <c r="B5" s="1919"/>
    </row>
    <row r="6" spans="2:29" customFormat="1" ht="24" customHeight="1">
      <c r="B6" s="1921" t="s">
        <v>1768</v>
      </c>
      <c r="C6" s="1918"/>
      <c r="D6" s="1922"/>
      <c r="E6" s="1923"/>
      <c r="F6" s="1924"/>
      <c r="G6" s="1924"/>
      <c r="H6" s="1925"/>
      <c r="I6" s="1925"/>
      <c r="J6" s="1925"/>
      <c r="K6" s="1925"/>
      <c r="L6" s="1925"/>
      <c r="M6" s="1926"/>
      <c r="N6" s="1926"/>
      <c r="O6" s="1926"/>
      <c r="P6" s="1926"/>
      <c r="Q6" s="1926"/>
      <c r="R6" s="1926"/>
      <c r="S6" s="1926"/>
      <c r="T6" s="1926"/>
      <c r="U6" s="1926"/>
      <c r="V6" s="1926"/>
      <c r="W6" s="1926"/>
      <c r="X6" s="1925"/>
      <c r="Y6" s="1926"/>
      <c r="Z6" s="1926"/>
      <c r="AA6" s="1926"/>
      <c r="AB6" s="1926"/>
      <c r="AC6" s="1926"/>
    </row>
    <row r="7" spans="2:29" customFormat="1" ht="75.75" customHeight="1">
      <c r="B7" s="1923"/>
      <c r="C7" s="1922"/>
      <c r="D7" s="1923"/>
      <c r="E7" s="1924"/>
      <c r="F7" s="1925"/>
      <c r="G7" s="1925"/>
      <c r="H7" s="1925"/>
      <c r="I7" s="1925"/>
      <c r="J7" s="1925"/>
      <c r="K7" s="1925"/>
      <c r="L7" s="1926"/>
      <c r="M7" s="1926"/>
      <c r="N7" s="1926"/>
      <c r="O7" s="1926"/>
      <c r="P7" s="1926"/>
      <c r="Q7" s="1926"/>
      <c r="R7" s="1926"/>
      <c r="S7" s="1926"/>
      <c r="T7" s="1926"/>
      <c r="U7" s="1926"/>
      <c r="V7" s="1926"/>
      <c r="W7" s="1925"/>
      <c r="X7" s="1925"/>
      <c r="Y7" s="1926"/>
      <c r="Z7" s="1926"/>
      <c r="AA7" s="1926"/>
      <c r="AB7" s="1926"/>
      <c r="AC7" s="1918"/>
    </row>
    <row r="8" spans="2:29" customFormat="1" ht="24" customHeight="1">
      <c r="B8" s="1921" t="s">
        <v>1720</v>
      </c>
      <c r="C8" s="1921"/>
      <c r="D8" s="1921"/>
      <c r="E8" s="1921" t="s">
        <v>1721</v>
      </c>
      <c r="F8" s="1921"/>
      <c r="G8" s="1921"/>
      <c r="H8" s="1921" t="s">
        <v>1722</v>
      </c>
      <c r="I8" s="1921"/>
      <c r="J8" s="1921"/>
      <c r="K8" s="1921" t="s">
        <v>2211</v>
      </c>
      <c r="L8" s="1921"/>
      <c r="M8" s="1921"/>
      <c r="N8" s="1921"/>
      <c r="O8" s="1921"/>
      <c r="P8" s="1921"/>
      <c r="Q8" s="1918"/>
      <c r="R8" s="1921"/>
      <c r="S8" s="1921"/>
      <c r="T8" s="1921"/>
      <c r="U8" s="1921"/>
      <c r="V8" s="1921"/>
      <c r="W8" s="1926"/>
      <c r="X8" s="1926"/>
      <c r="Y8" s="1927"/>
      <c r="Z8" s="1918"/>
      <c r="AA8" s="1918"/>
      <c r="AB8" s="1918"/>
      <c r="AC8" s="1918"/>
    </row>
    <row r="9" spans="2:29" customFormat="1" ht="18.75" customHeight="1">
      <c r="B9" s="1923"/>
      <c r="C9" s="1922"/>
      <c r="D9" s="1923"/>
      <c r="E9" s="1925"/>
      <c r="F9" s="1925"/>
      <c r="G9" s="1927"/>
      <c r="H9" s="1923"/>
      <c r="I9" s="1922"/>
      <c r="J9" s="1918"/>
      <c r="K9" s="1925"/>
      <c r="L9" s="1926"/>
      <c r="M9" s="1926"/>
      <c r="N9" s="1926"/>
      <c r="O9" s="1926"/>
      <c r="P9" s="1926"/>
      <c r="Q9" s="1918"/>
      <c r="R9" s="1926"/>
      <c r="S9" s="1926"/>
      <c r="T9" s="1926"/>
      <c r="U9" s="1926"/>
      <c r="V9" s="1926"/>
      <c r="W9" s="1926"/>
      <c r="X9" s="1926"/>
      <c r="Y9" s="1927"/>
      <c r="Z9" s="1918"/>
      <c r="AA9" s="1918"/>
      <c r="AB9" s="1918"/>
      <c r="AC9" s="1918"/>
    </row>
    <row r="10" spans="2:29" customFormat="1" ht="12.75">
      <c r="B10" s="1928" t="s">
        <v>1700</v>
      </c>
      <c r="C10" s="1929" t="s">
        <v>1723</v>
      </c>
      <c r="D10" s="1923"/>
      <c r="E10" s="1930" t="s">
        <v>1724</v>
      </c>
      <c r="F10" s="1929" t="s">
        <v>2212</v>
      </c>
      <c r="G10" s="1927"/>
      <c r="H10" s="1931" t="s">
        <v>1710</v>
      </c>
      <c r="I10" s="1929" t="s">
        <v>1725</v>
      </c>
      <c r="J10" s="1918"/>
      <c r="K10" s="1925"/>
      <c r="L10" s="1928" t="s">
        <v>1700</v>
      </c>
      <c r="M10" s="1932" t="s">
        <v>1701</v>
      </c>
      <c r="N10" s="1932" t="s">
        <v>1702</v>
      </c>
      <c r="O10" s="1933" t="s">
        <v>1703</v>
      </c>
      <c r="P10" s="1931" t="s">
        <v>1726</v>
      </c>
      <c r="Q10" s="1918"/>
      <c r="R10" s="1934"/>
      <c r="S10" s="1934"/>
      <c r="T10" s="1934"/>
      <c r="U10" s="1934"/>
      <c r="V10" s="1934"/>
      <c r="W10" s="1918"/>
      <c r="X10" s="1927"/>
      <c r="Y10" s="1927"/>
      <c r="Z10" s="1918"/>
      <c r="AA10" s="1918"/>
      <c r="AB10" s="1918"/>
      <c r="AC10" s="1918"/>
    </row>
    <row r="11" spans="2:29" customFormat="1" ht="16.5" customHeight="1">
      <c r="B11" s="1932" t="s">
        <v>1701</v>
      </c>
      <c r="C11" s="1929" t="s">
        <v>1727</v>
      </c>
      <c r="D11" s="1923"/>
      <c r="E11" s="1935" t="s">
        <v>1728</v>
      </c>
      <c r="F11" s="1929" t="s">
        <v>1729</v>
      </c>
      <c r="G11" s="1927"/>
      <c r="H11" s="1933" t="s">
        <v>1711</v>
      </c>
      <c r="I11" s="1929" t="s">
        <v>1730</v>
      </c>
      <c r="J11" s="1918"/>
      <c r="K11" s="1930" t="s">
        <v>1724</v>
      </c>
      <c r="L11" s="1929" t="s">
        <v>1713</v>
      </c>
      <c r="M11" s="1929" t="s">
        <v>1712</v>
      </c>
      <c r="N11" s="1929" t="s">
        <v>1711</v>
      </c>
      <c r="O11" s="1929" t="s">
        <v>1710</v>
      </c>
      <c r="P11" s="1929" t="s">
        <v>1710</v>
      </c>
      <c r="Q11" s="1918"/>
      <c r="R11" s="1934"/>
      <c r="S11" s="1934"/>
      <c r="T11" s="1934"/>
      <c r="U11" s="1934"/>
      <c r="V11" s="1934"/>
      <c r="W11" s="1918"/>
      <c r="X11" s="1927"/>
      <c r="Y11" s="1927"/>
      <c r="Z11" s="1918"/>
      <c r="AA11" s="1918"/>
      <c r="AB11" s="1918"/>
      <c r="AC11" s="1918"/>
    </row>
    <row r="12" spans="2:29" customFormat="1" ht="12.75" customHeight="1">
      <c r="B12" s="1932" t="s">
        <v>1702</v>
      </c>
      <c r="C12" s="1929" t="s">
        <v>1731</v>
      </c>
      <c r="D12" s="1923"/>
      <c r="E12" s="1936" t="s">
        <v>1732</v>
      </c>
      <c r="F12" s="1929" t="s">
        <v>1733</v>
      </c>
      <c r="G12" s="1927"/>
      <c r="H12" s="1932" t="s">
        <v>1712</v>
      </c>
      <c r="I12" s="1929" t="s">
        <v>1734</v>
      </c>
      <c r="J12" s="1918"/>
      <c r="K12" s="1935" t="s">
        <v>1728</v>
      </c>
      <c r="L12" s="1929" t="s">
        <v>1713</v>
      </c>
      <c r="M12" s="1929" t="s">
        <v>1712</v>
      </c>
      <c r="N12" s="1929" t="s">
        <v>1711</v>
      </c>
      <c r="O12" s="1929" t="s">
        <v>1710</v>
      </c>
      <c r="P12" s="1929" t="s">
        <v>1710</v>
      </c>
      <c r="Q12" s="1918"/>
      <c r="R12" s="1934"/>
      <c r="S12" s="1934"/>
      <c r="T12" s="1934"/>
      <c r="U12" s="1934"/>
      <c r="V12" s="1934"/>
      <c r="W12" s="1918"/>
      <c r="X12" s="1927"/>
      <c r="Y12" s="1927"/>
      <c r="Z12" s="1918"/>
      <c r="AA12" s="1918"/>
      <c r="AB12" s="1918"/>
      <c r="AC12" s="1918"/>
    </row>
    <row r="13" spans="2:29" customFormat="1" ht="21">
      <c r="B13" s="1933" t="s">
        <v>1703</v>
      </c>
      <c r="C13" s="1929" t="s">
        <v>1735</v>
      </c>
      <c r="D13" s="1923"/>
      <c r="E13" s="1937" t="s">
        <v>1736</v>
      </c>
      <c r="F13" s="1929" t="s">
        <v>1737</v>
      </c>
      <c r="G13" s="1927"/>
      <c r="H13" s="1928" t="s">
        <v>1713</v>
      </c>
      <c r="I13" s="1929" t="s">
        <v>1738</v>
      </c>
      <c r="J13" s="1918"/>
      <c r="K13" s="1936" t="s">
        <v>1732</v>
      </c>
      <c r="L13" s="1929" t="s">
        <v>1713</v>
      </c>
      <c r="M13" s="1929" t="s">
        <v>1712</v>
      </c>
      <c r="N13" s="1929" t="s">
        <v>1711</v>
      </c>
      <c r="O13" s="1929" t="s">
        <v>1711</v>
      </c>
      <c r="P13" s="1929" t="s">
        <v>1710</v>
      </c>
      <c r="Q13" s="1918"/>
      <c r="R13" s="1934"/>
      <c r="S13" s="1934"/>
      <c r="T13" s="1934"/>
      <c r="U13" s="1934"/>
      <c r="V13" s="1934"/>
      <c r="W13" s="1918"/>
      <c r="X13" s="1927"/>
      <c r="Y13" s="1927"/>
      <c r="Z13" s="1918"/>
      <c r="AA13" s="1918"/>
      <c r="AB13" s="1918"/>
      <c r="AC13" s="1918"/>
    </row>
    <row r="14" spans="2:29" customFormat="1" ht="12.75">
      <c r="B14" s="1931" t="s">
        <v>1726</v>
      </c>
      <c r="C14" s="1929" t="s">
        <v>1739</v>
      </c>
      <c r="D14" s="1923"/>
      <c r="E14" s="1924"/>
      <c r="F14" s="1925"/>
      <c r="G14" s="1925"/>
      <c r="H14" s="1924"/>
      <c r="I14" s="1925"/>
      <c r="J14" s="1918"/>
      <c r="K14" s="1937" t="s">
        <v>1736</v>
      </c>
      <c r="L14" s="1929" t="s">
        <v>1713</v>
      </c>
      <c r="M14" s="1929" t="s">
        <v>1712</v>
      </c>
      <c r="N14" s="1929" t="s">
        <v>1711</v>
      </c>
      <c r="O14" s="1929" t="s">
        <v>1711</v>
      </c>
      <c r="P14" s="1929" t="s">
        <v>1710</v>
      </c>
      <c r="Q14" s="1918"/>
      <c r="R14" s="1934"/>
      <c r="S14" s="1934"/>
      <c r="T14" s="1934"/>
      <c r="U14" s="1934"/>
      <c r="V14" s="1934"/>
      <c r="W14" s="1918"/>
      <c r="X14" s="1927"/>
      <c r="Y14" s="1927"/>
      <c r="Z14" s="1918"/>
      <c r="AA14" s="1918"/>
      <c r="AB14" s="1918"/>
      <c r="AC14" s="1918"/>
    </row>
    <row r="15" spans="2:29" customFormat="1" ht="16.5" customHeight="1">
      <c r="B15" s="1938"/>
      <c r="C15" s="1939"/>
      <c r="D15" s="1940"/>
      <c r="E15" s="1941"/>
      <c r="F15" s="1942"/>
      <c r="G15" s="1942"/>
      <c r="H15" s="1938"/>
      <c r="I15" s="1939"/>
      <c r="J15" s="1943"/>
      <c r="K15" s="1943"/>
      <c r="L15" s="1944"/>
      <c r="M15" s="1938"/>
      <c r="N15" s="1939"/>
      <c r="O15" s="1939"/>
      <c r="P15" s="1939"/>
      <c r="Q15" s="1939"/>
      <c r="R15" s="1934"/>
      <c r="S15" s="1934"/>
      <c r="T15" s="1934"/>
      <c r="U15" s="1934"/>
      <c r="V15" s="1934"/>
      <c r="W15" s="1945"/>
      <c r="X15" s="1945"/>
      <c r="Y15" s="1927"/>
      <c r="Z15" s="1918"/>
      <c r="AA15" s="1918"/>
      <c r="AB15" s="1918"/>
      <c r="AC15" s="1918"/>
    </row>
    <row r="16" spans="2:29" ht="22.5" customHeight="1">
      <c r="B16" s="2631" t="s">
        <v>2213</v>
      </c>
      <c r="C16" s="2632"/>
      <c r="D16" s="2632"/>
      <c r="E16" s="2632"/>
      <c r="F16" s="2632"/>
      <c r="G16" s="2632"/>
      <c r="H16" s="2632"/>
      <c r="I16" s="2632"/>
      <c r="J16" s="2632"/>
      <c r="K16" s="2632"/>
      <c r="L16" s="2632"/>
      <c r="M16" s="2632"/>
      <c r="N16" s="2632"/>
      <c r="O16" s="1934"/>
      <c r="P16" s="1934"/>
      <c r="Q16" s="1934"/>
      <c r="R16" s="1934"/>
      <c r="S16" s="1934"/>
      <c r="T16" s="1934"/>
      <c r="U16" s="1934"/>
      <c r="V16" s="1934"/>
      <c r="W16" s="1934"/>
      <c r="X16"/>
      <c r="Y16"/>
      <c r="Z16"/>
      <c r="AA16"/>
      <c r="AB16"/>
      <c r="AC16"/>
    </row>
    <row r="17" spans="2:51" ht="16.5" customHeight="1">
      <c r="B17" s="1946"/>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c r="Y17"/>
      <c r="Z17"/>
      <c r="AA17"/>
      <c r="AB17"/>
      <c r="AC17"/>
      <c r="AD17"/>
      <c r="AE17"/>
      <c r="AF17"/>
      <c r="AG17"/>
      <c r="AH17"/>
      <c r="AI17"/>
      <c r="AJ17"/>
      <c r="AK17"/>
      <c r="AL17"/>
      <c r="AM17"/>
      <c r="AN17"/>
      <c r="AO17"/>
      <c r="AP17"/>
      <c r="AQ17"/>
      <c r="AR17"/>
      <c r="AS17"/>
      <c r="AT17"/>
      <c r="AU17"/>
      <c r="AV17"/>
      <c r="AW17"/>
      <c r="AX17"/>
      <c r="AY17"/>
    </row>
    <row r="18" spans="2:51" ht="16.5" customHeight="1">
      <c r="B18" s="1947" t="s">
        <v>246</v>
      </c>
      <c r="C18" s="1934"/>
      <c r="D18" s="1934"/>
      <c r="E18" s="1934"/>
      <c r="F18" s="1934"/>
      <c r="G18" s="1934"/>
      <c r="H18" s="1934"/>
      <c r="I18" s="1934"/>
      <c r="J18" s="1934"/>
      <c r="K18" s="1934"/>
      <c r="L18" s="1934"/>
      <c r="M18" s="1934"/>
      <c r="N18" s="1934"/>
      <c r="O18" s="1934"/>
      <c r="P18" s="1947" t="s">
        <v>2214</v>
      </c>
      <c r="Q18" s="1934"/>
      <c r="R18" s="1934"/>
      <c r="S18" s="1934"/>
      <c r="T18" s="1934"/>
      <c r="U18" s="1934"/>
      <c r="V18" s="1934"/>
      <c r="W18" s="1934"/>
      <c r="X18"/>
      <c r="Y18"/>
      <c r="Z18"/>
      <c r="AA18"/>
      <c r="AB18"/>
      <c r="AC18"/>
      <c r="AD18"/>
      <c r="AE18"/>
      <c r="AF18"/>
      <c r="AG18" s="1947" t="s">
        <v>2215</v>
      </c>
      <c r="AH18"/>
      <c r="AI18"/>
      <c r="AJ18"/>
      <c r="AK18"/>
      <c r="AL18"/>
      <c r="AM18"/>
      <c r="AN18"/>
      <c r="AO18"/>
      <c r="AP18"/>
      <c r="AQ18"/>
      <c r="AR18"/>
      <c r="AS18"/>
      <c r="AT18"/>
      <c r="AU18"/>
      <c r="AV18"/>
      <c r="AW18"/>
      <c r="AX18"/>
      <c r="AY18"/>
    </row>
    <row r="19" spans="2:51" ht="16.5" customHeight="1" thickBot="1">
      <c r="B19" s="1946"/>
      <c r="C19" s="1934"/>
      <c r="D19" s="1934"/>
      <c r="E19" s="1934"/>
      <c r="F19" s="1934"/>
      <c r="G19" s="1934"/>
      <c r="H19" s="1934"/>
      <c r="I19" s="1934"/>
      <c r="J19" s="1934"/>
      <c r="K19" s="1934"/>
      <c r="L19" s="1934"/>
      <c r="M19" s="1934"/>
      <c r="N19" s="1934"/>
      <c r="O19" s="1934"/>
      <c r="P19" s="1934"/>
      <c r="Q19" s="1934"/>
      <c r="R19" s="1934"/>
      <c r="S19" s="1934"/>
      <c r="T19" s="1934"/>
      <c r="U19" s="1934"/>
      <c r="V19" s="1934"/>
      <c r="W19" s="1934"/>
      <c r="X19"/>
      <c r="Y19"/>
      <c r="Z19"/>
      <c r="AA19"/>
      <c r="AB19"/>
      <c r="AC19"/>
      <c r="AD19"/>
      <c r="AE19"/>
      <c r="AF19"/>
      <c r="AG19"/>
      <c r="AH19"/>
      <c r="AI19"/>
      <c r="AJ19"/>
      <c r="AK19"/>
      <c r="AL19"/>
      <c r="AM19"/>
      <c r="AN19"/>
      <c r="AO19"/>
      <c r="AP19"/>
      <c r="AQ19"/>
      <c r="AR19"/>
      <c r="AS19"/>
      <c r="AT19"/>
      <c r="AU19"/>
      <c r="AV19"/>
      <c r="AW19"/>
      <c r="AX19"/>
      <c r="AY19"/>
    </row>
    <row r="20" spans="2:51" s="1950" customFormat="1" ht="25.5" customHeight="1">
      <c r="B20" s="2674" t="s">
        <v>2216</v>
      </c>
      <c r="C20" s="2676" t="s">
        <v>2217</v>
      </c>
      <c r="D20" s="1948" t="s">
        <v>2218</v>
      </c>
      <c r="E20" s="1948" t="s">
        <v>2219</v>
      </c>
      <c r="F20" s="1948" t="s">
        <v>2220</v>
      </c>
      <c r="G20" s="2676" t="s">
        <v>2221</v>
      </c>
      <c r="H20" s="2678" t="s">
        <v>2222</v>
      </c>
      <c r="I20" s="2679"/>
      <c r="J20" s="2679"/>
      <c r="K20" s="2679"/>
      <c r="L20" s="2679"/>
      <c r="M20" s="2679"/>
      <c r="N20" s="2680"/>
      <c r="O20" s="1949"/>
      <c r="P20" s="2656" t="s">
        <v>2216</v>
      </c>
      <c r="Q20" s="2659" t="s">
        <v>2217</v>
      </c>
      <c r="R20" s="2662" t="s">
        <v>2223</v>
      </c>
      <c r="S20" s="2663"/>
      <c r="T20" s="2663"/>
      <c r="U20" s="2663"/>
      <c r="V20" s="2663"/>
      <c r="W20" s="2663"/>
      <c r="X20" s="2664"/>
      <c r="Y20" s="2662" t="s">
        <v>2224</v>
      </c>
      <c r="Z20" s="2663"/>
      <c r="AA20" s="2663"/>
      <c r="AB20" s="2663"/>
      <c r="AC20" s="2663"/>
      <c r="AD20" s="2663"/>
      <c r="AE20" s="2664"/>
      <c r="AF20" s="1949"/>
      <c r="AG20" s="2656" t="s">
        <v>2216</v>
      </c>
      <c r="AH20" s="2659" t="s">
        <v>2217</v>
      </c>
      <c r="AI20" s="2662" t="s">
        <v>2225</v>
      </c>
      <c r="AJ20" s="2663"/>
      <c r="AK20" s="2663"/>
      <c r="AL20" s="2663"/>
      <c r="AM20" s="2663"/>
      <c r="AN20" s="2663"/>
      <c r="AO20" s="2664"/>
      <c r="AP20" s="2662" t="s">
        <v>2226</v>
      </c>
      <c r="AQ20" s="2663"/>
      <c r="AR20" s="2663"/>
      <c r="AS20" s="2663"/>
      <c r="AT20" s="2663"/>
      <c r="AU20" s="2663"/>
      <c r="AV20" s="2664"/>
    </row>
    <row r="21" spans="2:51" s="1950" customFormat="1" ht="63.75" customHeight="1">
      <c r="B21" s="2657"/>
      <c r="C21" s="2655"/>
      <c r="D21" s="2653" t="s">
        <v>2227</v>
      </c>
      <c r="E21" s="2653" t="s">
        <v>2297</v>
      </c>
      <c r="F21" s="2655" t="s">
        <v>2229</v>
      </c>
      <c r="G21" s="2655"/>
      <c r="H21" s="1952" t="s">
        <v>1721</v>
      </c>
      <c r="I21" s="1952" t="s">
        <v>2230</v>
      </c>
      <c r="J21" s="2644" t="s">
        <v>1700</v>
      </c>
      <c r="K21" s="2646" t="s">
        <v>1701</v>
      </c>
      <c r="L21" s="2646" t="s">
        <v>1702</v>
      </c>
      <c r="M21" s="2647" t="s">
        <v>1703</v>
      </c>
      <c r="N21" s="2650" t="s">
        <v>1726</v>
      </c>
      <c r="O21" s="1938"/>
      <c r="P21" s="2657"/>
      <c r="Q21" s="2660"/>
      <c r="R21" s="1953" t="s">
        <v>1721</v>
      </c>
      <c r="S21" s="1952" t="s">
        <v>2231</v>
      </c>
      <c r="T21" s="2644" t="s">
        <v>1700</v>
      </c>
      <c r="U21" s="2646" t="s">
        <v>1701</v>
      </c>
      <c r="V21" s="2646" t="s">
        <v>1702</v>
      </c>
      <c r="W21" s="2647" t="s">
        <v>1703</v>
      </c>
      <c r="X21" s="2650" t="s">
        <v>1726</v>
      </c>
      <c r="Y21" s="1953" t="s">
        <v>1721</v>
      </c>
      <c r="Z21" s="1952" t="s">
        <v>2232</v>
      </c>
      <c r="AA21" s="2644" t="s">
        <v>1700</v>
      </c>
      <c r="AB21" s="2646" t="s">
        <v>1701</v>
      </c>
      <c r="AC21" s="2646" t="s">
        <v>1702</v>
      </c>
      <c r="AD21" s="2647" t="s">
        <v>1703</v>
      </c>
      <c r="AE21" s="2650" t="s">
        <v>1726</v>
      </c>
      <c r="AF21" s="1938"/>
      <c r="AG21" s="2657"/>
      <c r="AH21" s="2660"/>
      <c r="AI21" s="1953" t="s">
        <v>1721</v>
      </c>
      <c r="AJ21" s="1952" t="s">
        <v>2231</v>
      </c>
      <c r="AK21" s="2644" t="s">
        <v>1700</v>
      </c>
      <c r="AL21" s="2646" t="s">
        <v>1701</v>
      </c>
      <c r="AM21" s="2646" t="s">
        <v>1702</v>
      </c>
      <c r="AN21" s="2647" t="s">
        <v>1703</v>
      </c>
      <c r="AO21" s="2650" t="s">
        <v>1726</v>
      </c>
      <c r="AP21" s="1953" t="s">
        <v>1721</v>
      </c>
      <c r="AQ21" s="1952" t="s">
        <v>2232</v>
      </c>
      <c r="AR21" s="2644" t="s">
        <v>1700</v>
      </c>
      <c r="AS21" s="2646" t="s">
        <v>1701</v>
      </c>
      <c r="AT21" s="2646" t="s">
        <v>1702</v>
      </c>
      <c r="AU21" s="2647" t="s">
        <v>1703</v>
      </c>
      <c r="AV21" s="2650" t="s">
        <v>1726</v>
      </c>
    </row>
    <row r="22" spans="2:51" s="1961" customFormat="1" ht="13.5" thickBot="1">
      <c r="B22" s="2688"/>
      <c r="C22" s="2689"/>
      <c r="D22" s="2690"/>
      <c r="E22" s="2691"/>
      <c r="F22" s="2691"/>
      <c r="G22" s="2689"/>
      <c r="H22" s="1960"/>
      <c r="I22" s="1960"/>
      <c r="J22" s="2686"/>
      <c r="K22" s="2686"/>
      <c r="L22" s="2686"/>
      <c r="M22" s="2686"/>
      <c r="N22" s="2687"/>
      <c r="O22" s="1958"/>
      <c r="P22" s="2658"/>
      <c r="Q22" s="2661"/>
      <c r="R22" s="1959"/>
      <c r="S22" s="1960"/>
      <c r="T22" s="2645"/>
      <c r="U22" s="2645"/>
      <c r="V22" s="2645"/>
      <c r="W22" s="2645"/>
      <c r="X22" s="2651"/>
      <c r="Y22" s="1959"/>
      <c r="Z22" s="1960"/>
      <c r="AA22" s="2645"/>
      <c r="AB22" s="2645"/>
      <c r="AC22" s="2645"/>
      <c r="AD22" s="2645"/>
      <c r="AE22" s="2651"/>
      <c r="AF22" s="1938"/>
      <c r="AG22" s="2658"/>
      <c r="AH22" s="2661"/>
      <c r="AI22" s="1959"/>
      <c r="AJ22" s="1960"/>
      <c r="AK22" s="2645"/>
      <c r="AL22" s="2645"/>
      <c r="AM22" s="2645"/>
      <c r="AN22" s="2645"/>
      <c r="AO22" s="2651"/>
      <c r="AP22" s="1959"/>
      <c r="AQ22" s="1960"/>
      <c r="AR22" s="2645"/>
      <c r="AS22" s="2645"/>
      <c r="AT22" s="2645"/>
      <c r="AU22" s="2645"/>
      <c r="AV22" s="2651"/>
    </row>
    <row r="23" spans="2:51" s="1950" customFormat="1" thickBot="1">
      <c r="B23" s="2649">
        <v>45</v>
      </c>
      <c r="C23" s="2636" t="s">
        <v>2234</v>
      </c>
      <c r="D23" s="2637" t="s">
        <v>2235</v>
      </c>
      <c r="E23" s="2637" t="s">
        <v>2236</v>
      </c>
      <c r="F23" s="2637" t="s">
        <v>2237</v>
      </c>
      <c r="G23" s="2683" t="s">
        <v>2298</v>
      </c>
      <c r="H23" s="2068" t="s">
        <v>2212</v>
      </c>
      <c r="I23" s="2069"/>
      <c r="J23" s="2069"/>
      <c r="K23" s="2069"/>
      <c r="L23" s="2069"/>
      <c r="M23" s="2069"/>
      <c r="N23" s="2070"/>
      <c r="O23" s="1965"/>
      <c r="P23" s="2649">
        <v>45</v>
      </c>
      <c r="Q23" s="2636" t="s">
        <v>2234</v>
      </c>
      <c r="R23" s="1966" t="s">
        <v>2212</v>
      </c>
      <c r="S23" s="1967"/>
      <c r="T23" s="1967"/>
      <c r="U23" s="1967"/>
      <c r="V23" s="1967"/>
      <c r="W23" s="1967"/>
      <c r="X23" s="1968"/>
      <c r="Y23" s="1966" t="s">
        <v>2212</v>
      </c>
      <c r="Z23" s="1967"/>
      <c r="AA23" s="1967"/>
      <c r="AB23" s="1967"/>
      <c r="AC23" s="1967"/>
      <c r="AD23" s="1967"/>
      <c r="AE23" s="1968"/>
      <c r="AF23" s="1969"/>
      <c r="AG23" s="2649">
        <v>45</v>
      </c>
      <c r="AH23" s="2636" t="s">
        <v>2234</v>
      </c>
      <c r="AI23" s="1966" t="s">
        <v>2212</v>
      </c>
      <c r="AJ23" s="1967"/>
      <c r="AK23" s="1967"/>
      <c r="AL23" s="1967"/>
      <c r="AM23" s="1967"/>
      <c r="AN23" s="1967"/>
      <c r="AO23" s="1967"/>
      <c r="AP23" s="1966" t="s">
        <v>2212</v>
      </c>
      <c r="AQ23" s="1970"/>
      <c r="AR23" s="1967"/>
      <c r="AS23" s="1967"/>
      <c r="AT23" s="1967"/>
      <c r="AU23" s="1967"/>
      <c r="AV23" s="1968"/>
      <c r="AW23" s="1965"/>
      <c r="AX23" s="1965"/>
      <c r="AY23" s="1971"/>
    </row>
    <row r="24" spans="2:51" s="1950" customFormat="1" thickBot="1">
      <c r="B24" s="2624"/>
      <c r="C24" s="2627"/>
      <c r="D24" s="2638"/>
      <c r="E24" s="2638"/>
      <c r="F24" s="2638"/>
      <c r="G24" s="2683"/>
      <c r="H24" s="2068" t="s">
        <v>1729</v>
      </c>
      <c r="I24" s="2069"/>
      <c r="J24" s="2069"/>
      <c r="K24" s="2069"/>
      <c r="L24" s="2069"/>
      <c r="M24" s="2069"/>
      <c r="N24" s="2070"/>
      <c r="O24" s="1965"/>
      <c r="P24" s="2624"/>
      <c r="Q24" s="2627"/>
      <c r="R24" s="1975" t="s">
        <v>1729</v>
      </c>
      <c r="S24" s="1976"/>
      <c r="T24" s="1977"/>
      <c r="U24" s="1977"/>
      <c r="V24" s="1977"/>
      <c r="W24" s="1977"/>
      <c r="X24" s="1978"/>
      <c r="Y24" s="1975" t="s">
        <v>1729</v>
      </c>
      <c r="Z24" s="1976"/>
      <c r="AA24" s="1977"/>
      <c r="AB24" s="1977"/>
      <c r="AC24" s="1977"/>
      <c r="AD24" s="1977"/>
      <c r="AE24" s="1978"/>
      <c r="AF24" s="1965"/>
      <c r="AG24" s="2624"/>
      <c r="AH24" s="2627"/>
      <c r="AI24" s="1975" t="s">
        <v>1729</v>
      </c>
      <c r="AJ24" s="1976"/>
      <c r="AK24" s="1977"/>
      <c r="AL24" s="1977"/>
      <c r="AM24" s="1977"/>
      <c r="AN24" s="1977"/>
      <c r="AO24" s="1977"/>
      <c r="AP24" s="1975" t="s">
        <v>1729</v>
      </c>
      <c r="AQ24" s="1976"/>
      <c r="AR24" s="1977"/>
      <c r="AS24" s="1977"/>
      <c r="AT24" s="1977"/>
      <c r="AU24" s="1977"/>
      <c r="AV24" s="1978"/>
      <c r="AW24" s="1965"/>
      <c r="AX24" s="1965"/>
      <c r="AY24" s="1971"/>
    </row>
    <row r="25" spans="2:51" s="1950" customFormat="1" thickBot="1">
      <c r="B25" s="2624"/>
      <c r="C25" s="2627"/>
      <c r="D25" s="2681" t="s">
        <v>2239</v>
      </c>
      <c r="E25" s="2638"/>
      <c r="F25" s="2638"/>
      <c r="G25" s="2683"/>
      <c r="H25" s="2068" t="s">
        <v>1733</v>
      </c>
      <c r="I25" s="2069"/>
      <c r="J25" s="2069"/>
      <c r="K25" s="2069"/>
      <c r="L25" s="2069"/>
      <c r="M25" s="2069"/>
      <c r="N25" s="2070"/>
      <c r="O25" s="1965"/>
      <c r="P25" s="2624"/>
      <c r="Q25" s="2627"/>
      <c r="R25" s="1975" t="s">
        <v>1733</v>
      </c>
      <c r="S25" s="1976"/>
      <c r="T25" s="1977"/>
      <c r="U25" s="1977"/>
      <c r="V25" s="1977"/>
      <c r="W25" s="1977"/>
      <c r="X25" s="1978"/>
      <c r="Y25" s="1975" t="s">
        <v>1733</v>
      </c>
      <c r="Z25" s="1976"/>
      <c r="AA25" s="1977"/>
      <c r="AB25" s="1977"/>
      <c r="AC25" s="1977"/>
      <c r="AD25" s="1977"/>
      <c r="AE25" s="1978"/>
      <c r="AF25" s="1965"/>
      <c r="AG25" s="2624"/>
      <c r="AH25" s="2627"/>
      <c r="AI25" s="1975" t="s">
        <v>1733</v>
      </c>
      <c r="AJ25" s="1976"/>
      <c r="AK25" s="1977"/>
      <c r="AL25" s="1977"/>
      <c r="AM25" s="1977"/>
      <c r="AN25" s="1977"/>
      <c r="AO25" s="1977"/>
      <c r="AP25" s="1975" t="s">
        <v>1733</v>
      </c>
      <c r="AQ25" s="1976"/>
      <c r="AR25" s="1977"/>
      <c r="AS25" s="1977"/>
      <c r="AT25" s="1977"/>
      <c r="AU25" s="1977"/>
      <c r="AV25" s="1978"/>
      <c r="AW25" s="1965"/>
      <c r="AX25" s="1965"/>
      <c r="AY25" s="1971"/>
    </row>
    <row r="26" spans="2:51" s="1950" customFormat="1" thickBot="1">
      <c r="B26" s="2625"/>
      <c r="C26" s="2628"/>
      <c r="D26" s="2629"/>
      <c r="E26" s="2638"/>
      <c r="F26" s="2638"/>
      <c r="G26" s="2683"/>
      <c r="H26" s="2055" t="s">
        <v>1737</v>
      </c>
      <c r="I26" s="1994"/>
      <c r="J26" s="1994"/>
      <c r="K26" s="1994"/>
      <c r="L26" s="1994"/>
      <c r="M26" s="1994"/>
      <c r="N26" s="1995"/>
      <c r="O26" s="1965"/>
      <c r="P26" s="2639"/>
      <c r="Q26" s="2640"/>
      <c r="R26" s="1975" t="s">
        <v>1737</v>
      </c>
      <c r="S26" s="1976"/>
      <c r="T26" s="1977"/>
      <c r="U26" s="1977"/>
      <c r="V26" s="1977"/>
      <c r="W26" s="1977"/>
      <c r="X26" s="1978"/>
      <c r="Y26" s="1975" t="s">
        <v>1737</v>
      </c>
      <c r="Z26" s="1976"/>
      <c r="AA26" s="1977"/>
      <c r="AB26" s="1977"/>
      <c r="AC26" s="1977"/>
      <c r="AD26" s="1977"/>
      <c r="AE26" s="1978"/>
      <c r="AF26" s="1965"/>
      <c r="AG26" s="2639"/>
      <c r="AH26" s="2640"/>
      <c r="AI26" s="1975" t="s">
        <v>1737</v>
      </c>
      <c r="AJ26" s="1976"/>
      <c r="AK26" s="1977"/>
      <c r="AL26" s="1977"/>
      <c r="AM26" s="1977"/>
      <c r="AN26" s="1977"/>
      <c r="AO26" s="1977"/>
      <c r="AP26" s="1975" t="s">
        <v>1737</v>
      </c>
      <c r="AQ26" s="1976"/>
      <c r="AR26" s="1977"/>
      <c r="AS26" s="1977"/>
      <c r="AT26" s="1977"/>
      <c r="AU26" s="1977"/>
      <c r="AV26" s="1978"/>
      <c r="AW26" s="1965"/>
      <c r="AX26" s="1965"/>
      <c r="AY26" s="1971"/>
    </row>
    <row r="27" spans="2:51" s="1950" customFormat="1" thickBot="1">
      <c r="B27" s="2649">
        <v>1</v>
      </c>
      <c r="C27" s="2636" t="s">
        <v>2240</v>
      </c>
      <c r="D27" s="2684" t="s">
        <v>2235</v>
      </c>
      <c r="E27" s="2637" t="s">
        <v>2241</v>
      </c>
      <c r="F27" s="2637" t="s">
        <v>2237</v>
      </c>
      <c r="G27" s="2683" t="s">
        <v>2242</v>
      </c>
      <c r="H27" s="2068" t="s">
        <v>2212</v>
      </c>
      <c r="I27" s="2069"/>
      <c r="J27" s="2069"/>
      <c r="K27" s="2069"/>
      <c r="L27" s="2069"/>
      <c r="M27" s="2069"/>
      <c r="N27" s="2070"/>
      <c r="O27" s="1965"/>
      <c r="P27" s="2623">
        <v>1</v>
      </c>
      <c r="Q27" s="2626" t="s">
        <v>2240</v>
      </c>
      <c r="R27" s="1975" t="s">
        <v>2212</v>
      </c>
      <c r="S27" s="1976"/>
      <c r="T27" s="1977"/>
      <c r="U27" s="1977"/>
      <c r="V27" s="1977"/>
      <c r="W27" s="1977"/>
      <c r="X27" s="1978"/>
      <c r="Y27" s="1975" t="s">
        <v>2212</v>
      </c>
      <c r="Z27" s="1976"/>
      <c r="AA27" s="1977"/>
      <c r="AB27" s="1977"/>
      <c r="AC27" s="1977"/>
      <c r="AD27" s="1977"/>
      <c r="AE27" s="1978"/>
      <c r="AF27" s="1965"/>
      <c r="AG27" s="2623">
        <v>1</v>
      </c>
      <c r="AH27" s="2626" t="s">
        <v>2240</v>
      </c>
      <c r="AI27" s="1975" t="s">
        <v>2212</v>
      </c>
      <c r="AJ27" s="1976"/>
      <c r="AK27" s="1977"/>
      <c r="AL27" s="1977"/>
      <c r="AM27" s="1977"/>
      <c r="AN27" s="1977"/>
      <c r="AO27" s="1977"/>
      <c r="AP27" s="1975" t="s">
        <v>2212</v>
      </c>
      <c r="AQ27" s="1976"/>
      <c r="AR27" s="1977"/>
      <c r="AS27" s="1977"/>
      <c r="AT27" s="1977"/>
      <c r="AU27" s="1977"/>
      <c r="AV27" s="1978"/>
      <c r="AW27" s="1965"/>
      <c r="AX27" s="1965"/>
      <c r="AY27" s="1971"/>
    </row>
    <row r="28" spans="2:51" s="1950" customFormat="1" thickBot="1">
      <c r="B28" s="2624"/>
      <c r="C28" s="2627"/>
      <c r="D28" s="2681"/>
      <c r="E28" s="2638"/>
      <c r="F28" s="2638"/>
      <c r="G28" s="2683"/>
      <c r="H28" s="2068" t="s">
        <v>1729</v>
      </c>
      <c r="I28" s="2069"/>
      <c r="J28" s="2069"/>
      <c r="K28" s="2069"/>
      <c r="L28" s="2069"/>
      <c r="M28" s="2069"/>
      <c r="N28" s="2070"/>
      <c r="O28" s="1965"/>
      <c r="P28" s="2624"/>
      <c r="Q28" s="2627"/>
      <c r="R28" s="1975" t="s">
        <v>1729</v>
      </c>
      <c r="S28" s="1976"/>
      <c r="T28" s="1977"/>
      <c r="U28" s="1977"/>
      <c r="V28" s="1977"/>
      <c r="W28" s="1977"/>
      <c r="X28" s="1978"/>
      <c r="Y28" s="1975" t="s">
        <v>1729</v>
      </c>
      <c r="Z28" s="1976"/>
      <c r="AA28" s="1977"/>
      <c r="AB28" s="1977"/>
      <c r="AC28" s="1977"/>
      <c r="AD28" s="1977"/>
      <c r="AE28" s="1978"/>
      <c r="AF28" s="1965"/>
      <c r="AG28" s="2624"/>
      <c r="AH28" s="2627"/>
      <c r="AI28" s="1975" t="s">
        <v>1729</v>
      </c>
      <c r="AJ28" s="1976"/>
      <c r="AK28" s="1977"/>
      <c r="AL28" s="1977"/>
      <c r="AM28" s="1977"/>
      <c r="AN28" s="1977"/>
      <c r="AO28" s="1977"/>
      <c r="AP28" s="1975" t="s">
        <v>1729</v>
      </c>
      <c r="AQ28" s="1976"/>
      <c r="AR28" s="1977"/>
      <c r="AS28" s="1977"/>
      <c r="AT28" s="1977"/>
      <c r="AU28" s="1977"/>
      <c r="AV28" s="1978"/>
      <c r="AW28" s="1965"/>
      <c r="AX28" s="1965"/>
      <c r="AY28" s="1971"/>
    </row>
    <row r="29" spans="2:51" s="1950" customFormat="1" thickBot="1">
      <c r="B29" s="2624"/>
      <c r="C29" s="2627"/>
      <c r="D29" s="2681" t="s">
        <v>2243</v>
      </c>
      <c r="E29" s="2638"/>
      <c r="F29" s="2638"/>
      <c r="G29" s="2683"/>
      <c r="H29" s="2068" t="s">
        <v>1733</v>
      </c>
      <c r="I29" s="2069"/>
      <c r="J29" s="2069"/>
      <c r="K29" s="2069"/>
      <c r="L29" s="2069"/>
      <c r="M29" s="2069"/>
      <c r="N29" s="2070"/>
      <c r="O29" s="1965"/>
      <c r="P29" s="2624"/>
      <c r="Q29" s="2627"/>
      <c r="R29" s="1975" t="s">
        <v>1733</v>
      </c>
      <c r="S29" s="1976"/>
      <c r="T29" s="1977"/>
      <c r="U29" s="1977"/>
      <c r="V29" s="1977"/>
      <c r="W29" s="1977"/>
      <c r="X29" s="1978"/>
      <c r="Y29" s="1975" t="s">
        <v>1733</v>
      </c>
      <c r="Z29" s="1976"/>
      <c r="AA29" s="1977"/>
      <c r="AB29" s="1977"/>
      <c r="AC29" s="1977"/>
      <c r="AD29" s="1977"/>
      <c r="AE29" s="1978"/>
      <c r="AF29" s="1965"/>
      <c r="AG29" s="2624"/>
      <c r="AH29" s="2627"/>
      <c r="AI29" s="1975" t="s">
        <v>1733</v>
      </c>
      <c r="AJ29" s="1976"/>
      <c r="AK29" s="1977"/>
      <c r="AL29" s="1977"/>
      <c r="AM29" s="1977"/>
      <c r="AN29" s="1977"/>
      <c r="AO29" s="1977"/>
      <c r="AP29" s="1975" t="s">
        <v>1733</v>
      </c>
      <c r="AQ29" s="1976"/>
      <c r="AR29" s="1977"/>
      <c r="AS29" s="1977"/>
      <c r="AT29" s="1977"/>
      <c r="AU29" s="1977"/>
      <c r="AV29" s="1978"/>
      <c r="AW29" s="1965"/>
      <c r="AX29" s="1965"/>
      <c r="AY29" s="1971"/>
    </row>
    <row r="30" spans="2:51" s="1950" customFormat="1" thickBot="1">
      <c r="B30" s="2625"/>
      <c r="C30" s="2628"/>
      <c r="D30" s="2682"/>
      <c r="E30" s="2630"/>
      <c r="F30" s="2630"/>
      <c r="G30" s="2683"/>
      <c r="H30" s="2071" t="s">
        <v>1737</v>
      </c>
      <c r="I30" s="2072"/>
      <c r="J30" s="2072"/>
      <c r="K30" s="2072"/>
      <c r="L30" s="2072"/>
      <c r="M30" s="2072"/>
      <c r="N30" s="2073"/>
      <c r="O30" s="1965"/>
      <c r="P30" s="2639"/>
      <c r="Q30" s="2640"/>
      <c r="R30" s="1975" t="s">
        <v>1737</v>
      </c>
      <c r="S30" s="1976"/>
      <c r="T30" s="1977"/>
      <c r="U30" s="1977"/>
      <c r="V30" s="1977"/>
      <c r="W30" s="1977"/>
      <c r="X30" s="1978"/>
      <c r="Y30" s="1975" t="s">
        <v>1737</v>
      </c>
      <c r="Z30" s="1976"/>
      <c r="AA30" s="1977"/>
      <c r="AB30" s="1977"/>
      <c r="AC30" s="1977"/>
      <c r="AD30" s="1977"/>
      <c r="AE30" s="1978"/>
      <c r="AF30" s="1965"/>
      <c r="AG30" s="2639"/>
      <c r="AH30" s="2640"/>
      <c r="AI30" s="1975" t="s">
        <v>1737</v>
      </c>
      <c r="AJ30" s="1976"/>
      <c r="AK30" s="1977"/>
      <c r="AL30" s="1977"/>
      <c r="AM30" s="1977"/>
      <c r="AN30" s="1977"/>
      <c r="AO30" s="1977"/>
      <c r="AP30" s="1975" t="s">
        <v>1737</v>
      </c>
      <c r="AQ30" s="1976"/>
      <c r="AR30" s="1977"/>
      <c r="AS30" s="1977"/>
      <c r="AT30" s="1977"/>
      <c r="AU30" s="1977"/>
      <c r="AV30" s="1978"/>
      <c r="AW30" s="1965"/>
      <c r="AX30" s="1965"/>
      <c r="AY30" s="1971"/>
    </row>
    <row r="31" spans="2:51" s="1950" customFormat="1" thickBot="1">
      <c r="B31" s="2649">
        <v>7</v>
      </c>
      <c r="C31" s="2636" t="s">
        <v>2244</v>
      </c>
      <c r="D31" s="2681" t="s">
        <v>2235</v>
      </c>
      <c r="E31" s="2629" t="s">
        <v>2241</v>
      </c>
      <c r="F31" s="2629" t="s">
        <v>2237</v>
      </c>
      <c r="G31" s="2683" t="s">
        <v>2242</v>
      </c>
      <c r="H31" s="1970" t="s">
        <v>2212</v>
      </c>
      <c r="I31" s="1967"/>
      <c r="J31" s="1967"/>
      <c r="K31" s="1967"/>
      <c r="L31" s="1967"/>
      <c r="M31" s="1967"/>
      <c r="N31" s="1968"/>
      <c r="O31" s="1965"/>
      <c r="P31" s="2623">
        <v>7</v>
      </c>
      <c r="Q31" s="2626" t="s">
        <v>2244</v>
      </c>
      <c r="R31" s="1975" t="s">
        <v>2212</v>
      </c>
      <c r="S31" s="1976"/>
      <c r="T31" s="1977"/>
      <c r="U31" s="1977"/>
      <c r="V31" s="1977"/>
      <c r="W31" s="1977"/>
      <c r="X31" s="1978"/>
      <c r="Y31" s="1975" t="s">
        <v>2212</v>
      </c>
      <c r="Z31" s="1977"/>
      <c r="AA31" s="1977"/>
      <c r="AB31" s="1977"/>
      <c r="AC31" s="1977"/>
      <c r="AD31" s="1977"/>
      <c r="AE31" s="1978"/>
      <c r="AF31" s="1965"/>
      <c r="AG31" s="2623">
        <v>7</v>
      </c>
      <c r="AH31" s="2626" t="s">
        <v>2244</v>
      </c>
      <c r="AI31" s="1975" t="s">
        <v>2212</v>
      </c>
      <c r="AJ31" s="1976"/>
      <c r="AK31" s="1977"/>
      <c r="AL31" s="1977"/>
      <c r="AM31" s="1977"/>
      <c r="AN31" s="1977"/>
      <c r="AO31" s="1977"/>
      <c r="AP31" s="1975" t="s">
        <v>2212</v>
      </c>
      <c r="AQ31" s="1977"/>
      <c r="AR31" s="1977"/>
      <c r="AS31" s="1977"/>
      <c r="AT31" s="1977"/>
      <c r="AU31" s="1977"/>
      <c r="AV31" s="1978"/>
      <c r="AW31" s="1965"/>
      <c r="AX31" s="1965"/>
      <c r="AY31" s="1971"/>
    </row>
    <row r="32" spans="2:51" s="1950" customFormat="1" thickBot="1">
      <c r="B32" s="2624"/>
      <c r="C32" s="2627"/>
      <c r="D32" s="2681"/>
      <c r="E32" s="2638"/>
      <c r="F32" s="2638"/>
      <c r="G32" s="2683"/>
      <c r="H32" s="2068" t="s">
        <v>1729</v>
      </c>
      <c r="I32" s="2069"/>
      <c r="J32" s="2069"/>
      <c r="K32" s="2069"/>
      <c r="L32" s="2069"/>
      <c r="M32" s="2069"/>
      <c r="N32" s="2070"/>
      <c r="O32" s="1965"/>
      <c r="P32" s="2624"/>
      <c r="Q32" s="2627"/>
      <c r="R32" s="1975" t="s">
        <v>1729</v>
      </c>
      <c r="S32" s="1976"/>
      <c r="T32" s="1977"/>
      <c r="U32" s="1977"/>
      <c r="V32" s="1977"/>
      <c r="W32" s="1977"/>
      <c r="X32" s="1978"/>
      <c r="Y32" s="1975" t="s">
        <v>1729</v>
      </c>
      <c r="Z32" s="1977"/>
      <c r="AA32" s="1977"/>
      <c r="AB32" s="1977"/>
      <c r="AC32" s="1977"/>
      <c r="AD32" s="1977"/>
      <c r="AE32" s="1978"/>
      <c r="AF32" s="1965"/>
      <c r="AG32" s="2624"/>
      <c r="AH32" s="2627"/>
      <c r="AI32" s="1975" t="s">
        <v>1729</v>
      </c>
      <c r="AJ32" s="1976"/>
      <c r="AK32" s="1977"/>
      <c r="AL32" s="1977"/>
      <c r="AM32" s="1977"/>
      <c r="AN32" s="1977"/>
      <c r="AO32" s="1977"/>
      <c r="AP32" s="1975" t="s">
        <v>1729</v>
      </c>
      <c r="AQ32" s="1977"/>
      <c r="AR32" s="1977"/>
      <c r="AS32" s="1977"/>
      <c r="AT32" s="1977"/>
      <c r="AU32" s="1977"/>
      <c r="AV32" s="1978"/>
      <c r="AW32" s="1965"/>
      <c r="AX32" s="1965"/>
      <c r="AY32" s="1971"/>
    </row>
    <row r="33" spans="2:51" s="1950" customFormat="1" thickBot="1">
      <c r="B33" s="2624"/>
      <c r="C33" s="2627"/>
      <c r="D33" s="2681" t="s">
        <v>2243</v>
      </c>
      <c r="E33" s="2638"/>
      <c r="F33" s="2638"/>
      <c r="G33" s="2683"/>
      <c r="H33" s="2068" t="s">
        <v>1733</v>
      </c>
      <c r="I33" s="2069"/>
      <c r="J33" s="2069"/>
      <c r="K33" s="2069"/>
      <c r="L33" s="2069"/>
      <c r="M33" s="2069"/>
      <c r="N33" s="2070"/>
      <c r="O33" s="1965"/>
      <c r="P33" s="2624"/>
      <c r="Q33" s="2627"/>
      <c r="R33" s="1975" t="s">
        <v>1733</v>
      </c>
      <c r="S33" s="1976"/>
      <c r="T33" s="1977"/>
      <c r="U33" s="1977"/>
      <c r="V33" s="1977"/>
      <c r="W33" s="1977"/>
      <c r="X33" s="1978"/>
      <c r="Y33" s="1975" t="s">
        <v>1733</v>
      </c>
      <c r="Z33" s="1977"/>
      <c r="AA33" s="1977"/>
      <c r="AB33" s="1977"/>
      <c r="AC33" s="1977"/>
      <c r="AD33" s="1977"/>
      <c r="AE33" s="1978"/>
      <c r="AF33" s="1965"/>
      <c r="AG33" s="2624"/>
      <c r="AH33" s="2627"/>
      <c r="AI33" s="1975" t="s">
        <v>1733</v>
      </c>
      <c r="AJ33" s="1976"/>
      <c r="AK33" s="1977"/>
      <c r="AL33" s="1977"/>
      <c r="AM33" s="1977"/>
      <c r="AN33" s="1977"/>
      <c r="AO33" s="1977"/>
      <c r="AP33" s="1975" t="s">
        <v>1733</v>
      </c>
      <c r="AQ33" s="1977"/>
      <c r="AR33" s="1977"/>
      <c r="AS33" s="1977"/>
      <c r="AT33" s="1977"/>
      <c r="AU33" s="1977"/>
      <c r="AV33" s="1978"/>
      <c r="AW33" s="1965"/>
      <c r="AX33" s="1965"/>
      <c r="AY33" s="1971"/>
    </row>
    <row r="34" spans="2:51" s="1950" customFormat="1" thickBot="1">
      <c r="B34" s="2625"/>
      <c r="C34" s="2628"/>
      <c r="D34" s="2629"/>
      <c r="E34" s="2638"/>
      <c r="F34" s="2638"/>
      <c r="G34" s="2683"/>
      <c r="H34" s="2074" t="s">
        <v>1737</v>
      </c>
      <c r="I34" s="2075"/>
      <c r="J34" s="2075"/>
      <c r="K34" s="2075"/>
      <c r="L34" s="2075"/>
      <c r="M34" s="2075"/>
      <c r="N34" s="2076"/>
      <c r="O34" s="1965"/>
      <c r="P34" s="2639"/>
      <c r="Q34" s="2640"/>
      <c r="R34" s="1975" t="s">
        <v>1737</v>
      </c>
      <c r="S34" s="1976"/>
      <c r="T34" s="1977"/>
      <c r="U34" s="1977"/>
      <c r="V34" s="1977"/>
      <c r="W34" s="1977"/>
      <c r="X34" s="1978"/>
      <c r="Y34" s="1975" t="s">
        <v>1737</v>
      </c>
      <c r="Z34" s="1977"/>
      <c r="AA34" s="1977"/>
      <c r="AB34" s="1977"/>
      <c r="AC34" s="1977"/>
      <c r="AD34" s="1977"/>
      <c r="AE34" s="1978"/>
      <c r="AF34" s="1965"/>
      <c r="AG34" s="2639"/>
      <c r="AH34" s="2640"/>
      <c r="AI34" s="1975" t="s">
        <v>1737</v>
      </c>
      <c r="AJ34" s="1976"/>
      <c r="AK34" s="1977"/>
      <c r="AL34" s="1977"/>
      <c r="AM34" s="1977"/>
      <c r="AN34" s="1977"/>
      <c r="AO34" s="1977"/>
      <c r="AP34" s="1975" t="s">
        <v>1737</v>
      </c>
      <c r="AQ34" s="1977"/>
      <c r="AR34" s="1977"/>
      <c r="AS34" s="1977"/>
      <c r="AT34" s="1977"/>
      <c r="AU34" s="1977"/>
      <c r="AV34" s="1978"/>
      <c r="AW34" s="1965"/>
      <c r="AX34" s="1965"/>
      <c r="AY34" s="1971"/>
    </row>
    <row r="35" spans="2:51" s="1950" customFormat="1" thickBot="1">
      <c r="B35" s="2649">
        <v>8</v>
      </c>
      <c r="C35" s="2636" t="s">
        <v>2245</v>
      </c>
      <c r="D35" s="2684" t="s">
        <v>2235</v>
      </c>
      <c r="E35" s="2637" t="s">
        <v>2241</v>
      </c>
      <c r="F35" s="2637" t="s">
        <v>2237</v>
      </c>
      <c r="G35" s="2683" t="s">
        <v>2242</v>
      </c>
      <c r="H35" s="2068" t="s">
        <v>2212</v>
      </c>
      <c r="I35" s="2069"/>
      <c r="J35" s="2069"/>
      <c r="K35" s="2069"/>
      <c r="L35" s="2069"/>
      <c r="M35" s="2069"/>
      <c r="N35" s="2070"/>
      <c r="O35" s="1965"/>
      <c r="P35" s="2623">
        <v>8</v>
      </c>
      <c r="Q35" s="2626" t="s">
        <v>2245</v>
      </c>
      <c r="R35" s="1975" t="s">
        <v>2212</v>
      </c>
      <c r="S35" s="1976"/>
      <c r="T35" s="1977"/>
      <c r="U35" s="1977"/>
      <c r="V35" s="1977"/>
      <c r="W35" s="1977"/>
      <c r="X35" s="1978"/>
      <c r="Y35" s="1975" t="s">
        <v>2212</v>
      </c>
      <c r="Z35" s="1976"/>
      <c r="AA35" s="1977"/>
      <c r="AB35" s="1977"/>
      <c r="AC35" s="1977"/>
      <c r="AD35" s="1977"/>
      <c r="AE35" s="1978"/>
      <c r="AF35" s="1965"/>
      <c r="AG35" s="2623">
        <v>8</v>
      </c>
      <c r="AH35" s="2626" t="s">
        <v>2245</v>
      </c>
      <c r="AI35" s="1975" t="s">
        <v>2212</v>
      </c>
      <c r="AJ35" s="1976"/>
      <c r="AK35" s="1977"/>
      <c r="AL35" s="1977"/>
      <c r="AM35" s="1977"/>
      <c r="AN35" s="1977"/>
      <c r="AO35" s="1977"/>
      <c r="AP35" s="1975" t="s">
        <v>2212</v>
      </c>
      <c r="AQ35" s="1976"/>
      <c r="AR35" s="1977"/>
      <c r="AS35" s="1977"/>
      <c r="AT35" s="1977"/>
      <c r="AU35" s="1977"/>
      <c r="AV35" s="1978"/>
      <c r="AW35" s="1965"/>
      <c r="AX35" s="1965"/>
      <c r="AY35" s="1971"/>
    </row>
    <row r="36" spans="2:51" s="1950" customFormat="1" thickBot="1">
      <c r="B36" s="2624"/>
      <c r="C36" s="2627"/>
      <c r="D36" s="2681"/>
      <c r="E36" s="2638"/>
      <c r="F36" s="2638"/>
      <c r="G36" s="2683"/>
      <c r="H36" s="2068" t="s">
        <v>1729</v>
      </c>
      <c r="I36" s="2069"/>
      <c r="J36" s="2069"/>
      <c r="K36" s="2069"/>
      <c r="L36" s="2069"/>
      <c r="M36" s="2069"/>
      <c r="N36" s="2070"/>
      <c r="O36" s="1965"/>
      <c r="P36" s="2624"/>
      <c r="Q36" s="2627"/>
      <c r="R36" s="1975" t="s">
        <v>1729</v>
      </c>
      <c r="S36" s="1976"/>
      <c r="T36" s="1977"/>
      <c r="U36" s="1977"/>
      <c r="V36" s="1977"/>
      <c r="W36" s="1977"/>
      <c r="X36" s="1978"/>
      <c r="Y36" s="1975" t="s">
        <v>1729</v>
      </c>
      <c r="Z36" s="1976"/>
      <c r="AA36" s="1977"/>
      <c r="AB36" s="1977"/>
      <c r="AC36" s="1977"/>
      <c r="AD36" s="1977"/>
      <c r="AE36" s="1978"/>
      <c r="AF36" s="1965"/>
      <c r="AG36" s="2624"/>
      <c r="AH36" s="2627"/>
      <c r="AI36" s="1975" t="s">
        <v>1729</v>
      </c>
      <c r="AJ36" s="1976"/>
      <c r="AK36" s="1977"/>
      <c r="AL36" s="1977"/>
      <c r="AM36" s="1977"/>
      <c r="AN36" s="1977"/>
      <c r="AO36" s="1977"/>
      <c r="AP36" s="1975" t="s">
        <v>1729</v>
      </c>
      <c r="AQ36" s="1976"/>
      <c r="AR36" s="1977"/>
      <c r="AS36" s="1977"/>
      <c r="AT36" s="1977"/>
      <c r="AU36" s="1977"/>
      <c r="AV36" s="1978"/>
      <c r="AW36" s="1965"/>
      <c r="AX36" s="1965"/>
      <c r="AY36" s="1971"/>
    </row>
    <row r="37" spans="2:51" s="1950" customFormat="1" thickBot="1">
      <c r="B37" s="2624"/>
      <c r="C37" s="2627"/>
      <c r="D37" s="2681" t="s">
        <v>2239</v>
      </c>
      <c r="E37" s="2638"/>
      <c r="F37" s="2638"/>
      <c r="G37" s="2683"/>
      <c r="H37" s="2068" t="s">
        <v>1733</v>
      </c>
      <c r="I37" s="2069"/>
      <c r="J37" s="2069"/>
      <c r="K37" s="2069"/>
      <c r="L37" s="2069"/>
      <c r="M37" s="2069"/>
      <c r="N37" s="2070"/>
      <c r="O37" s="1965"/>
      <c r="P37" s="2624"/>
      <c r="Q37" s="2627"/>
      <c r="R37" s="1975" t="s">
        <v>1733</v>
      </c>
      <c r="S37" s="1976"/>
      <c r="T37" s="1977"/>
      <c r="U37" s="1977"/>
      <c r="V37" s="1977"/>
      <c r="W37" s="1977"/>
      <c r="X37" s="1978"/>
      <c r="Y37" s="1975" t="s">
        <v>1733</v>
      </c>
      <c r="Z37" s="1976"/>
      <c r="AA37" s="1977"/>
      <c r="AB37" s="1977"/>
      <c r="AC37" s="1977"/>
      <c r="AD37" s="1977"/>
      <c r="AE37" s="1978"/>
      <c r="AF37" s="1965"/>
      <c r="AG37" s="2624"/>
      <c r="AH37" s="2627"/>
      <c r="AI37" s="1975" t="s">
        <v>1733</v>
      </c>
      <c r="AJ37" s="1976"/>
      <c r="AK37" s="1977"/>
      <c r="AL37" s="1977"/>
      <c r="AM37" s="1977"/>
      <c r="AN37" s="1977"/>
      <c r="AO37" s="1977"/>
      <c r="AP37" s="1975" t="s">
        <v>1733</v>
      </c>
      <c r="AQ37" s="1976"/>
      <c r="AR37" s="1977"/>
      <c r="AS37" s="1977"/>
      <c r="AT37" s="1977"/>
      <c r="AU37" s="1977"/>
      <c r="AV37" s="1978"/>
      <c r="AW37" s="1965"/>
      <c r="AX37" s="1965"/>
      <c r="AY37" s="1971"/>
    </row>
    <row r="38" spans="2:51" s="1950" customFormat="1" thickBot="1">
      <c r="B38" s="2625"/>
      <c r="C38" s="2628"/>
      <c r="D38" s="2682"/>
      <c r="E38" s="2630"/>
      <c r="F38" s="2630"/>
      <c r="G38" s="2683"/>
      <c r="H38" s="2071" t="s">
        <v>1737</v>
      </c>
      <c r="I38" s="2072"/>
      <c r="J38" s="2072"/>
      <c r="K38" s="2072"/>
      <c r="L38" s="2072"/>
      <c r="M38" s="2072"/>
      <c r="N38" s="2073"/>
      <c r="O38" s="1965"/>
      <c r="P38" s="2639"/>
      <c r="Q38" s="2640"/>
      <c r="R38" s="1975" t="s">
        <v>1737</v>
      </c>
      <c r="S38" s="1976"/>
      <c r="T38" s="1977"/>
      <c r="U38" s="1977"/>
      <c r="V38" s="1977"/>
      <c r="W38" s="1977"/>
      <c r="X38" s="1978"/>
      <c r="Y38" s="1975" t="s">
        <v>1737</v>
      </c>
      <c r="Z38" s="1976"/>
      <c r="AA38" s="1977"/>
      <c r="AB38" s="1977"/>
      <c r="AC38" s="1977"/>
      <c r="AD38" s="1977"/>
      <c r="AE38" s="1978"/>
      <c r="AF38" s="1965"/>
      <c r="AG38" s="2639"/>
      <c r="AH38" s="2640"/>
      <c r="AI38" s="1975" t="s">
        <v>1737</v>
      </c>
      <c r="AJ38" s="1976"/>
      <c r="AK38" s="1977"/>
      <c r="AL38" s="1977"/>
      <c r="AM38" s="1977"/>
      <c r="AN38" s="1977"/>
      <c r="AO38" s="1977"/>
      <c r="AP38" s="1975" t="s">
        <v>1737</v>
      </c>
      <c r="AQ38" s="1976"/>
      <c r="AR38" s="1977"/>
      <c r="AS38" s="1977"/>
      <c r="AT38" s="1977"/>
      <c r="AU38" s="1977"/>
      <c r="AV38" s="1978"/>
      <c r="AW38" s="1965"/>
      <c r="AX38" s="1965"/>
      <c r="AY38" s="1971"/>
    </row>
    <row r="39" spans="2:51" s="1950" customFormat="1" ht="12" customHeight="1" thickBot="1">
      <c r="B39" s="2649">
        <v>16</v>
      </c>
      <c r="C39" s="2636" t="s">
        <v>2248</v>
      </c>
      <c r="D39" s="2681" t="s">
        <v>2235</v>
      </c>
      <c r="E39" s="2629" t="s">
        <v>2241</v>
      </c>
      <c r="F39" s="2629" t="s">
        <v>2237</v>
      </c>
      <c r="G39" s="2683" t="s">
        <v>2242</v>
      </c>
      <c r="H39" s="1970" t="s">
        <v>2212</v>
      </c>
      <c r="I39" s="1967"/>
      <c r="J39" s="1967"/>
      <c r="K39" s="1967"/>
      <c r="L39" s="1967"/>
      <c r="M39" s="1967"/>
      <c r="N39" s="1968"/>
      <c r="O39" s="1965"/>
      <c r="P39" s="2623">
        <v>16</v>
      </c>
      <c r="Q39" s="2626" t="s">
        <v>2248</v>
      </c>
      <c r="R39" s="1975" t="s">
        <v>2212</v>
      </c>
      <c r="S39" s="1976"/>
      <c r="T39" s="1977"/>
      <c r="U39" s="1977"/>
      <c r="V39" s="1977"/>
      <c r="W39" s="1977"/>
      <c r="X39" s="1978"/>
      <c r="Y39" s="1975" t="s">
        <v>2212</v>
      </c>
      <c r="Z39" s="1976"/>
      <c r="AA39" s="1977"/>
      <c r="AB39" s="1977"/>
      <c r="AC39" s="1977"/>
      <c r="AD39" s="1977"/>
      <c r="AE39" s="1978"/>
      <c r="AF39" s="1965"/>
      <c r="AG39" s="2623">
        <v>16</v>
      </c>
      <c r="AH39" s="2626" t="s">
        <v>2248</v>
      </c>
      <c r="AI39" s="1975" t="s">
        <v>2212</v>
      </c>
      <c r="AJ39" s="1976"/>
      <c r="AK39" s="1977"/>
      <c r="AL39" s="1977"/>
      <c r="AM39" s="1977"/>
      <c r="AN39" s="1977"/>
      <c r="AO39" s="1977"/>
      <c r="AP39" s="1975" t="s">
        <v>2212</v>
      </c>
      <c r="AQ39" s="1976"/>
      <c r="AR39" s="1977"/>
      <c r="AS39" s="1977"/>
      <c r="AT39" s="1977"/>
      <c r="AU39" s="1977"/>
      <c r="AV39" s="1978"/>
      <c r="AW39" s="1965"/>
      <c r="AX39" s="1965"/>
      <c r="AY39" s="1971"/>
    </row>
    <row r="40" spans="2:51" s="1950" customFormat="1" thickBot="1">
      <c r="B40" s="2624"/>
      <c r="C40" s="2627"/>
      <c r="D40" s="2681"/>
      <c r="E40" s="2638"/>
      <c r="F40" s="2638"/>
      <c r="G40" s="2683"/>
      <c r="H40" s="2068" t="s">
        <v>1729</v>
      </c>
      <c r="I40" s="2069"/>
      <c r="J40" s="2069"/>
      <c r="K40" s="2069"/>
      <c r="L40" s="2069"/>
      <c r="M40" s="2069"/>
      <c r="N40" s="2070"/>
      <c r="O40" s="1965"/>
      <c r="P40" s="2624"/>
      <c r="Q40" s="2627"/>
      <c r="R40" s="1975" t="s">
        <v>1729</v>
      </c>
      <c r="S40" s="1976"/>
      <c r="T40" s="1977"/>
      <c r="U40" s="1977"/>
      <c r="V40" s="1977"/>
      <c r="W40" s="1977"/>
      <c r="X40" s="1978"/>
      <c r="Y40" s="1975" t="s">
        <v>1729</v>
      </c>
      <c r="Z40" s="1976"/>
      <c r="AA40" s="1977"/>
      <c r="AB40" s="1977"/>
      <c r="AC40" s="1977"/>
      <c r="AD40" s="1977"/>
      <c r="AE40" s="1978"/>
      <c r="AF40" s="1965"/>
      <c r="AG40" s="2624"/>
      <c r="AH40" s="2627"/>
      <c r="AI40" s="1975" t="s">
        <v>1729</v>
      </c>
      <c r="AJ40" s="1976"/>
      <c r="AK40" s="1977"/>
      <c r="AL40" s="1977"/>
      <c r="AM40" s="1977"/>
      <c r="AN40" s="1977"/>
      <c r="AO40" s="1977"/>
      <c r="AP40" s="1975" t="s">
        <v>1729</v>
      </c>
      <c r="AQ40" s="1976"/>
      <c r="AR40" s="1977"/>
      <c r="AS40" s="1977"/>
      <c r="AT40" s="1977"/>
      <c r="AU40" s="1977"/>
      <c r="AV40" s="1978"/>
      <c r="AW40" s="1965"/>
      <c r="AX40" s="1965"/>
      <c r="AY40" s="1971"/>
    </row>
    <row r="41" spans="2:51" s="1950" customFormat="1" thickBot="1">
      <c r="B41" s="2624"/>
      <c r="C41" s="2627"/>
      <c r="D41" s="2681" t="s">
        <v>2249</v>
      </c>
      <c r="E41" s="2638"/>
      <c r="F41" s="2638"/>
      <c r="G41" s="2683"/>
      <c r="H41" s="2068" t="s">
        <v>1733</v>
      </c>
      <c r="I41" s="2069"/>
      <c r="J41" s="2069"/>
      <c r="K41" s="2069"/>
      <c r="L41" s="2069"/>
      <c r="M41" s="2069"/>
      <c r="N41" s="2070"/>
      <c r="O41" s="1965"/>
      <c r="P41" s="2624"/>
      <c r="Q41" s="2627"/>
      <c r="R41" s="1975" t="s">
        <v>1733</v>
      </c>
      <c r="S41" s="1976"/>
      <c r="T41" s="1977"/>
      <c r="U41" s="1977"/>
      <c r="V41" s="1977"/>
      <c r="W41" s="1977"/>
      <c r="X41" s="1978"/>
      <c r="Y41" s="1975" t="s">
        <v>1733</v>
      </c>
      <c r="Z41" s="1976"/>
      <c r="AA41" s="1977"/>
      <c r="AB41" s="1977"/>
      <c r="AC41" s="1977"/>
      <c r="AD41" s="1977"/>
      <c r="AE41" s="1978"/>
      <c r="AF41" s="1965"/>
      <c r="AG41" s="2624"/>
      <c r="AH41" s="2627"/>
      <c r="AI41" s="1975" t="s">
        <v>1733</v>
      </c>
      <c r="AJ41" s="1976"/>
      <c r="AK41" s="1977"/>
      <c r="AL41" s="1977"/>
      <c r="AM41" s="1977"/>
      <c r="AN41" s="1977"/>
      <c r="AO41" s="1977"/>
      <c r="AP41" s="1975" t="s">
        <v>1733</v>
      </c>
      <c r="AQ41" s="1976"/>
      <c r="AR41" s="1977"/>
      <c r="AS41" s="1977"/>
      <c r="AT41" s="1977"/>
      <c r="AU41" s="1977"/>
      <c r="AV41" s="1978"/>
      <c r="AW41" s="1965"/>
      <c r="AX41" s="1965"/>
      <c r="AY41" s="1971"/>
    </row>
    <row r="42" spans="2:51" s="1950" customFormat="1" thickBot="1">
      <c r="B42" s="2625"/>
      <c r="C42" s="2628"/>
      <c r="D42" s="2681"/>
      <c r="E42" s="2685"/>
      <c r="F42" s="2685"/>
      <c r="G42" s="2683"/>
      <c r="H42" s="2074" t="s">
        <v>1737</v>
      </c>
      <c r="I42" s="2075"/>
      <c r="J42" s="2075"/>
      <c r="K42" s="2075"/>
      <c r="L42" s="2075"/>
      <c r="M42" s="2075"/>
      <c r="N42" s="2076"/>
      <c r="O42" s="1965"/>
      <c r="P42" s="2639"/>
      <c r="Q42" s="2640"/>
      <c r="R42" s="1975" t="s">
        <v>1737</v>
      </c>
      <c r="S42" s="1976"/>
      <c r="T42" s="1977"/>
      <c r="U42" s="1977"/>
      <c r="V42" s="1977"/>
      <c r="W42" s="1977"/>
      <c r="X42" s="1978"/>
      <c r="Y42" s="1975" t="s">
        <v>1737</v>
      </c>
      <c r="Z42" s="1976"/>
      <c r="AA42" s="1977"/>
      <c r="AB42" s="1977"/>
      <c r="AC42" s="1977"/>
      <c r="AD42" s="1977"/>
      <c r="AE42" s="1978"/>
      <c r="AF42" s="1965"/>
      <c r="AG42" s="2639"/>
      <c r="AH42" s="2640"/>
      <c r="AI42" s="1975" t="s">
        <v>1737</v>
      </c>
      <c r="AJ42" s="1976"/>
      <c r="AK42" s="1977"/>
      <c r="AL42" s="1977"/>
      <c r="AM42" s="1977"/>
      <c r="AN42" s="1977"/>
      <c r="AO42" s="1977"/>
      <c r="AP42" s="1975" t="s">
        <v>1737</v>
      </c>
      <c r="AQ42" s="1976"/>
      <c r="AR42" s="1977"/>
      <c r="AS42" s="1977"/>
      <c r="AT42" s="1977"/>
      <c r="AU42" s="1977"/>
      <c r="AV42" s="1978"/>
      <c r="AW42" s="1965"/>
      <c r="AX42" s="1965"/>
      <c r="AY42" s="1971"/>
    </row>
    <row r="43" spans="2:51" s="1950" customFormat="1" thickBot="1">
      <c r="B43" s="2649">
        <v>17</v>
      </c>
      <c r="C43" s="2636" t="s">
        <v>2250</v>
      </c>
      <c r="D43" s="2684" t="s">
        <v>2235</v>
      </c>
      <c r="E43" s="2637" t="s">
        <v>2241</v>
      </c>
      <c r="F43" s="2637" t="s">
        <v>2237</v>
      </c>
      <c r="G43" s="2683" t="s">
        <v>2242</v>
      </c>
      <c r="H43" s="2068" t="s">
        <v>2212</v>
      </c>
      <c r="I43" s="2069"/>
      <c r="J43" s="2069"/>
      <c r="K43" s="2069"/>
      <c r="L43" s="2069"/>
      <c r="M43" s="2069"/>
      <c r="N43" s="2070"/>
      <c r="O43" s="1965"/>
      <c r="P43" s="2623">
        <v>17</v>
      </c>
      <c r="Q43" s="2626" t="s">
        <v>2250</v>
      </c>
      <c r="R43" s="1975" t="s">
        <v>2212</v>
      </c>
      <c r="S43" s="1976"/>
      <c r="T43" s="1977"/>
      <c r="U43" s="1977"/>
      <c r="V43" s="1977"/>
      <c r="W43" s="1977"/>
      <c r="X43" s="1978"/>
      <c r="Y43" s="1975" t="s">
        <v>2212</v>
      </c>
      <c r="Z43" s="1976"/>
      <c r="AA43" s="1977"/>
      <c r="AB43" s="1977"/>
      <c r="AC43" s="1977"/>
      <c r="AD43" s="1977"/>
      <c r="AE43" s="1978"/>
      <c r="AF43" s="1965"/>
      <c r="AG43" s="2623">
        <v>17</v>
      </c>
      <c r="AH43" s="2626" t="s">
        <v>2250</v>
      </c>
      <c r="AI43" s="1975" t="s">
        <v>2212</v>
      </c>
      <c r="AJ43" s="1976"/>
      <c r="AK43" s="1977"/>
      <c r="AL43" s="1977"/>
      <c r="AM43" s="1977"/>
      <c r="AN43" s="1977"/>
      <c r="AO43" s="1977"/>
      <c r="AP43" s="1975" t="s">
        <v>2212</v>
      </c>
      <c r="AQ43" s="1976"/>
      <c r="AR43" s="1977"/>
      <c r="AS43" s="1977"/>
      <c r="AT43" s="1977"/>
      <c r="AU43" s="1977"/>
      <c r="AV43" s="1978"/>
      <c r="AW43" s="1965"/>
      <c r="AX43" s="1965"/>
      <c r="AY43" s="1971"/>
    </row>
    <row r="44" spans="2:51" s="1950" customFormat="1" thickBot="1">
      <c r="B44" s="2624"/>
      <c r="C44" s="2627"/>
      <c r="D44" s="2681"/>
      <c r="E44" s="2638"/>
      <c r="F44" s="2638"/>
      <c r="G44" s="2683"/>
      <c r="H44" s="2068" t="s">
        <v>1729</v>
      </c>
      <c r="I44" s="2069"/>
      <c r="J44" s="2069"/>
      <c r="K44" s="2069"/>
      <c r="L44" s="2069"/>
      <c r="M44" s="2069"/>
      <c r="N44" s="2070"/>
      <c r="O44" s="1965"/>
      <c r="P44" s="2624"/>
      <c r="Q44" s="2627"/>
      <c r="R44" s="1975" t="s">
        <v>1729</v>
      </c>
      <c r="S44" s="1976"/>
      <c r="T44" s="1977"/>
      <c r="U44" s="1977"/>
      <c r="V44" s="1977"/>
      <c r="W44" s="1977"/>
      <c r="X44" s="1978"/>
      <c r="Y44" s="1975" t="s">
        <v>1729</v>
      </c>
      <c r="Z44" s="1976"/>
      <c r="AA44" s="1977"/>
      <c r="AB44" s="1977"/>
      <c r="AC44" s="1977"/>
      <c r="AD44" s="1977"/>
      <c r="AE44" s="1978"/>
      <c r="AF44" s="1965"/>
      <c r="AG44" s="2624"/>
      <c r="AH44" s="2627"/>
      <c r="AI44" s="1975" t="s">
        <v>1729</v>
      </c>
      <c r="AJ44" s="1976"/>
      <c r="AK44" s="1977"/>
      <c r="AL44" s="1977"/>
      <c r="AM44" s="1977"/>
      <c r="AN44" s="1977"/>
      <c r="AO44" s="1977"/>
      <c r="AP44" s="1975" t="s">
        <v>1729</v>
      </c>
      <c r="AQ44" s="1976"/>
      <c r="AR44" s="1977"/>
      <c r="AS44" s="1977"/>
      <c r="AT44" s="1977"/>
      <c r="AU44" s="1977"/>
      <c r="AV44" s="1978"/>
      <c r="AW44" s="1965"/>
      <c r="AX44" s="1965"/>
      <c r="AY44" s="1971"/>
    </row>
    <row r="45" spans="2:51" s="1950" customFormat="1" thickBot="1">
      <c r="B45" s="2624"/>
      <c r="C45" s="2627"/>
      <c r="D45" s="2681" t="s">
        <v>2239</v>
      </c>
      <c r="E45" s="2638"/>
      <c r="F45" s="2638"/>
      <c r="G45" s="2683"/>
      <c r="H45" s="2068" t="s">
        <v>1733</v>
      </c>
      <c r="I45" s="2069"/>
      <c r="J45" s="2069"/>
      <c r="K45" s="2069"/>
      <c r="L45" s="2069"/>
      <c r="M45" s="2069"/>
      <c r="N45" s="2070"/>
      <c r="O45" s="1965"/>
      <c r="P45" s="2624"/>
      <c r="Q45" s="2627"/>
      <c r="R45" s="1975" t="s">
        <v>1733</v>
      </c>
      <c r="S45" s="1976"/>
      <c r="T45" s="1977"/>
      <c r="U45" s="1977"/>
      <c r="V45" s="1977"/>
      <c r="W45" s="1977"/>
      <c r="X45" s="1978"/>
      <c r="Y45" s="1975" t="s">
        <v>1733</v>
      </c>
      <c r="Z45" s="1976"/>
      <c r="AA45" s="1977"/>
      <c r="AB45" s="1977"/>
      <c r="AC45" s="1977"/>
      <c r="AD45" s="1977"/>
      <c r="AE45" s="1978"/>
      <c r="AF45" s="1965"/>
      <c r="AG45" s="2624"/>
      <c r="AH45" s="2627"/>
      <c r="AI45" s="1975" t="s">
        <v>1733</v>
      </c>
      <c r="AJ45" s="1976"/>
      <c r="AK45" s="1977"/>
      <c r="AL45" s="1977"/>
      <c r="AM45" s="1977"/>
      <c r="AN45" s="1977"/>
      <c r="AO45" s="1977"/>
      <c r="AP45" s="1975" t="s">
        <v>1733</v>
      </c>
      <c r="AQ45" s="1976"/>
      <c r="AR45" s="1977"/>
      <c r="AS45" s="1977"/>
      <c r="AT45" s="1977"/>
      <c r="AU45" s="1977"/>
      <c r="AV45" s="1978"/>
      <c r="AW45" s="1965"/>
      <c r="AX45" s="1965"/>
      <c r="AY45" s="1971"/>
    </row>
    <row r="46" spans="2:51" s="1950" customFormat="1" thickBot="1">
      <c r="B46" s="2625"/>
      <c r="C46" s="2628"/>
      <c r="D46" s="2682"/>
      <c r="E46" s="2630"/>
      <c r="F46" s="2630"/>
      <c r="G46" s="2683"/>
      <c r="H46" s="2071" t="s">
        <v>1737</v>
      </c>
      <c r="I46" s="2072"/>
      <c r="J46" s="2072"/>
      <c r="K46" s="2072"/>
      <c r="L46" s="2072"/>
      <c r="M46" s="2072"/>
      <c r="N46" s="2073"/>
      <c r="O46" s="1965"/>
      <c r="P46" s="2639"/>
      <c r="Q46" s="2640"/>
      <c r="R46" s="1975" t="s">
        <v>1737</v>
      </c>
      <c r="S46" s="1976"/>
      <c r="T46" s="1977"/>
      <c r="U46" s="1977"/>
      <c r="V46" s="1977"/>
      <c r="W46" s="1977"/>
      <c r="X46" s="1978"/>
      <c r="Y46" s="1975" t="s">
        <v>1737</v>
      </c>
      <c r="Z46" s="1976"/>
      <c r="AA46" s="1977"/>
      <c r="AB46" s="1977"/>
      <c r="AC46" s="1977"/>
      <c r="AD46" s="1977"/>
      <c r="AE46" s="1978"/>
      <c r="AF46" s="1965"/>
      <c r="AG46" s="2639"/>
      <c r="AH46" s="2640"/>
      <c r="AI46" s="1975" t="s">
        <v>1737</v>
      </c>
      <c r="AJ46" s="1976"/>
      <c r="AK46" s="1977"/>
      <c r="AL46" s="1977"/>
      <c r="AM46" s="1977"/>
      <c r="AN46" s="1977"/>
      <c r="AO46" s="1977"/>
      <c r="AP46" s="1975" t="s">
        <v>1737</v>
      </c>
      <c r="AQ46" s="1976"/>
      <c r="AR46" s="1977"/>
      <c r="AS46" s="1977"/>
      <c r="AT46" s="1977"/>
      <c r="AU46" s="1977"/>
      <c r="AV46" s="1978"/>
      <c r="AW46" s="1965"/>
      <c r="AX46" s="1965"/>
      <c r="AY46" s="1971"/>
    </row>
    <row r="47" spans="2:51" s="1950" customFormat="1" thickBot="1">
      <c r="B47" s="2649">
        <v>19</v>
      </c>
      <c r="C47" s="2636" t="s">
        <v>2278</v>
      </c>
      <c r="D47" s="2684" t="s">
        <v>2235</v>
      </c>
      <c r="E47" s="2637" t="s">
        <v>2241</v>
      </c>
      <c r="F47" s="2637" t="s">
        <v>2237</v>
      </c>
      <c r="G47" s="2683" t="s">
        <v>2242</v>
      </c>
      <c r="H47" s="1970" t="s">
        <v>2212</v>
      </c>
      <c r="I47" s="1967"/>
      <c r="J47" s="1967"/>
      <c r="K47" s="1967"/>
      <c r="L47" s="1967"/>
      <c r="M47" s="1967"/>
      <c r="N47" s="1968"/>
      <c r="O47" s="1965"/>
      <c r="P47" s="2623">
        <v>19</v>
      </c>
      <c r="Q47" s="2626" t="s">
        <v>2278</v>
      </c>
      <c r="R47" s="1975" t="s">
        <v>2212</v>
      </c>
      <c r="S47" s="1976"/>
      <c r="T47" s="1977"/>
      <c r="U47" s="1977"/>
      <c r="V47" s="1977"/>
      <c r="W47" s="1977"/>
      <c r="X47" s="1978"/>
      <c r="Y47" s="1975" t="s">
        <v>2212</v>
      </c>
      <c r="Z47" s="1976"/>
      <c r="AA47" s="1977"/>
      <c r="AB47" s="1977"/>
      <c r="AC47" s="1977"/>
      <c r="AD47" s="1977"/>
      <c r="AE47" s="1978"/>
      <c r="AF47" s="1965"/>
      <c r="AG47" s="2623">
        <v>19</v>
      </c>
      <c r="AH47" s="2626" t="s">
        <v>2278</v>
      </c>
      <c r="AI47" s="1975" t="s">
        <v>2212</v>
      </c>
      <c r="AJ47" s="1976"/>
      <c r="AK47" s="1977"/>
      <c r="AL47" s="1977"/>
      <c r="AM47" s="1977"/>
      <c r="AN47" s="1977"/>
      <c r="AO47" s="1977"/>
      <c r="AP47" s="1975" t="s">
        <v>2212</v>
      </c>
      <c r="AQ47" s="1976"/>
      <c r="AR47" s="1977"/>
      <c r="AS47" s="1977"/>
      <c r="AT47" s="1977"/>
      <c r="AU47" s="1977"/>
      <c r="AV47" s="1978"/>
      <c r="AW47" s="1965"/>
      <c r="AX47" s="1965"/>
      <c r="AY47" s="1971"/>
    </row>
    <row r="48" spans="2:51" s="1950" customFormat="1" thickBot="1">
      <c r="B48" s="2624"/>
      <c r="C48" s="2627"/>
      <c r="D48" s="2681"/>
      <c r="E48" s="2638"/>
      <c r="F48" s="2638"/>
      <c r="G48" s="2683"/>
      <c r="H48" s="2068" t="s">
        <v>1729</v>
      </c>
      <c r="I48" s="2069"/>
      <c r="J48" s="2069"/>
      <c r="K48" s="2069"/>
      <c r="L48" s="2069"/>
      <c r="M48" s="2069"/>
      <c r="N48" s="2070"/>
      <c r="O48" s="1965"/>
      <c r="P48" s="2624"/>
      <c r="Q48" s="2627"/>
      <c r="R48" s="1975" t="s">
        <v>1729</v>
      </c>
      <c r="S48" s="1976"/>
      <c r="T48" s="1977"/>
      <c r="U48" s="1977"/>
      <c r="V48" s="1977"/>
      <c r="W48" s="1977"/>
      <c r="X48" s="1978"/>
      <c r="Y48" s="1975" t="s">
        <v>1729</v>
      </c>
      <c r="Z48" s="1976"/>
      <c r="AA48" s="1977"/>
      <c r="AB48" s="1977"/>
      <c r="AC48" s="1977"/>
      <c r="AD48" s="1977"/>
      <c r="AE48" s="1978"/>
      <c r="AF48" s="1965"/>
      <c r="AG48" s="2624"/>
      <c r="AH48" s="2627"/>
      <c r="AI48" s="1975" t="s">
        <v>1729</v>
      </c>
      <c r="AJ48" s="1976"/>
      <c r="AK48" s="1977"/>
      <c r="AL48" s="1977"/>
      <c r="AM48" s="1977"/>
      <c r="AN48" s="1977"/>
      <c r="AO48" s="1977"/>
      <c r="AP48" s="1975" t="s">
        <v>1729</v>
      </c>
      <c r="AQ48" s="1976"/>
      <c r="AR48" s="1977"/>
      <c r="AS48" s="1977"/>
      <c r="AT48" s="1977"/>
      <c r="AU48" s="1977"/>
      <c r="AV48" s="1978"/>
      <c r="AW48" s="1965"/>
      <c r="AX48" s="1965"/>
      <c r="AY48" s="1971"/>
    </row>
    <row r="49" spans="2:51" s="1950" customFormat="1" thickBot="1">
      <c r="B49" s="2624"/>
      <c r="C49" s="2627"/>
      <c r="D49" s="2681" t="s">
        <v>2239</v>
      </c>
      <c r="E49" s="2638"/>
      <c r="F49" s="2638"/>
      <c r="G49" s="2683"/>
      <c r="H49" s="2068" t="s">
        <v>1733</v>
      </c>
      <c r="I49" s="2069"/>
      <c r="J49" s="2069"/>
      <c r="K49" s="2069"/>
      <c r="L49" s="2069"/>
      <c r="M49" s="2069"/>
      <c r="N49" s="2070"/>
      <c r="O49" s="1965"/>
      <c r="P49" s="2624"/>
      <c r="Q49" s="2627"/>
      <c r="R49" s="1975" t="s">
        <v>1733</v>
      </c>
      <c r="S49" s="1976"/>
      <c r="T49" s="1977"/>
      <c r="U49" s="1977"/>
      <c r="V49" s="1977"/>
      <c r="W49" s="1977"/>
      <c r="X49" s="1978"/>
      <c r="Y49" s="1975" t="s">
        <v>1733</v>
      </c>
      <c r="Z49" s="1976"/>
      <c r="AA49" s="1977"/>
      <c r="AB49" s="1977"/>
      <c r="AC49" s="1977"/>
      <c r="AD49" s="1977"/>
      <c r="AE49" s="1978"/>
      <c r="AF49" s="1965"/>
      <c r="AG49" s="2624"/>
      <c r="AH49" s="2627"/>
      <c r="AI49" s="1975" t="s">
        <v>1733</v>
      </c>
      <c r="AJ49" s="1976"/>
      <c r="AK49" s="1977"/>
      <c r="AL49" s="1977"/>
      <c r="AM49" s="1977"/>
      <c r="AN49" s="1977"/>
      <c r="AO49" s="1977"/>
      <c r="AP49" s="1975" t="s">
        <v>1733</v>
      </c>
      <c r="AQ49" s="1976"/>
      <c r="AR49" s="1977"/>
      <c r="AS49" s="1977"/>
      <c r="AT49" s="1977"/>
      <c r="AU49" s="1977"/>
      <c r="AV49" s="1978"/>
      <c r="AW49" s="1965"/>
      <c r="AX49" s="1965"/>
      <c r="AY49" s="1971"/>
    </row>
    <row r="50" spans="2:51" s="1950" customFormat="1" thickBot="1">
      <c r="B50" s="2625"/>
      <c r="C50" s="2628"/>
      <c r="D50" s="2682"/>
      <c r="E50" s="2630"/>
      <c r="F50" s="2630"/>
      <c r="G50" s="2683"/>
      <c r="H50" s="2074" t="s">
        <v>1737</v>
      </c>
      <c r="I50" s="2075"/>
      <c r="J50" s="2075"/>
      <c r="K50" s="2075"/>
      <c r="L50" s="2075"/>
      <c r="M50" s="2075"/>
      <c r="N50" s="2076"/>
      <c r="O50" s="1965"/>
      <c r="P50" s="2639"/>
      <c r="Q50" s="2640"/>
      <c r="R50" s="1975" t="s">
        <v>1737</v>
      </c>
      <c r="S50" s="1976"/>
      <c r="T50" s="1977"/>
      <c r="U50" s="1977"/>
      <c r="V50" s="1977"/>
      <c r="W50" s="1977"/>
      <c r="X50" s="1978"/>
      <c r="Y50" s="1975" t="s">
        <v>1737</v>
      </c>
      <c r="Z50" s="1976"/>
      <c r="AA50" s="1977"/>
      <c r="AB50" s="1977"/>
      <c r="AC50" s="1977"/>
      <c r="AD50" s="1977"/>
      <c r="AE50" s="1978"/>
      <c r="AF50" s="1965"/>
      <c r="AG50" s="2639"/>
      <c r="AH50" s="2640"/>
      <c r="AI50" s="1975" t="s">
        <v>1737</v>
      </c>
      <c r="AJ50" s="1976"/>
      <c r="AK50" s="1977"/>
      <c r="AL50" s="1977"/>
      <c r="AM50" s="1977"/>
      <c r="AN50" s="1977"/>
      <c r="AO50" s="1977"/>
      <c r="AP50" s="1975" t="s">
        <v>1737</v>
      </c>
      <c r="AQ50" s="1976"/>
      <c r="AR50" s="1977"/>
      <c r="AS50" s="1977"/>
      <c r="AT50" s="1977"/>
      <c r="AU50" s="1977"/>
      <c r="AV50" s="1978"/>
      <c r="AW50" s="1965"/>
      <c r="AX50" s="1965"/>
      <c r="AY50" s="1971"/>
    </row>
    <row r="51" spans="2:51" s="1950" customFormat="1" ht="12" customHeight="1" thickBot="1">
      <c r="B51" s="2649">
        <v>29</v>
      </c>
      <c r="C51" s="2636" t="s">
        <v>2299</v>
      </c>
      <c r="D51" s="2681" t="s">
        <v>2235</v>
      </c>
      <c r="E51" s="2629" t="s">
        <v>2241</v>
      </c>
      <c r="F51" s="2629" t="s">
        <v>2237</v>
      </c>
      <c r="G51" s="2683" t="s">
        <v>2253</v>
      </c>
      <c r="H51" s="2068" t="s">
        <v>2212</v>
      </c>
      <c r="I51" s="2069"/>
      <c r="J51" s="2069"/>
      <c r="K51" s="2069"/>
      <c r="L51" s="2069"/>
      <c r="M51" s="2069"/>
      <c r="N51" s="2070"/>
      <c r="O51" s="1965"/>
      <c r="P51" s="2623">
        <v>29</v>
      </c>
      <c r="Q51" s="2626" t="s">
        <v>2299</v>
      </c>
      <c r="R51" s="1975" t="s">
        <v>2212</v>
      </c>
      <c r="S51" s="1976"/>
      <c r="T51" s="1977"/>
      <c r="U51" s="1977"/>
      <c r="V51" s="1977"/>
      <c r="W51" s="1977"/>
      <c r="X51" s="1978"/>
      <c r="Y51" s="1975" t="s">
        <v>2212</v>
      </c>
      <c r="Z51" s="1976"/>
      <c r="AA51" s="1977"/>
      <c r="AB51" s="1977"/>
      <c r="AC51" s="1977"/>
      <c r="AD51" s="1977"/>
      <c r="AE51" s="1978"/>
      <c r="AF51" s="1965"/>
      <c r="AG51" s="2623">
        <v>29</v>
      </c>
      <c r="AH51" s="2626" t="s">
        <v>2299</v>
      </c>
      <c r="AI51" s="1975" t="s">
        <v>2212</v>
      </c>
      <c r="AJ51" s="1976"/>
      <c r="AK51" s="1977"/>
      <c r="AL51" s="1977"/>
      <c r="AM51" s="1977"/>
      <c r="AN51" s="1977"/>
      <c r="AO51" s="1977"/>
      <c r="AP51" s="1975" t="s">
        <v>2212</v>
      </c>
      <c r="AQ51" s="1976"/>
      <c r="AR51" s="1977"/>
      <c r="AS51" s="1977"/>
      <c r="AT51" s="1977"/>
      <c r="AU51" s="1977"/>
      <c r="AV51" s="1978"/>
      <c r="AW51" s="1965"/>
      <c r="AX51" s="1965"/>
      <c r="AY51" s="1971"/>
    </row>
    <row r="52" spans="2:51" s="1950" customFormat="1" thickBot="1">
      <c r="B52" s="2624"/>
      <c r="C52" s="2627"/>
      <c r="D52" s="2681"/>
      <c r="E52" s="2638"/>
      <c r="F52" s="2638"/>
      <c r="G52" s="2683"/>
      <c r="H52" s="2068" t="s">
        <v>1729</v>
      </c>
      <c r="I52" s="2069"/>
      <c r="J52" s="2069"/>
      <c r="K52" s="2069"/>
      <c r="L52" s="2069"/>
      <c r="M52" s="2069"/>
      <c r="N52" s="2070"/>
      <c r="O52" s="1965"/>
      <c r="P52" s="2624"/>
      <c r="Q52" s="2627"/>
      <c r="R52" s="1975" t="s">
        <v>1729</v>
      </c>
      <c r="S52" s="1976"/>
      <c r="T52" s="1977"/>
      <c r="U52" s="1977"/>
      <c r="V52" s="1977"/>
      <c r="W52" s="1977"/>
      <c r="X52" s="1978"/>
      <c r="Y52" s="1975" t="s">
        <v>1729</v>
      </c>
      <c r="Z52" s="1976"/>
      <c r="AA52" s="1977"/>
      <c r="AB52" s="1977"/>
      <c r="AC52" s="1977"/>
      <c r="AD52" s="1977"/>
      <c r="AE52" s="1978"/>
      <c r="AF52" s="1965"/>
      <c r="AG52" s="2624"/>
      <c r="AH52" s="2627"/>
      <c r="AI52" s="1975" t="s">
        <v>1729</v>
      </c>
      <c r="AJ52" s="1976"/>
      <c r="AK52" s="1977"/>
      <c r="AL52" s="1977"/>
      <c r="AM52" s="1977"/>
      <c r="AN52" s="1977"/>
      <c r="AO52" s="1977"/>
      <c r="AP52" s="1975" t="s">
        <v>1729</v>
      </c>
      <c r="AQ52" s="1976"/>
      <c r="AR52" s="1977"/>
      <c r="AS52" s="1977"/>
      <c r="AT52" s="1977"/>
      <c r="AU52" s="1977"/>
      <c r="AV52" s="1978"/>
      <c r="AW52" s="1965"/>
      <c r="AX52" s="1965"/>
      <c r="AY52" s="1971"/>
    </row>
    <row r="53" spans="2:51" s="1950" customFormat="1" thickBot="1">
      <c r="B53" s="2624"/>
      <c r="C53" s="2627"/>
      <c r="D53" s="2681" t="s">
        <v>2249</v>
      </c>
      <c r="E53" s="2638"/>
      <c r="F53" s="2638"/>
      <c r="G53" s="2683"/>
      <c r="H53" s="2068" t="s">
        <v>1733</v>
      </c>
      <c r="I53" s="2069"/>
      <c r="J53" s="2069"/>
      <c r="K53" s="2069"/>
      <c r="L53" s="2069"/>
      <c r="M53" s="2069"/>
      <c r="N53" s="2070"/>
      <c r="O53" s="1965"/>
      <c r="P53" s="2624"/>
      <c r="Q53" s="2627"/>
      <c r="R53" s="1975" t="s">
        <v>1733</v>
      </c>
      <c r="S53" s="1976"/>
      <c r="T53" s="1977"/>
      <c r="U53" s="1977"/>
      <c r="V53" s="1977"/>
      <c r="W53" s="1977"/>
      <c r="X53" s="1978"/>
      <c r="Y53" s="1975" t="s">
        <v>1733</v>
      </c>
      <c r="Z53" s="1976"/>
      <c r="AA53" s="1977"/>
      <c r="AB53" s="1977"/>
      <c r="AC53" s="1977"/>
      <c r="AD53" s="1977"/>
      <c r="AE53" s="1978"/>
      <c r="AF53" s="1965"/>
      <c r="AG53" s="2624"/>
      <c r="AH53" s="2627"/>
      <c r="AI53" s="1975" t="s">
        <v>1733</v>
      </c>
      <c r="AJ53" s="1976"/>
      <c r="AK53" s="1977"/>
      <c r="AL53" s="1977"/>
      <c r="AM53" s="1977"/>
      <c r="AN53" s="1977"/>
      <c r="AO53" s="1977"/>
      <c r="AP53" s="1975" t="s">
        <v>1733</v>
      </c>
      <c r="AQ53" s="1976"/>
      <c r="AR53" s="1977"/>
      <c r="AS53" s="1977"/>
      <c r="AT53" s="1977"/>
      <c r="AU53" s="1977"/>
      <c r="AV53" s="1978"/>
      <c r="AW53" s="1965"/>
      <c r="AX53" s="1965"/>
      <c r="AY53" s="1971"/>
    </row>
    <row r="54" spans="2:51" s="1950" customFormat="1" thickBot="1">
      <c r="B54" s="2625"/>
      <c r="C54" s="2628"/>
      <c r="D54" s="2681"/>
      <c r="E54" s="2685"/>
      <c r="F54" s="2685"/>
      <c r="G54" s="2683"/>
      <c r="H54" s="2071" t="s">
        <v>1737</v>
      </c>
      <c r="I54" s="2072"/>
      <c r="J54" s="2072"/>
      <c r="K54" s="2072"/>
      <c r="L54" s="2072"/>
      <c r="M54" s="2072"/>
      <c r="N54" s="2073"/>
      <c r="O54" s="1965"/>
      <c r="P54" s="2639"/>
      <c r="Q54" s="2640"/>
      <c r="R54" s="1975" t="s">
        <v>1737</v>
      </c>
      <c r="S54" s="1976"/>
      <c r="T54" s="1977"/>
      <c r="U54" s="1977"/>
      <c r="V54" s="1977"/>
      <c r="W54" s="1977"/>
      <c r="X54" s="1978"/>
      <c r="Y54" s="1975" t="s">
        <v>1737</v>
      </c>
      <c r="Z54" s="1976"/>
      <c r="AA54" s="1977"/>
      <c r="AB54" s="1977"/>
      <c r="AC54" s="1977"/>
      <c r="AD54" s="1977"/>
      <c r="AE54" s="1978"/>
      <c r="AF54" s="1965"/>
      <c r="AG54" s="2639"/>
      <c r="AH54" s="2640"/>
      <c r="AI54" s="1975" t="s">
        <v>1737</v>
      </c>
      <c r="AJ54" s="1976"/>
      <c r="AK54" s="1977"/>
      <c r="AL54" s="1977"/>
      <c r="AM54" s="1977"/>
      <c r="AN54" s="1977"/>
      <c r="AO54" s="1977"/>
      <c r="AP54" s="1975" t="s">
        <v>1737</v>
      </c>
      <c r="AQ54" s="1976"/>
      <c r="AR54" s="1977"/>
      <c r="AS54" s="1977"/>
      <c r="AT54" s="1977"/>
      <c r="AU54" s="1977"/>
      <c r="AV54" s="1978"/>
      <c r="AW54" s="1965"/>
      <c r="AX54" s="1965"/>
      <c r="AY54" s="1971"/>
    </row>
    <row r="55" spans="2:51" s="1950" customFormat="1" ht="12" customHeight="1" thickBot="1">
      <c r="B55" s="2649">
        <v>30</v>
      </c>
      <c r="C55" s="2636" t="s">
        <v>2300</v>
      </c>
      <c r="D55" s="2684" t="s">
        <v>2235</v>
      </c>
      <c r="E55" s="2637" t="s">
        <v>2241</v>
      </c>
      <c r="F55" s="2637" t="s">
        <v>2237</v>
      </c>
      <c r="G55" s="2683" t="s">
        <v>2253</v>
      </c>
      <c r="H55" s="1970" t="s">
        <v>2212</v>
      </c>
      <c r="I55" s="1967"/>
      <c r="J55" s="1967"/>
      <c r="K55" s="1967"/>
      <c r="L55" s="1967"/>
      <c r="M55" s="1967"/>
      <c r="N55" s="1968"/>
      <c r="O55" s="1965"/>
      <c r="P55" s="2623">
        <v>30</v>
      </c>
      <c r="Q55" s="2626" t="s">
        <v>2300</v>
      </c>
      <c r="R55" s="1975" t="s">
        <v>2212</v>
      </c>
      <c r="S55" s="1976"/>
      <c r="T55" s="1977"/>
      <c r="U55" s="1977"/>
      <c r="V55" s="1977"/>
      <c r="W55" s="1977"/>
      <c r="X55" s="1978"/>
      <c r="Y55" s="1975" t="s">
        <v>2212</v>
      </c>
      <c r="Z55" s="1976"/>
      <c r="AA55" s="1977"/>
      <c r="AB55" s="1977"/>
      <c r="AC55" s="1977"/>
      <c r="AD55" s="1977"/>
      <c r="AE55" s="1978"/>
      <c r="AF55" s="1965"/>
      <c r="AG55" s="2623">
        <v>30</v>
      </c>
      <c r="AH55" s="2626" t="s">
        <v>2300</v>
      </c>
      <c r="AI55" s="1975" t="s">
        <v>2212</v>
      </c>
      <c r="AJ55" s="1976"/>
      <c r="AK55" s="1977"/>
      <c r="AL55" s="1977"/>
      <c r="AM55" s="1977"/>
      <c r="AN55" s="1977"/>
      <c r="AO55" s="1977"/>
      <c r="AP55" s="1975" t="s">
        <v>2212</v>
      </c>
      <c r="AQ55" s="1976"/>
      <c r="AR55" s="1977"/>
      <c r="AS55" s="1977"/>
      <c r="AT55" s="1977"/>
      <c r="AU55" s="1977"/>
      <c r="AV55" s="1978"/>
      <c r="AW55" s="1965"/>
      <c r="AX55" s="1965"/>
      <c r="AY55" s="1971"/>
    </row>
    <row r="56" spans="2:51" s="1950" customFormat="1" thickBot="1">
      <c r="B56" s="2624"/>
      <c r="C56" s="2627"/>
      <c r="D56" s="2681"/>
      <c r="E56" s="2638"/>
      <c r="F56" s="2638"/>
      <c r="G56" s="2683"/>
      <c r="H56" s="2068" t="s">
        <v>1729</v>
      </c>
      <c r="I56" s="2069"/>
      <c r="J56" s="2069"/>
      <c r="K56" s="2069"/>
      <c r="L56" s="2069"/>
      <c r="M56" s="2069"/>
      <c r="N56" s="2070"/>
      <c r="O56" s="1965"/>
      <c r="P56" s="2624"/>
      <c r="Q56" s="2627"/>
      <c r="R56" s="1975" t="s">
        <v>1729</v>
      </c>
      <c r="S56" s="1976"/>
      <c r="T56" s="1977"/>
      <c r="U56" s="1977"/>
      <c r="V56" s="1977"/>
      <c r="W56" s="1977"/>
      <c r="X56" s="1978"/>
      <c r="Y56" s="1975" t="s">
        <v>1729</v>
      </c>
      <c r="Z56" s="1976"/>
      <c r="AA56" s="1977"/>
      <c r="AB56" s="1977"/>
      <c r="AC56" s="1977"/>
      <c r="AD56" s="1977"/>
      <c r="AE56" s="1978"/>
      <c r="AF56" s="1965"/>
      <c r="AG56" s="2624"/>
      <c r="AH56" s="2627"/>
      <c r="AI56" s="1975" t="s">
        <v>1729</v>
      </c>
      <c r="AJ56" s="1976"/>
      <c r="AK56" s="1977"/>
      <c r="AL56" s="1977"/>
      <c r="AM56" s="1977"/>
      <c r="AN56" s="1977"/>
      <c r="AO56" s="1977"/>
      <c r="AP56" s="1975" t="s">
        <v>1729</v>
      </c>
      <c r="AQ56" s="1976"/>
      <c r="AR56" s="1977"/>
      <c r="AS56" s="1977"/>
      <c r="AT56" s="1977"/>
      <c r="AU56" s="1977"/>
      <c r="AV56" s="1978"/>
      <c r="AW56" s="1965"/>
      <c r="AX56" s="1965"/>
      <c r="AY56" s="1971"/>
    </row>
    <row r="57" spans="2:51" s="1950" customFormat="1" thickBot="1">
      <c r="B57" s="2624"/>
      <c r="C57" s="2627"/>
      <c r="D57" s="2681" t="s">
        <v>2239</v>
      </c>
      <c r="E57" s="2638"/>
      <c r="F57" s="2638"/>
      <c r="G57" s="2683"/>
      <c r="H57" s="2068" t="s">
        <v>1733</v>
      </c>
      <c r="I57" s="2069"/>
      <c r="J57" s="2069"/>
      <c r="K57" s="2069"/>
      <c r="L57" s="2069"/>
      <c r="M57" s="2069"/>
      <c r="N57" s="2070"/>
      <c r="O57" s="1965"/>
      <c r="P57" s="2624"/>
      <c r="Q57" s="2627"/>
      <c r="R57" s="1975" t="s">
        <v>1733</v>
      </c>
      <c r="S57" s="1976"/>
      <c r="T57" s="1977"/>
      <c r="U57" s="1977"/>
      <c r="V57" s="1977"/>
      <c r="W57" s="1977"/>
      <c r="X57" s="1978"/>
      <c r="Y57" s="1975" t="s">
        <v>1733</v>
      </c>
      <c r="Z57" s="1976"/>
      <c r="AA57" s="1977"/>
      <c r="AB57" s="1977"/>
      <c r="AC57" s="1977"/>
      <c r="AD57" s="1977"/>
      <c r="AE57" s="1978"/>
      <c r="AF57" s="1965"/>
      <c r="AG57" s="2624"/>
      <c r="AH57" s="2627"/>
      <c r="AI57" s="1975" t="s">
        <v>1733</v>
      </c>
      <c r="AJ57" s="1976"/>
      <c r="AK57" s="1977"/>
      <c r="AL57" s="1977"/>
      <c r="AM57" s="1977"/>
      <c r="AN57" s="1977"/>
      <c r="AO57" s="1977"/>
      <c r="AP57" s="1975" t="s">
        <v>1733</v>
      </c>
      <c r="AQ57" s="1976"/>
      <c r="AR57" s="1977"/>
      <c r="AS57" s="1977"/>
      <c r="AT57" s="1977"/>
      <c r="AU57" s="1977"/>
      <c r="AV57" s="1978"/>
      <c r="AW57" s="1965"/>
      <c r="AX57" s="1965"/>
      <c r="AY57" s="1971"/>
    </row>
    <row r="58" spans="2:51" s="1950" customFormat="1" thickBot="1">
      <c r="B58" s="2625"/>
      <c r="C58" s="2628"/>
      <c r="D58" s="2682"/>
      <c r="E58" s="2630"/>
      <c r="F58" s="2630"/>
      <c r="G58" s="2683"/>
      <c r="H58" s="2071" t="s">
        <v>1737</v>
      </c>
      <c r="I58" s="2075"/>
      <c r="J58" s="2075"/>
      <c r="K58" s="2075"/>
      <c r="L58" s="2075"/>
      <c r="M58" s="2075"/>
      <c r="N58" s="2076"/>
      <c r="O58" s="1965"/>
      <c r="P58" s="2639"/>
      <c r="Q58" s="2640"/>
      <c r="R58" s="1975" t="s">
        <v>1737</v>
      </c>
      <c r="S58" s="1976"/>
      <c r="T58" s="1977"/>
      <c r="U58" s="1977"/>
      <c r="V58" s="1977"/>
      <c r="W58" s="1977"/>
      <c r="X58" s="1978"/>
      <c r="Y58" s="1975" t="s">
        <v>1737</v>
      </c>
      <c r="Z58" s="1976"/>
      <c r="AA58" s="1977"/>
      <c r="AB58" s="1977"/>
      <c r="AC58" s="1977"/>
      <c r="AD58" s="1977"/>
      <c r="AE58" s="1978"/>
      <c r="AF58" s="1965"/>
      <c r="AG58" s="2639"/>
      <c r="AH58" s="2640"/>
      <c r="AI58" s="1975" t="s">
        <v>1737</v>
      </c>
      <c r="AJ58" s="1976"/>
      <c r="AK58" s="1977"/>
      <c r="AL58" s="1977"/>
      <c r="AM58" s="1977"/>
      <c r="AN58" s="1977"/>
      <c r="AO58" s="1977"/>
      <c r="AP58" s="1975" t="s">
        <v>1737</v>
      </c>
      <c r="AQ58" s="1976"/>
      <c r="AR58" s="1977"/>
      <c r="AS58" s="1977"/>
      <c r="AT58" s="1977"/>
      <c r="AU58" s="1977"/>
      <c r="AV58" s="1978"/>
      <c r="AW58" s="1965"/>
      <c r="AX58" s="1965"/>
      <c r="AY58" s="1971"/>
    </row>
    <row r="59" spans="2:51" s="1950" customFormat="1" ht="12" customHeight="1" thickBot="1">
      <c r="B59" s="2649">
        <v>18</v>
      </c>
      <c r="C59" s="2636" t="s">
        <v>2276</v>
      </c>
      <c r="D59" s="2681" t="s">
        <v>2235</v>
      </c>
      <c r="E59" s="2683" t="s">
        <v>1707</v>
      </c>
      <c r="F59" s="2683" t="s">
        <v>2277</v>
      </c>
      <c r="G59" s="2683" t="s">
        <v>2247</v>
      </c>
      <c r="H59" s="1970" t="s">
        <v>2212</v>
      </c>
      <c r="I59" s="2069"/>
      <c r="J59" s="2069"/>
      <c r="K59" s="2069"/>
      <c r="L59" s="2069"/>
      <c r="M59" s="2069"/>
      <c r="N59" s="2070"/>
      <c r="O59" s="1965"/>
      <c r="P59" s="2623">
        <v>18</v>
      </c>
      <c r="Q59" s="2626" t="s">
        <v>2276</v>
      </c>
      <c r="R59" s="1975" t="s">
        <v>2212</v>
      </c>
      <c r="S59" s="1976"/>
      <c r="T59" s="1977"/>
      <c r="U59" s="1977"/>
      <c r="V59" s="1977"/>
      <c r="W59" s="1977"/>
      <c r="X59" s="1978"/>
      <c r="Y59" s="1975" t="s">
        <v>2212</v>
      </c>
      <c r="Z59" s="1976"/>
      <c r="AA59" s="1977"/>
      <c r="AB59" s="1977"/>
      <c r="AC59" s="1977"/>
      <c r="AD59" s="1977"/>
      <c r="AE59" s="1978"/>
      <c r="AF59" s="1965"/>
      <c r="AG59" s="2623">
        <v>18</v>
      </c>
      <c r="AH59" s="2626" t="s">
        <v>2276</v>
      </c>
      <c r="AI59" s="1975" t="s">
        <v>2212</v>
      </c>
      <c r="AJ59" s="1976"/>
      <c r="AK59" s="1977"/>
      <c r="AL59" s="1977"/>
      <c r="AM59" s="1977"/>
      <c r="AN59" s="1977"/>
      <c r="AO59" s="1977"/>
      <c r="AP59" s="1975" t="s">
        <v>2212</v>
      </c>
      <c r="AQ59" s="1976"/>
      <c r="AR59" s="1977"/>
      <c r="AS59" s="1977"/>
      <c r="AT59" s="1977"/>
      <c r="AU59" s="1977"/>
      <c r="AV59" s="1978"/>
      <c r="AW59" s="1965"/>
      <c r="AX59" s="1965"/>
      <c r="AY59" s="1971"/>
    </row>
    <row r="60" spans="2:51" s="1950" customFormat="1" thickBot="1">
      <c r="B60" s="2624"/>
      <c r="C60" s="2627"/>
      <c r="D60" s="2681"/>
      <c r="E60" s="2683"/>
      <c r="F60" s="2683"/>
      <c r="G60" s="2683"/>
      <c r="H60" s="2068" t="s">
        <v>1729</v>
      </c>
      <c r="I60" s="2069"/>
      <c r="J60" s="2069"/>
      <c r="K60" s="2069"/>
      <c r="L60" s="2069"/>
      <c r="M60" s="2069"/>
      <c r="N60" s="2070"/>
      <c r="O60" s="1965"/>
      <c r="P60" s="2624"/>
      <c r="Q60" s="2627"/>
      <c r="R60" s="1975" t="s">
        <v>1729</v>
      </c>
      <c r="S60" s="1976"/>
      <c r="T60" s="1977"/>
      <c r="U60" s="1977"/>
      <c r="V60" s="1977"/>
      <c r="W60" s="1977"/>
      <c r="X60" s="1978"/>
      <c r="Y60" s="1975" t="s">
        <v>1729</v>
      </c>
      <c r="Z60" s="1976"/>
      <c r="AA60" s="1977"/>
      <c r="AB60" s="1977"/>
      <c r="AC60" s="1977"/>
      <c r="AD60" s="1977"/>
      <c r="AE60" s="1978"/>
      <c r="AF60" s="1965"/>
      <c r="AG60" s="2624"/>
      <c r="AH60" s="2627"/>
      <c r="AI60" s="1975" t="s">
        <v>1729</v>
      </c>
      <c r="AJ60" s="1976"/>
      <c r="AK60" s="1977"/>
      <c r="AL60" s="1977"/>
      <c r="AM60" s="1977"/>
      <c r="AN60" s="1977"/>
      <c r="AO60" s="1977"/>
      <c r="AP60" s="1975" t="s">
        <v>1729</v>
      </c>
      <c r="AQ60" s="1976"/>
      <c r="AR60" s="1977"/>
      <c r="AS60" s="1977"/>
      <c r="AT60" s="1977"/>
      <c r="AU60" s="1977"/>
      <c r="AV60" s="1978"/>
      <c r="AW60" s="1965"/>
      <c r="AX60" s="1965"/>
      <c r="AY60" s="1971"/>
    </row>
    <row r="61" spans="2:51" s="1950" customFormat="1" thickBot="1">
      <c r="B61" s="2624"/>
      <c r="C61" s="2627"/>
      <c r="D61" s="2681" t="s">
        <v>2249</v>
      </c>
      <c r="E61" s="2683"/>
      <c r="F61" s="2683"/>
      <c r="G61" s="2683"/>
      <c r="H61" s="2068" t="s">
        <v>1733</v>
      </c>
      <c r="I61" s="2069"/>
      <c r="J61" s="2069"/>
      <c r="K61" s="2069"/>
      <c r="L61" s="2069"/>
      <c r="M61" s="2069"/>
      <c r="N61" s="2070"/>
      <c r="O61" s="1965"/>
      <c r="P61" s="2624"/>
      <c r="Q61" s="2627"/>
      <c r="R61" s="1975" t="s">
        <v>1733</v>
      </c>
      <c r="S61" s="1976"/>
      <c r="T61" s="1977"/>
      <c r="U61" s="1977"/>
      <c r="V61" s="1977"/>
      <c r="W61" s="1977"/>
      <c r="X61" s="1978"/>
      <c r="Y61" s="1975" t="s">
        <v>1733</v>
      </c>
      <c r="Z61" s="1976"/>
      <c r="AA61" s="1977"/>
      <c r="AB61" s="1977"/>
      <c r="AC61" s="1977"/>
      <c r="AD61" s="1977"/>
      <c r="AE61" s="1978"/>
      <c r="AF61" s="1965"/>
      <c r="AG61" s="2624"/>
      <c r="AH61" s="2627"/>
      <c r="AI61" s="1975" t="s">
        <v>1733</v>
      </c>
      <c r="AJ61" s="1976"/>
      <c r="AK61" s="1977"/>
      <c r="AL61" s="1977"/>
      <c r="AM61" s="1977"/>
      <c r="AN61" s="1977"/>
      <c r="AO61" s="1977"/>
      <c r="AP61" s="1975" t="s">
        <v>1733</v>
      </c>
      <c r="AQ61" s="1976"/>
      <c r="AR61" s="1977"/>
      <c r="AS61" s="1977"/>
      <c r="AT61" s="1977"/>
      <c r="AU61" s="1977"/>
      <c r="AV61" s="1978"/>
      <c r="AW61" s="1965"/>
      <c r="AX61" s="1965"/>
      <c r="AY61" s="1971"/>
    </row>
    <row r="62" spans="2:51" s="1950" customFormat="1" thickBot="1">
      <c r="B62" s="2625"/>
      <c r="C62" s="2628"/>
      <c r="D62" s="2682"/>
      <c r="E62" s="2683"/>
      <c r="F62" s="2683"/>
      <c r="G62" s="2683"/>
      <c r="H62" s="2074" t="s">
        <v>1737</v>
      </c>
      <c r="I62" s="2072"/>
      <c r="J62" s="2072"/>
      <c r="K62" s="2072"/>
      <c r="L62" s="2072"/>
      <c r="M62" s="2072"/>
      <c r="N62" s="2073"/>
      <c r="O62" s="1965"/>
      <c r="P62" s="2639"/>
      <c r="Q62" s="2640"/>
      <c r="R62" s="1975" t="s">
        <v>1737</v>
      </c>
      <c r="S62" s="1976"/>
      <c r="T62" s="1977"/>
      <c r="U62" s="1977"/>
      <c r="V62" s="1977"/>
      <c r="W62" s="1977"/>
      <c r="X62" s="1978"/>
      <c r="Y62" s="1975" t="s">
        <v>1737</v>
      </c>
      <c r="Z62" s="1976"/>
      <c r="AA62" s="1977"/>
      <c r="AB62" s="1977"/>
      <c r="AC62" s="1977"/>
      <c r="AD62" s="1977"/>
      <c r="AE62" s="1978"/>
      <c r="AF62" s="1965"/>
      <c r="AG62" s="2639"/>
      <c r="AH62" s="2640"/>
      <c r="AI62" s="1975" t="s">
        <v>1737</v>
      </c>
      <c r="AJ62" s="1976"/>
      <c r="AK62" s="1977"/>
      <c r="AL62" s="1977"/>
      <c r="AM62" s="1977"/>
      <c r="AN62" s="1977"/>
      <c r="AO62" s="1977"/>
      <c r="AP62" s="1975" t="s">
        <v>1737</v>
      </c>
      <c r="AQ62" s="1976"/>
      <c r="AR62" s="1977"/>
      <c r="AS62" s="1977"/>
      <c r="AT62" s="1977"/>
      <c r="AU62" s="1977"/>
      <c r="AV62" s="1978"/>
      <c r="AW62" s="1965"/>
      <c r="AX62" s="1965"/>
      <c r="AY62" s="1971"/>
    </row>
    <row r="63" spans="2:51" s="1950" customFormat="1" ht="12" customHeight="1" thickBot="1">
      <c r="B63" s="2649">
        <v>21</v>
      </c>
      <c r="C63" s="2636" t="s">
        <v>2301</v>
      </c>
      <c r="D63" s="2681" t="s">
        <v>2235</v>
      </c>
      <c r="E63" s="2683" t="s">
        <v>1707</v>
      </c>
      <c r="F63" s="2683" t="s">
        <v>2237</v>
      </c>
      <c r="G63" s="2683" t="s">
        <v>2280</v>
      </c>
      <c r="H63" s="2068" t="s">
        <v>2212</v>
      </c>
      <c r="I63" s="1967"/>
      <c r="J63" s="1967"/>
      <c r="K63" s="1967"/>
      <c r="L63" s="1967"/>
      <c r="M63" s="1967"/>
      <c r="N63" s="1968"/>
      <c r="O63" s="1965"/>
      <c r="P63" s="2623">
        <v>21</v>
      </c>
      <c r="Q63" s="2626" t="s">
        <v>2301</v>
      </c>
      <c r="R63" s="1975" t="s">
        <v>2212</v>
      </c>
      <c r="S63" s="1976"/>
      <c r="T63" s="1977"/>
      <c r="U63" s="1977"/>
      <c r="V63" s="1977"/>
      <c r="W63" s="1977"/>
      <c r="X63" s="1978"/>
      <c r="Y63" s="1975" t="s">
        <v>2212</v>
      </c>
      <c r="Z63" s="1976"/>
      <c r="AA63" s="1977"/>
      <c r="AB63" s="1977"/>
      <c r="AC63" s="1977"/>
      <c r="AD63" s="1977"/>
      <c r="AE63" s="1978"/>
      <c r="AF63" s="1965"/>
      <c r="AG63" s="2623">
        <v>21</v>
      </c>
      <c r="AH63" s="2626" t="s">
        <v>2301</v>
      </c>
      <c r="AI63" s="1975" t="s">
        <v>2212</v>
      </c>
      <c r="AJ63" s="1976"/>
      <c r="AK63" s="1977"/>
      <c r="AL63" s="1977"/>
      <c r="AM63" s="1977"/>
      <c r="AN63" s="1977"/>
      <c r="AO63" s="1977"/>
      <c r="AP63" s="1975" t="s">
        <v>2212</v>
      </c>
      <c r="AQ63" s="1976"/>
      <c r="AR63" s="1977"/>
      <c r="AS63" s="1977"/>
      <c r="AT63" s="1977"/>
      <c r="AU63" s="1977"/>
      <c r="AV63" s="1978"/>
      <c r="AW63" s="1965"/>
      <c r="AX63" s="1965"/>
      <c r="AY63" s="1971"/>
    </row>
    <row r="64" spans="2:51" s="1950" customFormat="1" thickBot="1">
      <c r="B64" s="2624"/>
      <c r="C64" s="2627"/>
      <c r="D64" s="2681"/>
      <c r="E64" s="2683"/>
      <c r="F64" s="2683"/>
      <c r="G64" s="2683"/>
      <c r="H64" s="2068" t="s">
        <v>1729</v>
      </c>
      <c r="I64" s="2069"/>
      <c r="J64" s="2069"/>
      <c r="K64" s="2069"/>
      <c r="L64" s="2069"/>
      <c r="M64" s="2069"/>
      <c r="N64" s="2070"/>
      <c r="O64" s="1965"/>
      <c r="P64" s="2624"/>
      <c r="Q64" s="2627"/>
      <c r="R64" s="1975" t="s">
        <v>1729</v>
      </c>
      <c r="S64" s="1976"/>
      <c r="T64" s="1977"/>
      <c r="U64" s="1977"/>
      <c r="V64" s="1977"/>
      <c r="W64" s="1977"/>
      <c r="X64" s="1978"/>
      <c r="Y64" s="1975" t="s">
        <v>1729</v>
      </c>
      <c r="Z64" s="1976"/>
      <c r="AA64" s="1977"/>
      <c r="AB64" s="1977"/>
      <c r="AC64" s="1977"/>
      <c r="AD64" s="1977"/>
      <c r="AE64" s="1978"/>
      <c r="AF64" s="1965"/>
      <c r="AG64" s="2624"/>
      <c r="AH64" s="2627"/>
      <c r="AI64" s="1975" t="s">
        <v>1729</v>
      </c>
      <c r="AJ64" s="1976"/>
      <c r="AK64" s="1977"/>
      <c r="AL64" s="1977"/>
      <c r="AM64" s="1977"/>
      <c r="AN64" s="1977"/>
      <c r="AO64" s="1977"/>
      <c r="AP64" s="1975" t="s">
        <v>1729</v>
      </c>
      <c r="AQ64" s="1976"/>
      <c r="AR64" s="1977"/>
      <c r="AS64" s="1977"/>
      <c r="AT64" s="1977"/>
      <c r="AU64" s="1977"/>
      <c r="AV64" s="1978"/>
      <c r="AW64" s="1965"/>
      <c r="AX64" s="1965"/>
      <c r="AY64" s="1971"/>
    </row>
    <row r="65" spans="2:51" s="1950" customFormat="1" thickBot="1">
      <c r="B65" s="2624"/>
      <c r="C65" s="2627"/>
      <c r="D65" s="2681" t="s">
        <v>2249</v>
      </c>
      <c r="E65" s="2683"/>
      <c r="F65" s="2683"/>
      <c r="G65" s="2683"/>
      <c r="H65" s="2068" t="s">
        <v>1733</v>
      </c>
      <c r="I65" s="2069"/>
      <c r="J65" s="2069"/>
      <c r="K65" s="2069"/>
      <c r="L65" s="2069"/>
      <c r="M65" s="2069"/>
      <c r="N65" s="2070"/>
      <c r="O65" s="1965"/>
      <c r="P65" s="2624"/>
      <c r="Q65" s="2627"/>
      <c r="R65" s="1975" t="s">
        <v>1733</v>
      </c>
      <c r="S65" s="1976"/>
      <c r="T65" s="1977"/>
      <c r="U65" s="1977"/>
      <c r="V65" s="1977"/>
      <c r="W65" s="1977"/>
      <c r="X65" s="1978"/>
      <c r="Y65" s="1975" t="s">
        <v>1733</v>
      </c>
      <c r="Z65" s="1976"/>
      <c r="AA65" s="1977"/>
      <c r="AB65" s="1977"/>
      <c r="AC65" s="1977"/>
      <c r="AD65" s="1977"/>
      <c r="AE65" s="1978"/>
      <c r="AF65" s="1965"/>
      <c r="AG65" s="2624"/>
      <c r="AH65" s="2627"/>
      <c r="AI65" s="1975" t="s">
        <v>1733</v>
      </c>
      <c r="AJ65" s="1976"/>
      <c r="AK65" s="1977"/>
      <c r="AL65" s="1977"/>
      <c r="AM65" s="1977"/>
      <c r="AN65" s="1977"/>
      <c r="AO65" s="1977"/>
      <c r="AP65" s="1975" t="s">
        <v>1733</v>
      </c>
      <c r="AQ65" s="1976"/>
      <c r="AR65" s="1977"/>
      <c r="AS65" s="1977"/>
      <c r="AT65" s="1977"/>
      <c r="AU65" s="1977"/>
      <c r="AV65" s="1978"/>
      <c r="AW65" s="1965"/>
      <c r="AX65" s="1965"/>
      <c r="AY65" s="1971"/>
    </row>
    <row r="66" spans="2:51" s="1950" customFormat="1" thickBot="1">
      <c r="B66" s="2625"/>
      <c r="C66" s="2628"/>
      <c r="D66" s="2682"/>
      <c r="E66" s="2683"/>
      <c r="F66" s="2683"/>
      <c r="G66" s="2683"/>
      <c r="H66" s="2071" t="s">
        <v>1737</v>
      </c>
      <c r="I66" s="2075"/>
      <c r="J66" s="2075"/>
      <c r="K66" s="2075"/>
      <c r="L66" s="2075"/>
      <c r="M66" s="2075"/>
      <c r="N66" s="2076"/>
      <c r="O66" s="1965"/>
      <c r="P66" s="2639"/>
      <c r="Q66" s="2640"/>
      <c r="R66" s="1975" t="s">
        <v>1737</v>
      </c>
      <c r="S66" s="1976"/>
      <c r="T66" s="1977"/>
      <c r="U66" s="1977"/>
      <c r="V66" s="1977"/>
      <c r="W66" s="1977"/>
      <c r="X66" s="1978"/>
      <c r="Y66" s="1975" t="s">
        <v>1737</v>
      </c>
      <c r="Z66" s="1976"/>
      <c r="AA66" s="1977"/>
      <c r="AB66" s="1977"/>
      <c r="AC66" s="1977"/>
      <c r="AD66" s="1977"/>
      <c r="AE66" s="1978"/>
      <c r="AF66" s="1965"/>
      <c r="AG66" s="2639"/>
      <c r="AH66" s="2640"/>
      <c r="AI66" s="1975" t="s">
        <v>1737</v>
      </c>
      <c r="AJ66" s="1976"/>
      <c r="AK66" s="1977"/>
      <c r="AL66" s="1977"/>
      <c r="AM66" s="1977"/>
      <c r="AN66" s="1977"/>
      <c r="AO66" s="1977"/>
      <c r="AP66" s="1975" t="s">
        <v>1737</v>
      </c>
      <c r="AQ66" s="1976"/>
      <c r="AR66" s="1977"/>
      <c r="AS66" s="1977"/>
      <c r="AT66" s="1977"/>
      <c r="AU66" s="1977"/>
      <c r="AV66" s="1978"/>
      <c r="AW66" s="1965"/>
      <c r="AX66" s="1965"/>
      <c r="AY66" s="1971"/>
    </row>
    <row r="67" spans="2:51" s="1950" customFormat="1" ht="12" customHeight="1" thickBot="1">
      <c r="B67" s="2649">
        <v>22</v>
      </c>
      <c r="C67" s="2636" t="s">
        <v>2252</v>
      </c>
      <c r="D67" s="2681" t="s">
        <v>2235</v>
      </c>
      <c r="E67" s="2683" t="s">
        <v>1707</v>
      </c>
      <c r="F67" s="2683" t="s">
        <v>2237</v>
      </c>
      <c r="G67" s="2683" t="s">
        <v>2253</v>
      </c>
      <c r="H67" s="1970" t="s">
        <v>2212</v>
      </c>
      <c r="I67" s="2069"/>
      <c r="J67" s="2069"/>
      <c r="K67" s="2069"/>
      <c r="L67" s="2069"/>
      <c r="M67" s="2069"/>
      <c r="N67" s="2070"/>
      <c r="O67" s="1965"/>
      <c r="P67" s="2623">
        <v>22</v>
      </c>
      <c r="Q67" s="2626" t="s">
        <v>2252</v>
      </c>
      <c r="R67" s="1975" t="s">
        <v>2212</v>
      </c>
      <c r="S67" s="1976"/>
      <c r="T67" s="1977"/>
      <c r="U67" s="1977"/>
      <c r="V67" s="1977"/>
      <c r="W67" s="1977"/>
      <c r="X67" s="1978"/>
      <c r="Y67" s="1975" t="s">
        <v>2212</v>
      </c>
      <c r="Z67" s="1976"/>
      <c r="AA67" s="1977"/>
      <c r="AB67" s="1977"/>
      <c r="AC67" s="1977"/>
      <c r="AD67" s="1977"/>
      <c r="AE67" s="1978"/>
      <c r="AF67" s="1965"/>
      <c r="AG67" s="2623">
        <v>22</v>
      </c>
      <c r="AH67" s="2626" t="s">
        <v>2252</v>
      </c>
      <c r="AI67" s="1975" t="s">
        <v>2212</v>
      </c>
      <c r="AJ67" s="1976"/>
      <c r="AK67" s="1977"/>
      <c r="AL67" s="1977"/>
      <c r="AM67" s="1977"/>
      <c r="AN67" s="1977"/>
      <c r="AO67" s="1977"/>
      <c r="AP67" s="1975" t="s">
        <v>2212</v>
      </c>
      <c r="AQ67" s="1976"/>
      <c r="AR67" s="1977"/>
      <c r="AS67" s="1977"/>
      <c r="AT67" s="1977"/>
      <c r="AU67" s="1977"/>
      <c r="AV67" s="1978"/>
      <c r="AW67" s="1965"/>
      <c r="AX67" s="1965"/>
      <c r="AY67" s="1971"/>
    </row>
    <row r="68" spans="2:51" s="1950" customFormat="1" thickBot="1">
      <c r="B68" s="2624"/>
      <c r="C68" s="2627"/>
      <c r="D68" s="2681"/>
      <c r="E68" s="2683"/>
      <c r="F68" s="2683"/>
      <c r="G68" s="2683"/>
      <c r="H68" s="2068" t="s">
        <v>1729</v>
      </c>
      <c r="I68" s="2069"/>
      <c r="J68" s="2069"/>
      <c r="K68" s="2069"/>
      <c r="L68" s="2069"/>
      <c r="M68" s="2069"/>
      <c r="N68" s="2070"/>
      <c r="O68" s="1965"/>
      <c r="P68" s="2624"/>
      <c r="Q68" s="2627"/>
      <c r="R68" s="1975" t="s">
        <v>1729</v>
      </c>
      <c r="S68" s="1976"/>
      <c r="T68" s="1977"/>
      <c r="U68" s="1977"/>
      <c r="V68" s="1977"/>
      <c r="W68" s="1977"/>
      <c r="X68" s="1978"/>
      <c r="Y68" s="1975" t="s">
        <v>1729</v>
      </c>
      <c r="Z68" s="1976"/>
      <c r="AA68" s="1977"/>
      <c r="AB68" s="1977"/>
      <c r="AC68" s="1977"/>
      <c r="AD68" s="1977"/>
      <c r="AE68" s="1978"/>
      <c r="AF68" s="1965"/>
      <c r="AG68" s="2624"/>
      <c r="AH68" s="2627"/>
      <c r="AI68" s="1975" t="s">
        <v>1729</v>
      </c>
      <c r="AJ68" s="1976"/>
      <c r="AK68" s="1977"/>
      <c r="AL68" s="1977"/>
      <c r="AM68" s="1977"/>
      <c r="AN68" s="1977"/>
      <c r="AO68" s="1977"/>
      <c r="AP68" s="1975" t="s">
        <v>1729</v>
      </c>
      <c r="AQ68" s="1976"/>
      <c r="AR68" s="1977"/>
      <c r="AS68" s="1977"/>
      <c r="AT68" s="1977"/>
      <c r="AU68" s="1977"/>
      <c r="AV68" s="1978"/>
      <c r="AW68" s="1965"/>
      <c r="AX68" s="1965"/>
      <c r="AY68" s="1971"/>
    </row>
    <row r="69" spans="2:51" s="1950" customFormat="1" thickBot="1">
      <c r="B69" s="2624"/>
      <c r="C69" s="2627"/>
      <c r="D69" s="2681" t="s">
        <v>2249</v>
      </c>
      <c r="E69" s="2683"/>
      <c r="F69" s="2683"/>
      <c r="G69" s="2683"/>
      <c r="H69" s="2068" t="s">
        <v>1733</v>
      </c>
      <c r="I69" s="2069"/>
      <c r="J69" s="2069"/>
      <c r="K69" s="2069"/>
      <c r="L69" s="2069"/>
      <c r="M69" s="2069"/>
      <c r="N69" s="2070"/>
      <c r="O69" s="1965"/>
      <c r="P69" s="2624"/>
      <c r="Q69" s="2627"/>
      <c r="R69" s="1975" t="s">
        <v>1733</v>
      </c>
      <c r="S69" s="1976"/>
      <c r="T69" s="1977"/>
      <c r="U69" s="1977"/>
      <c r="V69" s="1977"/>
      <c r="W69" s="1977"/>
      <c r="X69" s="1978"/>
      <c r="Y69" s="1975" t="s">
        <v>1733</v>
      </c>
      <c r="Z69" s="1976"/>
      <c r="AA69" s="1977"/>
      <c r="AB69" s="1977"/>
      <c r="AC69" s="1977"/>
      <c r="AD69" s="1977"/>
      <c r="AE69" s="1978"/>
      <c r="AF69" s="1965"/>
      <c r="AG69" s="2624"/>
      <c r="AH69" s="2627"/>
      <c r="AI69" s="1975" t="s">
        <v>1733</v>
      </c>
      <c r="AJ69" s="1976"/>
      <c r="AK69" s="1977"/>
      <c r="AL69" s="1977"/>
      <c r="AM69" s="1977"/>
      <c r="AN69" s="1977"/>
      <c r="AO69" s="1977"/>
      <c r="AP69" s="1975" t="s">
        <v>1733</v>
      </c>
      <c r="AQ69" s="1976"/>
      <c r="AR69" s="1977"/>
      <c r="AS69" s="1977"/>
      <c r="AT69" s="1977"/>
      <c r="AU69" s="1977"/>
      <c r="AV69" s="1978"/>
      <c r="AW69" s="1965"/>
      <c r="AX69" s="1965"/>
      <c r="AY69" s="1971"/>
    </row>
    <row r="70" spans="2:51" s="1950" customFormat="1" thickBot="1">
      <c r="B70" s="2625"/>
      <c r="C70" s="2628"/>
      <c r="D70" s="2682"/>
      <c r="E70" s="2683"/>
      <c r="F70" s="2683"/>
      <c r="G70" s="2683"/>
      <c r="H70" s="2074" t="s">
        <v>1737</v>
      </c>
      <c r="I70" s="2072"/>
      <c r="J70" s="2072"/>
      <c r="K70" s="2072"/>
      <c r="L70" s="2072"/>
      <c r="M70" s="2072"/>
      <c r="N70" s="2073"/>
      <c r="O70" s="1965"/>
      <c r="P70" s="2639"/>
      <c r="Q70" s="2640"/>
      <c r="R70" s="1975" t="s">
        <v>1737</v>
      </c>
      <c r="S70" s="1976"/>
      <c r="T70" s="1977"/>
      <c r="U70" s="1977"/>
      <c r="V70" s="1977"/>
      <c r="W70" s="1977"/>
      <c r="X70" s="1978"/>
      <c r="Y70" s="1975" t="s">
        <v>1737</v>
      </c>
      <c r="Z70" s="1976"/>
      <c r="AA70" s="1977"/>
      <c r="AB70" s="1977"/>
      <c r="AC70" s="1977"/>
      <c r="AD70" s="1977"/>
      <c r="AE70" s="1978"/>
      <c r="AF70" s="1965"/>
      <c r="AG70" s="2639"/>
      <c r="AH70" s="2640"/>
      <c r="AI70" s="1975" t="s">
        <v>1737</v>
      </c>
      <c r="AJ70" s="1976"/>
      <c r="AK70" s="1977"/>
      <c r="AL70" s="1977"/>
      <c r="AM70" s="1977"/>
      <c r="AN70" s="1977"/>
      <c r="AO70" s="1977"/>
      <c r="AP70" s="1975" t="s">
        <v>1737</v>
      </c>
      <c r="AQ70" s="1976"/>
      <c r="AR70" s="1977"/>
      <c r="AS70" s="1977"/>
      <c r="AT70" s="1977"/>
      <c r="AU70" s="1977"/>
      <c r="AV70" s="1978"/>
      <c r="AW70" s="1965"/>
      <c r="AX70" s="1965"/>
      <c r="AY70" s="1971"/>
    </row>
    <row r="71" spans="2:51" s="1950" customFormat="1" thickBot="1">
      <c r="B71" s="2649">
        <v>44</v>
      </c>
      <c r="C71" s="2636" t="s">
        <v>2302</v>
      </c>
      <c r="D71" s="2681" t="s">
        <v>2235</v>
      </c>
      <c r="E71" s="2683" t="s">
        <v>1707</v>
      </c>
      <c r="F71" s="2683" t="s">
        <v>2237</v>
      </c>
      <c r="G71" s="2683" t="s">
        <v>2238</v>
      </c>
      <c r="H71" s="2068" t="s">
        <v>2212</v>
      </c>
      <c r="I71" s="1967"/>
      <c r="J71" s="1967"/>
      <c r="K71" s="1967"/>
      <c r="L71" s="1967"/>
      <c r="M71" s="1967"/>
      <c r="N71" s="1968"/>
      <c r="O71" s="1965"/>
      <c r="P71" s="2623">
        <v>44</v>
      </c>
      <c r="Q71" s="2626" t="s">
        <v>2302</v>
      </c>
      <c r="R71" s="1975" t="s">
        <v>2212</v>
      </c>
      <c r="S71" s="1976"/>
      <c r="T71" s="1977"/>
      <c r="U71" s="1977"/>
      <c r="V71" s="1977"/>
      <c r="W71" s="1977"/>
      <c r="X71" s="1978"/>
      <c r="Y71" s="1975" t="s">
        <v>2212</v>
      </c>
      <c r="Z71" s="1976"/>
      <c r="AA71" s="1977"/>
      <c r="AB71" s="1977"/>
      <c r="AC71" s="1977"/>
      <c r="AD71" s="1977"/>
      <c r="AE71" s="1978"/>
      <c r="AF71" s="1965"/>
      <c r="AG71" s="2623">
        <v>44</v>
      </c>
      <c r="AH71" s="2626" t="s">
        <v>2302</v>
      </c>
      <c r="AI71" s="1975" t="s">
        <v>2212</v>
      </c>
      <c r="AJ71" s="1976"/>
      <c r="AK71" s="1977"/>
      <c r="AL71" s="1977"/>
      <c r="AM71" s="1977"/>
      <c r="AN71" s="1977"/>
      <c r="AO71" s="1977"/>
      <c r="AP71" s="1975" t="s">
        <v>2212</v>
      </c>
      <c r="AQ71" s="1976"/>
      <c r="AR71" s="1977"/>
      <c r="AS71" s="1977"/>
      <c r="AT71" s="1977"/>
      <c r="AU71" s="1977"/>
      <c r="AV71" s="1978"/>
      <c r="AW71" s="1965"/>
      <c r="AX71" s="1965"/>
      <c r="AY71" s="1971"/>
    </row>
    <row r="72" spans="2:51" s="1950" customFormat="1" thickBot="1">
      <c r="B72" s="2624"/>
      <c r="C72" s="2627"/>
      <c r="D72" s="2681"/>
      <c r="E72" s="2683"/>
      <c r="F72" s="2683"/>
      <c r="G72" s="2683"/>
      <c r="H72" s="2068" t="s">
        <v>1729</v>
      </c>
      <c r="I72" s="2069"/>
      <c r="J72" s="2069"/>
      <c r="K72" s="2069"/>
      <c r="L72" s="2069"/>
      <c r="M72" s="2069"/>
      <c r="N72" s="2070"/>
      <c r="O72" s="1965"/>
      <c r="P72" s="2624"/>
      <c r="Q72" s="2627"/>
      <c r="R72" s="1975" t="s">
        <v>1729</v>
      </c>
      <c r="S72" s="1976"/>
      <c r="T72" s="1977"/>
      <c r="U72" s="1977"/>
      <c r="V72" s="1977"/>
      <c r="W72" s="1977"/>
      <c r="X72" s="1978"/>
      <c r="Y72" s="1975" t="s">
        <v>1729</v>
      </c>
      <c r="Z72" s="1977"/>
      <c r="AA72" s="1977"/>
      <c r="AB72" s="1977"/>
      <c r="AC72" s="1977"/>
      <c r="AD72" s="1977"/>
      <c r="AE72" s="1978"/>
      <c r="AF72" s="1965"/>
      <c r="AG72" s="2624"/>
      <c r="AH72" s="2627"/>
      <c r="AI72" s="1975" t="s">
        <v>1729</v>
      </c>
      <c r="AJ72" s="1976"/>
      <c r="AK72" s="1977"/>
      <c r="AL72" s="1977"/>
      <c r="AM72" s="1977"/>
      <c r="AN72" s="1977"/>
      <c r="AO72" s="1977"/>
      <c r="AP72" s="1975" t="s">
        <v>1729</v>
      </c>
      <c r="AQ72" s="1977"/>
      <c r="AR72" s="1977"/>
      <c r="AS72" s="1977"/>
      <c r="AT72" s="1977"/>
      <c r="AU72" s="1977"/>
      <c r="AV72" s="1978"/>
      <c r="AW72" s="1965"/>
      <c r="AX72" s="1965"/>
      <c r="AY72" s="1971"/>
    </row>
    <row r="73" spans="2:51" s="1950" customFormat="1" thickBot="1">
      <c r="B73" s="2624"/>
      <c r="C73" s="2627"/>
      <c r="D73" s="2681" t="s">
        <v>2249</v>
      </c>
      <c r="E73" s="2683"/>
      <c r="F73" s="2683"/>
      <c r="G73" s="2683"/>
      <c r="H73" s="2068" t="s">
        <v>1733</v>
      </c>
      <c r="I73" s="2069"/>
      <c r="J73" s="2069"/>
      <c r="K73" s="2069"/>
      <c r="L73" s="2069"/>
      <c r="M73" s="2069"/>
      <c r="N73" s="2070"/>
      <c r="O73" s="1965"/>
      <c r="P73" s="2624"/>
      <c r="Q73" s="2627"/>
      <c r="R73" s="1975" t="s">
        <v>1733</v>
      </c>
      <c r="S73" s="1976"/>
      <c r="T73" s="1977"/>
      <c r="U73" s="1977"/>
      <c r="V73" s="1977"/>
      <c r="W73" s="1977"/>
      <c r="X73" s="1978"/>
      <c r="Y73" s="1975" t="s">
        <v>1733</v>
      </c>
      <c r="Z73" s="1976"/>
      <c r="AA73" s="1977"/>
      <c r="AB73" s="1977"/>
      <c r="AC73" s="1977"/>
      <c r="AD73" s="1977"/>
      <c r="AE73" s="1978"/>
      <c r="AF73" s="1965"/>
      <c r="AG73" s="2624"/>
      <c r="AH73" s="2627"/>
      <c r="AI73" s="1975" t="s">
        <v>1733</v>
      </c>
      <c r="AJ73" s="1976"/>
      <c r="AK73" s="1977"/>
      <c r="AL73" s="1977"/>
      <c r="AM73" s="1977"/>
      <c r="AN73" s="1977"/>
      <c r="AO73" s="1977"/>
      <c r="AP73" s="1975" t="s">
        <v>1733</v>
      </c>
      <c r="AQ73" s="1976"/>
      <c r="AR73" s="1977"/>
      <c r="AS73" s="1977"/>
      <c r="AT73" s="1977"/>
      <c r="AU73" s="1977"/>
      <c r="AV73" s="1978"/>
      <c r="AW73" s="1965"/>
      <c r="AX73" s="1965"/>
      <c r="AY73" s="1971"/>
    </row>
    <row r="74" spans="2:51" s="1950" customFormat="1" thickBot="1">
      <c r="B74" s="2625"/>
      <c r="C74" s="2628"/>
      <c r="D74" s="2681"/>
      <c r="E74" s="2683"/>
      <c r="F74" s="2683"/>
      <c r="G74" s="2683"/>
      <c r="H74" s="2071" t="s">
        <v>1737</v>
      </c>
      <c r="I74" s="2075"/>
      <c r="J74" s="2075"/>
      <c r="K74" s="2075"/>
      <c r="L74" s="2075"/>
      <c r="M74" s="2075"/>
      <c r="N74" s="2076"/>
      <c r="O74" s="1965"/>
      <c r="P74" s="2639"/>
      <c r="Q74" s="2640"/>
      <c r="R74" s="1975" t="s">
        <v>1737</v>
      </c>
      <c r="S74" s="1976"/>
      <c r="T74" s="1977"/>
      <c r="U74" s="1977"/>
      <c r="V74" s="1977"/>
      <c r="W74" s="1977"/>
      <c r="X74" s="1978"/>
      <c r="Y74" s="1975" t="s">
        <v>1737</v>
      </c>
      <c r="Z74" s="1976"/>
      <c r="AA74" s="1977"/>
      <c r="AB74" s="1977"/>
      <c r="AC74" s="1977"/>
      <c r="AD74" s="1977"/>
      <c r="AE74" s="1978"/>
      <c r="AF74" s="1965"/>
      <c r="AG74" s="2639"/>
      <c r="AH74" s="2640"/>
      <c r="AI74" s="1975" t="s">
        <v>1737</v>
      </c>
      <c r="AJ74" s="1976"/>
      <c r="AK74" s="1977"/>
      <c r="AL74" s="1977"/>
      <c r="AM74" s="1977"/>
      <c r="AN74" s="1977"/>
      <c r="AO74" s="1977"/>
      <c r="AP74" s="1975" t="s">
        <v>1737</v>
      </c>
      <c r="AQ74" s="1976"/>
      <c r="AR74" s="1977"/>
      <c r="AS74" s="1977"/>
      <c r="AT74" s="1977"/>
      <c r="AU74" s="1977"/>
      <c r="AV74" s="1978"/>
      <c r="AW74" s="1965"/>
      <c r="AX74" s="1965"/>
      <c r="AY74" s="1971"/>
    </row>
    <row r="75" spans="2:51" s="1950" customFormat="1" thickBot="1">
      <c r="B75" s="2649">
        <v>47</v>
      </c>
      <c r="C75" s="2636" t="s">
        <v>2257</v>
      </c>
      <c r="D75" s="2684" t="s">
        <v>2235</v>
      </c>
      <c r="E75" s="2683" t="s">
        <v>1707</v>
      </c>
      <c r="F75" s="2683" t="s">
        <v>2237</v>
      </c>
      <c r="G75" s="2683" t="s">
        <v>2238</v>
      </c>
      <c r="H75" s="1970" t="s">
        <v>2212</v>
      </c>
      <c r="I75" s="2069"/>
      <c r="J75" s="2069"/>
      <c r="K75" s="2069"/>
      <c r="L75" s="2069"/>
      <c r="M75" s="2069"/>
      <c r="N75" s="2070"/>
      <c r="O75" s="1965"/>
      <c r="P75" s="2623">
        <v>47</v>
      </c>
      <c r="Q75" s="2626" t="s">
        <v>2257</v>
      </c>
      <c r="R75" s="1975" t="s">
        <v>2212</v>
      </c>
      <c r="S75" s="1976"/>
      <c r="T75" s="1977"/>
      <c r="U75" s="1977"/>
      <c r="V75" s="1977"/>
      <c r="W75" s="1977"/>
      <c r="X75" s="1978"/>
      <c r="Y75" s="1975" t="s">
        <v>2212</v>
      </c>
      <c r="Z75" s="1976"/>
      <c r="AA75" s="1977"/>
      <c r="AB75" s="1977"/>
      <c r="AC75" s="1977"/>
      <c r="AD75" s="1977"/>
      <c r="AE75" s="1978"/>
      <c r="AF75" s="1965"/>
      <c r="AG75" s="2623">
        <v>47</v>
      </c>
      <c r="AH75" s="2626" t="s">
        <v>2257</v>
      </c>
      <c r="AI75" s="1975" t="s">
        <v>2212</v>
      </c>
      <c r="AJ75" s="1976"/>
      <c r="AK75" s="1977"/>
      <c r="AL75" s="1977"/>
      <c r="AM75" s="1977"/>
      <c r="AN75" s="1977"/>
      <c r="AO75" s="1977"/>
      <c r="AP75" s="1975" t="s">
        <v>2212</v>
      </c>
      <c r="AQ75" s="1976"/>
      <c r="AR75" s="1977"/>
      <c r="AS75" s="1977"/>
      <c r="AT75" s="1977"/>
      <c r="AU75" s="1977"/>
      <c r="AV75" s="1978"/>
      <c r="AW75" s="1965"/>
      <c r="AX75" s="1965"/>
      <c r="AY75" s="1971"/>
    </row>
    <row r="76" spans="2:51" s="1950" customFormat="1" thickBot="1">
      <c r="B76" s="2624"/>
      <c r="C76" s="2627"/>
      <c r="D76" s="2681"/>
      <c r="E76" s="2683"/>
      <c r="F76" s="2683"/>
      <c r="G76" s="2683"/>
      <c r="H76" s="2068" t="s">
        <v>1729</v>
      </c>
      <c r="I76" s="2069"/>
      <c r="J76" s="2069"/>
      <c r="K76" s="2069"/>
      <c r="L76" s="2069"/>
      <c r="M76" s="2069"/>
      <c r="N76" s="2070"/>
      <c r="O76" s="1965"/>
      <c r="P76" s="2624"/>
      <c r="Q76" s="2627"/>
      <c r="R76" s="1975" t="s">
        <v>1729</v>
      </c>
      <c r="S76" s="1976"/>
      <c r="T76" s="1977"/>
      <c r="U76" s="1977"/>
      <c r="V76" s="1977"/>
      <c r="W76" s="1977"/>
      <c r="X76" s="1978"/>
      <c r="Y76" s="1975" t="s">
        <v>1729</v>
      </c>
      <c r="Z76" s="1976"/>
      <c r="AA76" s="1977"/>
      <c r="AB76" s="1977"/>
      <c r="AC76" s="1977"/>
      <c r="AD76" s="1977"/>
      <c r="AE76" s="1978"/>
      <c r="AF76" s="1965"/>
      <c r="AG76" s="2624"/>
      <c r="AH76" s="2627"/>
      <c r="AI76" s="1975" t="s">
        <v>1729</v>
      </c>
      <c r="AJ76" s="1976"/>
      <c r="AK76" s="1977"/>
      <c r="AL76" s="1977"/>
      <c r="AM76" s="1977"/>
      <c r="AN76" s="1977"/>
      <c r="AO76" s="1977"/>
      <c r="AP76" s="1975" t="s">
        <v>1729</v>
      </c>
      <c r="AQ76" s="1976"/>
      <c r="AR76" s="1977"/>
      <c r="AS76" s="1977"/>
      <c r="AT76" s="1977"/>
      <c r="AU76" s="1977"/>
      <c r="AV76" s="1978"/>
      <c r="AW76" s="1965"/>
      <c r="AX76" s="1965"/>
      <c r="AY76" s="1971"/>
    </row>
    <row r="77" spans="2:51" s="1950" customFormat="1" thickBot="1">
      <c r="B77" s="2624"/>
      <c r="C77" s="2627"/>
      <c r="D77" s="2681" t="s">
        <v>2239</v>
      </c>
      <c r="E77" s="2683"/>
      <c r="F77" s="2683"/>
      <c r="G77" s="2683"/>
      <c r="H77" s="2068" t="s">
        <v>1733</v>
      </c>
      <c r="I77" s="2069"/>
      <c r="J77" s="2069"/>
      <c r="K77" s="2069"/>
      <c r="L77" s="2069"/>
      <c r="M77" s="2069"/>
      <c r="N77" s="2070"/>
      <c r="O77" s="1965"/>
      <c r="P77" s="2624"/>
      <c r="Q77" s="2627"/>
      <c r="R77" s="1975" t="s">
        <v>1733</v>
      </c>
      <c r="S77" s="1976"/>
      <c r="T77" s="1977"/>
      <c r="U77" s="1977"/>
      <c r="V77" s="1977"/>
      <c r="W77" s="1977"/>
      <c r="X77" s="1978"/>
      <c r="Y77" s="1975" t="s">
        <v>1733</v>
      </c>
      <c r="Z77" s="1976"/>
      <c r="AA77" s="1977"/>
      <c r="AB77" s="1977"/>
      <c r="AC77" s="1977"/>
      <c r="AD77" s="1977"/>
      <c r="AE77" s="1978"/>
      <c r="AF77" s="1965"/>
      <c r="AG77" s="2624"/>
      <c r="AH77" s="2627"/>
      <c r="AI77" s="1975" t="s">
        <v>1733</v>
      </c>
      <c r="AJ77" s="1976"/>
      <c r="AK77" s="1977"/>
      <c r="AL77" s="1977"/>
      <c r="AM77" s="1977"/>
      <c r="AN77" s="1977"/>
      <c r="AO77" s="1977"/>
      <c r="AP77" s="1975" t="s">
        <v>1733</v>
      </c>
      <c r="AQ77" s="1976"/>
      <c r="AR77" s="1977"/>
      <c r="AS77" s="1977"/>
      <c r="AT77" s="1977"/>
      <c r="AU77" s="1977"/>
      <c r="AV77" s="1978"/>
      <c r="AW77" s="1965"/>
      <c r="AX77" s="1965"/>
      <c r="AY77" s="1971"/>
    </row>
    <row r="78" spans="2:51" s="1950" customFormat="1" thickBot="1">
      <c r="B78" s="2625"/>
      <c r="C78" s="2628"/>
      <c r="D78" s="2682"/>
      <c r="E78" s="2683"/>
      <c r="F78" s="2683"/>
      <c r="G78" s="2683"/>
      <c r="H78" s="2074" t="s">
        <v>1737</v>
      </c>
      <c r="I78" s="2072"/>
      <c r="J78" s="2072"/>
      <c r="K78" s="2072"/>
      <c r="L78" s="2072"/>
      <c r="M78" s="2072"/>
      <c r="N78" s="2073"/>
      <c r="O78" s="1965"/>
      <c r="P78" s="2639"/>
      <c r="Q78" s="2640"/>
      <c r="R78" s="1975" t="s">
        <v>1737</v>
      </c>
      <c r="S78" s="1976"/>
      <c r="T78" s="1977"/>
      <c r="U78" s="1977"/>
      <c r="V78" s="1977"/>
      <c r="W78" s="1977"/>
      <c r="X78" s="1978"/>
      <c r="Y78" s="1975" t="s">
        <v>1737</v>
      </c>
      <c r="Z78" s="1976"/>
      <c r="AA78" s="1977"/>
      <c r="AB78" s="1977"/>
      <c r="AC78" s="1977"/>
      <c r="AD78" s="1977"/>
      <c r="AE78" s="1978"/>
      <c r="AF78" s="1965"/>
      <c r="AG78" s="2639"/>
      <c r="AH78" s="2640"/>
      <c r="AI78" s="1975" t="s">
        <v>1737</v>
      </c>
      <c r="AJ78" s="1976"/>
      <c r="AK78" s="1977"/>
      <c r="AL78" s="1977"/>
      <c r="AM78" s="1977"/>
      <c r="AN78" s="1977"/>
      <c r="AO78" s="1977"/>
      <c r="AP78" s="1975" t="s">
        <v>1737</v>
      </c>
      <c r="AQ78" s="1976"/>
      <c r="AR78" s="1977"/>
      <c r="AS78" s="1977"/>
      <c r="AT78" s="1977"/>
      <c r="AU78" s="1977"/>
      <c r="AV78" s="1978"/>
      <c r="AW78" s="1965"/>
      <c r="AX78" s="1965"/>
      <c r="AY78" s="1971"/>
    </row>
    <row r="79" spans="2:51" s="1950" customFormat="1" ht="12" customHeight="1" thickBot="1">
      <c r="B79" s="2649">
        <v>27</v>
      </c>
      <c r="C79" s="2636" t="s">
        <v>1418</v>
      </c>
      <c r="D79" s="2684" t="s">
        <v>2235</v>
      </c>
      <c r="E79" s="2683" t="s">
        <v>1707</v>
      </c>
      <c r="F79" s="2683" t="s">
        <v>2237</v>
      </c>
      <c r="G79" s="2683" t="s">
        <v>2253</v>
      </c>
      <c r="H79" s="2068" t="s">
        <v>2212</v>
      </c>
      <c r="I79" s="1967"/>
      <c r="J79" s="1967"/>
      <c r="K79" s="1967"/>
      <c r="L79" s="1967"/>
      <c r="M79" s="1967"/>
      <c r="N79" s="1968"/>
      <c r="O79" s="1965"/>
      <c r="P79" s="2623">
        <v>27</v>
      </c>
      <c r="Q79" s="2626" t="s">
        <v>1418</v>
      </c>
      <c r="R79" s="1975" t="s">
        <v>2212</v>
      </c>
      <c r="S79" s="1976"/>
      <c r="T79" s="1977"/>
      <c r="U79" s="1977"/>
      <c r="V79" s="1977"/>
      <c r="W79" s="1977"/>
      <c r="X79" s="1978"/>
      <c r="Y79" s="1975" t="s">
        <v>2212</v>
      </c>
      <c r="Z79" s="1976"/>
      <c r="AA79" s="1977"/>
      <c r="AB79" s="1977"/>
      <c r="AC79" s="1977"/>
      <c r="AD79" s="1977"/>
      <c r="AE79" s="1978"/>
      <c r="AF79" s="1965"/>
      <c r="AG79" s="2623">
        <v>27</v>
      </c>
      <c r="AH79" s="2626" t="s">
        <v>1418</v>
      </c>
      <c r="AI79" s="1975" t="s">
        <v>2212</v>
      </c>
      <c r="AJ79" s="1976"/>
      <c r="AK79" s="1977"/>
      <c r="AL79" s="1977"/>
      <c r="AM79" s="1977"/>
      <c r="AN79" s="1977"/>
      <c r="AO79" s="1977"/>
      <c r="AP79" s="1975" t="s">
        <v>2212</v>
      </c>
      <c r="AQ79" s="1976"/>
      <c r="AR79" s="1977"/>
      <c r="AS79" s="1977"/>
      <c r="AT79" s="1977"/>
      <c r="AU79" s="1977"/>
      <c r="AV79" s="1978"/>
      <c r="AW79" s="1965"/>
      <c r="AX79" s="1965"/>
      <c r="AY79" s="1971"/>
    </row>
    <row r="80" spans="2:51" s="1950" customFormat="1" thickBot="1">
      <c r="B80" s="2624"/>
      <c r="C80" s="2627"/>
      <c r="D80" s="2681"/>
      <c r="E80" s="2683"/>
      <c r="F80" s="2683"/>
      <c r="G80" s="2683"/>
      <c r="H80" s="2068" t="s">
        <v>1729</v>
      </c>
      <c r="I80" s="2069"/>
      <c r="J80" s="2069"/>
      <c r="K80" s="2069"/>
      <c r="L80" s="2069"/>
      <c r="M80" s="2069"/>
      <c r="N80" s="2070"/>
      <c r="O80" s="1965"/>
      <c r="P80" s="2624"/>
      <c r="Q80" s="2627"/>
      <c r="R80" s="1975" t="s">
        <v>1729</v>
      </c>
      <c r="S80" s="1976"/>
      <c r="T80" s="1977"/>
      <c r="U80" s="1977"/>
      <c r="V80" s="1977"/>
      <c r="W80" s="1977"/>
      <c r="X80" s="1978"/>
      <c r="Y80" s="1975" t="s">
        <v>1729</v>
      </c>
      <c r="Z80" s="1976"/>
      <c r="AA80" s="1977"/>
      <c r="AB80" s="1977"/>
      <c r="AC80" s="1977"/>
      <c r="AD80" s="1977"/>
      <c r="AE80" s="1978"/>
      <c r="AF80" s="1965"/>
      <c r="AG80" s="2624"/>
      <c r="AH80" s="2627"/>
      <c r="AI80" s="1975" t="s">
        <v>1729</v>
      </c>
      <c r="AJ80" s="1976"/>
      <c r="AK80" s="1977"/>
      <c r="AL80" s="1977"/>
      <c r="AM80" s="1977"/>
      <c r="AN80" s="1977"/>
      <c r="AO80" s="1977"/>
      <c r="AP80" s="1975" t="s">
        <v>1729</v>
      </c>
      <c r="AQ80" s="1976"/>
      <c r="AR80" s="1977"/>
      <c r="AS80" s="1977"/>
      <c r="AT80" s="1977"/>
      <c r="AU80" s="1977"/>
      <c r="AV80" s="1978"/>
      <c r="AW80" s="1965"/>
      <c r="AX80" s="1965"/>
      <c r="AY80" s="1971"/>
    </row>
    <row r="81" spans="2:51" s="1950" customFormat="1" thickBot="1">
      <c r="B81" s="2624"/>
      <c r="C81" s="2627"/>
      <c r="D81" s="2681" t="s">
        <v>2303</v>
      </c>
      <c r="E81" s="2683"/>
      <c r="F81" s="2683"/>
      <c r="G81" s="2683"/>
      <c r="H81" s="2068" t="s">
        <v>1733</v>
      </c>
      <c r="I81" s="2069"/>
      <c r="J81" s="2069"/>
      <c r="K81" s="2069"/>
      <c r="L81" s="2069"/>
      <c r="M81" s="2069"/>
      <c r="N81" s="2070"/>
      <c r="O81" s="1965"/>
      <c r="P81" s="2624"/>
      <c r="Q81" s="2627"/>
      <c r="R81" s="1975" t="s">
        <v>1733</v>
      </c>
      <c r="S81" s="1976"/>
      <c r="T81" s="1977"/>
      <c r="U81" s="1977"/>
      <c r="V81" s="1977"/>
      <c r="W81" s="1977"/>
      <c r="X81" s="1978"/>
      <c r="Y81" s="1975" t="s">
        <v>1733</v>
      </c>
      <c r="Z81" s="1976"/>
      <c r="AA81" s="1977"/>
      <c r="AB81" s="1977"/>
      <c r="AC81" s="1977"/>
      <c r="AD81" s="1977"/>
      <c r="AE81" s="1978"/>
      <c r="AF81" s="1965"/>
      <c r="AG81" s="2624"/>
      <c r="AH81" s="2627"/>
      <c r="AI81" s="1975" t="s">
        <v>1733</v>
      </c>
      <c r="AJ81" s="1976"/>
      <c r="AK81" s="1977"/>
      <c r="AL81" s="1977"/>
      <c r="AM81" s="1977"/>
      <c r="AN81" s="1977"/>
      <c r="AO81" s="1977"/>
      <c r="AP81" s="1975" t="s">
        <v>1733</v>
      </c>
      <c r="AQ81" s="1976"/>
      <c r="AR81" s="1977"/>
      <c r="AS81" s="1977"/>
      <c r="AT81" s="1977"/>
      <c r="AU81" s="1977"/>
      <c r="AV81" s="1978"/>
      <c r="AW81" s="1965"/>
      <c r="AX81" s="1965"/>
      <c r="AY81" s="1971"/>
    </row>
    <row r="82" spans="2:51" s="1950" customFormat="1" thickBot="1">
      <c r="B82" s="2625"/>
      <c r="C82" s="2628"/>
      <c r="D82" s="2682"/>
      <c r="E82" s="2683"/>
      <c r="F82" s="2683"/>
      <c r="G82" s="2683"/>
      <c r="H82" s="2071" t="s">
        <v>1737</v>
      </c>
      <c r="I82" s="2075"/>
      <c r="J82" s="2075"/>
      <c r="K82" s="2075"/>
      <c r="L82" s="2075"/>
      <c r="M82" s="2075"/>
      <c r="N82" s="2076"/>
      <c r="O82" s="1965"/>
      <c r="P82" s="2639"/>
      <c r="Q82" s="2640"/>
      <c r="R82" s="1975" t="s">
        <v>1737</v>
      </c>
      <c r="S82" s="1976"/>
      <c r="T82" s="1977"/>
      <c r="U82" s="1977"/>
      <c r="V82" s="1977"/>
      <c r="W82" s="1977"/>
      <c r="X82" s="1978"/>
      <c r="Y82" s="1975" t="s">
        <v>1737</v>
      </c>
      <c r="Z82" s="1976"/>
      <c r="AA82" s="1977"/>
      <c r="AB82" s="1977"/>
      <c r="AC82" s="1977"/>
      <c r="AD82" s="1977"/>
      <c r="AE82" s="1978"/>
      <c r="AF82" s="1965"/>
      <c r="AG82" s="2639"/>
      <c r="AH82" s="2640"/>
      <c r="AI82" s="1975" t="s">
        <v>1737</v>
      </c>
      <c r="AJ82" s="1976"/>
      <c r="AK82" s="1977"/>
      <c r="AL82" s="1977"/>
      <c r="AM82" s="1977"/>
      <c r="AN82" s="1977"/>
      <c r="AO82" s="1977"/>
      <c r="AP82" s="1975" t="s">
        <v>1737</v>
      </c>
      <c r="AQ82" s="1976"/>
      <c r="AR82" s="1977"/>
      <c r="AS82" s="1977"/>
      <c r="AT82" s="1977"/>
      <c r="AU82" s="1977"/>
      <c r="AV82" s="1978"/>
      <c r="AW82" s="1965"/>
      <c r="AX82" s="1965"/>
      <c r="AY82" s="1971"/>
    </row>
    <row r="83" spans="2:51" s="1950" customFormat="1" thickBot="1">
      <c r="B83" s="2649">
        <v>26</v>
      </c>
      <c r="C83" s="2636" t="s">
        <v>2304</v>
      </c>
      <c r="D83" s="2637" t="s">
        <v>2271</v>
      </c>
      <c r="E83" s="2637" t="s">
        <v>2236</v>
      </c>
      <c r="F83" s="2637" t="s">
        <v>2237</v>
      </c>
      <c r="G83" s="2683" t="s">
        <v>2242</v>
      </c>
      <c r="H83" s="1970" t="s">
        <v>2212</v>
      </c>
      <c r="I83" s="2069"/>
      <c r="J83" s="2069"/>
      <c r="K83" s="2069"/>
      <c r="L83" s="2069"/>
      <c r="M83" s="2069"/>
      <c r="N83" s="2070"/>
      <c r="O83" s="1965"/>
      <c r="P83" s="2623">
        <v>26</v>
      </c>
      <c r="Q83" s="2626" t="s">
        <v>2304</v>
      </c>
      <c r="R83" s="1975" t="s">
        <v>2212</v>
      </c>
      <c r="S83" s="1976"/>
      <c r="T83" s="1977"/>
      <c r="U83" s="1977"/>
      <c r="V83" s="1977"/>
      <c r="W83" s="1977"/>
      <c r="X83" s="1978"/>
      <c r="Y83" s="1975" t="s">
        <v>2212</v>
      </c>
      <c r="Z83" s="1976"/>
      <c r="AA83" s="1977"/>
      <c r="AB83" s="1977"/>
      <c r="AC83" s="1977"/>
      <c r="AD83" s="1977"/>
      <c r="AE83" s="1978"/>
      <c r="AF83" s="1965"/>
      <c r="AG83" s="2623">
        <v>26</v>
      </c>
      <c r="AH83" s="2626" t="s">
        <v>2304</v>
      </c>
      <c r="AI83" s="1975" t="s">
        <v>2212</v>
      </c>
      <c r="AJ83" s="1976"/>
      <c r="AK83" s="1977"/>
      <c r="AL83" s="1977"/>
      <c r="AM83" s="1977"/>
      <c r="AN83" s="1977"/>
      <c r="AO83" s="1977"/>
      <c r="AP83" s="1975" t="s">
        <v>2212</v>
      </c>
      <c r="AQ83" s="1976"/>
      <c r="AR83" s="1977"/>
      <c r="AS83" s="1977"/>
      <c r="AT83" s="1977"/>
      <c r="AU83" s="1977"/>
      <c r="AV83" s="1978"/>
      <c r="AW83" s="1965"/>
      <c r="AX83" s="1965"/>
      <c r="AY83" s="1971"/>
    </row>
    <row r="84" spans="2:51" s="1950" customFormat="1" thickBot="1">
      <c r="B84" s="2624"/>
      <c r="C84" s="2627"/>
      <c r="D84" s="2638"/>
      <c r="E84" s="2638"/>
      <c r="F84" s="2638"/>
      <c r="G84" s="2683"/>
      <c r="H84" s="2068" t="s">
        <v>1729</v>
      </c>
      <c r="I84" s="2069"/>
      <c r="J84" s="2069"/>
      <c r="K84" s="2069"/>
      <c r="L84" s="2069"/>
      <c r="M84" s="2069"/>
      <c r="N84" s="2070"/>
      <c r="O84" s="1965"/>
      <c r="P84" s="2624"/>
      <c r="Q84" s="2627"/>
      <c r="R84" s="1975" t="s">
        <v>1729</v>
      </c>
      <c r="S84" s="1976"/>
      <c r="T84" s="1977"/>
      <c r="U84" s="1977"/>
      <c r="V84" s="1977"/>
      <c r="W84" s="1977"/>
      <c r="X84" s="1978"/>
      <c r="Y84" s="1975" t="s">
        <v>1729</v>
      </c>
      <c r="Z84" s="1976"/>
      <c r="AA84" s="1977"/>
      <c r="AB84" s="1977"/>
      <c r="AC84" s="1977"/>
      <c r="AD84" s="1977"/>
      <c r="AE84" s="1978"/>
      <c r="AF84" s="1965"/>
      <c r="AG84" s="2624"/>
      <c r="AH84" s="2627"/>
      <c r="AI84" s="1975" t="s">
        <v>1729</v>
      </c>
      <c r="AJ84" s="1976"/>
      <c r="AK84" s="1977"/>
      <c r="AL84" s="1977"/>
      <c r="AM84" s="1977"/>
      <c r="AN84" s="1977"/>
      <c r="AO84" s="1977"/>
      <c r="AP84" s="1975" t="s">
        <v>1729</v>
      </c>
      <c r="AQ84" s="1976"/>
      <c r="AR84" s="1977"/>
      <c r="AS84" s="1977"/>
      <c r="AT84" s="1977"/>
      <c r="AU84" s="1977"/>
      <c r="AV84" s="1978"/>
      <c r="AW84" s="1965"/>
      <c r="AX84" s="1965"/>
      <c r="AY84" s="1971"/>
    </row>
    <row r="85" spans="2:51" s="1950" customFormat="1" thickBot="1">
      <c r="B85" s="2624"/>
      <c r="C85" s="2627"/>
      <c r="D85" s="2681" t="s">
        <v>2239</v>
      </c>
      <c r="E85" s="2638"/>
      <c r="F85" s="2638"/>
      <c r="G85" s="2683"/>
      <c r="H85" s="2068" t="s">
        <v>1733</v>
      </c>
      <c r="I85" s="2069"/>
      <c r="J85" s="2069"/>
      <c r="K85" s="2069"/>
      <c r="L85" s="2069"/>
      <c r="M85" s="2069"/>
      <c r="N85" s="2070"/>
      <c r="O85" s="1965"/>
      <c r="P85" s="2624"/>
      <c r="Q85" s="2627"/>
      <c r="R85" s="1975" t="s">
        <v>1733</v>
      </c>
      <c r="S85" s="1976"/>
      <c r="T85" s="1977"/>
      <c r="U85" s="1977"/>
      <c r="V85" s="1977"/>
      <c r="W85" s="1977"/>
      <c r="X85" s="1978"/>
      <c r="Y85" s="1975" t="s">
        <v>1733</v>
      </c>
      <c r="Z85" s="1976"/>
      <c r="AA85" s="1977"/>
      <c r="AB85" s="1977"/>
      <c r="AC85" s="1977"/>
      <c r="AD85" s="1977"/>
      <c r="AE85" s="1978"/>
      <c r="AF85" s="1965"/>
      <c r="AG85" s="2624"/>
      <c r="AH85" s="2627"/>
      <c r="AI85" s="1975" t="s">
        <v>1733</v>
      </c>
      <c r="AJ85" s="1976"/>
      <c r="AK85" s="1977"/>
      <c r="AL85" s="1977"/>
      <c r="AM85" s="1977"/>
      <c r="AN85" s="1977"/>
      <c r="AO85" s="1977"/>
      <c r="AP85" s="1975" t="s">
        <v>1733</v>
      </c>
      <c r="AQ85" s="1976"/>
      <c r="AR85" s="1977"/>
      <c r="AS85" s="1977"/>
      <c r="AT85" s="1977"/>
      <c r="AU85" s="1977"/>
      <c r="AV85" s="1978"/>
      <c r="AW85" s="1965"/>
      <c r="AX85" s="1965"/>
      <c r="AY85" s="1971"/>
    </row>
    <row r="86" spans="2:51" s="1950" customFormat="1" thickBot="1">
      <c r="B86" s="2625"/>
      <c r="C86" s="2628"/>
      <c r="D86" s="2629"/>
      <c r="E86" s="2638"/>
      <c r="F86" s="2638"/>
      <c r="G86" s="2683"/>
      <c r="H86" s="2074" t="s">
        <v>1737</v>
      </c>
      <c r="I86" s="2072"/>
      <c r="J86" s="2072"/>
      <c r="K86" s="2072"/>
      <c r="L86" s="2072"/>
      <c r="M86" s="2072"/>
      <c r="N86" s="2073"/>
      <c r="O86" s="1965"/>
      <c r="P86" s="2639"/>
      <c r="Q86" s="2640"/>
      <c r="R86" s="1975" t="s">
        <v>1737</v>
      </c>
      <c r="S86" s="1976"/>
      <c r="T86" s="1977"/>
      <c r="U86" s="1977"/>
      <c r="V86" s="1977"/>
      <c r="W86" s="1977"/>
      <c r="X86" s="1978"/>
      <c r="Y86" s="1975" t="s">
        <v>1737</v>
      </c>
      <c r="Z86" s="1976"/>
      <c r="AA86" s="1977"/>
      <c r="AB86" s="1977"/>
      <c r="AC86" s="1977"/>
      <c r="AD86" s="1977"/>
      <c r="AE86" s="1978"/>
      <c r="AF86" s="1965"/>
      <c r="AG86" s="2639"/>
      <c r="AH86" s="2640"/>
      <c r="AI86" s="1975" t="s">
        <v>1737</v>
      </c>
      <c r="AJ86" s="1976"/>
      <c r="AK86" s="1977"/>
      <c r="AL86" s="1977"/>
      <c r="AM86" s="1977"/>
      <c r="AN86" s="1977"/>
      <c r="AO86" s="1977"/>
      <c r="AP86" s="1975" t="s">
        <v>1737</v>
      </c>
      <c r="AQ86" s="1976"/>
      <c r="AR86" s="1977"/>
      <c r="AS86" s="1977"/>
      <c r="AT86" s="1977"/>
      <c r="AU86" s="1977"/>
      <c r="AV86" s="1978"/>
      <c r="AW86" s="1965"/>
      <c r="AX86" s="1965"/>
      <c r="AY86" s="1971"/>
    </row>
    <row r="87" spans="2:51" s="1950" customFormat="1" ht="12" customHeight="1" thickBot="1">
      <c r="B87" s="2649">
        <v>9</v>
      </c>
      <c r="C87" s="2636" t="s">
        <v>2305</v>
      </c>
      <c r="D87" s="2637" t="s">
        <v>2271</v>
      </c>
      <c r="E87" s="2637" t="s">
        <v>2241</v>
      </c>
      <c r="F87" s="2637" t="s">
        <v>2237</v>
      </c>
      <c r="G87" s="2683" t="s">
        <v>2242</v>
      </c>
      <c r="H87" s="2068" t="s">
        <v>2212</v>
      </c>
      <c r="I87" s="1967"/>
      <c r="J87" s="1967"/>
      <c r="K87" s="1967"/>
      <c r="L87" s="1967"/>
      <c r="M87" s="1967"/>
      <c r="N87" s="1968"/>
      <c r="O87" s="1965"/>
      <c r="P87" s="2623">
        <v>9</v>
      </c>
      <c r="Q87" s="2626" t="s">
        <v>2305</v>
      </c>
      <c r="R87" s="1975" t="s">
        <v>2212</v>
      </c>
      <c r="S87" s="1976"/>
      <c r="T87" s="1977"/>
      <c r="U87" s="1977"/>
      <c r="V87" s="1977"/>
      <c r="W87" s="1977"/>
      <c r="X87" s="1978"/>
      <c r="Y87" s="1975" t="s">
        <v>2212</v>
      </c>
      <c r="Z87" s="1976"/>
      <c r="AA87" s="1977"/>
      <c r="AB87" s="1977"/>
      <c r="AC87" s="1977"/>
      <c r="AD87" s="1977"/>
      <c r="AE87" s="1978"/>
      <c r="AF87" s="1965"/>
      <c r="AG87" s="2623">
        <v>9</v>
      </c>
      <c r="AH87" s="2626" t="s">
        <v>2305</v>
      </c>
      <c r="AI87" s="1975" t="s">
        <v>2212</v>
      </c>
      <c r="AJ87" s="1976"/>
      <c r="AK87" s="1977"/>
      <c r="AL87" s="1977"/>
      <c r="AM87" s="1977"/>
      <c r="AN87" s="1977"/>
      <c r="AO87" s="1977"/>
      <c r="AP87" s="1975" t="s">
        <v>2212</v>
      </c>
      <c r="AQ87" s="1976"/>
      <c r="AR87" s="1977"/>
      <c r="AS87" s="1977"/>
      <c r="AT87" s="1977"/>
      <c r="AU87" s="1977"/>
      <c r="AV87" s="1978"/>
      <c r="AW87" s="1965"/>
      <c r="AX87" s="1965"/>
      <c r="AY87" s="1971"/>
    </row>
    <row r="88" spans="2:51" s="1950" customFormat="1" thickBot="1">
      <c r="B88" s="2624"/>
      <c r="C88" s="2627"/>
      <c r="D88" s="2638"/>
      <c r="E88" s="2638"/>
      <c r="F88" s="2638"/>
      <c r="G88" s="2683"/>
      <c r="H88" s="2068" t="s">
        <v>1729</v>
      </c>
      <c r="I88" s="2069"/>
      <c r="J88" s="2069"/>
      <c r="K88" s="2069"/>
      <c r="L88" s="2069"/>
      <c r="M88" s="2069"/>
      <c r="N88" s="2070"/>
      <c r="O88" s="1965"/>
      <c r="P88" s="2624"/>
      <c r="Q88" s="2627"/>
      <c r="R88" s="1975" t="s">
        <v>1729</v>
      </c>
      <c r="S88" s="1976"/>
      <c r="T88" s="1977"/>
      <c r="U88" s="1977"/>
      <c r="V88" s="1977"/>
      <c r="W88" s="1977"/>
      <c r="X88" s="1978"/>
      <c r="Y88" s="1975" t="s">
        <v>1729</v>
      </c>
      <c r="Z88" s="1976"/>
      <c r="AA88" s="1977"/>
      <c r="AB88" s="1977"/>
      <c r="AC88" s="1977"/>
      <c r="AD88" s="1977"/>
      <c r="AE88" s="1978"/>
      <c r="AF88" s="1965"/>
      <c r="AG88" s="2624"/>
      <c r="AH88" s="2627"/>
      <c r="AI88" s="1975" t="s">
        <v>1729</v>
      </c>
      <c r="AJ88" s="1976"/>
      <c r="AK88" s="1977"/>
      <c r="AL88" s="1977"/>
      <c r="AM88" s="1977"/>
      <c r="AN88" s="1977"/>
      <c r="AO88" s="1977"/>
      <c r="AP88" s="1975" t="s">
        <v>1729</v>
      </c>
      <c r="AQ88" s="1976"/>
      <c r="AR88" s="1977"/>
      <c r="AS88" s="1977"/>
      <c r="AT88" s="1977"/>
      <c r="AU88" s="1977"/>
      <c r="AV88" s="1978"/>
      <c r="AW88" s="1965"/>
      <c r="AX88" s="1965"/>
      <c r="AY88" s="1971"/>
    </row>
    <row r="89" spans="2:51" s="1950" customFormat="1" thickBot="1">
      <c r="B89" s="2624"/>
      <c r="C89" s="2627"/>
      <c r="D89" s="2681" t="s">
        <v>2249</v>
      </c>
      <c r="E89" s="2638"/>
      <c r="F89" s="2638"/>
      <c r="G89" s="2683"/>
      <c r="H89" s="2068" t="s">
        <v>1733</v>
      </c>
      <c r="I89" s="2069"/>
      <c r="J89" s="2069"/>
      <c r="K89" s="2069"/>
      <c r="L89" s="2069"/>
      <c r="M89" s="2069"/>
      <c r="N89" s="2070"/>
      <c r="O89" s="1965"/>
      <c r="P89" s="2624"/>
      <c r="Q89" s="2627"/>
      <c r="R89" s="1975" t="s">
        <v>1733</v>
      </c>
      <c r="S89" s="1976"/>
      <c r="T89" s="1977"/>
      <c r="U89" s="1977"/>
      <c r="V89" s="1977"/>
      <c r="W89" s="1977"/>
      <c r="X89" s="1978"/>
      <c r="Y89" s="1975" t="s">
        <v>1733</v>
      </c>
      <c r="Z89" s="1976"/>
      <c r="AA89" s="1977"/>
      <c r="AB89" s="1977"/>
      <c r="AC89" s="1977"/>
      <c r="AD89" s="1977"/>
      <c r="AE89" s="1978"/>
      <c r="AF89" s="1965"/>
      <c r="AG89" s="2624"/>
      <c r="AH89" s="2627"/>
      <c r="AI89" s="1975" t="s">
        <v>1733</v>
      </c>
      <c r="AJ89" s="1976"/>
      <c r="AK89" s="1977"/>
      <c r="AL89" s="1977"/>
      <c r="AM89" s="1977"/>
      <c r="AN89" s="1977"/>
      <c r="AO89" s="1977"/>
      <c r="AP89" s="1975" t="s">
        <v>1733</v>
      </c>
      <c r="AQ89" s="1976"/>
      <c r="AR89" s="1977"/>
      <c r="AS89" s="1977"/>
      <c r="AT89" s="1977"/>
      <c r="AU89" s="1977"/>
      <c r="AV89" s="1978"/>
      <c r="AW89" s="1965"/>
      <c r="AX89" s="1965"/>
      <c r="AY89" s="1971"/>
    </row>
    <row r="90" spans="2:51" s="1950" customFormat="1" thickBot="1">
      <c r="B90" s="2625"/>
      <c r="C90" s="2628"/>
      <c r="D90" s="2629"/>
      <c r="E90" s="2638"/>
      <c r="F90" s="2638"/>
      <c r="G90" s="2683"/>
      <c r="H90" s="2071" t="s">
        <v>1737</v>
      </c>
      <c r="I90" s="2075"/>
      <c r="J90" s="2075"/>
      <c r="K90" s="2075"/>
      <c r="L90" s="2075"/>
      <c r="M90" s="2075"/>
      <c r="N90" s="2076"/>
      <c r="O90" s="1965"/>
      <c r="P90" s="2639"/>
      <c r="Q90" s="2640"/>
      <c r="R90" s="1975" t="s">
        <v>1737</v>
      </c>
      <c r="S90" s="1976"/>
      <c r="T90" s="1977"/>
      <c r="U90" s="1977"/>
      <c r="V90" s="1977"/>
      <c r="W90" s="1977"/>
      <c r="X90" s="1978"/>
      <c r="Y90" s="1975" t="s">
        <v>1737</v>
      </c>
      <c r="Z90" s="1976"/>
      <c r="AA90" s="1977"/>
      <c r="AB90" s="1977"/>
      <c r="AC90" s="1977"/>
      <c r="AD90" s="1977"/>
      <c r="AE90" s="1978"/>
      <c r="AF90" s="1965"/>
      <c r="AG90" s="2639"/>
      <c r="AH90" s="2640"/>
      <c r="AI90" s="1975" t="s">
        <v>1737</v>
      </c>
      <c r="AJ90" s="1976"/>
      <c r="AK90" s="1977"/>
      <c r="AL90" s="1977"/>
      <c r="AM90" s="1977"/>
      <c r="AN90" s="1977"/>
      <c r="AO90" s="1977"/>
      <c r="AP90" s="1975" t="s">
        <v>1737</v>
      </c>
      <c r="AQ90" s="1976"/>
      <c r="AR90" s="1977"/>
      <c r="AS90" s="1977"/>
      <c r="AT90" s="1977"/>
      <c r="AU90" s="1977"/>
      <c r="AV90" s="1978"/>
      <c r="AW90" s="1965"/>
      <c r="AX90" s="1965"/>
      <c r="AY90" s="1971"/>
    </row>
    <row r="91" spans="2:51" s="1950" customFormat="1" thickBot="1">
      <c r="B91" s="2649">
        <v>10</v>
      </c>
      <c r="C91" s="2636" t="s">
        <v>2306</v>
      </c>
      <c r="D91" s="2637" t="s">
        <v>2271</v>
      </c>
      <c r="E91" s="2637" t="s">
        <v>2241</v>
      </c>
      <c r="F91" s="2637" t="s">
        <v>2237</v>
      </c>
      <c r="G91" s="2683" t="s">
        <v>2242</v>
      </c>
      <c r="H91" s="1970" t="s">
        <v>2212</v>
      </c>
      <c r="I91" s="2069"/>
      <c r="J91" s="2069"/>
      <c r="K91" s="2069"/>
      <c r="L91" s="2069"/>
      <c r="M91" s="2069"/>
      <c r="N91" s="2070"/>
      <c r="O91" s="1965"/>
      <c r="P91" s="2623">
        <v>10</v>
      </c>
      <c r="Q91" s="2626" t="s">
        <v>2306</v>
      </c>
      <c r="R91" s="1975" t="s">
        <v>2212</v>
      </c>
      <c r="S91" s="1976"/>
      <c r="T91" s="1977"/>
      <c r="U91" s="1977"/>
      <c r="V91" s="1977"/>
      <c r="W91" s="1977"/>
      <c r="X91" s="1978"/>
      <c r="Y91" s="1975" t="s">
        <v>2212</v>
      </c>
      <c r="Z91" s="1977"/>
      <c r="AA91" s="1977"/>
      <c r="AB91" s="1977"/>
      <c r="AC91" s="1977"/>
      <c r="AD91" s="1977"/>
      <c r="AE91" s="1978"/>
      <c r="AF91" s="1965"/>
      <c r="AG91" s="2623">
        <v>10</v>
      </c>
      <c r="AH91" s="2626" t="s">
        <v>2306</v>
      </c>
      <c r="AI91" s="1975" t="s">
        <v>2212</v>
      </c>
      <c r="AJ91" s="1976"/>
      <c r="AK91" s="1977"/>
      <c r="AL91" s="1977"/>
      <c r="AM91" s="1977"/>
      <c r="AN91" s="1977"/>
      <c r="AO91" s="1977"/>
      <c r="AP91" s="1975" t="s">
        <v>2212</v>
      </c>
      <c r="AQ91" s="1977"/>
      <c r="AR91" s="1977"/>
      <c r="AS91" s="1977"/>
      <c r="AT91" s="1977"/>
      <c r="AU91" s="1977"/>
      <c r="AV91" s="1978"/>
      <c r="AW91" s="1965"/>
      <c r="AX91" s="1965"/>
      <c r="AY91" s="1971"/>
    </row>
    <row r="92" spans="2:51" s="1950" customFormat="1" thickBot="1">
      <c r="B92" s="2624"/>
      <c r="C92" s="2627"/>
      <c r="D92" s="2638"/>
      <c r="E92" s="2638"/>
      <c r="F92" s="2638"/>
      <c r="G92" s="2683"/>
      <c r="H92" s="2068" t="s">
        <v>1729</v>
      </c>
      <c r="I92" s="2069"/>
      <c r="J92" s="2069"/>
      <c r="K92" s="2069"/>
      <c r="L92" s="2069"/>
      <c r="M92" s="2069"/>
      <c r="N92" s="2070"/>
      <c r="O92" s="1965"/>
      <c r="P92" s="2624"/>
      <c r="Q92" s="2627"/>
      <c r="R92" s="1975" t="s">
        <v>1729</v>
      </c>
      <c r="S92" s="1976"/>
      <c r="T92" s="1977"/>
      <c r="U92" s="1977"/>
      <c r="V92" s="1977"/>
      <c r="W92" s="1977"/>
      <c r="X92" s="1978"/>
      <c r="Y92" s="1975" t="s">
        <v>1729</v>
      </c>
      <c r="Z92" s="1977"/>
      <c r="AA92" s="1977"/>
      <c r="AB92" s="1977"/>
      <c r="AC92" s="1977"/>
      <c r="AD92" s="1977"/>
      <c r="AE92" s="1978"/>
      <c r="AF92" s="1965"/>
      <c r="AG92" s="2624"/>
      <c r="AH92" s="2627"/>
      <c r="AI92" s="1975" t="s">
        <v>1729</v>
      </c>
      <c r="AJ92" s="1976"/>
      <c r="AK92" s="1977"/>
      <c r="AL92" s="1977"/>
      <c r="AM92" s="1977"/>
      <c r="AN92" s="1977"/>
      <c r="AO92" s="1977"/>
      <c r="AP92" s="1975" t="s">
        <v>1729</v>
      </c>
      <c r="AQ92" s="1977"/>
      <c r="AR92" s="1977"/>
      <c r="AS92" s="1977"/>
      <c r="AT92" s="1977"/>
      <c r="AU92" s="1977"/>
      <c r="AV92" s="1978"/>
      <c r="AW92" s="1965"/>
      <c r="AX92" s="1965"/>
      <c r="AY92" s="1971"/>
    </row>
    <row r="93" spans="2:51" s="1950" customFormat="1" thickBot="1">
      <c r="B93" s="2624"/>
      <c r="C93" s="2627"/>
      <c r="D93" s="2681" t="s">
        <v>2249</v>
      </c>
      <c r="E93" s="2638"/>
      <c r="F93" s="2638"/>
      <c r="G93" s="2683"/>
      <c r="H93" s="2068" t="s">
        <v>1733</v>
      </c>
      <c r="I93" s="2069"/>
      <c r="J93" s="2069"/>
      <c r="K93" s="2069"/>
      <c r="L93" s="2069"/>
      <c r="M93" s="2069"/>
      <c r="N93" s="2070"/>
      <c r="O93" s="1965"/>
      <c r="P93" s="2624"/>
      <c r="Q93" s="2627"/>
      <c r="R93" s="1975" t="s">
        <v>1733</v>
      </c>
      <c r="S93" s="1976"/>
      <c r="T93" s="1977"/>
      <c r="U93" s="1977"/>
      <c r="V93" s="1977"/>
      <c r="W93" s="1977"/>
      <c r="X93" s="1978"/>
      <c r="Y93" s="1975" t="s">
        <v>1733</v>
      </c>
      <c r="Z93" s="1977"/>
      <c r="AA93" s="1977"/>
      <c r="AB93" s="1977"/>
      <c r="AC93" s="1977"/>
      <c r="AD93" s="1977"/>
      <c r="AE93" s="1978"/>
      <c r="AF93" s="1965"/>
      <c r="AG93" s="2624"/>
      <c r="AH93" s="2627"/>
      <c r="AI93" s="1975" t="s">
        <v>1733</v>
      </c>
      <c r="AJ93" s="1976"/>
      <c r="AK93" s="1977"/>
      <c r="AL93" s="1977"/>
      <c r="AM93" s="1977"/>
      <c r="AN93" s="1977"/>
      <c r="AO93" s="1977"/>
      <c r="AP93" s="1975" t="s">
        <v>1733</v>
      </c>
      <c r="AQ93" s="1977"/>
      <c r="AR93" s="1977"/>
      <c r="AS93" s="1977"/>
      <c r="AT93" s="1977"/>
      <c r="AU93" s="1977"/>
      <c r="AV93" s="1978"/>
      <c r="AW93" s="1965"/>
      <c r="AX93" s="1965"/>
      <c r="AY93" s="1971"/>
    </row>
    <row r="94" spans="2:51" s="1950" customFormat="1" thickBot="1">
      <c r="B94" s="2625"/>
      <c r="C94" s="2628"/>
      <c r="D94" s="2629"/>
      <c r="E94" s="2638"/>
      <c r="F94" s="2638"/>
      <c r="G94" s="2683"/>
      <c r="H94" s="2074" t="s">
        <v>1737</v>
      </c>
      <c r="I94" s="2072"/>
      <c r="J94" s="2072"/>
      <c r="K94" s="2072"/>
      <c r="L94" s="2072"/>
      <c r="M94" s="2072"/>
      <c r="N94" s="2073"/>
      <c r="O94" s="1965"/>
      <c r="P94" s="2639"/>
      <c r="Q94" s="2640"/>
      <c r="R94" s="1975" t="s">
        <v>1737</v>
      </c>
      <c r="S94" s="1976"/>
      <c r="T94" s="1977"/>
      <c r="U94" s="1977"/>
      <c r="V94" s="1977"/>
      <c r="W94" s="1977"/>
      <c r="X94" s="1978"/>
      <c r="Y94" s="1975" t="s">
        <v>1737</v>
      </c>
      <c r="Z94" s="1977"/>
      <c r="AA94" s="1977"/>
      <c r="AB94" s="1977"/>
      <c r="AC94" s="1977"/>
      <c r="AD94" s="1977"/>
      <c r="AE94" s="1978"/>
      <c r="AF94" s="1965"/>
      <c r="AG94" s="2639"/>
      <c r="AH94" s="2640"/>
      <c r="AI94" s="1975" t="s">
        <v>1737</v>
      </c>
      <c r="AJ94" s="1976"/>
      <c r="AK94" s="1977"/>
      <c r="AL94" s="1977"/>
      <c r="AM94" s="1977"/>
      <c r="AN94" s="1977"/>
      <c r="AO94" s="1977"/>
      <c r="AP94" s="1975" t="s">
        <v>1737</v>
      </c>
      <c r="AQ94" s="1977"/>
      <c r="AR94" s="1977"/>
      <c r="AS94" s="1977"/>
      <c r="AT94" s="1977"/>
      <c r="AU94" s="1977"/>
      <c r="AV94" s="1978"/>
      <c r="AW94" s="1965"/>
      <c r="AX94" s="1965"/>
      <c r="AY94" s="1971"/>
    </row>
    <row r="95" spans="2:51" s="1950" customFormat="1" ht="12" customHeight="1" thickBot="1">
      <c r="B95" s="2649">
        <v>12</v>
      </c>
      <c r="C95" s="2636" t="s">
        <v>2274</v>
      </c>
      <c r="D95" s="2637" t="s">
        <v>2271</v>
      </c>
      <c r="E95" s="2637" t="s">
        <v>2241</v>
      </c>
      <c r="F95" s="2637" t="s">
        <v>2237</v>
      </c>
      <c r="G95" s="2683" t="s">
        <v>2242</v>
      </c>
      <c r="H95" s="2068" t="s">
        <v>2212</v>
      </c>
      <c r="I95" s="1967"/>
      <c r="J95" s="1967"/>
      <c r="K95" s="1967"/>
      <c r="L95" s="1967"/>
      <c r="M95" s="1967"/>
      <c r="N95" s="1968"/>
      <c r="O95" s="1965"/>
      <c r="P95" s="2623">
        <v>12</v>
      </c>
      <c r="Q95" s="2626" t="s">
        <v>2274</v>
      </c>
      <c r="R95" s="1975" t="s">
        <v>2212</v>
      </c>
      <c r="S95" s="1976"/>
      <c r="T95" s="1977"/>
      <c r="U95" s="1977"/>
      <c r="V95" s="1977"/>
      <c r="W95" s="1977"/>
      <c r="X95" s="1978"/>
      <c r="Y95" s="1975" t="s">
        <v>2212</v>
      </c>
      <c r="Z95" s="1976"/>
      <c r="AA95" s="1977"/>
      <c r="AB95" s="1977"/>
      <c r="AC95" s="1977"/>
      <c r="AD95" s="1977"/>
      <c r="AE95" s="1978"/>
      <c r="AF95" s="1965"/>
      <c r="AG95" s="2623">
        <v>12</v>
      </c>
      <c r="AH95" s="2626" t="s">
        <v>2274</v>
      </c>
      <c r="AI95" s="1975" t="s">
        <v>2212</v>
      </c>
      <c r="AJ95" s="1976"/>
      <c r="AK95" s="1977"/>
      <c r="AL95" s="1977"/>
      <c r="AM95" s="1977"/>
      <c r="AN95" s="1977"/>
      <c r="AO95" s="1977"/>
      <c r="AP95" s="1975" t="s">
        <v>2212</v>
      </c>
      <c r="AQ95" s="1976"/>
      <c r="AR95" s="1977"/>
      <c r="AS95" s="1977"/>
      <c r="AT95" s="1977"/>
      <c r="AU95" s="1977"/>
      <c r="AV95" s="1978"/>
      <c r="AW95" s="1965"/>
      <c r="AX95" s="1965"/>
      <c r="AY95" s="1971"/>
    </row>
    <row r="96" spans="2:51" s="1950" customFormat="1" thickBot="1">
      <c r="B96" s="2624"/>
      <c r="C96" s="2627"/>
      <c r="D96" s="2638"/>
      <c r="E96" s="2638"/>
      <c r="F96" s="2638"/>
      <c r="G96" s="2683"/>
      <c r="H96" s="2068" t="s">
        <v>1729</v>
      </c>
      <c r="I96" s="2069"/>
      <c r="J96" s="2069"/>
      <c r="K96" s="2069"/>
      <c r="L96" s="2069"/>
      <c r="M96" s="2069"/>
      <c r="N96" s="2070"/>
      <c r="O96" s="1965"/>
      <c r="P96" s="2624"/>
      <c r="Q96" s="2627"/>
      <c r="R96" s="1975" t="s">
        <v>1729</v>
      </c>
      <c r="S96" s="1976"/>
      <c r="T96" s="1977"/>
      <c r="U96" s="1977"/>
      <c r="V96" s="1977"/>
      <c r="W96" s="1977"/>
      <c r="X96" s="1978"/>
      <c r="Y96" s="1975" t="s">
        <v>1729</v>
      </c>
      <c r="Z96" s="1976"/>
      <c r="AA96" s="1977"/>
      <c r="AB96" s="1977"/>
      <c r="AC96" s="1977"/>
      <c r="AD96" s="1977"/>
      <c r="AE96" s="1978"/>
      <c r="AF96" s="1965"/>
      <c r="AG96" s="2624"/>
      <c r="AH96" s="2627"/>
      <c r="AI96" s="1975" t="s">
        <v>1729</v>
      </c>
      <c r="AJ96" s="1976"/>
      <c r="AK96" s="1977"/>
      <c r="AL96" s="1977"/>
      <c r="AM96" s="1977"/>
      <c r="AN96" s="1977"/>
      <c r="AO96" s="1977"/>
      <c r="AP96" s="1975" t="s">
        <v>1729</v>
      </c>
      <c r="AQ96" s="1976"/>
      <c r="AR96" s="1977"/>
      <c r="AS96" s="1977"/>
      <c r="AT96" s="1977"/>
      <c r="AU96" s="1977"/>
      <c r="AV96" s="1978"/>
      <c r="AW96" s="1965"/>
      <c r="AX96" s="1965"/>
      <c r="AY96" s="1971"/>
    </row>
    <row r="97" spans="2:51" s="1950" customFormat="1" thickBot="1">
      <c r="B97" s="2624"/>
      <c r="C97" s="2627"/>
      <c r="D97" s="2681" t="s">
        <v>2249</v>
      </c>
      <c r="E97" s="2638"/>
      <c r="F97" s="2638"/>
      <c r="G97" s="2683"/>
      <c r="H97" s="2068" t="s">
        <v>1733</v>
      </c>
      <c r="I97" s="2069"/>
      <c r="J97" s="2069"/>
      <c r="K97" s="2069"/>
      <c r="L97" s="2069"/>
      <c r="M97" s="2069"/>
      <c r="N97" s="2070"/>
      <c r="O97" s="1965"/>
      <c r="P97" s="2624"/>
      <c r="Q97" s="2627"/>
      <c r="R97" s="1975" t="s">
        <v>1733</v>
      </c>
      <c r="S97" s="1976"/>
      <c r="T97" s="1977"/>
      <c r="U97" s="1977"/>
      <c r="V97" s="1977"/>
      <c r="W97" s="1977"/>
      <c r="X97" s="1978"/>
      <c r="Y97" s="1975" t="s">
        <v>1733</v>
      </c>
      <c r="Z97" s="1976"/>
      <c r="AA97" s="1977"/>
      <c r="AB97" s="1977"/>
      <c r="AC97" s="1977"/>
      <c r="AD97" s="1977"/>
      <c r="AE97" s="1978"/>
      <c r="AF97" s="1965"/>
      <c r="AG97" s="2624"/>
      <c r="AH97" s="2627"/>
      <c r="AI97" s="1975" t="s">
        <v>1733</v>
      </c>
      <c r="AJ97" s="1976"/>
      <c r="AK97" s="1977"/>
      <c r="AL97" s="1977"/>
      <c r="AM97" s="1977"/>
      <c r="AN97" s="1977"/>
      <c r="AO97" s="1977"/>
      <c r="AP97" s="1975" t="s">
        <v>1733</v>
      </c>
      <c r="AQ97" s="1976"/>
      <c r="AR97" s="1977"/>
      <c r="AS97" s="1977"/>
      <c r="AT97" s="1977"/>
      <c r="AU97" s="1977"/>
      <c r="AV97" s="1978"/>
      <c r="AW97" s="1965"/>
      <c r="AX97" s="1965"/>
      <c r="AY97" s="1971"/>
    </row>
    <row r="98" spans="2:51" s="1950" customFormat="1" thickBot="1">
      <c r="B98" s="2625"/>
      <c r="C98" s="2628"/>
      <c r="D98" s="2629"/>
      <c r="E98" s="2638"/>
      <c r="F98" s="2638"/>
      <c r="G98" s="2683"/>
      <c r="H98" s="2071" t="s">
        <v>1737</v>
      </c>
      <c r="I98" s="2075"/>
      <c r="J98" s="2075"/>
      <c r="K98" s="2075"/>
      <c r="L98" s="2075"/>
      <c r="M98" s="2075"/>
      <c r="N98" s="2076"/>
      <c r="O98" s="1965"/>
      <c r="P98" s="2639"/>
      <c r="Q98" s="2640"/>
      <c r="R98" s="1975" t="s">
        <v>1737</v>
      </c>
      <c r="S98" s="1976"/>
      <c r="T98" s="1977"/>
      <c r="U98" s="1977"/>
      <c r="V98" s="1977"/>
      <c r="W98" s="1977"/>
      <c r="X98" s="1978"/>
      <c r="Y98" s="1975" t="s">
        <v>1737</v>
      </c>
      <c r="Z98" s="1976"/>
      <c r="AA98" s="1977"/>
      <c r="AB98" s="1977"/>
      <c r="AC98" s="1977"/>
      <c r="AD98" s="1977"/>
      <c r="AE98" s="1978"/>
      <c r="AF98" s="1965"/>
      <c r="AG98" s="2639"/>
      <c r="AH98" s="2640"/>
      <c r="AI98" s="1975" t="s">
        <v>1737</v>
      </c>
      <c r="AJ98" s="1976"/>
      <c r="AK98" s="1977"/>
      <c r="AL98" s="1977"/>
      <c r="AM98" s="1977"/>
      <c r="AN98" s="1977"/>
      <c r="AO98" s="1977"/>
      <c r="AP98" s="1975" t="s">
        <v>1737</v>
      </c>
      <c r="AQ98" s="1976"/>
      <c r="AR98" s="1977"/>
      <c r="AS98" s="1977"/>
      <c r="AT98" s="1977"/>
      <c r="AU98" s="1977"/>
      <c r="AV98" s="1978"/>
      <c r="AW98" s="1965"/>
      <c r="AX98" s="1965"/>
      <c r="AY98" s="1971"/>
    </row>
    <row r="99" spans="2:51" s="1950" customFormat="1" ht="12" customHeight="1" thickBot="1">
      <c r="B99" s="2649">
        <v>15</v>
      </c>
      <c r="C99" s="2636" t="s">
        <v>2307</v>
      </c>
      <c r="D99" s="2637" t="s">
        <v>2271</v>
      </c>
      <c r="E99" s="2637" t="s">
        <v>2241</v>
      </c>
      <c r="F99" s="2637" t="s">
        <v>2237</v>
      </c>
      <c r="G99" s="2683" t="s">
        <v>2253</v>
      </c>
      <c r="H99" s="1970" t="s">
        <v>2212</v>
      </c>
      <c r="I99" s="2069"/>
      <c r="J99" s="2069"/>
      <c r="K99" s="2069"/>
      <c r="L99" s="2069"/>
      <c r="M99" s="2069"/>
      <c r="N99" s="2070"/>
      <c r="O99" s="1965"/>
      <c r="P99" s="2623">
        <v>15</v>
      </c>
      <c r="Q99" s="2626" t="s">
        <v>2307</v>
      </c>
      <c r="R99" s="1975" t="s">
        <v>2212</v>
      </c>
      <c r="S99" s="1976"/>
      <c r="T99" s="1977"/>
      <c r="U99" s="1977"/>
      <c r="V99" s="1977"/>
      <c r="W99" s="1977"/>
      <c r="X99" s="1978"/>
      <c r="Y99" s="1975" t="s">
        <v>2212</v>
      </c>
      <c r="Z99" s="1977"/>
      <c r="AA99" s="1977"/>
      <c r="AB99" s="1977"/>
      <c r="AC99" s="1977"/>
      <c r="AD99" s="1977"/>
      <c r="AE99" s="1978"/>
      <c r="AF99" s="1965"/>
      <c r="AG99" s="2623">
        <v>15</v>
      </c>
      <c r="AH99" s="2626" t="s">
        <v>2307</v>
      </c>
      <c r="AI99" s="1975" t="s">
        <v>2212</v>
      </c>
      <c r="AJ99" s="1976"/>
      <c r="AK99" s="1977"/>
      <c r="AL99" s="1977"/>
      <c r="AM99" s="1977"/>
      <c r="AN99" s="1977"/>
      <c r="AO99" s="1977"/>
      <c r="AP99" s="1975" t="s">
        <v>2212</v>
      </c>
      <c r="AQ99" s="1977"/>
      <c r="AR99" s="1977"/>
      <c r="AS99" s="1977"/>
      <c r="AT99" s="1977"/>
      <c r="AU99" s="1977"/>
      <c r="AV99" s="1978"/>
      <c r="AW99" s="1965"/>
      <c r="AX99" s="1965"/>
      <c r="AY99" s="1971"/>
    </row>
    <row r="100" spans="2:51" s="1950" customFormat="1" thickBot="1">
      <c r="B100" s="2624"/>
      <c r="C100" s="2627"/>
      <c r="D100" s="2638"/>
      <c r="E100" s="2638"/>
      <c r="F100" s="2638"/>
      <c r="G100" s="2683"/>
      <c r="H100" s="2068" t="s">
        <v>1729</v>
      </c>
      <c r="I100" s="2069"/>
      <c r="J100" s="2069"/>
      <c r="K100" s="2069"/>
      <c r="L100" s="2069"/>
      <c r="M100" s="2069"/>
      <c r="N100" s="2070"/>
      <c r="O100" s="1965"/>
      <c r="P100" s="2624"/>
      <c r="Q100" s="2627"/>
      <c r="R100" s="1975" t="s">
        <v>1729</v>
      </c>
      <c r="S100" s="1976"/>
      <c r="T100" s="1977"/>
      <c r="U100" s="1977"/>
      <c r="V100" s="1977"/>
      <c r="W100" s="1977"/>
      <c r="X100" s="1978"/>
      <c r="Y100" s="1975" t="s">
        <v>1729</v>
      </c>
      <c r="Z100" s="1977"/>
      <c r="AA100" s="1977"/>
      <c r="AB100" s="1977"/>
      <c r="AC100" s="1977"/>
      <c r="AD100" s="1977"/>
      <c r="AE100" s="1978"/>
      <c r="AF100" s="1965"/>
      <c r="AG100" s="2624"/>
      <c r="AH100" s="2627"/>
      <c r="AI100" s="1975" t="s">
        <v>1729</v>
      </c>
      <c r="AJ100" s="1976"/>
      <c r="AK100" s="1977"/>
      <c r="AL100" s="1977"/>
      <c r="AM100" s="1977"/>
      <c r="AN100" s="1977"/>
      <c r="AO100" s="1977"/>
      <c r="AP100" s="1975" t="s">
        <v>1729</v>
      </c>
      <c r="AQ100" s="1977"/>
      <c r="AR100" s="1977"/>
      <c r="AS100" s="1977"/>
      <c r="AT100" s="1977"/>
      <c r="AU100" s="1977"/>
      <c r="AV100" s="1978"/>
      <c r="AW100" s="1965"/>
      <c r="AX100" s="1965"/>
      <c r="AY100" s="1971"/>
    </row>
    <row r="101" spans="2:51" s="1950" customFormat="1" thickBot="1">
      <c r="B101" s="2624"/>
      <c r="C101" s="2627"/>
      <c r="D101" s="2681" t="s">
        <v>2239</v>
      </c>
      <c r="E101" s="2638"/>
      <c r="F101" s="2638"/>
      <c r="G101" s="2683"/>
      <c r="H101" s="2068" t="s">
        <v>1733</v>
      </c>
      <c r="I101" s="2069"/>
      <c r="J101" s="2069"/>
      <c r="K101" s="2069"/>
      <c r="L101" s="2069"/>
      <c r="M101" s="2069"/>
      <c r="N101" s="2070"/>
      <c r="O101" s="1965"/>
      <c r="P101" s="2624"/>
      <c r="Q101" s="2627"/>
      <c r="R101" s="1975" t="s">
        <v>1733</v>
      </c>
      <c r="S101" s="1976"/>
      <c r="T101" s="1977"/>
      <c r="U101" s="1977"/>
      <c r="V101" s="1977"/>
      <c r="W101" s="1977"/>
      <c r="X101" s="1978"/>
      <c r="Y101" s="1975" t="s">
        <v>1733</v>
      </c>
      <c r="Z101" s="1977"/>
      <c r="AA101" s="1977"/>
      <c r="AB101" s="1977"/>
      <c r="AC101" s="1977"/>
      <c r="AD101" s="1977"/>
      <c r="AE101" s="1978"/>
      <c r="AF101" s="1965"/>
      <c r="AG101" s="2624"/>
      <c r="AH101" s="2627"/>
      <c r="AI101" s="1975" t="s">
        <v>1733</v>
      </c>
      <c r="AJ101" s="1976"/>
      <c r="AK101" s="1977"/>
      <c r="AL101" s="1977"/>
      <c r="AM101" s="1977"/>
      <c r="AN101" s="1977"/>
      <c r="AO101" s="1977"/>
      <c r="AP101" s="1975" t="s">
        <v>1733</v>
      </c>
      <c r="AQ101" s="1977"/>
      <c r="AR101" s="1977"/>
      <c r="AS101" s="1977"/>
      <c r="AT101" s="1977"/>
      <c r="AU101" s="1977"/>
      <c r="AV101" s="1978"/>
      <c r="AW101" s="1965"/>
      <c r="AX101" s="1965"/>
      <c r="AY101" s="1971"/>
    </row>
    <row r="102" spans="2:51" s="1950" customFormat="1" thickBot="1">
      <c r="B102" s="2625"/>
      <c r="C102" s="2628"/>
      <c r="D102" s="2629"/>
      <c r="E102" s="2638"/>
      <c r="F102" s="2638"/>
      <c r="G102" s="2683"/>
      <c r="H102" s="2071" t="s">
        <v>1737</v>
      </c>
      <c r="I102" s="2072"/>
      <c r="J102" s="2072"/>
      <c r="K102" s="2072"/>
      <c r="L102" s="2072"/>
      <c r="M102" s="2072"/>
      <c r="N102" s="2073"/>
      <c r="O102" s="1965"/>
      <c r="P102" s="2639"/>
      <c r="Q102" s="2640"/>
      <c r="R102" s="1975" t="s">
        <v>1737</v>
      </c>
      <c r="S102" s="1976"/>
      <c r="T102" s="1977"/>
      <c r="U102" s="1977"/>
      <c r="V102" s="1977"/>
      <c r="W102" s="1977"/>
      <c r="X102" s="1978"/>
      <c r="Y102" s="1975" t="s">
        <v>1737</v>
      </c>
      <c r="Z102" s="1977"/>
      <c r="AA102" s="1977"/>
      <c r="AB102" s="1977"/>
      <c r="AC102" s="1977"/>
      <c r="AD102" s="1977"/>
      <c r="AE102" s="1978"/>
      <c r="AF102" s="1965"/>
      <c r="AG102" s="2639"/>
      <c r="AH102" s="2640"/>
      <c r="AI102" s="1975" t="s">
        <v>1737</v>
      </c>
      <c r="AJ102" s="1976"/>
      <c r="AK102" s="1977"/>
      <c r="AL102" s="1977"/>
      <c r="AM102" s="1977"/>
      <c r="AN102" s="1977"/>
      <c r="AO102" s="1977"/>
      <c r="AP102" s="1975" t="s">
        <v>1737</v>
      </c>
      <c r="AQ102" s="1977"/>
      <c r="AR102" s="1977"/>
      <c r="AS102" s="1977"/>
      <c r="AT102" s="1977"/>
      <c r="AU102" s="1977"/>
      <c r="AV102" s="1978"/>
      <c r="AW102" s="1965"/>
      <c r="AX102" s="1965"/>
      <c r="AY102" s="1971"/>
    </row>
    <row r="103" spans="2:51" s="1950" customFormat="1" thickBot="1">
      <c r="B103" s="2649">
        <v>32</v>
      </c>
      <c r="C103" s="2636" t="s">
        <v>2282</v>
      </c>
      <c r="D103" s="2637" t="s">
        <v>2271</v>
      </c>
      <c r="E103" s="2637" t="s">
        <v>2241</v>
      </c>
      <c r="F103" s="2637" t="s">
        <v>2237</v>
      </c>
      <c r="G103" s="2683" t="s">
        <v>2242</v>
      </c>
      <c r="H103" s="1970" t="s">
        <v>2212</v>
      </c>
      <c r="I103" s="1967"/>
      <c r="J103" s="1967"/>
      <c r="K103" s="1967"/>
      <c r="L103" s="1967"/>
      <c r="M103" s="1967"/>
      <c r="N103" s="1968"/>
      <c r="O103" s="1965"/>
      <c r="P103" s="2623">
        <v>32</v>
      </c>
      <c r="Q103" s="2626" t="s">
        <v>2282</v>
      </c>
      <c r="R103" s="1975" t="s">
        <v>2212</v>
      </c>
      <c r="S103" s="1976"/>
      <c r="T103" s="1977"/>
      <c r="U103" s="1977"/>
      <c r="V103" s="1977"/>
      <c r="W103" s="1977"/>
      <c r="X103" s="1978"/>
      <c r="Y103" s="1975" t="s">
        <v>2212</v>
      </c>
      <c r="Z103" s="1976"/>
      <c r="AA103" s="1977"/>
      <c r="AB103" s="1977"/>
      <c r="AC103" s="1977"/>
      <c r="AD103" s="1977"/>
      <c r="AE103" s="1978"/>
      <c r="AF103" s="1965"/>
      <c r="AG103" s="2623">
        <v>32</v>
      </c>
      <c r="AH103" s="2626" t="s">
        <v>2282</v>
      </c>
      <c r="AI103" s="1975" t="s">
        <v>2212</v>
      </c>
      <c r="AJ103" s="1976"/>
      <c r="AK103" s="1977"/>
      <c r="AL103" s="1977"/>
      <c r="AM103" s="1977"/>
      <c r="AN103" s="1977"/>
      <c r="AO103" s="1977"/>
      <c r="AP103" s="1975" t="s">
        <v>2212</v>
      </c>
      <c r="AQ103" s="1976"/>
      <c r="AR103" s="1977"/>
      <c r="AS103" s="1977"/>
      <c r="AT103" s="1977"/>
      <c r="AU103" s="1977"/>
      <c r="AV103" s="1978"/>
      <c r="AW103" s="1965"/>
      <c r="AX103" s="1965"/>
      <c r="AY103" s="1971"/>
    </row>
    <row r="104" spans="2:51" s="1950" customFormat="1" thickBot="1">
      <c r="B104" s="2624"/>
      <c r="C104" s="2627"/>
      <c r="D104" s="2638"/>
      <c r="E104" s="2638"/>
      <c r="F104" s="2638"/>
      <c r="G104" s="2683"/>
      <c r="H104" s="2068" t="s">
        <v>1729</v>
      </c>
      <c r="I104" s="2069"/>
      <c r="J104" s="2069"/>
      <c r="K104" s="2069"/>
      <c r="L104" s="2069"/>
      <c r="M104" s="2069"/>
      <c r="N104" s="2070"/>
      <c r="O104" s="1965"/>
      <c r="P104" s="2624"/>
      <c r="Q104" s="2627"/>
      <c r="R104" s="1975" t="s">
        <v>1729</v>
      </c>
      <c r="S104" s="1976"/>
      <c r="T104" s="1977"/>
      <c r="U104" s="1977"/>
      <c r="V104" s="1977"/>
      <c r="W104" s="1977"/>
      <c r="X104" s="1978"/>
      <c r="Y104" s="1975" t="s">
        <v>1729</v>
      </c>
      <c r="Z104" s="1976"/>
      <c r="AA104" s="1977"/>
      <c r="AB104" s="1977"/>
      <c r="AC104" s="1977"/>
      <c r="AD104" s="1977"/>
      <c r="AE104" s="1978"/>
      <c r="AF104" s="1965"/>
      <c r="AG104" s="2624"/>
      <c r="AH104" s="2627"/>
      <c r="AI104" s="1975" t="s">
        <v>1729</v>
      </c>
      <c r="AJ104" s="1976"/>
      <c r="AK104" s="1977"/>
      <c r="AL104" s="1977"/>
      <c r="AM104" s="1977"/>
      <c r="AN104" s="1977"/>
      <c r="AO104" s="1977"/>
      <c r="AP104" s="1975" t="s">
        <v>1729</v>
      </c>
      <c r="AQ104" s="1976"/>
      <c r="AR104" s="1977"/>
      <c r="AS104" s="1977"/>
      <c r="AT104" s="1977"/>
      <c r="AU104" s="1977"/>
      <c r="AV104" s="1978"/>
      <c r="AW104" s="1965"/>
      <c r="AX104" s="1965"/>
      <c r="AY104" s="1971"/>
    </row>
    <row r="105" spans="2:51" s="1950" customFormat="1" thickBot="1">
      <c r="B105" s="2624"/>
      <c r="C105" s="2627"/>
      <c r="D105" s="2681" t="s">
        <v>2239</v>
      </c>
      <c r="E105" s="2638"/>
      <c r="F105" s="2638"/>
      <c r="G105" s="2683"/>
      <c r="H105" s="2068" t="s">
        <v>1733</v>
      </c>
      <c r="I105" s="2069"/>
      <c r="J105" s="2069"/>
      <c r="K105" s="2069"/>
      <c r="L105" s="2069"/>
      <c r="M105" s="2069"/>
      <c r="N105" s="2070"/>
      <c r="O105" s="1965"/>
      <c r="P105" s="2624"/>
      <c r="Q105" s="2627"/>
      <c r="R105" s="1975" t="s">
        <v>1733</v>
      </c>
      <c r="S105" s="1976"/>
      <c r="T105" s="1977"/>
      <c r="U105" s="1977"/>
      <c r="V105" s="1977"/>
      <c r="W105" s="1977"/>
      <c r="X105" s="1978"/>
      <c r="Y105" s="1975" t="s">
        <v>1733</v>
      </c>
      <c r="Z105" s="1976"/>
      <c r="AA105" s="1977"/>
      <c r="AB105" s="1977"/>
      <c r="AC105" s="1977"/>
      <c r="AD105" s="1977"/>
      <c r="AE105" s="1978"/>
      <c r="AF105" s="1965"/>
      <c r="AG105" s="2624"/>
      <c r="AH105" s="2627"/>
      <c r="AI105" s="1975" t="s">
        <v>1733</v>
      </c>
      <c r="AJ105" s="1976"/>
      <c r="AK105" s="1977"/>
      <c r="AL105" s="1977"/>
      <c r="AM105" s="1977"/>
      <c r="AN105" s="1977"/>
      <c r="AO105" s="1977"/>
      <c r="AP105" s="1975" t="s">
        <v>1733</v>
      </c>
      <c r="AQ105" s="1976"/>
      <c r="AR105" s="1977"/>
      <c r="AS105" s="1977"/>
      <c r="AT105" s="1977"/>
      <c r="AU105" s="1977"/>
      <c r="AV105" s="1978"/>
      <c r="AW105" s="1965"/>
      <c r="AX105" s="1965"/>
      <c r="AY105" s="1971"/>
    </row>
    <row r="106" spans="2:51" s="1950" customFormat="1" thickBot="1">
      <c r="B106" s="2625"/>
      <c r="C106" s="2628"/>
      <c r="D106" s="2629"/>
      <c r="E106" s="2638"/>
      <c r="F106" s="2638"/>
      <c r="G106" s="2683"/>
      <c r="H106" s="2074" t="s">
        <v>1737</v>
      </c>
      <c r="I106" s="2075"/>
      <c r="J106" s="2075"/>
      <c r="K106" s="2075"/>
      <c r="L106" s="2075"/>
      <c r="M106" s="2075"/>
      <c r="N106" s="2076"/>
      <c r="O106" s="1965"/>
      <c r="P106" s="2639"/>
      <c r="Q106" s="2640"/>
      <c r="R106" s="1975" t="s">
        <v>1737</v>
      </c>
      <c r="S106" s="1976"/>
      <c r="T106" s="1977"/>
      <c r="U106" s="1977"/>
      <c r="V106" s="1977"/>
      <c r="W106" s="1977"/>
      <c r="X106" s="1978"/>
      <c r="Y106" s="1975" t="s">
        <v>1737</v>
      </c>
      <c r="Z106" s="1976"/>
      <c r="AA106" s="1977"/>
      <c r="AB106" s="1977"/>
      <c r="AC106" s="1977"/>
      <c r="AD106" s="1977"/>
      <c r="AE106" s="1978"/>
      <c r="AF106" s="1965"/>
      <c r="AG106" s="2639"/>
      <c r="AH106" s="2640"/>
      <c r="AI106" s="1975" t="s">
        <v>1737</v>
      </c>
      <c r="AJ106" s="1976"/>
      <c r="AK106" s="1977"/>
      <c r="AL106" s="1977"/>
      <c r="AM106" s="1977"/>
      <c r="AN106" s="1977"/>
      <c r="AO106" s="1977"/>
      <c r="AP106" s="1975" t="s">
        <v>1737</v>
      </c>
      <c r="AQ106" s="1976"/>
      <c r="AR106" s="1977"/>
      <c r="AS106" s="1977"/>
      <c r="AT106" s="1977"/>
      <c r="AU106" s="1977"/>
      <c r="AV106" s="1978"/>
      <c r="AW106" s="1965"/>
      <c r="AX106" s="1965"/>
      <c r="AY106" s="1971"/>
    </row>
    <row r="107" spans="2:51" s="1950" customFormat="1" thickBot="1">
      <c r="B107" s="2649">
        <v>33</v>
      </c>
      <c r="C107" s="2636" t="s">
        <v>2283</v>
      </c>
      <c r="D107" s="2637" t="s">
        <v>2271</v>
      </c>
      <c r="E107" s="2637" t="s">
        <v>2241</v>
      </c>
      <c r="F107" s="2637" t="s">
        <v>2237</v>
      </c>
      <c r="G107" s="2683" t="s">
        <v>2242</v>
      </c>
      <c r="H107" s="2068" t="s">
        <v>2212</v>
      </c>
      <c r="I107" s="2069"/>
      <c r="J107" s="2069"/>
      <c r="K107" s="2069"/>
      <c r="L107" s="2069"/>
      <c r="M107" s="2069"/>
      <c r="N107" s="2070"/>
      <c r="O107" s="1965"/>
      <c r="P107" s="2623">
        <v>33</v>
      </c>
      <c r="Q107" s="2626" t="s">
        <v>2283</v>
      </c>
      <c r="R107" s="1975" t="s">
        <v>2212</v>
      </c>
      <c r="S107" s="1976"/>
      <c r="T107" s="1977"/>
      <c r="U107" s="1977"/>
      <c r="V107" s="1977"/>
      <c r="W107" s="1977"/>
      <c r="X107" s="1978"/>
      <c r="Y107" s="1975" t="s">
        <v>2212</v>
      </c>
      <c r="Z107" s="1976"/>
      <c r="AA107" s="1977"/>
      <c r="AB107" s="1977"/>
      <c r="AC107" s="1977"/>
      <c r="AD107" s="1977"/>
      <c r="AE107" s="1978"/>
      <c r="AF107" s="1965"/>
      <c r="AG107" s="2623">
        <v>33</v>
      </c>
      <c r="AH107" s="2626" t="s">
        <v>2283</v>
      </c>
      <c r="AI107" s="1975" t="s">
        <v>2212</v>
      </c>
      <c r="AJ107" s="1976"/>
      <c r="AK107" s="1977"/>
      <c r="AL107" s="1977"/>
      <c r="AM107" s="1977"/>
      <c r="AN107" s="1977"/>
      <c r="AO107" s="1977"/>
      <c r="AP107" s="1975" t="s">
        <v>2212</v>
      </c>
      <c r="AQ107" s="1976"/>
      <c r="AR107" s="1977"/>
      <c r="AS107" s="1977"/>
      <c r="AT107" s="1977"/>
      <c r="AU107" s="1977"/>
      <c r="AV107" s="1978"/>
      <c r="AW107" s="1965"/>
      <c r="AX107" s="1965"/>
      <c r="AY107" s="1971"/>
    </row>
    <row r="108" spans="2:51" s="1950" customFormat="1" thickBot="1">
      <c r="B108" s="2624"/>
      <c r="C108" s="2627"/>
      <c r="D108" s="2638"/>
      <c r="E108" s="2638"/>
      <c r="F108" s="2638"/>
      <c r="G108" s="2683"/>
      <c r="H108" s="2068" t="s">
        <v>1729</v>
      </c>
      <c r="I108" s="2069"/>
      <c r="J108" s="2069"/>
      <c r="K108" s="2069"/>
      <c r="L108" s="2069"/>
      <c r="M108" s="2069"/>
      <c r="N108" s="2070"/>
      <c r="O108" s="1965"/>
      <c r="P108" s="2624"/>
      <c r="Q108" s="2627"/>
      <c r="R108" s="1975" t="s">
        <v>1729</v>
      </c>
      <c r="S108" s="1976"/>
      <c r="T108" s="1977"/>
      <c r="U108" s="1977"/>
      <c r="V108" s="1977"/>
      <c r="W108" s="1977"/>
      <c r="X108" s="1978"/>
      <c r="Y108" s="1975" t="s">
        <v>1729</v>
      </c>
      <c r="Z108" s="1976"/>
      <c r="AA108" s="1977"/>
      <c r="AB108" s="1977"/>
      <c r="AC108" s="1977"/>
      <c r="AD108" s="1977"/>
      <c r="AE108" s="1978"/>
      <c r="AF108" s="1965"/>
      <c r="AG108" s="2624"/>
      <c r="AH108" s="2627"/>
      <c r="AI108" s="1975" t="s">
        <v>1729</v>
      </c>
      <c r="AJ108" s="1976"/>
      <c r="AK108" s="1977"/>
      <c r="AL108" s="1977"/>
      <c r="AM108" s="1977"/>
      <c r="AN108" s="1977"/>
      <c r="AO108" s="1977"/>
      <c r="AP108" s="1975" t="s">
        <v>1729</v>
      </c>
      <c r="AQ108" s="1976"/>
      <c r="AR108" s="1977"/>
      <c r="AS108" s="1977"/>
      <c r="AT108" s="1977"/>
      <c r="AU108" s="1977"/>
      <c r="AV108" s="1978"/>
      <c r="AW108" s="1965"/>
      <c r="AX108" s="1965"/>
      <c r="AY108" s="1971"/>
    </row>
    <row r="109" spans="2:51" s="1950" customFormat="1" thickBot="1">
      <c r="B109" s="2624"/>
      <c r="C109" s="2627"/>
      <c r="D109" s="2681" t="s">
        <v>2239</v>
      </c>
      <c r="E109" s="2638"/>
      <c r="F109" s="2638"/>
      <c r="G109" s="2683"/>
      <c r="H109" s="2068" t="s">
        <v>1733</v>
      </c>
      <c r="I109" s="2069"/>
      <c r="J109" s="2069"/>
      <c r="K109" s="2069"/>
      <c r="L109" s="2069"/>
      <c r="M109" s="2069"/>
      <c r="N109" s="2070"/>
      <c r="O109" s="1965"/>
      <c r="P109" s="2624"/>
      <c r="Q109" s="2627"/>
      <c r="R109" s="1975" t="s">
        <v>1733</v>
      </c>
      <c r="S109" s="1976"/>
      <c r="T109" s="1977"/>
      <c r="U109" s="1977"/>
      <c r="V109" s="1977"/>
      <c r="W109" s="1977"/>
      <c r="X109" s="1978"/>
      <c r="Y109" s="1975" t="s">
        <v>1733</v>
      </c>
      <c r="Z109" s="1976"/>
      <c r="AA109" s="1977"/>
      <c r="AB109" s="1977"/>
      <c r="AC109" s="1977"/>
      <c r="AD109" s="1977"/>
      <c r="AE109" s="1978"/>
      <c r="AF109" s="1965"/>
      <c r="AG109" s="2624"/>
      <c r="AH109" s="2627"/>
      <c r="AI109" s="1975" t="s">
        <v>1733</v>
      </c>
      <c r="AJ109" s="1976"/>
      <c r="AK109" s="1977"/>
      <c r="AL109" s="1977"/>
      <c r="AM109" s="1977"/>
      <c r="AN109" s="1977"/>
      <c r="AO109" s="1977"/>
      <c r="AP109" s="1975" t="s">
        <v>1733</v>
      </c>
      <c r="AQ109" s="1976"/>
      <c r="AR109" s="1977"/>
      <c r="AS109" s="1977"/>
      <c r="AT109" s="1977"/>
      <c r="AU109" s="1977"/>
      <c r="AV109" s="1978"/>
      <c r="AW109" s="1965"/>
      <c r="AX109" s="1965"/>
      <c r="AY109" s="1971"/>
    </row>
    <row r="110" spans="2:51" s="1950" customFormat="1" thickBot="1">
      <c r="B110" s="2625"/>
      <c r="C110" s="2628"/>
      <c r="D110" s="2629"/>
      <c r="E110" s="2638"/>
      <c r="F110" s="2638"/>
      <c r="G110" s="2683"/>
      <c r="H110" s="2071" t="s">
        <v>1737</v>
      </c>
      <c r="I110" s="2072"/>
      <c r="J110" s="2072"/>
      <c r="K110" s="2072"/>
      <c r="L110" s="2072"/>
      <c r="M110" s="2072"/>
      <c r="N110" s="2073"/>
      <c r="O110" s="1965"/>
      <c r="P110" s="2639"/>
      <c r="Q110" s="2640"/>
      <c r="R110" s="1975" t="s">
        <v>1737</v>
      </c>
      <c r="S110" s="1976"/>
      <c r="T110" s="1977"/>
      <c r="U110" s="1977"/>
      <c r="V110" s="1977"/>
      <c r="W110" s="1977"/>
      <c r="X110" s="1978"/>
      <c r="Y110" s="1975" t="s">
        <v>1737</v>
      </c>
      <c r="Z110" s="1976"/>
      <c r="AA110" s="1977"/>
      <c r="AB110" s="1977"/>
      <c r="AC110" s="1977"/>
      <c r="AD110" s="1977"/>
      <c r="AE110" s="1978"/>
      <c r="AF110" s="1965"/>
      <c r="AG110" s="2639"/>
      <c r="AH110" s="2640"/>
      <c r="AI110" s="1975" t="s">
        <v>1737</v>
      </c>
      <c r="AJ110" s="1976"/>
      <c r="AK110" s="1977"/>
      <c r="AL110" s="1977"/>
      <c r="AM110" s="1977"/>
      <c r="AN110" s="1977"/>
      <c r="AO110" s="1977"/>
      <c r="AP110" s="1975" t="s">
        <v>1737</v>
      </c>
      <c r="AQ110" s="1976"/>
      <c r="AR110" s="1977"/>
      <c r="AS110" s="1977"/>
      <c r="AT110" s="1977"/>
      <c r="AU110" s="1977"/>
      <c r="AV110" s="1978"/>
      <c r="AW110" s="1965"/>
      <c r="AX110" s="1965"/>
      <c r="AY110" s="1971"/>
    </row>
    <row r="111" spans="2:51" s="1950" customFormat="1" thickBot="1">
      <c r="B111" s="2649">
        <v>39</v>
      </c>
      <c r="C111" s="2636" t="s">
        <v>1740</v>
      </c>
      <c r="D111" s="2637" t="s">
        <v>2271</v>
      </c>
      <c r="E111" s="2637" t="s">
        <v>2241</v>
      </c>
      <c r="F111" s="2637" t="s">
        <v>2237</v>
      </c>
      <c r="G111" s="2683" t="s">
        <v>2242</v>
      </c>
      <c r="H111" s="1970" t="s">
        <v>2212</v>
      </c>
      <c r="I111" s="1967"/>
      <c r="J111" s="1967"/>
      <c r="K111" s="1967"/>
      <c r="L111" s="1967"/>
      <c r="M111" s="1967"/>
      <c r="N111" s="1968"/>
      <c r="O111" s="1965"/>
      <c r="P111" s="2623">
        <v>39</v>
      </c>
      <c r="Q111" s="2626" t="s">
        <v>1740</v>
      </c>
      <c r="R111" s="1975" t="s">
        <v>2212</v>
      </c>
      <c r="S111" s="1976"/>
      <c r="T111" s="1977"/>
      <c r="U111" s="1977"/>
      <c r="V111" s="1977"/>
      <c r="W111" s="1977"/>
      <c r="X111" s="1978"/>
      <c r="Y111" s="1975" t="s">
        <v>2212</v>
      </c>
      <c r="Z111" s="1976"/>
      <c r="AA111" s="1977"/>
      <c r="AB111" s="1977"/>
      <c r="AC111" s="1977"/>
      <c r="AD111" s="1977"/>
      <c r="AE111" s="1978"/>
      <c r="AF111" s="1965"/>
      <c r="AG111" s="2623">
        <v>39</v>
      </c>
      <c r="AH111" s="2626" t="s">
        <v>1740</v>
      </c>
      <c r="AI111" s="1975" t="s">
        <v>2212</v>
      </c>
      <c r="AJ111" s="1976"/>
      <c r="AK111" s="1977"/>
      <c r="AL111" s="1977"/>
      <c r="AM111" s="1977"/>
      <c r="AN111" s="1977"/>
      <c r="AO111" s="1977"/>
      <c r="AP111" s="1975" t="s">
        <v>2212</v>
      </c>
      <c r="AQ111" s="1976"/>
      <c r="AR111" s="1977"/>
      <c r="AS111" s="1977"/>
      <c r="AT111" s="1977"/>
      <c r="AU111" s="1977"/>
      <c r="AV111" s="1978"/>
      <c r="AW111" s="1965"/>
      <c r="AX111" s="1965"/>
      <c r="AY111" s="1971"/>
    </row>
    <row r="112" spans="2:51" s="1950" customFormat="1" thickBot="1">
      <c r="B112" s="2624"/>
      <c r="C112" s="2627"/>
      <c r="D112" s="2638"/>
      <c r="E112" s="2638"/>
      <c r="F112" s="2638"/>
      <c r="G112" s="2683"/>
      <c r="H112" s="2068" t="s">
        <v>1729</v>
      </c>
      <c r="I112" s="2069"/>
      <c r="J112" s="2069"/>
      <c r="K112" s="2069"/>
      <c r="L112" s="2069"/>
      <c r="M112" s="2069"/>
      <c r="N112" s="2070"/>
      <c r="O112" s="1965"/>
      <c r="P112" s="2624"/>
      <c r="Q112" s="2627"/>
      <c r="R112" s="1975" t="s">
        <v>1729</v>
      </c>
      <c r="S112" s="1976"/>
      <c r="T112" s="1977"/>
      <c r="U112" s="1977"/>
      <c r="V112" s="1977"/>
      <c r="W112" s="1977"/>
      <c r="X112" s="1978"/>
      <c r="Y112" s="1975" t="s">
        <v>1729</v>
      </c>
      <c r="Z112" s="1976"/>
      <c r="AA112" s="1977"/>
      <c r="AB112" s="1977"/>
      <c r="AC112" s="1977"/>
      <c r="AD112" s="1977"/>
      <c r="AE112" s="1978"/>
      <c r="AF112" s="1965"/>
      <c r="AG112" s="2624"/>
      <c r="AH112" s="2627"/>
      <c r="AI112" s="1975" t="s">
        <v>1729</v>
      </c>
      <c r="AJ112" s="1976"/>
      <c r="AK112" s="1977"/>
      <c r="AL112" s="1977"/>
      <c r="AM112" s="1977"/>
      <c r="AN112" s="1977"/>
      <c r="AO112" s="1977"/>
      <c r="AP112" s="1975" t="s">
        <v>1729</v>
      </c>
      <c r="AQ112" s="1976"/>
      <c r="AR112" s="1977"/>
      <c r="AS112" s="1977"/>
      <c r="AT112" s="1977"/>
      <c r="AU112" s="1977"/>
      <c r="AV112" s="1978"/>
      <c r="AW112" s="1965"/>
      <c r="AX112" s="1965"/>
      <c r="AY112" s="1971"/>
    </row>
    <row r="113" spans="2:51" s="1950" customFormat="1" thickBot="1">
      <c r="B113" s="2624"/>
      <c r="C113" s="2627"/>
      <c r="D113" s="2681" t="s">
        <v>2239</v>
      </c>
      <c r="E113" s="2638"/>
      <c r="F113" s="2638"/>
      <c r="G113" s="2683"/>
      <c r="H113" s="2068" t="s">
        <v>1733</v>
      </c>
      <c r="I113" s="2069"/>
      <c r="J113" s="2069"/>
      <c r="K113" s="2069"/>
      <c r="L113" s="2069"/>
      <c r="M113" s="2069"/>
      <c r="N113" s="2070"/>
      <c r="O113" s="1965"/>
      <c r="P113" s="2624"/>
      <c r="Q113" s="2627"/>
      <c r="R113" s="1975" t="s">
        <v>1733</v>
      </c>
      <c r="S113" s="1976"/>
      <c r="T113" s="1977"/>
      <c r="U113" s="1977"/>
      <c r="V113" s="1977"/>
      <c r="W113" s="1977"/>
      <c r="X113" s="1978"/>
      <c r="Y113" s="1975" t="s">
        <v>1733</v>
      </c>
      <c r="Z113" s="1976"/>
      <c r="AA113" s="1977"/>
      <c r="AB113" s="1977"/>
      <c r="AC113" s="1977"/>
      <c r="AD113" s="1977"/>
      <c r="AE113" s="1978"/>
      <c r="AF113" s="1965"/>
      <c r="AG113" s="2624"/>
      <c r="AH113" s="2627"/>
      <c r="AI113" s="1975" t="s">
        <v>1733</v>
      </c>
      <c r="AJ113" s="1976"/>
      <c r="AK113" s="1977"/>
      <c r="AL113" s="1977"/>
      <c r="AM113" s="1977"/>
      <c r="AN113" s="1977"/>
      <c r="AO113" s="1977"/>
      <c r="AP113" s="1975" t="s">
        <v>1733</v>
      </c>
      <c r="AQ113" s="1976"/>
      <c r="AR113" s="1977"/>
      <c r="AS113" s="1977"/>
      <c r="AT113" s="1977"/>
      <c r="AU113" s="1977"/>
      <c r="AV113" s="1978"/>
      <c r="AW113" s="1965"/>
      <c r="AX113" s="1965"/>
      <c r="AY113" s="1971"/>
    </row>
    <row r="114" spans="2:51" s="1950" customFormat="1" thickBot="1">
      <c r="B114" s="2625"/>
      <c r="C114" s="2628"/>
      <c r="D114" s="2629"/>
      <c r="E114" s="2638"/>
      <c r="F114" s="2638"/>
      <c r="G114" s="2683"/>
      <c r="H114" s="2074" t="s">
        <v>1737</v>
      </c>
      <c r="I114" s="2075"/>
      <c r="J114" s="2075"/>
      <c r="K114" s="2075"/>
      <c r="L114" s="2075"/>
      <c r="M114" s="2075"/>
      <c r="N114" s="2076"/>
      <c r="O114" s="1965"/>
      <c r="P114" s="2639"/>
      <c r="Q114" s="2640"/>
      <c r="R114" s="1975" t="s">
        <v>1737</v>
      </c>
      <c r="S114" s="1976"/>
      <c r="T114" s="1977"/>
      <c r="U114" s="1977"/>
      <c r="V114" s="1977"/>
      <c r="W114" s="1977"/>
      <c r="X114" s="1978"/>
      <c r="Y114" s="1975" t="s">
        <v>1737</v>
      </c>
      <c r="Z114" s="1976"/>
      <c r="AA114" s="1977"/>
      <c r="AB114" s="1977"/>
      <c r="AC114" s="1977"/>
      <c r="AD114" s="1977"/>
      <c r="AE114" s="1978"/>
      <c r="AF114" s="1965"/>
      <c r="AG114" s="2639"/>
      <c r="AH114" s="2640"/>
      <c r="AI114" s="1975" t="s">
        <v>1737</v>
      </c>
      <c r="AJ114" s="1976"/>
      <c r="AK114" s="1977"/>
      <c r="AL114" s="1977"/>
      <c r="AM114" s="1977"/>
      <c r="AN114" s="1977"/>
      <c r="AO114" s="1977"/>
      <c r="AP114" s="1975" t="s">
        <v>1737</v>
      </c>
      <c r="AQ114" s="1976"/>
      <c r="AR114" s="1977"/>
      <c r="AS114" s="1977"/>
      <c r="AT114" s="1977"/>
      <c r="AU114" s="1977"/>
      <c r="AV114" s="1978"/>
      <c r="AW114" s="1965"/>
      <c r="AX114" s="1965"/>
      <c r="AY114" s="1971"/>
    </row>
    <row r="115" spans="2:51" s="1950" customFormat="1" ht="12" customHeight="1" thickBot="1">
      <c r="B115" s="2649">
        <v>35</v>
      </c>
      <c r="C115" s="2636" t="s">
        <v>2284</v>
      </c>
      <c r="D115" s="2637" t="s">
        <v>2271</v>
      </c>
      <c r="E115" s="2637" t="s">
        <v>1707</v>
      </c>
      <c r="F115" s="2637" t="s">
        <v>2237</v>
      </c>
      <c r="G115" s="2683" t="s">
        <v>2286</v>
      </c>
      <c r="H115" s="2068" t="s">
        <v>2212</v>
      </c>
      <c r="I115" s="2069"/>
      <c r="J115" s="2069"/>
      <c r="K115" s="2069"/>
      <c r="L115" s="2069"/>
      <c r="M115" s="2069"/>
      <c r="N115" s="2070"/>
      <c r="O115" s="1965"/>
      <c r="P115" s="2623">
        <v>35</v>
      </c>
      <c r="Q115" s="2626" t="s">
        <v>2284</v>
      </c>
      <c r="R115" s="1975" t="s">
        <v>2212</v>
      </c>
      <c r="S115" s="1976"/>
      <c r="T115" s="1977"/>
      <c r="U115" s="1977"/>
      <c r="V115" s="1977"/>
      <c r="W115" s="1977"/>
      <c r="X115" s="1978"/>
      <c r="Y115" s="1975" t="s">
        <v>2212</v>
      </c>
      <c r="Z115" s="1976"/>
      <c r="AA115" s="1977"/>
      <c r="AB115" s="1977"/>
      <c r="AC115" s="1977"/>
      <c r="AD115" s="1977"/>
      <c r="AE115" s="1978"/>
      <c r="AF115" s="1965"/>
      <c r="AG115" s="2623">
        <v>35</v>
      </c>
      <c r="AH115" s="2626" t="s">
        <v>2284</v>
      </c>
      <c r="AI115" s="1975" t="s">
        <v>2212</v>
      </c>
      <c r="AJ115" s="1976"/>
      <c r="AK115" s="1977"/>
      <c r="AL115" s="1977"/>
      <c r="AM115" s="1977"/>
      <c r="AN115" s="1977"/>
      <c r="AO115" s="1977"/>
      <c r="AP115" s="1975" t="s">
        <v>2212</v>
      </c>
      <c r="AQ115" s="1976"/>
      <c r="AR115" s="1977"/>
      <c r="AS115" s="1977"/>
      <c r="AT115" s="1977"/>
      <c r="AU115" s="1977"/>
      <c r="AV115" s="1978"/>
      <c r="AW115" s="1965"/>
      <c r="AX115" s="1965"/>
      <c r="AY115" s="1971"/>
    </row>
    <row r="116" spans="2:51" s="1950" customFormat="1" thickBot="1">
      <c r="B116" s="2624"/>
      <c r="C116" s="2627"/>
      <c r="D116" s="2638"/>
      <c r="E116" s="2638"/>
      <c r="F116" s="2638"/>
      <c r="G116" s="2683"/>
      <c r="H116" s="2068" t="s">
        <v>1729</v>
      </c>
      <c r="I116" s="2069"/>
      <c r="J116" s="2069"/>
      <c r="K116" s="2069"/>
      <c r="L116" s="2069"/>
      <c r="M116" s="2069"/>
      <c r="N116" s="2070"/>
      <c r="O116" s="1965"/>
      <c r="P116" s="2624"/>
      <c r="Q116" s="2627"/>
      <c r="R116" s="1975" t="s">
        <v>1729</v>
      </c>
      <c r="S116" s="1976"/>
      <c r="T116" s="1977"/>
      <c r="U116" s="1977"/>
      <c r="V116" s="1977"/>
      <c r="W116" s="1977"/>
      <c r="X116" s="1978"/>
      <c r="Y116" s="1975" t="s">
        <v>1729</v>
      </c>
      <c r="Z116" s="1976"/>
      <c r="AA116" s="1977"/>
      <c r="AB116" s="1977"/>
      <c r="AC116" s="1977"/>
      <c r="AD116" s="1977"/>
      <c r="AE116" s="1978"/>
      <c r="AF116" s="1965"/>
      <c r="AG116" s="2624"/>
      <c r="AH116" s="2627"/>
      <c r="AI116" s="1975" t="s">
        <v>1729</v>
      </c>
      <c r="AJ116" s="1976"/>
      <c r="AK116" s="1977"/>
      <c r="AL116" s="1977"/>
      <c r="AM116" s="1977"/>
      <c r="AN116" s="1977"/>
      <c r="AO116" s="1977"/>
      <c r="AP116" s="1975" t="s">
        <v>1729</v>
      </c>
      <c r="AQ116" s="1976"/>
      <c r="AR116" s="1977"/>
      <c r="AS116" s="1977"/>
      <c r="AT116" s="1977"/>
      <c r="AU116" s="1977"/>
      <c r="AV116" s="1978"/>
      <c r="AW116" s="1965"/>
      <c r="AX116" s="1965"/>
      <c r="AY116" s="1971"/>
    </row>
    <row r="117" spans="2:51" s="1950" customFormat="1" thickBot="1">
      <c r="B117" s="2624"/>
      <c r="C117" s="2627"/>
      <c r="D117" s="2681" t="s">
        <v>2239</v>
      </c>
      <c r="E117" s="2638"/>
      <c r="F117" s="2638"/>
      <c r="G117" s="2683"/>
      <c r="H117" s="2068" t="s">
        <v>1733</v>
      </c>
      <c r="I117" s="2069"/>
      <c r="J117" s="2069"/>
      <c r="K117" s="2069"/>
      <c r="L117" s="2069"/>
      <c r="M117" s="2069"/>
      <c r="N117" s="2070"/>
      <c r="O117" s="1965"/>
      <c r="P117" s="2624"/>
      <c r="Q117" s="2627"/>
      <c r="R117" s="1975" t="s">
        <v>1733</v>
      </c>
      <c r="S117" s="1976"/>
      <c r="T117" s="1977"/>
      <c r="U117" s="1977"/>
      <c r="V117" s="1977"/>
      <c r="W117" s="1977"/>
      <c r="X117" s="1978"/>
      <c r="Y117" s="1975" t="s">
        <v>1733</v>
      </c>
      <c r="Z117" s="1976"/>
      <c r="AA117" s="1977"/>
      <c r="AB117" s="1977"/>
      <c r="AC117" s="1977"/>
      <c r="AD117" s="1977"/>
      <c r="AE117" s="1978"/>
      <c r="AF117" s="1965"/>
      <c r="AG117" s="2624"/>
      <c r="AH117" s="2627"/>
      <c r="AI117" s="1975" t="s">
        <v>1733</v>
      </c>
      <c r="AJ117" s="1976"/>
      <c r="AK117" s="1977"/>
      <c r="AL117" s="1977"/>
      <c r="AM117" s="1977"/>
      <c r="AN117" s="1977"/>
      <c r="AO117" s="1977"/>
      <c r="AP117" s="1975" t="s">
        <v>1733</v>
      </c>
      <c r="AQ117" s="1976"/>
      <c r="AR117" s="1977"/>
      <c r="AS117" s="1977"/>
      <c r="AT117" s="1977"/>
      <c r="AU117" s="1977"/>
      <c r="AV117" s="1978"/>
      <c r="AW117" s="1965"/>
      <c r="AX117" s="1965"/>
      <c r="AY117" s="1971"/>
    </row>
    <row r="118" spans="2:51" s="1950" customFormat="1" thickBot="1">
      <c r="B118" s="2625"/>
      <c r="C118" s="2628"/>
      <c r="D118" s="2629"/>
      <c r="E118" s="2638"/>
      <c r="F118" s="2638"/>
      <c r="G118" s="2683"/>
      <c r="H118" s="2071" t="s">
        <v>1737</v>
      </c>
      <c r="I118" s="2072"/>
      <c r="J118" s="2072"/>
      <c r="K118" s="2072"/>
      <c r="L118" s="2072"/>
      <c r="M118" s="2072"/>
      <c r="N118" s="2073"/>
      <c r="O118" s="1965"/>
      <c r="P118" s="2639"/>
      <c r="Q118" s="2640"/>
      <c r="R118" s="1975" t="s">
        <v>1737</v>
      </c>
      <c r="S118" s="1976"/>
      <c r="T118" s="1977"/>
      <c r="U118" s="1977"/>
      <c r="V118" s="1977"/>
      <c r="W118" s="1977"/>
      <c r="X118" s="1978"/>
      <c r="Y118" s="1975" t="s">
        <v>1737</v>
      </c>
      <c r="Z118" s="1976"/>
      <c r="AA118" s="1977"/>
      <c r="AB118" s="1977"/>
      <c r="AC118" s="1977"/>
      <c r="AD118" s="1977"/>
      <c r="AE118" s="1978"/>
      <c r="AF118" s="1965"/>
      <c r="AG118" s="2639"/>
      <c r="AH118" s="2640"/>
      <c r="AI118" s="1975" t="s">
        <v>1737</v>
      </c>
      <c r="AJ118" s="1976"/>
      <c r="AK118" s="1977"/>
      <c r="AL118" s="1977"/>
      <c r="AM118" s="1977"/>
      <c r="AN118" s="1977"/>
      <c r="AO118" s="1977"/>
      <c r="AP118" s="1975" t="s">
        <v>1737</v>
      </c>
      <c r="AQ118" s="1976"/>
      <c r="AR118" s="1977"/>
      <c r="AS118" s="1977"/>
      <c r="AT118" s="1977"/>
      <c r="AU118" s="1977"/>
      <c r="AV118" s="1978"/>
      <c r="AW118" s="1965"/>
      <c r="AX118" s="1965"/>
      <c r="AY118" s="1971"/>
    </row>
    <row r="119" spans="2:51" s="1950" customFormat="1" thickBot="1">
      <c r="B119" s="2649">
        <v>43</v>
      </c>
      <c r="C119" s="2636" t="s">
        <v>2308</v>
      </c>
      <c r="D119" s="2637" t="s">
        <v>2271</v>
      </c>
      <c r="E119" s="2637" t="s">
        <v>1707</v>
      </c>
      <c r="F119" s="2637" t="s">
        <v>2237</v>
      </c>
      <c r="G119" s="2683" t="s">
        <v>2238</v>
      </c>
      <c r="H119" s="1970" t="s">
        <v>2212</v>
      </c>
      <c r="I119" s="1967"/>
      <c r="J119" s="1967"/>
      <c r="K119" s="1967"/>
      <c r="L119" s="1967"/>
      <c r="M119" s="1967"/>
      <c r="N119" s="1968"/>
      <c r="O119" s="1982"/>
      <c r="P119" s="2623">
        <v>43</v>
      </c>
      <c r="Q119" s="2626" t="s">
        <v>2308</v>
      </c>
      <c r="R119" s="1975" t="s">
        <v>2212</v>
      </c>
      <c r="S119" s="1976"/>
      <c r="T119" s="1983"/>
      <c r="U119" s="1983"/>
      <c r="V119" s="1983"/>
      <c r="W119" s="1983"/>
      <c r="X119" s="1984"/>
      <c r="Y119" s="1975" t="s">
        <v>2212</v>
      </c>
      <c r="Z119" s="1976"/>
      <c r="AA119" s="1983"/>
      <c r="AB119" s="1983"/>
      <c r="AC119" s="1983"/>
      <c r="AD119" s="1983"/>
      <c r="AE119" s="1984"/>
      <c r="AF119" s="1982"/>
      <c r="AG119" s="2623">
        <v>43</v>
      </c>
      <c r="AH119" s="2626" t="s">
        <v>2308</v>
      </c>
      <c r="AI119" s="1975" t="s">
        <v>2212</v>
      </c>
      <c r="AJ119" s="1976"/>
      <c r="AK119" s="1977"/>
      <c r="AL119" s="1977"/>
      <c r="AM119" s="1977"/>
      <c r="AN119" s="1977"/>
      <c r="AO119" s="1977"/>
      <c r="AP119" s="1975" t="s">
        <v>2212</v>
      </c>
      <c r="AQ119" s="1976"/>
      <c r="AR119" s="1977"/>
      <c r="AS119" s="1977"/>
      <c r="AT119" s="1977"/>
      <c r="AU119" s="1977"/>
      <c r="AV119" s="1978"/>
      <c r="AW119" s="1965"/>
      <c r="AX119" s="1965"/>
      <c r="AY119" s="1971"/>
    </row>
    <row r="120" spans="2:51" s="1950" customFormat="1" thickBot="1">
      <c r="B120" s="2624"/>
      <c r="C120" s="2627"/>
      <c r="D120" s="2638"/>
      <c r="E120" s="2638"/>
      <c r="F120" s="2638"/>
      <c r="G120" s="2683"/>
      <c r="H120" s="2068" t="s">
        <v>1729</v>
      </c>
      <c r="I120" s="2069"/>
      <c r="J120" s="2069"/>
      <c r="K120" s="2069"/>
      <c r="L120" s="2069"/>
      <c r="M120" s="2069"/>
      <c r="N120" s="2070"/>
      <c r="O120" s="1982"/>
      <c r="P120" s="2624"/>
      <c r="Q120" s="2627"/>
      <c r="R120" s="1975" t="s">
        <v>1729</v>
      </c>
      <c r="S120" s="1976"/>
      <c r="T120" s="1983"/>
      <c r="U120" s="1983"/>
      <c r="V120" s="1983"/>
      <c r="W120" s="1983"/>
      <c r="X120" s="1984"/>
      <c r="Y120" s="1975" t="s">
        <v>1729</v>
      </c>
      <c r="Z120" s="1976"/>
      <c r="AA120" s="1983"/>
      <c r="AB120" s="1983"/>
      <c r="AC120" s="1983"/>
      <c r="AD120" s="1983"/>
      <c r="AE120" s="1984"/>
      <c r="AF120" s="1982"/>
      <c r="AG120" s="2624"/>
      <c r="AH120" s="2627"/>
      <c r="AI120" s="1975" t="s">
        <v>1729</v>
      </c>
      <c r="AJ120" s="1976"/>
      <c r="AK120" s="1977"/>
      <c r="AL120" s="1977"/>
      <c r="AM120" s="1977"/>
      <c r="AN120" s="1977"/>
      <c r="AO120" s="1977"/>
      <c r="AP120" s="1975" t="s">
        <v>1729</v>
      </c>
      <c r="AQ120" s="1976"/>
      <c r="AR120" s="1977"/>
      <c r="AS120" s="1977"/>
      <c r="AT120" s="1977"/>
      <c r="AU120" s="1977"/>
      <c r="AV120" s="1978"/>
      <c r="AW120" s="1965"/>
      <c r="AX120" s="1965"/>
      <c r="AY120" s="1971"/>
    </row>
    <row r="121" spans="2:51" s="1950" customFormat="1" thickBot="1">
      <c r="B121" s="2624"/>
      <c r="C121" s="2627"/>
      <c r="D121" s="2681" t="s">
        <v>2239</v>
      </c>
      <c r="E121" s="2638"/>
      <c r="F121" s="2638"/>
      <c r="G121" s="2683"/>
      <c r="H121" s="2068" t="s">
        <v>1733</v>
      </c>
      <c r="I121" s="2069"/>
      <c r="J121" s="2069"/>
      <c r="K121" s="2069"/>
      <c r="L121" s="2069"/>
      <c r="M121" s="2069"/>
      <c r="N121" s="2070"/>
      <c r="O121" s="1982"/>
      <c r="P121" s="2624"/>
      <c r="Q121" s="2627"/>
      <c r="R121" s="1975" t="s">
        <v>1733</v>
      </c>
      <c r="S121" s="1976"/>
      <c r="T121" s="1983"/>
      <c r="U121" s="1983"/>
      <c r="V121" s="1983"/>
      <c r="W121" s="1983"/>
      <c r="X121" s="1984"/>
      <c r="Y121" s="1975" t="s">
        <v>1733</v>
      </c>
      <c r="Z121" s="1976"/>
      <c r="AA121" s="1983"/>
      <c r="AB121" s="1983"/>
      <c r="AC121" s="1983"/>
      <c r="AD121" s="1983"/>
      <c r="AE121" s="1984"/>
      <c r="AF121" s="1982"/>
      <c r="AG121" s="2624"/>
      <c r="AH121" s="2627"/>
      <c r="AI121" s="1975" t="s">
        <v>1733</v>
      </c>
      <c r="AJ121" s="1976"/>
      <c r="AK121" s="1977"/>
      <c r="AL121" s="1977"/>
      <c r="AM121" s="1977"/>
      <c r="AN121" s="1977"/>
      <c r="AO121" s="1977"/>
      <c r="AP121" s="1975" t="s">
        <v>1733</v>
      </c>
      <c r="AQ121" s="1976"/>
      <c r="AR121" s="1977"/>
      <c r="AS121" s="1977"/>
      <c r="AT121" s="1977"/>
      <c r="AU121" s="1977"/>
      <c r="AV121" s="1978"/>
      <c r="AW121" s="1965"/>
      <c r="AX121" s="1965"/>
      <c r="AY121" s="1971"/>
    </row>
    <row r="122" spans="2:51" s="1950" customFormat="1" thickBot="1">
      <c r="B122" s="2625"/>
      <c r="C122" s="2628"/>
      <c r="D122" s="2629"/>
      <c r="E122" s="2638"/>
      <c r="F122" s="2638"/>
      <c r="G122" s="2683"/>
      <c r="H122" s="2074" t="s">
        <v>1737</v>
      </c>
      <c r="I122" s="2075"/>
      <c r="J122" s="2075"/>
      <c r="K122" s="2075"/>
      <c r="L122" s="2075"/>
      <c r="M122" s="2075"/>
      <c r="N122" s="2076"/>
      <c r="O122" s="1982"/>
      <c r="P122" s="2639"/>
      <c r="Q122" s="2640"/>
      <c r="R122" s="1975" t="s">
        <v>1737</v>
      </c>
      <c r="S122" s="1976"/>
      <c r="T122" s="1983"/>
      <c r="U122" s="1983"/>
      <c r="V122" s="1983"/>
      <c r="W122" s="1983"/>
      <c r="X122" s="1984"/>
      <c r="Y122" s="1975" t="s">
        <v>1737</v>
      </c>
      <c r="Z122" s="1976"/>
      <c r="AA122" s="1983"/>
      <c r="AB122" s="1983"/>
      <c r="AC122" s="1983"/>
      <c r="AD122" s="1983"/>
      <c r="AE122" s="1984"/>
      <c r="AF122" s="1982"/>
      <c r="AG122" s="2639"/>
      <c r="AH122" s="2640"/>
      <c r="AI122" s="1975" t="s">
        <v>1737</v>
      </c>
      <c r="AJ122" s="1976"/>
      <c r="AK122" s="1977"/>
      <c r="AL122" s="1977"/>
      <c r="AM122" s="1977"/>
      <c r="AN122" s="1977"/>
      <c r="AO122" s="1977"/>
      <c r="AP122" s="1975" t="s">
        <v>1737</v>
      </c>
      <c r="AQ122" s="1976"/>
      <c r="AR122" s="1977"/>
      <c r="AS122" s="1977"/>
      <c r="AT122" s="1977"/>
      <c r="AU122" s="1977"/>
      <c r="AV122" s="1978"/>
      <c r="AW122" s="1965"/>
      <c r="AX122" s="1965"/>
      <c r="AY122" s="1971"/>
    </row>
    <row r="123" spans="2:51" s="1950" customFormat="1" ht="11.25">
      <c r="B123" s="2649">
        <v>31</v>
      </c>
      <c r="C123" s="2636" t="s">
        <v>2309</v>
      </c>
      <c r="D123" s="2637" t="s">
        <v>2271</v>
      </c>
      <c r="E123" s="2637" t="s">
        <v>1707</v>
      </c>
      <c r="F123" s="2637" t="s">
        <v>2277</v>
      </c>
      <c r="G123" s="2637" t="s">
        <v>2247</v>
      </c>
      <c r="H123" s="2068" t="s">
        <v>2212</v>
      </c>
      <c r="I123" s="2069"/>
      <c r="J123" s="2069"/>
      <c r="K123" s="2069"/>
      <c r="L123" s="2069"/>
      <c r="M123" s="2069"/>
      <c r="N123" s="2070"/>
      <c r="O123" s="1965"/>
      <c r="P123" s="2623">
        <v>31</v>
      </c>
      <c r="Q123" s="2626" t="s">
        <v>2309</v>
      </c>
      <c r="R123" s="1975" t="s">
        <v>2212</v>
      </c>
      <c r="S123" s="1976"/>
      <c r="T123" s="1977"/>
      <c r="U123" s="1977"/>
      <c r="V123" s="1977"/>
      <c r="W123" s="1977"/>
      <c r="X123" s="1978"/>
      <c r="Y123" s="1975" t="s">
        <v>2212</v>
      </c>
      <c r="Z123" s="1976"/>
      <c r="AA123" s="1977"/>
      <c r="AB123" s="1977"/>
      <c r="AC123" s="1977"/>
      <c r="AD123" s="1977"/>
      <c r="AE123" s="1978"/>
      <c r="AF123" s="1965"/>
      <c r="AG123" s="2623">
        <v>31</v>
      </c>
      <c r="AH123" s="2626" t="s">
        <v>2309</v>
      </c>
      <c r="AI123" s="1975" t="s">
        <v>2212</v>
      </c>
      <c r="AJ123" s="1976"/>
      <c r="AK123" s="1977"/>
      <c r="AL123" s="1977"/>
      <c r="AM123" s="1977"/>
      <c r="AN123" s="1977"/>
      <c r="AO123" s="1977"/>
      <c r="AP123" s="1975" t="s">
        <v>2212</v>
      </c>
      <c r="AQ123" s="1976"/>
      <c r="AR123" s="1977"/>
      <c r="AS123" s="1977"/>
      <c r="AT123" s="1977"/>
      <c r="AU123" s="1977"/>
      <c r="AV123" s="1978"/>
      <c r="AW123" s="1965"/>
      <c r="AX123" s="1965"/>
      <c r="AY123" s="1971"/>
    </row>
    <row r="124" spans="2:51" s="1950" customFormat="1" ht="11.25">
      <c r="B124" s="2624"/>
      <c r="C124" s="2627"/>
      <c r="D124" s="2638"/>
      <c r="E124" s="2638"/>
      <c r="F124" s="2638"/>
      <c r="G124" s="2638"/>
      <c r="H124" s="2068" t="s">
        <v>1729</v>
      </c>
      <c r="I124" s="2069"/>
      <c r="J124" s="2069"/>
      <c r="K124" s="2069"/>
      <c r="L124" s="2069"/>
      <c r="M124" s="2069"/>
      <c r="N124" s="2070"/>
      <c r="O124" s="1965"/>
      <c r="P124" s="2624"/>
      <c r="Q124" s="2627"/>
      <c r="R124" s="1975" t="s">
        <v>1729</v>
      </c>
      <c r="S124" s="1976"/>
      <c r="T124" s="1977"/>
      <c r="U124" s="1977"/>
      <c r="V124" s="1977"/>
      <c r="W124" s="1977"/>
      <c r="X124" s="1978"/>
      <c r="Y124" s="1975" t="s">
        <v>1729</v>
      </c>
      <c r="Z124" s="1976"/>
      <c r="AA124" s="1977"/>
      <c r="AB124" s="1977"/>
      <c r="AC124" s="1977"/>
      <c r="AD124" s="1977"/>
      <c r="AE124" s="1978"/>
      <c r="AF124" s="1965"/>
      <c r="AG124" s="2624"/>
      <c r="AH124" s="2627"/>
      <c r="AI124" s="1975" t="s">
        <v>1729</v>
      </c>
      <c r="AJ124" s="1976"/>
      <c r="AK124" s="1977"/>
      <c r="AL124" s="1977"/>
      <c r="AM124" s="1977"/>
      <c r="AN124" s="1977"/>
      <c r="AO124" s="1977"/>
      <c r="AP124" s="1975" t="s">
        <v>1729</v>
      </c>
      <c r="AQ124" s="1976"/>
      <c r="AR124" s="1977"/>
      <c r="AS124" s="1977"/>
      <c r="AT124" s="1977"/>
      <c r="AU124" s="1977"/>
      <c r="AV124" s="1978"/>
      <c r="AW124" s="1965"/>
      <c r="AX124" s="1965"/>
      <c r="AY124" s="1971"/>
    </row>
    <row r="125" spans="2:51" s="1950" customFormat="1" ht="11.25">
      <c r="B125" s="2624"/>
      <c r="C125" s="2627"/>
      <c r="D125" s="2681" t="s">
        <v>2239</v>
      </c>
      <c r="E125" s="2638"/>
      <c r="F125" s="2638"/>
      <c r="G125" s="2638"/>
      <c r="H125" s="2068" t="s">
        <v>1733</v>
      </c>
      <c r="I125" s="2069"/>
      <c r="J125" s="2069"/>
      <c r="K125" s="2069"/>
      <c r="L125" s="2069"/>
      <c r="M125" s="2069"/>
      <c r="N125" s="2070"/>
      <c r="O125" s="1965"/>
      <c r="P125" s="2624"/>
      <c r="Q125" s="2627"/>
      <c r="R125" s="1975" t="s">
        <v>1733</v>
      </c>
      <c r="S125" s="1976"/>
      <c r="T125" s="1977"/>
      <c r="U125" s="1977"/>
      <c r="V125" s="1977"/>
      <c r="W125" s="1977"/>
      <c r="X125" s="1978"/>
      <c r="Y125" s="1975" t="s">
        <v>1733</v>
      </c>
      <c r="Z125" s="1976"/>
      <c r="AA125" s="1977"/>
      <c r="AB125" s="1977"/>
      <c r="AC125" s="1977"/>
      <c r="AD125" s="1977"/>
      <c r="AE125" s="1978"/>
      <c r="AF125" s="1965"/>
      <c r="AG125" s="2624"/>
      <c r="AH125" s="2627"/>
      <c r="AI125" s="1975" t="s">
        <v>1733</v>
      </c>
      <c r="AJ125" s="1976"/>
      <c r="AK125" s="1977"/>
      <c r="AL125" s="1977"/>
      <c r="AM125" s="1977"/>
      <c r="AN125" s="1977"/>
      <c r="AO125" s="1977"/>
      <c r="AP125" s="1975" t="s">
        <v>1733</v>
      </c>
      <c r="AQ125" s="1976"/>
      <c r="AR125" s="1977"/>
      <c r="AS125" s="1977"/>
      <c r="AT125" s="1977"/>
      <c r="AU125" s="1977"/>
      <c r="AV125" s="1978"/>
      <c r="AW125" s="1965"/>
      <c r="AX125" s="1965"/>
      <c r="AY125" s="1971"/>
    </row>
    <row r="126" spans="2:51" s="1950" customFormat="1" thickBot="1">
      <c r="B126" s="2625"/>
      <c r="C126" s="2628"/>
      <c r="D126" s="2682"/>
      <c r="E126" s="2630"/>
      <c r="F126" s="2630"/>
      <c r="G126" s="2630"/>
      <c r="H126" s="2074" t="s">
        <v>1737</v>
      </c>
      <c r="I126" s="1994"/>
      <c r="J126" s="1994"/>
      <c r="K126" s="1994"/>
      <c r="L126" s="1994"/>
      <c r="M126" s="1994"/>
      <c r="N126" s="1995"/>
      <c r="O126" s="1965"/>
      <c r="P126" s="2625"/>
      <c r="Q126" s="2628"/>
      <c r="R126" s="1992" t="s">
        <v>1737</v>
      </c>
      <c r="S126" s="2055"/>
      <c r="T126" s="1994"/>
      <c r="U126" s="1994"/>
      <c r="V126" s="1994"/>
      <c r="W126" s="1994"/>
      <c r="X126" s="1995"/>
      <c r="Y126" s="1992" t="s">
        <v>1737</v>
      </c>
      <c r="Z126" s="2055"/>
      <c r="AA126" s="1994"/>
      <c r="AB126" s="1994"/>
      <c r="AC126" s="1994"/>
      <c r="AD126" s="1994"/>
      <c r="AE126" s="1995"/>
      <c r="AF126" s="1965"/>
      <c r="AG126" s="2625"/>
      <c r="AH126" s="2628"/>
      <c r="AI126" s="1992" t="s">
        <v>1737</v>
      </c>
      <c r="AJ126" s="2055"/>
      <c r="AK126" s="1994"/>
      <c r="AL126" s="1994"/>
      <c r="AM126" s="1994"/>
      <c r="AN126" s="1994"/>
      <c r="AO126" s="1994"/>
      <c r="AP126" s="1992" t="s">
        <v>1737</v>
      </c>
      <c r="AQ126" s="2055"/>
      <c r="AR126" s="1994"/>
      <c r="AS126" s="1994"/>
      <c r="AT126" s="1994"/>
      <c r="AU126" s="1994"/>
      <c r="AV126" s="1995"/>
      <c r="AW126" s="1965"/>
      <c r="AX126" s="1965"/>
      <c r="AY126" s="1971"/>
    </row>
    <row r="127" spans="2:51" s="1987" customFormat="1" ht="11.25">
      <c r="G127" s="1950"/>
      <c r="H127" s="1950"/>
      <c r="S127" s="1965"/>
      <c r="X127" s="1950"/>
      <c r="Y127" s="1950"/>
      <c r="Z127" s="1965"/>
      <c r="AJ127" s="1965"/>
      <c r="AQ127" s="1965"/>
      <c r="AY127" s="1971"/>
    </row>
    <row r="128" spans="2:51" s="1987" customFormat="1" ht="11.25">
      <c r="G128" s="1950"/>
      <c r="H128" s="1950"/>
      <c r="X128" s="1950"/>
      <c r="Y128" s="1950"/>
      <c r="AY128" s="1971"/>
    </row>
    <row r="129" spans="1:51" s="1987" customFormat="1" ht="22.5" customHeight="1">
      <c r="B129" s="2631" t="s">
        <v>2291</v>
      </c>
      <c r="C129" s="2632"/>
      <c r="D129" s="2632"/>
      <c r="E129" s="2632"/>
      <c r="F129" s="2632"/>
      <c r="G129" s="2632"/>
      <c r="H129" s="2632"/>
      <c r="I129" s="2632"/>
      <c r="J129" s="2632"/>
      <c r="K129" s="2632"/>
      <c r="L129" s="2632"/>
      <c r="M129" s="2632"/>
      <c r="N129" s="2632"/>
      <c r="O129" s="1934"/>
      <c r="P129" s="1934"/>
      <c r="X129" s="1950"/>
      <c r="Y129" s="1950"/>
      <c r="AY129" s="1971"/>
    </row>
    <row r="130" spans="1:51" s="1987" customFormat="1" ht="19.5">
      <c r="B130" s="1946"/>
      <c r="C130" s="1934"/>
      <c r="D130" s="1934"/>
      <c r="E130" s="1934"/>
      <c r="F130" s="1934"/>
      <c r="G130" s="1934"/>
      <c r="H130" s="1934"/>
      <c r="I130" s="1934"/>
      <c r="J130" s="1934"/>
      <c r="K130" s="1934"/>
      <c r="L130" s="1934"/>
      <c r="M130" s="1934"/>
      <c r="N130" s="1934"/>
      <c r="O130" s="1934"/>
      <c r="P130" s="1934"/>
      <c r="X130" s="1950"/>
      <c r="Y130" s="1950"/>
      <c r="AY130" s="1971"/>
    </row>
    <row r="131" spans="1:51" s="1987" customFormat="1" ht="18">
      <c r="B131" s="1997" t="s">
        <v>246</v>
      </c>
      <c r="C131" s="1934"/>
      <c r="D131" s="1934"/>
      <c r="E131" s="1934"/>
      <c r="F131" s="1934"/>
      <c r="G131" s="1934"/>
      <c r="H131" s="1934"/>
      <c r="I131" s="1934"/>
      <c r="J131" s="1934"/>
      <c r="K131" s="1934"/>
      <c r="L131" s="1934"/>
      <c r="M131" s="1934"/>
      <c r="N131" s="1934"/>
      <c r="O131" s="1934"/>
      <c r="P131" s="1997" t="s">
        <v>2214</v>
      </c>
      <c r="X131" s="1950"/>
      <c r="Y131" s="1950"/>
      <c r="AG131" s="1997" t="s">
        <v>2215</v>
      </c>
      <c r="AY131" s="1971"/>
    </row>
    <row r="132" spans="1:51" s="1987" customFormat="1" thickBot="1">
      <c r="B132" s="1998"/>
      <c r="C132" s="1998"/>
      <c r="D132" s="1998"/>
      <c r="E132" s="1998"/>
      <c r="F132" s="1998"/>
      <c r="G132" s="1998"/>
      <c r="H132" s="1998"/>
      <c r="I132" s="1998"/>
      <c r="J132" s="1998"/>
      <c r="K132" s="1998"/>
      <c r="X132" s="1950"/>
      <c r="Y132" s="1950"/>
      <c r="AY132" s="1971"/>
    </row>
    <row r="133" spans="1:51" s="1987" customFormat="1" ht="63" customHeight="1">
      <c r="B133" s="1999" t="s">
        <v>2216</v>
      </c>
      <c r="C133" s="2000" t="s">
        <v>2217</v>
      </c>
      <c r="D133" s="2001" t="s">
        <v>240</v>
      </c>
      <c r="E133" s="2002" t="s">
        <v>2292</v>
      </c>
      <c r="F133" s="2002"/>
      <c r="G133" s="2002"/>
      <c r="H133" s="2003"/>
      <c r="I133" s="2077" t="s">
        <v>2293</v>
      </c>
      <c r="J133" s="2078"/>
      <c r="K133" s="2621"/>
      <c r="L133" s="2622"/>
      <c r="M133" s="2622"/>
      <c r="N133" s="2622"/>
      <c r="O133" s="2079"/>
      <c r="P133" s="2080" t="s">
        <v>2216</v>
      </c>
      <c r="Q133" s="2000" t="s">
        <v>2217</v>
      </c>
      <c r="R133" s="2001" t="s">
        <v>240</v>
      </c>
      <c r="S133" s="2005" t="s">
        <v>2294</v>
      </c>
      <c r="T133" s="2002"/>
      <c r="U133" s="2002"/>
      <c r="V133" s="2003"/>
      <c r="W133" s="2004" t="s">
        <v>2231</v>
      </c>
      <c r="X133" s="2005" t="s">
        <v>2295</v>
      </c>
      <c r="Y133" s="2002"/>
      <c r="Z133" s="2002"/>
      <c r="AA133" s="2003"/>
      <c r="AB133" s="2004" t="s">
        <v>2232</v>
      </c>
      <c r="AG133" s="1999" t="s">
        <v>2216</v>
      </c>
      <c r="AH133" s="2000" t="s">
        <v>2217</v>
      </c>
      <c r="AI133" s="2001" t="s">
        <v>240</v>
      </c>
      <c r="AJ133" s="2005" t="s">
        <v>2294</v>
      </c>
      <c r="AK133" s="2002"/>
      <c r="AL133" s="2002"/>
      <c r="AM133" s="2003"/>
      <c r="AN133" s="2004" t="s">
        <v>2231</v>
      </c>
      <c r="AO133" s="2005" t="s">
        <v>2295</v>
      </c>
      <c r="AP133" s="2002"/>
      <c r="AQ133" s="2002"/>
      <c r="AR133" s="2003"/>
      <c r="AS133" s="2004" t="s">
        <v>2232</v>
      </c>
      <c r="AV133" s="1950"/>
      <c r="AW133" s="1950"/>
      <c r="AY133" s="1971"/>
    </row>
    <row r="134" spans="1:51" s="1987" customFormat="1" thickBot="1">
      <c r="A134" s="2007"/>
      <c r="B134" s="2008"/>
      <c r="C134" s="2009"/>
      <c r="D134" s="2010"/>
      <c r="E134" s="2011" t="s">
        <v>1710</v>
      </c>
      <c r="F134" s="2012" t="s">
        <v>1711</v>
      </c>
      <c r="G134" s="2013" t="s">
        <v>1712</v>
      </c>
      <c r="H134" s="2014" t="s">
        <v>1713</v>
      </c>
      <c r="I134" s="2081"/>
      <c r="J134" s="2082"/>
      <c r="K134" s="2017"/>
      <c r="L134" s="2017"/>
      <c r="M134" s="2017"/>
      <c r="N134" s="2017"/>
      <c r="O134" s="2018"/>
      <c r="P134" s="2083"/>
      <c r="Q134" s="2009"/>
      <c r="R134" s="2010"/>
      <c r="S134" s="2019" t="s">
        <v>1710</v>
      </c>
      <c r="T134" s="2012" t="s">
        <v>1711</v>
      </c>
      <c r="U134" s="2013" t="s">
        <v>1712</v>
      </c>
      <c r="V134" s="2014" t="s">
        <v>1713</v>
      </c>
      <c r="W134" s="2015"/>
      <c r="X134" s="2019" t="s">
        <v>1710</v>
      </c>
      <c r="Y134" s="2012" t="s">
        <v>1711</v>
      </c>
      <c r="Z134" s="2013" t="s">
        <v>1712</v>
      </c>
      <c r="AA134" s="2014" t="s">
        <v>1713</v>
      </c>
      <c r="AB134" s="2015"/>
      <c r="AG134" s="2008"/>
      <c r="AH134" s="2009"/>
      <c r="AI134" s="2010"/>
      <c r="AJ134" s="2019" t="s">
        <v>1710</v>
      </c>
      <c r="AK134" s="2012" t="s">
        <v>1711</v>
      </c>
      <c r="AL134" s="2013" t="s">
        <v>1712</v>
      </c>
      <c r="AM134" s="2014" t="s">
        <v>1713</v>
      </c>
      <c r="AN134" s="2015"/>
      <c r="AO134" s="2019" t="s">
        <v>1710</v>
      </c>
      <c r="AP134" s="2012" t="s">
        <v>1711</v>
      </c>
      <c r="AQ134" s="2013" t="s">
        <v>1712</v>
      </c>
      <c r="AR134" s="2014" t="s">
        <v>1713</v>
      </c>
      <c r="AS134" s="2015"/>
      <c r="AV134" s="1950"/>
      <c r="AW134" s="1950"/>
      <c r="AY134" s="1971"/>
    </row>
    <row r="135" spans="1:51" s="1987" customFormat="1" ht="22.5">
      <c r="A135" s="2020"/>
      <c r="B135" s="2084">
        <v>45</v>
      </c>
      <c r="C135" s="2085" t="s">
        <v>2234</v>
      </c>
      <c r="D135" s="1970" t="s">
        <v>2298</v>
      </c>
      <c r="E135" s="2022"/>
      <c r="F135" s="2022"/>
      <c r="G135" s="2022"/>
      <c r="H135" s="2022"/>
      <c r="I135" s="2086"/>
      <c r="J135" s="2087"/>
      <c r="K135" s="2025"/>
      <c r="L135" s="2025"/>
      <c r="M135" s="2025"/>
      <c r="N135" s="2025"/>
      <c r="O135" s="2088"/>
      <c r="P135" s="2089">
        <v>45</v>
      </c>
      <c r="Q135" s="2021" t="s">
        <v>2234</v>
      </c>
      <c r="R135" s="1970" t="s">
        <v>2298</v>
      </c>
      <c r="S135" s="2026"/>
      <c r="T135" s="2027"/>
      <c r="U135" s="2027"/>
      <c r="V135" s="2027"/>
      <c r="W135" s="2090"/>
      <c r="X135" s="2026"/>
      <c r="Y135" s="2027"/>
      <c r="Z135" s="2027"/>
      <c r="AA135" s="2027"/>
      <c r="AB135" s="2090"/>
      <c r="AG135" s="1966">
        <v>45</v>
      </c>
      <c r="AH135" s="2021" t="s">
        <v>2234</v>
      </c>
      <c r="AI135" s="1970" t="s">
        <v>2298</v>
      </c>
      <c r="AJ135" s="2026"/>
      <c r="AK135" s="2027"/>
      <c r="AL135" s="2027"/>
      <c r="AM135" s="2027"/>
      <c r="AN135" s="2090"/>
      <c r="AO135" s="2026"/>
      <c r="AP135" s="2027"/>
      <c r="AQ135" s="2027"/>
      <c r="AR135" s="2027"/>
      <c r="AS135" s="2090"/>
      <c r="AV135" s="1950"/>
      <c r="AW135" s="1950"/>
      <c r="AY135" s="1971"/>
    </row>
    <row r="136" spans="1:51" s="1987" customFormat="1" ht="22.5">
      <c r="A136" s="2020"/>
      <c r="B136" s="1975">
        <v>1</v>
      </c>
      <c r="C136" s="2030" t="s">
        <v>2240</v>
      </c>
      <c r="D136" s="1976" t="s">
        <v>2242</v>
      </c>
      <c r="E136" s="2091"/>
      <c r="F136" s="2091"/>
      <c r="G136" s="2091"/>
      <c r="H136" s="2091"/>
      <c r="I136" s="2092"/>
      <c r="J136" s="2087"/>
      <c r="K136" s="2025"/>
      <c r="L136" s="2025"/>
      <c r="M136" s="2025"/>
      <c r="N136" s="2025"/>
      <c r="O136" s="2088"/>
      <c r="P136" s="2093">
        <v>1</v>
      </c>
      <c r="Q136" s="2030" t="s">
        <v>2240</v>
      </c>
      <c r="R136" s="1976" t="s">
        <v>2242</v>
      </c>
      <c r="S136" s="2034"/>
      <c r="T136" s="2035"/>
      <c r="U136" s="2035"/>
      <c r="V136" s="2035"/>
      <c r="W136" s="2094"/>
      <c r="X136" s="2034"/>
      <c r="Y136" s="2035"/>
      <c r="Z136" s="2035"/>
      <c r="AA136" s="2035"/>
      <c r="AB136" s="2094"/>
      <c r="AG136" s="1975">
        <v>1</v>
      </c>
      <c r="AH136" s="2030" t="s">
        <v>2240</v>
      </c>
      <c r="AI136" s="1976" t="s">
        <v>2242</v>
      </c>
      <c r="AJ136" s="2034"/>
      <c r="AK136" s="2035"/>
      <c r="AL136" s="2035"/>
      <c r="AM136" s="2035"/>
      <c r="AN136" s="2094"/>
      <c r="AO136" s="2034"/>
      <c r="AP136" s="2035"/>
      <c r="AQ136" s="2035"/>
      <c r="AR136" s="2035"/>
      <c r="AS136" s="2094"/>
      <c r="AV136" s="1950"/>
      <c r="AW136" s="1950"/>
      <c r="AY136" s="1971"/>
    </row>
    <row r="137" spans="1:51" s="1987" customFormat="1" ht="22.5">
      <c r="A137" s="2020"/>
      <c r="B137" s="1975">
        <v>7</v>
      </c>
      <c r="C137" s="2030" t="s">
        <v>2244</v>
      </c>
      <c r="D137" s="1976" t="s">
        <v>2242</v>
      </c>
      <c r="E137" s="2091"/>
      <c r="F137" s="2091"/>
      <c r="G137" s="2091"/>
      <c r="H137" s="2091"/>
      <c r="I137" s="2092"/>
      <c r="J137" s="2087"/>
      <c r="K137" s="2025"/>
      <c r="L137" s="2025"/>
      <c r="M137" s="2025"/>
      <c r="N137" s="2025"/>
      <c r="O137" s="2088"/>
      <c r="P137" s="2093">
        <v>7</v>
      </c>
      <c r="Q137" s="2030" t="s">
        <v>2244</v>
      </c>
      <c r="R137" s="1976" t="s">
        <v>2242</v>
      </c>
      <c r="S137" s="2034"/>
      <c r="T137" s="2035"/>
      <c r="U137" s="2035"/>
      <c r="V137" s="2035"/>
      <c r="W137" s="2094"/>
      <c r="X137" s="2034"/>
      <c r="Y137" s="2035"/>
      <c r="Z137" s="2035"/>
      <c r="AA137" s="2035"/>
      <c r="AB137" s="2094"/>
      <c r="AG137" s="1975">
        <v>7</v>
      </c>
      <c r="AH137" s="2030" t="s">
        <v>2244</v>
      </c>
      <c r="AI137" s="1976" t="s">
        <v>2242</v>
      </c>
      <c r="AJ137" s="2034"/>
      <c r="AK137" s="2035"/>
      <c r="AL137" s="2035"/>
      <c r="AM137" s="2035"/>
      <c r="AN137" s="2094"/>
      <c r="AO137" s="2034"/>
      <c r="AP137" s="2035"/>
      <c r="AQ137" s="2035"/>
      <c r="AR137" s="2035"/>
      <c r="AS137" s="2094"/>
      <c r="AV137" s="1950"/>
      <c r="AW137" s="1950"/>
      <c r="AY137" s="1971"/>
    </row>
    <row r="138" spans="1:51" s="1987" customFormat="1" ht="22.5">
      <c r="A138" s="2020"/>
      <c r="B138" s="1975">
        <v>8</v>
      </c>
      <c r="C138" s="2030" t="s">
        <v>2245</v>
      </c>
      <c r="D138" s="1976" t="s">
        <v>2242</v>
      </c>
      <c r="E138" s="2091"/>
      <c r="F138" s="2091"/>
      <c r="G138" s="2091"/>
      <c r="H138" s="2091"/>
      <c r="I138" s="2092"/>
      <c r="J138" s="2087"/>
      <c r="K138" s="2025"/>
      <c r="L138" s="2025"/>
      <c r="M138" s="2025"/>
      <c r="N138" s="2025"/>
      <c r="O138" s="2088"/>
      <c r="P138" s="2093">
        <v>8</v>
      </c>
      <c r="Q138" s="2030" t="s">
        <v>2245</v>
      </c>
      <c r="R138" s="1976" t="s">
        <v>2242</v>
      </c>
      <c r="S138" s="2034"/>
      <c r="T138" s="2035"/>
      <c r="U138" s="2035"/>
      <c r="V138" s="2035"/>
      <c r="W138" s="2094"/>
      <c r="X138" s="2034"/>
      <c r="Y138" s="2035"/>
      <c r="Z138" s="2035"/>
      <c r="AA138" s="2035"/>
      <c r="AB138" s="2094"/>
      <c r="AG138" s="1975">
        <v>8</v>
      </c>
      <c r="AH138" s="2030" t="s">
        <v>2245</v>
      </c>
      <c r="AI138" s="1976" t="s">
        <v>2242</v>
      </c>
      <c r="AJ138" s="2034"/>
      <c r="AK138" s="2035"/>
      <c r="AL138" s="2035"/>
      <c r="AM138" s="2035"/>
      <c r="AN138" s="2094"/>
      <c r="AO138" s="2034"/>
      <c r="AP138" s="2035"/>
      <c r="AQ138" s="2035"/>
      <c r="AR138" s="2035"/>
      <c r="AS138" s="2094"/>
      <c r="AV138" s="1950"/>
      <c r="AW138" s="1950"/>
      <c r="AY138" s="1971"/>
    </row>
    <row r="139" spans="1:51" s="1987" customFormat="1" ht="22.5">
      <c r="A139" s="2020"/>
      <c r="B139" s="1975">
        <v>16</v>
      </c>
      <c r="C139" s="2030" t="s">
        <v>2248</v>
      </c>
      <c r="D139" s="1976" t="s">
        <v>2242</v>
      </c>
      <c r="E139" s="2091"/>
      <c r="F139" s="2091"/>
      <c r="G139" s="2091"/>
      <c r="H139" s="2091"/>
      <c r="I139" s="2092"/>
      <c r="J139" s="2087"/>
      <c r="K139" s="2025"/>
      <c r="L139" s="2025"/>
      <c r="M139" s="2025"/>
      <c r="N139" s="2025"/>
      <c r="O139" s="2088"/>
      <c r="P139" s="2093">
        <v>16</v>
      </c>
      <c r="Q139" s="2030" t="s">
        <v>2248</v>
      </c>
      <c r="R139" s="1976" t="s">
        <v>2242</v>
      </c>
      <c r="S139" s="2034"/>
      <c r="T139" s="2035"/>
      <c r="U139" s="2035"/>
      <c r="V139" s="2035"/>
      <c r="W139" s="2094"/>
      <c r="X139" s="2034"/>
      <c r="Y139" s="2035"/>
      <c r="Z139" s="2035"/>
      <c r="AA139" s="2035"/>
      <c r="AB139" s="2094"/>
      <c r="AG139" s="1975">
        <v>16</v>
      </c>
      <c r="AH139" s="2030" t="s">
        <v>2248</v>
      </c>
      <c r="AI139" s="1976" t="s">
        <v>2242</v>
      </c>
      <c r="AJ139" s="2034"/>
      <c r="AK139" s="2035"/>
      <c r="AL139" s="2035"/>
      <c r="AM139" s="2035"/>
      <c r="AN139" s="2094"/>
      <c r="AO139" s="2034"/>
      <c r="AP139" s="2035"/>
      <c r="AQ139" s="2035"/>
      <c r="AR139" s="2035"/>
      <c r="AS139" s="2094"/>
      <c r="AV139" s="1950"/>
      <c r="AW139" s="1950"/>
      <c r="AY139" s="1971"/>
    </row>
    <row r="140" spans="1:51" s="1987" customFormat="1" ht="22.5">
      <c r="A140" s="2020"/>
      <c r="B140" s="1975">
        <v>17</v>
      </c>
      <c r="C140" s="2030" t="s">
        <v>2250</v>
      </c>
      <c r="D140" s="1976" t="s">
        <v>2242</v>
      </c>
      <c r="E140" s="2091"/>
      <c r="F140" s="2091"/>
      <c r="G140" s="2091"/>
      <c r="H140" s="2091"/>
      <c r="I140" s="2092"/>
      <c r="J140" s="2087"/>
      <c r="K140" s="2025"/>
      <c r="L140" s="2025"/>
      <c r="M140" s="2025"/>
      <c r="N140" s="2025"/>
      <c r="O140" s="2088"/>
      <c r="P140" s="2093">
        <v>17</v>
      </c>
      <c r="Q140" s="2030" t="s">
        <v>2250</v>
      </c>
      <c r="R140" s="1976" t="s">
        <v>2242</v>
      </c>
      <c r="S140" s="2034"/>
      <c r="T140" s="2035"/>
      <c r="U140" s="2035"/>
      <c r="V140" s="2035"/>
      <c r="W140" s="2094"/>
      <c r="X140" s="2034"/>
      <c r="Y140" s="2035"/>
      <c r="Z140" s="2035"/>
      <c r="AA140" s="2035"/>
      <c r="AB140" s="2094"/>
      <c r="AG140" s="1975">
        <v>17</v>
      </c>
      <c r="AH140" s="2030" t="s">
        <v>2250</v>
      </c>
      <c r="AI140" s="1976" t="s">
        <v>2242</v>
      </c>
      <c r="AJ140" s="2034"/>
      <c r="AK140" s="2035"/>
      <c r="AL140" s="2035"/>
      <c r="AM140" s="2035"/>
      <c r="AN140" s="2094"/>
      <c r="AO140" s="2034"/>
      <c r="AP140" s="2035"/>
      <c r="AQ140" s="2035"/>
      <c r="AR140" s="2035"/>
      <c r="AS140" s="2094"/>
      <c r="AV140" s="1950"/>
      <c r="AW140" s="1950"/>
      <c r="AY140" s="1971"/>
    </row>
    <row r="141" spans="1:51" s="1987" customFormat="1" ht="22.5">
      <c r="A141" s="2020"/>
      <c r="B141" s="1975">
        <v>19</v>
      </c>
      <c r="C141" s="2030" t="s">
        <v>2278</v>
      </c>
      <c r="D141" s="1976" t="s">
        <v>2242</v>
      </c>
      <c r="E141" s="2091"/>
      <c r="F141" s="2091"/>
      <c r="G141" s="2091"/>
      <c r="H141" s="2091"/>
      <c r="I141" s="2092"/>
      <c r="J141" s="2087"/>
      <c r="K141" s="2025"/>
      <c r="L141" s="2025"/>
      <c r="M141" s="2025"/>
      <c r="N141" s="2025"/>
      <c r="O141" s="2088"/>
      <c r="P141" s="2093">
        <v>19</v>
      </c>
      <c r="Q141" s="2030" t="s">
        <v>2278</v>
      </c>
      <c r="R141" s="1976" t="s">
        <v>2242</v>
      </c>
      <c r="S141" s="2034"/>
      <c r="T141" s="2035"/>
      <c r="U141" s="2035"/>
      <c r="V141" s="2035"/>
      <c r="W141" s="2094"/>
      <c r="X141" s="2034"/>
      <c r="Y141" s="2035"/>
      <c r="Z141" s="2035"/>
      <c r="AA141" s="2035"/>
      <c r="AB141" s="2094"/>
      <c r="AG141" s="1975">
        <v>19</v>
      </c>
      <c r="AH141" s="2030" t="s">
        <v>2278</v>
      </c>
      <c r="AI141" s="1976" t="s">
        <v>2242</v>
      </c>
      <c r="AJ141" s="2034"/>
      <c r="AK141" s="2035"/>
      <c r="AL141" s="2035"/>
      <c r="AM141" s="2035"/>
      <c r="AN141" s="2094"/>
      <c r="AO141" s="2034"/>
      <c r="AP141" s="2035"/>
      <c r="AQ141" s="2035"/>
      <c r="AR141" s="2035"/>
      <c r="AS141" s="2094"/>
      <c r="AV141" s="1950"/>
      <c r="AW141" s="1950"/>
      <c r="AY141" s="1971"/>
    </row>
    <row r="142" spans="1:51" s="1987" customFormat="1" ht="22.5">
      <c r="A142" s="2020"/>
      <c r="B142" s="1975">
        <v>29</v>
      </c>
      <c r="C142" s="2030" t="s">
        <v>2299</v>
      </c>
      <c r="D142" s="1976" t="s">
        <v>2253</v>
      </c>
      <c r="E142" s="2091"/>
      <c r="F142" s="2091"/>
      <c r="G142" s="2091"/>
      <c r="H142" s="2091"/>
      <c r="I142" s="2092"/>
      <c r="J142" s="2087"/>
      <c r="K142" s="2025"/>
      <c r="L142" s="2025"/>
      <c r="M142" s="2025"/>
      <c r="N142" s="2025"/>
      <c r="O142" s="2088"/>
      <c r="P142" s="2093">
        <v>29</v>
      </c>
      <c r="Q142" s="2030" t="s">
        <v>2299</v>
      </c>
      <c r="R142" s="1976" t="s">
        <v>2253</v>
      </c>
      <c r="S142" s="2034"/>
      <c r="T142" s="2035"/>
      <c r="U142" s="2035"/>
      <c r="V142" s="2035"/>
      <c r="W142" s="2094"/>
      <c r="X142" s="2034"/>
      <c r="Y142" s="2035"/>
      <c r="Z142" s="2035"/>
      <c r="AA142" s="2035"/>
      <c r="AB142" s="2094"/>
      <c r="AG142" s="1975">
        <v>29</v>
      </c>
      <c r="AH142" s="2030" t="s">
        <v>2299</v>
      </c>
      <c r="AI142" s="1976" t="s">
        <v>2253</v>
      </c>
      <c r="AJ142" s="2034"/>
      <c r="AK142" s="2035"/>
      <c r="AL142" s="2035"/>
      <c r="AM142" s="2035"/>
      <c r="AN142" s="2094"/>
      <c r="AO142" s="2034"/>
      <c r="AP142" s="2035"/>
      <c r="AQ142" s="2035"/>
      <c r="AR142" s="2035"/>
      <c r="AS142" s="2094"/>
      <c r="AV142" s="1950"/>
      <c r="AW142" s="1950"/>
      <c r="AY142" s="1971"/>
    </row>
    <row r="143" spans="1:51" s="1987" customFormat="1" ht="22.5">
      <c r="A143" s="2020"/>
      <c r="B143" s="1988">
        <v>30</v>
      </c>
      <c r="C143" s="2043" t="s">
        <v>2300</v>
      </c>
      <c r="D143" s="1976" t="s">
        <v>2253</v>
      </c>
      <c r="E143" s="1929"/>
      <c r="F143" s="1929"/>
      <c r="G143" s="1929"/>
      <c r="H143" s="1929"/>
      <c r="I143" s="2095"/>
      <c r="J143" s="2087"/>
      <c r="K143" s="2025"/>
      <c r="L143" s="2025"/>
      <c r="M143" s="2025"/>
      <c r="N143" s="2025"/>
      <c r="O143" s="2088"/>
      <c r="P143" s="2093">
        <v>30</v>
      </c>
      <c r="Q143" s="2030" t="s">
        <v>2300</v>
      </c>
      <c r="R143" s="1976" t="s">
        <v>2253</v>
      </c>
      <c r="S143" s="2040"/>
      <c r="T143" s="2032"/>
      <c r="U143" s="2032"/>
      <c r="V143" s="2032"/>
      <c r="W143" s="2033"/>
      <c r="X143" s="2040"/>
      <c r="Y143" s="2032"/>
      <c r="Z143" s="2032"/>
      <c r="AA143" s="2032"/>
      <c r="AB143" s="2033"/>
      <c r="AG143" s="1975">
        <v>30</v>
      </c>
      <c r="AH143" s="2030" t="s">
        <v>2300</v>
      </c>
      <c r="AI143" s="1976" t="s">
        <v>2253</v>
      </c>
      <c r="AJ143" s="2040"/>
      <c r="AK143" s="2032"/>
      <c r="AL143" s="2032"/>
      <c r="AM143" s="2032"/>
      <c r="AN143" s="2033"/>
      <c r="AO143" s="2040"/>
      <c r="AP143" s="2032"/>
      <c r="AQ143" s="2032"/>
      <c r="AR143" s="2032"/>
      <c r="AS143" s="2033"/>
      <c r="AV143" s="1950"/>
      <c r="AW143" s="1950"/>
      <c r="AY143" s="1971"/>
    </row>
    <row r="144" spans="1:51" s="1987" customFormat="1" ht="22.5">
      <c r="A144" s="2020"/>
      <c r="B144" s="1975">
        <v>18</v>
      </c>
      <c r="C144" s="2030" t="s">
        <v>2276</v>
      </c>
      <c r="D144" s="1976" t="s">
        <v>2247</v>
      </c>
      <c r="E144" s="2091"/>
      <c r="F144" s="2091"/>
      <c r="G144" s="2091"/>
      <c r="H144" s="2091"/>
      <c r="I144" s="2092"/>
      <c r="J144" s="2087"/>
      <c r="K144" s="2025"/>
      <c r="L144" s="2025"/>
      <c r="M144" s="2025"/>
      <c r="N144" s="2025"/>
      <c r="O144" s="2088"/>
      <c r="P144" s="2093">
        <v>18</v>
      </c>
      <c r="Q144" s="2030" t="s">
        <v>2276</v>
      </c>
      <c r="R144" s="1976" t="s">
        <v>2247</v>
      </c>
      <c r="S144" s="2034"/>
      <c r="T144" s="2035"/>
      <c r="U144" s="2035"/>
      <c r="V144" s="2035"/>
      <c r="W144" s="2094"/>
      <c r="X144" s="2034"/>
      <c r="Y144" s="2035"/>
      <c r="Z144" s="2035"/>
      <c r="AA144" s="2035"/>
      <c r="AB144" s="2094"/>
      <c r="AG144" s="1975">
        <v>18</v>
      </c>
      <c r="AH144" s="2030" t="s">
        <v>2276</v>
      </c>
      <c r="AI144" s="1976" t="s">
        <v>2247</v>
      </c>
      <c r="AJ144" s="2034"/>
      <c r="AK144" s="2035"/>
      <c r="AL144" s="2035"/>
      <c r="AM144" s="2035"/>
      <c r="AN144" s="2094"/>
      <c r="AO144" s="2034"/>
      <c r="AP144" s="2035"/>
      <c r="AQ144" s="2035"/>
      <c r="AR144" s="2035"/>
      <c r="AS144" s="2094"/>
      <c r="AV144" s="1950"/>
      <c r="AW144" s="1950"/>
      <c r="AY144" s="1971"/>
    </row>
    <row r="145" spans="1:51" s="1987" customFormat="1" ht="22.5">
      <c r="A145" s="2020"/>
      <c r="B145" s="1975">
        <v>21</v>
      </c>
      <c r="C145" s="2030" t="s">
        <v>2301</v>
      </c>
      <c r="D145" s="1976" t="s">
        <v>2280</v>
      </c>
      <c r="E145" s="2091"/>
      <c r="F145" s="2091"/>
      <c r="G145" s="2091"/>
      <c r="H145" s="2091"/>
      <c r="I145" s="2092"/>
      <c r="J145" s="2087"/>
      <c r="K145" s="2025"/>
      <c r="L145" s="2025"/>
      <c r="M145" s="2025"/>
      <c r="N145" s="2025"/>
      <c r="O145" s="2088"/>
      <c r="P145" s="2096">
        <v>21</v>
      </c>
      <c r="Q145" s="2043" t="s">
        <v>2301</v>
      </c>
      <c r="R145" s="1976" t="s">
        <v>2280</v>
      </c>
      <c r="S145" s="2034"/>
      <c r="T145" s="2035"/>
      <c r="U145" s="2035"/>
      <c r="V145" s="2035"/>
      <c r="W145" s="2094"/>
      <c r="X145" s="2034"/>
      <c r="Y145" s="2035"/>
      <c r="Z145" s="2035"/>
      <c r="AA145" s="2035"/>
      <c r="AB145" s="2094"/>
      <c r="AG145" s="1988">
        <v>21</v>
      </c>
      <c r="AH145" s="2043" t="s">
        <v>2301</v>
      </c>
      <c r="AI145" s="1976" t="s">
        <v>2280</v>
      </c>
      <c r="AJ145" s="2034"/>
      <c r="AK145" s="2035"/>
      <c r="AL145" s="2035"/>
      <c r="AM145" s="2035"/>
      <c r="AN145" s="2094"/>
      <c r="AO145" s="2034"/>
      <c r="AP145" s="2035"/>
      <c r="AQ145" s="2035"/>
      <c r="AR145" s="2035"/>
      <c r="AS145" s="2094"/>
      <c r="AV145" s="1950"/>
      <c r="AW145" s="1950"/>
      <c r="AY145" s="1971"/>
    </row>
    <row r="146" spans="1:51" s="1987" customFormat="1" ht="22.5">
      <c r="A146" s="2020"/>
      <c r="B146" s="1975">
        <v>22</v>
      </c>
      <c r="C146" s="2030" t="s">
        <v>2252</v>
      </c>
      <c r="D146" s="1976" t="s">
        <v>2253</v>
      </c>
      <c r="E146" s="2091"/>
      <c r="F146" s="2091"/>
      <c r="G146" s="2091"/>
      <c r="H146" s="2091"/>
      <c r="I146" s="2092"/>
      <c r="J146" s="2087"/>
      <c r="K146" s="2025"/>
      <c r="L146" s="2025"/>
      <c r="M146" s="2025"/>
      <c r="N146" s="2025"/>
      <c r="O146" s="2088"/>
      <c r="P146" s="2093">
        <v>22</v>
      </c>
      <c r="Q146" s="2030" t="s">
        <v>2252</v>
      </c>
      <c r="R146" s="1976" t="s">
        <v>2253</v>
      </c>
      <c r="S146" s="2034"/>
      <c r="T146" s="2035"/>
      <c r="U146" s="2035"/>
      <c r="V146" s="2035"/>
      <c r="W146" s="2094"/>
      <c r="X146" s="2034"/>
      <c r="Y146" s="2035"/>
      <c r="Z146" s="2035"/>
      <c r="AA146" s="2035"/>
      <c r="AB146" s="2094"/>
      <c r="AG146" s="1975">
        <v>22</v>
      </c>
      <c r="AH146" s="2030" t="s">
        <v>2252</v>
      </c>
      <c r="AI146" s="1976" t="s">
        <v>2253</v>
      </c>
      <c r="AJ146" s="2034"/>
      <c r="AK146" s="2035"/>
      <c r="AL146" s="2035"/>
      <c r="AM146" s="2035"/>
      <c r="AN146" s="2094"/>
      <c r="AO146" s="2034"/>
      <c r="AP146" s="2035"/>
      <c r="AQ146" s="2035"/>
      <c r="AR146" s="2035"/>
      <c r="AS146" s="2094"/>
      <c r="AV146" s="1950"/>
      <c r="AW146" s="1950"/>
      <c r="AY146" s="1971"/>
    </row>
    <row r="147" spans="1:51" s="1987" customFormat="1" ht="22.5">
      <c r="A147" s="2020"/>
      <c r="B147" s="1975">
        <v>44</v>
      </c>
      <c r="C147" s="2030" t="s">
        <v>2302</v>
      </c>
      <c r="D147" s="1976" t="s">
        <v>2238</v>
      </c>
      <c r="E147" s="2091"/>
      <c r="F147" s="2091"/>
      <c r="G147" s="2091"/>
      <c r="H147" s="2091"/>
      <c r="I147" s="2092"/>
      <c r="J147" s="2087"/>
      <c r="K147" s="2025"/>
      <c r="L147" s="2025"/>
      <c r="M147" s="2025"/>
      <c r="N147" s="2025"/>
      <c r="O147" s="2088"/>
      <c r="P147" s="2093">
        <v>44</v>
      </c>
      <c r="Q147" s="2030" t="s">
        <v>2302</v>
      </c>
      <c r="R147" s="1976" t="s">
        <v>2238</v>
      </c>
      <c r="S147" s="2034"/>
      <c r="T147" s="2035"/>
      <c r="U147" s="2035"/>
      <c r="V147" s="2035"/>
      <c r="W147" s="2094"/>
      <c r="X147" s="2034"/>
      <c r="Y147" s="2035"/>
      <c r="Z147" s="2035"/>
      <c r="AA147" s="2035"/>
      <c r="AB147" s="2094"/>
      <c r="AG147" s="1975">
        <v>44</v>
      </c>
      <c r="AH147" s="2030" t="s">
        <v>2302</v>
      </c>
      <c r="AI147" s="1976" t="s">
        <v>2238</v>
      </c>
      <c r="AJ147" s="2034"/>
      <c r="AK147" s="2035"/>
      <c r="AL147" s="2035"/>
      <c r="AM147" s="2035"/>
      <c r="AN147" s="2094"/>
      <c r="AO147" s="2034"/>
      <c r="AP147" s="2035"/>
      <c r="AQ147" s="2035"/>
      <c r="AR147" s="2035"/>
      <c r="AS147" s="2094"/>
      <c r="AV147" s="1950"/>
      <c r="AW147" s="1950"/>
      <c r="AY147" s="1971"/>
    </row>
    <row r="148" spans="1:51" s="1987" customFormat="1" ht="22.5">
      <c r="A148" s="2020"/>
      <c r="B148" s="1975">
        <v>47</v>
      </c>
      <c r="C148" s="2030" t="s">
        <v>2257</v>
      </c>
      <c r="D148" s="1976" t="s">
        <v>2238</v>
      </c>
      <c r="E148" s="2091"/>
      <c r="F148" s="2091"/>
      <c r="G148" s="2091"/>
      <c r="H148" s="2091"/>
      <c r="I148" s="2092"/>
      <c r="J148" s="2087"/>
      <c r="K148" s="2025"/>
      <c r="L148" s="2025"/>
      <c r="M148" s="2025"/>
      <c r="N148" s="2025"/>
      <c r="O148" s="2088"/>
      <c r="P148" s="2093">
        <v>47</v>
      </c>
      <c r="Q148" s="2030" t="s">
        <v>2257</v>
      </c>
      <c r="R148" s="1976" t="s">
        <v>2238</v>
      </c>
      <c r="S148" s="2034"/>
      <c r="T148" s="2035"/>
      <c r="U148" s="2035"/>
      <c r="V148" s="2035"/>
      <c r="W148" s="2094"/>
      <c r="X148" s="2034"/>
      <c r="Y148" s="2035"/>
      <c r="Z148" s="2035"/>
      <c r="AA148" s="2035"/>
      <c r="AB148" s="2094"/>
      <c r="AG148" s="1975">
        <v>47</v>
      </c>
      <c r="AH148" s="2030" t="s">
        <v>2257</v>
      </c>
      <c r="AI148" s="1976" t="s">
        <v>2238</v>
      </c>
      <c r="AJ148" s="2034"/>
      <c r="AK148" s="2035"/>
      <c r="AL148" s="2035"/>
      <c r="AM148" s="2035"/>
      <c r="AN148" s="2094"/>
      <c r="AO148" s="2034"/>
      <c r="AP148" s="2035"/>
      <c r="AQ148" s="2035"/>
      <c r="AR148" s="2035"/>
      <c r="AS148" s="2094"/>
      <c r="AV148" s="1950"/>
      <c r="AW148" s="1950"/>
      <c r="AY148" s="1971"/>
    </row>
    <row r="149" spans="1:51" s="1987" customFormat="1" ht="22.5">
      <c r="A149" s="2020"/>
      <c r="B149" s="1988">
        <v>27</v>
      </c>
      <c r="C149" s="2030" t="s">
        <v>1418</v>
      </c>
      <c r="D149" s="1976" t="s">
        <v>2253</v>
      </c>
      <c r="E149" s="2091"/>
      <c r="F149" s="2091"/>
      <c r="G149" s="2091"/>
      <c r="H149" s="2091"/>
      <c r="I149" s="2092"/>
      <c r="J149" s="2087"/>
      <c r="K149" s="2025"/>
      <c r="L149" s="2025"/>
      <c r="M149" s="2025"/>
      <c r="N149" s="2025"/>
      <c r="O149" s="2088"/>
      <c r="P149" s="2096">
        <v>27</v>
      </c>
      <c r="Q149" s="2043" t="s">
        <v>1418</v>
      </c>
      <c r="R149" s="1976" t="s">
        <v>2253</v>
      </c>
      <c r="S149" s="2034"/>
      <c r="T149" s="2035"/>
      <c r="U149" s="2035"/>
      <c r="V149" s="2035"/>
      <c r="W149" s="2094"/>
      <c r="X149" s="2034"/>
      <c r="Y149" s="2035"/>
      <c r="Z149" s="2035"/>
      <c r="AA149" s="2035"/>
      <c r="AB149" s="2094"/>
      <c r="AG149" s="1988">
        <v>27</v>
      </c>
      <c r="AH149" s="2043" t="s">
        <v>1418</v>
      </c>
      <c r="AI149" s="1976" t="s">
        <v>2253</v>
      </c>
      <c r="AJ149" s="2034"/>
      <c r="AK149" s="2035"/>
      <c r="AL149" s="2035"/>
      <c r="AM149" s="2035"/>
      <c r="AN149" s="2094"/>
      <c r="AO149" s="2034"/>
      <c r="AP149" s="2035"/>
      <c r="AQ149" s="2035"/>
      <c r="AR149" s="2035"/>
      <c r="AS149" s="2094"/>
      <c r="AV149" s="1950"/>
      <c r="AW149" s="1950"/>
      <c r="AY149" s="1971"/>
    </row>
    <row r="150" spans="1:51" s="1987" customFormat="1" ht="22.5">
      <c r="A150" s="2020"/>
      <c r="B150" s="1988">
        <v>26</v>
      </c>
      <c r="C150" s="2030" t="s">
        <v>2304</v>
      </c>
      <c r="D150" s="1976" t="s">
        <v>2242</v>
      </c>
      <c r="E150" s="2091"/>
      <c r="F150" s="2091"/>
      <c r="G150" s="2091"/>
      <c r="H150" s="2091"/>
      <c r="I150" s="2092"/>
      <c r="J150" s="2087"/>
      <c r="K150" s="2025"/>
      <c r="L150" s="2025"/>
      <c r="M150" s="2025"/>
      <c r="N150" s="2025"/>
      <c r="O150" s="2088"/>
      <c r="P150" s="2096">
        <v>26</v>
      </c>
      <c r="Q150" s="2043" t="s">
        <v>2304</v>
      </c>
      <c r="R150" s="1976" t="s">
        <v>2242</v>
      </c>
      <c r="S150" s="2034"/>
      <c r="T150" s="2035"/>
      <c r="U150" s="2035"/>
      <c r="V150" s="2035"/>
      <c r="W150" s="2094"/>
      <c r="X150" s="2034"/>
      <c r="Y150" s="2035"/>
      <c r="Z150" s="2035"/>
      <c r="AA150" s="2035"/>
      <c r="AB150" s="2094"/>
      <c r="AG150" s="1988">
        <v>26</v>
      </c>
      <c r="AH150" s="2043" t="s">
        <v>2304</v>
      </c>
      <c r="AI150" s="1976" t="s">
        <v>2242</v>
      </c>
      <c r="AJ150" s="2034"/>
      <c r="AK150" s="2035"/>
      <c r="AL150" s="2035"/>
      <c r="AM150" s="2035"/>
      <c r="AN150" s="2094"/>
      <c r="AO150" s="2034"/>
      <c r="AP150" s="2035"/>
      <c r="AQ150" s="2035"/>
      <c r="AR150" s="2035"/>
      <c r="AS150" s="2094"/>
      <c r="AV150" s="1950"/>
      <c r="AW150" s="1950"/>
      <c r="AY150" s="1971"/>
    </row>
    <row r="151" spans="1:51" s="1987" customFormat="1" ht="22.5">
      <c r="A151" s="2020"/>
      <c r="B151" s="1975">
        <v>9</v>
      </c>
      <c r="C151" s="2030" t="s">
        <v>2305</v>
      </c>
      <c r="D151" s="1976" t="s">
        <v>2242</v>
      </c>
      <c r="E151" s="1929"/>
      <c r="F151" s="1929"/>
      <c r="G151" s="1929"/>
      <c r="H151" s="1929"/>
      <c r="I151" s="2095"/>
      <c r="J151" s="2087"/>
      <c r="K151" s="2025"/>
      <c r="L151" s="2025"/>
      <c r="M151" s="2025"/>
      <c r="N151" s="2025"/>
      <c r="O151" s="2088"/>
      <c r="P151" s="2096">
        <v>9</v>
      </c>
      <c r="Q151" s="2043" t="s">
        <v>2305</v>
      </c>
      <c r="R151" s="1976" t="s">
        <v>2242</v>
      </c>
      <c r="S151" s="2040"/>
      <c r="T151" s="2032"/>
      <c r="U151" s="2032"/>
      <c r="V151" s="2032"/>
      <c r="W151" s="2033"/>
      <c r="X151" s="2040"/>
      <c r="Y151" s="2032"/>
      <c r="Z151" s="2032"/>
      <c r="AA151" s="2032"/>
      <c r="AB151" s="2033"/>
      <c r="AG151" s="1988">
        <v>9</v>
      </c>
      <c r="AH151" s="2043" t="s">
        <v>2305</v>
      </c>
      <c r="AI151" s="1976" t="s">
        <v>2242</v>
      </c>
      <c r="AJ151" s="2040"/>
      <c r="AK151" s="2032"/>
      <c r="AL151" s="2032"/>
      <c r="AM151" s="2032"/>
      <c r="AN151" s="2033"/>
      <c r="AO151" s="2040"/>
      <c r="AP151" s="2032"/>
      <c r="AQ151" s="2032"/>
      <c r="AR151" s="2032"/>
      <c r="AS151" s="2033"/>
      <c r="AV151" s="1950"/>
      <c r="AW151" s="1950"/>
      <c r="AY151" s="1971"/>
    </row>
    <row r="152" spans="1:51" s="1987" customFormat="1" ht="22.5">
      <c r="A152" s="2020"/>
      <c r="B152" s="1975">
        <v>10</v>
      </c>
      <c r="C152" s="2030" t="s">
        <v>2306</v>
      </c>
      <c r="D152" s="1976" t="s">
        <v>2242</v>
      </c>
      <c r="E152" s="2091"/>
      <c r="F152" s="2091"/>
      <c r="G152" s="2091"/>
      <c r="H152" s="2091"/>
      <c r="I152" s="2092"/>
      <c r="J152" s="2087"/>
      <c r="K152" s="2025"/>
      <c r="L152" s="2025"/>
      <c r="M152" s="2025"/>
      <c r="N152" s="2025"/>
      <c r="O152" s="2088"/>
      <c r="P152" s="2096">
        <v>10</v>
      </c>
      <c r="Q152" s="2043" t="s">
        <v>2306</v>
      </c>
      <c r="R152" s="1976" t="s">
        <v>2242</v>
      </c>
      <c r="S152" s="2034"/>
      <c r="T152" s="2035"/>
      <c r="U152" s="2035"/>
      <c r="V152" s="2035"/>
      <c r="W152" s="2094"/>
      <c r="X152" s="2034"/>
      <c r="Y152" s="2035"/>
      <c r="Z152" s="2035"/>
      <c r="AA152" s="2035"/>
      <c r="AB152" s="2094"/>
      <c r="AG152" s="1988">
        <v>10</v>
      </c>
      <c r="AH152" s="2043" t="s">
        <v>2306</v>
      </c>
      <c r="AI152" s="1976" t="s">
        <v>2242</v>
      </c>
      <c r="AJ152" s="2034"/>
      <c r="AK152" s="2035"/>
      <c r="AL152" s="2035"/>
      <c r="AM152" s="2035"/>
      <c r="AN152" s="2094"/>
      <c r="AO152" s="2034"/>
      <c r="AP152" s="2035"/>
      <c r="AQ152" s="2035"/>
      <c r="AR152" s="2035"/>
      <c r="AS152" s="2094"/>
      <c r="AV152" s="1950"/>
      <c r="AW152" s="1950"/>
      <c r="AY152" s="1971"/>
    </row>
    <row r="153" spans="1:51" s="1987" customFormat="1" ht="22.5">
      <c r="A153" s="2024"/>
      <c r="B153" s="1975">
        <v>12</v>
      </c>
      <c r="C153" s="2030" t="s">
        <v>2274</v>
      </c>
      <c r="D153" s="1976" t="s">
        <v>2242</v>
      </c>
      <c r="E153" s="2091"/>
      <c r="F153" s="2091"/>
      <c r="G153" s="2091"/>
      <c r="H153" s="2091"/>
      <c r="I153" s="2092"/>
      <c r="J153" s="2087"/>
      <c r="K153" s="2025"/>
      <c r="L153" s="2025"/>
      <c r="M153" s="2025"/>
      <c r="N153" s="2025"/>
      <c r="O153" s="2088"/>
      <c r="P153" s="2096">
        <v>12</v>
      </c>
      <c r="Q153" s="2043" t="s">
        <v>2274</v>
      </c>
      <c r="R153" s="1976" t="s">
        <v>2242</v>
      </c>
      <c r="S153" s="2034"/>
      <c r="T153" s="2035"/>
      <c r="U153" s="2035"/>
      <c r="V153" s="2035"/>
      <c r="W153" s="2094"/>
      <c r="X153" s="2034"/>
      <c r="Y153" s="2035"/>
      <c r="Z153" s="2035"/>
      <c r="AA153" s="2035"/>
      <c r="AB153" s="2094"/>
      <c r="AG153" s="1988">
        <v>12</v>
      </c>
      <c r="AH153" s="2043" t="s">
        <v>2274</v>
      </c>
      <c r="AI153" s="1976" t="s">
        <v>2242</v>
      </c>
      <c r="AJ153" s="2034"/>
      <c r="AK153" s="2035"/>
      <c r="AL153" s="2035"/>
      <c r="AM153" s="2035"/>
      <c r="AN153" s="2094"/>
      <c r="AO153" s="2034"/>
      <c r="AP153" s="2035"/>
      <c r="AQ153" s="2035"/>
      <c r="AR153" s="2035"/>
      <c r="AS153" s="2094"/>
      <c r="AV153" s="1950"/>
      <c r="AW153" s="1950"/>
      <c r="AY153" s="1971"/>
    </row>
    <row r="154" spans="1:51" s="1987" customFormat="1" ht="22.5">
      <c r="A154" s="2020"/>
      <c r="B154" s="1975">
        <v>15</v>
      </c>
      <c r="C154" s="2030" t="s">
        <v>2307</v>
      </c>
      <c r="D154" s="1976" t="s">
        <v>2253</v>
      </c>
      <c r="E154" s="2091"/>
      <c r="F154" s="2091"/>
      <c r="G154" s="2091"/>
      <c r="H154" s="2091"/>
      <c r="I154" s="2092"/>
      <c r="J154" s="2087"/>
      <c r="K154" s="2025"/>
      <c r="L154" s="2025"/>
      <c r="M154" s="2025"/>
      <c r="N154" s="2025"/>
      <c r="O154" s="2088"/>
      <c r="P154" s="2096">
        <v>15</v>
      </c>
      <c r="Q154" s="2043" t="s">
        <v>2307</v>
      </c>
      <c r="R154" s="1976" t="s">
        <v>2253</v>
      </c>
      <c r="S154" s="2034"/>
      <c r="T154" s="2035"/>
      <c r="U154" s="2035"/>
      <c r="V154" s="2035"/>
      <c r="W154" s="2094"/>
      <c r="X154" s="2034"/>
      <c r="Y154" s="2035"/>
      <c r="Z154" s="2035"/>
      <c r="AA154" s="2035"/>
      <c r="AB154" s="2094"/>
      <c r="AG154" s="1988">
        <v>15</v>
      </c>
      <c r="AH154" s="2043" t="s">
        <v>2307</v>
      </c>
      <c r="AI154" s="1976" t="s">
        <v>2253</v>
      </c>
      <c r="AJ154" s="2034"/>
      <c r="AK154" s="2035"/>
      <c r="AL154" s="2035"/>
      <c r="AM154" s="2035"/>
      <c r="AN154" s="2094"/>
      <c r="AO154" s="2034"/>
      <c r="AP154" s="2035"/>
      <c r="AQ154" s="2035"/>
      <c r="AR154" s="2035"/>
      <c r="AS154" s="2094"/>
      <c r="AV154" s="1950"/>
      <c r="AW154" s="1950"/>
      <c r="AY154" s="1971"/>
    </row>
    <row r="155" spans="1:51" s="1987" customFormat="1" ht="22.5">
      <c r="A155" s="2020"/>
      <c r="B155" s="1975">
        <v>32</v>
      </c>
      <c r="C155" s="2030" t="s">
        <v>2282</v>
      </c>
      <c r="D155" s="1976" t="s">
        <v>2242</v>
      </c>
      <c r="E155" s="2091"/>
      <c r="F155" s="2091"/>
      <c r="G155" s="2091"/>
      <c r="H155" s="2091"/>
      <c r="I155" s="2092"/>
      <c r="J155" s="2087"/>
      <c r="K155" s="2025"/>
      <c r="L155" s="2025"/>
      <c r="M155" s="2025"/>
      <c r="N155" s="2025"/>
      <c r="O155" s="2088"/>
      <c r="P155" s="2096">
        <v>32</v>
      </c>
      <c r="Q155" s="2043" t="s">
        <v>2282</v>
      </c>
      <c r="R155" s="1976" t="s">
        <v>2242</v>
      </c>
      <c r="S155" s="2034"/>
      <c r="T155" s="2035"/>
      <c r="U155" s="2035"/>
      <c r="V155" s="2035"/>
      <c r="W155" s="2094"/>
      <c r="X155" s="2034"/>
      <c r="Y155" s="2035"/>
      <c r="Z155" s="2035"/>
      <c r="AA155" s="2035"/>
      <c r="AB155" s="2094"/>
      <c r="AG155" s="1988">
        <v>32</v>
      </c>
      <c r="AH155" s="2043" t="s">
        <v>2282</v>
      </c>
      <c r="AI155" s="1976" t="s">
        <v>2242</v>
      </c>
      <c r="AJ155" s="2034"/>
      <c r="AK155" s="2035"/>
      <c r="AL155" s="2035"/>
      <c r="AM155" s="2035"/>
      <c r="AN155" s="2094"/>
      <c r="AO155" s="2034"/>
      <c r="AP155" s="2035"/>
      <c r="AQ155" s="2035"/>
      <c r="AR155" s="2035"/>
      <c r="AS155" s="2094"/>
      <c r="AV155" s="1950"/>
      <c r="AW155" s="1950"/>
      <c r="AY155" s="1971"/>
    </row>
    <row r="156" spans="1:51" s="1987" customFormat="1" ht="22.5">
      <c r="A156" s="2020"/>
      <c r="B156" s="1975">
        <v>33</v>
      </c>
      <c r="C156" s="2030" t="s">
        <v>2283</v>
      </c>
      <c r="D156" s="1976" t="s">
        <v>2242</v>
      </c>
      <c r="E156" s="2091"/>
      <c r="F156" s="2091"/>
      <c r="G156" s="2091"/>
      <c r="H156" s="2091"/>
      <c r="I156" s="2092"/>
      <c r="J156" s="2087"/>
      <c r="K156" s="2025"/>
      <c r="L156" s="2025"/>
      <c r="M156" s="2025"/>
      <c r="N156" s="2025"/>
      <c r="O156" s="2088"/>
      <c r="P156" s="2096">
        <v>33</v>
      </c>
      <c r="Q156" s="2043" t="s">
        <v>2283</v>
      </c>
      <c r="R156" s="1976" t="s">
        <v>2242</v>
      </c>
      <c r="S156" s="2034"/>
      <c r="T156" s="2035"/>
      <c r="U156" s="2035"/>
      <c r="V156" s="2035"/>
      <c r="W156" s="2094"/>
      <c r="X156" s="2034"/>
      <c r="Y156" s="2035"/>
      <c r="Z156" s="2035"/>
      <c r="AA156" s="2035"/>
      <c r="AB156" s="2094"/>
      <c r="AG156" s="1988">
        <v>33</v>
      </c>
      <c r="AH156" s="2043" t="s">
        <v>2283</v>
      </c>
      <c r="AI156" s="1976" t="s">
        <v>2242</v>
      </c>
      <c r="AJ156" s="2034"/>
      <c r="AK156" s="2035"/>
      <c r="AL156" s="2035"/>
      <c r="AM156" s="2035"/>
      <c r="AN156" s="2094"/>
      <c r="AO156" s="2034"/>
      <c r="AP156" s="2035"/>
      <c r="AQ156" s="2035"/>
      <c r="AR156" s="2035"/>
      <c r="AS156" s="2094"/>
      <c r="AV156" s="1950"/>
      <c r="AW156" s="1950"/>
      <c r="AY156" s="1971"/>
    </row>
    <row r="157" spans="1:51" s="1987" customFormat="1" ht="22.5">
      <c r="A157" s="2020"/>
      <c r="B157" s="1975">
        <v>39</v>
      </c>
      <c r="C157" s="2030" t="s">
        <v>1740</v>
      </c>
      <c r="D157" s="1976" t="s">
        <v>2242</v>
      </c>
      <c r="E157" s="2091"/>
      <c r="F157" s="2091"/>
      <c r="G157" s="2091"/>
      <c r="H157" s="2091"/>
      <c r="I157" s="2092"/>
      <c r="J157" s="2087"/>
      <c r="K157" s="2025"/>
      <c r="L157" s="2025"/>
      <c r="M157" s="2025"/>
      <c r="N157" s="2025"/>
      <c r="O157" s="2088"/>
      <c r="P157" s="2096">
        <v>39</v>
      </c>
      <c r="Q157" s="2043" t="s">
        <v>1740</v>
      </c>
      <c r="R157" s="1976" t="s">
        <v>2242</v>
      </c>
      <c r="S157" s="2034"/>
      <c r="T157" s="2035"/>
      <c r="U157" s="2035"/>
      <c r="V157" s="2035"/>
      <c r="W157" s="2094"/>
      <c r="X157" s="2034"/>
      <c r="Y157" s="2035"/>
      <c r="Z157" s="2035"/>
      <c r="AA157" s="2035"/>
      <c r="AB157" s="2094"/>
      <c r="AG157" s="1988">
        <v>39</v>
      </c>
      <c r="AH157" s="2043" t="s">
        <v>1740</v>
      </c>
      <c r="AI157" s="1976" t="s">
        <v>2242</v>
      </c>
      <c r="AJ157" s="2034"/>
      <c r="AK157" s="2035"/>
      <c r="AL157" s="2035"/>
      <c r="AM157" s="2035"/>
      <c r="AN157" s="2094"/>
      <c r="AO157" s="2034"/>
      <c r="AP157" s="2035"/>
      <c r="AQ157" s="2035"/>
      <c r="AR157" s="2035"/>
      <c r="AS157" s="2094"/>
      <c r="AV157" s="1950"/>
      <c r="AW157" s="1950"/>
      <c r="AY157" s="1971"/>
    </row>
    <row r="158" spans="1:51" s="1987" customFormat="1" ht="22.5">
      <c r="A158" s="2020"/>
      <c r="B158" s="1975">
        <v>35</v>
      </c>
      <c r="C158" s="2030" t="s">
        <v>2284</v>
      </c>
      <c r="D158" s="1976" t="s">
        <v>2286</v>
      </c>
      <c r="E158" s="2091"/>
      <c r="F158" s="2091"/>
      <c r="G158" s="2091"/>
      <c r="H158" s="2091"/>
      <c r="I158" s="2092"/>
      <c r="J158" s="2087"/>
      <c r="K158" s="2025"/>
      <c r="L158" s="2025"/>
      <c r="M158" s="2025"/>
      <c r="N158" s="2025"/>
      <c r="O158" s="2088"/>
      <c r="P158" s="2096">
        <v>35</v>
      </c>
      <c r="Q158" s="2043" t="s">
        <v>2284</v>
      </c>
      <c r="R158" s="1976" t="s">
        <v>2286</v>
      </c>
      <c r="S158" s="2034"/>
      <c r="T158" s="2035"/>
      <c r="U158" s="2035"/>
      <c r="V158" s="2035"/>
      <c r="W158" s="2094"/>
      <c r="X158" s="2034"/>
      <c r="Y158" s="2035"/>
      <c r="Z158" s="2035"/>
      <c r="AA158" s="2035"/>
      <c r="AB158" s="2094"/>
      <c r="AG158" s="1988">
        <v>35</v>
      </c>
      <c r="AH158" s="2043" t="s">
        <v>2284</v>
      </c>
      <c r="AI158" s="1976" t="s">
        <v>2286</v>
      </c>
      <c r="AJ158" s="2034"/>
      <c r="AK158" s="2035"/>
      <c r="AL158" s="2035"/>
      <c r="AM158" s="2035"/>
      <c r="AN158" s="2094"/>
      <c r="AO158" s="2034"/>
      <c r="AP158" s="2035"/>
      <c r="AQ158" s="2035"/>
      <c r="AR158" s="2035"/>
      <c r="AS158" s="2094"/>
      <c r="AV158" s="1950"/>
      <c r="AW158" s="1950"/>
      <c r="AY158" s="1971"/>
    </row>
    <row r="159" spans="1:51" s="1987" customFormat="1" ht="22.5">
      <c r="A159" s="2020"/>
      <c r="B159" s="2097">
        <v>43</v>
      </c>
      <c r="C159" s="2098" t="s">
        <v>2308</v>
      </c>
      <c r="D159" s="1976" t="s">
        <v>2238</v>
      </c>
      <c r="E159" s="2099"/>
      <c r="F159" s="2099"/>
      <c r="G159" s="2100"/>
      <c r="H159" s="2100"/>
      <c r="I159" s="2101"/>
      <c r="J159" s="2087"/>
      <c r="K159" s="2025"/>
      <c r="L159" s="2025"/>
      <c r="M159" s="2025"/>
      <c r="N159" s="2025"/>
      <c r="O159" s="2088"/>
      <c r="P159" s="2096">
        <v>43</v>
      </c>
      <c r="Q159" s="2043" t="s">
        <v>2308</v>
      </c>
      <c r="R159" s="1976" t="s">
        <v>2238</v>
      </c>
      <c r="S159" s="2050"/>
      <c r="T159" s="2044"/>
      <c r="U159" s="2044"/>
      <c r="V159" s="2044"/>
      <c r="W159" s="2102"/>
      <c r="X159" s="2050"/>
      <c r="Y159" s="2044"/>
      <c r="Z159" s="2044"/>
      <c r="AA159" s="2044"/>
      <c r="AB159" s="2102"/>
      <c r="AG159" s="1988">
        <v>43</v>
      </c>
      <c r="AH159" s="2043" t="s">
        <v>2308</v>
      </c>
      <c r="AI159" s="1976" t="s">
        <v>2238</v>
      </c>
      <c r="AJ159" s="2050"/>
      <c r="AK159" s="2044"/>
      <c r="AL159" s="2044"/>
      <c r="AM159" s="2044"/>
      <c r="AN159" s="2102"/>
      <c r="AO159" s="2050"/>
      <c r="AP159" s="2044"/>
      <c r="AQ159" s="2044"/>
      <c r="AR159" s="2044"/>
      <c r="AS159" s="2102"/>
      <c r="AV159" s="1950"/>
      <c r="AW159" s="1950"/>
      <c r="AY159" s="1971"/>
    </row>
    <row r="160" spans="1:51" s="1987" customFormat="1" ht="23.25" thickBot="1">
      <c r="A160" s="2020"/>
      <c r="B160" s="2053">
        <v>31</v>
      </c>
      <c r="C160" s="2054" t="s">
        <v>2309</v>
      </c>
      <c r="D160" s="2055" t="s">
        <v>2247</v>
      </c>
      <c r="E160" s="2103"/>
      <c r="F160" s="2103"/>
      <c r="G160" s="2104"/>
      <c r="H160" s="2104"/>
      <c r="I160" s="2105"/>
      <c r="J160" s="2087"/>
      <c r="K160" s="2025"/>
      <c r="L160" s="2025"/>
      <c r="M160" s="2025"/>
      <c r="N160" s="2025"/>
      <c r="O160" s="2088"/>
      <c r="P160" s="2106">
        <v>31</v>
      </c>
      <c r="Q160" s="2107" t="s">
        <v>2309</v>
      </c>
      <c r="R160" s="2055" t="s">
        <v>2247</v>
      </c>
      <c r="S160" s="2108"/>
      <c r="T160" s="2109"/>
      <c r="U160" s="2109"/>
      <c r="V160" s="2109"/>
      <c r="W160" s="2110"/>
      <c r="X160" s="2058"/>
      <c r="Y160" s="2059"/>
      <c r="Z160" s="2059"/>
      <c r="AA160" s="2059"/>
      <c r="AB160" s="2110"/>
      <c r="AG160" s="1992">
        <v>31</v>
      </c>
      <c r="AH160" s="2107" t="s">
        <v>2309</v>
      </c>
      <c r="AI160" s="2055" t="s">
        <v>2247</v>
      </c>
      <c r="AJ160" s="2058"/>
      <c r="AK160" s="2059"/>
      <c r="AL160" s="2059"/>
      <c r="AM160" s="2059"/>
      <c r="AN160" s="2110"/>
      <c r="AO160" s="2058"/>
      <c r="AP160" s="2059"/>
      <c r="AQ160" s="2059"/>
      <c r="AR160" s="2059"/>
      <c r="AS160" s="2110"/>
      <c r="AV160" s="1950"/>
      <c r="AW160" s="1950"/>
      <c r="AY160" s="1971"/>
    </row>
    <row r="161" spans="1:51" s="1987" customFormat="1" ht="11.25">
      <c r="A161" s="2020"/>
      <c r="E161" s="2064"/>
      <c r="F161" s="2064"/>
      <c r="G161" s="2064"/>
      <c r="H161" s="2064"/>
      <c r="I161" s="2065"/>
      <c r="K161" s="2111">
        <v>0</v>
      </c>
      <c r="L161" s="2112"/>
      <c r="M161" s="2112"/>
      <c r="N161" s="2112"/>
      <c r="O161" s="2112"/>
      <c r="X161" s="1950"/>
      <c r="Y161" s="1950"/>
      <c r="AY161" s="1971"/>
    </row>
    <row r="162" spans="1:51" s="1987" customFormat="1" ht="11.25">
      <c r="A162" s="2020"/>
      <c r="G162" s="1950"/>
      <c r="H162" s="1950"/>
      <c r="X162" s="1950"/>
      <c r="Y162" s="1950"/>
      <c r="AY162" s="1971"/>
    </row>
    <row r="163" spans="1:51" s="1987" customFormat="1" ht="11.25">
      <c r="A163" s="2020"/>
      <c r="G163" s="1950"/>
      <c r="H163" s="1950"/>
      <c r="X163" s="1950"/>
      <c r="Y163" s="1950"/>
      <c r="AY163" s="1971"/>
    </row>
    <row r="164" spans="1:51" s="1987" customFormat="1" ht="11.25">
      <c r="A164" s="2020"/>
      <c r="G164" s="1950"/>
      <c r="H164" s="1950"/>
      <c r="X164" s="1950"/>
      <c r="Y164" s="1950"/>
      <c r="AY164" s="1971"/>
    </row>
    <row r="165" spans="1:51" s="1987" customFormat="1" ht="11.25">
      <c r="A165" s="2020"/>
      <c r="G165" s="1950"/>
      <c r="H165" s="1950"/>
      <c r="X165" s="1950"/>
      <c r="Y165" s="1950"/>
      <c r="AY165" s="1971"/>
    </row>
    <row r="166" spans="1:51" s="1987" customFormat="1" ht="11.25">
      <c r="A166" s="2020"/>
      <c r="G166" s="1950"/>
      <c r="H166" s="1950"/>
      <c r="X166" s="1950"/>
      <c r="Y166" s="1950"/>
      <c r="AY166" s="1971"/>
    </row>
    <row r="167" spans="1:51" s="1987" customFormat="1" ht="11.25">
      <c r="A167" s="2020"/>
      <c r="G167" s="1950"/>
      <c r="H167" s="1950"/>
      <c r="X167" s="1950"/>
      <c r="Y167" s="1950"/>
      <c r="AY167" s="1971"/>
    </row>
    <row r="168" spans="1:51" s="1987" customFormat="1" ht="11.25">
      <c r="A168" s="2020"/>
      <c r="G168" s="1950"/>
      <c r="H168" s="1950"/>
      <c r="X168" s="1950"/>
      <c r="Y168" s="1950"/>
      <c r="AY168" s="1971"/>
    </row>
    <row r="169" spans="1:51" s="1987" customFormat="1" ht="11.25">
      <c r="G169" s="1950"/>
      <c r="H169" s="1950"/>
      <c r="X169" s="1950"/>
      <c r="Y169" s="1950"/>
      <c r="AY169" s="1971"/>
    </row>
    <row r="170" spans="1:51" s="1987" customFormat="1" ht="11.25">
      <c r="G170" s="1950"/>
      <c r="H170" s="1950"/>
      <c r="X170" s="1950"/>
      <c r="Y170" s="1950"/>
      <c r="AY170" s="1971"/>
    </row>
    <row r="171" spans="1:51" s="1987" customFormat="1" ht="11.25">
      <c r="G171" s="1950"/>
      <c r="H171" s="1950"/>
      <c r="X171" s="1950"/>
      <c r="Y171" s="1950"/>
      <c r="AY171" s="1971"/>
    </row>
    <row r="172" spans="1:51" s="1987" customFormat="1" ht="11.25">
      <c r="G172" s="1950"/>
      <c r="H172" s="1950"/>
      <c r="X172" s="1950"/>
      <c r="Y172" s="1950"/>
      <c r="AY172" s="1971"/>
    </row>
    <row r="173" spans="1:51" s="1987" customFormat="1">
      <c r="G173" s="1950"/>
      <c r="H173" s="1950"/>
      <c r="J173" s="1918"/>
      <c r="K173" s="1918"/>
      <c r="L173" s="1918"/>
      <c r="M173" s="1918"/>
      <c r="N173" s="1918"/>
      <c r="O173" s="1918"/>
      <c r="X173" s="1950"/>
      <c r="Y173" s="1950"/>
      <c r="AY173" s="1971"/>
    </row>
    <row r="174" spans="1:51" s="1987" customFormat="1">
      <c r="G174" s="1950"/>
      <c r="H174" s="1950"/>
      <c r="J174" s="1918"/>
      <c r="K174" s="1918"/>
      <c r="L174" s="1918"/>
      <c r="M174" s="1918"/>
      <c r="N174" s="1918"/>
      <c r="O174" s="1918"/>
      <c r="X174" s="1950"/>
      <c r="Y174" s="1950"/>
      <c r="AY174" s="1971"/>
    </row>
    <row r="175" spans="1:51" s="1987" customFormat="1">
      <c r="G175" s="1950"/>
      <c r="H175" s="1950"/>
      <c r="J175" s="1918"/>
      <c r="K175" s="1918"/>
      <c r="L175" s="1918"/>
      <c r="M175" s="1918"/>
      <c r="N175" s="1918"/>
      <c r="O175" s="1918"/>
      <c r="X175" s="1950"/>
      <c r="Y175" s="1950"/>
      <c r="AY175" s="1971"/>
    </row>
    <row r="176" spans="1:51" s="1987" customFormat="1">
      <c r="G176" s="1950"/>
      <c r="H176" s="1950"/>
      <c r="J176" s="1918"/>
      <c r="K176" s="1918"/>
      <c r="L176" s="1918"/>
      <c r="M176" s="1918"/>
      <c r="N176" s="1918"/>
      <c r="O176" s="1918"/>
      <c r="X176" s="1950"/>
      <c r="Y176" s="1950"/>
      <c r="AY176" s="1971"/>
    </row>
    <row r="177" spans="7:51" s="1987" customFormat="1">
      <c r="G177" s="1950"/>
      <c r="H177" s="1950"/>
      <c r="J177" s="1918"/>
      <c r="K177" s="1918"/>
      <c r="L177" s="1918"/>
      <c r="M177" s="1918"/>
      <c r="N177" s="1918"/>
      <c r="O177" s="1918"/>
      <c r="X177" s="1950"/>
      <c r="Y177" s="1950"/>
      <c r="AY177" s="1971"/>
    </row>
    <row r="178" spans="7:51" s="1987" customFormat="1">
      <c r="G178" s="1950"/>
      <c r="H178" s="1950"/>
      <c r="J178" s="1918"/>
      <c r="K178" s="1918"/>
      <c r="L178" s="1918"/>
      <c r="M178" s="1918"/>
      <c r="N178" s="1918"/>
      <c r="O178" s="1918"/>
      <c r="X178" s="1950"/>
      <c r="Y178" s="1950"/>
      <c r="AY178" s="1971"/>
    </row>
    <row r="179" spans="7:51" s="1987" customFormat="1">
      <c r="G179" s="1950"/>
      <c r="H179" s="1950"/>
      <c r="J179" s="1918"/>
      <c r="K179" s="1918"/>
      <c r="L179" s="1918"/>
      <c r="M179" s="1918"/>
      <c r="N179" s="1918"/>
      <c r="O179" s="1918"/>
      <c r="X179" s="1950"/>
      <c r="Y179" s="1950"/>
      <c r="AY179" s="1971"/>
    </row>
    <row r="180" spans="7:51" s="1987" customFormat="1">
      <c r="G180" s="1950"/>
      <c r="H180" s="1950"/>
      <c r="J180" s="1918"/>
      <c r="K180" s="1918"/>
      <c r="L180" s="1918"/>
      <c r="M180" s="1918"/>
      <c r="N180" s="1918"/>
      <c r="O180" s="1918"/>
      <c r="X180" s="1950"/>
      <c r="Y180" s="1950"/>
      <c r="AY180" s="1971"/>
    </row>
    <row r="181" spans="7:51" s="1987" customFormat="1">
      <c r="G181" s="1950"/>
      <c r="H181" s="1950"/>
      <c r="J181" s="1918"/>
      <c r="K181" s="1918"/>
      <c r="L181" s="1918"/>
      <c r="M181" s="1918"/>
      <c r="N181" s="1918"/>
      <c r="O181" s="1918"/>
      <c r="X181" s="1950"/>
      <c r="Y181" s="1950"/>
      <c r="AY181" s="1971"/>
    </row>
    <row r="182" spans="7:51" s="1987" customFormat="1">
      <c r="G182" s="1950"/>
      <c r="H182" s="1950"/>
      <c r="J182" s="1918"/>
      <c r="K182" s="1918"/>
      <c r="L182" s="1918"/>
      <c r="M182" s="1918"/>
      <c r="N182" s="1918"/>
      <c r="O182" s="1918"/>
      <c r="X182" s="1950"/>
      <c r="Y182" s="1950"/>
      <c r="AY182" s="1971"/>
    </row>
    <row r="183" spans="7:51" s="1987" customFormat="1">
      <c r="G183" s="1950"/>
      <c r="H183" s="1950"/>
      <c r="J183" s="1918"/>
      <c r="K183" s="1918"/>
      <c r="L183" s="1918"/>
      <c r="M183" s="1918"/>
      <c r="N183" s="1918"/>
      <c r="O183" s="1918"/>
      <c r="X183" s="1950"/>
      <c r="Y183" s="1950"/>
    </row>
    <row r="184" spans="7:51" s="1987" customFormat="1">
      <c r="G184" s="1950"/>
      <c r="H184" s="1950"/>
      <c r="J184" s="1918"/>
      <c r="K184" s="1918"/>
      <c r="L184" s="1918"/>
      <c r="M184" s="1918"/>
      <c r="N184" s="1918"/>
      <c r="O184" s="1918"/>
      <c r="X184" s="1950"/>
      <c r="Y184" s="1950"/>
    </row>
    <row r="185" spans="7:51" s="1987" customFormat="1">
      <c r="G185" s="1950"/>
      <c r="H185" s="1950"/>
      <c r="J185" s="1918"/>
      <c r="K185" s="1918"/>
      <c r="L185" s="1918"/>
      <c r="M185" s="1918"/>
      <c r="N185" s="1918"/>
      <c r="O185" s="1918"/>
      <c r="X185" s="1950"/>
      <c r="Y185" s="1950"/>
    </row>
    <row r="186" spans="7:51" s="1987" customFormat="1">
      <c r="G186" s="1950"/>
      <c r="H186" s="1950"/>
      <c r="J186" s="1918"/>
      <c r="K186" s="1918"/>
      <c r="L186" s="1918"/>
      <c r="M186" s="1918"/>
      <c r="N186" s="1918"/>
      <c r="O186" s="1918"/>
      <c r="X186" s="1950"/>
      <c r="Y186" s="1950"/>
    </row>
    <row r="187" spans="7:51" s="1987" customFormat="1">
      <c r="G187" s="1950"/>
      <c r="H187" s="1950"/>
      <c r="J187" s="1918"/>
      <c r="K187" s="1918"/>
      <c r="L187" s="1918"/>
      <c r="M187" s="1918"/>
      <c r="N187" s="1918"/>
      <c r="O187" s="1918"/>
      <c r="X187" s="1950"/>
      <c r="Y187" s="1950"/>
    </row>
    <row r="188" spans="7:51" s="1987" customFormat="1">
      <c r="G188" s="1950"/>
      <c r="H188" s="1950"/>
      <c r="J188" s="1918"/>
      <c r="K188" s="1918"/>
      <c r="L188" s="1918"/>
      <c r="M188" s="1918"/>
      <c r="N188" s="1918"/>
      <c r="O188" s="1918"/>
      <c r="X188" s="1950"/>
      <c r="Y188" s="1950"/>
    </row>
    <row r="189" spans="7:51" s="1987" customFormat="1" ht="11.25">
      <c r="G189" s="1950"/>
      <c r="H189" s="1950"/>
      <c r="X189" s="1950"/>
      <c r="Y189" s="1950"/>
    </row>
    <row r="190" spans="7:51" s="1987" customFormat="1" ht="11.25">
      <c r="G190" s="1950"/>
      <c r="H190" s="1950"/>
      <c r="X190" s="1950"/>
      <c r="Y190" s="1950"/>
    </row>
    <row r="191" spans="7:51" s="1987" customFormat="1" ht="11.25">
      <c r="G191" s="1950"/>
      <c r="H191" s="1950"/>
      <c r="X191" s="1950"/>
      <c r="Y191" s="1950"/>
    </row>
    <row r="192" spans="7:51" s="1987" customFormat="1" ht="11.25">
      <c r="G192" s="1950"/>
      <c r="H192" s="1950"/>
      <c r="X192" s="1950"/>
      <c r="Y192" s="1950"/>
    </row>
    <row r="193" spans="7:25" s="1987" customFormat="1" ht="11.25">
      <c r="G193" s="1950"/>
      <c r="H193" s="1950"/>
      <c r="X193" s="1950"/>
      <c r="Y193" s="1950"/>
    </row>
    <row r="194" spans="7:25" s="1987" customFormat="1" ht="11.25">
      <c r="G194" s="1950"/>
      <c r="H194" s="1950"/>
      <c r="X194" s="1950"/>
      <c r="Y194" s="1950"/>
    </row>
    <row r="195" spans="7:25" s="1987" customFormat="1" ht="11.25">
      <c r="G195" s="1950"/>
      <c r="H195" s="1950"/>
      <c r="X195" s="1950"/>
      <c r="Y195" s="1950"/>
    </row>
    <row r="196" spans="7:25" s="1987" customFormat="1" ht="11.25">
      <c r="G196" s="1950"/>
      <c r="H196" s="1950"/>
      <c r="X196" s="1950"/>
      <c r="Y196" s="1950"/>
    </row>
  </sheetData>
  <mergeCells count="332">
    <mergeCell ref="B1:AB1"/>
    <mergeCell ref="B2:AB2"/>
    <mergeCell ref="B3:AB3"/>
    <mergeCell ref="B16:N16"/>
    <mergeCell ref="B20:B22"/>
    <mergeCell ref="C20:C22"/>
    <mergeCell ref="G20:G22"/>
    <mergeCell ref="H20:N20"/>
    <mergeCell ref="P20:P22"/>
    <mergeCell ref="Q20:Q22"/>
    <mergeCell ref="R20:X20"/>
    <mergeCell ref="Y20:AE20"/>
    <mergeCell ref="D21:D22"/>
    <mergeCell ref="E21:E22"/>
    <mergeCell ref="F21:F22"/>
    <mergeCell ref="J21:J22"/>
    <mergeCell ref="K21:K22"/>
    <mergeCell ref="L21:L22"/>
    <mergeCell ref="AG20:AG22"/>
    <mergeCell ref="AH20:AH22"/>
    <mergeCell ref="AI20:AO20"/>
    <mergeCell ref="AP20:AV20"/>
    <mergeCell ref="X21:X22"/>
    <mergeCell ref="AA21:AA22"/>
    <mergeCell ref="AB21:AB22"/>
    <mergeCell ref="AC21:AC22"/>
    <mergeCell ref="M21:M22"/>
    <mergeCell ref="N21:N22"/>
    <mergeCell ref="T21:T22"/>
    <mergeCell ref="U21:U22"/>
    <mergeCell ref="V21:V22"/>
    <mergeCell ref="W21:W22"/>
    <mergeCell ref="AO21:AO22"/>
    <mergeCell ref="AR21:AR22"/>
    <mergeCell ref="AS21:AS22"/>
    <mergeCell ref="AT21:AT22"/>
    <mergeCell ref="AU21:AU22"/>
    <mergeCell ref="AV21:AV22"/>
    <mergeCell ref="AD21:AD22"/>
    <mergeCell ref="AE21:AE22"/>
    <mergeCell ref="AK21:AK22"/>
    <mergeCell ref="AL21:AL22"/>
    <mergeCell ref="AM21:AM22"/>
    <mergeCell ref="AN21:AN22"/>
    <mergeCell ref="B27:B30"/>
    <mergeCell ref="C27:C30"/>
    <mergeCell ref="D27:D28"/>
    <mergeCell ref="E27:E30"/>
    <mergeCell ref="F27:F30"/>
    <mergeCell ref="B23:B26"/>
    <mergeCell ref="C23:C26"/>
    <mergeCell ref="D23:D24"/>
    <mergeCell ref="E23:E26"/>
    <mergeCell ref="F23:F26"/>
    <mergeCell ref="G27:G30"/>
    <mergeCell ref="P27:P30"/>
    <mergeCell ref="Q27:Q30"/>
    <mergeCell ref="AG27:AG30"/>
    <mergeCell ref="AH27:AH30"/>
    <mergeCell ref="D29:D30"/>
    <mergeCell ref="P23:P26"/>
    <mergeCell ref="Q23:Q26"/>
    <mergeCell ref="AG23:AG26"/>
    <mergeCell ref="AH23:AH26"/>
    <mergeCell ref="D25:D26"/>
    <mergeCell ref="G23:G26"/>
    <mergeCell ref="B35:B38"/>
    <mergeCell ref="C35:C38"/>
    <mergeCell ref="D35:D36"/>
    <mergeCell ref="E35:E38"/>
    <mergeCell ref="F35:F38"/>
    <mergeCell ref="B31:B34"/>
    <mergeCell ref="C31:C34"/>
    <mergeCell ref="D31:D32"/>
    <mergeCell ref="E31:E34"/>
    <mergeCell ref="F31:F34"/>
    <mergeCell ref="G35:G38"/>
    <mergeCell ref="P35:P38"/>
    <mergeCell ref="Q35:Q38"/>
    <mergeCell ref="AG35:AG38"/>
    <mergeCell ref="AH35:AH38"/>
    <mergeCell ref="D37:D38"/>
    <mergeCell ref="P31:P34"/>
    <mergeCell ref="Q31:Q34"/>
    <mergeCell ref="AG31:AG34"/>
    <mergeCell ref="AH31:AH34"/>
    <mergeCell ref="D33:D34"/>
    <mergeCell ref="G31:G34"/>
    <mergeCell ref="B43:B46"/>
    <mergeCell ref="C43:C46"/>
    <mergeCell ref="D43:D44"/>
    <mergeCell ref="E43:E46"/>
    <mergeCell ref="F43:F46"/>
    <mergeCell ref="B39:B42"/>
    <mergeCell ref="C39:C42"/>
    <mergeCell ref="D39:D40"/>
    <mergeCell ref="E39:E42"/>
    <mergeCell ref="F39:F42"/>
    <mergeCell ref="G43:G46"/>
    <mergeCell ref="P43:P46"/>
    <mergeCell ref="Q43:Q46"/>
    <mergeCell ref="AG43:AG46"/>
    <mergeCell ref="AH43:AH46"/>
    <mergeCell ref="D45:D46"/>
    <mergeCell ref="P39:P42"/>
    <mergeCell ref="Q39:Q42"/>
    <mergeCell ref="AG39:AG42"/>
    <mergeCell ref="AH39:AH42"/>
    <mergeCell ref="D41:D42"/>
    <mergeCell ref="G39:G42"/>
    <mergeCell ref="B51:B54"/>
    <mergeCell ref="C51:C54"/>
    <mergeCell ref="D51:D52"/>
    <mergeCell ref="E51:E54"/>
    <mergeCell ref="F51:F54"/>
    <mergeCell ref="B47:B50"/>
    <mergeCell ref="C47:C50"/>
    <mergeCell ref="D47:D48"/>
    <mergeCell ref="E47:E50"/>
    <mergeCell ref="F47:F50"/>
    <mergeCell ref="G51:G54"/>
    <mergeCell ref="P51:P54"/>
    <mergeCell ref="Q51:Q54"/>
    <mergeCell ref="AG51:AG54"/>
    <mergeCell ref="AH51:AH54"/>
    <mergeCell ref="D53:D54"/>
    <mergeCell ref="P47:P50"/>
    <mergeCell ref="Q47:Q50"/>
    <mergeCell ref="AG47:AG50"/>
    <mergeCell ref="AH47:AH50"/>
    <mergeCell ref="D49:D50"/>
    <mergeCell ref="G47:G50"/>
    <mergeCell ref="B59:B62"/>
    <mergeCell ref="C59:C62"/>
    <mergeCell ref="D59:D60"/>
    <mergeCell ref="E59:E62"/>
    <mergeCell ref="F59:F62"/>
    <mergeCell ref="B55:B58"/>
    <mergeCell ref="C55:C58"/>
    <mergeCell ref="D55:D56"/>
    <mergeCell ref="E55:E58"/>
    <mergeCell ref="F55:F58"/>
    <mergeCell ref="G59:G62"/>
    <mergeCell ref="P59:P62"/>
    <mergeCell ref="Q59:Q62"/>
    <mergeCell ref="AG59:AG62"/>
    <mergeCell ref="AH59:AH62"/>
    <mergeCell ref="D61:D62"/>
    <mergeCell ref="P55:P58"/>
    <mergeCell ref="Q55:Q58"/>
    <mergeCell ref="AG55:AG58"/>
    <mergeCell ref="AH55:AH58"/>
    <mergeCell ref="D57:D58"/>
    <mergeCell ref="G55:G58"/>
    <mergeCell ref="B67:B70"/>
    <mergeCell ref="C67:C70"/>
    <mergeCell ref="D67:D68"/>
    <mergeCell ref="E67:E70"/>
    <mergeCell ref="F67:F70"/>
    <mergeCell ref="B63:B66"/>
    <mergeCell ref="C63:C66"/>
    <mergeCell ref="D63:D64"/>
    <mergeCell ref="E63:E66"/>
    <mergeCell ref="F63:F66"/>
    <mergeCell ref="G67:G70"/>
    <mergeCell ref="P67:P70"/>
    <mergeCell ref="Q67:Q70"/>
    <mergeCell ref="AG67:AG70"/>
    <mergeCell ref="AH67:AH70"/>
    <mergeCell ref="D69:D70"/>
    <mergeCell ref="P63:P66"/>
    <mergeCell ref="Q63:Q66"/>
    <mergeCell ref="AG63:AG66"/>
    <mergeCell ref="AH63:AH66"/>
    <mergeCell ref="D65:D66"/>
    <mergeCell ref="G63:G66"/>
    <mergeCell ref="B75:B78"/>
    <mergeCell ref="C75:C78"/>
    <mergeCell ref="D75:D76"/>
    <mergeCell ref="E75:E78"/>
    <mergeCell ref="F75:F78"/>
    <mergeCell ref="B71:B74"/>
    <mergeCell ref="C71:C74"/>
    <mergeCell ref="D71:D72"/>
    <mergeCell ref="E71:E74"/>
    <mergeCell ref="F71:F74"/>
    <mergeCell ref="G75:G78"/>
    <mergeCell ref="P75:P78"/>
    <mergeCell ref="Q75:Q78"/>
    <mergeCell ref="AG75:AG78"/>
    <mergeCell ref="AH75:AH78"/>
    <mergeCell ref="D77:D78"/>
    <mergeCell ref="P71:P74"/>
    <mergeCell ref="Q71:Q74"/>
    <mergeCell ref="AG71:AG74"/>
    <mergeCell ref="AH71:AH74"/>
    <mergeCell ref="D73:D74"/>
    <mergeCell ref="G71:G74"/>
    <mergeCell ref="B83:B86"/>
    <mergeCell ref="C83:C86"/>
    <mergeCell ref="D83:D84"/>
    <mergeCell ref="E83:E86"/>
    <mergeCell ref="F83:F86"/>
    <mergeCell ref="B79:B82"/>
    <mergeCell ref="C79:C82"/>
    <mergeCell ref="D79:D80"/>
    <mergeCell ref="E79:E82"/>
    <mergeCell ref="F79:F82"/>
    <mergeCell ref="G83:G86"/>
    <mergeCell ref="P83:P86"/>
    <mergeCell ref="Q83:Q86"/>
    <mergeCell ref="AG83:AG86"/>
    <mergeCell ref="AH83:AH86"/>
    <mergeCell ref="D85:D86"/>
    <mergeCell ref="P79:P82"/>
    <mergeCell ref="Q79:Q82"/>
    <mergeCell ref="AG79:AG82"/>
    <mergeCell ref="AH79:AH82"/>
    <mergeCell ref="D81:D82"/>
    <mergeCell ref="G79:G82"/>
    <mergeCell ref="B91:B94"/>
    <mergeCell ref="C91:C94"/>
    <mergeCell ref="D91:D92"/>
    <mergeCell ref="E91:E94"/>
    <mergeCell ref="F91:F94"/>
    <mergeCell ref="B87:B90"/>
    <mergeCell ref="C87:C90"/>
    <mergeCell ref="D87:D88"/>
    <mergeCell ref="E87:E90"/>
    <mergeCell ref="F87:F90"/>
    <mergeCell ref="G91:G94"/>
    <mergeCell ref="P91:P94"/>
    <mergeCell ref="Q91:Q94"/>
    <mergeCell ref="AG91:AG94"/>
    <mergeCell ref="AH91:AH94"/>
    <mergeCell ref="D93:D94"/>
    <mergeCell ref="P87:P90"/>
    <mergeCell ref="Q87:Q90"/>
    <mergeCell ref="AG87:AG90"/>
    <mergeCell ref="AH87:AH90"/>
    <mergeCell ref="D89:D90"/>
    <mergeCell ref="G87:G90"/>
    <mergeCell ref="B99:B102"/>
    <mergeCell ref="C99:C102"/>
    <mergeCell ref="D99:D100"/>
    <mergeCell ref="E99:E102"/>
    <mergeCell ref="F99:F102"/>
    <mergeCell ref="B95:B98"/>
    <mergeCell ref="C95:C98"/>
    <mergeCell ref="D95:D96"/>
    <mergeCell ref="E95:E98"/>
    <mergeCell ref="F95:F98"/>
    <mergeCell ref="G99:G102"/>
    <mergeCell ref="P99:P102"/>
    <mergeCell ref="Q99:Q102"/>
    <mergeCell ref="AG99:AG102"/>
    <mergeCell ref="AH99:AH102"/>
    <mergeCell ref="D101:D102"/>
    <mergeCell ref="P95:P98"/>
    <mergeCell ref="Q95:Q98"/>
    <mergeCell ref="AG95:AG98"/>
    <mergeCell ref="AH95:AH98"/>
    <mergeCell ref="D97:D98"/>
    <mergeCell ref="G95:G98"/>
    <mergeCell ref="B107:B110"/>
    <mergeCell ref="C107:C110"/>
    <mergeCell ref="D107:D108"/>
    <mergeCell ref="E107:E110"/>
    <mergeCell ref="F107:F110"/>
    <mergeCell ref="B103:B106"/>
    <mergeCell ref="C103:C106"/>
    <mergeCell ref="D103:D104"/>
    <mergeCell ref="E103:E106"/>
    <mergeCell ref="F103:F106"/>
    <mergeCell ref="G107:G110"/>
    <mergeCell ref="P107:P110"/>
    <mergeCell ref="Q107:Q110"/>
    <mergeCell ref="AG107:AG110"/>
    <mergeCell ref="AH107:AH110"/>
    <mergeCell ref="D109:D110"/>
    <mergeCell ref="P103:P106"/>
    <mergeCell ref="Q103:Q106"/>
    <mergeCell ref="AG103:AG106"/>
    <mergeCell ref="AH103:AH106"/>
    <mergeCell ref="D105:D106"/>
    <mergeCell ref="G103:G106"/>
    <mergeCell ref="B115:B118"/>
    <mergeCell ref="C115:C118"/>
    <mergeCell ref="D115:D116"/>
    <mergeCell ref="E115:E118"/>
    <mergeCell ref="F115:F118"/>
    <mergeCell ref="B111:B114"/>
    <mergeCell ref="C111:C114"/>
    <mergeCell ref="D111:D112"/>
    <mergeCell ref="E111:E114"/>
    <mergeCell ref="F111:F114"/>
    <mergeCell ref="G115:G118"/>
    <mergeCell ref="P115:P118"/>
    <mergeCell ref="Q115:Q118"/>
    <mergeCell ref="AG115:AG118"/>
    <mergeCell ref="AH115:AH118"/>
    <mergeCell ref="D117:D118"/>
    <mergeCell ref="P111:P114"/>
    <mergeCell ref="Q111:Q114"/>
    <mergeCell ref="AG111:AG114"/>
    <mergeCell ref="AH111:AH114"/>
    <mergeCell ref="D113:D114"/>
    <mergeCell ref="G111:G114"/>
    <mergeCell ref="B129:N129"/>
    <mergeCell ref="K133:N133"/>
    <mergeCell ref="G123:G126"/>
    <mergeCell ref="P123:P126"/>
    <mergeCell ref="Q123:Q126"/>
    <mergeCell ref="AG123:AG126"/>
    <mergeCell ref="AH123:AH126"/>
    <mergeCell ref="D125:D126"/>
    <mergeCell ref="P119:P122"/>
    <mergeCell ref="Q119:Q122"/>
    <mergeCell ref="AG119:AG122"/>
    <mergeCell ref="AH119:AH122"/>
    <mergeCell ref="D121:D122"/>
    <mergeCell ref="B123:B126"/>
    <mergeCell ref="C123:C126"/>
    <mergeCell ref="D123:D124"/>
    <mergeCell ref="E123:E126"/>
    <mergeCell ref="F123:F126"/>
    <mergeCell ref="B119:B122"/>
    <mergeCell ref="C119:C122"/>
    <mergeCell ref="D119:D120"/>
    <mergeCell ref="E119:E122"/>
    <mergeCell ref="F119:F122"/>
    <mergeCell ref="G119:G122"/>
  </mergeCells>
  <pageMargins left="0.17" right="0.17" top="0.17" bottom="0.17" header="0.51181102362204722" footer="0.51181102362204722"/>
  <pageSetup paperSize="8" scale="35" fitToHeight="2" orientation="landscape" r:id="rId1"/>
  <headerFooter alignWithMargins="0"/>
</worksheet>
</file>

<file path=xl/worksheets/sheet79.xml><?xml version="1.0" encoding="utf-8"?>
<worksheet xmlns="http://schemas.openxmlformats.org/spreadsheetml/2006/main" xmlns:r="http://schemas.openxmlformats.org/officeDocument/2006/relationships">
  <sheetPr>
    <tabColor theme="2" tint="-0.249977111117893"/>
    <pageSetUpPr fitToPage="1"/>
  </sheetPr>
  <dimension ref="A1:AY279"/>
  <sheetViews>
    <sheetView topLeftCell="R50" zoomScale="80" zoomScaleNormal="80" workbookViewId="0">
      <selection activeCell="A199" sqref="A199"/>
    </sheetView>
  </sheetViews>
  <sheetFormatPr defaultRowHeight="12"/>
  <cols>
    <col min="1" max="1" width="3.625" style="1918" customWidth="1"/>
    <col min="2" max="2" width="5.75" style="1918" customWidth="1"/>
    <col min="3" max="3" width="39" style="1918" customWidth="1"/>
    <col min="4" max="4" width="17.875" style="1918" customWidth="1"/>
    <col min="5" max="5" width="14.5" style="1918" customWidth="1"/>
    <col min="6" max="6" width="11.75" style="1918" customWidth="1"/>
    <col min="7" max="8" width="13.5" style="1927" customWidth="1"/>
    <col min="9" max="9" width="17.25" style="1918" customWidth="1"/>
    <col min="10" max="10" width="4.625" style="1918" bestFit="1" customWidth="1"/>
    <col min="11" max="11" width="4.625" style="1918" customWidth="1"/>
    <col min="12" max="14" width="4.625" style="1918" bestFit="1" customWidth="1"/>
    <col min="15" max="15" width="4.625" style="1918" customWidth="1"/>
    <col min="16" max="16" width="10.75" style="1918" customWidth="1"/>
    <col min="17" max="17" width="25.5" style="1918" customWidth="1"/>
    <col min="18" max="18" width="14.125" style="1918" customWidth="1"/>
    <col min="19" max="19" width="21.75" style="1918" customWidth="1"/>
    <col min="20" max="21" width="4.625" style="1918" customWidth="1"/>
    <col min="22" max="22" width="14.25" style="1918" customWidth="1"/>
    <col min="23" max="23" width="8.125" style="1918" customWidth="1"/>
    <col min="24" max="24" width="5.625" style="1927" customWidth="1"/>
    <col min="25" max="25" width="7.375" style="1927" customWidth="1"/>
    <col min="26" max="26" width="18.875" style="1918" customWidth="1"/>
    <col min="27" max="27" width="8.25" style="1918" customWidth="1"/>
    <col min="28" max="28" width="7.375" style="1918" customWidth="1"/>
    <col min="29" max="29" width="15.5" style="1918" customWidth="1"/>
    <col min="30" max="30" width="5.125" style="1918" customWidth="1"/>
    <col min="31" max="33" width="9" style="1918"/>
    <col min="34" max="34" width="29.75" style="1918" customWidth="1"/>
    <col min="35" max="35" width="10" style="1918" customWidth="1"/>
    <col min="36" max="41" width="9" style="1918"/>
    <col min="42" max="42" width="10.125" style="1918" customWidth="1"/>
    <col min="43" max="61" width="9" style="1918"/>
    <col min="62" max="62" width="30.875" style="1918" customWidth="1"/>
    <col min="63" max="63" width="24.375" style="1918" customWidth="1"/>
    <col min="64" max="64" width="19" style="1918" customWidth="1"/>
    <col min="65" max="16384" width="9" style="1918"/>
  </cols>
  <sheetData>
    <row r="1" spans="2:29" ht="32.25" customHeight="1">
      <c r="B1" s="2665" t="s">
        <v>2209</v>
      </c>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7"/>
      <c r="AC1"/>
    </row>
    <row r="2" spans="2:29" ht="32.25" customHeight="1">
      <c r="B2" s="2668" t="s">
        <v>1792</v>
      </c>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70"/>
      <c r="AC2"/>
    </row>
    <row r="3" spans="2:29" ht="32.25" customHeight="1" thickBot="1">
      <c r="B3" s="2671" t="s">
        <v>1283</v>
      </c>
      <c r="C3" s="2672"/>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3"/>
      <c r="AC3"/>
    </row>
    <row r="4" spans="2:29" customFormat="1" ht="24.75" customHeight="1">
      <c r="B4" s="1919" t="s">
        <v>2310</v>
      </c>
    </row>
    <row r="5" spans="2:29" customFormat="1" ht="48" customHeight="1">
      <c r="B5" s="1919"/>
    </row>
    <row r="6" spans="2:29" customFormat="1" ht="24" customHeight="1">
      <c r="B6" s="1921" t="s">
        <v>1768</v>
      </c>
      <c r="C6" s="1918"/>
      <c r="D6" s="1922"/>
      <c r="E6" s="1923"/>
      <c r="F6" s="1924"/>
      <c r="G6" s="1924"/>
      <c r="H6" s="1925"/>
      <c r="I6" s="1925"/>
      <c r="J6" s="1925"/>
      <c r="K6" s="1925"/>
      <c r="L6" s="1925"/>
      <c r="M6" s="1926"/>
      <c r="N6" s="1926"/>
      <c r="O6" s="1926"/>
      <c r="P6" s="1926"/>
      <c r="Q6" s="1926"/>
      <c r="R6" s="1926"/>
      <c r="S6" s="1926"/>
      <c r="T6" s="1926"/>
      <c r="U6" s="1926"/>
      <c r="V6" s="1926"/>
      <c r="W6" s="1926"/>
      <c r="X6" s="1925"/>
      <c r="Y6" s="1926"/>
      <c r="Z6" s="1926"/>
      <c r="AA6" s="1926"/>
      <c r="AB6" s="1926"/>
      <c r="AC6" s="1926"/>
    </row>
    <row r="7" spans="2:29" customFormat="1" ht="75.75" customHeight="1">
      <c r="B7" s="1923"/>
      <c r="C7" s="1922"/>
      <c r="D7" s="1923"/>
      <c r="E7" s="1924"/>
      <c r="F7" s="1925"/>
      <c r="G7" s="1925"/>
      <c r="H7" s="1925"/>
      <c r="I7" s="1925"/>
      <c r="J7" s="1925"/>
      <c r="K7" s="1925"/>
      <c r="L7" s="1926"/>
      <c r="M7" s="1926"/>
      <c r="N7" s="1926"/>
      <c r="O7" s="1926"/>
      <c r="P7" s="1926"/>
      <c r="Q7" s="1926"/>
      <c r="R7" s="1926"/>
      <c r="S7" s="1926"/>
      <c r="T7" s="1926"/>
      <c r="U7" s="1926"/>
      <c r="V7" s="1926"/>
      <c r="W7" s="1925"/>
      <c r="X7" s="1925"/>
      <c r="Y7" s="1926"/>
      <c r="Z7" s="1926"/>
      <c r="AA7" s="1926"/>
      <c r="AB7" s="1926"/>
      <c r="AC7" s="1918"/>
    </row>
    <row r="8" spans="2:29" customFormat="1" ht="24" customHeight="1">
      <c r="B8" s="1921" t="s">
        <v>1720</v>
      </c>
      <c r="C8" s="1921"/>
      <c r="D8" s="1921"/>
      <c r="E8" s="1921" t="s">
        <v>1721</v>
      </c>
      <c r="F8" s="1921"/>
      <c r="G8" s="1921"/>
      <c r="H8" s="1921" t="s">
        <v>1722</v>
      </c>
      <c r="I8" s="1921"/>
      <c r="J8" s="1921"/>
      <c r="K8" s="1921" t="s">
        <v>2211</v>
      </c>
      <c r="L8" s="1921"/>
      <c r="M8" s="1921"/>
      <c r="N8" s="1921"/>
      <c r="O8" s="1921"/>
      <c r="P8" s="1921"/>
      <c r="Q8" s="1918"/>
      <c r="R8" s="1921"/>
      <c r="S8" s="1921"/>
      <c r="T8" s="1921"/>
      <c r="U8" s="1921"/>
      <c r="V8" s="1921"/>
      <c r="W8" s="1926"/>
      <c r="X8" s="1926"/>
      <c r="Y8" s="1927"/>
      <c r="Z8" s="1918"/>
      <c r="AA8" s="1918"/>
      <c r="AB8" s="1918"/>
      <c r="AC8" s="1918"/>
    </row>
    <row r="9" spans="2:29" customFormat="1" ht="18.75" customHeight="1">
      <c r="B9" s="1923"/>
      <c r="C9" s="1922"/>
      <c r="D9" s="1923"/>
      <c r="E9" s="1925"/>
      <c r="F9" s="1925"/>
      <c r="G9" s="1927"/>
      <c r="H9" s="1923"/>
      <c r="I9" s="1922"/>
      <c r="J9" s="1918"/>
      <c r="K9" s="1925"/>
      <c r="L9" s="1926"/>
      <c r="M9" s="1926"/>
      <c r="N9" s="1926"/>
      <c r="O9" s="1926"/>
      <c r="P9" s="1926"/>
      <c r="Q9" s="1918"/>
      <c r="R9" s="1926"/>
      <c r="S9" s="1926"/>
      <c r="T9" s="1926"/>
      <c r="U9" s="1926"/>
      <c r="V9" s="1926"/>
      <c r="W9" s="1926"/>
      <c r="X9" s="1926"/>
      <c r="Y9" s="1927"/>
      <c r="Z9" s="1918"/>
      <c r="AA9" s="1918"/>
      <c r="AB9" s="1918"/>
      <c r="AC9" s="1918"/>
    </row>
    <row r="10" spans="2:29" customFormat="1" ht="12.75">
      <c r="B10" s="1928" t="s">
        <v>1700</v>
      </c>
      <c r="C10" s="1929" t="s">
        <v>1723</v>
      </c>
      <c r="D10" s="1923"/>
      <c r="E10" s="1930" t="s">
        <v>1724</v>
      </c>
      <c r="F10" s="1929" t="s">
        <v>2212</v>
      </c>
      <c r="G10" s="1927"/>
      <c r="H10" s="1931" t="s">
        <v>1710</v>
      </c>
      <c r="I10" s="1929" t="s">
        <v>1725</v>
      </c>
      <c r="J10" s="1918"/>
      <c r="K10" s="1925"/>
      <c r="L10" s="1928" t="s">
        <v>1700</v>
      </c>
      <c r="M10" s="1932" t="s">
        <v>1701</v>
      </c>
      <c r="N10" s="1932" t="s">
        <v>1702</v>
      </c>
      <c r="O10" s="1933" t="s">
        <v>1703</v>
      </c>
      <c r="P10" s="1931" t="s">
        <v>1726</v>
      </c>
      <c r="Q10" s="1918"/>
      <c r="R10" s="1934"/>
      <c r="S10" s="1934"/>
      <c r="T10" s="1934"/>
      <c r="U10" s="1934"/>
      <c r="V10" s="1934"/>
      <c r="W10" s="1918"/>
      <c r="X10" s="1927"/>
      <c r="Y10" s="1927"/>
      <c r="Z10" s="1918"/>
      <c r="AA10" s="1918"/>
      <c r="AB10" s="1918"/>
      <c r="AC10" s="1918"/>
    </row>
    <row r="11" spans="2:29" customFormat="1" ht="16.5" customHeight="1">
      <c r="B11" s="1932" t="s">
        <v>1701</v>
      </c>
      <c r="C11" s="1929" t="s">
        <v>1727</v>
      </c>
      <c r="D11" s="1923"/>
      <c r="E11" s="1935" t="s">
        <v>1728</v>
      </c>
      <c r="F11" s="1929" t="s">
        <v>1729</v>
      </c>
      <c r="G11" s="1927"/>
      <c r="H11" s="1933" t="s">
        <v>1711</v>
      </c>
      <c r="I11" s="1929" t="s">
        <v>1730</v>
      </c>
      <c r="J11" s="1918"/>
      <c r="K11" s="1930" t="s">
        <v>1724</v>
      </c>
      <c r="L11" s="1929" t="s">
        <v>1713</v>
      </c>
      <c r="M11" s="1929" t="s">
        <v>1712</v>
      </c>
      <c r="N11" s="1929" t="s">
        <v>1711</v>
      </c>
      <c r="O11" s="1929" t="s">
        <v>1710</v>
      </c>
      <c r="P11" s="1929" t="s">
        <v>1710</v>
      </c>
      <c r="Q11" s="1918"/>
      <c r="R11" s="1934"/>
      <c r="S11" s="1934"/>
      <c r="T11" s="1934"/>
      <c r="U11" s="1934"/>
      <c r="V11" s="1934"/>
      <c r="W11" s="1918"/>
      <c r="X11" s="1927"/>
      <c r="Y11" s="1927"/>
      <c r="Z11" s="1918"/>
      <c r="AA11" s="1918"/>
      <c r="AB11" s="1918"/>
      <c r="AC11" s="1918"/>
    </row>
    <row r="12" spans="2:29" customFormat="1" ht="12.75" customHeight="1">
      <c r="B12" s="1932" t="s">
        <v>1702</v>
      </c>
      <c r="C12" s="1929" t="s">
        <v>1731</v>
      </c>
      <c r="D12" s="1923"/>
      <c r="E12" s="1936" t="s">
        <v>1732</v>
      </c>
      <c r="F12" s="1929" t="s">
        <v>1733</v>
      </c>
      <c r="G12" s="1927"/>
      <c r="H12" s="1932" t="s">
        <v>1712</v>
      </c>
      <c r="I12" s="1929" t="s">
        <v>1734</v>
      </c>
      <c r="J12" s="1918"/>
      <c r="K12" s="1935" t="s">
        <v>1728</v>
      </c>
      <c r="L12" s="1929" t="s">
        <v>1713</v>
      </c>
      <c r="M12" s="1929" t="s">
        <v>1712</v>
      </c>
      <c r="N12" s="1929" t="s">
        <v>1711</v>
      </c>
      <c r="O12" s="1929" t="s">
        <v>1710</v>
      </c>
      <c r="P12" s="1929" t="s">
        <v>1710</v>
      </c>
      <c r="Q12" s="1918"/>
      <c r="R12" s="1934"/>
      <c r="S12" s="1934"/>
      <c r="T12" s="1934"/>
      <c r="U12" s="1934"/>
      <c r="V12" s="1934"/>
      <c r="W12" s="1918"/>
      <c r="X12" s="1927"/>
      <c r="Y12" s="1927"/>
      <c r="Z12" s="1918"/>
      <c r="AA12" s="1918"/>
      <c r="AB12" s="1918"/>
      <c r="AC12" s="1918"/>
    </row>
    <row r="13" spans="2:29" customFormat="1" ht="21">
      <c r="B13" s="1933" t="s">
        <v>1703</v>
      </c>
      <c r="C13" s="1929" t="s">
        <v>1735</v>
      </c>
      <c r="D13" s="1923"/>
      <c r="E13" s="1937" t="s">
        <v>1736</v>
      </c>
      <c r="F13" s="1929" t="s">
        <v>1737</v>
      </c>
      <c r="G13" s="1927"/>
      <c r="H13" s="1928" t="s">
        <v>1713</v>
      </c>
      <c r="I13" s="1929" t="s">
        <v>1738</v>
      </c>
      <c r="J13" s="1918"/>
      <c r="K13" s="1936" t="s">
        <v>1732</v>
      </c>
      <c r="L13" s="1929" t="s">
        <v>1713</v>
      </c>
      <c r="M13" s="1929" t="s">
        <v>1712</v>
      </c>
      <c r="N13" s="1929" t="s">
        <v>1711</v>
      </c>
      <c r="O13" s="1929" t="s">
        <v>1711</v>
      </c>
      <c r="P13" s="1929" t="s">
        <v>1710</v>
      </c>
      <c r="Q13" s="1918"/>
      <c r="R13" s="1934"/>
      <c r="S13" s="1934"/>
      <c r="T13" s="1934"/>
      <c r="U13" s="1934"/>
      <c r="V13" s="1934"/>
      <c r="W13" s="1918"/>
      <c r="X13" s="1927"/>
      <c r="Y13" s="1927"/>
      <c r="Z13" s="1918"/>
      <c r="AA13" s="1918"/>
      <c r="AB13" s="1918"/>
      <c r="AC13" s="1918"/>
    </row>
    <row r="14" spans="2:29" customFormat="1" ht="12.75">
      <c r="B14" s="1931" t="s">
        <v>1726</v>
      </c>
      <c r="C14" s="1929" t="s">
        <v>1739</v>
      </c>
      <c r="D14" s="1923"/>
      <c r="E14" s="1924"/>
      <c r="F14" s="1925"/>
      <c r="G14" s="1925"/>
      <c r="H14" s="1924"/>
      <c r="I14" s="1925"/>
      <c r="J14" s="1918"/>
      <c r="K14" s="1937" t="s">
        <v>1736</v>
      </c>
      <c r="L14" s="1929" t="s">
        <v>1713</v>
      </c>
      <c r="M14" s="1929" t="s">
        <v>1712</v>
      </c>
      <c r="N14" s="1929" t="s">
        <v>1711</v>
      </c>
      <c r="O14" s="1929" t="s">
        <v>1711</v>
      </c>
      <c r="P14" s="1929" t="s">
        <v>1710</v>
      </c>
      <c r="Q14" s="1918"/>
      <c r="R14" s="1934"/>
      <c r="S14" s="1934"/>
      <c r="T14" s="1934"/>
      <c r="U14" s="1934"/>
      <c r="V14" s="1934"/>
      <c r="W14" s="1918"/>
      <c r="X14" s="1927"/>
      <c r="Y14" s="1927"/>
      <c r="Z14" s="1918"/>
      <c r="AA14" s="1918"/>
      <c r="AB14" s="1918"/>
      <c r="AC14" s="1918"/>
    </row>
    <row r="15" spans="2:29" customFormat="1" ht="16.5" customHeight="1">
      <c r="B15" s="1938"/>
      <c r="C15" s="1939"/>
      <c r="D15" s="1940"/>
      <c r="E15" s="1941"/>
      <c r="F15" s="1942"/>
      <c r="G15" s="1942"/>
      <c r="H15" s="1938"/>
      <c r="I15" s="1939"/>
      <c r="J15" s="1943"/>
      <c r="K15" s="1943"/>
      <c r="L15" s="1944"/>
      <c r="M15" s="1938"/>
      <c r="N15" s="1939"/>
      <c r="O15" s="1939"/>
      <c r="P15" s="1939"/>
      <c r="Q15" s="1939"/>
      <c r="R15" s="1934"/>
      <c r="S15" s="1934"/>
      <c r="T15" s="1934"/>
      <c r="U15" s="1934"/>
      <c r="V15" s="1934"/>
      <c r="W15" s="1945"/>
      <c r="X15" s="1945"/>
      <c r="Y15" s="1927"/>
      <c r="Z15" s="1918"/>
      <c r="AA15" s="1918"/>
      <c r="AB15" s="1918"/>
      <c r="AC15" s="1918"/>
    </row>
    <row r="16" spans="2:29" ht="22.5" customHeight="1">
      <c r="B16" s="2631" t="s">
        <v>2213</v>
      </c>
      <c r="C16" s="2632"/>
      <c r="D16" s="2632"/>
      <c r="E16" s="2632"/>
      <c r="F16" s="2632"/>
      <c r="G16" s="2632"/>
      <c r="H16" s="2632"/>
      <c r="I16" s="2632"/>
      <c r="J16" s="2632"/>
      <c r="K16" s="2632"/>
      <c r="L16" s="2632"/>
      <c r="M16" s="2632"/>
      <c r="N16" s="2632"/>
      <c r="O16" s="1934"/>
      <c r="P16" s="1934"/>
      <c r="Q16" s="1934"/>
      <c r="R16" s="1934"/>
      <c r="S16" s="1934"/>
      <c r="T16" s="1934"/>
      <c r="U16" s="1934"/>
      <c r="V16" s="1934"/>
      <c r="W16" s="1934"/>
      <c r="X16"/>
      <c r="Y16"/>
      <c r="Z16"/>
      <c r="AA16"/>
      <c r="AB16"/>
      <c r="AC16"/>
    </row>
    <row r="17" spans="1:51" ht="19.5">
      <c r="B17" s="1946"/>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c r="Y17"/>
      <c r="Z17"/>
      <c r="AA17"/>
      <c r="AB17"/>
      <c r="AC17"/>
      <c r="AD17"/>
      <c r="AE17"/>
      <c r="AF17"/>
      <c r="AG17"/>
      <c r="AH17"/>
      <c r="AI17"/>
      <c r="AJ17"/>
      <c r="AK17"/>
      <c r="AL17"/>
      <c r="AM17"/>
      <c r="AN17"/>
      <c r="AO17"/>
      <c r="AP17"/>
      <c r="AQ17"/>
      <c r="AR17"/>
      <c r="AS17"/>
      <c r="AT17"/>
      <c r="AU17"/>
      <c r="AV17"/>
      <c r="AW17"/>
      <c r="AX17"/>
      <c r="AY17"/>
    </row>
    <row r="18" spans="1:51" ht="15">
      <c r="B18" s="1947" t="s">
        <v>246</v>
      </c>
      <c r="C18" s="1934"/>
      <c r="D18" s="1934"/>
      <c r="E18" s="1934"/>
      <c r="F18" s="1934"/>
      <c r="G18" s="1934"/>
      <c r="H18" s="1934"/>
      <c r="I18" s="1934"/>
      <c r="J18" s="1934"/>
      <c r="K18" s="1934"/>
      <c r="L18" s="1934"/>
      <c r="M18" s="1934"/>
      <c r="N18" s="1934"/>
      <c r="O18" s="1934"/>
      <c r="P18" s="1947" t="s">
        <v>2214</v>
      </c>
      <c r="Q18" s="1934"/>
      <c r="R18" s="1934"/>
      <c r="S18" s="1934"/>
      <c r="T18" s="1934"/>
      <c r="U18" s="1934"/>
      <c r="V18" s="1934"/>
      <c r="W18" s="1934"/>
      <c r="X18"/>
      <c r="Y18"/>
      <c r="Z18"/>
      <c r="AA18"/>
      <c r="AB18"/>
      <c r="AC18"/>
      <c r="AD18"/>
      <c r="AE18"/>
      <c r="AF18"/>
      <c r="AG18" s="1947" t="s">
        <v>2215</v>
      </c>
      <c r="AH18"/>
      <c r="AI18"/>
      <c r="AJ18"/>
      <c r="AK18"/>
      <c r="AL18"/>
      <c r="AM18"/>
      <c r="AN18"/>
      <c r="AO18"/>
      <c r="AP18"/>
      <c r="AQ18"/>
      <c r="AR18"/>
      <c r="AS18"/>
      <c r="AT18"/>
      <c r="AU18"/>
      <c r="AV18"/>
      <c r="AW18"/>
      <c r="AX18"/>
      <c r="AY18"/>
    </row>
    <row r="19" spans="1:51" ht="20.25" thickBot="1">
      <c r="B19" s="1946"/>
      <c r="C19" s="1934"/>
      <c r="D19" s="1934"/>
      <c r="E19" s="1934"/>
      <c r="F19" s="1934"/>
      <c r="G19" s="1934"/>
      <c r="H19" s="1934"/>
      <c r="I19" s="1934"/>
      <c r="J19" s="1934"/>
      <c r="K19" s="1934"/>
      <c r="L19" s="1934"/>
      <c r="M19" s="1934"/>
      <c r="N19" s="1934"/>
      <c r="O19" s="1934"/>
      <c r="P19" s="1934"/>
      <c r="Q19" s="1934"/>
      <c r="R19" s="1934"/>
      <c r="S19" s="1934"/>
      <c r="T19" s="1934"/>
      <c r="U19" s="1934"/>
      <c r="V19" s="1934"/>
      <c r="W19" s="1934"/>
      <c r="X19"/>
      <c r="Y19"/>
      <c r="Z19"/>
      <c r="AA19"/>
      <c r="AB19"/>
      <c r="AC19"/>
      <c r="AD19"/>
      <c r="AE19"/>
      <c r="AF19"/>
      <c r="AG19"/>
      <c r="AH19"/>
      <c r="AI19"/>
      <c r="AJ19"/>
      <c r="AK19"/>
      <c r="AL19"/>
      <c r="AM19"/>
      <c r="AN19"/>
      <c r="AO19"/>
      <c r="AP19"/>
      <c r="AQ19"/>
      <c r="AR19"/>
      <c r="AS19"/>
      <c r="AT19"/>
      <c r="AU19"/>
      <c r="AV19"/>
      <c r="AW19"/>
      <c r="AX19"/>
      <c r="AY19"/>
    </row>
    <row r="20" spans="1:51" s="1950" customFormat="1" ht="25.5" customHeight="1">
      <c r="B20" s="2674" t="s">
        <v>2216</v>
      </c>
      <c r="C20" s="2676" t="s">
        <v>2217</v>
      </c>
      <c r="D20" s="1948" t="s">
        <v>2218</v>
      </c>
      <c r="E20" s="1948" t="s">
        <v>2219</v>
      </c>
      <c r="F20" s="1948" t="s">
        <v>2220</v>
      </c>
      <c r="G20" s="2676" t="s">
        <v>2221</v>
      </c>
      <c r="H20" s="2678" t="s">
        <v>2222</v>
      </c>
      <c r="I20" s="2679"/>
      <c r="J20" s="2679"/>
      <c r="K20" s="2679"/>
      <c r="L20" s="2679"/>
      <c r="M20" s="2679"/>
      <c r="N20" s="2680"/>
      <c r="O20" s="1949"/>
      <c r="P20" s="2656" t="s">
        <v>2216</v>
      </c>
      <c r="Q20" s="2659" t="s">
        <v>2217</v>
      </c>
      <c r="R20" s="2662" t="s">
        <v>2223</v>
      </c>
      <c r="S20" s="2663"/>
      <c r="T20" s="2663"/>
      <c r="U20" s="2663"/>
      <c r="V20" s="2663"/>
      <c r="W20" s="2663"/>
      <c r="X20" s="2664"/>
      <c r="Y20" s="2662" t="s">
        <v>2224</v>
      </c>
      <c r="Z20" s="2663"/>
      <c r="AA20" s="2663"/>
      <c r="AB20" s="2663"/>
      <c r="AC20" s="2663"/>
      <c r="AD20" s="2663"/>
      <c r="AE20" s="2664"/>
      <c r="AF20" s="1949"/>
      <c r="AG20" s="2656" t="s">
        <v>2216</v>
      </c>
      <c r="AH20" s="2659" t="s">
        <v>2217</v>
      </c>
      <c r="AI20" s="2662" t="s">
        <v>2225</v>
      </c>
      <c r="AJ20" s="2663"/>
      <c r="AK20" s="2663"/>
      <c r="AL20" s="2663"/>
      <c r="AM20" s="2663"/>
      <c r="AN20" s="2663"/>
      <c r="AO20" s="2664"/>
      <c r="AP20" s="2662" t="s">
        <v>2226</v>
      </c>
      <c r="AQ20" s="2663"/>
      <c r="AR20" s="2663"/>
      <c r="AS20" s="2663"/>
      <c r="AT20" s="2663"/>
      <c r="AU20" s="2663"/>
      <c r="AV20" s="2664"/>
    </row>
    <row r="21" spans="1:51" s="1950" customFormat="1" ht="63.75" customHeight="1">
      <c r="B21" s="2657"/>
      <c r="C21" s="2655"/>
      <c r="D21" s="1951" t="s">
        <v>2227</v>
      </c>
      <c r="E21" s="2653" t="s">
        <v>2297</v>
      </c>
      <c r="F21" s="2655" t="s">
        <v>2229</v>
      </c>
      <c r="G21" s="2655"/>
      <c r="H21" s="1952" t="s">
        <v>1721</v>
      </c>
      <c r="I21" s="1952" t="s">
        <v>2230</v>
      </c>
      <c r="J21" s="2644" t="s">
        <v>1700</v>
      </c>
      <c r="K21" s="2646" t="s">
        <v>1701</v>
      </c>
      <c r="L21" s="2646" t="s">
        <v>1702</v>
      </c>
      <c r="M21" s="2647" t="s">
        <v>1703</v>
      </c>
      <c r="N21" s="2650" t="s">
        <v>1726</v>
      </c>
      <c r="O21" s="1938"/>
      <c r="P21" s="2657"/>
      <c r="Q21" s="2660"/>
      <c r="R21" s="1953" t="s">
        <v>1721</v>
      </c>
      <c r="S21" s="1952" t="s">
        <v>2231</v>
      </c>
      <c r="T21" s="2644" t="s">
        <v>1700</v>
      </c>
      <c r="U21" s="2646" t="s">
        <v>1701</v>
      </c>
      <c r="V21" s="2646" t="s">
        <v>1702</v>
      </c>
      <c r="W21" s="2647" t="s">
        <v>1703</v>
      </c>
      <c r="X21" s="2650" t="s">
        <v>1726</v>
      </c>
      <c r="Y21" s="1953" t="s">
        <v>1721</v>
      </c>
      <c r="Z21" s="1952" t="s">
        <v>2232</v>
      </c>
      <c r="AA21" s="2644" t="s">
        <v>1700</v>
      </c>
      <c r="AB21" s="2646" t="s">
        <v>1701</v>
      </c>
      <c r="AC21" s="2646" t="s">
        <v>1702</v>
      </c>
      <c r="AD21" s="2647" t="s">
        <v>1703</v>
      </c>
      <c r="AE21" s="2650" t="s">
        <v>1726</v>
      </c>
      <c r="AF21" s="1938"/>
      <c r="AG21" s="2657"/>
      <c r="AH21" s="2660"/>
      <c r="AI21" s="1953" t="s">
        <v>1721</v>
      </c>
      <c r="AJ21" s="1952" t="s">
        <v>2231</v>
      </c>
      <c r="AK21" s="2644" t="s">
        <v>1700</v>
      </c>
      <c r="AL21" s="2646" t="s">
        <v>1701</v>
      </c>
      <c r="AM21" s="2646" t="s">
        <v>1702</v>
      </c>
      <c r="AN21" s="2647" t="s">
        <v>1703</v>
      </c>
      <c r="AO21" s="2650" t="s">
        <v>1726</v>
      </c>
      <c r="AP21" s="1953" t="s">
        <v>1721</v>
      </c>
      <c r="AQ21" s="1952" t="s">
        <v>2232</v>
      </c>
      <c r="AR21" s="2644" t="s">
        <v>1700</v>
      </c>
      <c r="AS21" s="2646" t="s">
        <v>1701</v>
      </c>
      <c r="AT21" s="2646" t="s">
        <v>1702</v>
      </c>
      <c r="AU21" s="2647" t="s">
        <v>1703</v>
      </c>
      <c r="AV21" s="2650" t="s">
        <v>1726</v>
      </c>
    </row>
    <row r="22" spans="1:51" s="1961" customFormat="1" ht="13.5" thickBot="1">
      <c r="A22" s="2113"/>
      <c r="B22" s="2675"/>
      <c r="C22" s="2677"/>
      <c r="D22" s="1951" t="s">
        <v>2233</v>
      </c>
      <c r="E22" s="2654"/>
      <c r="F22" s="2654"/>
      <c r="G22" s="2677"/>
      <c r="H22" s="1957"/>
      <c r="I22" s="1957"/>
      <c r="J22" s="2648"/>
      <c r="K22" s="2648"/>
      <c r="L22" s="2648"/>
      <c r="M22" s="2648"/>
      <c r="N22" s="2652"/>
      <c r="O22" s="1958"/>
      <c r="P22" s="2658"/>
      <c r="Q22" s="2661"/>
      <c r="R22" s="1959"/>
      <c r="S22" s="1960"/>
      <c r="T22" s="2645"/>
      <c r="U22" s="2645"/>
      <c r="V22" s="2645"/>
      <c r="W22" s="2645"/>
      <c r="X22" s="2651"/>
      <c r="Y22" s="1959"/>
      <c r="Z22" s="1960"/>
      <c r="AA22" s="2645"/>
      <c r="AB22" s="2645"/>
      <c r="AC22" s="2645"/>
      <c r="AD22" s="2645"/>
      <c r="AE22" s="2651"/>
      <c r="AF22" s="1938"/>
      <c r="AG22" s="2658"/>
      <c r="AH22" s="2661"/>
      <c r="AI22" s="1959"/>
      <c r="AJ22" s="1960"/>
      <c r="AK22" s="2645"/>
      <c r="AL22" s="2645"/>
      <c r="AM22" s="2645"/>
      <c r="AN22" s="2645"/>
      <c r="AO22" s="2651"/>
      <c r="AP22" s="1959"/>
      <c r="AQ22" s="1960"/>
      <c r="AR22" s="2645"/>
      <c r="AS22" s="2645"/>
      <c r="AT22" s="2645"/>
      <c r="AU22" s="2645"/>
      <c r="AV22" s="2651"/>
    </row>
    <row r="23" spans="1:51" s="1950" customFormat="1" ht="11.25">
      <c r="A23" s="2114"/>
      <c r="B23" s="2706">
        <v>45</v>
      </c>
      <c r="C23" s="2709" t="s">
        <v>2234</v>
      </c>
      <c r="D23" s="2637" t="s">
        <v>2235</v>
      </c>
      <c r="E23" s="2637" t="s">
        <v>2236</v>
      </c>
      <c r="F23" s="2637" t="s">
        <v>2237</v>
      </c>
      <c r="G23" s="2637" t="s">
        <v>2298</v>
      </c>
      <c r="H23" s="1970" t="s">
        <v>2212</v>
      </c>
      <c r="I23" s="1967"/>
      <c r="J23" s="1967"/>
      <c r="K23" s="1967"/>
      <c r="L23" s="1967"/>
      <c r="M23" s="1967"/>
      <c r="N23" s="1968"/>
      <c r="O23" s="1965"/>
      <c r="P23" s="2649">
        <v>45</v>
      </c>
      <c r="Q23" s="2636" t="s">
        <v>2234</v>
      </c>
      <c r="R23" s="1966" t="s">
        <v>2212</v>
      </c>
      <c r="S23" s="1967"/>
      <c r="T23" s="2115"/>
      <c r="U23" s="2115"/>
      <c r="V23" s="2115"/>
      <c r="W23" s="2115"/>
      <c r="X23" s="2116"/>
      <c r="Y23" s="1966" t="s">
        <v>2212</v>
      </c>
      <c r="Z23" s="1967"/>
      <c r="AA23" s="2115"/>
      <c r="AB23" s="2115"/>
      <c r="AC23" s="2115"/>
      <c r="AD23" s="2115"/>
      <c r="AE23" s="2116"/>
      <c r="AF23" s="1969"/>
      <c r="AG23" s="2649">
        <v>45</v>
      </c>
      <c r="AH23" s="2705" t="s">
        <v>2234</v>
      </c>
      <c r="AI23" s="1966" t="s">
        <v>2212</v>
      </c>
      <c r="AJ23" s="1967"/>
      <c r="AK23" s="1967"/>
      <c r="AL23" s="1967"/>
      <c r="AM23" s="1967"/>
      <c r="AN23" s="1967"/>
      <c r="AO23" s="1967"/>
      <c r="AP23" s="1966" t="s">
        <v>2212</v>
      </c>
      <c r="AQ23" s="1967"/>
      <c r="AR23" s="1967"/>
      <c r="AS23" s="1967"/>
      <c r="AT23" s="1967"/>
      <c r="AU23" s="1967"/>
      <c r="AV23" s="1968"/>
      <c r="AW23" s="1965"/>
      <c r="AX23" s="1965"/>
      <c r="AY23" s="1971"/>
    </row>
    <row r="24" spans="1:51" s="1950" customFormat="1" ht="11.25">
      <c r="A24" s="2117"/>
      <c r="B24" s="2707"/>
      <c r="C24" s="2696"/>
      <c r="D24" s="2638"/>
      <c r="E24" s="2638"/>
      <c r="F24" s="2638"/>
      <c r="G24" s="2638"/>
      <c r="H24" s="2068" t="s">
        <v>1729</v>
      </c>
      <c r="I24" s="2068"/>
      <c r="J24" s="2069"/>
      <c r="K24" s="2069"/>
      <c r="L24" s="2069"/>
      <c r="M24" s="2069"/>
      <c r="N24" s="2070"/>
      <c r="O24" s="1965"/>
      <c r="P24" s="2624"/>
      <c r="Q24" s="2627"/>
      <c r="R24" s="1975" t="s">
        <v>1729</v>
      </c>
      <c r="S24" s="1976"/>
      <c r="T24" s="2118"/>
      <c r="U24" s="2118"/>
      <c r="V24" s="2118"/>
      <c r="W24" s="2118"/>
      <c r="X24" s="2119"/>
      <c r="Y24" s="1975" t="s">
        <v>1729</v>
      </c>
      <c r="Z24" s="1976"/>
      <c r="AA24" s="2118"/>
      <c r="AB24" s="2118"/>
      <c r="AC24" s="2118"/>
      <c r="AD24" s="2118"/>
      <c r="AE24" s="2119"/>
      <c r="AF24" s="1965"/>
      <c r="AG24" s="2624"/>
      <c r="AH24" s="2703"/>
      <c r="AI24" s="1975" t="s">
        <v>1729</v>
      </c>
      <c r="AJ24" s="1976"/>
      <c r="AK24" s="1977"/>
      <c r="AL24" s="1977"/>
      <c r="AM24" s="1977"/>
      <c r="AN24" s="1977"/>
      <c r="AO24" s="1977"/>
      <c r="AP24" s="1975" t="s">
        <v>1729</v>
      </c>
      <c r="AQ24" s="1976"/>
      <c r="AR24" s="1977"/>
      <c r="AS24" s="1977"/>
      <c r="AT24" s="1977"/>
      <c r="AU24" s="1977"/>
      <c r="AV24" s="1978"/>
      <c r="AW24" s="1965"/>
      <c r="AX24" s="1965"/>
      <c r="AY24" s="1971"/>
    </row>
    <row r="25" spans="1:51" s="1950" customFormat="1" ht="11.25">
      <c r="A25" s="2117"/>
      <c r="B25" s="2707"/>
      <c r="C25" s="2696"/>
      <c r="D25" s="2681" t="s">
        <v>2239</v>
      </c>
      <c r="E25" s="2638"/>
      <c r="F25" s="2638"/>
      <c r="G25" s="2638"/>
      <c r="H25" s="2068" t="s">
        <v>1733</v>
      </c>
      <c r="I25" s="2068"/>
      <c r="J25" s="2069"/>
      <c r="K25" s="2069"/>
      <c r="L25" s="2069"/>
      <c r="M25" s="2069"/>
      <c r="N25" s="2070"/>
      <c r="O25" s="1965"/>
      <c r="P25" s="2624"/>
      <c r="Q25" s="2627"/>
      <c r="R25" s="1975" t="s">
        <v>1733</v>
      </c>
      <c r="S25" s="1976"/>
      <c r="T25" s="2118"/>
      <c r="U25" s="2118"/>
      <c r="V25" s="2118"/>
      <c r="W25" s="2118"/>
      <c r="X25" s="2119"/>
      <c r="Y25" s="1975" t="s">
        <v>1733</v>
      </c>
      <c r="Z25" s="1976"/>
      <c r="AA25" s="2118"/>
      <c r="AB25" s="2118"/>
      <c r="AC25" s="2118"/>
      <c r="AD25" s="2118"/>
      <c r="AE25" s="2119"/>
      <c r="AF25" s="1965"/>
      <c r="AG25" s="2624"/>
      <c r="AH25" s="2703"/>
      <c r="AI25" s="1975" t="s">
        <v>1733</v>
      </c>
      <c r="AJ25" s="1976"/>
      <c r="AK25" s="1977"/>
      <c r="AL25" s="1977"/>
      <c r="AM25" s="1977"/>
      <c r="AN25" s="1977"/>
      <c r="AO25" s="1977"/>
      <c r="AP25" s="1975" t="s">
        <v>1733</v>
      </c>
      <c r="AQ25" s="1976"/>
      <c r="AR25" s="1977"/>
      <c r="AS25" s="1977"/>
      <c r="AT25" s="1977"/>
      <c r="AU25" s="1977"/>
      <c r="AV25" s="1978"/>
      <c r="AW25" s="1965"/>
      <c r="AX25" s="1965"/>
      <c r="AY25" s="1971"/>
    </row>
    <row r="26" spans="1:51" s="1950" customFormat="1" ht="11.25">
      <c r="A26" s="2117"/>
      <c r="B26" s="2708"/>
      <c r="C26" s="2700"/>
      <c r="D26" s="2681"/>
      <c r="E26" s="2685"/>
      <c r="F26" s="2685"/>
      <c r="G26" s="2685"/>
      <c r="H26" s="2068" t="s">
        <v>1737</v>
      </c>
      <c r="I26" s="2068"/>
      <c r="J26" s="2069"/>
      <c r="K26" s="2069"/>
      <c r="L26" s="2069"/>
      <c r="M26" s="2069"/>
      <c r="N26" s="2070"/>
      <c r="O26" s="1965"/>
      <c r="P26" s="2639"/>
      <c r="Q26" s="2640"/>
      <c r="R26" s="1975" t="s">
        <v>1737</v>
      </c>
      <c r="S26" s="1976"/>
      <c r="T26" s="2118"/>
      <c r="U26" s="2118"/>
      <c r="V26" s="2118"/>
      <c r="W26" s="2118"/>
      <c r="X26" s="2119"/>
      <c r="Y26" s="1975" t="s">
        <v>1737</v>
      </c>
      <c r="Z26" s="1976"/>
      <c r="AA26" s="2118"/>
      <c r="AB26" s="2118"/>
      <c r="AC26" s="2118"/>
      <c r="AD26" s="2118"/>
      <c r="AE26" s="2119"/>
      <c r="AF26" s="1965"/>
      <c r="AG26" s="2639"/>
      <c r="AH26" s="2704"/>
      <c r="AI26" s="1975" t="s">
        <v>1737</v>
      </c>
      <c r="AJ26" s="1976"/>
      <c r="AK26" s="1977"/>
      <c r="AL26" s="1977"/>
      <c r="AM26" s="1977"/>
      <c r="AN26" s="1977"/>
      <c r="AO26" s="1977"/>
      <c r="AP26" s="1975" t="s">
        <v>1737</v>
      </c>
      <c r="AQ26" s="1976"/>
      <c r="AR26" s="1977"/>
      <c r="AS26" s="1977"/>
      <c r="AT26" s="1977"/>
      <c r="AU26" s="1977"/>
      <c r="AV26" s="1978"/>
      <c r="AW26" s="1965"/>
      <c r="AX26" s="1965"/>
      <c r="AY26" s="1971"/>
    </row>
    <row r="27" spans="1:51" s="1950" customFormat="1" ht="11.25">
      <c r="A27" s="2117"/>
      <c r="B27" s="2692">
        <v>1</v>
      </c>
      <c r="C27" s="2695" t="s">
        <v>2240</v>
      </c>
      <c r="D27" s="2681" t="s">
        <v>2235</v>
      </c>
      <c r="E27" s="2629" t="s">
        <v>2241</v>
      </c>
      <c r="F27" s="2629" t="s">
        <v>2237</v>
      </c>
      <c r="G27" s="2629" t="s">
        <v>2242</v>
      </c>
      <c r="H27" s="2068" t="s">
        <v>2212</v>
      </c>
      <c r="I27" s="2068"/>
      <c r="J27" s="2069"/>
      <c r="K27" s="2069"/>
      <c r="L27" s="2069"/>
      <c r="M27" s="2069"/>
      <c r="N27" s="2070"/>
      <c r="O27" s="1965"/>
      <c r="P27" s="2623">
        <v>1</v>
      </c>
      <c r="Q27" s="2626" t="s">
        <v>2240</v>
      </c>
      <c r="R27" s="1975" t="s">
        <v>2212</v>
      </c>
      <c r="S27" s="1976"/>
      <c r="T27" s="2118"/>
      <c r="U27" s="2118"/>
      <c r="V27" s="2118"/>
      <c r="W27" s="2118"/>
      <c r="X27" s="2119"/>
      <c r="Y27" s="1975" t="s">
        <v>2212</v>
      </c>
      <c r="Z27" s="1976"/>
      <c r="AA27" s="2118"/>
      <c r="AB27" s="2118"/>
      <c r="AC27" s="2118"/>
      <c r="AD27" s="2118"/>
      <c r="AE27" s="2119"/>
      <c r="AF27" s="1965"/>
      <c r="AG27" s="2623">
        <v>1</v>
      </c>
      <c r="AH27" s="2702" t="s">
        <v>2240</v>
      </c>
      <c r="AI27" s="1975" t="s">
        <v>2212</v>
      </c>
      <c r="AJ27" s="1976"/>
      <c r="AK27" s="1977"/>
      <c r="AL27" s="1977"/>
      <c r="AM27" s="1977"/>
      <c r="AN27" s="1977"/>
      <c r="AO27" s="1977"/>
      <c r="AP27" s="1975" t="s">
        <v>2212</v>
      </c>
      <c r="AQ27" s="1976"/>
      <c r="AR27" s="1977"/>
      <c r="AS27" s="1977"/>
      <c r="AT27" s="1977"/>
      <c r="AU27" s="1977"/>
      <c r="AV27" s="1978"/>
      <c r="AW27" s="1965"/>
      <c r="AX27" s="1965"/>
      <c r="AY27" s="1971"/>
    </row>
    <row r="28" spans="1:51" s="1950" customFormat="1" ht="11.25">
      <c r="A28" s="2117"/>
      <c r="B28" s="2693"/>
      <c r="C28" s="2696"/>
      <c r="D28" s="2681"/>
      <c r="E28" s="2638"/>
      <c r="F28" s="2638"/>
      <c r="G28" s="2638"/>
      <c r="H28" s="2068" t="s">
        <v>1729</v>
      </c>
      <c r="I28" s="2068"/>
      <c r="J28" s="2069"/>
      <c r="K28" s="2069"/>
      <c r="L28" s="2069"/>
      <c r="M28" s="2069"/>
      <c r="N28" s="2070"/>
      <c r="O28" s="1965"/>
      <c r="P28" s="2624"/>
      <c r="Q28" s="2627"/>
      <c r="R28" s="1975" t="s">
        <v>1729</v>
      </c>
      <c r="S28" s="1976"/>
      <c r="T28" s="2118"/>
      <c r="U28" s="2118"/>
      <c r="V28" s="2118"/>
      <c r="W28" s="2118"/>
      <c r="X28" s="2119"/>
      <c r="Y28" s="1975" t="s">
        <v>1729</v>
      </c>
      <c r="Z28" s="1976"/>
      <c r="AA28" s="2118"/>
      <c r="AB28" s="2118"/>
      <c r="AC28" s="2118"/>
      <c r="AD28" s="2118"/>
      <c r="AE28" s="2119"/>
      <c r="AF28" s="1965"/>
      <c r="AG28" s="2624"/>
      <c r="AH28" s="2703"/>
      <c r="AI28" s="1975" t="s">
        <v>1729</v>
      </c>
      <c r="AJ28" s="1976"/>
      <c r="AK28" s="1977"/>
      <c r="AL28" s="1977"/>
      <c r="AM28" s="1977"/>
      <c r="AN28" s="1977"/>
      <c r="AO28" s="1977"/>
      <c r="AP28" s="1975" t="s">
        <v>1729</v>
      </c>
      <c r="AQ28" s="1976"/>
      <c r="AR28" s="1977"/>
      <c r="AS28" s="1977"/>
      <c r="AT28" s="1977"/>
      <c r="AU28" s="1977"/>
      <c r="AV28" s="1978"/>
      <c r="AW28" s="1965"/>
      <c r="AX28" s="1965"/>
      <c r="AY28" s="1971"/>
    </row>
    <row r="29" spans="1:51" s="1950" customFormat="1" ht="11.25">
      <c r="A29" s="2117"/>
      <c r="B29" s="2693"/>
      <c r="C29" s="2696"/>
      <c r="D29" s="2681" t="s">
        <v>2243</v>
      </c>
      <c r="E29" s="2638"/>
      <c r="F29" s="2638"/>
      <c r="G29" s="2638"/>
      <c r="H29" s="2068" t="s">
        <v>1733</v>
      </c>
      <c r="I29" s="2069"/>
      <c r="J29" s="1977"/>
      <c r="K29" s="1977"/>
      <c r="L29" s="1977"/>
      <c r="M29" s="1977"/>
      <c r="N29" s="1978"/>
      <c r="O29" s="1965"/>
      <c r="P29" s="2624"/>
      <c r="Q29" s="2627"/>
      <c r="R29" s="1975" t="s">
        <v>1733</v>
      </c>
      <c r="S29" s="1976"/>
      <c r="T29" s="2118"/>
      <c r="U29" s="2118"/>
      <c r="V29" s="2118"/>
      <c r="W29" s="2118"/>
      <c r="X29" s="2119"/>
      <c r="Y29" s="1975" t="s">
        <v>1733</v>
      </c>
      <c r="Z29" s="1976"/>
      <c r="AA29" s="2118"/>
      <c r="AB29" s="2118"/>
      <c r="AC29" s="2118"/>
      <c r="AD29" s="2118"/>
      <c r="AE29" s="2119"/>
      <c r="AF29" s="1965"/>
      <c r="AG29" s="2624"/>
      <c r="AH29" s="2703"/>
      <c r="AI29" s="1975" t="s">
        <v>1733</v>
      </c>
      <c r="AJ29" s="1976"/>
      <c r="AK29" s="1977"/>
      <c r="AL29" s="1977"/>
      <c r="AM29" s="1977"/>
      <c r="AN29" s="1977"/>
      <c r="AO29" s="1977"/>
      <c r="AP29" s="1975" t="s">
        <v>1733</v>
      </c>
      <c r="AQ29" s="1976"/>
      <c r="AR29" s="1977"/>
      <c r="AS29" s="1977"/>
      <c r="AT29" s="1977"/>
      <c r="AU29" s="1977"/>
      <c r="AV29" s="1978"/>
      <c r="AW29" s="1965"/>
      <c r="AX29" s="1965"/>
      <c r="AY29" s="1971"/>
    </row>
    <row r="30" spans="1:51" s="1950" customFormat="1" ht="11.25">
      <c r="A30" s="2117"/>
      <c r="B30" s="2699"/>
      <c r="C30" s="2700"/>
      <c r="D30" s="2681"/>
      <c r="E30" s="2685"/>
      <c r="F30" s="2685"/>
      <c r="G30" s="2685"/>
      <c r="H30" s="2068" t="s">
        <v>1737</v>
      </c>
      <c r="I30" s="2068"/>
      <c r="J30" s="2069"/>
      <c r="K30" s="2069"/>
      <c r="L30" s="2069"/>
      <c r="M30" s="2069"/>
      <c r="N30" s="2070"/>
      <c r="O30" s="1965"/>
      <c r="P30" s="2639"/>
      <c r="Q30" s="2640"/>
      <c r="R30" s="1975" t="s">
        <v>1737</v>
      </c>
      <c r="S30" s="1976"/>
      <c r="T30" s="2118"/>
      <c r="U30" s="2118"/>
      <c r="V30" s="2118"/>
      <c r="W30" s="2118"/>
      <c r="X30" s="2119"/>
      <c r="Y30" s="1975" t="s">
        <v>1737</v>
      </c>
      <c r="Z30" s="1976"/>
      <c r="AA30" s="2118"/>
      <c r="AB30" s="2118"/>
      <c r="AC30" s="2118"/>
      <c r="AD30" s="2118"/>
      <c r="AE30" s="2119"/>
      <c r="AF30" s="1965"/>
      <c r="AG30" s="2639"/>
      <c r="AH30" s="2704"/>
      <c r="AI30" s="1975" t="s">
        <v>1737</v>
      </c>
      <c r="AJ30" s="1976"/>
      <c r="AK30" s="1977"/>
      <c r="AL30" s="1977"/>
      <c r="AM30" s="1977"/>
      <c r="AN30" s="1977"/>
      <c r="AO30" s="1977"/>
      <c r="AP30" s="1975" t="s">
        <v>1737</v>
      </c>
      <c r="AQ30" s="1976"/>
      <c r="AR30" s="1977"/>
      <c r="AS30" s="1977"/>
      <c r="AT30" s="1977"/>
      <c r="AU30" s="1977"/>
      <c r="AV30" s="1978"/>
      <c r="AW30" s="1965"/>
      <c r="AX30" s="1965"/>
      <c r="AY30" s="1971"/>
    </row>
    <row r="31" spans="1:51" s="1950" customFormat="1" ht="11.25" customHeight="1">
      <c r="A31" s="2117"/>
      <c r="B31" s="2692">
        <v>2</v>
      </c>
      <c r="C31" s="2695" t="s">
        <v>2311</v>
      </c>
      <c r="D31" s="2681" t="s">
        <v>2235</v>
      </c>
      <c r="E31" s="2629" t="s">
        <v>2241</v>
      </c>
      <c r="F31" s="2629" t="s">
        <v>2237</v>
      </c>
      <c r="G31" s="2629" t="s">
        <v>2253</v>
      </c>
      <c r="H31" s="2068" t="s">
        <v>2212</v>
      </c>
      <c r="I31" s="2068"/>
      <c r="J31" s="2069"/>
      <c r="K31" s="2069"/>
      <c r="L31" s="2069"/>
      <c r="M31" s="2069"/>
      <c r="N31" s="2070"/>
      <c r="O31" s="1965"/>
      <c r="P31" s="2623">
        <v>2</v>
      </c>
      <c r="Q31" s="2626" t="s">
        <v>2311</v>
      </c>
      <c r="R31" s="1975" t="s">
        <v>2212</v>
      </c>
      <c r="S31" s="1976"/>
      <c r="T31" s="2118"/>
      <c r="U31" s="2118"/>
      <c r="V31" s="2118"/>
      <c r="W31" s="2118"/>
      <c r="X31" s="2119"/>
      <c r="Y31" s="1975" t="s">
        <v>2212</v>
      </c>
      <c r="Z31" s="1976"/>
      <c r="AA31" s="2118"/>
      <c r="AB31" s="2118"/>
      <c r="AC31" s="2118"/>
      <c r="AD31" s="2118"/>
      <c r="AE31" s="2119"/>
      <c r="AF31" s="1965"/>
      <c r="AG31" s="2623">
        <v>2</v>
      </c>
      <c r="AH31" s="2702" t="s">
        <v>2311</v>
      </c>
      <c r="AI31" s="1975" t="s">
        <v>2212</v>
      </c>
      <c r="AJ31" s="1976"/>
      <c r="AK31" s="1977"/>
      <c r="AL31" s="1977"/>
      <c r="AM31" s="1977"/>
      <c r="AN31" s="1977"/>
      <c r="AO31" s="1977"/>
      <c r="AP31" s="1975" t="s">
        <v>2212</v>
      </c>
      <c r="AQ31" s="1976"/>
      <c r="AR31" s="1977"/>
      <c r="AS31" s="1977"/>
      <c r="AT31" s="1977"/>
      <c r="AU31" s="1977"/>
      <c r="AV31" s="1978"/>
      <c r="AW31" s="1965"/>
      <c r="AX31" s="1965"/>
      <c r="AY31" s="1971"/>
    </row>
    <row r="32" spans="1:51" s="1950" customFormat="1" ht="11.25">
      <c r="A32" s="2117"/>
      <c r="B32" s="2693"/>
      <c r="C32" s="2696"/>
      <c r="D32" s="2681"/>
      <c r="E32" s="2638"/>
      <c r="F32" s="2638"/>
      <c r="G32" s="2638"/>
      <c r="H32" s="2068" t="s">
        <v>1729</v>
      </c>
      <c r="I32" s="2069"/>
      <c r="J32" s="1977"/>
      <c r="K32" s="1977"/>
      <c r="L32" s="1977"/>
      <c r="M32" s="1977"/>
      <c r="N32" s="1978"/>
      <c r="O32" s="1965"/>
      <c r="P32" s="2624"/>
      <c r="Q32" s="2627"/>
      <c r="R32" s="1975" t="s">
        <v>1729</v>
      </c>
      <c r="S32" s="1976"/>
      <c r="T32" s="2118"/>
      <c r="U32" s="2118"/>
      <c r="V32" s="2118"/>
      <c r="W32" s="2118"/>
      <c r="X32" s="2119"/>
      <c r="Y32" s="1975" t="s">
        <v>1729</v>
      </c>
      <c r="Z32" s="1976"/>
      <c r="AA32" s="2118"/>
      <c r="AB32" s="2118"/>
      <c r="AC32" s="2118"/>
      <c r="AD32" s="2118"/>
      <c r="AE32" s="2119"/>
      <c r="AF32" s="1965"/>
      <c r="AG32" s="2624"/>
      <c r="AH32" s="2703"/>
      <c r="AI32" s="1975" t="s">
        <v>1729</v>
      </c>
      <c r="AJ32" s="1976"/>
      <c r="AK32" s="1977"/>
      <c r="AL32" s="1977"/>
      <c r="AM32" s="1977"/>
      <c r="AN32" s="1977"/>
      <c r="AO32" s="1977"/>
      <c r="AP32" s="1975" t="s">
        <v>1729</v>
      </c>
      <c r="AQ32" s="1976"/>
      <c r="AR32" s="1977"/>
      <c r="AS32" s="1977"/>
      <c r="AT32" s="1977"/>
      <c r="AU32" s="1977"/>
      <c r="AV32" s="1978"/>
      <c r="AW32" s="1965"/>
      <c r="AX32" s="1965"/>
      <c r="AY32" s="1971"/>
    </row>
    <row r="33" spans="1:51" s="1950" customFormat="1" ht="11.25">
      <c r="A33" s="2117"/>
      <c r="B33" s="2693"/>
      <c r="C33" s="2696"/>
      <c r="D33" s="2681" t="s">
        <v>2239</v>
      </c>
      <c r="E33" s="2638"/>
      <c r="F33" s="2638"/>
      <c r="G33" s="2638"/>
      <c r="H33" s="2068" t="s">
        <v>1733</v>
      </c>
      <c r="I33" s="2068"/>
      <c r="J33" s="2069"/>
      <c r="K33" s="2069"/>
      <c r="L33" s="2069"/>
      <c r="M33" s="2069"/>
      <c r="N33" s="2070"/>
      <c r="O33" s="1965"/>
      <c r="P33" s="2624"/>
      <c r="Q33" s="2627"/>
      <c r="R33" s="1975" t="s">
        <v>1733</v>
      </c>
      <c r="S33" s="1976"/>
      <c r="T33" s="2118"/>
      <c r="U33" s="2118"/>
      <c r="V33" s="2118"/>
      <c r="W33" s="2118"/>
      <c r="X33" s="2119"/>
      <c r="Y33" s="1975" t="s">
        <v>1733</v>
      </c>
      <c r="Z33" s="1976"/>
      <c r="AA33" s="2118"/>
      <c r="AB33" s="2118"/>
      <c r="AC33" s="2118"/>
      <c r="AD33" s="2118"/>
      <c r="AE33" s="2119"/>
      <c r="AF33" s="1965"/>
      <c r="AG33" s="2624"/>
      <c r="AH33" s="2703"/>
      <c r="AI33" s="1975" t="s">
        <v>1733</v>
      </c>
      <c r="AJ33" s="1976"/>
      <c r="AK33" s="1977"/>
      <c r="AL33" s="1977"/>
      <c r="AM33" s="1977"/>
      <c r="AN33" s="1977"/>
      <c r="AO33" s="1977"/>
      <c r="AP33" s="1975" t="s">
        <v>1733</v>
      </c>
      <c r="AQ33" s="1976"/>
      <c r="AR33" s="1977"/>
      <c r="AS33" s="1977"/>
      <c r="AT33" s="1977"/>
      <c r="AU33" s="1977"/>
      <c r="AV33" s="1978"/>
      <c r="AW33" s="1965"/>
      <c r="AX33" s="1965"/>
      <c r="AY33" s="1971"/>
    </row>
    <row r="34" spans="1:51" s="1950" customFormat="1" ht="11.25">
      <c r="A34" s="2117"/>
      <c r="B34" s="2699"/>
      <c r="C34" s="2700"/>
      <c r="D34" s="2681"/>
      <c r="E34" s="2685"/>
      <c r="F34" s="2685"/>
      <c r="G34" s="2685"/>
      <c r="H34" s="2068" t="s">
        <v>1737</v>
      </c>
      <c r="I34" s="2068"/>
      <c r="J34" s="2069"/>
      <c r="K34" s="2069"/>
      <c r="L34" s="2069"/>
      <c r="M34" s="2069"/>
      <c r="N34" s="2070"/>
      <c r="O34" s="1965"/>
      <c r="P34" s="2639"/>
      <c r="Q34" s="2640"/>
      <c r="R34" s="1975" t="s">
        <v>1737</v>
      </c>
      <c r="S34" s="1976"/>
      <c r="T34" s="2118"/>
      <c r="U34" s="2118"/>
      <c r="V34" s="2118"/>
      <c r="W34" s="2118"/>
      <c r="X34" s="2119"/>
      <c r="Y34" s="1975" t="s">
        <v>1737</v>
      </c>
      <c r="Z34" s="1976"/>
      <c r="AA34" s="2118"/>
      <c r="AB34" s="2118"/>
      <c r="AC34" s="2118"/>
      <c r="AD34" s="2118"/>
      <c r="AE34" s="2119"/>
      <c r="AF34" s="1965"/>
      <c r="AG34" s="2639"/>
      <c r="AH34" s="2704"/>
      <c r="AI34" s="1975" t="s">
        <v>1737</v>
      </c>
      <c r="AJ34" s="1976"/>
      <c r="AK34" s="1977"/>
      <c r="AL34" s="1977"/>
      <c r="AM34" s="1977"/>
      <c r="AN34" s="1977"/>
      <c r="AO34" s="1977"/>
      <c r="AP34" s="1975" t="s">
        <v>1737</v>
      </c>
      <c r="AQ34" s="1976"/>
      <c r="AR34" s="1977"/>
      <c r="AS34" s="1977"/>
      <c r="AT34" s="1977"/>
      <c r="AU34" s="1977"/>
      <c r="AV34" s="1978"/>
      <c r="AW34" s="1965"/>
      <c r="AX34" s="1965"/>
      <c r="AY34" s="1971"/>
    </row>
    <row r="35" spans="1:51" s="1950" customFormat="1" ht="11.25">
      <c r="A35" s="2117"/>
      <c r="B35" s="2692">
        <v>7</v>
      </c>
      <c r="C35" s="2695" t="s">
        <v>2244</v>
      </c>
      <c r="D35" s="2681" t="s">
        <v>2235</v>
      </c>
      <c r="E35" s="2629" t="s">
        <v>2241</v>
      </c>
      <c r="F35" s="2629" t="s">
        <v>2237</v>
      </c>
      <c r="G35" s="2629" t="s">
        <v>2242</v>
      </c>
      <c r="H35" s="2068" t="s">
        <v>2212</v>
      </c>
      <c r="I35" s="2068"/>
      <c r="J35" s="2069"/>
      <c r="K35" s="2069"/>
      <c r="L35" s="2069"/>
      <c r="M35" s="2069"/>
      <c r="N35" s="2070"/>
      <c r="O35" s="1965"/>
      <c r="P35" s="2623">
        <v>7</v>
      </c>
      <c r="Q35" s="2626" t="s">
        <v>2244</v>
      </c>
      <c r="R35" s="1975" t="s">
        <v>2212</v>
      </c>
      <c r="S35" s="1976"/>
      <c r="T35" s="2118"/>
      <c r="U35" s="2118"/>
      <c r="V35" s="2118"/>
      <c r="W35" s="2118"/>
      <c r="X35" s="2119"/>
      <c r="Y35" s="1975" t="s">
        <v>2212</v>
      </c>
      <c r="Z35" s="1977"/>
      <c r="AA35" s="2118"/>
      <c r="AB35" s="2118"/>
      <c r="AC35" s="2118"/>
      <c r="AD35" s="2118"/>
      <c r="AE35" s="2119"/>
      <c r="AF35" s="1965"/>
      <c r="AG35" s="2623">
        <v>7</v>
      </c>
      <c r="AH35" s="2702" t="s">
        <v>2244</v>
      </c>
      <c r="AI35" s="1975" t="s">
        <v>2212</v>
      </c>
      <c r="AJ35" s="1976"/>
      <c r="AK35" s="1977"/>
      <c r="AL35" s="1977"/>
      <c r="AM35" s="1977"/>
      <c r="AN35" s="1977"/>
      <c r="AO35" s="1977"/>
      <c r="AP35" s="1975" t="s">
        <v>2212</v>
      </c>
      <c r="AQ35" s="1977"/>
      <c r="AR35" s="1977"/>
      <c r="AS35" s="1977"/>
      <c r="AT35" s="1977"/>
      <c r="AU35" s="1977"/>
      <c r="AV35" s="1978"/>
      <c r="AW35" s="1965"/>
      <c r="AX35" s="1965"/>
      <c r="AY35" s="1971"/>
    </row>
    <row r="36" spans="1:51" s="1950" customFormat="1" ht="11.25">
      <c r="A36" s="2117"/>
      <c r="B36" s="2693"/>
      <c r="C36" s="2696"/>
      <c r="D36" s="2681"/>
      <c r="E36" s="2638"/>
      <c r="F36" s="2638"/>
      <c r="G36" s="2638"/>
      <c r="H36" s="2068" t="s">
        <v>1729</v>
      </c>
      <c r="I36" s="2068"/>
      <c r="J36" s="2069"/>
      <c r="K36" s="2069"/>
      <c r="L36" s="2069"/>
      <c r="M36" s="2069"/>
      <c r="N36" s="2070"/>
      <c r="O36" s="1965"/>
      <c r="P36" s="2624"/>
      <c r="Q36" s="2627"/>
      <c r="R36" s="1975" t="s">
        <v>1729</v>
      </c>
      <c r="S36" s="1976"/>
      <c r="T36" s="2118"/>
      <c r="U36" s="2118"/>
      <c r="V36" s="2118"/>
      <c r="W36" s="2118"/>
      <c r="X36" s="2119"/>
      <c r="Y36" s="1975" t="s">
        <v>1729</v>
      </c>
      <c r="Z36" s="1977"/>
      <c r="AA36" s="2118"/>
      <c r="AB36" s="2118"/>
      <c r="AC36" s="2118"/>
      <c r="AD36" s="2118"/>
      <c r="AE36" s="2119"/>
      <c r="AF36" s="1965"/>
      <c r="AG36" s="2624"/>
      <c r="AH36" s="2703"/>
      <c r="AI36" s="1975" t="s">
        <v>1729</v>
      </c>
      <c r="AJ36" s="1976"/>
      <c r="AK36" s="1977"/>
      <c r="AL36" s="1977"/>
      <c r="AM36" s="1977"/>
      <c r="AN36" s="1977"/>
      <c r="AO36" s="1977"/>
      <c r="AP36" s="1975" t="s">
        <v>1729</v>
      </c>
      <c r="AQ36" s="1977"/>
      <c r="AR36" s="1977"/>
      <c r="AS36" s="1977"/>
      <c r="AT36" s="1977"/>
      <c r="AU36" s="1977"/>
      <c r="AV36" s="1978"/>
      <c r="AW36" s="1965"/>
      <c r="AX36" s="1965"/>
      <c r="AY36" s="1971"/>
    </row>
    <row r="37" spans="1:51" s="1950" customFormat="1" ht="11.25">
      <c r="A37" s="2117"/>
      <c r="B37" s="2693"/>
      <c r="C37" s="2696"/>
      <c r="D37" s="2681" t="s">
        <v>2243</v>
      </c>
      <c r="E37" s="2638"/>
      <c r="F37" s="2638"/>
      <c r="G37" s="2638"/>
      <c r="H37" s="2068" t="s">
        <v>1733</v>
      </c>
      <c r="I37" s="2069"/>
      <c r="J37" s="1977"/>
      <c r="K37" s="1977"/>
      <c r="L37" s="1977"/>
      <c r="M37" s="1977"/>
      <c r="N37" s="1978"/>
      <c r="O37" s="1965"/>
      <c r="P37" s="2624"/>
      <c r="Q37" s="2627"/>
      <c r="R37" s="1975" t="s">
        <v>1733</v>
      </c>
      <c r="S37" s="1976"/>
      <c r="T37" s="2118"/>
      <c r="U37" s="2118"/>
      <c r="V37" s="2118"/>
      <c r="W37" s="2118"/>
      <c r="X37" s="2119"/>
      <c r="Y37" s="1975" t="s">
        <v>1733</v>
      </c>
      <c r="Z37" s="1977"/>
      <c r="AA37" s="2118"/>
      <c r="AB37" s="2118"/>
      <c r="AC37" s="2118"/>
      <c r="AD37" s="2118"/>
      <c r="AE37" s="2119"/>
      <c r="AF37" s="1965"/>
      <c r="AG37" s="2624"/>
      <c r="AH37" s="2703"/>
      <c r="AI37" s="1975" t="s">
        <v>1733</v>
      </c>
      <c r="AJ37" s="1976"/>
      <c r="AK37" s="1977"/>
      <c r="AL37" s="1977"/>
      <c r="AM37" s="1977"/>
      <c r="AN37" s="1977"/>
      <c r="AO37" s="1977"/>
      <c r="AP37" s="1975" t="s">
        <v>1733</v>
      </c>
      <c r="AQ37" s="1977"/>
      <c r="AR37" s="1977"/>
      <c r="AS37" s="1977"/>
      <c r="AT37" s="1977"/>
      <c r="AU37" s="1977"/>
      <c r="AV37" s="1978"/>
      <c r="AW37" s="1965"/>
      <c r="AX37" s="1965"/>
      <c r="AY37" s="1971"/>
    </row>
    <row r="38" spans="1:51" s="1950" customFormat="1" ht="11.25">
      <c r="A38" s="2117"/>
      <c r="B38" s="2699"/>
      <c r="C38" s="2700"/>
      <c r="D38" s="2681"/>
      <c r="E38" s="2685"/>
      <c r="F38" s="2685"/>
      <c r="G38" s="2685"/>
      <c r="H38" s="2068" t="s">
        <v>1737</v>
      </c>
      <c r="I38" s="2068"/>
      <c r="J38" s="2069"/>
      <c r="K38" s="2069"/>
      <c r="L38" s="2069"/>
      <c r="M38" s="2069"/>
      <c r="N38" s="2070"/>
      <c r="O38" s="1965"/>
      <c r="P38" s="2639"/>
      <c r="Q38" s="2640"/>
      <c r="R38" s="1975" t="s">
        <v>1737</v>
      </c>
      <c r="S38" s="1976"/>
      <c r="T38" s="2118"/>
      <c r="U38" s="2118"/>
      <c r="V38" s="2118"/>
      <c r="W38" s="2118"/>
      <c r="X38" s="2119"/>
      <c r="Y38" s="1975" t="s">
        <v>1737</v>
      </c>
      <c r="Z38" s="1977"/>
      <c r="AA38" s="2118"/>
      <c r="AB38" s="2118"/>
      <c r="AC38" s="2118"/>
      <c r="AD38" s="2118"/>
      <c r="AE38" s="2119"/>
      <c r="AF38" s="1965"/>
      <c r="AG38" s="2639"/>
      <c r="AH38" s="2704"/>
      <c r="AI38" s="1975" t="s">
        <v>1737</v>
      </c>
      <c r="AJ38" s="1976"/>
      <c r="AK38" s="1977"/>
      <c r="AL38" s="1977"/>
      <c r="AM38" s="1977"/>
      <c r="AN38" s="1977"/>
      <c r="AO38" s="1977"/>
      <c r="AP38" s="1975" t="s">
        <v>1737</v>
      </c>
      <c r="AQ38" s="1977"/>
      <c r="AR38" s="1977"/>
      <c r="AS38" s="1977"/>
      <c r="AT38" s="1977"/>
      <c r="AU38" s="1977"/>
      <c r="AV38" s="1978"/>
      <c r="AW38" s="1965"/>
      <c r="AX38" s="1965"/>
      <c r="AY38" s="1971"/>
    </row>
    <row r="39" spans="1:51" s="1950" customFormat="1" ht="11.25">
      <c r="A39" s="2117"/>
      <c r="B39" s="2692">
        <v>8</v>
      </c>
      <c r="C39" s="2695" t="s">
        <v>2245</v>
      </c>
      <c r="D39" s="2681" t="s">
        <v>2235</v>
      </c>
      <c r="E39" s="2629" t="s">
        <v>2241</v>
      </c>
      <c r="F39" s="2629" t="s">
        <v>2237</v>
      </c>
      <c r="G39" s="2629" t="s">
        <v>2242</v>
      </c>
      <c r="H39" s="2068" t="s">
        <v>2212</v>
      </c>
      <c r="I39" s="2068"/>
      <c r="J39" s="2069"/>
      <c r="K39" s="2069"/>
      <c r="L39" s="2069"/>
      <c r="M39" s="2069"/>
      <c r="N39" s="2070"/>
      <c r="O39" s="1965"/>
      <c r="P39" s="2623">
        <v>8</v>
      </c>
      <c r="Q39" s="2626" t="s">
        <v>2245</v>
      </c>
      <c r="R39" s="1975" t="s">
        <v>2212</v>
      </c>
      <c r="S39" s="1976"/>
      <c r="T39" s="2118"/>
      <c r="U39" s="2118"/>
      <c r="V39" s="2118"/>
      <c r="W39" s="2118"/>
      <c r="X39" s="2119"/>
      <c r="Y39" s="1975" t="s">
        <v>2212</v>
      </c>
      <c r="Z39" s="1976"/>
      <c r="AA39" s="2118"/>
      <c r="AB39" s="2118"/>
      <c r="AC39" s="2118"/>
      <c r="AD39" s="2118"/>
      <c r="AE39" s="2119"/>
      <c r="AF39" s="1965"/>
      <c r="AG39" s="2623">
        <v>8</v>
      </c>
      <c r="AH39" s="2702" t="s">
        <v>2245</v>
      </c>
      <c r="AI39" s="1975" t="s">
        <v>2212</v>
      </c>
      <c r="AJ39" s="1976"/>
      <c r="AK39" s="1977"/>
      <c r="AL39" s="1977"/>
      <c r="AM39" s="1977"/>
      <c r="AN39" s="1977"/>
      <c r="AO39" s="1977"/>
      <c r="AP39" s="1975" t="s">
        <v>2212</v>
      </c>
      <c r="AQ39" s="1976"/>
      <c r="AR39" s="1977"/>
      <c r="AS39" s="1977"/>
      <c r="AT39" s="1977"/>
      <c r="AU39" s="1977"/>
      <c r="AV39" s="1978"/>
      <c r="AW39" s="1965"/>
      <c r="AX39" s="1965"/>
      <c r="AY39" s="1971"/>
    </row>
    <row r="40" spans="1:51" s="1950" customFormat="1" ht="11.25" customHeight="1">
      <c r="A40" s="2117"/>
      <c r="B40" s="2693"/>
      <c r="C40" s="2696"/>
      <c r="D40" s="2681"/>
      <c r="E40" s="2638"/>
      <c r="F40" s="2638"/>
      <c r="G40" s="2698"/>
      <c r="H40" s="2068" t="s">
        <v>1729</v>
      </c>
      <c r="I40" s="2068"/>
      <c r="J40" s="2069"/>
      <c r="K40" s="2069"/>
      <c r="L40" s="2069"/>
      <c r="M40" s="2069"/>
      <c r="N40" s="2070"/>
      <c r="O40" s="1965"/>
      <c r="P40" s="2624"/>
      <c r="Q40" s="2627"/>
      <c r="R40" s="1975" t="s">
        <v>1729</v>
      </c>
      <c r="S40" s="1976"/>
      <c r="T40" s="2118"/>
      <c r="U40" s="2118"/>
      <c r="V40" s="2118"/>
      <c r="W40" s="2118"/>
      <c r="X40" s="2119"/>
      <c r="Y40" s="1975" t="s">
        <v>1729</v>
      </c>
      <c r="Z40" s="1976"/>
      <c r="AA40" s="2118"/>
      <c r="AB40" s="2118"/>
      <c r="AC40" s="2118"/>
      <c r="AD40" s="2118"/>
      <c r="AE40" s="2119"/>
      <c r="AF40" s="1965"/>
      <c r="AG40" s="2624"/>
      <c r="AH40" s="2703"/>
      <c r="AI40" s="1975" t="s">
        <v>1729</v>
      </c>
      <c r="AJ40" s="1976"/>
      <c r="AK40" s="1977"/>
      <c r="AL40" s="1977"/>
      <c r="AM40" s="1977"/>
      <c r="AN40" s="1977"/>
      <c r="AO40" s="1977"/>
      <c r="AP40" s="1975" t="s">
        <v>1729</v>
      </c>
      <c r="AQ40" s="1976"/>
      <c r="AR40" s="1977"/>
      <c r="AS40" s="1977"/>
      <c r="AT40" s="1977"/>
      <c r="AU40" s="1977"/>
      <c r="AV40" s="1978"/>
      <c r="AW40" s="1965"/>
      <c r="AX40" s="1965"/>
      <c r="AY40" s="1971"/>
    </row>
    <row r="41" spans="1:51" s="1950" customFormat="1" ht="11.25" customHeight="1">
      <c r="A41" s="2117"/>
      <c r="B41" s="2693"/>
      <c r="C41" s="2696"/>
      <c r="D41" s="2681" t="s">
        <v>2239</v>
      </c>
      <c r="E41" s="2638"/>
      <c r="F41" s="2638"/>
      <c r="G41" s="2698"/>
      <c r="H41" s="2068" t="s">
        <v>1733</v>
      </c>
      <c r="I41" s="2069"/>
      <c r="J41" s="1977"/>
      <c r="K41" s="1977"/>
      <c r="L41" s="1977"/>
      <c r="M41" s="1977"/>
      <c r="N41" s="1978"/>
      <c r="O41" s="1965"/>
      <c r="P41" s="2624"/>
      <c r="Q41" s="2627"/>
      <c r="R41" s="1975" t="s">
        <v>1733</v>
      </c>
      <c r="S41" s="1976"/>
      <c r="T41" s="2118"/>
      <c r="U41" s="2118"/>
      <c r="V41" s="2118"/>
      <c r="W41" s="2118"/>
      <c r="X41" s="2119"/>
      <c r="Y41" s="1975" t="s">
        <v>1733</v>
      </c>
      <c r="Z41" s="1976"/>
      <c r="AA41" s="2118"/>
      <c r="AB41" s="2118"/>
      <c r="AC41" s="2118"/>
      <c r="AD41" s="2118"/>
      <c r="AE41" s="2119"/>
      <c r="AF41" s="1965"/>
      <c r="AG41" s="2624"/>
      <c r="AH41" s="2703"/>
      <c r="AI41" s="1975" t="s">
        <v>1733</v>
      </c>
      <c r="AJ41" s="1976"/>
      <c r="AK41" s="1977"/>
      <c r="AL41" s="1977"/>
      <c r="AM41" s="1977"/>
      <c r="AN41" s="1977"/>
      <c r="AO41" s="1977"/>
      <c r="AP41" s="1975" t="s">
        <v>1733</v>
      </c>
      <c r="AQ41" s="1976"/>
      <c r="AR41" s="1977"/>
      <c r="AS41" s="1977"/>
      <c r="AT41" s="1977"/>
      <c r="AU41" s="1977"/>
      <c r="AV41" s="1978"/>
      <c r="AW41" s="1965"/>
      <c r="AX41" s="1965"/>
      <c r="AY41" s="1971"/>
    </row>
    <row r="42" spans="1:51" s="1950" customFormat="1" ht="11.25" customHeight="1">
      <c r="A42" s="2117"/>
      <c r="B42" s="2699"/>
      <c r="C42" s="2700"/>
      <c r="D42" s="2681"/>
      <c r="E42" s="2685"/>
      <c r="F42" s="2685"/>
      <c r="G42" s="2701"/>
      <c r="H42" s="2068" t="s">
        <v>1737</v>
      </c>
      <c r="I42" s="2068"/>
      <c r="J42" s="2069"/>
      <c r="K42" s="2069"/>
      <c r="L42" s="2069"/>
      <c r="M42" s="2069"/>
      <c r="N42" s="2070"/>
      <c r="O42" s="1965"/>
      <c r="P42" s="2639"/>
      <c r="Q42" s="2640"/>
      <c r="R42" s="1975" t="s">
        <v>1737</v>
      </c>
      <c r="S42" s="1976"/>
      <c r="T42" s="2118"/>
      <c r="U42" s="2118"/>
      <c r="V42" s="2118"/>
      <c r="W42" s="2118"/>
      <c r="X42" s="2119"/>
      <c r="Y42" s="1975" t="s">
        <v>1737</v>
      </c>
      <c r="Z42" s="1976"/>
      <c r="AA42" s="2118"/>
      <c r="AB42" s="2118"/>
      <c r="AC42" s="2118"/>
      <c r="AD42" s="2118"/>
      <c r="AE42" s="2119"/>
      <c r="AF42" s="1965"/>
      <c r="AG42" s="2639"/>
      <c r="AH42" s="2704"/>
      <c r="AI42" s="1975" t="s">
        <v>1737</v>
      </c>
      <c r="AJ42" s="1976"/>
      <c r="AK42" s="1977"/>
      <c r="AL42" s="1977"/>
      <c r="AM42" s="1977"/>
      <c r="AN42" s="1977"/>
      <c r="AO42" s="1977"/>
      <c r="AP42" s="1975" t="s">
        <v>1737</v>
      </c>
      <c r="AQ42" s="1976"/>
      <c r="AR42" s="1977"/>
      <c r="AS42" s="1977"/>
      <c r="AT42" s="1977"/>
      <c r="AU42" s="1977"/>
      <c r="AV42" s="1978"/>
      <c r="AW42" s="1965"/>
      <c r="AX42" s="1965"/>
      <c r="AY42" s="1971"/>
    </row>
    <row r="43" spans="1:51" s="1950" customFormat="1" ht="11.25" customHeight="1">
      <c r="A43" s="2117"/>
      <c r="B43" s="2692">
        <v>16</v>
      </c>
      <c r="C43" s="2695" t="s">
        <v>2312</v>
      </c>
      <c r="D43" s="2681" t="s">
        <v>2235</v>
      </c>
      <c r="E43" s="2629" t="s">
        <v>2241</v>
      </c>
      <c r="F43" s="2629" t="s">
        <v>2237</v>
      </c>
      <c r="G43" s="2629" t="s">
        <v>2242</v>
      </c>
      <c r="H43" s="2068" t="s">
        <v>2212</v>
      </c>
      <c r="I43" s="2068"/>
      <c r="J43" s="2069"/>
      <c r="K43" s="2069"/>
      <c r="L43" s="2069"/>
      <c r="M43" s="2069"/>
      <c r="N43" s="2070"/>
      <c r="O43" s="1965"/>
      <c r="P43" s="2623">
        <v>16</v>
      </c>
      <c r="Q43" s="2626" t="s">
        <v>2312</v>
      </c>
      <c r="R43" s="1975" t="s">
        <v>2212</v>
      </c>
      <c r="S43" s="1976"/>
      <c r="T43" s="2118"/>
      <c r="U43" s="2118"/>
      <c r="V43" s="2118"/>
      <c r="W43" s="2118"/>
      <c r="X43" s="2119"/>
      <c r="Y43" s="1975" t="s">
        <v>2212</v>
      </c>
      <c r="Z43" s="1976"/>
      <c r="AA43" s="2118"/>
      <c r="AB43" s="2118"/>
      <c r="AC43" s="2118"/>
      <c r="AD43" s="2118"/>
      <c r="AE43" s="2119"/>
      <c r="AF43" s="1965"/>
      <c r="AG43" s="2623">
        <v>16</v>
      </c>
      <c r="AH43" s="2702" t="s">
        <v>2312</v>
      </c>
      <c r="AI43" s="1975" t="s">
        <v>2212</v>
      </c>
      <c r="AJ43" s="1976"/>
      <c r="AK43" s="1977"/>
      <c r="AL43" s="1977"/>
      <c r="AM43" s="1977"/>
      <c r="AN43" s="1977"/>
      <c r="AO43" s="1977"/>
      <c r="AP43" s="1975" t="s">
        <v>2212</v>
      </c>
      <c r="AQ43" s="1976"/>
      <c r="AR43" s="1977"/>
      <c r="AS43" s="1977"/>
      <c r="AT43" s="1977"/>
      <c r="AU43" s="1977"/>
      <c r="AV43" s="1978"/>
      <c r="AW43" s="1965"/>
      <c r="AX43" s="1965"/>
      <c r="AY43" s="1971"/>
    </row>
    <row r="44" spans="1:51" s="1950" customFormat="1" ht="11.25" customHeight="1">
      <c r="A44" s="2117"/>
      <c r="B44" s="2693"/>
      <c r="C44" s="2696"/>
      <c r="D44" s="2681"/>
      <c r="E44" s="2638"/>
      <c r="F44" s="2638"/>
      <c r="G44" s="2698"/>
      <c r="H44" s="2068" t="s">
        <v>1729</v>
      </c>
      <c r="I44" s="2069"/>
      <c r="J44" s="1977"/>
      <c r="K44" s="1977"/>
      <c r="L44" s="1977"/>
      <c r="M44" s="1977"/>
      <c r="N44" s="1978"/>
      <c r="O44" s="1965"/>
      <c r="P44" s="2624"/>
      <c r="Q44" s="2627"/>
      <c r="R44" s="1975" t="s">
        <v>1729</v>
      </c>
      <c r="S44" s="1976"/>
      <c r="T44" s="2118"/>
      <c r="U44" s="2118"/>
      <c r="V44" s="2118"/>
      <c r="W44" s="2118"/>
      <c r="X44" s="2119"/>
      <c r="Y44" s="1975" t="s">
        <v>1729</v>
      </c>
      <c r="Z44" s="1976"/>
      <c r="AA44" s="2118"/>
      <c r="AB44" s="2118"/>
      <c r="AC44" s="2118"/>
      <c r="AD44" s="2118"/>
      <c r="AE44" s="2119"/>
      <c r="AF44" s="1965"/>
      <c r="AG44" s="2624"/>
      <c r="AH44" s="2703"/>
      <c r="AI44" s="1975" t="s">
        <v>1729</v>
      </c>
      <c r="AJ44" s="1976"/>
      <c r="AK44" s="1977"/>
      <c r="AL44" s="1977"/>
      <c r="AM44" s="1977"/>
      <c r="AN44" s="1977"/>
      <c r="AO44" s="1977"/>
      <c r="AP44" s="1975" t="s">
        <v>1729</v>
      </c>
      <c r="AQ44" s="1976"/>
      <c r="AR44" s="1977"/>
      <c r="AS44" s="1977"/>
      <c r="AT44" s="1977"/>
      <c r="AU44" s="1977"/>
      <c r="AV44" s="1978"/>
      <c r="AW44" s="1965"/>
      <c r="AX44" s="1965"/>
      <c r="AY44" s="1971"/>
    </row>
    <row r="45" spans="1:51" s="1950" customFormat="1" ht="11.25" customHeight="1">
      <c r="A45" s="2117"/>
      <c r="B45" s="2693"/>
      <c r="C45" s="2696"/>
      <c r="D45" s="2681" t="s">
        <v>2249</v>
      </c>
      <c r="E45" s="2638"/>
      <c r="F45" s="2638"/>
      <c r="G45" s="2698"/>
      <c r="H45" s="2068" t="s">
        <v>1733</v>
      </c>
      <c r="I45" s="2069"/>
      <c r="J45" s="1977"/>
      <c r="K45" s="1977"/>
      <c r="L45" s="1977"/>
      <c r="M45" s="1977"/>
      <c r="N45" s="1978"/>
      <c r="O45" s="1965"/>
      <c r="P45" s="2624"/>
      <c r="Q45" s="2627"/>
      <c r="R45" s="1975" t="s">
        <v>1733</v>
      </c>
      <c r="S45" s="1976"/>
      <c r="T45" s="2118"/>
      <c r="U45" s="2118"/>
      <c r="V45" s="2118"/>
      <c r="W45" s="2118"/>
      <c r="X45" s="2119"/>
      <c r="Y45" s="1975" t="s">
        <v>1733</v>
      </c>
      <c r="Z45" s="1976"/>
      <c r="AA45" s="2118"/>
      <c r="AB45" s="2118"/>
      <c r="AC45" s="2118"/>
      <c r="AD45" s="2118"/>
      <c r="AE45" s="2119"/>
      <c r="AF45" s="1965"/>
      <c r="AG45" s="2624"/>
      <c r="AH45" s="2703"/>
      <c r="AI45" s="1975" t="s">
        <v>1733</v>
      </c>
      <c r="AJ45" s="1976"/>
      <c r="AK45" s="1977"/>
      <c r="AL45" s="1977"/>
      <c r="AM45" s="1977"/>
      <c r="AN45" s="1977"/>
      <c r="AO45" s="1977"/>
      <c r="AP45" s="1975" t="s">
        <v>1733</v>
      </c>
      <c r="AQ45" s="1976"/>
      <c r="AR45" s="1977"/>
      <c r="AS45" s="1977"/>
      <c r="AT45" s="1977"/>
      <c r="AU45" s="1977"/>
      <c r="AV45" s="1978"/>
      <c r="AW45" s="1965"/>
      <c r="AX45" s="1965"/>
      <c r="AY45" s="1971"/>
    </row>
    <row r="46" spans="1:51" s="1950" customFormat="1" ht="11.25" customHeight="1">
      <c r="A46" s="2117"/>
      <c r="B46" s="2699"/>
      <c r="C46" s="2700"/>
      <c r="D46" s="2681"/>
      <c r="E46" s="2685"/>
      <c r="F46" s="2685"/>
      <c r="G46" s="2701"/>
      <c r="H46" s="2068" t="s">
        <v>1737</v>
      </c>
      <c r="I46" s="2069"/>
      <c r="J46" s="1977"/>
      <c r="K46" s="1977"/>
      <c r="L46" s="1977"/>
      <c r="M46" s="1977"/>
      <c r="N46" s="1978"/>
      <c r="O46" s="1965"/>
      <c r="P46" s="2639"/>
      <c r="Q46" s="2640"/>
      <c r="R46" s="1975" t="s">
        <v>1737</v>
      </c>
      <c r="S46" s="1976"/>
      <c r="T46" s="2118"/>
      <c r="U46" s="2118"/>
      <c r="V46" s="2118"/>
      <c r="W46" s="2118"/>
      <c r="X46" s="2119"/>
      <c r="Y46" s="1975" t="s">
        <v>1737</v>
      </c>
      <c r="Z46" s="1976"/>
      <c r="AA46" s="2118"/>
      <c r="AB46" s="2118"/>
      <c r="AC46" s="2118"/>
      <c r="AD46" s="2118"/>
      <c r="AE46" s="2119"/>
      <c r="AF46" s="1965"/>
      <c r="AG46" s="2639"/>
      <c r="AH46" s="2704"/>
      <c r="AI46" s="1975" t="s">
        <v>1737</v>
      </c>
      <c r="AJ46" s="1976"/>
      <c r="AK46" s="1977"/>
      <c r="AL46" s="1977"/>
      <c r="AM46" s="1977"/>
      <c r="AN46" s="1977"/>
      <c r="AO46" s="1977"/>
      <c r="AP46" s="1975" t="s">
        <v>1737</v>
      </c>
      <c r="AQ46" s="1976"/>
      <c r="AR46" s="1977"/>
      <c r="AS46" s="1977"/>
      <c r="AT46" s="1977"/>
      <c r="AU46" s="1977"/>
      <c r="AV46" s="1978"/>
      <c r="AW46" s="1965"/>
      <c r="AX46" s="1965"/>
      <c r="AY46" s="1971"/>
    </row>
    <row r="47" spans="1:51" s="1950" customFormat="1" ht="11.25">
      <c r="A47" s="2117"/>
      <c r="B47" s="2692">
        <v>17</v>
      </c>
      <c r="C47" s="2695" t="s">
        <v>2250</v>
      </c>
      <c r="D47" s="2681" t="s">
        <v>2235</v>
      </c>
      <c r="E47" s="2629" t="s">
        <v>2241</v>
      </c>
      <c r="F47" s="2629" t="s">
        <v>2237</v>
      </c>
      <c r="G47" s="2629" t="s">
        <v>2242</v>
      </c>
      <c r="H47" s="2068" t="s">
        <v>2212</v>
      </c>
      <c r="I47" s="2069"/>
      <c r="J47" s="1977"/>
      <c r="K47" s="1977"/>
      <c r="L47" s="1977"/>
      <c r="M47" s="1977"/>
      <c r="N47" s="1978"/>
      <c r="O47" s="1965"/>
      <c r="P47" s="2623">
        <v>17</v>
      </c>
      <c r="Q47" s="2626" t="s">
        <v>2250</v>
      </c>
      <c r="R47" s="1975" t="s">
        <v>2212</v>
      </c>
      <c r="S47" s="1976"/>
      <c r="T47" s="2118"/>
      <c r="U47" s="2118"/>
      <c r="V47" s="2118"/>
      <c r="W47" s="2118"/>
      <c r="X47" s="2119"/>
      <c r="Y47" s="1975" t="s">
        <v>2212</v>
      </c>
      <c r="Z47" s="1976"/>
      <c r="AA47" s="2118"/>
      <c r="AB47" s="2118"/>
      <c r="AC47" s="2118"/>
      <c r="AD47" s="2118"/>
      <c r="AE47" s="2119"/>
      <c r="AF47" s="1965"/>
      <c r="AG47" s="2623">
        <v>17</v>
      </c>
      <c r="AH47" s="2702" t="s">
        <v>2250</v>
      </c>
      <c r="AI47" s="1975" t="s">
        <v>2212</v>
      </c>
      <c r="AJ47" s="1976"/>
      <c r="AK47" s="1977"/>
      <c r="AL47" s="1977"/>
      <c r="AM47" s="1977"/>
      <c r="AN47" s="1977"/>
      <c r="AO47" s="1977"/>
      <c r="AP47" s="1975" t="s">
        <v>2212</v>
      </c>
      <c r="AQ47" s="1976"/>
      <c r="AR47" s="1977"/>
      <c r="AS47" s="1977"/>
      <c r="AT47" s="1977"/>
      <c r="AU47" s="1977"/>
      <c r="AV47" s="1978"/>
      <c r="AW47" s="1965"/>
      <c r="AX47" s="1965"/>
      <c r="AY47" s="1971"/>
    </row>
    <row r="48" spans="1:51" s="1950" customFormat="1" ht="11.25" customHeight="1">
      <c r="A48" s="2117"/>
      <c r="B48" s="2693"/>
      <c r="C48" s="2696"/>
      <c r="D48" s="2681"/>
      <c r="E48" s="2638"/>
      <c r="F48" s="2638"/>
      <c r="G48" s="2698"/>
      <c r="H48" s="2068" t="s">
        <v>1729</v>
      </c>
      <c r="I48" s="2069"/>
      <c r="J48" s="2069"/>
      <c r="K48" s="2069"/>
      <c r="L48" s="2069"/>
      <c r="M48" s="2069"/>
      <c r="N48" s="2070"/>
      <c r="O48" s="1965"/>
      <c r="P48" s="2624"/>
      <c r="Q48" s="2627"/>
      <c r="R48" s="1975" t="s">
        <v>1729</v>
      </c>
      <c r="S48" s="1976"/>
      <c r="T48" s="2118"/>
      <c r="U48" s="2118"/>
      <c r="V48" s="2118"/>
      <c r="W48" s="2118"/>
      <c r="X48" s="2119"/>
      <c r="Y48" s="1975" t="s">
        <v>1729</v>
      </c>
      <c r="Z48" s="1976"/>
      <c r="AA48" s="2118"/>
      <c r="AB48" s="2118"/>
      <c r="AC48" s="2118"/>
      <c r="AD48" s="2118"/>
      <c r="AE48" s="2119"/>
      <c r="AF48" s="1965"/>
      <c r="AG48" s="2624"/>
      <c r="AH48" s="2703"/>
      <c r="AI48" s="1975" t="s">
        <v>1729</v>
      </c>
      <c r="AJ48" s="1976"/>
      <c r="AK48" s="1977"/>
      <c r="AL48" s="1977"/>
      <c r="AM48" s="1977"/>
      <c r="AN48" s="1977"/>
      <c r="AO48" s="1977"/>
      <c r="AP48" s="1975" t="s">
        <v>1729</v>
      </c>
      <c r="AQ48" s="1976"/>
      <c r="AR48" s="1977"/>
      <c r="AS48" s="1977"/>
      <c r="AT48" s="1977"/>
      <c r="AU48" s="1977"/>
      <c r="AV48" s="1978"/>
      <c r="AW48" s="1965"/>
      <c r="AX48" s="1965"/>
      <c r="AY48" s="1971"/>
    </row>
    <row r="49" spans="1:51" s="1950" customFormat="1" ht="11.25" customHeight="1">
      <c r="A49" s="2117"/>
      <c r="B49" s="2693"/>
      <c r="C49" s="2696"/>
      <c r="D49" s="2681" t="s">
        <v>2239</v>
      </c>
      <c r="E49" s="2638"/>
      <c r="F49" s="2638"/>
      <c r="G49" s="2698"/>
      <c r="H49" s="2068" t="s">
        <v>1733</v>
      </c>
      <c r="I49" s="2069"/>
      <c r="J49" s="2069"/>
      <c r="K49" s="2069"/>
      <c r="L49" s="2069"/>
      <c r="M49" s="2069"/>
      <c r="N49" s="2070"/>
      <c r="O49" s="1965"/>
      <c r="P49" s="2624"/>
      <c r="Q49" s="2627"/>
      <c r="R49" s="1975" t="s">
        <v>1733</v>
      </c>
      <c r="S49" s="1976"/>
      <c r="T49" s="2118"/>
      <c r="U49" s="2118"/>
      <c r="V49" s="2118"/>
      <c r="W49" s="2118"/>
      <c r="X49" s="2119"/>
      <c r="Y49" s="1975" t="s">
        <v>1733</v>
      </c>
      <c r="Z49" s="1976"/>
      <c r="AA49" s="2118"/>
      <c r="AB49" s="2118"/>
      <c r="AC49" s="2118"/>
      <c r="AD49" s="2118"/>
      <c r="AE49" s="2119"/>
      <c r="AF49" s="1965"/>
      <c r="AG49" s="2624"/>
      <c r="AH49" s="2703"/>
      <c r="AI49" s="1975" t="s">
        <v>1733</v>
      </c>
      <c r="AJ49" s="1976"/>
      <c r="AK49" s="1977"/>
      <c r="AL49" s="1977"/>
      <c r="AM49" s="1977"/>
      <c r="AN49" s="1977"/>
      <c r="AO49" s="1977"/>
      <c r="AP49" s="1975" t="s">
        <v>1733</v>
      </c>
      <c r="AQ49" s="1976"/>
      <c r="AR49" s="1977"/>
      <c r="AS49" s="1977"/>
      <c r="AT49" s="1977"/>
      <c r="AU49" s="1977"/>
      <c r="AV49" s="1978"/>
      <c r="AW49" s="1965"/>
      <c r="AX49" s="1965"/>
      <c r="AY49" s="1971"/>
    </row>
    <row r="50" spans="1:51" s="1950" customFormat="1" ht="11.25" customHeight="1">
      <c r="A50" s="2117"/>
      <c r="B50" s="2699"/>
      <c r="C50" s="2700"/>
      <c r="D50" s="2681"/>
      <c r="E50" s="2685"/>
      <c r="F50" s="2685"/>
      <c r="G50" s="2701"/>
      <c r="H50" s="2068" t="s">
        <v>1737</v>
      </c>
      <c r="I50" s="2069"/>
      <c r="J50" s="2069"/>
      <c r="K50" s="2069"/>
      <c r="L50" s="2069"/>
      <c r="M50" s="2069"/>
      <c r="N50" s="2070"/>
      <c r="O50" s="1965"/>
      <c r="P50" s="2639"/>
      <c r="Q50" s="2640"/>
      <c r="R50" s="1975" t="s">
        <v>1737</v>
      </c>
      <c r="S50" s="1976"/>
      <c r="T50" s="2118"/>
      <c r="U50" s="2118"/>
      <c r="V50" s="2118"/>
      <c r="W50" s="2118"/>
      <c r="X50" s="2119"/>
      <c r="Y50" s="1975" t="s">
        <v>1737</v>
      </c>
      <c r="Z50" s="1976"/>
      <c r="AA50" s="2118"/>
      <c r="AB50" s="2118"/>
      <c r="AC50" s="2118"/>
      <c r="AD50" s="2118"/>
      <c r="AE50" s="2119"/>
      <c r="AF50" s="1965"/>
      <c r="AG50" s="2639"/>
      <c r="AH50" s="2704"/>
      <c r="AI50" s="1975" t="s">
        <v>1737</v>
      </c>
      <c r="AJ50" s="1976"/>
      <c r="AK50" s="1977"/>
      <c r="AL50" s="1977"/>
      <c r="AM50" s="1977"/>
      <c r="AN50" s="1977"/>
      <c r="AO50" s="1977"/>
      <c r="AP50" s="1975" t="s">
        <v>1737</v>
      </c>
      <c r="AQ50" s="1976"/>
      <c r="AR50" s="1977"/>
      <c r="AS50" s="1977"/>
      <c r="AT50" s="1977"/>
      <c r="AU50" s="1977"/>
      <c r="AV50" s="1978"/>
      <c r="AW50" s="1965"/>
      <c r="AX50" s="1965"/>
      <c r="AY50" s="1971"/>
    </row>
    <row r="51" spans="1:51" s="1950" customFormat="1" ht="11.25">
      <c r="A51" s="2117"/>
      <c r="B51" s="2692">
        <v>19</v>
      </c>
      <c r="C51" s="2695" t="s">
        <v>2278</v>
      </c>
      <c r="D51" s="2681" t="s">
        <v>2235</v>
      </c>
      <c r="E51" s="2629" t="s">
        <v>2241</v>
      </c>
      <c r="F51" s="2629" t="s">
        <v>2237</v>
      </c>
      <c r="G51" s="2629" t="s">
        <v>2242</v>
      </c>
      <c r="H51" s="2068" t="s">
        <v>2212</v>
      </c>
      <c r="I51" s="2069"/>
      <c r="J51" s="1977"/>
      <c r="K51" s="1977"/>
      <c r="L51" s="1977"/>
      <c r="M51" s="1977"/>
      <c r="N51" s="1978"/>
      <c r="O51" s="1965"/>
      <c r="P51" s="2623">
        <v>19</v>
      </c>
      <c r="Q51" s="2626" t="s">
        <v>2278</v>
      </c>
      <c r="R51" s="1975" t="s">
        <v>2212</v>
      </c>
      <c r="S51" s="1976"/>
      <c r="T51" s="2118"/>
      <c r="U51" s="2118"/>
      <c r="V51" s="2118"/>
      <c r="W51" s="2118"/>
      <c r="X51" s="2119"/>
      <c r="Y51" s="1975" t="s">
        <v>2212</v>
      </c>
      <c r="Z51" s="1976"/>
      <c r="AA51" s="2118"/>
      <c r="AB51" s="2118"/>
      <c r="AC51" s="2118"/>
      <c r="AD51" s="2118"/>
      <c r="AE51" s="2119"/>
      <c r="AF51" s="1965"/>
      <c r="AG51" s="2623">
        <v>19</v>
      </c>
      <c r="AH51" s="2702" t="s">
        <v>2278</v>
      </c>
      <c r="AI51" s="1975" t="s">
        <v>2212</v>
      </c>
      <c r="AJ51" s="1976"/>
      <c r="AK51" s="1977"/>
      <c r="AL51" s="1977"/>
      <c r="AM51" s="1977"/>
      <c r="AN51" s="1977"/>
      <c r="AO51" s="1977"/>
      <c r="AP51" s="1975" t="s">
        <v>2212</v>
      </c>
      <c r="AQ51" s="1976"/>
      <c r="AR51" s="1977"/>
      <c r="AS51" s="1977"/>
      <c r="AT51" s="1977"/>
      <c r="AU51" s="1977"/>
      <c r="AV51" s="1978"/>
      <c r="AW51" s="1965"/>
      <c r="AX51" s="1965"/>
      <c r="AY51" s="1971"/>
    </row>
    <row r="52" spans="1:51" s="1950" customFormat="1" ht="11.25" customHeight="1">
      <c r="A52" s="2117"/>
      <c r="B52" s="2693"/>
      <c r="C52" s="2696"/>
      <c r="D52" s="2681"/>
      <c r="E52" s="2638"/>
      <c r="F52" s="2638"/>
      <c r="G52" s="2698"/>
      <c r="H52" s="2068" t="s">
        <v>1729</v>
      </c>
      <c r="I52" s="2069"/>
      <c r="J52" s="2069"/>
      <c r="K52" s="2069"/>
      <c r="L52" s="2069"/>
      <c r="M52" s="2069"/>
      <c r="N52" s="2070"/>
      <c r="O52" s="1965"/>
      <c r="P52" s="2624"/>
      <c r="Q52" s="2627"/>
      <c r="R52" s="1975" t="s">
        <v>1729</v>
      </c>
      <c r="S52" s="1976"/>
      <c r="T52" s="2118"/>
      <c r="U52" s="2118"/>
      <c r="V52" s="2118"/>
      <c r="W52" s="2118"/>
      <c r="X52" s="2119"/>
      <c r="Y52" s="1975" t="s">
        <v>1729</v>
      </c>
      <c r="Z52" s="1976"/>
      <c r="AA52" s="2118"/>
      <c r="AB52" s="2118"/>
      <c r="AC52" s="2118"/>
      <c r="AD52" s="2118"/>
      <c r="AE52" s="2119"/>
      <c r="AF52" s="1965"/>
      <c r="AG52" s="2624"/>
      <c r="AH52" s="2703"/>
      <c r="AI52" s="1975" t="s">
        <v>1729</v>
      </c>
      <c r="AJ52" s="1976"/>
      <c r="AK52" s="1977"/>
      <c r="AL52" s="1977"/>
      <c r="AM52" s="1977"/>
      <c r="AN52" s="1977"/>
      <c r="AO52" s="1977"/>
      <c r="AP52" s="1975" t="s">
        <v>1729</v>
      </c>
      <c r="AQ52" s="1976"/>
      <c r="AR52" s="1977"/>
      <c r="AS52" s="1977"/>
      <c r="AT52" s="1977"/>
      <c r="AU52" s="1977"/>
      <c r="AV52" s="1978"/>
      <c r="AW52" s="1965"/>
      <c r="AX52" s="1965"/>
      <c r="AY52" s="1971"/>
    </row>
    <row r="53" spans="1:51" s="1950" customFormat="1" ht="11.25" customHeight="1">
      <c r="A53" s="2117"/>
      <c r="B53" s="2693"/>
      <c r="C53" s="2696"/>
      <c r="D53" s="2681" t="s">
        <v>2239</v>
      </c>
      <c r="E53" s="2638"/>
      <c r="F53" s="2638"/>
      <c r="G53" s="2698"/>
      <c r="H53" s="2068" t="s">
        <v>1733</v>
      </c>
      <c r="I53" s="2069"/>
      <c r="J53" s="2069"/>
      <c r="K53" s="2069"/>
      <c r="L53" s="2069"/>
      <c r="M53" s="2069"/>
      <c r="N53" s="2070"/>
      <c r="O53" s="1965"/>
      <c r="P53" s="2624"/>
      <c r="Q53" s="2627"/>
      <c r="R53" s="1975" t="s">
        <v>1733</v>
      </c>
      <c r="S53" s="1976"/>
      <c r="T53" s="2118"/>
      <c r="U53" s="2118"/>
      <c r="V53" s="2118"/>
      <c r="W53" s="2118"/>
      <c r="X53" s="2119"/>
      <c r="Y53" s="1975" t="s">
        <v>1733</v>
      </c>
      <c r="Z53" s="1976"/>
      <c r="AA53" s="2118"/>
      <c r="AB53" s="2118"/>
      <c r="AC53" s="2118"/>
      <c r="AD53" s="2118"/>
      <c r="AE53" s="2119"/>
      <c r="AF53" s="1965"/>
      <c r="AG53" s="2624"/>
      <c r="AH53" s="2703"/>
      <c r="AI53" s="1975" t="s">
        <v>1733</v>
      </c>
      <c r="AJ53" s="1976"/>
      <c r="AK53" s="1977"/>
      <c r="AL53" s="1977"/>
      <c r="AM53" s="1977"/>
      <c r="AN53" s="1977"/>
      <c r="AO53" s="1977"/>
      <c r="AP53" s="1975" t="s">
        <v>1733</v>
      </c>
      <c r="AQ53" s="1976"/>
      <c r="AR53" s="1977"/>
      <c r="AS53" s="1977"/>
      <c r="AT53" s="1977"/>
      <c r="AU53" s="1977"/>
      <c r="AV53" s="1978"/>
      <c r="AW53" s="1965"/>
      <c r="AX53" s="1965"/>
      <c r="AY53" s="1971"/>
    </row>
    <row r="54" spans="1:51" s="1950" customFormat="1" ht="11.25" customHeight="1">
      <c r="A54" s="2117"/>
      <c r="B54" s="2699"/>
      <c r="C54" s="2700"/>
      <c r="D54" s="2681"/>
      <c r="E54" s="2685"/>
      <c r="F54" s="2685"/>
      <c r="G54" s="2701"/>
      <c r="H54" s="2068" t="s">
        <v>1737</v>
      </c>
      <c r="I54" s="2069"/>
      <c r="J54" s="2069"/>
      <c r="K54" s="2069"/>
      <c r="L54" s="2069"/>
      <c r="M54" s="2069"/>
      <c r="N54" s="2070"/>
      <c r="O54" s="1965"/>
      <c r="P54" s="2639"/>
      <c r="Q54" s="2640"/>
      <c r="R54" s="1975" t="s">
        <v>1737</v>
      </c>
      <c r="S54" s="1976"/>
      <c r="T54" s="2118"/>
      <c r="U54" s="2118"/>
      <c r="V54" s="2118"/>
      <c r="W54" s="2118"/>
      <c r="X54" s="2119"/>
      <c r="Y54" s="1975" t="s">
        <v>1737</v>
      </c>
      <c r="Z54" s="1976"/>
      <c r="AA54" s="2118"/>
      <c r="AB54" s="2118"/>
      <c r="AC54" s="2118"/>
      <c r="AD54" s="2118"/>
      <c r="AE54" s="2119"/>
      <c r="AF54" s="1965"/>
      <c r="AG54" s="2639"/>
      <c r="AH54" s="2704"/>
      <c r="AI54" s="1975" t="s">
        <v>1737</v>
      </c>
      <c r="AJ54" s="1976"/>
      <c r="AK54" s="1977"/>
      <c r="AL54" s="1977"/>
      <c r="AM54" s="1977"/>
      <c r="AN54" s="1977"/>
      <c r="AO54" s="1977"/>
      <c r="AP54" s="1975" t="s">
        <v>1737</v>
      </c>
      <c r="AQ54" s="1976"/>
      <c r="AR54" s="1977"/>
      <c r="AS54" s="1977"/>
      <c r="AT54" s="1977"/>
      <c r="AU54" s="1977"/>
      <c r="AV54" s="1978"/>
      <c r="AW54" s="1965"/>
      <c r="AX54" s="1965"/>
      <c r="AY54" s="1971"/>
    </row>
    <row r="55" spans="1:51" s="1950" customFormat="1" ht="11.25" customHeight="1">
      <c r="A55" s="2117"/>
      <c r="B55" s="2692">
        <v>29</v>
      </c>
      <c r="C55" s="2695" t="s">
        <v>2313</v>
      </c>
      <c r="D55" s="2681" t="s">
        <v>2235</v>
      </c>
      <c r="E55" s="2629" t="s">
        <v>2241</v>
      </c>
      <c r="F55" s="2629" t="s">
        <v>2237</v>
      </c>
      <c r="G55" s="2629" t="s">
        <v>2253</v>
      </c>
      <c r="H55" s="2068" t="s">
        <v>2212</v>
      </c>
      <c r="I55" s="2069"/>
      <c r="J55" s="1977"/>
      <c r="K55" s="1977"/>
      <c r="L55" s="1977"/>
      <c r="M55" s="1977"/>
      <c r="N55" s="1978"/>
      <c r="O55" s="1965"/>
      <c r="P55" s="2623">
        <v>29</v>
      </c>
      <c r="Q55" s="2626" t="s">
        <v>2313</v>
      </c>
      <c r="R55" s="1975" t="s">
        <v>2212</v>
      </c>
      <c r="S55" s="1976"/>
      <c r="T55" s="2118"/>
      <c r="U55" s="2118"/>
      <c r="V55" s="2118"/>
      <c r="W55" s="2118"/>
      <c r="X55" s="2119"/>
      <c r="Y55" s="1975" t="s">
        <v>2212</v>
      </c>
      <c r="Z55" s="1976"/>
      <c r="AA55" s="2118"/>
      <c r="AB55" s="2118"/>
      <c r="AC55" s="2118"/>
      <c r="AD55" s="2118"/>
      <c r="AE55" s="2119"/>
      <c r="AF55" s="1965"/>
      <c r="AG55" s="2623">
        <v>29</v>
      </c>
      <c r="AH55" s="2702" t="s">
        <v>2313</v>
      </c>
      <c r="AI55" s="1975" t="s">
        <v>2212</v>
      </c>
      <c r="AJ55" s="1976"/>
      <c r="AK55" s="1977"/>
      <c r="AL55" s="1977"/>
      <c r="AM55" s="1977"/>
      <c r="AN55" s="1977"/>
      <c r="AO55" s="1977"/>
      <c r="AP55" s="1975" t="s">
        <v>2212</v>
      </c>
      <c r="AQ55" s="1976"/>
      <c r="AR55" s="1977"/>
      <c r="AS55" s="1977"/>
      <c r="AT55" s="1977"/>
      <c r="AU55" s="1977"/>
      <c r="AV55" s="1978"/>
      <c r="AW55" s="1965"/>
      <c r="AX55" s="1965"/>
      <c r="AY55" s="1971"/>
    </row>
    <row r="56" spans="1:51" s="1950" customFormat="1" ht="11.25" customHeight="1">
      <c r="A56" s="2117"/>
      <c r="B56" s="2693"/>
      <c r="C56" s="2696"/>
      <c r="D56" s="2681"/>
      <c r="E56" s="2638"/>
      <c r="F56" s="2638"/>
      <c r="G56" s="2698"/>
      <c r="H56" s="2068" t="s">
        <v>1729</v>
      </c>
      <c r="I56" s="2069"/>
      <c r="J56" s="2069"/>
      <c r="K56" s="2069"/>
      <c r="L56" s="2069"/>
      <c r="M56" s="2069"/>
      <c r="N56" s="2070"/>
      <c r="O56" s="1965"/>
      <c r="P56" s="2624"/>
      <c r="Q56" s="2627"/>
      <c r="R56" s="1975" t="s">
        <v>1729</v>
      </c>
      <c r="S56" s="1976"/>
      <c r="T56" s="2118"/>
      <c r="U56" s="2118"/>
      <c r="V56" s="2118"/>
      <c r="W56" s="2118"/>
      <c r="X56" s="2119"/>
      <c r="Y56" s="1975" t="s">
        <v>1729</v>
      </c>
      <c r="Z56" s="1976"/>
      <c r="AA56" s="2118"/>
      <c r="AB56" s="2118"/>
      <c r="AC56" s="2118"/>
      <c r="AD56" s="2118"/>
      <c r="AE56" s="2119"/>
      <c r="AF56" s="1965"/>
      <c r="AG56" s="2624"/>
      <c r="AH56" s="2703"/>
      <c r="AI56" s="1975" t="s">
        <v>1729</v>
      </c>
      <c r="AJ56" s="1976"/>
      <c r="AK56" s="1977"/>
      <c r="AL56" s="1977"/>
      <c r="AM56" s="1977"/>
      <c r="AN56" s="1977"/>
      <c r="AO56" s="1977"/>
      <c r="AP56" s="1975" t="s">
        <v>1729</v>
      </c>
      <c r="AQ56" s="1976"/>
      <c r="AR56" s="1977"/>
      <c r="AS56" s="1977"/>
      <c r="AT56" s="1977"/>
      <c r="AU56" s="1977"/>
      <c r="AV56" s="1978"/>
      <c r="AW56" s="1965"/>
      <c r="AX56" s="1965"/>
      <c r="AY56" s="1971"/>
    </row>
    <row r="57" spans="1:51" s="1950" customFormat="1" ht="11.25" customHeight="1">
      <c r="A57" s="2117"/>
      <c r="B57" s="2693"/>
      <c r="C57" s="2696"/>
      <c r="D57" s="2681" t="s">
        <v>2249</v>
      </c>
      <c r="E57" s="2638"/>
      <c r="F57" s="2638"/>
      <c r="G57" s="2698"/>
      <c r="H57" s="2068" t="s">
        <v>1733</v>
      </c>
      <c r="I57" s="2069"/>
      <c r="J57" s="2069"/>
      <c r="K57" s="2069"/>
      <c r="L57" s="2069"/>
      <c r="M57" s="2069"/>
      <c r="N57" s="2070"/>
      <c r="O57" s="1965"/>
      <c r="P57" s="2624"/>
      <c r="Q57" s="2627"/>
      <c r="R57" s="1975" t="s">
        <v>1733</v>
      </c>
      <c r="S57" s="1976"/>
      <c r="T57" s="2118"/>
      <c r="U57" s="2118"/>
      <c r="V57" s="2118"/>
      <c r="W57" s="2118"/>
      <c r="X57" s="2119"/>
      <c r="Y57" s="1975" t="s">
        <v>1733</v>
      </c>
      <c r="Z57" s="1976"/>
      <c r="AA57" s="2118"/>
      <c r="AB57" s="2118"/>
      <c r="AC57" s="2118"/>
      <c r="AD57" s="2118"/>
      <c r="AE57" s="2119"/>
      <c r="AF57" s="1965"/>
      <c r="AG57" s="2624"/>
      <c r="AH57" s="2703"/>
      <c r="AI57" s="1975" t="s">
        <v>1733</v>
      </c>
      <c r="AJ57" s="1976"/>
      <c r="AK57" s="1977"/>
      <c r="AL57" s="1977"/>
      <c r="AM57" s="1977"/>
      <c r="AN57" s="1977"/>
      <c r="AO57" s="1977"/>
      <c r="AP57" s="1975" t="s">
        <v>1733</v>
      </c>
      <c r="AQ57" s="1976"/>
      <c r="AR57" s="1977"/>
      <c r="AS57" s="1977"/>
      <c r="AT57" s="1977"/>
      <c r="AU57" s="1977"/>
      <c r="AV57" s="1978"/>
      <c r="AW57" s="1965"/>
      <c r="AX57" s="1965"/>
      <c r="AY57" s="1971"/>
    </row>
    <row r="58" spans="1:51" s="1950" customFormat="1" ht="11.25" customHeight="1">
      <c r="A58" s="2117"/>
      <c r="B58" s="2699"/>
      <c r="C58" s="2700"/>
      <c r="D58" s="2681"/>
      <c r="E58" s="2685"/>
      <c r="F58" s="2685"/>
      <c r="G58" s="2701"/>
      <c r="H58" s="2068" t="s">
        <v>1737</v>
      </c>
      <c r="I58" s="2069"/>
      <c r="J58" s="2069"/>
      <c r="K58" s="2069"/>
      <c r="L58" s="2069"/>
      <c r="M58" s="2069"/>
      <c r="N58" s="2070"/>
      <c r="O58" s="1965"/>
      <c r="P58" s="2639"/>
      <c r="Q58" s="2640"/>
      <c r="R58" s="1975" t="s">
        <v>1737</v>
      </c>
      <c r="S58" s="1976"/>
      <c r="T58" s="2118"/>
      <c r="U58" s="2118"/>
      <c r="V58" s="2118"/>
      <c r="W58" s="2118"/>
      <c r="X58" s="2119"/>
      <c r="Y58" s="1975" t="s">
        <v>1737</v>
      </c>
      <c r="Z58" s="1976"/>
      <c r="AA58" s="2118"/>
      <c r="AB58" s="2118"/>
      <c r="AC58" s="2118"/>
      <c r="AD58" s="2118"/>
      <c r="AE58" s="2119"/>
      <c r="AF58" s="1965"/>
      <c r="AG58" s="2639"/>
      <c r="AH58" s="2704"/>
      <c r="AI58" s="1975" t="s">
        <v>1737</v>
      </c>
      <c r="AJ58" s="1976"/>
      <c r="AK58" s="1977"/>
      <c r="AL58" s="1977"/>
      <c r="AM58" s="1977"/>
      <c r="AN58" s="1977"/>
      <c r="AO58" s="1977"/>
      <c r="AP58" s="1975" t="s">
        <v>1737</v>
      </c>
      <c r="AQ58" s="1976"/>
      <c r="AR58" s="1977"/>
      <c r="AS58" s="1977"/>
      <c r="AT58" s="1977"/>
      <c r="AU58" s="1977"/>
      <c r="AV58" s="1978"/>
      <c r="AW58" s="1965"/>
      <c r="AX58" s="1965"/>
      <c r="AY58" s="1971"/>
    </row>
    <row r="59" spans="1:51" s="1950" customFormat="1" ht="11.25" customHeight="1">
      <c r="A59" s="2117"/>
      <c r="B59" s="2692">
        <v>36</v>
      </c>
      <c r="C59" s="2695" t="s">
        <v>2254</v>
      </c>
      <c r="D59" s="2681" t="s">
        <v>2235</v>
      </c>
      <c r="E59" s="2629" t="s">
        <v>2241</v>
      </c>
      <c r="F59" s="2629" t="s">
        <v>2237</v>
      </c>
      <c r="G59" s="2629" t="s">
        <v>2253</v>
      </c>
      <c r="H59" s="2068" t="s">
        <v>2212</v>
      </c>
      <c r="I59" s="2069"/>
      <c r="J59" s="1977"/>
      <c r="K59" s="1977"/>
      <c r="L59" s="1977"/>
      <c r="M59" s="1977"/>
      <c r="N59" s="1978"/>
      <c r="O59" s="1965"/>
      <c r="P59" s="2623">
        <v>36</v>
      </c>
      <c r="Q59" s="2626" t="s">
        <v>2254</v>
      </c>
      <c r="R59" s="1975" t="s">
        <v>2212</v>
      </c>
      <c r="S59" s="1976"/>
      <c r="T59" s="2118"/>
      <c r="U59" s="2118"/>
      <c r="V59" s="2118"/>
      <c r="W59" s="2118"/>
      <c r="X59" s="2119"/>
      <c r="Y59" s="1975" t="s">
        <v>2212</v>
      </c>
      <c r="Z59" s="1976"/>
      <c r="AA59" s="2118"/>
      <c r="AB59" s="2118"/>
      <c r="AC59" s="2118"/>
      <c r="AD59" s="2118"/>
      <c r="AE59" s="2119"/>
      <c r="AF59" s="1965"/>
      <c r="AG59" s="2623">
        <v>36</v>
      </c>
      <c r="AH59" s="2702" t="s">
        <v>2254</v>
      </c>
      <c r="AI59" s="1975" t="s">
        <v>2212</v>
      </c>
      <c r="AJ59" s="1976"/>
      <c r="AK59" s="1977"/>
      <c r="AL59" s="1977"/>
      <c r="AM59" s="1977"/>
      <c r="AN59" s="1977"/>
      <c r="AO59" s="1977"/>
      <c r="AP59" s="1975" t="s">
        <v>2212</v>
      </c>
      <c r="AQ59" s="1976"/>
      <c r="AR59" s="1977"/>
      <c r="AS59" s="1977"/>
      <c r="AT59" s="1977"/>
      <c r="AU59" s="1977"/>
      <c r="AV59" s="1978"/>
      <c r="AW59" s="1965"/>
      <c r="AX59" s="1965"/>
      <c r="AY59" s="1971"/>
    </row>
    <row r="60" spans="1:51" s="1950" customFormat="1" ht="11.25" customHeight="1">
      <c r="A60" s="2117"/>
      <c r="B60" s="2693"/>
      <c r="C60" s="2696"/>
      <c r="D60" s="2681"/>
      <c r="E60" s="2638"/>
      <c r="F60" s="2638"/>
      <c r="G60" s="2698"/>
      <c r="H60" s="2068" t="s">
        <v>1729</v>
      </c>
      <c r="I60" s="2069"/>
      <c r="J60" s="2069"/>
      <c r="K60" s="2069"/>
      <c r="L60" s="2069"/>
      <c r="M60" s="2069"/>
      <c r="N60" s="2070"/>
      <c r="O60" s="1965"/>
      <c r="P60" s="2624"/>
      <c r="Q60" s="2627"/>
      <c r="R60" s="1975" t="s">
        <v>1729</v>
      </c>
      <c r="S60" s="1976"/>
      <c r="T60" s="2118"/>
      <c r="U60" s="2118"/>
      <c r="V60" s="2118"/>
      <c r="W60" s="2118"/>
      <c r="X60" s="2119"/>
      <c r="Y60" s="1975" t="s">
        <v>1729</v>
      </c>
      <c r="Z60" s="1976"/>
      <c r="AA60" s="2118"/>
      <c r="AB60" s="2118"/>
      <c r="AC60" s="2118"/>
      <c r="AD60" s="2118"/>
      <c r="AE60" s="2119"/>
      <c r="AF60" s="1965"/>
      <c r="AG60" s="2624"/>
      <c r="AH60" s="2703"/>
      <c r="AI60" s="1975" t="s">
        <v>1729</v>
      </c>
      <c r="AJ60" s="1976"/>
      <c r="AK60" s="1977"/>
      <c r="AL60" s="1977"/>
      <c r="AM60" s="1977"/>
      <c r="AN60" s="1977"/>
      <c r="AO60" s="1977"/>
      <c r="AP60" s="1975" t="s">
        <v>1729</v>
      </c>
      <c r="AQ60" s="1976"/>
      <c r="AR60" s="1977"/>
      <c r="AS60" s="1977"/>
      <c r="AT60" s="1977"/>
      <c r="AU60" s="1977"/>
      <c r="AV60" s="1978"/>
      <c r="AW60" s="1965"/>
      <c r="AX60" s="1965"/>
      <c r="AY60" s="1971"/>
    </row>
    <row r="61" spans="1:51" s="1950" customFormat="1" ht="11.25" customHeight="1">
      <c r="A61" s="2117"/>
      <c r="B61" s="2693"/>
      <c r="C61" s="2696"/>
      <c r="D61" s="2681" t="s">
        <v>2249</v>
      </c>
      <c r="E61" s="2638"/>
      <c r="F61" s="2638"/>
      <c r="G61" s="2698"/>
      <c r="H61" s="2068" t="s">
        <v>1733</v>
      </c>
      <c r="I61" s="2069"/>
      <c r="J61" s="2069"/>
      <c r="K61" s="2069"/>
      <c r="L61" s="2069"/>
      <c r="M61" s="2069"/>
      <c r="N61" s="2070"/>
      <c r="O61" s="1965"/>
      <c r="P61" s="2624"/>
      <c r="Q61" s="2627"/>
      <c r="R61" s="1975" t="s">
        <v>1733</v>
      </c>
      <c r="S61" s="1976"/>
      <c r="T61" s="2118"/>
      <c r="U61" s="2118"/>
      <c r="V61" s="2118"/>
      <c r="W61" s="2118"/>
      <c r="X61" s="2119"/>
      <c r="Y61" s="1975" t="s">
        <v>1733</v>
      </c>
      <c r="Z61" s="1976"/>
      <c r="AA61" s="2118"/>
      <c r="AB61" s="2118"/>
      <c r="AC61" s="2118"/>
      <c r="AD61" s="2118"/>
      <c r="AE61" s="2119"/>
      <c r="AF61" s="1965"/>
      <c r="AG61" s="2624"/>
      <c r="AH61" s="2703"/>
      <c r="AI61" s="1975" t="s">
        <v>1733</v>
      </c>
      <c r="AJ61" s="1976"/>
      <c r="AK61" s="1977"/>
      <c r="AL61" s="1977"/>
      <c r="AM61" s="1977"/>
      <c r="AN61" s="1977"/>
      <c r="AO61" s="1977"/>
      <c r="AP61" s="1975" t="s">
        <v>1733</v>
      </c>
      <c r="AQ61" s="1976"/>
      <c r="AR61" s="1977"/>
      <c r="AS61" s="1977"/>
      <c r="AT61" s="1977"/>
      <c r="AU61" s="1977"/>
      <c r="AV61" s="1978"/>
      <c r="AW61" s="1965"/>
      <c r="AX61" s="1965"/>
      <c r="AY61" s="1971"/>
    </row>
    <row r="62" spans="1:51" s="1950" customFormat="1" ht="11.25" customHeight="1">
      <c r="A62" s="2117"/>
      <c r="B62" s="2699"/>
      <c r="C62" s="2700"/>
      <c r="D62" s="2681"/>
      <c r="E62" s="2685"/>
      <c r="F62" s="2685"/>
      <c r="G62" s="2701"/>
      <c r="H62" s="2068" t="s">
        <v>1737</v>
      </c>
      <c r="I62" s="2069"/>
      <c r="J62" s="2069"/>
      <c r="K62" s="2069"/>
      <c r="L62" s="2069"/>
      <c r="M62" s="2069"/>
      <c r="N62" s="2070"/>
      <c r="O62" s="1965"/>
      <c r="P62" s="2639"/>
      <c r="Q62" s="2640"/>
      <c r="R62" s="1975" t="s">
        <v>1737</v>
      </c>
      <c r="S62" s="1976"/>
      <c r="T62" s="2118"/>
      <c r="U62" s="2118"/>
      <c r="V62" s="2118"/>
      <c r="W62" s="2118"/>
      <c r="X62" s="2119"/>
      <c r="Y62" s="1975" t="s">
        <v>1737</v>
      </c>
      <c r="Z62" s="1976"/>
      <c r="AA62" s="2118"/>
      <c r="AB62" s="2118"/>
      <c r="AC62" s="2118"/>
      <c r="AD62" s="2118"/>
      <c r="AE62" s="2119"/>
      <c r="AF62" s="1965"/>
      <c r="AG62" s="2639"/>
      <c r="AH62" s="2704"/>
      <c r="AI62" s="1975" t="s">
        <v>1737</v>
      </c>
      <c r="AJ62" s="1976"/>
      <c r="AK62" s="1977"/>
      <c r="AL62" s="1977"/>
      <c r="AM62" s="1977"/>
      <c r="AN62" s="1977"/>
      <c r="AO62" s="1977"/>
      <c r="AP62" s="1975" t="s">
        <v>1737</v>
      </c>
      <c r="AQ62" s="1976"/>
      <c r="AR62" s="1977"/>
      <c r="AS62" s="1977"/>
      <c r="AT62" s="1977"/>
      <c r="AU62" s="1977"/>
      <c r="AV62" s="1978"/>
      <c r="AW62" s="1965"/>
      <c r="AX62" s="1965"/>
      <c r="AY62" s="1971"/>
    </row>
    <row r="63" spans="1:51" s="1950" customFormat="1" ht="11.25" customHeight="1">
      <c r="A63" s="2117"/>
      <c r="B63" s="2692">
        <v>30</v>
      </c>
      <c r="C63" s="2695" t="s">
        <v>2300</v>
      </c>
      <c r="D63" s="2681" t="s">
        <v>2235</v>
      </c>
      <c r="E63" s="2629" t="s">
        <v>2241</v>
      </c>
      <c r="F63" s="2629" t="s">
        <v>2237</v>
      </c>
      <c r="G63" s="2629" t="s">
        <v>2253</v>
      </c>
      <c r="H63" s="2068" t="s">
        <v>2212</v>
      </c>
      <c r="I63" s="2069"/>
      <c r="J63" s="1977"/>
      <c r="K63" s="1977"/>
      <c r="L63" s="1977"/>
      <c r="M63" s="1977"/>
      <c r="N63" s="1978"/>
      <c r="O63" s="1965"/>
      <c r="P63" s="2623">
        <v>30</v>
      </c>
      <c r="Q63" s="2626" t="s">
        <v>2300</v>
      </c>
      <c r="R63" s="1975" t="s">
        <v>2212</v>
      </c>
      <c r="S63" s="1976"/>
      <c r="T63" s="2118"/>
      <c r="U63" s="2118"/>
      <c r="V63" s="2118"/>
      <c r="W63" s="2118"/>
      <c r="X63" s="2119"/>
      <c r="Y63" s="1975" t="s">
        <v>2212</v>
      </c>
      <c r="Z63" s="1976"/>
      <c r="AA63" s="2118"/>
      <c r="AB63" s="2118"/>
      <c r="AC63" s="2118"/>
      <c r="AD63" s="2118"/>
      <c r="AE63" s="2119"/>
      <c r="AF63" s="1965"/>
      <c r="AG63" s="2623">
        <v>30</v>
      </c>
      <c r="AH63" s="2702" t="s">
        <v>2300</v>
      </c>
      <c r="AI63" s="1975" t="s">
        <v>2212</v>
      </c>
      <c r="AJ63" s="1976"/>
      <c r="AK63" s="1977"/>
      <c r="AL63" s="1977"/>
      <c r="AM63" s="1977"/>
      <c r="AN63" s="1977"/>
      <c r="AO63" s="1977"/>
      <c r="AP63" s="1975" t="s">
        <v>2212</v>
      </c>
      <c r="AQ63" s="1976"/>
      <c r="AR63" s="1977"/>
      <c r="AS63" s="1977"/>
      <c r="AT63" s="1977"/>
      <c r="AU63" s="1977"/>
      <c r="AV63" s="1978"/>
      <c r="AW63" s="1965"/>
      <c r="AX63" s="1965"/>
      <c r="AY63" s="1971"/>
    </row>
    <row r="64" spans="1:51" s="1950" customFormat="1" ht="11.25" customHeight="1">
      <c r="A64" s="2117"/>
      <c r="B64" s="2693"/>
      <c r="C64" s="2696"/>
      <c r="D64" s="2681"/>
      <c r="E64" s="2638"/>
      <c r="F64" s="2638"/>
      <c r="G64" s="2698"/>
      <c r="H64" s="2068" t="s">
        <v>1729</v>
      </c>
      <c r="I64" s="2069"/>
      <c r="J64" s="2069"/>
      <c r="K64" s="2069"/>
      <c r="L64" s="2069"/>
      <c r="M64" s="2069"/>
      <c r="N64" s="2070"/>
      <c r="O64" s="1965"/>
      <c r="P64" s="2624"/>
      <c r="Q64" s="2627"/>
      <c r="R64" s="1975" t="s">
        <v>1729</v>
      </c>
      <c r="S64" s="1976"/>
      <c r="T64" s="2118"/>
      <c r="U64" s="2118"/>
      <c r="V64" s="2118"/>
      <c r="W64" s="2118"/>
      <c r="X64" s="2119"/>
      <c r="Y64" s="1975" t="s">
        <v>1729</v>
      </c>
      <c r="Z64" s="1976"/>
      <c r="AA64" s="2118"/>
      <c r="AB64" s="2118"/>
      <c r="AC64" s="2118"/>
      <c r="AD64" s="2118"/>
      <c r="AE64" s="2119"/>
      <c r="AF64" s="1965"/>
      <c r="AG64" s="2624"/>
      <c r="AH64" s="2703"/>
      <c r="AI64" s="1975" t="s">
        <v>1729</v>
      </c>
      <c r="AJ64" s="1976"/>
      <c r="AK64" s="1977"/>
      <c r="AL64" s="1977"/>
      <c r="AM64" s="1977"/>
      <c r="AN64" s="1977"/>
      <c r="AO64" s="1977"/>
      <c r="AP64" s="1975" t="s">
        <v>1729</v>
      </c>
      <c r="AQ64" s="1976"/>
      <c r="AR64" s="1977"/>
      <c r="AS64" s="1977"/>
      <c r="AT64" s="1977"/>
      <c r="AU64" s="1977"/>
      <c r="AV64" s="1978"/>
      <c r="AW64" s="1965"/>
      <c r="AX64" s="1965"/>
      <c r="AY64" s="1971"/>
    </row>
    <row r="65" spans="1:51" s="1950" customFormat="1" ht="11.25" customHeight="1">
      <c r="A65" s="2117"/>
      <c r="B65" s="2693"/>
      <c r="C65" s="2696"/>
      <c r="D65" s="2681" t="s">
        <v>2239</v>
      </c>
      <c r="E65" s="2638"/>
      <c r="F65" s="2638"/>
      <c r="G65" s="2698"/>
      <c r="H65" s="2068" t="s">
        <v>1733</v>
      </c>
      <c r="I65" s="2069"/>
      <c r="J65" s="2069"/>
      <c r="K65" s="2069"/>
      <c r="L65" s="2069"/>
      <c r="M65" s="2069"/>
      <c r="N65" s="2070"/>
      <c r="O65" s="1965"/>
      <c r="P65" s="2624"/>
      <c r="Q65" s="2627"/>
      <c r="R65" s="1975" t="s">
        <v>1733</v>
      </c>
      <c r="S65" s="1976"/>
      <c r="T65" s="2118"/>
      <c r="U65" s="2118"/>
      <c r="V65" s="2118"/>
      <c r="W65" s="2118"/>
      <c r="X65" s="2119"/>
      <c r="Y65" s="1975" t="s">
        <v>1733</v>
      </c>
      <c r="Z65" s="1976"/>
      <c r="AA65" s="2118"/>
      <c r="AB65" s="2118"/>
      <c r="AC65" s="2118"/>
      <c r="AD65" s="2118"/>
      <c r="AE65" s="2119"/>
      <c r="AF65" s="1965"/>
      <c r="AG65" s="2624"/>
      <c r="AH65" s="2703"/>
      <c r="AI65" s="1975" t="s">
        <v>1733</v>
      </c>
      <c r="AJ65" s="1976"/>
      <c r="AK65" s="1977"/>
      <c r="AL65" s="1977"/>
      <c r="AM65" s="1977"/>
      <c r="AN65" s="1977"/>
      <c r="AO65" s="1977"/>
      <c r="AP65" s="1975" t="s">
        <v>1733</v>
      </c>
      <c r="AQ65" s="1976"/>
      <c r="AR65" s="1977"/>
      <c r="AS65" s="1977"/>
      <c r="AT65" s="1977"/>
      <c r="AU65" s="1977"/>
      <c r="AV65" s="1978"/>
      <c r="AW65" s="1965"/>
      <c r="AX65" s="1965"/>
      <c r="AY65" s="1971"/>
    </row>
    <row r="66" spans="1:51" s="1950" customFormat="1" ht="11.25" customHeight="1">
      <c r="A66" s="2117"/>
      <c r="B66" s="2699"/>
      <c r="C66" s="2700"/>
      <c r="D66" s="2681"/>
      <c r="E66" s="2685"/>
      <c r="F66" s="2685"/>
      <c r="G66" s="2701"/>
      <c r="H66" s="2068" t="s">
        <v>1737</v>
      </c>
      <c r="I66" s="2069"/>
      <c r="J66" s="2069"/>
      <c r="K66" s="2069"/>
      <c r="L66" s="2069"/>
      <c r="M66" s="2069"/>
      <c r="N66" s="2070"/>
      <c r="O66" s="1965"/>
      <c r="P66" s="2639"/>
      <c r="Q66" s="2640"/>
      <c r="R66" s="1975" t="s">
        <v>1737</v>
      </c>
      <c r="S66" s="1976"/>
      <c r="T66" s="2118"/>
      <c r="U66" s="2118"/>
      <c r="V66" s="2118"/>
      <c r="W66" s="2118"/>
      <c r="X66" s="2119"/>
      <c r="Y66" s="1975" t="s">
        <v>1737</v>
      </c>
      <c r="Z66" s="1976"/>
      <c r="AA66" s="2118"/>
      <c r="AB66" s="2118"/>
      <c r="AC66" s="2118"/>
      <c r="AD66" s="2118"/>
      <c r="AE66" s="2119"/>
      <c r="AF66" s="1965"/>
      <c r="AG66" s="2639"/>
      <c r="AH66" s="2704"/>
      <c r="AI66" s="1975" t="s">
        <v>1737</v>
      </c>
      <c r="AJ66" s="1976"/>
      <c r="AK66" s="1977"/>
      <c r="AL66" s="1977"/>
      <c r="AM66" s="1977"/>
      <c r="AN66" s="1977"/>
      <c r="AO66" s="1977"/>
      <c r="AP66" s="1975" t="s">
        <v>1737</v>
      </c>
      <c r="AQ66" s="1976"/>
      <c r="AR66" s="1977"/>
      <c r="AS66" s="1977"/>
      <c r="AT66" s="1977"/>
      <c r="AU66" s="1977"/>
      <c r="AV66" s="1978"/>
      <c r="AW66" s="1965"/>
      <c r="AX66" s="1965"/>
      <c r="AY66" s="1971"/>
    </row>
    <row r="67" spans="1:51" s="1950" customFormat="1" ht="11.25">
      <c r="A67" s="2117"/>
      <c r="B67" s="2692">
        <v>3</v>
      </c>
      <c r="C67" s="2695" t="s">
        <v>2314</v>
      </c>
      <c r="D67" s="2681" t="s">
        <v>2235</v>
      </c>
      <c r="E67" s="2629" t="s">
        <v>1707</v>
      </c>
      <c r="F67" s="2629" t="s">
        <v>2237</v>
      </c>
      <c r="G67" s="2629" t="s">
        <v>2247</v>
      </c>
      <c r="H67" s="2068" t="s">
        <v>2212</v>
      </c>
      <c r="I67" s="2069"/>
      <c r="J67" s="1977"/>
      <c r="K67" s="1977"/>
      <c r="L67" s="1977"/>
      <c r="M67" s="1977"/>
      <c r="N67" s="1978"/>
      <c r="O67" s="1965"/>
      <c r="P67" s="2623">
        <v>3</v>
      </c>
      <c r="Q67" s="2626" t="s">
        <v>2314</v>
      </c>
      <c r="R67" s="1975" t="s">
        <v>2212</v>
      </c>
      <c r="S67" s="1976"/>
      <c r="T67" s="2118"/>
      <c r="U67" s="2118"/>
      <c r="V67" s="2118"/>
      <c r="W67" s="2118"/>
      <c r="X67" s="2119"/>
      <c r="Y67" s="1975" t="s">
        <v>2212</v>
      </c>
      <c r="Z67" s="1976"/>
      <c r="AA67" s="2118"/>
      <c r="AB67" s="2118"/>
      <c r="AC67" s="2118"/>
      <c r="AD67" s="2118"/>
      <c r="AE67" s="2119"/>
      <c r="AF67" s="1965"/>
      <c r="AG67" s="2623">
        <v>3</v>
      </c>
      <c r="AH67" s="2702" t="s">
        <v>2314</v>
      </c>
      <c r="AI67" s="1975" t="s">
        <v>2212</v>
      </c>
      <c r="AJ67" s="1976"/>
      <c r="AK67" s="1977"/>
      <c r="AL67" s="1977"/>
      <c r="AM67" s="1977"/>
      <c r="AN67" s="1977"/>
      <c r="AO67" s="1977"/>
      <c r="AP67" s="1975" t="s">
        <v>2212</v>
      </c>
      <c r="AQ67" s="1976"/>
      <c r="AR67" s="1977"/>
      <c r="AS67" s="1977"/>
      <c r="AT67" s="1977"/>
      <c r="AU67" s="1977"/>
      <c r="AV67" s="1978"/>
      <c r="AW67" s="1965"/>
      <c r="AX67" s="1965"/>
      <c r="AY67" s="1971"/>
    </row>
    <row r="68" spans="1:51" s="1950" customFormat="1" ht="11.25" customHeight="1">
      <c r="A68" s="2117"/>
      <c r="B68" s="2693"/>
      <c r="C68" s="2696"/>
      <c r="D68" s="2681"/>
      <c r="E68" s="2638"/>
      <c r="F68" s="2638"/>
      <c r="G68" s="2698"/>
      <c r="H68" s="2068" t="s">
        <v>1729</v>
      </c>
      <c r="I68" s="2069"/>
      <c r="J68" s="2069"/>
      <c r="K68" s="2069"/>
      <c r="L68" s="2069"/>
      <c r="M68" s="2069"/>
      <c r="N68" s="2070"/>
      <c r="O68" s="1965"/>
      <c r="P68" s="2624"/>
      <c r="Q68" s="2627"/>
      <c r="R68" s="1975" t="s">
        <v>1729</v>
      </c>
      <c r="S68" s="1976"/>
      <c r="T68" s="2118"/>
      <c r="U68" s="2118"/>
      <c r="V68" s="2118"/>
      <c r="W68" s="2118"/>
      <c r="X68" s="2119"/>
      <c r="Y68" s="1975" t="s">
        <v>1729</v>
      </c>
      <c r="Z68" s="1976"/>
      <c r="AA68" s="2118"/>
      <c r="AB68" s="2118"/>
      <c r="AC68" s="2118"/>
      <c r="AD68" s="2118"/>
      <c r="AE68" s="2119"/>
      <c r="AF68" s="1965"/>
      <c r="AG68" s="2624"/>
      <c r="AH68" s="2703"/>
      <c r="AI68" s="1975" t="s">
        <v>1729</v>
      </c>
      <c r="AJ68" s="1976"/>
      <c r="AK68" s="1977"/>
      <c r="AL68" s="1977"/>
      <c r="AM68" s="1977"/>
      <c r="AN68" s="1977"/>
      <c r="AO68" s="1977"/>
      <c r="AP68" s="1975" t="s">
        <v>1729</v>
      </c>
      <c r="AQ68" s="1976"/>
      <c r="AR68" s="1977"/>
      <c r="AS68" s="1977"/>
      <c r="AT68" s="1977"/>
      <c r="AU68" s="1977"/>
      <c r="AV68" s="1978"/>
      <c r="AW68" s="1965"/>
      <c r="AX68" s="1965"/>
      <c r="AY68" s="1971"/>
    </row>
    <row r="69" spans="1:51" s="1950" customFormat="1" ht="11.25" customHeight="1">
      <c r="A69" s="2117"/>
      <c r="B69" s="2693"/>
      <c r="C69" s="2696"/>
      <c r="D69" s="2681" t="s">
        <v>2249</v>
      </c>
      <c r="E69" s="2638"/>
      <c r="F69" s="2638"/>
      <c r="G69" s="2698"/>
      <c r="H69" s="2068" t="s">
        <v>1733</v>
      </c>
      <c r="I69" s="2069"/>
      <c r="J69" s="2069"/>
      <c r="K69" s="2069"/>
      <c r="L69" s="2069"/>
      <c r="M69" s="2069"/>
      <c r="N69" s="2070"/>
      <c r="O69" s="1965"/>
      <c r="P69" s="2624"/>
      <c r="Q69" s="2627"/>
      <c r="R69" s="1975" t="s">
        <v>1733</v>
      </c>
      <c r="S69" s="1976"/>
      <c r="T69" s="2118"/>
      <c r="U69" s="2118"/>
      <c r="V69" s="2118"/>
      <c r="W69" s="2118"/>
      <c r="X69" s="2119"/>
      <c r="Y69" s="1975" t="s">
        <v>1733</v>
      </c>
      <c r="Z69" s="1976"/>
      <c r="AA69" s="2118"/>
      <c r="AB69" s="2118"/>
      <c r="AC69" s="2118"/>
      <c r="AD69" s="2118"/>
      <c r="AE69" s="2119"/>
      <c r="AF69" s="1965"/>
      <c r="AG69" s="2624"/>
      <c r="AH69" s="2703"/>
      <c r="AI69" s="1975" t="s">
        <v>1733</v>
      </c>
      <c r="AJ69" s="1976"/>
      <c r="AK69" s="1977"/>
      <c r="AL69" s="1977"/>
      <c r="AM69" s="1977"/>
      <c r="AN69" s="1977"/>
      <c r="AO69" s="1977"/>
      <c r="AP69" s="1975" t="s">
        <v>1733</v>
      </c>
      <c r="AQ69" s="1976"/>
      <c r="AR69" s="1977"/>
      <c r="AS69" s="1977"/>
      <c r="AT69" s="1977"/>
      <c r="AU69" s="1977"/>
      <c r="AV69" s="1978"/>
      <c r="AW69" s="1965"/>
      <c r="AX69" s="1965"/>
      <c r="AY69" s="1971"/>
    </row>
    <row r="70" spans="1:51" s="1950" customFormat="1" ht="11.25" customHeight="1">
      <c r="A70" s="2117"/>
      <c r="B70" s="2699"/>
      <c r="C70" s="2700"/>
      <c r="D70" s="2681"/>
      <c r="E70" s="2685"/>
      <c r="F70" s="2685"/>
      <c r="G70" s="2701"/>
      <c r="H70" s="2068" t="s">
        <v>1737</v>
      </c>
      <c r="I70" s="2069"/>
      <c r="J70" s="2069"/>
      <c r="K70" s="2069"/>
      <c r="L70" s="2069"/>
      <c r="M70" s="2069"/>
      <c r="N70" s="2070"/>
      <c r="O70" s="1965"/>
      <c r="P70" s="2639"/>
      <c r="Q70" s="2640"/>
      <c r="R70" s="1975" t="s">
        <v>1737</v>
      </c>
      <c r="S70" s="1976"/>
      <c r="T70" s="2118"/>
      <c r="U70" s="2118"/>
      <c r="V70" s="2118"/>
      <c r="W70" s="2118"/>
      <c r="X70" s="2119"/>
      <c r="Y70" s="1975" t="s">
        <v>1737</v>
      </c>
      <c r="Z70" s="1976"/>
      <c r="AA70" s="2118"/>
      <c r="AB70" s="2118"/>
      <c r="AC70" s="2118"/>
      <c r="AD70" s="2118"/>
      <c r="AE70" s="2119"/>
      <c r="AF70" s="1965"/>
      <c r="AG70" s="2639"/>
      <c r="AH70" s="2704"/>
      <c r="AI70" s="1975" t="s">
        <v>1737</v>
      </c>
      <c r="AJ70" s="1976"/>
      <c r="AK70" s="1977"/>
      <c r="AL70" s="1977"/>
      <c r="AM70" s="1977"/>
      <c r="AN70" s="1977"/>
      <c r="AO70" s="1977"/>
      <c r="AP70" s="1975" t="s">
        <v>1737</v>
      </c>
      <c r="AQ70" s="1976"/>
      <c r="AR70" s="1977"/>
      <c r="AS70" s="1977"/>
      <c r="AT70" s="1977"/>
      <c r="AU70" s="1977"/>
      <c r="AV70" s="1978"/>
      <c r="AW70" s="1965"/>
      <c r="AX70" s="1965"/>
      <c r="AY70" s="1971"/>
    </row>
    <row r="71" spans="1:51" s="1950" customFormat="1" ht="11.25">
      <c r="A71" s="2117"/>
      <c r="B71" s="2692">
        <v>4</v>
      </c>
      <c r="C71" s="2695" t="s">
        <v>2268</v>
      </c>
      <c r="D71" s="2681" t="s">
        <v>2235</v>
      </c>
      <c r="E71" s="2629" t="s">
        <v>1707</v>
      </c>
      <c r="F71" s="2629" t="s">
        <v>2237</v>
      </c>
      <c r="G71" s="2629" t="s">
        <v>2247</v>
      </c>
      <c r="H71" s="2068" t="s">
        <v>2212</v>
      </c>
      <c r="I71" s="2069"/>
      <c r="J71" s="1977"/>
      <c r="K71" s="1977"/>
      <c r="L71" s="1977"/>
      <c r="M71" s="1977"/>
      <c r="N71" s="1978"/>
      <c r="O71" s="1965"/>
      <c r="P71" s="2623">
        <v>4</v>
      </c>
      <c r="Q71" s="2626" t="s">
        <v>2268</v>
      </c>
      <c r="R71" s="1975" t="s">
        <v>2212</v>
      </c>
      <c r="S71" s="1976"/>
      <c r="T71" s="2118"/>
      <c r="U71" s="2118"/>
      <c r="V71" s="2118"/>
      <c r="W71" s="2118"/>
      <c r="X71" s="2119"/>
      <c r="Y71" s="1975" t="s">
        <v>2212</v>
      </c>
      <c r="Z71" s="1976"/>
      <c r="AA71" s="2118"/>
      <c r="AB71" s="2118"/>
      <c r="AC71" s="2118"/>
      <c r="AD71" s="2118"/>
      <c r="AE71" s="2119"/>
      <c r="AF71" s="1965"/>
      <c r="AG71" s="2623">
        <v>4</v>
      </c>
      <c r="AH71" s="2702" t="s">
        <v>2268</v>
      </c>
      <c r="AI71" s="1975" t="s">
        <v>2212</v>
      </c>
      <c r="AJ71" s="1976"/>
      <c r="AK71" s="1977"/>
      <c r="AL71" s="1977"/>
      <c r="AM71" s="1977"/>
      <c r="AN71" s="1977"/>
      <c r="AO71" s="1977"/>
      <c r="AP71" s="1975" t="s">
        <v>2212</v>
      </c>
      <c r="AQ71" s="1976"/>
      <c r="AR71" s="1977"/>
      <c r="AS71" s="1977"/>
      <c r="AT71" s="1977"/>
      <c r="AU71" s="1977"/>
      <c r="AV71" s="1978"/>
      <c r="AW71" s="1965"/>
      <c r="AX71" s="1965"/>
      <c r="AY71" s="1971"/>
    </row>
    <row r="72" spans="1:51" s="1950" customFormat="1" ht="11.25" customHeight="1">
      <c r="A72" s="2117"/>
      <c r="B72" s="2693"/>
      <c r="C72" s="2696"/>
      <c r="D72" s="2681"/>
      <c r="E72" s="2638"/>
      <c r="F72" s="2638"/>
      <c r="G72" s="2698"/>
      <c r="H72" s="2068" t="s">
        <v>1729</v>
      </c>
      <c r="I72" s="2069"/>
      <c r="J72" s="2069"/>
      <c r="K72" s="2069"/>
      <c r="L72" s="2069"/>
      <c r="M72" s="2069"/>
      <c r="N72" s="2070"/>
      <c r="O72" s="1965"/>
      <c r="P72" s="2624"/>
      <c r="Q72" s="2627"/>
      <c r="R72" s="1975" t="s">
        <v>1729</v>
      </c>
      <c r="S72" s="1976"/>
      <c r="T72" s="2118"/>
      <c r="U72" s="2118"/>
      <c r="V72" s="2118"/>
      <c r="W72" s="2118"/>
      <c r="X72" s="2119"/>
      <c r="Y72" s="1975" t="s">
        <v>1729</v>
      </c>
      <c r="Z72" s="1976"/>
      <c r="AA72" s="2118"/>
      <c r="AB72" s="2118"/>
      <c r="AC72" s="2118"/>
      <c r="AD72" s="2118"/>
      <c r="AE72" s="2119"/>
      <c r="AF72" s="1965"/>
      <c r="AG72" s="2624"/>
      <c r="AH72" s="2703"/>
      <c r="AI72" s="1975" t="s">
        <v>1729</v>
      </c>
      <c r="AJ72" s="1976"/>
      <c r="AK72" s="1977"/>
      <c r="AL72" s="1977"/>
      <c r="AM72" s="1977"/>
      <c r="AN72" s="1977"/>
      <c r="AO72" s="1977"/>
      <c r="AP72" s="1975" t="s">
        <v>1729</v>
      </c>
      <c r="AQ72" s="1976"/>
      <c r="AR72" s="1977"/>
      <c r="AS72" s="1977"/>
      <c r="AT72" s="1977"/>
      <c r="AU72" s="1977"/>
      <c r="AV72" s="1978"/>
      <c r="AW72" s="1965"/>
      <c r="AX72" s="1965"/>
      <c r="AY72" s="1971"/>
    </row>
    <row r="73" spans="1:51" s="1950" customFormat="1" ht="11.25" customHeight="1">
      <c r="A73" s="2117"/>
      <c r="B73" s="2693"/>
      <c r="C73" s="2696"/>
      <c r="D73" s="2681" t="s">
        <v>2249</v>
      </c>
      <c r="E73" s="2638"/>
      <c r="F73" s="2638"/>
      <c r="G73" s="2698"/>
      <c r="H73" s="2068" t="s">
        <v>1733</v>
      </c>
      <c r="I73" s="2069"/>
      <c r="J73" s="2069"/>
      <c r="K73" s="2069"/>
      <c r="L73" s="2069"/>
      <c r="M73" s="2069"/>
      <c r="N73" s="2070"/>
      <c r="O73" s="1965"/>
      <c r="P73" s="2624"/>
      <c r="Q73" s="2627"/>
      <c r="R73" s="1975" t="s">
        <v>1733</v>
      </c>
      <c r="S73" s="1976"/>
      <c r="T73" s="2118"/>
      <c r="U73" s="2118"/>
      <c r="V73" s="2118"/>
      <c r="W73" s="2118"/>
      <c r="X73" s="2119"/>
      <c r="Y73" s="1975" t="s">
        <v>1733</v>
      </c>
      <c r="Z73" s="1976"/>
      <c r="AA73" s="2118"/>
      <c r="AB73" s="2118"/>
      <c r="AC73" s="2118"/>
      <c r="AD73" s="2118"/>
      <c r="AE73" s="2119"/>
      <c r="AF73" s="1965"/>
      <c r="AG73" s="2624"/>
      <c r="AH73" s="2703"/>
      <c r="AI73" s="1975" t="s">
        <v>1733</v>
      </c>
      <c r="AJ73" s="1976"/>
      <c r="AK73" s="1977"/>
      <c r="AL73" s="1977"/>
      <c r="AM73" s="1977"/>
      <c r="AN73" s="1977"/>
      <c r="AO73" s="1977"/>
      <c r="AP73" s="1975" t="s">
        <v>1733</v>
      </c>
      <c r="AQ73" s="1976"/>
      <c r="AR73" s="1977"/>
      <c r="AS73" s="1977"/>
      <c r="AT73" s="1977"/>
      <c r="AU73" s="1977"/>
      <c r="AV73" s="1978"/>
      <c r="AW73" s="1965"/>
      <c r="AX73" s="1965"/>
      <c r="AY73" s="1971"/>
    </row>
    <row r="74" spans="1:51" s="1950" customFormat="1" ht="11.25" customHeight="1">
      <c r="A74" s="2117"/>
      <c r="B74" s="2699"/>
      <c r="C74" s="2700"/>
      <c r="D74" s="2681"/>
      <c r="E74" s="2685"/>
      <c r="F74" s="2685"/>
      <c r="G74" s="2701"/>
      <c r="H74" s="2068" t="s">
        <v>1737</v>
      </c>
      <c r="I74" s="2069"/>
      <c r="J74" s="2069"/>
      <c r="K74" s="2069"/>
      <c r="L74" s="2069"/>
      <c r="M74" s="2069"/>
      <c r="N74" s="2070"/>
      <c r="O74" s="1965"/>
      <c r="P74" s="2639"/>
      <c r="Q74" s="2640"/>
      <c r="R74" s="1975" t="s">
        <v>1737</v>
      </c>
      <c r="S74" s="1976"/>
      <c r="T74" s="2118"/>
      <c r="U74" s="2118"/>
      <c r="V74" s="2118"/>
      <c r="W74" s="2118"/>
      <c r="X74" s="2119"/>
      <c r="Y74" s="1975" t="s">
        <v>1737</v>
      </c>
      <c r="Z74" s="1976"/>
      <c r="AA74" s="2118"/>
      <c r="AB74" s="2118"/>
      <c r="AC74" s="2118"/>
      <c r="AD74" s="2118"/>
      <c r="AE74" s="2119"/>
      <c r="AF74" s="1965"/>
      <c r="AG74" s="2639"/>
      <c r="AH74" s="2704"/>
      <c r="AI74" s="1975" t="s">
        <v>1737</v>
      </c>
      <c r="AJ74" s="1976"/>
      <c r="AK74" s="1977"/>
      <c r="AL74" s="1977"/>
      <c r="AM74" s="1977"/>
      <c r="AN74" s="1977"/>
      <c r="AO74" s="1977"/>
      <c r="AP74" s="1975" t="s">
        <v>1737</v>
      </c>
      <c r="AQ74" s="1976"/>
      <c r="AR74" s="1977"/>
      <c r="AS74" s="1977"/>
      <c r="AT74" s="1977"/>
      <c r="AU74" s="1977"/>
      <c r="AV74" s="1978"/>
      <c r="AW74" s="1965"/>
      <c r="AX74" s="1965"/>
      <c r="AY74" s="1971"/>
    </row>
    <row r="75" spans="1:51" s="1950" customFormat="1" ht="11.25">
      <c r="A75" s="2117"/>
      <c r="B75" s="2692">
        <v>6</v>
      </c>
      <c r="C75" s="2695" t="s">
        <v>2315</v>
      </c>
      <c r="D75" s="2681" t="s">
        <v>2235</v>
      </c>
      <c r="E75" s="2629" t="s">
        <v>1707</v>
      </c>
      <c r="F75" s="2629" t="s">
        <v>2237</v>
      </c>
      <c r="G75" s="2629" t="s">
        <v>2247</v>
      </c>
      <c r="H75" s="2068" t="s">
        <v>2212</v>
      </c>
      <c r="I75" s="2069"/>
      <c r="J75" s="1977"/>
      <c r="K75" s="1977"/>
      <c r="L75" s="1977"/>
      <c r="M75" s="1977"/>
      <c r="N75" s="1978"/>
      <c r="O75" s="1965"/>
      <c r="P75" s="2623">
        <v>6</v>
      </c>
      <c r="Q75" s="2626" t="s">
        <v>2315</v>
      </c>
      <c r="R75" s="1975" t="s">
        <v>2212</v>
      </c>
      <c r="S75" s="1976"/>
      <c r="T75" s="2118"/>
      <c r="U75" s="2118"/>
      <c r="V75" s="2118"/>
      <c r="W75" s="2118"/>
      <c r="X75" s="2119"/>
      <c r="Y75" s="1975" t="s">
        <v>2212</v>
      </c>
      <c r="Z75" s="1976"/>
      <c r="AA75" s="2118"/>
      <c r="AB75" s="2118"/>
      <c r="AC75" s="2118"/>
      <c r="AD75" s="2118"/>
      <c r="AE75" s="2119"/>
      <c r="AF75" s="1965"/>
      <c r="AG75" s="2623">
        <v>6</v>
      </c>
      <c r="AH75" s="2702" t="s">
        <v>2315</v>
      </c>
      <c r="AI75" s="1975" t="s">
        <v>2212</v>
      </c>
      <c r="AJ75" s="1976"/>
      <c r="AK75" s="1977"/>
      <c r="AL75" s="1977"/>
      <c r="AM75" s="1977"/>
      <c r="AN75" s="1977"/>
      <c r="AO75" s="1977"/>
      <c r="AP75" s="1975" t="s">
        <v>2212</v>
      </c>
      <c r="AQ75" s="1976"/>
      <c r="AR75" s="1977"/>
      <c r="AS75" s="1977"/>
      <c r="AT75" s="1977"/>
      <c r="AU75" s="1977"/>
      <c r="AV75" s="1978"/>
      <c r="AW75" s="1965"/>
      <c r="AX75" s="1965"/>
      <c r="AY75" s="1971"/>
    </row>
    <row r="76" spans="1:51" s="1950" customFormat="1" ht="11.25" customHeight="1">
      <c r="A76" s="2117"/>
      <c r="B76" s="2693"/>
      <c r="C76" s="2696"/>
      <c r="D76" s="2681"/>
      <c r="E76" s="2638"/>
      <c r="F76" s="2638"/>
      <c r="G76" s="2698"/>
      <c r="H76" s="2068" t="s">
        <v>1729</v>
      </c>
      <c r="I76" s="2069"/>
      <c r="J76" s="2069"/>
      <c r="K76" s="2069"/>
      <c r="L76" s="2069"/>
      <c r="M76" s="2069"/>
      <c r="N76" s="2070"/>
      <c r="O76" s="1965"/>
      <c r="P76" s="2624"/>
      <c r="Q76" s="2627"/>
      <c r="R76" s="1975" t="s">
        <v>1729</v>
      </c>
      <c r="S76" s="1976"/>
      <c r="T76" s="2118"/>
      <c r="U76" s="2118"/>
      <c r="V76" s="2118"/>
      <c r="W76" s="2118"/>
      <c r="X76" s="2119"/>
      <c r="Y76" s="1975" t="s">
        <v>1729</v>
      </c>
      <c r="Z76" s="1976"/>
      <c r="AA76" s="2118"/>
      <c r="AB76" s="2118"/>
      <c r="AC76" s="2118"/>
      <c r="AD76" s="2118"/>
      <c r="AE76" s="2119"/>
      <c r="AF76" s="1965"/>
      <c r="AG76" s="2624"/>
      <c r="AH76" s="2703"/>
      <c r="AI76" s="1975" t="s">
        <v>1729</v>
      </c>
      <c r="AJ76" s="1976"/>
      <c r="AK76" s="1977"/>
      <c r="AL76" s="1977"/>
      <c r="AM76" s="1977"/>
      <c r="AN76" s="1977"/>
      <c r="AO76" s="1977"/>
      <c r="AP76" s="1975" t="s">
        <v>1729</v>
      </c>
      <c r="AQ76" s="1976"/>
      <c r="AR76" s="1977"/>
      <c r="AS76" s="1977"/>
      <c r="AT76" s="1977"/>
      <c r="AU76" s="1977"/>
      <c r="AV76" s="1978"/>
      <c r="AW76" s="1965"/>
      <c r="AX76" s="1965"/>
      <c r="AY76" s="1971"/>
    </row>
    <row r="77" spans="1:51" s="1950" customFormat="1" ht="11.25" customHeight="1">
      <c r="A77" s="2117"/>
      <c r="B77" s="2693"/>
      <c r="C77" s="2696"/>
      <c r="D77" s="2681" t="s">
        <v>2239</v>
      </c>
      <c r="E77" s="2638"/>
      <c r="F77" s="2638"/>
      <c r="G77" s="2698"/>
      <c r="H77" s="2068" t="s">
        <v>1733</v>
      </c>
      <c r="I77" s="2069"/>
      <c r="J77" s="2069"/>
      <c r="K77" s="2069"/>
      <c r="L77" s="2069"/>
      <c r="M77" s="2069"/>
      <c r="N77" s="2070"/>
      <c r="O77" s="1965"/>
      <c r="P77" s="2624"/>
      <c r="Q77" s="2627"/>
      <c r="R77" s="1975" t="s">
        <v>1733</v>
      </c>
      <c r="S77" s="1976"/>
      <c r="T77" s="2118"/>
      <c r="U77" s="2118"/>
      <c r="V77" s="2118"/>
      <c r="W77" s="2118"/>
      <c r="X77" s="2119"/>
      <c r="Y77" s="1975" t="s">
        <v>1733</v>
      </c>
      <c r="Z77" s="1976"/>
      <c r="AA77" s="2118"/>
      <c r="AB77" s="2118"/>
      <c r="AC77" s="2118"/>
      <c r="AD77" s="2118"/>
      <c r="AE77" s="2119"/>
      <c r="AF77" s="1965"/>
      <c r="AG77" s="2624"/>
      <c r="AH77" s="2703"/>
      <c r="AI77" s="1975" t="s">
        <v>1733</v>
      </c>
      <c r="AJ77" s="1976"/>
      <c r="AK77" s="1977"/>
      <c r="AL77" s="1977"/>
      <c r="AM77" s="1977"/>
      <c r="AN77" s="1977"/>
      <c r="AO77" s="1977"/>
      <c r="AP77" s="1975" t="s">
        <v>1733</v>
      </c>
      <c r="AQ77" s="1976"/>
      <c r="AR77" s="1977"/>
      <c r="AS77" s="1977"/>
      <c r="AT77" s="1977"/>
      <c r="AU77" s="1977"/>
      <c r="AV77" s="1978"/>
      <c r="AW77" s="1965"/>
      <c r="AX77" s="1965"/>
      <c r="AY77" s="1971"/>
    </row>
    <row r="78" spans="1:51" s="1950" customFormat="1" ht="11.25" customHeight="1">
      <c r="A78" s="2117"/>
      <c r="B78" s="2699"/>
      <c r="C78" s="2700"/>
      <c r="D78" s="2681"/>
      <c r="E78" s="2685"/>
      <c r="F78" s="2685"/>
      <c r="G78" s="2701"/>
      <c r="H78" s="2068" t="s">
        <v>1737</v>
      </c>
      <c r="I78" s="2069"/>
      <c r="J78" s="2069"/>
      <c r="K78" s="2069"/>
      <c r="L78" s="2069"/>
      <c r="M78" s="2069"/>
      <c r="N78" s="2070"/>
      <c r="O78" s="1965"/>
      <c r="P78" s="2639"/>
      <c r="Q78" s="2640"/>
      <c r="R78" s="1975" t="s">
        <v>1737</v>
      </c>
      <c r="S78" s="1976"/>
      <c r="T78" s="2118"/>
      <c r="U78" s="2118"/>
      <c r="V78" s="2118"/>
      <c r="W78" s="2118"/>
      <c r="X78" s="2119"/>
      <c r="Y78" s="1975" t="s">
        <v>1737</v>
      </c>
      <c r="Z78" s="1976"/>
      <c r="AA78" s="2118"/>
      <c r="AB78" s="2118"/>
      <c r="AC78" s="2118"/>
      <c r="AD78" s="2118"/>
      <c r="AE78" s="2119"/>
      <c r="AF78" s="1965"/>
      <c r="AG78" s="2639"/>
      <c r="AH78" s="2704"/>
      <c r="AI78" s="1975" t="s">
        <v>1737</v>
      </c>
      <c r="AJ78" s="1976"/>
      <c r="AK78" s="1977"/>
      <c r="AL78" s="1977"/>
      <c r="AM78" s="1977"/>
      <c r="AN78" s="1977"/>
      <c r="AO78" s="1977"/>
      <c r="AP78" s="1975" t="s">
        <v>1737</v>
      </c>
      <c r="AQ78" s="1976"/>
      <c r="AR78" s="1977"/>
      <c r="AS78" s="1977"/>
      <c r="AT78" s="1977"/>
      <c r="AU78" s="1977"/>
      <c r="AV78" s="1978"/>
      <c r="AW78" s="1965"/>
      <c r="AX78" s="1965"/>
      <c r="AY78" s="1971"/>
    </row>
    <row r="79" spans="1:51" s="1950" customFormat="1" ht="11.25">
      <c r="A79" s="2117"/>
      <c r="B79" s="2692">
        <v>13</v>
      </c>
      <c r="C79" s="2695" t="s">
        <v>2246</v>
      </c>
      <c r="D79" s="2681" t="s">
        <v>2235</v>
      </c>
      <c r="E79" s="2629" t="s">
        <v>1707</v>
      </c>
      <c r="F79" s="2629" t="s">
        <v>2237</v>
      </c>
      <c r="G79" s="2629" t="s">
        <v>2247</v>
      </c>
      <c r="H79" s="2068" t="s">
        <v>2212</v>
      </c>
      <c r="I79" s="2069"/>
      <c r="J79" s="1977"/>
      <c r="K79" s="1977"/>
      <c r="L79" s="1977"/>
      <c r="M79" s="1977"/>
      <c r="N79" s="1978"/>
      <c r="O79" s="1965"/>
      <c r="P79" s="2623">
        <v>13</v>
      </c>
      <c r="Q79" s="2626" t="s">
        <v>2246</v>
      </c>
      <c r="R79" s="1975" t="s">
        <v>2212</v>
      </c>
      <c r="S79" s="1976"/>
      <c r="T79" s="2118"/>
      <c r="U79" s="2118"/>
      <c r="V79" s="2118"/>
      <c r="W79" s="2118"/>
      <c r="X79" s="2119"/>
      <c r="Y79" s="1975" t="s">
        <v>2212</v>
      </c>
      <c r="Z79" s="1976"/>
      <c r="AA79" s="2118"/>
      <c r="AB79" s="2118"/>
      <c r="AC79" s="2118"/>
      <c r="AD79" s="2118"/>
      <c r="AE79" s="2119"/>
      <c r="AF79" s="1965"/>
      <c r="AG79" s="2623">
        <v>13</v>
      </c>
      <c r="AH79" s="2702" t="s">
        <v>2246</v>
      </c>
      <c r="AI79" s="1975" t="s">
        <v>2212</v>
      </c>
      <c r="AJ79" s="1976"/>
      <c r="AK79" s="1977"/>
      <c r="AL79" s="1977"/>
      <c r="AM79" s="1977"/>
      <c r="AN79" s="1977"/>
      <c r="AO79" s="1977"/>
      <c r="AP79" s="1975" t="s">
        <v>2212</v>
      </c>
      <c r="AQ79" s="1976"/>
      <c r="AR79" s="1977"/>
      <c r="AS79" s="1977"/>
      <c r="AT79" s="1977"/>
      <c r="AU79" s="1977"/>
      <c r="AV79" s="1978"/>
      <c r="AW79" s="1965"/>
      <c r="AX79" s="1965"/>
      <c r="AY79" s="1971"/>
    </row>
    <row r="80" spans="1:51" s="1950" customFormat="1" ht="11.25" customHeight="1">
      <c r="A80" s="2117"/>
      <c r="B80" s="2693"/>
      <c r="C80" s="2696"/>
      <c r="D80" s="2681"/>
      <c r="E80" s="2638"/>
      <c r="F80" s="2638"/>
      <c r="G80" s="2698"/>
      <c r="H80" s="2068" t="s">
        <v>1729</v>
      </c>
      <c r="I80" s="2069"/>
      <c r="J80" s="2069"/>
      <c r="K80" s="2069"/>
      <c r="L80" s="2069"/>
      <c r="M80" s="2069"/>
      <c r="N80" s="2070"/>
      <c r="O80" s="1965"/>
      <c r="P80" s="2624"/>
      <c r="Q80" s="2627"/>
      <c r="R80" s="1975" t="s">
        <v>1729</v>
      </c>
      <c r="S80" s="1976"/>
      <c r="T80" s="2118"/>
      <c r="U80" s="2118"/>
      <c r="V80" s="2118"/>
      <c r="W80" s="2118"/>
      <c r="X80" s="2119"/>
      <c r="Y80" s="1975" t="s">
        <v>1729</v>
      </c>
      <c r="Z80" s="1976"/>
      <c r="AA80" s="2118"/>
      <c r="AB80" s="2118"/>
      <c r="AC80" s="2118"/>
      <c r="AD80" s="2118"/>
      <c r="AE80" s="2119"/>
      <c r="AF80" s="1965"/>
      <c r="AG80" s="2624"/>
      <c r="AH80" s="2703"/>
      <c r="AI80" s="1975" t="s">
        <v>1729</v>
      </c>
      <c r="AJ80" s="1976"/>
      <c r="AK80" s="1977"/>
      <c r="AL80" s="1977"/>
      <c r="AM80" s="1977"/>
      <c r="AN80" s="1977"/>
      <c r="AO80" s="1977"/>
      <c r="AP80" s="1975" t="s">
        <v>1729</v>
      </c>
      <c r="AQ80" s="1976"/>
      <c r="AR80" s="1977"/>
      <c r="AS80" s="1977"/>
      <c r="AT80" s="1977"/>
      <c r="AU80" s="1977"/>
      <c r="AV80" s="1978"/>
      <c r="AW80" s="1965"/>
      <c r="AX80" s="1965"/>
      <c r="AY80" s="1971"/>
    </row>
    <row r="81" spans="1:51" s="1950" customFormat="1" ht="11.25" customHeight="1">
      <c r="A81" s="2117"/>
      <c r="B81" s="2693"/>
      <c r="C81" s="2696"/>
      <c r="D81" s="2681" t="s">
        <v>2243</v>
      </c>
      <c r="E81" s="2638"/>
      <c r="F81" s="2638"/>
      <c r="G81" s="2698"/>
      <c r="H81" s="2068" t="s">
        <v>1733</v>
      </c>
      <c r="I81" s="2069"/>
      <c r="J81" s="2069"/>
      <c r="K81" s="2069"/>
      <c r="L81" s="2069"/>
      <c r="M81" s="2069"/>
      <c r="N81" s="2070"/>
      <c r="O81" s="1965"/>
      <c r="P81" s="2624"/>
      <c r="Q81" s="2627"/>
      <c r="R81" s="1975" t="s">
        <v>1733</v>
      </c>
      <c r="S81" s="1976"/>
      <c r="T81" s="2118"/>
      <c r="U81" s="2118"/>
      <c r="V81" s="2118"/>
      <c r="W81" s="2118"/>
      <c r="X81" s="2119"/>
      <c r="Y81" s="1975" t="s">
        <v>1733</v>
      </c>
      <c r="Z81" s="1976"/>
      <c r="AA81" s="2118"/>
      <c r="AB81" s="2118"/>
      <c r="AC81" s="2118"/>
      <c r="AD81" s="2118"/>
      <c r="AE81" s="2119"/>
      <c r="AF81" s="1965"/>
      <c r="AG81" s="2624"/>
      <c r="AH81" s="2703"/>
      <c r="AI81" s="1975" t="s">
        <v>1733</v>
      </c>
      <c r="AJ81" s="1976"/>
      <c r="AK81" s="1977"/>
      <c r="AL81" s="1977"/>
      <c r="AM81" s="1977"/>
      <c r="AN81" s="1977"/>
      <c r="AO81" s="1977"/>
      <c r="AP81" s="1975" t="s">
        <v>1733</v>
      </c>
      <c r="AQ81" s="1976"/>
      <c r="AR81" s="1977"/>
      <c r="AS81" s="1977"/>
      <c r="AT81" s="1977"/>
      <c r="AU81" s="1977"/>
      <c r="AV81" s="1978"/>
      <c r="AW81" s="1965"/>
      <c r="AX81" s="1965"/>
      <c r="AY81" s="1971"/>
    </row>
    <row r="82" spans="1:51" s="1950" customFormat="1" ht="11.25" customHeight="1">
      <c r="A82" s="2117"/>
      <c r="B82" s="2699"/>
      <c r="C82" s="2700"/>
      <c r="D82" s="2681"/>
      <c r="E82" s="2685"/>
      <c r="F82" s="2685"/>
      <c r="G82" s="2701"/>
      <c r="H82" s="2068" t="s">
        <v>1737</v>
      </c>
      <c r="I82" s="2069"/>
      <c r="J82" s="2069"/>
      <c r="K82" s="2069"/>
      <c r="L82" s="2069"/>
      <c r="M82" s="2069"/>
      <c r="N82" s="2070"/>
      <c r="O82" s="1965"/>
      <c r="P82" s="2639"/>
      <c r="Q82" s="2640"/>
      <c r="R82" s="1975" t="s">
        <v>1737</v>
      </c>
      <c r="S82" s="1976"/>
      <c r="T82" s="2118"/>
      <c r="U82" s="2118"/>
      <c r="V82" s="2118"/>
      <c r="W82" s="2118"/>
      <c r="X82" s="2119"/>
      <c r="Y82" s="1975" t="s">
        <v>1737</v>
      </c>
      <c r="Z82" s="1976"/>
      <c r="AA82" s="2118"/>
      <c r="AB82" s="2118"/>
      <c r="AC82" s="2118"/>
      <c r="AD82" s="2118"/>
      <c r="AE82" s="2119"/>
      <c r="AF82" s="1965"/>
      <c r="AG82" s="2639"/>
      <c r="AH82" s="2704"/>
      <c r="AI82" s="1975" t="s">
        <v>1737</v>
      </c>
      <c r="AJ82" s="1976"/>
      <c r="AK82" s="1977"/>
      <c r="AL82" s="1977"/>
      <c r="AM82" s="1977"/>
      <c r="AN82" s="1977"/>
      <c r="AO82" s="1977"/>
      <c r="AP82" s="1975" t="s">
        <v>1737</v>
      </c>
      <c r="AQ82" s="1976"/>
      <c r="AR82" s="1977"/>
      <c r="AS82" s="1977"/>
      <c r="AT82" s="1977"/>
      <c r="AU82" s="1977"/>
      <c r="AV82" s="1978"/>
      <c r="AW82" s="1965"/>
      <c r="AX82" s="1965"/>
      <c r="AY82" s="1971"/>
    </row>
    <row r="83" spans="1:51" s="1950" customFormat="1" ht="11.25">
      <c r="A83" s="2117"/>
      <c r="B83" s="2692">
        <v>14</v>
      </c>
      <c r="C83" s="2695" t="s">
        <v>2267</v>
      </c>
      <c r="D83" s="2681" t="s">
        <v>2235</v>
      </c>
      <c r="E83" s="2629" t="s">
        <v>1707</v>
      </c>
      <c r="F83" s="2629" t="s">
        <v>2260</v>
      </c>
      <c r="G83" s="2629" t="s">
        <v>2247</v>
      </c>
      <c r="H83" s="2068" t="s">
        <v>2212</v>
      </c>
      <c r="I83" s="2069"/>
      <c r="J83" s="1977"/>
      <c r="K83" s="1977"/>
      <c r="L83" s="1977"/>
      <c r="M83" s="1977"/>
      <c r="N83" s="1978"/>
      <c r="O83" s="1965"/>
      <c r="P83" s="2623">
        <v>14</v>
      </c>
      <c r="Q83" s="2626" t="s">
        <v>2267</v>
      </c>
      <c r="R83" s="1975" t="s">
        <v>2212</v>
      </c>
      <c r="S83" s="1976"/>
      <c r="T83" s="2118"/>
      <c r="U83" s="2118"/>
      <c r="V83" s="2118"/>
      <c r="W83" s="2118"/>
      <c r="X83" s="2119"/>
      <c r="Y83" s="1975" t="s">
        <v>2212</v>
      </c>
      <c r="Z83" s="1976"/>
      <c r="AA83" s="2118"/>
      <c r="AB83" s="2118"/>
      <c r="AC83" s="2118"/>
      <c r="AD83" s="2118"/>
      <c r="AE83" s="2119"/>
      <c r="AF83" s="1965"/>
      <c r="AG83" s="2623">
        <v>14</v>
      </c>
      <c r="AH83" s="2702" t="s">
        <v>2267</v>
      </c>
      <c r="AI83" s="1975" t="s">
        <v>2212</v>
      </c>
      <c r="AJ83" s="1976"/>
      <c r="AK83" s="1977"/>
      <c r="AL83" s="1977"/>
      <c r="AM83" s="1977"/>
      <c r="AN83" s="1977"/>
      <c r="AO83" s="1977"/>
      <c r="AP83" s="1975" t="s">
        <v>2212</v>
      </c>
      <c r="AQ83" s="1976"/>
      <c r="AR83" s="1977"/>
      <c r="AS83" s="1977"/>
      <c r="AT83" s="1977"/>
      <c r="AU83" s="1977"/>
      <c r="AV83" s="1978"/>
      <c r="AW83" s="1965"/>
      <c r="AX83" s="1965"/>
      <c r="AY83" s="1971"/>
    </row>
    <row r="84" spans="1:51" s="1950" customFormat="1" ht="11.25" customHeight="1">
      <c r="A84" s="2117"/>
      <c r="B84" s="2693"/>
      <c r="C84" s="2696"/>
      <c r="D84" s="2681"/>
      <c r="E84" s="2638"/>
      <c r="F84" s="2638"/>
      <c r="G84" s="2698"/>
      <c r="H84" s="2068" t="s">
        <v>1729</v>
      </c>
      <c r="I84" s="2069"/>
      <c r="J84" s="2069"/>
      <c r="K84" s="2069"/>
      <c r="L84" s="2069"/>
      <c r="M84" s="2069"/>
      <c r="N84" s="2070"/>
      <c r="O84" s="1965"/>
      <c r="P84" s="2624"/>
      <c r="Q84" s="2627"/>
      <c r="R84" s="1975" t="s">
        <v>1729</v>
      </c>
      <c r="S84" s="1976"/>
      <c r="T84" s="2118"/>
      <c r="U84" s="2118"/>
      <c r="V84" s="2118"/>
      <c r="W84" s="2118"/>
      <c r="X84" s="2119"/>
      <c r="Y84" s="1975" t="s">
        <v>1729</v>
      </c>
      <c r="Z84" s="1976"/>
      <c r="AA84" s="2118"/>
      <c r="AB84" s="2118"/>
      <c r="AC84" s="2118"/>
      <c r="AD84" s="2118"/>
      <c r="AE84" s="2119"/>
      <c r="AF84" s="1965"/>
      <c r="AG84" s="2624"/>
      <c r="AH84" s="2703"/>
      <c r="AI84" s="1975" t="s">
        <v>1729</v>
      </c>
      <c r="AJ84" s="1976"/>
      <c r="AK84" s="1977"/>
      <c r="AL84" s="1977"/>
      <c r="AM84" s="1977"/>
      <c r="AN84" s="1977"/>
      <c r="AO84" s="1977"/>
      <c r="AP84" s="1975" t="s">
        <v>1729</v>
      </c>
      <c r="AQ84" s="1976"/>
      <c r="AR84" s="1977"/>
      <c r="AS84" s="1977"/>
      <c r="AT84" s="1977"/>
      <c r="AU84" s="1977"/>
      <c r="AV84" s="1978"/>
      <c r="AW84" s="1965"/>
      <c r="AX84" s="1965"/>
      <c r="AY84" s="1971"/>
    </row>
    <row r="85" spans="1:51" s="1950" customFormat="1" ht="11.25" customHeight="1">
      <c r="A85" s="2117"/>
      <c r="B85" s="2693"/>
      <c r="C85" s="2696"/>
      <c r="D85" s="2681" t="s">
        <v>2249</v>
      </c>
      <c r="E85" s="2638"/>
      <c r="F85" s="2638"/>
      <c r="G85" s="2698"/>
      <c r="H85" s="2068" t="s">
        <v>1733</v>
      </c>
      <c r="I85" s="2069"/>
      <c r="J85" s="2069"/>
      <c r="K85" s="2069"/>
      <c r="L85" s="2069"/>
      <c r="M85" s="2069"/>
      <c r="N85" s="2070"/>
      <c r="O85" s="1965"/>
      <c r="P85" s="2624"/>
      <c r="Q85" s="2627"/>
      <c r="R85" s="1975" t="s">
        <v>1733</v>
      </c>
      <c r="S85" s="1976"/>
      <c r="T85" s="2118"/>
      <c r="U85" s="2118"/>
      <c r="V85" s="2118"/>
      <c r="W85" s="2118"/>
      <c r="X85" s="2119"/>
      <c r="Y85" s="1975" t="s">
        <v>1733</v>
      </c>
      <c r="Z85" s="1976"/>
      <c r="AA85" s="2118"/>
      <c r="AB85" s="2118"/>
      <c r="AC85" s="2118"/>
      <c r="AD85" s="2118"/>
      <c r="AE85" s="2119"/>
      <c r="AF85" s="1965"/>
      <c r="AG85" s="2624"/>
      <c r="AH85" s="2703"/>
      <c r="AI85" s="1975" t="s">
        <v>1733</v>
      </c>
      <c r="AJ85" s="1976"/>
      <c r="AK85" s="1977"/>
      <c r="AL85" s="1977"/>
      <c r="AM85" s="1977"/>
      <c r="AN85" s="1977"/>
      <c r="AO85" s="1977"/>
      <c r="AP85" s="1975" t="s">
        <v>1733</v>
      </c>
      <c r="AQ85" s="1976"/>
      <c r="AR85" s="1977"/>
      <c r="AS85" s="1977"/>
      <c r="AT85" s="1977"/>
      <c r="AU85" s="1977"/>
      <c r="AV85" s="1978"/>
      <c r="AW85" s="1965"/>
      <c r="AX85" s="1965"/>
      <c r="AY85" s="1971"/>
    </row>
    <row r="86" spans="1:51" s="1950" customFormat="1" ht="11.25" customHeight="1">
      <c r="A86" s="2117"/>
      <c r="B86" s="2699"/>
      <c r="C86" s="2700"/>
      <c r="D86" s="2681"/>
      <c r="E86" s="2685"/>
      <c r="F86" s="2685"/>
      <c r="G86" s="2701"/>
      <c r="H86" s="2068" t="s">
        <v>1737</v>
      </c>
      <c r="I86" s="2069"/>
      <c r="J86" s="2069"/>
      <c r="K86" s="2069"/>
      <c r="L86" s="2069"/>
      <c r="M86" s="2069"/>
      <c r="N86" s="2070"/>
      <c r="O86" s="1965"/>
      <c r="P86" s="2639"/>
      <c r="Q86" s="2640"/>
      <c r="R86" s="1975" t="s">
        <v>1737</v>
      </c>
      <c r="S86" s="1976"/>
      <c r="T86" s="2118"/>
      <c r="U86" s="2118"/>
      <c r="V86" s="2118"/>
      <c r="W86" s="2118"/>
      <c r="X86" s="2119"/>
      <c r="Y86" s="1975" t="s">
        <v>1737</v>
      </c>
      <c r="Z86" s="1976"/>
      <c r="AA86" s="2118"/>
      <c r="AB86" s="2118"/>
      <c r="AC86" s="2118"/>
      <c r="AD86" s="2118"/>
      <c r="AE86" s="2119"/>
      <c r="AF86" s="1965"/>
      <c r="AG86" s="2639"/>
      <c r="AH86" s="2704"/>
      <c r="AI86" s="1975" t="s">
        <v>1737</v>
      </c>
      <c r="AJ86" s="1976"/>
      <c r="AK86" s="1977"/>
      <c r="AL86" s="1977"/>
      <c r="AM86" s="1977"/>
      <c r="AN86" s="1977"/>
      <c r="AO86" s="1977"/>
      <c r="AP86" s="1975" t="s">
        <v>1737</v>
      </c>
      <c r="AQ86" s="1976"/>
      <c r="AR86" s="1977"/>
      <c r="AS86" s="1977"/>
      <c r="AT86" s="1977"/>
      <c r="AU86" s="1977"/>
      <c r="AV86" s="1978"/>
      <c r="AW86" s="1965"/>
      <c r="AX86" s="1965"/>
      <c r="AY86" s="1971"/>
    </row>
    <row r="87" spans="1:51" s="1950" customFormat="1" ht="11.25" customHeight="1">
      <c r="A87" s="2117"/>
      <c r="B87" s="2692">
        <v>18</v>
      </c>
      <c r="C87" s="2695" t="s">
        <v>2276</v>
      </c>
      <c r="D87" s="2681" t="s">
        <v>2235</v>
      </c>
      <c r="E87" s="2629" t="s">
        <v>1707</v>
      </c>
      <c r="F87" s="2629" t="s">
        <v>2277</v>
      </c>
      <c r="G87" s="2629" t="s">
        <v>2247</v>
      </c>
      <c r="H87" s="2068" t="s">
        <v>2212</v>
      </c>
      <c r="I87" s="2069"/>
      <c r="J87" s="1977"/>
      <c r="K87" s="1977"/>
      <c r="L87" s="1977"/>
      <c r="M87" s="1977"/>
      <c r="N87" s="1978"/>
      <c r="O87" s="1965"/>
      <c r="P87" s="2623">
        <v>18</v>
      </c>
      <c r="Q87" s="2626" t="s">
        <v>2276</v>
      </c>
      <c r="R87" s="1975" t="s">
        <v>2212</v>
      </c>
      <c r="S87" s="1976"/>
      <c r="T87" s="2118"/>
      <c r="U87" s="2118"/>
      <c r="V87" s="2118"/>
      <c r="W87" s="2118"/>
      <c r="X87" s="2119"/>
      <c r="Y87" s="1975" t="s">
        <v>2212</v>
      </c>
      <c r="Z87" s="1976"/>
      <c r="AA87" s="2118"/>
      <c r="AB87" s="2118"/>
      <c r="AC87" s="2118"/>
      <c r="AD87" s="2118"/>
      <c r="AE87" s="2119"/>
      <c r="AF87" s="1965"/>
      <c r="AG87" s="2623">
        <v>18</v>
      </c>
      <c r="AH87" s="2702" t="s">
        <v>2276</v>
      </c>
      <c r="AI87" s="1975" t="s">
        <v>2212</v>
      </c>
      <c r="AJ87" s="1976"/>
      <c r="AK87" s="1977"/>
      <c r="AL87" s="1977"/>
      <c r="AM87" s="1977"/>
      <c r="AN87" s="1977"/>
      <c r="AO87" s="1977"/>
      <c r="AP87" s="1975" t="s">
        <v>2212</v>
      </c>
      <c r="AQ87" s="1976"/>
      <c r="AR87" s="1977"/>
      <c r="AS87" s="1977"/>
      <c r="AT87" s="1977"/>
      <c r="AU87" s="1977"/>
      <c r="AV87" s="1978"/>
      <c r="AW87" s="1965"/>
      <c r="AX87" s="1965"/>
      <c r="AY87" s="1971"/>
    </row>
    <row r="88" spans="1:51" s="1950" customFormat="1" ht="11.25" customHeight="1">
      <c r="A88" s="2117"/>
      <c r="B88" s="2693"/>
      <c r="C88" s="2696"/>
      <c r="D88" s="2681"/>
      <c r="E88" s="2638"/>
      <c r="F88" s="2638"/>
      <c r="G88" s="2698"/>
      <c r="H88" s="2068" t="s">
        <v>1729</v>
      </c>
      <c r="I88" s="2069"/>
      <c r="J88" s="2069"/>
      <c r="K88" s="2069"/>
      <c r="L88" s="2069"/>
      <c r="M88" s="2069"/>
      <c r="N88" s="2070"/>
      <c r="O88" s="1965"/>
      <c r="P88" s="2624"/>
      <c r="Q88" s="2627"/>
      <c r="R88" s="1975" t="s">
        <v>1729</v>
      </c>
      <c r="S88" s="1976"/>
      <c r="T88" s="2118"/>
      <c r="U88" s="2118"/>
      <c r="V88" s="2118"/>
      <c r="W88" s="2118"/>
      <c r="X88" s="2119"/>
      <c r="Y88" s="1975" t="s">
        <v>1729</v>
      </c>
      <c r="Z88" s="1976"/>
      <c r="AA88" s="2118"/>
      <c r="AB88" s="2118"/>
      <c r="AC88" s="2118"/>
      <c r="AD88" s="2118"/>
      <c r="AE88" s="2119"/>
      <c r="AF88" s="1965"/>
      <c r="AG88" s="2624"/>
      <c r="AH88" s="2703"/>
      <c r="AI88" s="1975" t="s">
        <v>1729</v>
      </c>
      <c r="AJ88" s="1976"/>
      <c r="AK88" s="1977"/>
      <c r="AL88" s="1977"/>
      <c r="AM88" s="1977"/>
      <c r="AN88" s="1977"/>
      <c r="AO88" s="1977"/>
      <c r="AP88" s="1975" t="s">
        <v>1729</v>
      </c>
      <c r="AQ88" s="1976"/>
      <c r="AR88" s="1977"/>
      <c r="AS88" s="1977"/>
      <c r="AT88" s="1977"/>
      <c r="AU88" s="1977"/>
      <c r="AV88" s="1978"/>
      <c r="AW88" s="1965"/>
      <c r="AX88" s="1965"/>
      <c r="AY88" s="1971"/>
    </row>
    <row r="89" spans="1:51" s="1950" customFormat="1" ht="11.25" customHeight="1">
      <c r="A89" s="2117"/>
      <c r="B89" s="2693"/>
      <c r="C89" s="2696"/>
      <c r="D89" s="2681" t="s">
        <v>2249</v>
      </c>
      <c r="E89" s="2638"/>
      <c r="F89" s="2638"/>
      <c r="G89" s="2698"/>
      <c r="H89" s="2068" t="s">
        <v>1733</v>
      </c>
      <c r="I89" s="2069"/>
      <c r="J89" s="2069"/>
      <c r="K89" s="2069"/>
      <c r="L89" s="2069"/>
      <c r="M89" s="2069"/>
      <c r="N89" s="2070"/>
      <c r="O89" s="1965"/>
      <c r="P89" s="2624"/>
      <c r="Q89" s="2627"/>
      <c r="R89" s="1975" t="s">
        <v>1733</v>
      </c>
      <c r="S89" s="1976"/>
      <c r="T89" s="2118"/>
      <c r="U89" s="2118"/>
      <c r="V89" s="2118"/>
      <c r="W89" s="2118"/>
      <c r="X89" s="2119"/>
      <c r="Y89" s="1975" t="s">
        <v>1733</v>
      </c>
      <c r="Z89" s="1976"/>
      <c r="AA89" s="2118"/>
      <c r="AB89" s="2118"/>
      <c r="AC89" s="2118"/>
      <c r="AD89" s="2118"/>
      <c r="AE89" s="2119"/>
      <c r="AF89" s="1965"/>
      <c r="AG89" s="2624"/>
      <c r="AH89" s="2703"/>
      <c r="AI89" s="1975" t="s">
        <v>1733</v>
      </c>
      <c r="AJ89" s="1976"/>
      <c r="AK89" s="1977"/>
      <c r="AL89" s="1977"/>
      <c r="AM89" s="1977"/>
      <c r="AN89" s="1977"/>
      <c r="AO89" s="1977"/>
      <c r="AP89" s="1975" t="s">
        <v>1733</v>
      </c>
      <c r="AQ89" s="1976"/>
      <c r="AR89" s="1977"/>
      <c r="AS89" s="1977"/>
      <c r="AT89" s="1977"/>
      <c r="AU89" s="1977"/>
      <c r="AV89" s="1978"/>
      <c r="AW89" s="1965"/>
      <c r="AX89" s="1965"/>
      <c r="AY89" s="1971"/>
    </row>
    <row r="90" spans="1:51" s="1950" customFormat="1" ht="11.25" customHeight="1">
      <c r="A90" s="2117"/>
      <c r="B90" s="2699"/>
      <c r="C90" s="2700"/>
      <c r="D90" s="2681"/>
      <c r="E90" s="2685"/>
      <c r="F90" s="2685"/>
      <c r="G90" s="2701"/>
      <c r="H90" s="2068" t="s">
        <v>1737</v>
      </c>
      <c r="I90" s="2069"/>
      <c r="J90" s="2069"/>
      <c r="K90" s="2069"/>
      <c r="L90" s="2069"/>
      <c r="M90" s="2069"/>
      <c r="N90" s="2070"/>
      <c r="O90" s="1965"/>
      <c r="P90" s="2639"/>
      <c r="Q90" s="2640"/>
      <c r="R90" s="1975" t="s">
        <v>1737</v>
      </c>
      <c r="S90" s="1976"/>
      <c r="T90" s="2118"/>
      <c r="U90" s="2118"/>
      <c r="V90" s="2118"/>
      <c r="W90" s="2118"/>
      <c r="X90" s="2119"/>
      <c r="Y90" s="1975" t="s">
        <v>1737</v>
      </c>
      <c r="Z90" s="1976"/>
      <c r="AA90" s="2118"/>
      <c r="AB90" s="2118"/>
      <c r="AC90" s="2118"/>
      <c r="AD90" s="2118"/>
      <c r="AE90" s="2119"/>
      <c r="AF90" s="1965"/>
      <c r="AG90" s="2639"/>
      <c r="AH90" s="2704"/>
      <c r="AI90" s="1975" t="s">
        <v>1737</v>
      </c>
      <c r="AJ90" s="1976"/>
      <c r="AK90" s="1977"/>
      <c r="AL90" s="1977"/>
      <c r="AM90" s="1977"/>
      <c r="AN90" s="1977"/>
      <c r="AO90" s="1977"/>
      <c r="AP90" s="1975" t="s">
        <v>1737</v>
      </c>
      <c r="AQ90" s="1976"/>
      <c r="AR90" s="1977"/>
      <c r="AS90" s="1977"/>
      <c r="AT90" s="1977"/>
      <c r="AU90" s="1977"/>
      <c r="AV90" s="1978"/>
      <c r="AW90" s="1965"/>
      <c r="AX90" s="1965"/>
      <c r="AY90" s="1971"/>
    </row>
    <row r="91" spans="1:51" s="1950" customFormat="1" ht="11.25" customHeight="1">
      <c r="A91" s="2117"/>
      <c r="B91" s="2692">
        <v>21</v>
      </c>
      <c r="C91" s="2695" t="s">
        <v>2301</v>
      </c>
      <c r="D91" s="2681" t="s">
        <v>2235</v>
      </c>
      <c r="E91" s="2629" t="s">
        <v>1707</v>
      </c>
      <c r="F91" s="2629" t="s">
        <v>2237</v>
      </c>
      <c r="G91" s="2629" t="s">
        <v>2280</v>
      </c>
      <c r="H91" s="2068" t="s">
        <v>2212</v>
      </c>
      <c r="I91" s="2069"/>
      <c r="J91" s="1977"/>
      <c r="K91" s="1977"/>
      <c r="L91" s="1977"/>
      <c r="M91" s="1977"/>
      <c r="N91" s="1978"/>
      <c r="O91" s="1965"/>
      <c r="P91" s="2623">
        <v>21</v>
      </c>
      <c r="Q91" s="2626" t="s">
        <v>2301</v>
      </c>
      <c r="R91" s="1975" t="s">
        <v>2212</v>
      </c>
      <c r="S91" s="1976"/>
      <c r="T91" s="2118"/>
      <c r="U91" s="2118"/>
      <c r="V91" s="2118"/>
      <c r="W91" s="2118"/>
      <c r="X91" s="2119"/>
      <c r="Y91" s="1975" t="s">
        <v>2212</v>
      </c>
      <c r="Z91" s="1976"/>
      <c r="AA91" s="2118"/>
      <c r="AB91" s="2118"/>
      <c r="AC91" s="2118"/>
      <c r="AD91" s="2118"/>
      <c r="AE91" s="2119"/>
      <c r="AF91" s="1965"/>
      <c r="AG91" s="2623">
        <v>21</v>
      </c>
      <c r="AH91" s="2702" t="s">
        <v>2301</v>
      </c>
      <c r="AI91" s="1975" t="s">
        <v>2212</v>
      </c>
      <c r="AJ91" s="1976"/>
      <c r="AK91" s="1977"/>
      <c r="AL91" s="1977"/>
      <c r="AM91" s="1977"/>
      <c r="AN91" s="1977"/>
      <c r="AO91" s="1977"/>
      <c r="AP91" s="1975" t="s">
        <v>2212</v>
      </c>
      <c r="AQ91" s="1976"/>
      <c r="AR91" s="1977"/>
      <c r="AS91" s="1977"/>
      <c r="AT91" s="1977"/>
      <c r="AU91" s="1977"/>
      <c r="AV91" s="1978"/>
      <c r="AW91" s="1965"/>
      <c r="AX91" s="1965"/>
      <c r="AY91" s="1971"/>
    </row>
    <row r="92" spans="1:51" s="1950" customFormat="1" ht="11.25" customHeight="1">
      <c r="A92" s="2117"/>
      <c r="B92" s="2693"/>
      <c r="C92" s="2696"/>
      <c r="D92" s="2681"/>
      <c r="E92" s="2638"/>
      <c r="F92" s="2638"/>
      <c r="G92" s="2698"/>
      <c r="H92" s="2068" t="s">
        <v>1729</v>
      </c>
      <c r="I92" s="2069"/>
      <c r="J92" s="2069"/>
      <c r="K92" s="2069"/>
      <c r="L92" s="2069"/>
      <c r="M92" s="2069"/>
      <c r="N92" s="2070"/>
      <c r="O92" s="1965"/>
      <c r="P92" s="2624"/>
      <c r="Q92" s="2627"/>
      <c r="R92" s="1975" t="s">
        <v>1729</v>
      </c>
      <c r="S92" s="1976"/>
      <c r="T92" s="2118"/>
      <c r="U92" s="2118"/>
      <c r="V92" s="2118"/>
      <c r="W92" s="2118"/>
      <c r="X92" s="2119"/>
      <c r="Y92" s="1975" t="s">
        <v>1729</v>
      </c>
      <c r="Z92" s="1976"/>
      <c r="AA92" s="2118"/>
      <c r="AB92" s="2118"/>
      <c r="AC92" s="2118"/>
      <c r="AD92" s="2118"/>
      <c r="AE92" s="2119"/>
      <c r="AF92" s="1965"/>
      <c r="AG92" s="2624"/>
      <c r="AH92" s="2703"/>
      <c r="AI92" s="1975" t="s">
        <v>1729</v>
      </c>
      <c r="AJ92" s="1976"/>
      <c r="AK92" s="1977"/>
      <c r="AL92" s="1977"/>
      <c r="AM92" s="1977"/>
      <c r="AN92" s="1977"/>
      <c r="AO92" s="1977"/>
      <c r="AP92" s="1975" t="s">
        <v>1729</v>
      </c>
      <c r="AQ92" s="1976"/>
      <c r="AR92" s="1977"/>
      <c r="AS92" s="1977"/>
      <c r="AT92" s="1977"/>
      <c r="AU92" s="1977"/>
      <c r="AV92" s="1978"/>
      <c r="AW92" s="1965"/>
      <c r="AX92" s="1965"/>
      <c r="AY92" s="1971"/>
    </row>
    <row r="93" spans="1:51" s="1950" customFormat="1" ht="11.25" customHeight="1">
      <c r="A93" s="2117"/>
      <c r="B93" s="2693"/>
      <c r="C93" s="2696"/>
      <c r="D93" s="2681" t="s">
        <v>2249</v>
      </c>
      <c r="E93" s="2638"/>
      <c r="F93" s="2638"/>
      <c r="G93" s="2698"/>
      <c r="H93" s="2068" t="s">
        <v>1733</v>
      </c>
      <c r="I93" s="2069"/>
      <c r="J93" s="2069"/>
      <c r="K93" s="2069"/>
      <c r="L93" s="2069"/>
      <c r="M93" s="2069"/>
      <c r="N93" s="2070"/>
      <c r="O93" s="1965"/>
      <c r="P93" s="2624"/>
      <c r="Q93" s="2627"/>
      <c r="R93" s="1975" t="s">
        <v>1733</v>
      </c>
      <c r="S93" s="1976"/>
      <c r="T93" s="2118"/>
      <c r="U93" s="2118"/>
      <c r="V93" s="2118"/>
      <c r="W93" s="2118"/>
      <c r="X93" s="2119"/>
      <c r="Y93" s="1975" t="s">
        <v>1733</v>
      </c>
      <c r="Z93" s="1976"/>
      <c r="AA93" s="2118"/>
      <c r="AB93" s="2118"/>
      <c r="AC93" s="2118"/>
      <c r="AD93" s="2118"/>
      <c r="AE93" s="2119"/>
      <c r="AF93" s="1965"/>
      <c r="AG93" s="2624"/>
      <c r="AH93" s="2703"/>
      <c r="AI93" s="1975" t="s">
        <v>1733</v>
      </c>
      <c r="AJ93" s="1976"/>
      <c r="AK93" s="1977"/>
      <c r="AL93" s="1977"/>
      <c r="AM93" s="1977"/>
      <c r="AN93" s="1977"/>
      <c r="AO93" s="1977"/>
      <c r="AP93" s="1975" t="s">
        <v>1733</v>
      </c>
      <c r="AQ93" s="1976"/>
      <c r="AR93" s="1977"/>
      <c r="AS93" s="1977"/>
      <c r="AT93" s="1977"/>
      <c r="AU93" s="1977"/>
      <c r="AV93" s="1978"/>
      <c r="AW93" s="1965"/>
      <c r="AX93" s="1965"/>
      <c r="AY93" s="1971"/>
    </row>
    <row r="94" spans="1:51" s="1950" customFormat="1" ht="11.25" customHeight="1">
      <c r="A94" s="2117"/>
      <c r="B94" s="2699"/>
      <c r="C94" s="2700"/>
      <c r="D94" s="2681"/>
      <c r="E94" s="2685"/>
      <c r="F94" s="2685"/>
      <c r="G94" s="2701"/>
      <c r="H94" s="2068" t="s">
        <v>1737</v>
      </c>
      <c r="I94" s="2069"/>
      <c r="J94" s="2069"/>
      <c r="K94" s="2069"/>
      <c r="L94" s="2069"/>
      <c r="M94" s="2069"/>
      <c r="N94" s="2070"/>
      <c r="O94" s="1965"/>
      <c r="P94" s="2639"/>
      <c r="Q94" s="2640"/>
      <c r="R94" s="1975" t="s">
        <v>1737</v>
      </c>
      <c r="S94" s="1976"/>
      <c r="T94" s="2118"/>
      <c r="U94" s="2118"/>
      <c r="V94" s="2118"/>
      <c r="W94" s="2118"/>
      <c r="X94" s="2119"/>
      <c r="Y94" s="1975" t="s">
        <v>1737</v>
      </c>
      <c r="Z94" s="1976"/>
      <c r="AA94" s="2118"/>
      <c r="AB94" s="2118"/>
      <c r="AC94" s="2118"/>
      <c r="AD94" s="2118"/>
      <c r="AE94" s="2119"/>
      <c r="AF94" s="1965"/>
      <c r="AG94" s="2639"/>
      <c r="AH94" s="2704"/>
      <c r="AI94" s="1975" t="s">
        <v>1737</v>
      </c>
      <c r="AJ94" s="1976"/>
      <c r="AK94" s="1977"/>
      <c r="AL94" s="1977"/>
      <c r="AM94" s="1977"/>
      <c r="AN94" s="1977"/>
      <c r="AO94" s="1977"/>
      <c r="AP94" s="1975" t="s">
        <v>1737</v>
      </c>
      <c r="AQ94" s="1976"/>
      <c r="AR94" s="1977"/>
      <c r="AS94" s="1977"/>
      <c r="AT94" s="1977"/>
      <c r="AU94" s="1977"/>
      <c r="AV94" s="1978"/>
      <c r="AW94" s="1965"/>
      <c r="AX94" s="1965"/>
      <c r="AY94" s="1971"/>
    </row>
    <row r="95" spans="1:51" s="1950" customFormat="1" ht="11.25" customHeight="1">
      <c r="A95" s="2117"/>
      <c r="B95" s="2692">
        <v>22</v>
      </c>
      <c r="C95" s="2695" t="s">
        <v>2252</v>
      </c>
      <c r="D95" s="2681" t="s">
        <v>2235</v>
      </c>
      <c r="E95" s="2629" t="s">
        <v>1707</v>
      </c>
      <c r="F95" s="2629" t="s">
        <v>2237</v>
      </c>
      <c r="G95" s="2629" t="s">
        <v>2253</v>
      </c>
      <c r="H95" s="2068" t="s">
        <v>2212</v>
      </c>
      <c r="I95" s="2069"/>
      <c r="J95" s="1977"/>
      <c r="K95" s="1977"/>
      <c r="L95" s="1977"/>
      <c r="M95" s="1977"/>
      <c r="N95" s="1978"/>
      <c r="O95" s="1965"/>
      <c r="P95" s="2623">
        <v>22</v>
      </c>
      <c r="Q95" s="2626" t="s">
        <v>2252</v>
      </c>
      <c r="R95" s="1975" t="s">
        <v>2212</v>
      </c>
      <c r="S95" s="1976"/>
      <c r="T95" s="2118"/>
      <c r="U95" s="2118"/>
      <c r="V95" s="2118"/>
      <c r="W95" s="2118"/>
      <c r="X95" s="2119"/>
      <c r="Y95" s="1975" t="s">
        <v>2212</v>
      </c>
      <c r="Z95" s="1976"/>
      <c r="AA95" s="2118"/>
      <c r="AB95" s="2118"/>
      <c r="AC95" s="2118"/>
      <c r="AD95" s="2118"/>
      <c r="AE95" s="2119"/>
      <c r="AF95" s="1965"/>
      <c r="AG95" s="2623">
        <v>22</v>
      </c>
      <c r="AH95" s="2702" t="s">
        <v>2252</v>
      </c>
      <c r="AI95" s="1975" t="s">
        <v>2212</v>
      </c>
      <c r="AJ95" s="1976"/>
      <c r="AK95" s="1977"/>
      <c r="AL95" s="1977"/>
      <c r="AM95" s="1977"/>
      <c r="AN95" s="1977"/>
      <c r="AO95" s="1977"/>
      <c r="AP95" s="1975" t="s">
        <v>2212</v>
      </c>
      <c r="AQ95" s="1976"/>
      <c r="AR95" s="1977"/>
      <c r="AS95" s="1977"/>
      <c r="AT95" s="1977"/>
      <c r="AU95" s="1977"/>
      <c r="AV95" s="1978"/>
      <c r="AW95" s="1965"/>
      <c r="AX95" s="1965"/>
      <c r="AY95" s="1971"/>
    </row>
    <row r="96" spans="1:51" s="1950" customFormat="1" ht="11.25" customHeight="1">
      <c r="A96" s="2117"/>
      <c r="B96" s="2693"/>
      <c r="C96" s="2696"/>
      <c r="D96" s="2681"/>
      <c r="E96" s="2638"/>
      <c r="F96" s="2638"/>
      <c r="G96" s="2698"/>
      <c r="H96" s="2068" t="s">
        <v>1729</v>
      </c>
      <c r="I96" s="2069"/>
      <c r="J96" s="2069"/>
      <c r="K96" s="2069"/>
      <c r="L96" s="2069"/>
      <c r="M96" s="2069"/>
      <c r="N96" s="2070"/>
      <c r="O96" s="1965"/>
      <c r="P96" s="2624"/>
      <c r="Q96" s="2627"/>
      <c r="R96" s="1975" t="s">
        <v>1729</v>
      </c>
      <c r="S96" s="1976"/>
      <c r="T96" s="2118"/>
      <c r="U96" s="2118"/>
      <c r="V96" s="2118"/>
      <c r="W96" s="2118"/>
      <c r="X96" s="2119"/>
      <c r="Y96" s="1975" t="s">
        <v>1729</v>
      </c>
      <c r="Z96" s="1976"/>
      <c r="AA96" s="2118"/>
      <c r="AB96" s="2118"/>
      <c r="AC96" s="2118"/>
      <c r="AD96" s="2118"/>
      <c r="AE96" s="2119"/>
      <c r="AF96" s="1965"/>
      <c r="AG96" s="2624"/>
      <c r="AH96" s="2703"/>
      <c r="AI96" s="1975" t="s">
        <v>1729</v>
      </c>
      <c r="AJ96" s="1976"/>
      <c r="AK96" s="1977"/>
      <c r="AL96" s="1977"/>
      <c r="AM96" s="1977"/>
      <c r="AN96" s="1977"/>
      <c r="AO96" s="1977"/>
      <c r="AP96" s="1975" t="s">
        <v>1729</v>
      </c>
      <c r="AQ96" s="1976"/>
      <c r="AR96" s="1977"/>
      <c r="AS96" s="1977"/>
      <c r="AT96" s="1977"/>
      <c r="AU96" s="1977"/>
      <c r="AV96" s="1978"/>
      <c r="AW96" s="1965"/>
      <c r="AX96" s="1965"/>
      <c r="AY96" s="1971"/>
    </row>
    <row r="97" spans="1:51" s="1950" customFormat="1" ht="11.25" customHeight="1">
      <c r="A97" s="2117"/>
      <c r="B97" s="2693"/>
      <c r="C97" s="2696"/>
      <c r="D97" s="2681" t="s">
        <v>2249</v>
      </c>
      <c r="E97" s="2638"/>
      <c r="F97" s="2638"/>
      <c r="G97" s="2698"/>
      <c r="H97" s="2068" t="s">
        <v>1733</v>
      </c>
      <c r="I97" s="2069"/>
      <c r="J97" s="2069"/>
      <c r="K97" s="2069"/>
      <c r="L97" s="2069"/>
      <c r="M97" s="2069"/>
      <c r="N97" s="2070"/>
      <c r="O97" s="1965"/>
      <c r="P97" s="2624"/>
      <c r="Q97" s="2627"/>
      <c r="R97" s="1975" t="s">
        <v>1733</v>
      </c>
      <c r="S97" s="1976"/>
      <c r="T97" s="2118"/>
      <c r="U97" s="2118"/>
      <c r="V97" s="2118"/>
      <c r="W97" s="2118"/>
      <c r="X97" s="2119"/>
      <c r="Y97" s="1975" t="s">
        <v>1733</v>
      </c>
      <c r="Z97" s="1976"/>
      <c r="AA97" s="2118"/>
      <c r="AB97" s="2118"/>
      <c r="AC97" s="2118"/>
      <c r="AD97" s="2118"/>
      <c r="AE97" s="2119"/>
      <c r="AF97" s="1965"/>
      <c r="AG97" s="2624"/>
      <c r="AH97" s="2703"/>
      <c r="AI97" s="1975" t="s">
        <v>1733</v>
      </c>
      <c r="AJ97" s="1976"/>
      <c r="AK97" s="1977"/>
      <c r="AL97" s="1977"/>
      <c r="AM97" s="1977"/>
      <c r="AN97" s="1977"/>
      <c r="AO97" s="1977"/>
      <c r="AP97" s="1975" t="s">
        <v>1733</v>
      </c>
      <c r="AQ97" s="1976"/>
      <c r="AR97" s="1977"/>
      <c r="AS97" s="1977"/>
      <c r="AT97" s="1977"/>
      <c r="AU97" s="1977"/>
      <c r="AV97" s="1978"/>
      <c r="AW97" s="1965"/>
      <c r="AX97" s="1965"/>
      <c r="AY97" s="1971"/>
    </row>
    <row r="98" spans="1:51" s="1950" customFormat="1" ht="11.25" customHeight="1">
      <c r="A98" s="2117"/>
      <c r="B98" s="2699"/>
      <c r="C98" s="2700"/>
      <c r="D98" s="2681"/>
      <c r="E98" s="2685"/>
      <c r="F98" s="2685"/>
      <c r="G98" s="2701"/>
      <c r="H98" s="2068" t="s">
        <v>1737</v>
      </c>
      <c r="I98" s="2069"/>
      <c r="J98" s="2069"/>
      <c r="K98" s="2069"/>
      <c r="L98" s="2069"/>
      <c r="M98" s="2069"/>
      <c r="N98" s="2070"/>
      <c r="O98" s="1965"/>
      <c r="P98" s="2639"/>
      <c r="Q98" s="2640"/>
      <c r="R98" s="1975" t="s">
        <v>1737</v>
      </c>
      <c r="S98" s="1976"/>
      <c r="T98" s="2118"/>
      <c r="U98" s="2118"/>
      <c r="V98" s="2118"/>
      <c r="W98" s="2118"/>
      <c r="X98" s="2119"/>
      <c r="Y98" s="1975" t="s">
        <v>1737</v>
      </c>
      <c r="Z98" s="1976"/>
      <c r="AA98" s="2118"/>
      <c r="AB98" s="2118"/>
      <c r="AC98" s="2118"/>
      <c r="AD98" s="2118"/>
      <c r="AE98" s="2119"/>
      <c r="AF98" s="1965"/>
      <c r="AG98" s="2639"/>
      <c r="AH98" s="2704"/>
      <c r="AI98" s="1975" t="s">
        <v>1737</v>
      </c>
      <c r="AJ98" s="1976"/>
      <c r="AK98" s="1977"/>
      <c r="AL98" s="1977"/>
      <c r="AM98" s="1977"/>
      <c r="AN98" s="1977"/>
      <c r="AO98" s="1977"/>
      <c r="AP98" s="1975" t="s">
        <v>1737</v>
      </c>
      <c r="AQ98" s="1976"/>
      <c r="AR98" s="1977"/>
      <c r="AS98" s="1977"/>
      <c r="AT98" s="1977"/>
      <c r="AU98" s="1977"/>
      <c r="AV98" s="1978"/>
      <c r="AW98" s="1965"/>
      <c r="AX98" s="1965"/>
      <c r="AY98" s="1971"/>
    </row>
    <row r="99" spans="1:51" s="1950" customFormat="1" ht="11.25">
      <c r="A99" s="2117"/>
      <c r="B99" s="2692">
        <v>23</v>
      </c>
      <c r="C99" s="2695" t="s">
        <v>2269</v>
      </c>
      <c r="D99" s="2681" t="s">
        <v>2235</v>
      </c>
      <c r="E99" s="2629" t="s">
        <v>1707</v>
      </c>
      <c r="F99" s="2629" t="s">
        <v>2260</v>
      </c>
      <c r="G99" s="2629" t="s">
        <v>2247</v>
      </c>
      <c r="H99" s="2068" t="s">
        <v>2212</v>
      </c>
      <c r="I99" s="2069"/>
      <c r="J99" s="1977"/>
      <c r="K99" s="1977"/>
      <c r="L99" s="1977"/>
      <c r="M99" s="1977"/>
      <c r="N99" s="1978"/>
      <c r="O99" s="1965"/>
      <c r="P99" s="2623">
        <v>23</v>
      </c>
      <c r="Q99" s="2626" t="s">
        <v>2269</v>
      </c>
      <c r="R99" s="1975" t="s">
        <v>2212</v>
      </c>
      <c r="S99" s="1976"/>
      <c r="T99" s="2118"/>
      <c r="U99" s="2118"/>
      <c r="V99" s="2118"/>
      <c r="W99" s="2118"/>
      <c r="X99" s="2119"/>
      <c r="Y99" s="1975" t="s">
        <v>2212</v>
      </c>
      <c r="Z99" s="1976"/>
      <c r="AA99" s="2118"/>
      <c r="AB99" s="2118"/>
      <c r="AC99" s="2118"/>
      <c r="AD99" s="2118"/>
      <c r="AE99" s="2119"/>
      <c r="AF99" s="1965"/>
      <c r="AG99" s="2623">
        <v>23</v>
      </c>
      <c r="AH99" s="2702" t="s">
        <v>2269</v>
      </c>
      <c r="AI99" s="1975" t="s">
        <v>2212</v>
      </c>
      <c r="AJ99" s="1976"/>
      <c r="AK99" s="1977"/>
      <c r="AL99" s="1977"/>
      <c r="AM99" s="1977"/>
      <c r="AN99" s="1977"/>
      <c r="AO99" s="1977"/>
      <c r="AP99" s="1975" t="s">
        <v>2212</v>
      </c>
      <c r="AQ99" s="1976"/>
      <c r="AR99" s="1977"/>
      <c r="AS99" s="1977"/>
      <c r="AT99" s="1977"/>
      <c r="AU99" s="1977"/>
      <c r="AV99" s="1978"/>
      <c r="AW99" s="1965"/>
      <c r="AX99" s="1965"/>
      <c r="AY99" s="1971"/>
    </row>
    <row r="100" spans="1:51" s="1950" customFormat="1" ht="11.25" customHeight="1">
      <c r="A100" s="2117"/>
      <c r="B100" s="2693"/>
      <c r="C100" s="2696"/>
      <c r="D100" s="2681"/>
      <c r="E100" s="2638"/>
      <c r="F100" s="2638"/>
      <c r="G100" s="2698"/>
      <c r="H100" s="2068" t="s">
        <v>1729</v>
      </c>
      <c r="I100" s="2069"/>
      <c r="J100" s="2069"/>
      <c r="K100" s="2069"/>
      <c r="L100" s="2069"/>
      <c r="M100" s="2069"/>
      <c r="N100" s="2070"/>
      <c r="O100" s="1965"/>
      <c r="P100" s="2624"/>
      <c r="Q100" s="2627"/>
      <c r="R100" s="1975" t="s">
        <v>1729</v>
      </c>
      <c r="S100" s="1976"/>
      <c r="T100" s="2118"/>
      <c r="U100" s="2118"/>
      <c r="V100" s="2118"/>
      <c r="W100" s="2118"/>
      <c r="X100" s="2119"/>
      <c r="Y100" s="1975" t="s">
        <v>1729</v>
      </c>
      <c r="Z100" s="1976"/>
      <c r="AA100" s="2118"/>
      <c r="AB100" s="2118"/>
      <c r="AC100" s="2118"/>
      <c r="AD100" s="2118"/>
      <c r="AE100" s="2119"/>
      <c r="AF100" s="1965"/>
      <c r="AG100" s="2624"/>
      <c r="AH100" s="2703"/>
      <c r="AI100" s="1975" t="s">
        <v>1729</v>
      </c>
      <c r="AJ100" s="1976"/>
      <c r="AK100" s="1977"/>
      <c r="AL100" s="1977"/>
      <c r="AM100" s="1977"/>
      <c r="AN100" s="1977"/>
      <c r="AO100" s="1977"/>
      <c r="AP100" s="1975" t="s">
        <v>1729</v>
      </c>
      <c r="AQ100" s="1976"/>
      <c r="AR100" s="1977"/>
      <c r="AS100" s="1977"/>
      <c r="AT100" s="1977"/>
      <c r="AU100" s="1977"/>
      <c r="AV100" s="1978"/>
      <c r="AW100" s="1965"/>
      <c r="AX100" s="1965"/>
      <c r="AY100" s="1971"/>
    </row>
    <row r="101" spans="1:51" s="1950" customFormat="1" ht="11.25" customHeight="1">
      <c r="A101" s="2117"/>
      <c r="B101" s="2693"/>
      <c r="C101" s="2696"/>
      <c r="D101" s="2681" t="s">
        <v>2249</v>
      </c>
      <c r="E101" s="2638"/>
      <c r="F101" s="2638"/>
      <c r="G101" s="2698"/>
      <c r="H101" s="2068" t="s">
        <v>1733</v>
      </c>
      <c r="I101" s="2069"/>
      <c r="J101" s="2069"/>
      <c r="K101" s="2069"/>
      <c r="L101" s="2069"/>
      <c r="M101" s="2069"/>
      <c r="N101" s="2070"/>
      <c r="O101" s="1965"/>
      <c r="P101" s="2624"/>
      <c r="Q101" s="2627"/>
      <c r="R101" s="1975" t="s">
        <v>1733</v>
      </c>
      <c r="S101" s="1976"/>
      <c r="T101" s="2118"/>
      <c r="U101" s="2118"/>
      <c r="V101" s="2118"/>
      <c r="W101" s="2118"/>
      <c r="X101" s="2119"/>
      <c r="Y101" s="1975" t="s">
        <v>1733</v>
      </c>
      <c r="Z101" s="1976"/>
      <c r="AA101" s="2118"/>
      <c r="AB101" s="2118"/>
      <c r="AC101" s="2118"/>
      <c r="AD101" s="2118"/>
      <c r="AE101" s="2119"/>
      <c r="AF101" s="1965"/>
      <c r="AG101" s="2624"/>
      <c r="AH101" s="2703"/>
      <c r="AI101" s="1975" t="s">
        <v>1733</v>
      </c>
      <c r="AJ101" s="1976"/>
      <c r="AK101" s="1977"/>
      <c r="AL101" s="1977"/>
      <c r="AM101" s="1977"/>
      <c r="AN101" s="1977"/>
      <c r="AO101" s="1977"/>
      <c r="AP101" s="1975" t="s">
        <v>1733</v>
      </c>
      <c r="AQ101" s="1976"/>
      <c r="AR101" s="1977"/>
      <c r="AS101" s="1977"/>
      <c r="AT101" s="1977"/>
      <c r="AU101" s="1977"/>
      <c r="AV101" s="1978"/>
      <c r="AW101" s="1965"/>
      <c r="AX101" s="1965"/>
      <c r="AY101" s="1971"/>
    </row>
    <row r="102" spans="1:51" s="1950" customFormat="1" ht="11.25" customHeight="1">
      <c r="A102" s="2117"/>
      <c r="B102" s="2699"/>
      <c r="C102" s="2700"/>
      <c r="D102" s="2681"/>
      <c r="E102" s="2685"/>
      <c r="F102" s="2685"/>
      <c r="G102" s="2701"/>
      <c r="H102" s="2068" t="s">
        <v>1737</v>
      </c>
      <c r="I102" s="2069"/>
      <c r="J102" s="2069"/>
      <c r="K102" s="2069"/>
      <c r="L102" s="2069"/>
      <c r="M102" s="2069"/>
      <c r="N102" s="2070"/>
      <c r="O102" s="1965"/>
      <c r="P102" s="2639"/>
      <c r="Q102" s="2640"/>
      <c r="R102" s="1975" t="s">
        <v>1737</v>
      </c>
      <c r="S102" s="1976"/>
      <c r="T102" s="2118"/>
      <c r="U102" s="2118"/>
      <c r="V102" s="2118"/>
      <c r="W102" s="2118"/>
      <c r="X102" s="2119"/>
      <c r="Y102" s="1975" t="s">
        <v>1737</v>
      </c>
      <c r="Z102" s="1976"/>
      <c r="AA102" s="2118"/>
      <c r="AB102" s="2118"/>
      <c r="AC102" s="2118"/>
      <c r="AD102" s="2118"/>
      <c r="AE102" s="2119"/>
      <c r="AF102" s="1965"/>
      <c r="AG102" s="2639"/>
      <c r="AH102" s="2704"/>
      <c r="AI102" s="1975" t="s">
        <v>1737</v>
      </c>
      <c r="AJ102" s="1976"/>
      <c r="AK102" s="1977"/>
      <c r="AL102" s="1977"/>
      <c r="AM102" s="1977"/>
      <c r="AN102" s="1977"/>
      <c r="AO102" s="1977"/>
      <c r="AP102" s="1975" t="s">
        <v>1737</v>
      </c>
      <c r="AQ102" s="1976"/>
      <c r="AR102" s="1977"/>
      <c r="AS102" s="1977"/>
      <c r="AT102" s="1977"/>
      <c r="AU102" s="1977"/>
      <c r="AV102" s="1978"/>
      <c r="AW102" s="1965"/>
      <c r="AX102" s="1965"/>
      <c r="AY102" s="1971"/>
    </row>
    <row r="103" spans="1:51" s="1950" customFormat="1" ht="11.25" customHeight="1">
      <c r="A103" s="2117"/>
      <c r="B103" s="2692">
        <v>28</v>
      </c>
      <c r="C103" s="2695" t="s">
        <v>2316</v>
      </c>
      <c r="D103" s="2681" t="s">
        <v>2235</v>
      </c>
      <c r="E103" s="2629" t="s">
        <v>1707</v>
      </c>
      <c r="F103" s="2629" t="s">
        <v>2237</v>
      </c>
      <c r="G103" s="2629" t="s">
        <v>2280</v>
      </c>
      <c r="H103" s="2068" t="s">
        <v>2212</v>
      </c>
      <c r="I103" s="2069"/>
      <c r="J103" s="1977"/>
      <c r="K103" s="1977"/>
      <c r="L103" s="1977"/>
      <c r="M103" s="1977"/>
      <c r="N103" s="1978"/>
      <c r="O103" s="1965"/>
      <c r="P103" s="2623">
        <v>28</v>
      </c>
      <c r="Q103" s="2626" t="s">
        <v>2316</v>
      </c>
      <c r="R103" s="1975" t="s">
        <v>2212</v>
      </c>
      <c r="S103" s="1976"/>
      <c r="T103" s="2118"/>
      <c r="U103" s="2118"/>
      <c r="V103" s="2118"/>
      <c r="W103" s="2118"/>
      <c r="X103" s="2119"/>
      <c r="Y103" s="1975" t="s">
        <v>2212</v>
      </c>
      <c r="Z103" s="1976"/>
      <c r="AA103" s="2118"/>
      <c r="AB103" s="2118"/>
      <c r="AC103" s="2118"/>
      <c r="AD103" s="2118"/>
      <c r="AE103" s="2119"/>
      <c r="AF103" s="1965"/>
      <c r="AG103" s="2623">
        <v>28</v>
      </c>
      <c r="AH103" s="2702" t="s">
        <v>2316</v>
      </c>
      <c r="AI103" s="1975" t="s">
        <v>2212</v>
      </c>
      <c r="AJ103" s="1976"/>
      <c r="AK103" s="1977"/>
      <c r="AL103" s="1977"/>
      <c r="AM103" s="1977"/>
      <c r="AN103" s="1977"/>
      <c r="AO103" s="1977"/>
      <c r="AP103" s="1975" t="s">
        <v>2212</v>
      </c>
      <c r="AQ103" s="1976"/>
      <c r="AR103" s="1977"/>
      <c r="AS103" s="1977"/>
      <c r="AT103" s="1977"/>
      <c r="AU103" s="1977"/>
      <c r="AV103" s="1978"/>
      <c r="AW103" s="1965"/>
      <c r="AX103" s="1965"/>
      <c r="AY103" s="1971"/>
    </row>
    <row r="104" spans="1:51" s="1950" customFormat="1" ht="11.25" customHeight="1">
      <c r="A104" s="2117"/>
      <c r="B104" s="2693"/>
      <c r="C104" s="2696"/>
      <c r="D104" s="2681"/>
      <c r="E104" s="2638"/>
      <c r="F104" s="2638"/>
      <c r="G104" s="2698"/>
      <c r="H104" s="2068" t="s">
        <v>1729</v>
      </c>
      <c r="I104" s="2069"/>
      <c r="J104" s="2069"/>
      <c r="K104" s="2069"/>
      <c r="L104" s="2069"/>
      <c r="M104" s="2069"/>
      <c r="N104" s="2070"/>
      <c r="O104" s="1965"/>
      <c r="P104" s="2624"/>
      <c r="Q104" s="2627"/>
      <c r="R104" s="1975" t="s">
        <v>1729</v>
      </c>
      <c r="S104" s="1976"/>
      <c r="T104" s="2118"/>
      <c r="U104" s="2118"/>
      <c r="V104" s="2118"/>
      <c r="W104" s="2118"/>
      <c r="X104" s="2119"/>
      <c r="Y104" s="1975" t="s">
        <v>1729</v>
      </c>
      <c r="Z104" s="1976"/>
      <c r="AA104" s="2118"/>
      <c r="AB104" s="2118"/>
      <c r="AC104" s="2118"/>
      <c r="AD104" s="2118"/>
      <c r="AE104" s="2119"/>
      <c r="AF104" s="1965"/>
      <c r="AG104" s="2624"/>
      <c r="AH104" s="2703"/>
      <c r="AI104" s="1975" t="s">
        <v>1729</v>
      </c>
      <c r="AJ104" s="1976"/>
      <c r="AK104" s="1977"/>
      <c r="AL104" s="1977"/>
      <c r="AM104" s="1977"/>
      <c r="AN104" s="1977"/>
      <c r="AO104" s="1977"/>
      <c r="AP104" s="1975" t="s">
        <v>1729</v>
      </c>
      <c r="AQ104" s="1976"/>
      <c r="AR104" s="1977"/>
      <c r="AS104" s="1977"/>
      <c r="AT104" s="1977"/>
      <c r="AU104" s="1977"/>
      <c r="AV104" s="1978"/>
      <c r="AW104" s="1965"/>
      <c r="AX104" s="1965"/>
      <c r="AY104" s="1971"/>
    </row>
    <row r="105" spans="1:51" s="1950" customFormat="1" ht="11.25" customHeight="1">
      <c r="A105" s="2117"/>
      <c r="B105" s="2693"/>
      <c r="C105" s="2696"/>
      <c r="D105" s="2681" t="s">
        <v>2243</v>
      </c>
      <c r="E105" s="2638"/>
      <c r="F105" s="2638"/>
      <c r="G105" s="2698"/>
      <c r="H105" s="2068" t="s">
        <v>1733</v>
      </c>
      <c r="I105" s="2069"/>
      <c r="J105" s="2069"/>
      <c r="K105" s="2069"/>
      <c r="L105" s="2069"/>
      <c r="M105" s="2069"/>
      <c r="N105" s="2070"/>
      <c r="O105" s="1965"/>
      <c r="P105" s="2624"/>
      <c r="Q105" s="2627"/>
      <c r="R105" s="1975" t="s">
        <v>1733</v>
      </c>
      <c r="S105" s="1976"/>
      <c r="T105" s="2118"/>
      <c r="U105" s="2118"/>
      <c r="V105" s="2118"/>
      <c r="W105" s="2118"/>
      <c r="X105" s="2119"/>
      <c r="Y105" s="1975" t="s">
        <v>1733</v>
      </c>
      <c r="Z105" s="1976"/>
      <c r="AA105" s="2118"/>
      <c r="AB105" s="2118"/>
      <c r="AC105" s="2118"/>
      <c r="AD105" s="2118"/>
      <c r="AE105" s="2119"/>
      <c r="AF105" s="1965"/>
      <c r="AG105" s="2624"/>
      <c r="AH105" s="2703"/>
      <c r="AI105" s="1975" t="s">
        <v>1733</v>
      </c>
      <c r="AJ105" s="1976"/>
      <c r="AK105" s="1977"/>
      <c r="AL105" s="1977"/>
      <c r="AM105" s="1977"/>
      <c r="AN105" s="1977"/>
      <c r="AO105" s="1977"/>
      <c r="AP105" s="1975" t="s">
        <v>1733</v>
      </c>
      <c r="AQ105" s="1976"/>
      <c r="AR105" s="1977"/>
      <c r="AS105" s="1977"/>
      <c r="AT105" s="1977"/>
      <c r="AU105" s="1977"/>
      <c r="AV105" s="1978"/>
      <c r="AW105" s="1965"/>
      <c r="AX105" s="1965"/>
      <c r="AY105" s="1971"/>
    </row>
    <row r="106" spans="1:51" s="1950" customFormat="1" ht="11.25" customHeight="1">
      <c r="A106" s="2117"/>
      <c r="B106" s="2699"/>
      <c r="C106" s="2700"/>
      <c r="D106" s="2681"/>
      <c r="E106" s="2685"/>
      <c r="F106" s="2685"/>
      <c r="G106" s="2701"/>
      <c r="H106" s="2068" t="s">
        <v>1737</v>
      </c>
      <c r="I106" s="2069"/>
      <c r="J106" s="2069"/>
      <c r="K106" s="2069"/>
      <c r="L106" s="2069"/>
      <c r="M106" s="2069"/>
      <c r="N106" s="2070"/>
      <c r="O106" s="1965"/>
      <c r="P106" s="2639"/>
      <c r="Q106" s="2640"/>
      <c r="R106" s="1975" t="s">
        <v>1737</v>
      </c>
      <c r="S106" s="1976"/>
      <c r="T106" s="2118"/>
      <c r="U106" s="2118"/>
      <c r="V106" s="2118"/>
      <c r="W106" s="2118"/>
      <c r="X106" s="2119"/>
      <c r="Y106" s="1975" t="s">
        <v>1737</v>
      </c>
      <c r="Z106" s="1976"/>
      <c r="AA106" s="2118"/>
      <c r="AB106" s="2118"/>
      <c r="AC106" s="2118"/>
      <c r="AD106" s="2118"/>
      <c r="AE106" s="2119"/>
      <c r="AF106" s="1965"/>
      <c r="AG106" s="2639"/>
      <c r="AH106" s="2704"/>
      <c r="AI106" s="1975" t="s">
        <v>1737</v>
      </c>
      <c r="AJ106" s="1976"/>
      <c r="AK106" s="1977"/>
      <c r="AL106" s="1977"/>
      <c r="AM106" s="1977"/>
      <c r="AN106" s="1977"/>
      <c r="AO106" s="1977"/>
      <c r="AP106" s="1975" t="s">
        <v>1737</v>
      </c>
      <c r="AQ106" s="1976"/>
      <c r="AR106" s="1977"/>
      <c r="AS106" s="1977"/>
      <c r="AT106" s="1977"/>
      <c r="AU106" s="1977"/>
      <c r="AV106" s="1978"/>
      <c r="AW106" s="1965"/>
      <c r="AX106" s="1965"/>
      <c r="AY106" s="1971"/>
    </row>
    <row r="107" spans="1:51" s="1950" customFormat="1" ht="11.25">
      <c r="A107" s="2117"/>
      <c r="B107" s="2692">
        <v>34</v>
      </c>
      <c r="C107" s="2695" t="s">
        <v>2317</v>
      </c>
      <c r="D107" s="2681" t="s">
        <v>2235</v>
      </c>
      <c r="E107" s="2629" t="s">
        <v>1707</v>
      </c>
      <c r="F107" s="2629" t="s">
        <v>2260</v>
      </c>
      <c r="G107" s="2629" t="s">
        <v>2247</v>
      </c>
      <c r="H107" s="2068" t="s">
        <v>2212</v>
      </c>
      <c r="I107" s="2069"/>
      <c r="J107" s="1977"/>
      <c r="K107" s="1977"/>
      <c r="L107" s="1977"/>
      <c r="M107" s="1977"/>
      <c r="N107" s="1978"/>
      <c r="O107" s="1965"/>
      <c r="P107" s="2623">
        <v>34</v>
      </c>
      <c r="Q107" s="2626" t="s">
        <v>2317</v>
      </c>
      <c r="R107" s="1975" t="s">
        <v>2212</v>
      </c>
      <c r="S107" s="1976"/>
      <c r="T107" s="2118"/>
      <c r="U107" s="2118"/>
      <c r="V107" s="2118"/>
      <c r="W107" s="2118"/>
      <c r="X107" s="2119"/>
      <c r="Y107" s="1975" t="s">
        <v>2212</v>
      </c>
      <c r="Z107" s="1976"/>
      <c r="AA107" s="2118"/>
      <c r="AB107" s="2118"/>
      <c r="AC107" s="2118"/>
      <c r="AD107" s="2118"/>
      <c r="AE107" s="2119"/>
      <c r="AF107" s="1965"/>
      <c r="AG107" s="2623">
        <v>34</v>
      </c>
      <c r="AH107" s="2702" t="s">
        <v>2317</v>
      </c>
      <c r="AI107" s="1975" t="s">
        <v>2212</v>
      </c>
      <c r="AJ107" s="1976"/>
      <c r="AK107" s="1977"/>
      <c r="AL107" s="1977"/>
      <c r="AM107" s="1977"/>
      <c r="AN107" s="1977"/>
      <c r="AO107" s="1977"/>
      <c r="AP107" s="1975" t="s">
        <v>2212</v>
      </c>
      <c r="AQ107" s="1976"/>
      <c r="AR107" s="1977"/>
      <c r="AS107" s="1977"/>
      <c r="AT107" s="1977"/>
      <c r="AU107" s="1977"/>
      <c r="AV107" s="1978"/>
      <c r="AW107" s="1965"/>
      <c r="AX107" s="1965"/>
      <c r="AY107" s="1971"/>
    </row>
    <row r="108" spans="1:51" s="1950" customFormat="1" ht="11.25" customHeight="1">
      <c r="A108" s="2117"/>
      <c r="B108" s="2693"/>
      <c r="C108" s="2696"/>
      <c r="D108" s="2681"/>
      <c r="E108" s="2638"/>
      <c r="F108" s="2638"/>
      <c r="G108" s="2698"/>
      <c r="H108" s="2068" t="s">
        <v>1729</v>
      </c>
      <c r="I108" s="2069"/>
      <c r="J108" s="2069"/>
      <c r="K108" s="2069"/>
      <c r="L108" s="2069"/>
      <c r="M108" s="2069"/>
      <c r="N108" s="2070"/>
      <c r="O108" s="1965"/>
      <c r="P108" s="2624"/>
      <c r="Q108" s="2627"/>
      <c r="R108" s="1975" t="s">
        <v>1729</v>
      </c>
      <c r="S108" s="1976"/>
      <c r="T108" s="2118"/>
      <c r="U108" s="2118"/>
      <c r="V108" s="2118"/>
      <c r="W108" s="2118"/>
      <c r="X108" s="2119"/>
      <c r="Y108" s="1975" t="s">
        <v>1729</v>
      </c>
      <c r="Z108" s="1976"/>
      <c r="AA108" s="2118"/>
      <c r="AB108" s="2118"/>
      <c r="AC108" s="2118"/>
      <c r="AD108" s="2118"/>
      <c r="AE108" s="2119"/>
      <c r="AF108" s="1965"/>
      <c r="AG108" s="2624"/>
      <c r="AH108" s="2703"/>
      <c r="AI108" s="1975" t="s">
        <v>1729</v>
      </c>
      <c r="AJ108" s="1976"/>
      <c r="AK108" s="1977"/>
      <c r="AL108" s="1977"/>
      <c r="AM108" s="1977"/>
      <c r="AN108" s="1977"/>
      <c r="AO108" s="1977"/>
      <c r="AP108" s="1975" t="s">
        <v>1729</v>
      </c>
      <c r="AQ108" s="1976"/>
      <c r="AR108" s="1977"/>
      <c r="AS108" s="1977"/>
      <c r="AT108" s="1977"/>
      <c r="AU108" s="1977"/>
      <c r="AV108" s="1978"/>
      <c r="AW108" s="1965"/>
      <c r="AX108" s="1965"/>
      <c r="AY108" s="1971"/>
    </row>
    <row r="109" spans="1:51" s="1950" customFormat="1" ht="11.25" customHeight="1">
      <c r="A109" s="2117"/>
      <c r="B109" s="2693"/>
      <c r="C109" s="2696"/>
      <c r="D109" s="2681" t="s">
        <v>2249</v>
      </c>
      <c r="E109" s="2638"/>
      <c r="F109" s="2638"/>
      <c r="G109" s="2698"/>
      <c r="H109" s="2068" t="s">
        <v>1733</v>
      </c>
      <c r="I109" s="2069"/>
      <c r="J109" s="2069"/>
      <c r="K109" s="2069"/>
      <c r="L109" s="2069"/>
      <c r="M109" s="2069"/>
      <c r="N109" s="2070"/>
      <c r="O109" s="1965"/>
      <c r="P109" s="2624"/>
      <c r="Q109" s="2627"/>
      <c r="R109" s="1975" t="s">
        <v>1733</v>
      </c>
      <c r="S109" s="1976"/>
      <c r="T109" s="2118"/>
      <c r="U109" s="2118"/>
      <c r="V109" s="2118"/>
      <c r="W109" s="2118"/>
      <c r="X109" s="2119"/>
      <c r="Y109" s="1975" t="s">
        <v>1733</v>
      </c>
      <c r="Z109" s="1976"/>
      <c r="AA109" s="2118"/>
      <c r="AB109" s="2118"/>
      <c r="AC109" s="2118"/>
      <c r="AD109" s="2118"/>
      <c r="AE109" s="2119"/>
      <c r="AF109" s="1965"/>
      <c r="AG109" s="2624"/>
      <c r="AH109" s="2703"/>
      <c r="AI109" s="1975" t="s">
        <v>1733</v>
      </c>
      <c r="AJ109" s="1976"/>
      <c r="AK109" s="1977"/>
      <c r="AL109" s="1977"/>
      <c r="AM109" s="1977"/>
      <c r="AN109" s="1977"/>
      <c r="AO109" s="1977"/>
      <c r="AP109" s="1975" t="s">
        <v>1733</v>
      </c>
      <c r="AQ109" s="1976"/>
      <c r="AR109" s="1977"/>
      <c r="AS109" s="1977"/>
      <c r="AT109" s="1977"/>
      <c r="AU109" s="1977"/>
      <c r="AV109" s="1978"/>
      <c r="AW109" s="1965"/>
      <c r="AX109" s="1965"/>
      <c r="AY109" s="1971"/>
    </row>
    <row r="110" spans="1:51" s="1950" customFormat="1" ht="11.25" customHeight="1">
      <c r="A110" s="2117"/>
      <c r="B110" s="2699"/>
      <c r="C110" s="2700"/>
      <c r="D110" s="2681"/>
      <c r="E110" s="2685"/>
      <c r="F110" s="2685"/>
      <c r="G110" s="2701"/>
      <c r="H110" s="2068" t="s">
        <v>1737</v>
      </c>
      <c r="I110" s="2069"/>
      <c r="J110" s="2069"/>
      <c r="K110" s="2069"/>
      <c r="L110" s="2069"/>
      <c r="M110" s="2069"/>
      <c r="N110" s="2070"/>
      <c r="O110" s="1965"/>
      <c r="P110" s="2639"/>
      <c r="Q110" s="2640"/>
      <c r="R110" s="1975" t="s">
        <v>1737</v>
      </c>
      <c r="S110" s="1976"/>
      <c r="T110" s="2118"/>
      <c r="U110" s="2118"/>
      <c r="V110" s="2118"/>
      <c r="W110" s="2118"/>
      <c r="X110" s="2119"/>
      <c r="Y110" s="1975" t="s">
        <v>1737</v>
      </c>
      <c r="Z110" s="1976"/>
      <c r="AA110" s="2118"/>
      <c r="AB110" s="2118"/>
      <c r="AC110" s="2118"/>
      <c r="AD110" s="2118"/>
      <c r="AE110" s="2119"/>
      <c r="AF110" s="1965"/>
      <c r="AG110" s="2639"/>
      <c r="AH110" s="2704"/>
      <c r="AI110" s="1975" t="s">
        <v>1737</v>
      </c>
      <c r="AJ110" s="1976"/>
      <c r="AK110" s="1977"/>
      <c r="AL110" s="1977"/>
      <c r="AM110" s="1977"/>
      <c r="AN110" s="1977"/>
      <c r="AO110" s="1977"/>
      <c r="AP110" s="1975" t="s">
        <v>1737</v>
      </c>
      <c r="AQ110" s="1976"/>
      <c r="AR110" s="1977"/>
      <c r="AS110" s="1977"/>
      <c r="AT110" s="1977"/>
      <c r="AU110" s="1977"/>
      <c r="AV110" s="1978"/>
      <c r="AW110" s="1965"/>
      <c r="AX110" s="1965"/>
      <c r="AY110" s="1971"/>
    </row>
    <row r="111" spans="1:51" s="1950" customFormat="1" ht="11.25" customHeight="1">
      <c r="A111" s="2117"/>
      <c r="B111" s="2692">
        <v>37</v>
      </c>
      <c r="C111" s="2695" t="s">
        <v>2318</v>
      </c>
      <c r="D111" s="2681" t="s">
        <v>2235</v>
      </c>
      <c r="E111" s="2629" t="s">
        <v>1707</v>
      </c>
      <c r="F111" s="2629" t="s">
        <v>2237</v>
      </c>
      <c r="G111" s="2629" t="s">
        <v>2253</v>
      </c>
      <c r="H111" s="2068" t="s">
        <v>2212</v>
      </c>
      <c r="I111" s="2069"/>
      <c r="J111" s="1977"/>
      <c r="K111" s="1977"/>
      <c r="L111" s="1977"/>
      <c r="M111" s="1977"/>
      <c r="N111" s="1978"/>
      <c r="O111" s="1965"/>
      <c r="P111" s="2623">
        <v>37</v>
      </c>
      <c r="Q111" s="2626" t="s">
        <v>2318</v>
      </c>
      <c r="R111" s="1975" t="s">
        <v>2212</v>
      </c>
      <c r="S111" s="1976"/>
      <c r="T111" s="2118"/>
      <c r="U111" s="2118"/>
      <c r="V111" s="2118"/>
      <c r="W111" s="2118"/>
      <c r="X111" s="2119"/>
      <c r="Y111" s="1975" t="s">
        <v>2212</v>
      </c>
      <c r="Z111" s="1976"/>
      <c r="AA111" s="2118"/>
      <c r="AB111" s="2118"/>
      <c r="AC111" s="2118"/>
      <c r="AD111" s="2118"/>
      <c r="AE111" s="2119"/>
      <c r="AF111" s="1965"/>
      <c r="AG111" s="2623">
        <v>37</v>
      </c>
      <c r="AH111" s="2702" t="s">
        <v>2318</v>
      </c>
      <c r="AI111" s="1975" t="s">
        <v>2212</v>
      </c>
      <c r="AJ111" s="1976"/>
      <c r="AK111" s="1977"/>
      <c r="AL111" s="1977"/>
      <c r="AM111" s="1977"/>
      <c r="AN111" s="1977"/>
      <c r="AO111" s="1977"/>
      <c r="AP111" s="1975" t="s">
        <v>2212</v>
      </c>
      <c r="AQ111" s="1976"/>
      <c r="AR111" s="1977"/>
      <c r="AS111" s="1977"/>
      <c r="AT111" s="1977"/>
      <c r="AU111" s="1977"/>
      <c r="AV111" s="1978"/>
      <c r="AW111" s="1965"/>
      <c r="AX111" s="1965"/>
      <c r="AY111" s="1971"/>
    </row>
    <row r="112" spans="1:51" s="1950" customFormat="1" ht="11.25" customHeight="1">
      <c r="A112" s="2117"/>
      <c r="B112" s="2693"/>
      <c r="C112" s="2696"/>
      <c r="D112" s="2681"/>
      <c r="E112" s="2638"/>
      <c r="F112" s="2638"/>
      <c r="G112" s="2698"/>
      <c r="H112" s="2068" t="s">
        <v>1729</v>
      </c>
      <c r="I112" s="2069"/>
      <c r="J112" s="2069"/>
      <c r="K112" s="2069"/>
      <c r="L112" s="2069"/>
      <c r="M112" s="2069"/>
      <c r="N112" s="2070"/>
      <c r="O112" s="1965"/>
      <c r="P112" s="2624"/>
      <c r="Q112" s="2627"/>
      <c r="R112" s="1975" t="s">
        <v>1729</v>
      </c>
      <c r="S112" s="1976"/>
      <c r="T112" s="2118"/>
      <c r="U112" s="2118"/>
      <c r="V112" s="2118"/>
      <c r="W112" s="2118"/>
      <c r="X112" s="2119"/>
      <c r="Y112" s="1975" t="s">
        <v>1729</v>
      </c>
      <c r="Z112" s="1976"/>
      <c r="AA112" s="2118"/>
      <c r="AB112" s="2118"/>
      <c r="AC112" s="2118"/>
      <c r="AD112" s="2118"/>
      <c r="AE112" s="2119"/>
      <c r="AF112" s="1965"/>
      <c r="AG112" s="2624"/>
      <c r="AH112" s="2703"/>
      <c r="AI112" s="1975" t="s">
        <v>1729</v>
      </c>
      <c r="AJ112" s="1976"/>
      <c r="AK112" s="1977"/>
      <c r="AL112" s="1977"/>
      <c r="AM112" s="1977"/>
      <c r="AN112" s="1977"/>
      <c r="AO112" s="1977"/>
      <c r="AP112" s="1975" t="s">
        <v>1729</v>
      </c>
      <c r="AQ112" s="1976"/>
      <c r="AR112" s="1977"/>
      <c r="AS112" s="1977"/>
      <c r="AT112" s="1977"/>
      <c r="AU112" s="1977"/>
      <c r="AV112" s="1978"/>
      <c r="AW112" s="1965"/>
      <c r="AX112" s="1965"/>
      <c r="AY112" s="1971"/>
    </row>
    <row r="113" spans="1:51" s="1950" customFormat="1" ht="11.25" customHeight="1">
      <c r="A113" s="2117"/>
      <c r="B113" s="2693"/>
      <c r="C113" s="2696"/>
      <c r="D113" s="2681" t="s">
        <v>2249</v>
      </c>
      <c r="E113" s="2638"/>
      <c r="F113" s="2638"/>
      <c r="G113" s="2698"/>
      <c r="H113" s="2068" t="s">
        <v>1733</v>
      </c>
      <c r="I113" s="2069"/>
      <c r="J113" s="2069"/>
      <c r="K113" s="2069"/>
      <c r="L113" s="2069"/>
      <c r="M113" s="2069"/>
      <c r="N113" s="2070"/>
      <c r="O113" s="1965"/>
      <c r="P113" s="2624"/>
      <c r="Q113" s="2627"/>
      <c r="R113" s="1975" t="s">
        <v>1733</v>
      </c>
      <c r="S113" s="1976"/>
      <c r="T113" s="2118"/>
      <c r="U113" s="2118"/>
      <c r="V113" s="2118"/>
      <c r="W113" s="2118"/>
      <c r="X113" s="2119"/>
      <c r="Y113" s="1975" t="s">
        <v>1733</v>
      </c>
      <c r="Z113" s="1976"/>
      <c r="AA113" s="2118"/>
      <c r="AB113" s="2118"/>
      <c r="AC113" s="2118"/>
      <c r="AD113" s="2118"/>
      <c r="AE113" s="2119"/>
      <c r="AF113" s="1965"/>
      <c r="AG113" s="2624"/>
      <c r="AH113" s="2703"/>
      <c r="AI113" s="1975" t="s">
        <v>1733</v>
      </c>
      <c r="AJ113" s="1976"/>
      <c r="AK113" s="1977"/>
      <c r="AL113" s="1977"/>
      <c r="AM113" s="1977"/>
      <c r="AN113" s="1977"/>
      <c r="AO113" s="1977"/>
      <c r="AP113" s="1975" t="s">
        <v>1733</v>
      </c>
      <c r="AQ113" s="1976"/>
      <c r="AR113" s="1977"/>
      <c r="AS113" s="1977"/>
      <c r="AT113" s="1977"/>
      <c r="AU113" s="1977"/>
      <c r="AV113" s="1978"/>
      <c r="AW113" s="1965"/>
      <c r="AX113" s="1965"/>
      <c r="AY113" s="1971"/>
    </row>
    <row r="114" spans="1:51" s="1950" customFormat="1" ht="11.25" customHeight="1">
      <c r="A114" s="2117"/>
      <c r="B114" s="2699"/>
      <c r="C114" s="2700"/>
      <c r="D114" s="2681"/>
      <c r="E114" s="2685"/>
      <c r="F114" s="2685"/>
      <c r="G114" s="2701"/>
      <c r="H114" s="2068" t="s">
        <v>1737</v>
      </c>
      <c r="I114" s="2069"/>
      <c r="J114" s="2069"/>
      <c r="K114" s="2069"/>
      <c r="L114" s="2069"/>
      <c r="M114" s="2069"/>
      <c r="N114" s="2070"/>
      <c r="O114" s="1965"/>
      <c r="P114" s="2639"/>
      <c r="Q114" s="2640"/>
      <c r="R114" s="1975" t="s">
        <v>1737</v>
      </c>
      <c r="S114" s="1976"/>
      <c r="T114" s="2118"/>
      <c r="U114" s="2118"/>
      <c r="V114" s="2118"/>
      <c r="W114" s="2118"/>
      <c r="X114" s="2119"/>
      <c r="Y114" s="1975" t="s">
        <v>1737</v>
      </c>
      <c r="Z114" s="1976"/>
      <c r="AA114" s="2118"/>
      <c r="AB114" s="2118"/>
      <c r="AC114" s="2118"/>
      <c r="AD114" s="2118"/>
      <c r="AE114" s="2119"/>
      <c r="AF114" s="1965"/>
      <c r="AG114" s="2639"/>
      <c r="AH114" s="2704"/>
      <c r="AI114" s="1975" t="s">
        <v>1737</v>
      </c>
      <c r="AJ114" s="1976"/>
      <c r="AK114" s="1977"/>
      <c r="AL114" s="1977"/>
      <c r="AM114" s="1977"/>
      <c r="AN114" s="1977"/>
      <c r="AO114" s="1977"/>
      <c r="AP114" s="1975" t="s">
        <v>1737</v>
      </c>
      <c r="AQ114" s="1976"/>
      <c r="AR114" s="1977"/>
      <c r="AS114" s="1977"/>
      <c r="AT114" s="1977"/>
      <c r="AU114" s="1977"/>
      <c r="AV114" s="1978"/>
      <c r="AW114" s="1965"/>
      <c r="AX114" s="1965"/>
      <c r="AY114" s="1971"/>
    </row>
    <row r="115" spans="1:51" s="1950" customFormat="1" ht="11.25" customHeight="1">
      <c r="A115" s="2117"/>
      <c r="B115" s="2692">
        <v>38</v>
      </c>
      <c r="C115" s="2695" t="s">
        <v>2319</v>
      </c>
      <c r="D115" s="2681" t="s">
        <v>2235</v>
      </c>
      <c r="E115" s="2629" t="s">
        <v>1707</v>
      </c>
      <c r="F115" s="2629" t="s">
        <v>2237</v>
      </c>
      <c r="G115" s="2629" t="s">
        <v>2253</v>
      </c>
      <c r="H115" s="2068" t="s">
        <v>2212</v>
      </c>
      <c r="I115" s="2069"/>
      <c r="J115" s="1977"/>
      <c r="K115" s="1977"/>
      <c r="L115" s="1977"/>
      <c r="M115" s="1977"/>
      <c r="N115" s="1978"/>
      <c r="O115" s="1965"/>
      <c r="P115" s="2623">
        <v>38</v>
      </c>
      <c r="Q115" s="2626" t="s">
        <v>2319</v>
      </c>
      <c r="R115" s="1975" t="s">
        <v>2212</v>
      </c>
      <c r="S115" s="1976"/>
      <c r="T115" s="2118"/>
      <c r="U115" s="2118"/>
      <c r="V115" s="2118"/>
      <c r="W115" s="2118"/>
      <c r="X115" s="2119"/>
      <c r="Y115" s="1975" t="s">
        <v>2212</v>
      </c>
      <c r="Z115" s="1976"/>
      <c r="AA115" s="2118"/>
      <c r="AB115" s="2118"/>
      <c r="AC115" s="2118"/>
      <c r="AD115" s="2118"/>
      <c r="AE115" s="2119"/>
      <c r="AF115" s="1965"/>
      <c r="AG115" s="2623">
        <v>38</v>
      </c>
      <c r="AH115" s="2702" t="s">
        <v>2319</v>
      </c>
      <c r="AI115" s="1975" t="s">
        <v>2212</v>
      </c>
      <c r="AJ115" s="1976"/>
      <c r="AK115" s="1977"/>
      <c r="AL115" s="1977"/>
      <c r="AM115" s="1977"/>
      <c r="AN115" s="1977"/>
      <c r="AO115" s="1977"/>
      <c r="AP115" s="1975" t="s">
        <v>2212</v>
      </c>
      <c r="AQ115" s="1976"/>
      <c r="AR115" s="1977"/>
      <c r="AS115" s="1977"/>
      <c r="AT115" s="1977"/>
      <c r="AU115" s="1977"/>
      <c r="AV115" s="1978"/>
      <c r="AW115" s="1965"/>
      <c r="AX115" s="1965"/>
      <c r="AY115" s="1971"/>
    </row>
    <row r="116" spans="1:51" s="1950" customFormat="1" ht="11.25" customHeight="1">
      <c r="A116" s="2117"/>
      <c r="B116" s="2693"/>
      <c r="C116" s="2696"/>
      <c r="D116" s="2681"/>
      <c r="E116" s="2638"/>
      <c r="F116" s="2638"/>
      <c r="G116" s="2698"/>
      <c r="H116" s="2068" t="s">
        <v>1729</v>
      </c>
      <c r="I116" s="2069"/>
      <c r="J116" s="2069"/>
      <c r="K116" s="2069"/>
      <c r="L116" s="2069"/>
      <c r="M116" s="2069"/>
      <c r="N116" s="2070"/>
      <c r="O116" s="1965"/>
      <c r="P116" s="2624"/>
      <c r="Q116" s="2627"/>
      <c r="R116" s="1975" t="s">
        <v>1729</v>
      </c>
      <c r="S116" s="1976"/>
      <c r="T116" s="2118"/>
      <c r="U116" s="2118"/>
      <c r="V116" s="2118"/>
      <c r="W116" s="2118"/>
      <c r="X116" s="2119"/>
      <c r="Y116" s="1975" t="s">
        <v>1729</v>
      </c>
      <c r="Z116" s="1976"/>
      <c r="AA116" s="2118"/>
      <c r="AB116" s="2118"/>
      <c r="AC116" s="2118"/>
      <c r="AD116" s="2118"/>
      <c r="AE116" s="2119"/>
      <c r="AF116" s="1965"/>
      <c r="AG116" s="2624"/>
      <c r="AH116" s="2703"/>
      <c r="AI116" s="1975" t="s">
        <v>1729</v>
      </c>
      <c r="AJ116" s="1976"/>
      <c r="AK116" s="1977"/>
      <c r="AL116" s="1977"/>
      <c r="AM116" s="1977"/>
      <c r="AN116" s="1977"/>
      <c r="AO116" s="1977"/>
      <c r="AP116" s="1975" t="s">
        <v>1729</v>
      </c>
      <c r="AQ116" s="1976"/>
      <c r="AR116" s="1977"/>
      <c r="AS116" s="1977"/>
      <c r="AT116" s="1977"/>
      <c r="AU116" s="1977"/>
      <c r="AV116" s="1978"/>
      <c r="AW116" s="1965"/>
      <c r="AX116" s="1965"/>
      <c r="AY116" s="1971"/>
    </row>
    <row r="117" spans="1:51" s="1950" customFormat="1" ht="11.25" customHeight="1">
      <c r="A117" s="2117"/>
      <c r="B117" s="2693"/>
      <c r="C117" s="2696"/>
      <c r="D117" s="2681" t="s">
        <v>2249</v>
      </c>
      <c r="E117" s="2638"/>
      <c r="F117" s="2638"/>
      <c r="G117" s="2698"/>
      <c r="H117" s="2068" t="s">
        <v>1733</v>
      </c>
      <c r="I117" s="2069"/>
      <c r="J117" s="2069"/>
      <c r="K117" s="2069"/>
      <c r="L117" s="2069"/>
      <c r="M117" s="2069"/>
      <c r="N117" s="2070"/>
      <c r="O117" s="1965"/>
      <c r="P117" s="2624"/>
      <c r="Q117" s="2627"/>
      <c r="R117" s="1975" t="s">
        <v>1733</v>
      </c>
      <c r="S117" s="1976"/>
      <c r="T117" s="2118"/>
      <c r="U117" s="2118"/>
      <c r="V117" s="2118"/>
      <c r="W117" s="2118"/>
      <c r="X117" s="2119"/>
      <c r="Y117" s="1975" t="s">
        <v>1733</v>
      </c>
      <c r="Z117" s="1976"/>
      <c r="AA117" s="2118"/>
      <c r="AB117" s="2118"/>
      <c r="AC117" s="2118"/>
      <c r="AD117" s="2118"/>
      <c r="AE117" s="2119"/>
      <c r="AF117" s="1965"/>
      <c r="AG117" s="2624"/>
      <c r="AH117" s="2703"/>
      <c r="AI117" s="1975" t="s">
        <v>1733</v>
      </c>
      <c r="AJ117" s="1976"/>
      <c r="AK117" s="1977"/>
      <c r="AL117" s="1977"/>
      <c r="AM117" s="1977"/>
      <c r="AN117" s="1977"/>
      <c r="AO117" s="1977"/>
      <c r="AP117" s="1975" t="s">
        <v>1733</v>
      </c>
      <c r="AQ117" s="1976"/>
      <c r="AR117" s="1977"/>
      <c r="AS117" s="1977"/>
      <c r="AT117" s="1977"/>
      <c r="AU117" s="1977"/>
      <c r="AV117" s="1978"/>
      <c r="AW117" s="1965"/>
      <c r="AX117" s="1965"/>
      <c r="AY117" s="1971"/>
    </row>
    <row r="118" spans="1:51" s="1950" customFormat="1" ht="11.25" customHeight="1">
      <c r="A118" s="2117"/>
      <c r="B118" s="2699"/>
      <c r="C118" s="2700"/>
      <c r="D118" s="2681"/>
      <c r="E118" s="2685"/>
      <c r="F118" s="2685"/>
      <c r="G118" s="2701"/>
      <c r="H118" s="2068" t="s">
        <v>1737</v>
      </c>
      <c r="I118" s="2069"/>
      <c r="J118" s="2069"/>
      <c r="K118" s="2069"/>
      <c r="L118" s="2069"/>
      <c r="M118" s="2069"/>
      <c r="N118" s="2070"/>
      <c r="O118" s="1965"/>
      <c r="P118" s="2639"/>
      <c r="Q118" s="2640"/>
      <c r="R118" s="1975" t="s">
        <v>1737</v>
      </c>
      <c r="S118" s="1976"/>
      <c r="T118" s="2118"/>
      <c r="U118" s="2118"/>
      <c r="V118" s="2118"/>
      <c r="W118" s="2118"/>
      <c r="X118" s="2119"/>
      <c r="Y118" s="1975" t="s">
        <v>1737</v>
      </c>
      <c r="Z118" s="1976"/>
      <c r="AA118" s="2118"/>
      <c r="AB118" s="2118"/>
      <c r="AC118" s="2118"/>
      <c r="AD118" s="2118"/>
      <c r="AE118" s="2119"/>
      <c r="AF118" s="1965"/>
      <c r="AG118" s="2639"/>
      <c r="AH118" s="2704"/>
      <c r="AI118" s="1975" t="s">
        <v>1737</v>
      </c>
      <c r="AJ118" s="1976"/>
      <c r="AK118" s="1977"/>
      <c r="AL118" s="1977"/>
      <c r="AM118" s="1977"/>
      <c r="AN118" s="1977"/>
      <c r="AO118" s="1977"/>
      <c r="AP118" s="1975" t="s">
        <v>1737</v>
      </c>
      <c r="AQ118" s="1976"/>
      <c r="AR118" s="1977"/>
      <c r="AS118" s="1977"/>
      <c r="AT118" s="1977"/>
      <c r="AU118" s="1977"/>
      <c r="AV118" s="1978"/>
      <c r="AW118" s="1965"/>
      <c r="AX118" s="1965"/>
      <c r="AY118" s="1971"/>
    </row>
    <row r="119" spans="1:51" s="1950" customFormat="1" ht="11.25">
      <c r="A119" s="2117"/>
      <c r="B119" s="2692">
        <v>40</v>
      </c>
      <c r="C119" s="2695" t="s">
        <v>2320</v>
      </c>
      <c r="D119" s="2681" t="s">
        <v>2235</v>
      </c>
      <c r="E119" s="2629" t="s">
        <v>1707</v>
      </c>
      <c r="F119" s="2629" t="s">
        <v>2260</v>
      </c>
      <c r="G119" s="2629" t="s">
        <v>2247</v>
      </c>
      <c r="H119" s="2068" t="s">
        <v>2212</v>
      </c>
      <c r="I119" s="2069"/>
      <c r="J119" s="1977"/>
      <c r="K119" s="1977"/>
      <c r="L119" s="1977"/>
      <c r="M119" s="1977"/>
      <c r="N119" s="1978"/>
      <c r="O119" s="1982"/>
      <c r="P119" s="2623">
        <v>40</v>
      </c>
      <c r="Q119" s="2626" t="s">
        <v>2320</v>
      </c>
      <c r="R119" s="1975" t="s">
        <v>2212</v>
      </c>
      <c r="S119" s="1976"/>
      <c r="T119" s="2120"/>
      <c r="U119" s="2120"/>
      <c r="V119" s="2120"/>
      <c r="W119" s="2120"/>
      <c r="X119" s="2121"/>
      <c r="Y119" s="1975" t="s">
        <v>2212</v>
      </c>
      <c r="Z119" s="1976"/>
      <c r="AA119" s="2120"/>
      <c r="AB119" s="2120"/>
      <c r="AC119" s="2120"/>
      <c r="AD119" s="2120"/>
      <c r="AE119" s="2121"/>
      <c r="AF119" s="1982"/>
      <c r="AG119" s="2623">
        <v>40</v>
      </c>
      <c r="AH119" s="2702" t="s">
        <v>2320</v>
      </c>
      <c r="AI119" s="1975" t="s">
        <v>2212</v>
      </c>
      <c r="AJ119" s="1976"/>
      <c r="AK119" s="1977"/>
      <c r="AL119" s="1977"/>
      <c r="AM119" s="1977"/>
      <c r="AN119" s="1977"/>
      <c r="AO119" s="1977"/>
      <c r="AP119" s="1975" t="s">
        <v>2212</v>
      </c>
      <c r="AQ119" s="1976"/>
      <c r="AR119" s="1977"/>
      <c r="AS119" s="1977"/>
      <c r="AT119" s="1977"/>
      <c r="AU119" s="1977"/>
      <c r="AV119" s="1978"/>
      <c r="AW119" s="1965"/>
      <c r="AX119" s="1965"/>
      <c r="AY119" s="1971"/>
    </row>
    <row r="120" spans="1:51" s="1950" customFormat="1" ht="11.25" customHeight="1">
      <c r="A120" s="2117"/>
      <c r="B120" s="2693"/>
      <c r="C120" s="2696"/>
      <c r="D120" s="2681"/>
      <c r="E120" s="2638"/>
      <c r="F120" s="2638"/>
      <c r="G120" s="2698"/>
      <c r="H120" s="2068" t="s">
        <v>1729</v>
      </c>
      <c r="I120" s="2069"/>
      <c r="J120" s="2069"/>
      <c r="K120" s="2069"/>
      <c r="L120" s="2069"/>
      <c r="M120" s="2069"/>
      <c r="N120" s="2070"/>
      <c r="O120" s="1982"/>
      <c r="P120" s="2624"/>
      <c r="Q120" s="2627"/>
      <c r="R120" s="1975" t="s">
        <v>1729</v>
      </c>
      <c r="S120" s="1976"/>
      <c r="T120" s="2120"/>
      <c r="U120" s="2120"/>
      <c r="V120" s="2120"/>
      <c r="W120" s="2120"/>
      <c r="X120" s="2121"/>
      <c r="Y120" s="1975" t="s">
        <v>1729</v>
      </c>
      <c r="Z120" s="1976"/>
      <c r="AA120" s="2120"/>
      <c r="AB120" s="2120"/>
      <c r="AC120" s="2120"/>
      <c r="AD120" s="2120"/>
      <c r="AE120" s="2121"/>
      <c r="AF120" s="1982"/>
      <c r="AG120" s="2624"/>
      <c r="AH120" s="2703"/>
      <c r="AI120" s="1975" t="s">
        <v>1729</v>
      </c>
      <c r="AJ120" s="1976"/>
      <c r="AK120" s="1977"/>
      <c r="AL120" s="1977"/>
      <c r="AM120" s="1977"/>
      <c r="AN120" s="1977"/>
      <c r="AO120" s="1977"/>
      <c r="AP120" s="1975" t="s">
        <v>1729</v>
      </c>
      <c r="AQ120" s="1976"/>
      <c r="AR120" s="1977"/>
      <c r="AS120" s="1977"/>
      <c r="AT120" s="1977"/>
      <c r="AU120" s="1977"/>
      <c r="AV120" s="1978"/>
      <c r="AW120" s="1965"/>
      <c r="AX120" s="1965"/>
      <c r="AY120" s="1971"/>
    </row>
    <row r="121" spans="1:51" s="1950" customFormat="1" ht="11.25" customHeight="1">
      <c r="A121" s="2117"/>
      <c r="B121" s="2693"/>
      <c r="C121" s="2696"/>
      <c r="D121" s="2681" t="s">
        <v>2249</v>
      </c>
      <c r="E121" s="2638"/>
      <c r="F121" s="2638"/>
      <c r="G121" s="2698"/>
      <c r="H121" s="2068" t="s">
        <v>1733</v>
      </c>
      <c r="I121" s="2069"/>
      <c r="J121" s="2069"/>
      <c r="K121" s="2069"/>
      <c r="L121" s="2069"/>
      <c r="M121" s="2069"/>
      <c r="N121" s="2070"/>
      <c r="O121" s="1982"/>
      <c r="P121" s="2624"/>
      <c r="Q121" s="2627"/>
      <c r="R121" s="1975" t="s">
        <v>1733</v>
      </c>
      <c r="S121" s="1976"/>
      <c r="T121" s="2120"/>
      <c r="U121" s="2120"/>
      <c r="V121" s="2120"/>
      <c r="W121" s="2120"/>
      <c r="X121" s="2121"/>
      <c r="Y121" s="1975" t="s">
        <v>1733</v>
      </c>
      <c r="Z121" s="1976"/>
      <c r="AA121" s="2120"/>
      <c r="AB121" s="2120"/>
      <c r="AC121" s="2120"/>
      <c r="AD121" s="2120"/>
      <c r="AE121" s="2121"/>
      <c r="AF121" s="1982"/>
      <c r="AG121" s="2624"/>
      <c r="AH121" s="2703"/>
      <c r="AI121" s="1975" t="s">
        <v>1733</v>
      </c>
      <c r="AJ121" s="1976"/>
      <c r="AK121" s="1977"/>
      <c r="AL121" s="1977"/>
      <c r="AM121" s="1977"/>
      <c r="AN121" s="1977"/>
      <c r="AO121" s="1977"/>
      <c r="AP121" s="1975" t="s">
        <v>1733</v>
      </c>
      <c r="AQ121" s="1976"/>
      <c r="AR121" s="1977"/>
      <c r="AS121" s="1977"/>
      <c r="AT121" s="1977"/>
      <c r="AU121" s="1977"/>
      <c r="AV121" s="1978"/>
      <c r="AW121" s="1965"/>
      <c r="AX121" s="1965"/>
      <c r="AY121" s="1971"/>
    </row>
    <row r="122" spans="1:51" s="1950" customFormat="1" ht="11.25" customHeight="1">
      <c r="A122" s="2117"/>
      <c r="B122" s="2699"/>
      <c r="C122" s="2700"/>
      <c r="D122" s="2681"/>
      <c r="E122" s="2685"/>
      <c r="F122" s="2685"/>
      <c r="G122" s="2701"/>
      <c r="H122" s="2068" t="s">
        <v>1737</v>
      </c>
      <c r="I122" s="2069"/>
      <c r="J122" s="2069"/>
      <c r="K122" s="2069"/>
      <c r="L122" s="2069"/>
      <c r="M122" s="2069"/>
      <c r="N122" s="2070"/>
      <c r="O122" s="1982"/>
      <c r="P122" s="2639"/>
      <c r="Q122" s="2640"/>
      <c r="R122" s="1975" t="s">
        <v>1737</v>
      </c>
      <c r="S122" s="1976"/>
      <c r="T122" s="2120"/>
      <c r="U122" s="2120"/>
      <c r="V122" s="2120"/>
      <c r="W122" s="2120"/>
      <c r="X122" s="2121"/>
      <c r="Y122" s="1975" t="s">
        <v>1737</v>
      </c>
      <c r="Z122" s="1976"/>
      <c r="AA122" s="2120"/>
      <c r="AB122" s="2120"/>
      <c r="AC122" s="2120"/>
      <c r="AD122" s="2120"/>
      <c r="AE122" s="2121"/>
      <c r="AF122" s="1982"/>
      <c r="AG122" s="2639"/>
      <c r="AH122" s="2704"/>
      <c r="AI122" s="1975" t="s">
        <v>1737</v>
      </c>
      <c r="AJ122" s="1976"/>
      <c r="AK122" s="1977"/>
      <c r="AL122" s="1977"/>
      <c r="AM122" s="1977"/>
      <c r="AN122" s="1977"/>
      <c r="AO122" s="1977"/>
      <c r="AP122" s="1975" t="s">
        <v>1737</v>
      </c>
      <c r="AQ122" s="1976"/>
      <c r="AR122" s="1977"/>
      <c r="AS122" s="1977"/>
      <c r="AT122" s="1977"/>
      <c r="AU122" s="1977"/>
      <c r="AV122" s="1978"/>
      <c r="AW122" s="1965"/>
      <c r="AX122" s="1965"/>
      <c r="AY122" s="1971"/>
    </row>
    <row r="123" spans="1:51" s="1950" customFormat="1" ht="11.25">
      <c r="A123" s="2117"/>
      <c r="B123" s="2692">
        <v>42</v>
      </c>
      <c r="C123" s="2695" t="s">
        <v>2321</v>
      </c>
      <c r="D123" s="2681" t="s">
        <v>2235</v>
      </c>
      <c r="E123" s="2629" t="s">
        <v>1707</v>
      </c>
      <c r="F123" s="2629" t="s">
        <v>2260</v>
      </c>
      <c r="G123" s="2629" t="s">
        <v>2247</v>
      </c>
      <c r="H123" s="2068" t="s">
        <v>2212</v>
      </c>
      <c r="I123" s="2069"/>
      <c r="J123" s="1977"/>
      <c r="K123" s="1977"/>
      <c r="L123" s="1977"/>
      <c r="M123" s="1977"/>
      <c r="N123" s="1978"/>
      <c r="O123" s="1965"/>
      <c r="P123" s="2623">
        <v>42</v>
      </c>
      <c r="Q123" s="2626" t="s">
        <v>2321</v>
      </c>
      <c r="R123" s="1975" t="s">
        <v>2212</v>
      </c>
      <c r="S123" s="1976"/>
      <c r="T123" s="2118"/>
      <c r="U123" s="2118"/>
      <c r="V123" s="2118"/>
      <c r="W123" s="2118"/>
      <c r="X123" s="2119"/>
      <c r="Y123" s="1975" t="s">
        <v>2212</v>
      </c>
      <c r="Z123" s="1976"/>
      <c r="AA123" s="2118"/>
      <c r="AB123" s="2118"/>
      <c r="AC123" s="2118"/>
      <c r="AD123" s="2118"/>
      <c r="AE123" s="2119"/>
      <c r="AF123" s="1965"/>
      <c r="AG123" s="2623">
        <v>42</v>
      </c>
      <c r="AH123" s="2702" t="s">
        <v>2321</v>
      </c>
      <c r="AI123" s="1975" t="s">
        <v>2212</v>
      </c>
      <c r="AJ123" s="1976"/>
      <c r="AK123" s="1977"/>
      <c r="AL123" s="1977"/>
      <c r="AM123" s="1977"/>
      <c r="AN123" s="1977"/>
      <c r="AO123" s="1977"/>
      <c r="AP123" s="1975" t="s">
        <v>2212</v>
      </c>
      <c r="AQ123" s="1976"/>
      <c r="AR123" s="1977"/>
      <c r="AS123" s="1977"/>
      <c r="AT123" s="1977"/>
      <c r="AU123" s="1977"/>
      <c r="AV123" s="1978"/>
      <c r="AW123" s="1965"/>
      <c r="AX123" s="1965"/>
      <c r="AY123" s="1971"/>
    </row>
    <row r="124" spans="1:51" s="1950" customFormat="1" ht="11.25" customHeight="1">
      <c r="A124" s="2117"/>
      <c r="B124" s="2693"/>
      <c r="C124" s="2696"/>
      <c r="D124" s="2681"/>
      <c r="E124" s="2638"/>
      <c r="F124" s="2638"/>
      <c r="G124" s="2698"/>
      <c r="H124" s="2068" t="s">
        <v>1729</v>
      </c>
      <c r="I124" s="2069"/>
      <c r="J124" s="2069"/>
      <c r="K124" s="2069"/>
      <c r="L124" s="2069"/>
      <c r="M124" s="2069"/>
      <c r="N124" s="2070"/>
      <c r="O124" s="1965"/>
      <c r="P124" s="2624"/>
      <c r="Q124" s="2627"/>
      <c r="R124" s="1975" t="s">
        <v>1729</v>
      </c>
      <c r="S124" s="1976"/>
      <c r="T124" s="2118"/>
      <c r="U124" s="2118"/>
      <c r="V124" s="2118"/>
      <c r="W124" s="2118"/>
      <c r="X124" s="2119"/>
      <c r="Y124" s="1975" t="s">
        <v>1729</v>
      </c>
      <c r="Z124" s="1976"/>
      <c r="AA124" s="2118"/>
      <c r="AB124" s="2118"/>
      <c r="AC124" s="2118"/>
      <c r="AD124" s="2118"/>
      <c r="AE124" s="2119"/>
      <c r="AF124" s="1965"/>
      <c r="AG124" s="2624"/>
      <c r="AH124" s="2703"/>
      <c r="AI124" s="1975" t="s">
        <v>1729</v>
      </c>
      <c r="AJ124" s="1976"/>
      <c r="AK124" s="1977"/>
      <c r="AL124" s="1977"/>
      <c r="AM124" s="1977"/>
      <c r="AN124" s="1977"/>
      <c r="AO124" s="1977"/>
      <c r="AP124" s="1975" t="s">
        <v>1729</v>
      </c>
      <c r="AQ124" s="1976"/>
      <c r="AR124" s="1977"/>
      <c r="AS124" s="1977"/>
      <c r="AT124" s="1977"/>
      <c r="AU124" s="1977"/>
      <c r="AV124" s="1978"/>
      <c r="AW124" s="1965"/>
      <c r="AX124" s="1965"/>
      <c r="AY124" s="1971"/>
    </row>
    <row r="125" spans="1:51" s="1950" customFormat="1" ht="11.25" customHeight="1">
      <c r="A125" s="2117"/>
      <c r="B125" s="2693"/>
      <c r="C125" s="2696"/>
      <c r="D125" s="2681" t="s">
        <v>2249</v>
      </c>
      <c r="E125" s="2638"/>
      <c r="F125" s="2638"/>
      <c r="G125" s="2698"/>
      <c r="H125" s="2068" t="s">
        <v>1733</v>
      </c>
      <c r="I125" s="2069"/>
      <c r="J125" s="2069"/>
      <c r="K125" s="2069"/>
      <c r="L125" s="2069"/>
      <c r="M125" s="2069"/>
      <c r="N125" s="2070"/>
      <c r="O125" s="1965"/>
      <c r="P125" s="2624"/>
      <c r="Q125" s="2627"/>
      <c r="R125" s="1975" t="s">
        <v>1733</v>
      </c>
      <c r="S125" s="1976"/>
      <c r="T125" s="2118"/>
      <c r="U125" s="2118"/>
      <c r="V125" s="2118"/>
      <c r="W125" s="2118"/>
      <c r="X125" s="2119"/>
      <c r="Y125" s="1975" t="s">
        <v>1733</v>
      </c>
      <c r="Z125" s="1976"/>
      <c r="AA125" s="2118"/>
      <c r="AB125" s="2118"/>
      <c r="AC125" s="2118"/>
      <c r="AD125" s="2118"/>
      <c r="AE125" s="2119"/>
      <c r="AF125" s="1965"/>
      <c r="AG125" s="2624"/>
      <c r="AH125" s="2703"/>
      <c r="AI125" s="1975" t="s">
        <v>1733</v>
      </c>
      <c r="AJ125" s="1976"/>
      <c r="AK125" s="1977"/>
      <c r="AL125" s="1977"/>
      <c r="AM125" s="1977"/>
      <c r="AN125" s="1977"/>
      <c r="AO125" s="1977"/>
      <c r="AP125" s="1975" t="s">
        <v>1733</v>
      </c>
      <c r="AQ125" s="1976"/>
      <c r="AR125" s="1977"/>
      <c r="AS125" s="1977"/>
      <c r="AT125" s="1977"/>
      <c r="AU125" s="1977"/>
      <c r="AV125" s="1978"/>
      <c r="AW125" s="1965"/>
      <c r="AX125" s="1965"/>
      <c r="AY125" s="1971"/>
    </row>
    <row r="126" spans="1:51" s="1950" customFormat="1" ht="11.25" customHeight="1">
      <c r="A126" s="2117"/>
      <c r="B126" s="2699"/>
      <c r="C126" s="2700"/>
      <c r="D126" s="2681"/>
      <c r="E126" s="2685"/>
      <c r="F126" s="2685"/>
      <c r="G126" s="2701"/>
      <c r="H126" s="2068" t="s">
        <v>1737</v>
      </c>
      <c r="I126" s="2069"/>
      <c r="J126" s="2069"/>
      <c r="K126" s="2069"/>
      <c r="L126" s="2069"/>
      <c r="M126" s="2069"/>
      <c r="N126" s="2070"/>
      <c r="O126" s="1965"/>
      <c r="P126" s="2639"/>
      <c r="Q126" s="2640"/>
      <c r="R126" s="1975" t="s">
        <v>1737</v>
      </c>
      <c r="S126" s="1976"/>
      <c r="T126" s="2118"/>
      <c r="U126" s="2118"/>
      <c r="V126" s="2118"/>
      <c r="W126" s="2118"/>
      <c r="X126" s="2119"/>
      <c r="Y126" s="1975" t="s">
        <v>1737</v>
      </c>
      <c r="Z126" s="1976"/>
      <c r="AA126" s="2118"/>
      <c r="AB126" s="2118"/>
      <c r="AC126" s="2118"/>
      <c r="AD126" s="2118"/>
      <c r="AE126" s="2119"/>
      <c r="AF126" s="1965"/>
      <c r="AG126" s="2639"/>
      <c r="AH126" s="2704"/>
      <c r="AI126" s="1975" t="s">
        <v>1737</v>
      </c>
      <c r="AJ126" s="1976"/>
      <c r="AK126" s="1977"/>
      <c r="AL126" s="1977"/>
      <c r="AM126" s="1977"/>
      <c r="AN126" s="1977"/>
      <c r="AO126" s="1977"/>
      <c r="AP126" s="1975" t="s">
        <v>1737</v>
      </c>
      <c r="AQ126" s="1976"/>
      <c r="AR126" s="1977"/>
      <c r="AS126" s="1977"/>
      <c r="AT126" s="1977"/>
      <c r="AU126" s="1977"/>
      <c r="AV126" s="1978"/>
      <c r="AW126" s="1965"/>
      <c r="AX126" s="1965"/>
      <c r="AY126" s="1971"/>
    </row>
    <row r="127" spans="1:51" s="1950" customFormat="1" ht="11.25">
      <c r="A127" s="2117"/>
      <c r="B127" s="2692">
        <v>44</v>
      </c>
      <c r="C127" s="2695" t="s">
        <v>2302</v>
      </c>
      <c r="D127" s="2681" t="s">
        <v>2235</v>
      </c>
      <c r="E127" s="2629" t="s">
        <v>1707</v>
      </c>
      <c r="F127" s="2629" t="s">
        <v>2237</v>
      </c>
      <c r="G127" s="2629" t="s">
        <v>2238</v>
      </c>
      <c r="H127" s="2068" t="s">
        <v>2212</v>
      </c>
      <c r="I127" s="2069"/>
      <c r="J127" s="1977"/>
      <c r="K127" s="1977"/>
      <c r="L127" s="1977"/>
      <c r="M127" s="1977"/>
      <c r="N127" s="1978"/>
      <c r="O127" s="1965"/>
      <c r="P127" s="2623">
        <v>44</v>
      </c>
      <c r="Q127" s="2626" t="s">
        <v>2302</v>
      </c>
      <c r="R127" s="1975" t="s">
        <v>2212</v>
      </c>
      <c r="S127" s="1976"/>
      <c r="T127" s="2118"/>
      <c r="U127" s="2118"/>
      <c r="V127" s="2118"/>
      <c r="W127" s="2118"/>
      <c r="X127" s="2119"/>
      <c r="Y127" s="1975" t="s">
        <v>2212</v>
      </c>
      <c r="Z127" s="1976"/>
      <c r="AA127" s="2118"/>
      <c r="AB127" s="2118"/>
      <c r="AC127" s="2118"/>
      <c r="AD127" s="2118"/>
      <c r="AE127" s="2119"/>
      <c r="AF127" s="1965"/>
      <c r="AG127" s="2623">
        <v>44</v>
      </c>
      <c r="AH127" s="2702" t="s">
        <v>2302</v>
      </c>
      <c r="AI127" s="1975" t="s">
        <v>2212</v>
      </c>
      <c r="AJ127" s="1976"/>
      <c r="AK127" s="1977"/>
      <c r="AL127" s="1977"/>
      <c r="AM127" s="1977"/>
      <c r="AN127" s="1977"/>
      <c r="AO127" s="1977"/>
      <c r="AP127" s="1975" t="s">
        <v>2212</v>
      </c>
      <c r="AQ127" s="1976"/>
      <c r="AR127" s="1977"/>
      <c r="AS127" s="1977"/>
      <c r="AT127" s="1977"/>
      <c r="AU127" s="1977"/>
      <c r="AV127" s="1978"/>
      <c r="AW127" s="1965"/>
      <c r="AX127" s="1965"/>
      <c r="AY127" s="1971"/>
    </row>
    <row r="128" spans="1:51" s="1950" customFormat="1" ht="11.25" customHeight="1">
      <c r="A128" s="2117"/>
      <c r="B128" s="2693"/>
      <c r="C128" s="2696"/>
      <c r="D128" s="2681"/>
      <c r="E128" s="2638"/>
      <c r="F128" s="2638"/>
      <c r="G128" s="2698"/>
      <c r="H128" s="2068" t="s">
        <v>1729</v>
      </c>
      <c r="I128" s="2069"/>
      <c r="J128" s="2069"/>
      <c r="K128" s="2069"/>
      <c r="L128" s="2069"/>
      <c r="M128" s="2069"/>
      <c r="N128" s="2070"/>
      <c r="O128" s="1965"/>
      <c r="P128" s="2624"/>
      <c r="Q128" s="2627"/>
      <c r="R128" s="1975" t="s">
        <v>1729</v>
      </c>
      <c r="S128" s="1976"/>
      <c r="T128" s="2118"/>
      <c r="U128" s="2118"/>
      <c r="V128" s="2118"/>
      <c r="W128" s="2118"/>
      <c r="X128" s="2119"/>
      <c r="Y128" s="1975" t="s">
        <v>1729</v>
      </c>
      <c r="Z128" s="1976"/>
      <c r="AA128" s="2118"/>
      <c r="AB128" s="2118"/>
      <c r="AC128" s="2118"/>
      <c r="AD128" s="2118"/>
      <c r="AE128" s="2119"/>
      <c r="AF128" s="1965"/>
      <c r="AG128" s="2624"/>
      <c r="AH128" s="2703"/>
      <c r="AI128" s="1975" t="s">
        <v>1729</v>
      </c>
      <c r="AJ128" s="1976"/>
      <c r="AK128" s="1977"/>
      <c r="AL128" s="1977"/>
      <c r="AM128" s="1977"/>
      <c r="AN128" s="1977"/>
      <c r="AO128" s="1977"/>
      <c r="AP128" s="1975" t="s">
        <v>1729</v>
      </c>
      <c r="AQ128" s="1976"/>
      <c r="AR128" s="1977"/>
      <c r="AS128" s="1977"/>
      <c r="AT128" s="1977"/>
      <c r="AU128" s="1977"/>
      <c r="AV128" s="1978"/>
      <c r="AW128" s="1965"/>
      <c r="AX128" s="1965"/>
      <c r="AY128" s="1971"/>
    </row>
    <row r="129" spans="1:51" s="1950" customFormat="1" ht="11.25" customHeight="1">
      <c r="A129" s="2117"/>
      <c r="B129" s="2693"/>
      <c r="C129" s="2696"/>
      <c r="D129" s="2681" t="s">
        <v>2249</v>
      </c>
      <c r="E129" s="2638"/>
      <c r="F129" s="2638"/>
      <c r="G129" s="2698"/>
      <c r="H129" s="2068" t="s">
        <v>1733</v>
      </c>
      <c r="I129" s="2069"/>
      <c r="J129" s="2069"/>
      <c r="K129" s="2069"/>
      <c r="L129" s="2069"/>
      <c r="M129" s="2069"/>
      <c r="N129" s="2070"/>
      <c r="O129" s="1965"/>
      <c r="P129" s="2624"/>
      <c r="Q129" s="2627"/>
      <c r="R129" s="1975" t="s">
        <v>1733</v>
      </c>
      <c r="S129" s="1976"/>
      <c r="T129" s="2118"/>
      <c r="U129" s="2118"/>
      <c r="V129" s="2118"/>
      <c r="W129" s="2118"/>
      <c r="X129" s="2119"/>
      <c r="Y129" s="1975" t="s">
        <v>1733</v>
      </c>
      <c r="Z129" s="1976"/>
      <c r="AA129" s="2118"/>
      <c r="AB129" s="2118"/>
      <c r="AC129" s="2118"/>
      <c r="AD129" s="2118"/>
      <c r="AE129" s="2119"/>
      <c r="AF129" s="1965"/>
      <c r="AG129" s="2624"/>
      <c r="AH129" s="2703"/>
      <c r="AI129" s="1975" t="s">
        <v>1733</v>
      </c>
      <c r="AJ129" s="1976"/>
      <c r="AK129" s="1977"/>
      <c r="AL129" s="1977"/>
      <c r="AM129" s="1977"/>
      <c r="AN129" s="1977"/>
      <c r="AO129" s="1977"/>
      <c r="AP129" s="1975" t="s">
        <v>1733</v>
      </c>
      <c r="AQ129" s="1976"/>
      <c r="AR129" s="1977"/>
      <c r="AS129" s="1977"/>
      <c r="AT129" s="1977"/>
      <c r="AU129" s="1977"/>
      <c r="AV129" s="1978"/>
      <c r="AW129" s="1965"/>
      <c r="AX129" s="1965"/>
      <c r="AY129" s="1971"/>
    </row>
    <row r="130" spans="1:51" s="1950" customFormat="1" ht="11.25" customHeight="1">
      <c r="A130" s="2117"/>
      <c r="B130" s="2699"/>
      <c r="C130" s="2700"/>
      <c r="D130" s="2681"/>
      <c r="E130" s="2685"/>
      <c r="F130" s="2685"/>
      <c r="G130" s="2701"/>
      <c r="H130" s="2068" t="s">
        <v>1737</v>
      </c>
      <c r="I130" s="2069"/>
      <c r="J130" s="2069"/>
      <c r="K130" s="2069"/>
      <c r="L130" s="2069"/>
      <c r="M130" s="2069"/>
      <c r="N130" s="2070"/>
      <c r="O130" s="1965"/>
      <c r="P130" s="2639"/>
      <c r="Q130" s="2640"/>
      <c r="R130" s="1975" t="s">
        <v>1737</v>
      </c>
      <c r="S130" s="1976"/>
      <c r="T130" s="2118"/>
      <c r="U130" s="2118"/>
      <c r="V130" s="2118"/>
      <c r="W130" s="2118"/>
      <c r="X130" s="2119"/>
      <c r="Y130" s="1975" t="s">
        <v>1737</v>
      </c>
      <c r="Z130" s="1976"/>
      <c r="AA130" s="2118"/>
      <c r="AB130" s="2118"/>
      <c r="AC130" s="2118"/>
      <c r="AD130" s="2118"/>
      <c r="AE130" s="2119"/>
      <c r="AF130" s="1965"/>
      <c r="AG130" s="2639"/>
      <c r="AH130" s="2704"/>
      <c r="AI130" s="1975" t="s">
        <v>1737</v>
      </c>
      <c r="AJ130" s="1976"/>
      <c r="AK130" s="1977"/>
      <c r="AL130" s="1977"/>
      <c r="AM130" s="1977"/>
      <c r="AN130" s="1977"/>
      <c r="AO130" s="1977"/>
      <c r="AP130" s="1975" t="s">
        <v>1737</v>
      </c>
      <c r="AQ130" s="1976"/>
      <c r="AR130" s="1977"/>
      <c r="AS130" s="1977"/>
      <c r="AT130" s="1977"/>
      <c r="AU130" s="1977"/>
      <c r="AV130" s="1978"/>
      <c r="AW130" s="1965"/>
      <c r="AX130" s="1965"/>
      <c r="AY130" s="1971"/>
    </row>
    <row r="131" spans="1:51" s="1987" customFormat="1" ht="11.25">
      <c r="A131" s="2122"/>
      <c r="B131" s="2692">
        <v>46</v>
      </c>
      <c r="C131" s="2695" t="s">
        <v>2256</v>
      </c>
      <c r="D131" s="2681" t="s">
        <v>2235</v>
      </c>
      <c r="E131" s="2629" t="s">
        <v>1707</v>
      </c>
      <c r="F131" s="2629" t="s">
        <v>2237</v>
      </c>
      <c r="G131" s="2629" t="s">
        <v>2238</v>
      </c>
      <c r="H131" s="2068" t="s">
        <v>2212</v>
      </c>
      <c r="I131" s="2069"/>
      <c r="J131" s="1977"/>
      <c r="K131" s="1977"/>
      <c r="L131" s="1977"/>
      <c r="M131" s="1977"/>
      <c r="N131" s="1978"/>
      <c r="O131" s="1965"/>
      <c r="P131" s="2623">
        <v>46</v>
      </c>
      <c r="Q131" s="2626" t="s">
        <v>2256</v>
      </c>
      <c r="R131" s="1975" t="s">
        <v>2212</v>
      </c>
      <c r="S131" s="1985"/>
      <c r="T131" s="2118"/>
      <c r="U131" s="2118"/>
      <c r="V131" s="2118"/>
      <c r="W131" s="2118"/>
      <c r="X131" s="2119"/>
      <c r="Y131" s="1975" t="s">
        <v>2212</v>
      </c>
      <c r="Z131" s="1986"/>
      <c r="AA131" s="2118"/>
      <c r="AB131" s="2118"/>
      <c r="AC131" s="2118"/>
      <c r="AD131" s="2118"/>
      <c r="AE131" s="2119"/>
      <c r="AF131" s="1965"/>
      <c r="AG131" s="2623">
        <v>46</v>
      </c>
      <c r="AH131" s="2702" t="s">
        <v>2256</v>
      </c>
      <c r="AI131" s="1975" t="s">
        <v>2212</v>
      </c>
      <c r="AJ131" s="1985"/>
      <c r="AK131" s="1977"/>
      <c r="AL131" s="1977"/>
      <c r="AM131" s="1977"/>
      <c r="AN131" s="1977"/>
      <c r="AO131" s="1977"/>
      <c r="AP131" s="1975" t="s">
        <v>2212</v>
      </c>
      <c r="AQ131" s="1986"/>
      <c r="AR131" s="1977"/>
      <c r="AS131" s="1977"/>
      <c r="AT131" s="1977"/>
      <c r="AU131" s="1977"/>
      <c r="AV131" s="1978"/>
      <c r="AW131" s="1965"/>
      <c r="AX131" s="1965"/>
      <c r="AY131" s="1971"/>
    </row>
    <row r="132" spans="1:51" s="1987" customFormat="1" ht="11.25" customHeight="1">
      <c r="A132" s="2122"/>
      <c r="B132" s="2693"/>
      <c r="C132" s="2696"/>
      <c r="D132" s="2681"/>
      <c r="E132" s="2638"/>
      <c r="F132" s="2638"/>
      <c r="G132" s="2698"/>
      <c r="H132" s="2068" t="s">
        <v>1729</v>
      </c>
      <c r="I132" s="2069"/>
      <c r="J132" s="2069"/>
      <c r="K132" s="2069"/>
      <c r="L132" s="2069"/>
      <c r="M132" s="2069"/>
      <c r="N132" s="2070"/>
      <c r="O132" s="1965"/>
      <c r="P132" s="2624"/>
      <c r="Q132" s="2627"/>
      <c r="R132" s="1975" t="s">
        <v>1729</v>
      </c>
      <c r="S132" s="1985"/>
      <c r="T132" s="2118"/>
      <c r="U132" s="2118"/>
      <c r="V132" s="2118"/>
      <c r="W132" s="2118"/>
      <c r="X132" s="2119"/>
      <c r="Y132" s="1975" t="s">
        <v>1729</v>
      </c>
      <c r="Z132" s="1986"/>
      <c r="AA132" s="2118"/>
      <c r="AB132" s="2118"/>
      <c r="AC132" s="2118"/>
      <c r="AD132" s="2118"/>
      <c r="AE132" s="2119"/>
      <c r="AF132" s="1965"/>
      <c r="AG132" s="2624"/>
      <c r="AH132" s="2703"/>
      <c r="AI132" s="1975" t="s">
        <v>1729</v>
      </c>
      <c r="AJ132" s="1985"/>
      <c r="AK132" s="1977"/>
      <c r="AL132" s="1977"/>
      <c r="AM132" s="1977"/>
      <c r="AN132" s="1977"/>
      <c r="AO132" s="1977"/>
      <c r="AP132" s="1975" t="s">
        <v>1729</v>
      </c>
      <c r="AQ132" s="1986"/>
      <c r="AR132" s="1977"/>
      <c r="AS132" s="1977"/>
      <c r="AT132" s="1977"/>
      <c r="AU132" s="1977"/>
      <c r="AV132" s="1978"/>
      <c r="AW132" s="1965"/>
      <c r="AX132" s="1965"/>
      <c r="AY132" s="1971"/>
    </row>
    <row r="133" spans="1:51" s="1987" customFormat="1" ht="11.25" customHeight="1">
      <c r="A133" s="2122"/>
      <c r="B133" s="2693"/>
      <c r="C133" s="2696"/>
      <c r="D133" s="2681" t="s">
        <v>2249</v>
      </c>
      <c r="E133" s="2638"/>
      <c r="F133" s="2638"/>
      <c r="G133" s="2698"/>
      <c r="H133" s="2068" t="s">
        <v>1733</v>
      </c>
      <c r="I133" s="2069"/>
      <c r="J133" s="2069"/>
      <c r="K133" s="2069"/>
      <c r="L133" s="2069"/>
      <c r="M133" s="2069"/>
      <c r="N133" s="2070"/>
      <c r="O133" s="1965"/>
      <c r="P133" s="2624"/>
      <c r="Q133" s="2627"/>
      <c r="R133" s="1975" t="s">
        <v>1733</v>
      </c>
      <c r="S133" s="1985"/>
      <c r="T133" s="2118"/>
      <c r="U133" s="2118"/>
      <c r="V133" s="2118"/>
      <c r="W133" s="2118"/>
      <c r="X133" s="2119"/>
      <c r="Y133" s="1975" t="s">
        <v>1733</v>
      </c>
      <c r="Z133" s="1986"/>
      <c r="AA133" s="2118"/>
      <c r="AB133" s="2118"/>
      <c r="AC133" s="2118"/>
      <c r="AD133" s="2118"/>
      <c r="AE133" s="2119"/>
      <c r="AF133" s="1965"/>
      <c r="AG133" s="2624"/>
      <c r="AH133" s="2703"/>
      <c r="AI133" s="1975" t="s">
        <v>1733</v>
      </c>
      <c r="AJ133" s="1985"/>
      <c r="AK133" s="1977"/>
      <c r="AL133" s="1977"/>
      <c r="AM133" s="1977"/>
      <c r="AN133" s="1977"/>
      <c r="AO133" s="1977"/>
      <c r="AP133" s="1975" t="s">
        <v>1733</v>
      </c>
      <c r="AQ133" s="1986"/>
      <c r="AR133" s="1977"/>
      <c r="AS133" s="1977"/>
      <c r="AT133" s="1977"/>
      <c r="AU133" s="1977"/>
      <c r="AV133" s="1978"/>
      <c r="AW133" s="1965"/>
      <c r="AX133" s="1965"/>
      <c r="AY133" s="1971"/>
    </row>
    <row r="134" spans="1:51" s="1987" customFormat="1" ht="11.25" customHeight="1">
      <c r="A134" s="2122"/>
      <c r="B134" s="2699"/>
      <c r="C134" s="2700"/>
      <c r="D134" s="2681"/>
      <c r="E134" s="2685"/>
      <c r="F134" s="2685"/>
      <c r="G134" s="2701"/>
      <c r="H134" s="2068" t="s">
        <v>1737</v>
      </c>
      <c r="I134" s="2069"/>
      <c r="J134" s="2069"/>
      <c r="K134" s="2069"/>
      <c r="L134" s="2069"/>
      <c r="M134" s="2069"/>
      <c r="N134" s="2070"/>
      <c r="O134" s="1965"/>
      <c r="P134" s="2639"/>
      <c r="Q134" s="2640"/>
      <c r="R134" s="1975" t="s">
        <v>1737</v>
      </c>
      <c r="S134" s="1985"/>
      <c r="T134" s="2118"/>
      <c r="U134" s="2118"/>
      <c r="V134" s="2118"/>
      <c r="W134" s="2118"/>
      <c r="X134" s="2119"/>
      <c r="Y134" s="1975" t="s">
        <v>1737</v>
      </c>
      <c r="Z134" s="1986"/>
      <c r="AA134" s="2118"/>
      <c r="AB134" s="2118"/>
      <c r="AC134" s="2118"/>
      <c r="AD134" s="2118"/>
      <c r="AE134" s="2119"/>
      <c r="AF134" s="1965"/>
      <c r="AG134" s="2639"/>
      <c r="AH134" s="2704"/>
      <c r="AI134" s="1975" t="s">
        <v>1737</v>
      </c>
      <c r="AJ134" s="1985"/>
      <c r="AK134" s="1977"/>
      <c r="AL134" s="1977"/>
      <c r="AM134" s="1977"/>
      <c r="AN134" s="1977"/>
      <c r="AO134" s="1977"/>
      <c r="AP134" s="1975" t="s">
        <v>1737</v>
      </c>
      <c r="AQ134" s="1986"/>
      <c r="AR134" s="1977"/>
      <c r="AS134" s="1977"/>
      <c r="AT134" s="1977"/>
      <c r="AU134" s="1977"/>
      <c r="AV134" s="1978"/>
      <c r="AW134" s="1965"/>
      <c r="AX134" s="1965"/>
      <c r="AY134" s="1971"/>
    </row>
    <row r="135" spans="1:51" s="1987" customFormat="1" ht="11.25">
      <c r="A135" s="2122"/>
      <c r="B135" s="2692">
        <v>47</v>
      </c>
      <c r="C135" s="2695" t="s">
        <v>2257</v>
      </c>
      <c r="D135" s="2681" t="s">
        <v>2235</v>
      </c>
      <c r="E135" s="2629" t="s">
        <v>1707</v>
      </c>
      <c r="F135" s="2629" t="s">
        <v>2237</v>
      </c>
      <c r="G135" s="2629" t="s">
        <v>2238</v>
      </c>
      <c r="H135" s="2068" t="s">
        <v>2212</v>
      </c>
      <c r="I135" s="2069"/>
      <c r="J135" s="1977"/>
      <c r="K135" s="1977"/>
      <c r="L135" s="1977"/>
      <c r="M135" s="1977"/>
      <c r="N135" s="1978"/>
      <c r="O135" s="1965"/>
      <c r="P135" s="2623">
        <v>47</v>
      </c>
      <c r="Q135" s="2626" t="s">
        <v>2257</v>
      </c>
      <c r="R135" s="1975" t="s">
        <v>2212</v>
      </c>
      <c r="S135" s="1985"/>
      <c r="T135" s="2118"/>
      <c r="U135" s="2118"/>
      <c r="V135" s="2118"/>
      <c r="W135" s="2118"/>
      <c r="X135" s="2119"/>
      <c r="Y135" s="1975" t="s">
        <v>2212</v>
      </c>
      <c r="Z135" s="1985"/>
      <c r="AA135" s="2118"/>
      <c r="AB135" s="2118"/>
      <c r="AC135" s="2118"/>
      <c r="AD135" s="2118"/>
      <c r="AE135" s="2119"/>
      <c r="AF135" s="1965"/>
      <c r="AG135" s="2623">
        <v>47</v>
      </c>
      <c r="AH135" s="2702" t="s">
        <v>2257</v>
      </c>
      <c r="AI135" s="1975" t="s">
        <v>2212</v>
      </c>
      <c r="AJ135" s="1985"/>
      <c r="AK135" s="1977"/>
      <c r="AL135" s="1977"/>
      <c r="AM135" s="1977"/>
      <c r="AN135" s="1977"/>
      <c r="AO135" s="1977"/>
      <c r="AP135" s="1975" t="s">
        <v>2212</v>
      </c>
      <c r="AQ135" s="1985"/>
      <c r="AR135" s="1977"/>
      <c r="AS135" s="1977"/>
      <c r="AT135" s="1977"/>
      <c r="AU135" s="1977"/>
      <c r="AV135" s="1978"/>
      <c r="AW135" s="1965"/>
      <c r="AX135" s="1965"/>
      <c r="AY135" s="1971"/>
    </row>
    <row r="136" spans="1:51" s="1987" customFormat="1" ht="11.25" customHeight="1">
      <c r="A136" s="2122"/>
      <c r="B136" s="2693"/>
      <c r="C136" s="2696"/>
      <c r="D136" s="2681"/>
      <c r="E136" s="2638"/>
      <c r="F136" s="2638"/>
      <c r="G136" s="2698"/>
      <c r="H136" s="2068" t="s">
        <v>1729</v>
      </c>
      <c r="I136" s="2069"/>
      <c r="J136" s="2069"/>
      <c r="K136" s="2069"/>
      <c r="L136" s="2069"/>
      <c r="M136" s="2069"/>
      <c r="N136" s="2070"/>
      <c r="O136" s="1965"/>
      <c r="P136" s="2624"/>
      <c r="Q136" s="2627"/>
      <c r="R136" s="1975" t="s">
        <v>1729</v>
      </c>
      <c r="S136" s="1985"/>
      <c r="T136" s="2118"/>
      <c r="U136" s="2118"/>
      <c r="V136" s="2118"/>
      <c r="W136" s="2118"/>
      <c r="X136" s="2119"/>
      <c r="Y136" s="1975" t="s">
        <v>1729</v>
      </c>
      <c r="Z136" s="1985"/>
      <c r="AA136" s="2118"/>
      <c r="AB136" s="2118"/>
      <c r="AC136" s="2118"/>
      <c r="AD136" s="2118"/>
      <c r="AE136" s="2119"/>
      <c r="AF136" s="1965"/>
      <c r="AG136" s="2624"/>
      <c r="AH136" s="2703"/>
      <c r="AI136" s="1975" t="s">
        <v>1729</v>
      </c>
      <c r="AJ136" s="1985"/>
      <c r="AK136" s="1977"/>
      <c r="AL136" s="1977"/>
      <c r="AM136" s="1977"/>
      <c r="AN136" s="1977"/>
      <c r="AO136" s="1977"/>
      <c r="AP136" s="1975" t="s">
        <v>1729</v>
      </c>
      <c r="AQ136" s="1985"/>
      <c r="AR136" s="1977"/>
      <c r="AS136" s="1977"/>
      <c r="AT136" s="1977"/>
      <c r="AU136" s="1977"/>
      <c r="AV136" s="1978"/>
      <c r="AW136" s="1965"/>
      <c r="AX136" s="1965"/>
      <c r="AY136" s="1971"/>
    </row>
    <row r="137" spans="1:51" s="1987" customFormat="1" ht="11.25" customHeight="1">
      <c r="A137" s="2122"/>
      <c r="B137" s="2693"/>
      <c r="C137" s="2696"/>
      <c r="D137" s="2681" t="s">
        <v>2239</v>
      </c>
      <c r="E137" s="2638"/>
      <c r="F137" s="2638"/>
      <c r="G137" s="2698"/>
      <c r="H137" s="2068" t="s">
        <v>1733</v>
      </c>
      <c r="I137" s="2069"/>
      <c r="J137" s="2069"/>
      <c r="K137" s="2069"/>
      <c r="L137" s="2069"/>
      <c r="M137" s="2069"/>
      <c r="N137" s="2070"/>
      <c r="O137" s="1965"/>
      <c r="P137" s="2624"/>
      <c r="Q137" s="2627"/>
      <c r="R137" s="1975" t="s">
        <v>1733</v>
      </c>
      <c r="S137" s="1985"/>
      <c r="T137" s="2118"/>
      <c r="U137" s="2118"/>
      <c r="V137" s="2118"/>
      <c r="W137" s="2118"/>
      <c r="X137" s="2119"/>
      <c r="Y137" s="1975" t="s">
        <v>1733</v>
      </c>
      <c r="Z137" s="1985"/>
      <c r="AA137" s="2118"/>
      <c r="AB137" s="2118"/>
      <c r="AC137" s="2118"/>
      <c r="AD137" s="2118"/>
      <c r="AE137" s="2119"/>
      <c r="AF137" s="1965"/>
      <c r="AG137" s="2624"/>
      <c r="AH137" s="2703"/>
      <c r="AI137" s="1975" t="s">
        <v>1733</v>
      </c>
      <c r="AJ137" s="1985"/>
      <c r="AK137" s="1977"/>
      <c r="AL137" s="1977"/>
      <c r="AM137" s="1977"/>
      <c r="AN137" s="1977"/>
      <c r="AO137" s="1977"/>
      <c r="AP137" s="1975" t="s">
        <v>1733</v>
      </c>
      <c r="AQ137" s="1985"/>
      <c r="AR137" s="1977"/>
      <c r="AS137" s="1977"/>
      <c r="AT137" s="1977"/>
      <c r="AU137" s="1977"/>
      <c r="AV137" s="1978"/>
      <c r="AW137" s="1965"/>
      <c r="AX137" s="1965"/>
      <c r="AY137" s="1971"/>
    </row>
    <row r="138" spans="1:51" s="1987" customFormat="1" ht="11.25" customHeight="1">
      <c r="A138" s="2122"/>
      <c r="B138" s="2699"/>
      <c r="C138" s="2700"/>
      <c r="D138" s="2681"/>
      <c r="E138" s="2685"/>
      <c r="F138" s="2685"/>
      <c r="G138" s="2701"/>
      <c r="H138" s="2068" t="s">
        <v>1737</v>
      </c>
      <c r="I138" s="2069"/>
      <c r="J138" s="2069"/>
      <c r="K138" s="2069"/>
      <c r="L138" s="2069"/>
      <c r="M138" s="2069"/>
      <c r="N138" s="2070"/>
      <c r="O138" s="1965"/>
      <c r="P138" s="2639"/>
      <c r="Q138" s="2640"/>
      <c r="R138" s="1975" t="s">
        <v>1737</v>
      </c>
      <c r="S138" s="1985"/>
      <c r="T138" s="2118"/>
      <c r="U138" s="2118"/>
      <c r="V138" s="2118"/>
      <c r="W138" s="2118"/>
      <c r="X138" s="2119"/>
      <c r="Y138" s="1975" t="s">
        <v>1737</v>
      </c>
      <c r="Z138" s="1985"/>
      <c r="AA138" s="2118"/>
      <c r="AB138" s="2118"/>
      <c r="AC138" s="2118"/>
      <c r="AD138" s="2118"/>
      <c r="AE138" s="2119"/>
      <c r="AF138" s="1965"/>
      <c r="AG138" s="2639"/>
      <c r="AH138" s="2704"/>
      <c r="AI138" s="1975" t="s">
        <v>1737</v>
      </c>
      <c r="AJ138" s="1985"/>
      <c r="AK138" s="1977"/>
      <c r="AL138" s="1977"/>
      <c r="AM138" s="1977"/>
      <c r="AN138" s="1977"/>
      <c r="AO138" s="1977"/>
      <c r="AP138" s="1975" t="s">
        <v>1737</v>
      </c>
      <c r="AQ138" s="1985"/>
      <c r="AR138" s="1977"/>
      <c r="AS138" s="1977"/>
      <c r="AT138" s="1977"/>
      <c r="AU138" s="1977"/>
      <c r="AV138" s="1978"/>
      <c r="AW138" s="1965"/>
      <c r="AX138" s="1965"/>
      <c r="AY138" s="1971"/>
    </row>
    <row r="139" spans="1:51" s="1987" customFormat="1" ht="11.25" customHeight="1">
      <c r="A139" s="2122"/>
      <c r="B139" s="2692">
        <v>27</v>
      </c>
      <c r="C139" s="2695" t="s">
        <v>1418</v>
      </c>
      <c r="D139" s="2681" t="s">
        <v>2235</v>
      </c>
      <c r="E139" s="2629" t="s">
        <v>1707</v>
      </c>
      <c r="F139" s="2629" t="s">
        <v>2237</v>
      </c>
      <c r="G139" s="2629" t="s">
        <v>2253</v>
      </c>
      <c r="H139" s="2068" t="s">
        <v>2212</v>
      </c>
      <c r="I139" s="2069"/>
      <c r="J139" s="1977"/>
      <c r="K139" s="1977"/>
      <c r="L139" s="1977"/>
      <c r="M139" s="1977"/>
      <c r="N139" s="1978"/>
      <c r="O139" s="1965"/>
      <c r="P139" s="2623">
        <v>27</v>
      </c>
      <c r="Q139" s="2626" t="s">
        <v>1418</v>
      </c>
      <c r="R139" s="1975" t="s">
        <v>2212</v>
      </c>
      <c r="S139" s="1985"/>
      <c r="T139" s="2118"/>
      <c r="U139" s="2118"/>
      <c r="V139" s="2118"/>
      <c r="W139" s="2118"/>
      <c r="X139" s="2119"/>
      <c r="Y139" s="1975" t="s">
        <v>2212</v>
      </c>
      <c r="Z139" s="1985"/>
      <c r="AA139" s="2118"/>
      <c r="AB139" s="2118"/>
      <c r="AC139" s="2118"/>
      <c r="AD139" s="2118"/>
      <c r="AE139" s="2119"/>
      <c r="AF139" s="1965"/>
      <c r="AG139" s="2623">
        <v>27</v>
      </c>
      <c r="AH139" s="2702" t="s">
        <v>1418</v>
      </c>
      <c r="AI139" s="1975" t="s">
        <v>2212</v>
      </c>
      <c r="AJ139" s="1985"/>
      <c r="AK139" s="1977"/>
      <c r="AL139" s="1977"/>
      <c r="AM139" s="1977"/>
      <c r="AN139" s="1977"/>
      <c r="AO139" s="1977"/>
      <c r="AP139" s="1975" t="s">
        <v>2212</v>
      </c>
      <c r="AQ139" s="1985"/>
      <c r="AR139" s="1977"/>
      <c r="AS139" s="1977"/>
      <c r="AT139" s="1977"/>
      <c r="AU139" s="1977"/>
      <c r="AV139" s="1978"/>
      <c r="AW139" s="1965"/>
      <c r="AX139" s="1965"/>
      <c r="AY139" s="1971"/>
    </row>
    <row r="140" spans="1:51" s="1987" customFormat="1" ht="11.25" customHeight="1">
      <c r="A140" s="2122"/>
      <c r="B140" s="2693"/>
      <c r="C140" s="2696"/>
      <c r="D140" s="2681"/>
      <c r="E140" s="2638"/>
      <c r="F140" s="2638"/>
      <c r="G140" s="2698"/>
      <c r="H140" s="2068" t="s">
        <v>1729</v>
      </c>
      <c r="I140" s="2069"/>
      <c r="J140" s="2069"/>
      <c r="K140" s="2069"/>
      <c r="L140" s="2069"/>
      <c r="M140" s="2069"/>
      <c r="N140" s="2070"/>
      <c r="O140" s="1965"/>
      <c r="P140" s="2624"/>
      <c r="Q140" s="2627"/>
      <c r="R140" s="1975" t="s">
        <v>1729</v>
      </c>
      <c r="S140" s="1985"/>
      <c r="T140" s="2118"/>
      <c r="U140" s="2118"/>
      <c r="V140" s="2118"/>
      <c r="W140" s="2118"/>
      <c r="X140" s="2119"/>
      <c r="Y140" s="1975" t="s">
        <v>1729</v>
      </c>
      <c r="Z140" s="1985"/>
      <c r="AA140" s="2118"/>
      <c r="AB140" s="2118"/>
      <c r="AC140" s="2118"/>
      <c r="AD140" s="2118"/>
      <c r="AE140" s="2119"/>
      <c r="AF140" s="1965"/>
      <c r="AG140" s="2624"/>
      <c r="AH140" s="2703"/>
      <c r="AI140" s="1975" t="s">
        <v>1729</v>
      </c>
      <c r="AJ140" s="1985"/>
      <c r="AK140" s="1977"/>
      <c r="AL140" s="1977"/>
      <c r="AM140" s="1977"/>
      <c r="AN140" s="1977"/>
      <c r="AO140" s="1977"/>
      <c r="AP140" s="1975" t="s">
        <v>1729</v>
      </c>
      <c r="AQ140" s="1985"/>
      <c r="AR140" s="1977"/>
      <c r="AS140" s="1977"/>
      <c r="AT140" s="1977"/>
      <c r="AU140" s="1977"/>
      <c r="AV140" s="1978"/>
      <c r="AW140" s="1965"/>
      <c r="AX140" s="1965"/>
      <c r="AY140" s="1971"/>
    </row>
    <row r="141" spans="1:51" s="1987" customFormat="1" ht="11.25" customHeight="1">
      <c r="A141" s="2122"/>
      <c r="B141" s="2693"/>
      <c r="C141" s="2696"/>
      <c r="D141" s="2681" t="s">
        <v>2303</v>
      </c>
      <c r="E141" s="2638"/>
      <c r="F141" s="2638"/>
      <c r="G141" s="2698"/>
      <c r="H141" s="2068" t="s">
        <v>1733</v>
      </c>
      <c r="I141" s="2069"/>
      <c r="J141" s="2069"/>
      <c r="K141" s="2069"/>
      <c r="L141" s="2069"/>
      <c r="M141" s="2069"/>
      <c r="N141" s="2070"/>
      <c r="O141" s="1965"/>
      <c r="P141" s="2624"/>
      <c r="Q141" s="2627"/>
      <c r="R141" s="1975" t="s">
        <v>1733</v>
      </c>
      <c r="S141" s="1985"/>
      <c r="T141" s="2118"/>
      <c r="U141" s="2118"/>
      <c r="V141" s="2118"/>
      <c r="W141" s="2118"/>
      <c r="X141" s="2119"/>
      <c r="Y141" s="1975" t="s">
        <v>1733</v>
      </c>
      <c r="Z141" s="1985"/>
      <c r="AA141" s="2118"/>
      <c r="AB141" s="2118"/>
      <c r="AC141" s="2118"/>
      <c r="AD141" s="2118"/>
      <c r="AE141" s="2119"/>
      <c r="AF141" s="1965"/>
      <c r="AG141" s="2624"/>
      <c r="AH141" s="2703"/>
      <c r="AI141" s="1975" t="s">
        <v>1733</v>
      </c>
      <c r="AJ141" s="1985"/>
      <c r="AK141" s="1977"/>
      <c r="AL141" s="1977"/>
      <c r="AM141" s="1977"/>
      <c r="AN141" s="1977"/>
      <c r="AO141" s="1977"/>
      <c r="AP141" s="1975" t="s">
        <v>1733</v>
      </c>
      <c r="AQ141" s="1985"/>
      <c r="AR141" s="1977"/>
      <c r="AS141" s="1977"/>
      <c r="AT141" s="1977"/>
      <c r="AU141" s="1977"/>
      <c r="AV141" s="1978"/>
      <c r="AW141" s="1965"/>
      <c r="AX141" s="1965"/>
      <c r="AY141" s="1971"/>
    </row>
    <row r="142" spans="1:51" s="1987" customFormat="1" ht="11.25" customHeight="1">
      <c r="A142" s="2122"/>
      <c r="B142" s="2699"/>
      <c r="C142" s="2700"/>
      <c r="D142" s="2681"/>
      <c r="E142" s="2685"/>
      <c r="F142" s="2685"/>
      <c r="G142" s="2701"/>
      <c r="H142" s="2068" t="s">
        <v>1737</v>
      </c>
      <c r="I142" s="2069"/>
      <c r="J142" s="2069"/>
      <c r="K142" s="2069"/>
      <c r="L142" s="2069"/>
      <c r="M142" s="2069"/>
      <c r="N142" s="2070"/>
      <c r="O142" s="1965"/>
      <c r="P142" s="2639"/>
      <c r="Q142" s="2640"/>
      <c r="R142" s="1975" t="s">
        <v>1737</v>
      </c>
      <c r="S142" s="1985"/>
      <c r="T142" s="2118"/>
      <c r="U142" s="2118"/>
      <c r="V142" s="2118"/>
      <c r="W142" s="2118"/>
      <c r="X142" s="2119"/>
      <c r="Y142" s="1975" t="s">
        <v>1737</v>
      </c>
      <c r="Z142" s="1985"/>
      <c r="AA142" s="2118"/>
      <c r="AB142" s="2118"/>
      <c r="AC142" s="2118"/>
      <c r="AD142" s="2118"/>
      <c r="AE142" s="2119"/>
      <c r="AF142" s="1965"/>
      <c r="AG142" s="2639"/>
      <c r="AH142" s="2704"/>
      <c r="AI142" s="1975" t="s">
        <v>1737</v>
      </c>
      <c r="AJ142" s="1985"/>
      <c r="AK142" s="1977"/>
      <c r="AL142" s="1977"/>
      <c r="AM142" s="1977"/>
      <c r="AN142" s="1977"/>
      <c r="AO142" s="1977"/>
      <c r="AP142" s="1975" t="s">
        <v>1737</v>
      </c>
      <c r="AQ142" s="1985"/>
      <c r="AR142" s="1977"/>
      <c r="AS142" s="1977"/>
      <c r="AT142" s="1977"/>
      <c r="AU142" s="1977"/>
      <c r="AV142" s="1978"/>
      <c r="AW142" s="1965"/>
      <c r="AX142" s="1965"/>
      <c r="AY142" s="1971"/>
    </row>
    <row r="143" spans="1:51" s="1987" customFormat="1" ht="11.25">
      <c r="A143" s="2122"/>
      <c r="B143" s="2692">
        <v>26</v>
      </c>
      <c r="C143" s="2695" t="s">
        <v>2304</v>
      </c>
      <c r="D143" s="2681" t="s">
        <v>2271</v>
      </c>
      <c r="E143" s="2629" t="s">
        <v>2236</v>
      </c>
      <c r="F143" s="2629" t="s">
        <v>2237</v>
      </c>
      <c r="G143" s="2629" t="s">
        <v>2242</v>
      </c>
      <c r="H143" s="2068" t="s">
        <v>2212</v>
      </c>
      <c r="I143" s="2069"/>
      <c r="J143" s="1977"/>
      <c r="K143" s="1977"/>
      <c r="L143" s="1977"/>
      <c r="M143" s="1977"/>
      <c r="N143" s="1978"/>
      <c r="O143" s="1965"/>
      <c r="P143" s="2623">
        <v>26</v>
      </c>
      <c r="Q143" s="2626" t="s">
        <v>2304</v>
      </c>
      <c r="R143" s="1975" t="s">
        <v>2212</v>
      </c>
      <c r="S143" s="1985"/>
      <c r="T143" s="2118"/>
      <c r="U143" s="2118"/>
      <c r="V143" s="2118"/>
      <c r="W143" s="2118"/>
      <c r="X143" s="2119"/>
      <c r="Y143" s="1975" t="s">
        <v>2212</v>
      </c>
      <c r="Z143" s="1985"/>
      <c r="AA143" s="2118"/>
      <c r="AB143" s="2118"/>
      <c r="AC143" s="2118"/>
      <c r="AD143" s="2118"/>
      <c r="AE143" s="2119"/>
      <c r="AF143" s="1965"/>
      <c r="AG143" s="2623">
        <v>26</v>
      </c>
      <c r="AH143" s="2702" t="s">
        <v>2304</v>
      </c>
      <c r="AI143" s="1975" t="s">
        <v>2212</v>
      </c>
      <c r="AJ143" s="1985"/>
      <c r="AK143" s="1977"/>
      <c r="AL143" s="1977"/>
      <c r="AM143" s="1977"/>
      <c r="AN143" s="1977"/>
      <c r="AO143" s="1977"/>
      <c r="AP143" s="1975" t="s">
        <v>2212</v>
      </c>
      <c r="AQ143" s="1985"/>
      <c r="AR143" s="1977"/>
      <c r="AS143" s="1977"/>
      <c r="AT143" s="1977"/>
      <c r="AU143" s="1977"/>
      <c r="AV143" s="1978"/>
      <c r="AW143" s="1965"/>
      <c r="AX143" s="1965"/>
      <c r="AY143" s="1971"/>
    </row>
    <row r="144" spans="1:51" s="1987" customFormat="1" ht="11.25" customHeight="1">
      <c r="A144" s="2122"/>
      <c r="B144" s="2693"/>
      <c r="C144" s="2696"/>
      <c r="D144" s="2681"/>
      <c r="E144" s="2638"/>
      <c r="F144" s="2638"/>
      <c r="G144" s="2698"/>
      <c r="H144" s="2068" t="s">
        <v>1729</v>
      </c>
      <c r="I144" s="2069"/>
      <c r="J144" s="2069"/>
      <c r="K144" s="2069"/>
      <c r="L144" s="2069"/>
      <c r="M144" s="2069"/>
      <c r="N144" s="2070"/>
      <c r="O144" s="1965"/>
      <c r="P144" s="2624"/>
      <c r="Q144" s="2627"/>
      <c r="R144" s="1975" t="s">
        <v>1729</v>
      </c>
      <c r="S144" s="1985"/>
      <c r="T144" s="2118"/>
      <c r="U144" s="2118"/>
      <c r="V144" s="2118"/>
      <c r="W144" s="2118"/>
      <c r="X144" s="2119"/>
      <c r="Y144" s="1975" t="s">
        <v>1729</v>
      </c>
      <c r="Z144" s="1985"/>
      <c r="AA144" s="2118"/>
      <c r="AB144" s="2118"/>
      <c r="AC144" s="2118"/>
      <c r="AD144" s="2118"/>
      <c r="AE144" s="2119"/>
      <c r="AF144" s="1965"/>
      <c r="AG144" s="2624"/>
      <c r="AH144" s="2703"/>
      <c r="AI144" s="1975" t="s">
        <v>1729</v>
      </c>
      <c r="AJ144" s="1985"/>
      <c r="AK144" s="1977"/>
      <c r="AL144" s="1977"/>
      <c r="AM144" s="1977"/>
      <c r="AN144" s="1977"/>
      <c r="AO144" s="1977"/>
      <c r="AP144" s="1975" t="s">
        <v>1729</v>
      </c>
      <c r="AQ144" s="1985"/>
      <c r="AR144" s="1977"/>
      <c r="AS144" s="1977"/>
      <c r="AT144" s="1977"/>
      <c r="AU144" s="1977"/>
      <c r="AV144" s="1978"/>
      <c r="AW144" s="1965"/>
      <c r="AX144" s="1965"/>
      <c r="AY144" s="1971"/>
    </row>
    <row r="145" spans="1:51" s="1987" customFormat="1" ht="11.25" customHeight="1">
      <c r="A145" s="2122"/>
      <c r="B145" s="2693"/>
      <c r="C145" s="2696"/>
      <c r="D145" s="2681" t="s">
        <v>2239</v>
      </c>
      <c r="E145" s="2638"/>
      <c r="F145" s="2638"/>
      <c r="G145" s="2698"/>
      <c r="H145" s="2068" t="s">
        <v>1733</v>
      </c>
      <c r="I145" s="2069"/>
      <c r="J145" s="2069"/>
      <c r="K145" s="2069"/>
      <c r="L145" s="2069"/>
      <c r="M145" s="2069"/>
      <c r="N145" s="2070"/>
      <c r="O145" s="1965"/>
      <c r="P145" s="2624"/>
      <c r="Q145" s="2627"/>
      <c r="R145" s="1975" t="s">
        <v>1733</v>
      </c>
      <c r="S145" s="1985"/>
      <c r="T145" s="2118"/>
      <c r="U145" s="2118"/>
      <c r="V145" s="2118"/>
      <c r="W145" s="2118"/>
      <c r="X145" s="2119"/>
      <c r="Y145" s="1975" t="s">
        <v>1733</v>
      </c>
      <c r="Z145" s="1985"/>
      <c r="AA145" s="2118"/>
      <c r="AB145" s="2118"/>
      <c r="AC145" s="2118"/>
      <c r="AD145" s="2118"/>
      <c r="AE145" s="2119"/>
      <c r="AF145" s="1965"/>
      <c r="AG145" s="2624"/>
      <c r="AH145" s="2703"/>
      <c r="AI145" s="1975" t="s">
        <v>1733</v>
      </c>
      <c r="AJ145" s="1985"/>
      <c r="AK145" s="1977"/>
      <c r="AL145" s="1977"/>
      <c r="AM145" s="1977"/>
      <c r="AN145" s="1977"/>
      <c r="AO145" s="1977"/>
      <c r="AP145" s="1975" t="s">
        <v>1733</v>
      </c>
      <c r="AQ145" s="1985"/>
      <c r="AR145" s="1977"/>
      <c r="AS145" s="1977"/>
      <c r="AT145" s="1977"/>
      <c r="AU145" s="1977"/>
      <c r="AV145" s="1978"/>
      <c r="AW145" s="1965"/>
      <c r="AX145" s="1965"/>
      <c r="AY145" s="1971"/>
    </row>
    <row r="146" spans="1:51" s="1987" customFormat="1" ht="11.25" customHeight="1">
      <c r="A146" s="2122"/>
      <c r="B146" s="2699"/>
      <c r="C146" s="2700"/>
      <c r="D146" s="2681"/>
      <c r="E146" s="2685"/>
      <c r="F146" s="2685"/>
      <c r="G146" s="2701"/>
      <c r="H146" s="2068" t="s">
        <v>1737</v>
      </c>
      <c r="I146" s="2069"/>
      <c r="J146" s="2069"/>
      <c r="K146" s="2069"/>
      <c r="L146" s="2069"/>
      <c r="M146" s="2069"/>
      <c r="N146" s="2070"/>
      <c r="O146" s="1965"/>
      <c r="P146" s="2639"/>
      <c r="Q146" s="2640"/>
      <c r="R146" s="1975" t="s">
        <v>1737</v>
      </c>
      <c r="S146" s="1985"/>
      <c r="T146" s="2118"/>
      <c r="U146" s="2118"/>
      <c r="V146" s="2118"/>
      <c r="W146" s="2118"/>
      <c r="X146" s="2119"/>
      <c r="Y146" s="1975" t="s">
        <v>1737</v>
      </c>
      <c r="Z146" s="1985"/>
      <c r="AA146" s="2118"/>
      <c r="AB146" s="2118"/>
      <c r="AC146" s="2118"/>
      <c r="AD146" s="2118"/>
      <c r="AE146" s="2119"/>
      <c r="AF146" s="1965"/>
      <c r="AG146" s="2639"/>
      <c r="AH146" s="2704"/>
      <c r="AI146" s="1975" t="s">
        <v>1737</v>
      </c>
      <c r="AJ146" s="1985"/>
      <c r="AK146" s="1977"/>
      <c r="AL146" s="1977"/>
      <c r="AM146" s="1977"/>
      <c r="AN146" s="1977"/>
      <c r="AO146" s="1977"/>
      <c r="AP146" s="1975" t="s">
        <v>1737</v>
      </c>
      <c r="AQ146" s="1985"/>
      <c r="AR146" s="1977"/>
      <c r="AS146" s="1977"/>
      <c r="AT146" s="1977"/>
      <c r="AU146" s="1977"/>
      <c r="AV146" s="1978"/>
      <c r="AW146" s="1965"/>
      <c r="AX146" s="1965"/>
      <c r="AY146" s="1971"/>
    </row>
    <row r="147" spans="1:51" s="1987" customFormat="1" ht="11.25" customHeight="1">
      <c r="A147" s="2122"/>
      <c r="B147" s="2692">
        <v>9</v>
      </c>
      <c r="C147" s="2695" t="s">
        <v>2305</v>
      </c>
      <c r="D147" s="2681" t="s">
        <v>2271</v>
      </c>
      <c r="E147" s="2629" t="s">
        <v>2241</v>
      </c>
      <c r="F147" s="2629" t="s">
        <v>2237</v>
      </c>
      <c r="G147" s="2629" t="s">
        <v>2242</v>
      </c>
      <c r="H147" s="2068" t="s">
        <v>2212</v>
      </c>
      <c r="I147" s="2069"/>
      <c r="J147" s="1977"/>
      <c r="K147" s="1977"/>
      <c r="L147" s="1977"/>
      <c r="M147" s="1977"/>
      <c r="N147" s="1978"/>
      <c r="O147" s="1965"/>
      <c r="P147" s="2623">
        <v>9</v>
      </c>
      <c r="Q147" s="2626" t="s">
        <v>2305</v>
      </c>
      <c r="R147" s="1975" t="s">
        <v>2212</v>
      </c>
      <c r="S147" s="1985"/>
      <c r="T147" s="2118"/>
      <c r="U147" s="2118"/>
      <c r="V147" s="2118"/>
      <c r="W147" s="2118"/>
      <c r="X147" s="2119"/>
      <c r="Y147" s="1975" t="s">
        <v>2212</v>
      </c>
      <c r="Z147" s="1985"/>
      <c r="AA147" s="2118"/>
      <c r="AB147" s="2118"/>
      <c r="AC147" s="2118"/>
      <c r="AD147" s="2118"/>
      <c r="AE147" s="2119"/>
      <c r="AF147" s="1965"/>
      <c r="AG147" s="2623">
        <v>9</v>
      </c>
      <c r="AH147" s="2702" t="s">
        <v>2305</v>
      </c>
      <c r="AI147" s="1975" t="s">
        <v>2212</v>
      </c>
      <c r="AJ147" s="1985"/>
      <c r="AK147" s="1977"/>
      <c r="AL147" s="1977"/>
      <c r="AM147" s="1977"/>
      <c r="AN147" s="1977"/>
      <c r="AO147" s="1977"/>
      <c r="AP147" s="1975" t="s">
        <v>2212</v>
      </c>
      <c r="AQ147" s="1985"/>
      <c r="AR147" s="1977"/>
      <c r="AS147" s="1977"/>
      <c r="AT147" s="1977"/>
      <c r="AU147" s="1977"/>
      <c r="AV147" s="1978"/>
      <c r="AW147" s="1965"/>
      <c r="AX147" s="1965"/>
      <c r="AY147" s="1971"/>
    </row>
    <row r="148" spans="1:51" s="1987" customFormat="1" ht="11.25" customHeight="1">
      <c r="A148" s="2122"/>
      <c r="B148" s="2693"/>
      <c r="C148" s="2696"/>
      <c r="D148" s="2681"/>
      <c r="E148" s="2638"/>
      <c r="F148" s="2638"/>
      <c r="G148" s="2698"/>
      <c r="H148" s="2068" t="s">
        <v>1729</v>
      </c>
      <c r="I148" s="2069"/>
      <c r="J148" s="2069"/>
      <c r="K148" s="2069"/>
      <c r="L148" s="2069"/>
      <c r="M148" s="2069"/>
      <c r="N148" s="2070"/>
      <c r="O148" s="1965"/>
      <c r="P148" s="2624"/>
      <c r="Q148" s="2627"/>
      <c r="R148" s="1975" t="s">
        <v>1729</v>
      </c>
      <c r="S148" s="1985"/>
      <c r="T148" s="2118"/>
      <c r="U148" s="2118"/>
      <c r="V148" s="2118"/>
      <c r="W148" s="2118"/>
      <c r="X148" s="2119"/>
      <c r="Y148" s="1975" t="s">
        <v>1729</v>
      </c>
      <c r="Z148" s="1985"/>
      <c r="AA148" s="2118"/>
      <c r="AB148" s="2118"/>
      <c r="AC148" s="2118"/>
      <c r="AD148" s="2118"/>
      <c r="AE148" s="2119"/>
      <c r="AF148" s="1965"/>
      <c r="AG148" s="2624"/>
      <c r="AH148" s="2703"/>
      <c r="AI148" s="1975" t="s">
        <v>1729</v>
      </c>
      <c r="AJ148" s="1985"/>
      <c r="AK148" s="1977"/>
      <c r="AL148" s="1977"/>
      <c r="AM148" s="1977"/>
      <c r="AN148" s="1977"/>
      <c r="AO148" s="1977"/>
      <c r="AP148" s="1975" t="s">
        <v>1729</v>
      </c>
      <c r="AQ148" s="1985"/>
      <c r="AR148" s="1977"/>
      <c r="AS148" s="1977"/>
      <c r="AT148" s="1977"/>
      <c r="AU148" s="1977"/>
      <c r="AV148" s="1978"/>
      <c r="AW148" s="1965"/>
      <c r="AX148" s="1965"/>
      <c r="AY148" s="1971"/>
    </row>
    <row r="149" spans="1:51" s="1987" customFormat="1" ht="11.25" customHeight="1">
      <c r="A149" s="2122"/>
      <c r="B149" s="2693"/>
      <c r="C149" s="2696"/>
      <c r="D149" s="2681" t="s">
        <v>2249</v>
      </c>
      <c r="E149" s="2638"/>
      <c r="F149" s="2638"/>
      <c r="G149" s="2698"/>
      <c r="H149" s="2068" t="s">
        <v>1733</v>
      </c>
      <c r="I149" s="2069"/>
      <c r="J149" s="2069"/>
      <c r="K149" s="2069"/>
      <c r="L149" s="2069"/>
      <c r="M149" s="2069"/>
      <c r="N149" s="2070"/>
      <c r="O149" s="1965"/>
      <c r="P149" s="2624"/>
      <c r="Q149" s="2627"/>
      <c r="R149" s="1975" t="s">
        <v>1733</v>
      </c>
      <c r="S149" s="1985"/>
      <c r="T149" s="2118"/>
      <c r="U149" s="2118"/>
      <c r="V149" s="2118"/>
      <c r="W149" s="2118"/>
      <c r="X149" s="2119"/>
      <c r="Y149" s="1975" t="s">
        <v>1733</v>
      </c>
      <c r="Z149" s="1985"/>
      <c r="AA149" s="2118"/>
      <c r="AB149" s="2118"/>
      <c r="AC149" s="2118"/>
      <c r="AD149" s="2118"/>
      <c r="AE149" s="2119"/>
      <c r="AF149" s="1965"/>
      <c r="AG149" s="2624"/>
      <c r="AH149" s="2703"/>
      <c r="AI149" s="1975" t="s">
        <v>1733</v>
      </c>
      <c r="AJ149" s="1985"/>
      <c r="AK149" s="1977"/>
      <c r="AL149" s="1977"/>
      <c r="AM149" s="1977"/>
      <c r="AN149" s="1977"/>
      <c r="AO149" s="1977"/>
      <c r="AP149" s="1975" t="s">
        <v>1733</v>
      </c>
      <c r="AQ149" s="1985"/>
      <c r="AR149" s="1977"/>
      <c r="AS149" s="1977"/>
      <c r="AT149" s="1977"/>
      <c r="AU149" s="1977"/>
      <c r="AV149" s="1978"/>
      <c r="AW149" s="1965"/>
      <c r="AX149" s="1965"/>
      <c r="AY149" s="1971"/>
    </row>
    <row r="150" spans="1:51" s="1987" customFormat="1" ht="11.25" customHeight="1">
      <c r="A150" s="2122"/>
      <c r="B150" s="2699"/>
      <c r="C150" s="2700"/>
      <c r="D150" s="2681"/>
      <c r="E150" s="2685"/>
      <c r="F150" s="2685"/>
      <c r="G150" s="2701"/>
      <c r="H150" s="2068" t="s">
        <v>1737</v>
      </c>
      <c r="I150" s="2069"/>
      <c r="J150" s="2069"/>
      <c r="K150" s="2069"/>
      <c r="L150" s="2069"/>
      <c r="M150" s="2069"/>
      <c r="N150" s="2070"/>
      <c r="O150" s="1965"/>
      <c r="P150" s="2639"/>
      <c r="Q150" s="2640"/>
      <c r="R150" s="1975" t="s">
        <v>1737</v>
      </c>
      <c r="S150" s="1985"/>
      <c r="T150" s="2118"/>
      <c r="U150" s="2118"/>
      <c r="V150" s="2118"/>
      <c r="W150" s="2118"/>
      <c r="X150" s="2119"/>
      <c r="Y150" s="1975" t="s">
        <v>1737</v>
      </c>
      <c r="Z150" s="1985"/>
      <c r="AA150" s="2118"/>
      <c r="AB150" s="2118"/>
      <c r="AC150" s="2118"/>
      <c r="AD150" s="2118"/>
      <c r="AE150" s="2119"/>
      <c r="AF150" s="1965"/>
      <c r="AG150" s="2639"/>
      <c r="AH150" s="2704"/>
      <c r="AI150" s="1975" t="s">
        <v>1737</v>
      </c>
      <c r="AJ150" s="1985"/>
      <c r="AK150" s="1977"/>
      <c r="AL150" s="1977"/>
      <c r="AM150" s="1977"/>
      <c r="AN150" s="1977"/>
      <c r="AO150" s="1977"/>
      <c r="AP150" s="1975" t="s">
        <v>1737</v>
      </c>
      <c r="AQ150" s="1985"/>
      <c r="AR150" s="1977"/>
      <c r="AS150" s="1977"/>
      <c r="AT150" s="1977"/>
      <c r="AU150" s="1977"/>
      <c r="AV150" s="1978"/>
      <c r="AW150" s="1965"/>
      <c r="AX150" s="1965"/>
      <c r="AY150" s="1971"/>
    </row>
    <row r="151" spans="1:51" s="1987" customFormat="1" ht="11.25">
      <c r="A151" s="2122"/>
      <c r="B151" s="2692">
        <v>10</v>
      </c>
      <c r="C151" s="2695" t="s">
        <v>2306</v>
      </c>
      <c r="D151" s="2681" t="s">
        <v>2271</v>
      </c>
      <c r="E151" s="2629" t="s">
        <v>2241</v>
      </c>
      <c r="F151" s="2629" t="s">
        <v>2237</v>
      </c>
      <c r="G151" s="2629" t="s">
        <v>2242</v>
      </c>
      <c r="H151" s="2068" t="s">
        <v>2212</v>
      </c>
      <c r="I151" s="2069"/>
      <c r="J151" s="1977"/>
      <c r="K151" s="1977"/>
      <c r="L151" s="1977"/>
      <c r="M151" s="1977"/>
      <c r="N151" s="1978"/>
      <c r="O151" s="1965"/>
      <c r="P151" s="2623">
        <v>10</v>
      </c>
      <c r="Q151" s="2626" t="s">
        <v>2306</v>
      </c>
      <c r="R151" s="1975" t="s">
        <v>2212</v>
      </c>
      <c r="S151" s="1985"/>
      <c r="T151" s="2118"/>
      <c r="U151" s="2118"/>
      <c r="V151" s="2118"/>
      <c r="W151" s="2118"/>
      <c r="X151" s="2119"/>
      <c r="Y151" s="1975" t="s">
        <v>2212</v>
      </c>
      <c r="Z151" s="1986"/>
      <c r="AA151" s="2118"/>
      <c r="AB151" s="2118"/>
      <c r="AC151" s="2118"/>
      <c r="AD151" s="2118"/>
      <c r="AE151" s="2119"/>
      <c r="AF151" s="1965"/>
      <c r="AG151" s="2623">
        <v>10</v>
      </c>
      <c r="AH151" s="2702" t="s">
        <v>2306</v>
      </c>
      <c r="AI151" s="1975" t="s">
        <v>2212</v>
      </c>
      <c r="AJ151" s="1985"/>
      <c r="AK151" s="1977"/>
      <c r="AL151" s="1977"/>
      <c r="AM151" s="1977"/>
      <c r="AN151" s="1977"/>
      <c r="AO151" s="1977"/>
      <c r="AP151" s="1975" t="s">
        <v>2212</v>
      </c>
      <c r="AQ151" s="1986"/>
      <c r="AR151" s="1977"/>
      <c r="AS151" s="1977"/>
      <c r="AT151" s="1977"/>
      <c r="AU151" s="1977"/>
      <c r="AV151" s="1978"/>
      <c r="AW151" s="1965"/>
      <c r="AX151" s="1965"/>
      <c r="AY151" s="1971"/>
    </row>
    <row r="152" spans="1:51" s="1987" customFormat="1" ht="11.25" customHeight="1">
      <c r="A152" s="2122"/>
      <c r="B152" s="2693"/>
      <c r="C152" s="2696"/>
      <c r="D152" s="2681"/>
      <c r="E152" s="2638"/>
      <c r="F152" s="2638"/>
      <c r="G152" s="2698"/>
      <c r="H152" s="2068" t="s">
        <v>1729</v>
      </c>
      <c r="I152" s="2069"/>
      <c r="J152" s="2069"/>
      <c r="K152" s="2069"/>
      <c r="L152" s="2069"/>
      <c r="M152" s="2069"/>
      <c r="N152" s="2070"/>
      <c r="O152" s="1965"/>
      <c r="P152" s="2624"/>
      <c r="Q152" s="2627"/>
      <c r="R152" s="1975" t="s">
        <v>1729</v>
      </c>
      <c r="S152" s="1985"/>
      <c r="T152" s="2118"/>
      <c r="U152" s="2118"/>
      <c r="V152" s="2118"/>
      <c r="W152" s="2118"/>
      <c r="X152" s="2119"/>
      <c r="Y152" s="1975" t="s">
        <v>1729</v>
      </c>
      <c r="Z152" s="1986"/>
      <c r="AA152" s="2118"/>
      <c r="AB152" s="2118"/>
      <c r="AC152" s="2118"/>
      <c r="AD152" s="2118"/>
      <c r="AE152" s="2119"/>
      <c r="AF152" s="1965"/>
      <c r="AG152" s="2624"/>
      <c r="AH152" s="2703"/>
      <c r="AI152" s="1975" t="s">
        <v>1729</v>
      </c>
      <c r="AJ152" s="1985"/>
      <c r="AK152" s="1977"/>
      <c r="AL152" s="1977"/>
      <c r="AM152" s="1977"/>
      <c r="AN152" s="1977"/>
      <c r="AO152" s="1977"/>
      <c r="AP152" s="1975" t="s">
        <v>1729</v>
      </c>
      <c r="AQ152" s="1986"/>
      <c r="AR152" s="1977"/>
      <c r="AS152" s="1977"/>
      <c r="AT152" s="1977"/>
      <c r="AU152" s="1977"/>
      <c r="AV152" s="1978"/>
      <c r="AW152" s="1965"/>
      <c r="AX152" s="1965"/>
      <c r="AY152" s="1971"/>
    </row>
    <row r="153" spans="1:51" s="1987" customFormat="1" ht="11.25" customHeight="1">
      <c r="A153" s="2122"/>
      <c r="B153" s="2693"/>
      <c r="C153" s="2696"/>
      <c r="D153" s="2681" t="s">
        <v>2249</v>
      </c>
      <c r="E153" s="2638"/>
      <c r="F153" s="2638"/>
      <c r="G153" s="2698"/>
      <c r="H153" s="2068" t="s">
        <v>1733</v>
      </c>
      <c r="I153" s="2069"/>
      <c r="J153" s="2069"/>
      <c r="K153" s="2069"/>
      <c r="L153" s="2069"/>
      <c r="M153" s="2069"/>
      <c r="N153" s="2070"/>
      <c r="O153" s="1965"/>
      <c r="P153" s="2624"/>
      <c r="Q153" s="2627"/>
      <c r="R153" s="1975" t="s">
        <v>1733</v>
      </c>
      <c r="S153" s="1985"/>
      <c r="T153" s="2118"/>
      <c r="U153" s="2118"/>
      <c r="V153" s="2118"/>
      <c r="W153" s="2118"/>
      <c r="X153" s="2119"/>
      <c r="Y153" s="1975" t="s">
        <v>1733</v>
      </c>
      <c r="Z153" s="1985"/>
      <c r="AA153" s="2118"/>
      <c r="AB153" s="2118"/>
      <c r="AC153" s="2118"/>
      <c r="AD153" s="2118"/>
      <c r="AE153" s="2119"/>
      <c r="AF153" s="1965"/>
      <c r="AG153" s="2624"/>
      <c r="AH153" s="2703"/>
      <c r="AI153" s="1975" t="s">
        <v>1733</v>
      </c>
      <c r="AJ153" s="1985"/>
      <c r="AK153" s="1977"/>
      <c r="AL153" s="1977"/>
      <c r="AM153" s="1977"/>
      <c r="AN153" s="1977"/>
      <c r="AO153" s="1977"/>
      <c r="AP153" s="1975" t="s">
        <v>1733</v>
      </c>
      <c r="AQ153" s="1985"/>
      <c r="AR153" s="1977"/>
      <c r="AS153" s="1977"/>
      <c r="AT153" s="1977"/>
      <c r="AU153" s="1977"/>
      <c r="AV153" s="1978"/>
      <c r="AW153" s="1965"/>
      <c r="AX153" s="1965"/>
      <c r="AY153" s="1971"/>
    </row>
    <row r="154" spans="1:51" s="1987" customFormat="1" ht="11.25" customHeight="1">
      <c r="A154" s="2122"/>
      <c r="B154" s="2699"/>
      <c r="C154" s="2700"/>
      <c r="D154" s="2681"/>
      <c r="E154" s="2685"/>
      <c r="F154" s="2685"/>
      <c r="G154" s="2701"/>
      <c r="H154" s="2068" t="s">
        <v>1737</v>
      </c>
      <c r="I154" s="2069"/>
      <c r="J154" s="2069"/>
      <c r="K154" s="2069"/>
      <c r="L154" s="2069"/>
      <c r="M154" s="2069"/>
      <c r="N154" s="2070"/>
      <c r="O154" s="1965"/>
      <c r="P154" s="2639"/>
      <c r="Q154" s="2640"/>
      <c r="R154" s="1975" t="s">
        <v>1737</v>
      </c>
      <c r="S154" s="1985"/>
      <c r="T154" s="2118"/>
      <c r="U154" s="2118"/>
      <c r="V154" s="2118"/>
      <c r="W154" s="2118"/>
      <c r="X154" s="2119"/>
      <c r="Y154" s="1975" t="s">
        <v>1737</v>
      </c>
      <c r="Z154" s="1986"/>
      <c r="AA154" s="2118"/>
      <c r="AB154" s="2118"/>
      <c r="AC154" s="2118"/>
      <c r="AD154" s="2118"/>
      <c r="AE154" s="2119"/>
      <c r="AF154" s="1965"/>
      <c r="AG154" s="2639"/>
      <c r="AH154" s="2704"/>
      <c r="AI154" s="1975" t="s">
        <v>1737</v>
      </c>
      <c r="AJ154" s="1985"/>
      <c r="AK154" s="1977"/>
      <c r="AL154" s="1977"/>
      <c r="AM154" s="1977"/>
      <c r="AN154" s="1977"/>
      <c r="AO154" s="1977"/>
      <c r="AP154" s="1975" t="s">
        <v>1737</v>
      </c>
      <c r="AQ154" s="1986"/>
      <c r="AR154" s="1977"/>
      <c r="AS154" s="1977"/>
      <c r="AT154" s="1977"/>
      <c r="AU154" s="1977"/>
      <c r="AV154" s="1978"/>
      <c r="AW154" s="1965"/>
      <c r="AX154" s="1965"/>
      <c r="AY154" s="1971"/>
    </row>
    <row r="155" spans="1:51" s="1987" customFormat="1" ht="11.25" customHeight="1">
      <c r="A155" s="2122"/>
      <c r="B155" s="2692">
        <v>12</v>
      </c>
      <c r="C155" s="2695" t="s">
        <v>2274</v>
      </c>
      <c r="D155" s="2681" t="s">
        <v>2271</v>
      </c>
      <c r="E155" s="2629" t="s">
        <v>2241</v>
      </c>
      <c r="F155" s="2629" t="s">
        <v>2237</v>
      </c>
      <c r="G155" s="2629" t="s">
        <v>2242</v>
      </c>
      <c r="H155" s="2068" t="s">
        <v>2212</v>
      </c>
      <c r="I155" s="2069"/>
      <c r="J155" s="1977"/>
      <c r="K155" s="1977"/>
      <c r="L155" s="1977"/>
      <c r="M155" s="1977"/>
      <c r="N155" s="1978"/>
      <c r="O155" s="1965"/>
      <c r="P155" s="2623">
        <v>12</v>
      </c>
      <c r="Q155" s="2626" t="s">
        <v>2274</v>
      </c>
      <c r="R155" s="1975" t="s">
        <v>2212</v>
      </c>
      <c r="S155" s="1985"/>
      <c r="T155" s="2118"/>
      <c r="U155" s="2118"/>
      <c r="V155" s="2118"/>
      <c r="W155" s="2118"/>
      <c r="X155" s="2119"/>
      <c r="Y155" s="1975" t="s">
        <v>2212</v>
      </c>
      <c r="Z155" s="1985"/>
      <c r="AA155" s="2118"/>
      <c r="AB155" s="2118"/>
      <c r="AC155" s="2118"/>
      <c r="AD155" s="2118"/>
      <c r="AE155" s="2119"/>
      <c r="AF155" s="1965"/>
      <c r="AG155" s="2623">
        <v>12</v>
      </c>
      <c r="AH155" s="2702" t="s">
        <v>2274</v>
      </c>
      <c r="AI155" s="1975" t="s">
        <v>2212</v>
      </c>
      <c r="AJ155" s="1985"/>
      <c r="AK155" s="1977"/>
      <c r="AL155" s="1977"/>
      <c r="AM155" s="1977"/>
      <c r="AN155" s="1977"/>
      <c r="AO155" s="1977"/>
      <c r="AP155" s="1975" t="s">
        <v>2212</v>
      </c>
      <c r="AQ155" s="1985"/>
      <c r="AR155" s="1977"/>
      <c r="AS155" s="1977"/>
      <c r="AT155" s="1977"/>
      <c r="AU155" s="1977"/>
      <c r="AV155" s="1978"/>
      <c r="AW155" s="1965"/>
      <c r="AX155" s="1965"/>
      <c r="AY155" s="1971"/>
    </row>
    <row r="156" spans="1:51" s="1987" customFormat="1" ht="11.25" customHeight="1">
      <c r="A156" s="2122"/>
      <c r="B156" s="2693"/>
      <c r="C156" s="2696"/>
      <c r="D156" s="2681"/>
      <c r="E156" s="2638"/>
      <c r="F156" s="2638"/>
      <c r="G156" s="2698"/>
      <c r="H156" s="2068" t="s">
        <v>1729</v>
      </c>
      <c r="I156" s="2069"/>
      <c r="J156" s="2069"/>
      <c r="K156" s="2069"/>
      <c r="L156" s="2069"/>
      <c r="M156" s="2069"/>
      <c r="N156" s="2070"/>
      <c r="O156" s="1965"/>
      <c r="P156" s="2624"/>
      <c r="Q156" s="2627"/>
      <c r="R156" s="1975" t="s">
        <v>1729</v>
      </c>
      <c r="S156" s="1985"/>
      <c r="T156" s="2118"/>
      <c r="U156" s="2118"/>
      <c r="V156" s="2118"/>
      <c r="W156" s="2118"/>
      <c r="X156" s="2119"/>
      <c r="Y156" s="1975" t="s">
        <v>1729</v>
      </c>
      <c r="Z156" s="1985"/>
      <c r="AA156" s="2118"/>
      <c r="AB156" s="2118"/>
      <c r="AC156" s="2118"/>
      <c r="AD156" s="2118"/>
      <c r="AE156" s="2119"/>
      <c r="AF156" s="1965"/>
      <c r="AG156" s="2624"/>
      <c r="AH156" s="2703"/>
      <c r="AI156" s="1975" t="s">
        <v>1729</v>
      </c>
      <c r="AJ156" s="1985"/>
      <c r="AK156" s="1977"/>
      <c r="AL156" s="1977"/>
      <c r="AM156" s="1977"/>
      <c r="AN156" s="1977"/>
      <c r="AO156" s="1977"/>
      <c r="AP156" s="1975" t="s">
        <v>1729</v>
      </c>
      <c r="AQ156" s="1985"/>
      <c r="AR156" s="1977"/>
      <c r="AS156" s="1977"/>
      <c r="AT156" s="1977"/>
      <c r="AU156" s="1977"/>
      <c r="AV156" s="1978"/>
      <c r="AW156" s="1965"/>
      <c r="AX156" s="1965"/>
      <c r="AY156" s="1971"/>
    </row>
    <row r="157" spans="1:51" s="1987" customFormat="1" ht="11.25" customHeight="1">
      <c r="A157" s="2122"/>
      <c r="B157" s="2693"/>
      <c r="C157" s="2696"/>
      <c r="D157" s="2681" t="s">
        <v>2249</v>
      </c>
      <c r="E157" s="2638"/>
      <c r="F157" s="2638"/>
      <c r="G157" s="2698"/>
      <c r="H157" s="2068" t="s">
        <v>1733</v>
      </c>
      <c r="I157" s="2069"/>
      <c r="J157" s="2069"/>
      <c r="K157" s="2069"/>
      <c r="L157" s="2069"/>
      <c r="M157" s="2069"/>
      <c r="N157" s="2070"/>
      <c r="O157" s="1965"/>
      <c r="P157" s="2624"/>
      <c r="Q157" s="2627"/>
      <c r="R157" s="1975" t="s">
        <v>1733</v>
      </c>
      <c r="S157" s="1985"/>
      <c r="T157" s="2118"/>
      <c r="U157" s="2118"/>
      <c r="V157" s="2118"/>
      <c r="W157" s="2118"/>
      <c r="X157" s="2119"/>
      <c r="Y157" s="1975" t="s">
        <v>1733</v>
      </c>
      <c r="Z157" s="1985"/>
      <c r="AA157" s="2118"/>
      <c r="AB157" s="2118"/>
      <c r="AC157" s="2118"/>
      <c r="AD157" s="2118"/>
      <c r="AE157" s="2119"/>
      <c r="AF157" s="1965"/>
      <c r="AG157" s="2624"/>
      <c r="AH157" s="2703"/>
      <c r="AI157" s="1975" t="s">
        <v>1733</v>
      </c>
      <c r="AJ157" s="1985"/>
      <c r="AK157" s="1977"/>
      <c r="AL157" s="1977"/>
      <c r="AM157" s="1977"/>
      <c r="AN157" s="1977"/>
      <c r="AO157" s="1977"/>
      <c r="AP157" s="1975" t="s">
        <v>1733</v>
      </c>
      <c r="AQ157" s="1985"/>
      <c r="AR157" s="1977"/>
      <c r="AS157" s="1977"/>
      <c r="AT157" s="1977"/>
      <c r="AU157" s="1977"/>
      <c r="AV157" s="1978"/>
      <c r="AW157" s="1965"/>
      <c r="AX157" s="1965"/>
      <c r="AY157" s="1971"/>
    </row>
    <row r="158" spans="1:51" s="1987" customFormat="1" ht="11.25" customHeight="1">
      <c r="A158" s="2122"/>
      <c r="B158" s="2699"/>
      <c r="C158" s="2700"/>
      <c r="D158" s="2681"/>
      <c r="E158" s="2685"/>
      <c r="F158" s="2685"/>
      <c r="G158" s="2701"/>
      <c r="H158" s="2068" t="s">
        <v>1737</v>
      </c>
      <c r="I158" s="2069"/>
      <c r="J158" s="2069"/>
      <c r="K158" s="2069"/>
      <c r="L158" s="2069"/>
      <c r="M158" s="2069"/>
      <c r="N158" s="2070"/>
      <c r="O158" s="1965"/>
      <c r="P158" s="2639"/>
      <c r="Q158" s="2640"/>
      <c r="R158" s="1975" t="s">
        <v>1737</v>
      </c>
      <c r="S158" s="1985"/>
      <c r="T158" s="2118"/>
      <c r="U158" s="2118"/>
      <c r="V158" s="2118"/>
      <c r="W158" s="2118"/>
      <c r="X158" s="2119"/>
      <c r="Y158" s="1975" t="s">
        <v>1737</v>
      </c>
      <c r="Z158" s="1985"/>
      <c r="AA158" s="2118"/>
      <c r="AB158" s="2118"/>
      <c r="AC158" s="2118"/>
      <c r="AD158" s="2118"/>
      <c r="AE158" s="2119"/>
      <c r="AF158" s="1965"/>
      <c r="AG158" s="2639"/>
      <c r="AH158" s="2704"/>
      <c r="AI158" s="1975" t="s">
        <v>1737</v>
      </c>
      <c r="AJ158" s="1985"/>
      <c r="AK158" s="1977"/>
      <c r="AL158" s="1977"/>
      <c r="AM158" s="1977"/>
      <c r="AN158" s="1977"/>
      <c r="AO158" s="1977"/>
      <c r="AP158" s="1975" t="s">
        <v>1737</v>
      </c>
      <c r="AQ158" s="1985"/>
      <c r="AR158" s="1977"/>
      <c r="AS158" s="1977"/>
      <c r="AT158" s="1977"/>
      <c r="AU158" s="1977"/>
      <c r="AV158" s="1978"/>
      <c r="AW158" s="1965"/>
      <c r="AX158" s="1965"/>
      <c r="AY158" s="1971"/>
    </row>
    <row r="159" spans="1:51" s="1987" customFormat="1" ht="11.25" customHeight="1">
      <c r="A159" s="2122"/>
      <c r="B159" s="2692">
        <v>15</v>
      </c>
      <c r="C159" s="2695" t="s">
        <v>2307</v>
      </c>
      <c r="D159" s="2681" t="s">
        <v>2271</v>
      </c>
      <c r="E159" s="2629" t="s">
        <v>2241</v>
      </c>
      <c r="F159" s="2629" t="s">
        <v>2237</v>
      </c>
      <c r="G159" s="2629" t="s">
        <v>2253</v>
      </c>
      <c r="H159" s="2068" t="s">
        <v>2212</v>
      </c>
      <c r="I159" s="2069"/>
      <c r="J159" s="1977"/>
      <c r="K159" s="1977"/>
      <c r="L159" s="1977"/>
      <c r="M159" s="1977"/>
      <c r="N159" s="1978"/>
      <c r="O159" s="1965"/>
      <c r="P159" s="2623">
        <v>15</v>
      </c>
      <c r="Q159" s="2626" t="s">
        <v>2307</v>
      </c>
      <c r="R159" s="1975" t="s">
        <v>2212</v>
      </c>
      <c r="S159" s="1985"/>
      <c r="T159" s="2118"/>
      <c r="U159" s="2118"/>
      <c r="V159" s="2118"/>
      <c r="W159" s="2118"/>
      <c r="X159" s="2119"/>
      <c r="Y159" s="1975" t="s">
        <v>2212</v>
      </c>
      <c r="Z159" s="1986"/>
      <c r="AA159" s="2118"/>
      <c r="AB159" s="2118"/>
      <c r="AC159" s="2118"/>
      <c r="AD159" s="2118"/>
      <c r="AE159" s="2119"/>
      <c r="AF159" s="1965"/>
      <c r="AG159" s="2623">
        <v>15</v>
      </c>
      <c r="AH159" s="2702" t="s">
        <v>2307</v>
      </c>
      <c r="AI159" s="1975" t="s">
        <v>2212</v>
      </c>
      <c r="AJ159" s="1985"/>
      <c r="AK159" s="1977"/>
      <c r="AL159" s="1977"/>
      <c r="AM159" s="1977"/>
      <c r="AN159" s="1977"/>
      <c r="AO159" s="1977"/>
      <c r="AP159" s="1975" t="s">
        <v>2212</v>
      </c>
      <c r="AQ159" s="1986"/>
      <c r="AR159" s="1977"/>
      <c r="AS159" s="1977"/>
      <c r="AT159" s="1977"/>
      <c r="AU159" s="1977"/>
      <c r="AV159" s="1978"/>
      <c r="AW159" s="1965"/>
      <c r="AX159" s="1965"/>
      <c r="AY159" s="1971"/>
    </row>
    <row r="160" spans="1:51" s="1987" customFormat="1" ht="11.25" customHeight="1">
      <c r="A160" s="2122"/>
      <c r="B160" s="2693"/>
      <c r="C160" s="2696"/>
      <c r="D160" s="2681"/>
      <c r="E160" s="2638"/>
      <c r="F160" s="2638"/>
      <c r="G160" s="2698"/>
      <c r="H160" s="2068" t="s">
        <v>1729</v>
      </c>
      <c r="I160" s="2069"/>
      <c r="J160" s="2069"/>
      <c r="K160" s="2069"/>
      <c r="L160" s="2069"/>
      <c r="M160" s="2069"/>
      <c r="N160" s="2070"/>
      <c r="O160" s="1965"/>
      <c r="P160" s="2624"/>
      <c r="Q160" s="2627"/>
      <c r="R160" s="1975" t="s">
        <v>1729</v>
      </c>
      <c r="S160" s="1985"/>
      <c r="T160" s="2118"/>
      <c r="U160" s="2118"/>
      <c r="V160" s="2118"/>
      <c r="W160" s="2118"/>
      <c r="X160" s="2119"/>
      <c r="Y160" s="1975" t="s">
        <v>1729</v>
      </c>
      <c r="Z160" s="1986"/>
      <c r="AA160" s="2118"/>
      <c r="AB160" s="2118"/>
      <c r="AC160" s="2118"/>
      <c r="AD160" s="2118"/>
      <c r="AE160" s="2119"/>
      <c r="AF160" s="1965"/>
      <c r="AG160" s="2624"/>
      <c r="AH160" s="2703"/>
      <c r="AI160" s="1975" t="s">
        <v>1729</v>
      </c>
      <c r="AJ160" s="1985"/>
      <c r="AK160" s="1977"/>
      <c r="AL160" s="1977"/>
      <c r="AM160" s="1977"/>
      <c r="AN160" s="1977"/>
      <c r="AO160" s="1977"/>
      <c r="AP160" s="1975" t="s">
        <v>1729</v>
      </c>
      <c r="AQ160" s="1986"/>
      <c r="AR160" s="1977"/>
      <c r="AS160" s="1977"/>
      <c r="AT160" s="1977"/>
      <c r="AU160" s="1977"/>
      <c r="AV160" s="1978"/>
      <c r="AW160" s="1965"/>
      <c r="AX160" s="1965"/>
      <c r="AY160" s="1971"/>
    </row>
    <row r="161" spans="1:51" s="1987" customFormat="1" ht="11.25" customHeight="1">
      <c r="A161" s="2122"/>
      <c r="B161" s="2693"/>
      <c r="C161" s="2696"/>
      <c r="D161" s="2681" t="s">
        <v>2239</v>
      </c>
      <c r="E161" s="2638"/>
      <c r="F161" s="2638"/>
      <c r="G161" s="2698"/>
      <c r="H161" s="2068" t="s">
        <v>1733</v>
      </c>
      <c r="I161" s="2069"/>
      <c r="J161" s="2069"/>
      <c r="K161" s="2069"/>
      <c r="L161" s="2069"/>
      <c r="M161" s="2069"/>
      <c r="N161" s="2070"/>
      <c r="O161" s="1965"/>
      <c r="P161" s="2624"/>
      <c r="Q161" s="2627"/>
      <c r="R161" s="1975" t="s">
        <v>1733</v>
      </c>
      <c r="S161" s="1985"/>
      <c r="T161" s="2118"/>
      <c r="U161" s="2118"/>
      <c r="V161" s="2118"/>
      <c r="W161" s="2118"/>
      <c r="X161" s="2119"/>
      <c r="Y161" s="1975" t="s">
        <v>1733</v>
      </c>
      <c r="Z161" s="1986"/>
      <c r="AA161" s="2118"/>
      <c r="AB161" s="2118"/>
      <c r="AC161" s="2118"/>
      <c r="AD161" s="2118"/>
      <c r="AE161" s="2119"/>
      <c r="AF161" s="1965"/>
      <c r="AG161" s="2624"/>
      <c r="AH161" s="2703"/>
      <c r="AI161" s="1975" t="s">
        <v>1733</v>
      </c>
      <c r="AJ161" s="1985"/>
      <c r="AK161" s="1977"/>
      <c r="AL161" s="1977"/>
      <c r="AM161" s="1977"/>
      <c r="AN161" s="1977"/>
      <c r="AO161" s="1977"/>
      <c r="AP161" s="1975" t="s">
        <v>1733</v>
      </c>
      <c r="AQ161" s="1986"/>
      <c r="AR161" s="1977"/>
      <c r="AS161" s="1977"/>
      <c r="AT161" s="1977"/>
      <c r="AU161" s="1977"/>
      <c r="AV161" s="1978"/>
      <c r="AW161" s="1965"/>
      <c r="AX161" s="1965"/>
      <c r="AY161" s="1971"/>
    </row>
    <row r="162" spans="1:51" s="1987" customFormat="1" ht="11.25" customHeight="1">
      <c r="A162" s="2122"/>
      <c r="B162" s="2699"/>
      <c r="C162" s="2700"/>
      <c r="D162" s="2681"/>
      <c r="E162" s="2685"/>
      <c r="F162" s="2685"/>
      <c r="G162" s="2701"/>
      <c r="H162" s="2068" t="s">
        <v>1737</v>
      </c>
      <c r="I162" s="2069"/>
      <c r="J162" s="2069"/>
      <c r="K162" s="2069"/>
      <c r="L162" s="2069"/>
      <c r="M162" s="2069"/>
      <c r="N162" s="2070"/>
      <c r="O162" s="1965"/>
      <c r="P162" s="2639"/>
      <c r="Q162" s="2640"/>
      <c r="R162" s="1975" t="s">
        <v>1737</v>
      </c>
      <c r="S162" s="1985"/>
      <c r="T162" s="2118"/>
      <c r="U162" s="2118"/>
      <c r="V162" s="2118"/>
      <c r="W162" s="2118"/>
      <c r="X162" s="2119"/>
      <c r="Y162" s="1975" t="s">
        <v>1737</v>
      </c>
      <c r="Z162" s="1986"/>
      <c r="AA162" s="2118"/>
      <c r="AB162" s="2118"/>
      <c r="AC162" s="2118"/>
      <c r="AD162" s="2118"/>
      <c r="AE162" s="2119"/>
      <c r="AF162" s="1965"/>
      <c r="AG162" s="2639"/>
      <c r="AH162" s="2704"/>
      <c r="AI162" s="1975" t="s">
        <v>1737</v>
      </c>
      <c r="AJ162" s="1985"/>
      <c r="AK162" s="1977"/>
      <c r="AL162" s="1977"/>
      <c r="AM162" s="1977"/>
      <c r="AN162" s="1977"/>
      <c r="AO162" s="1977"/>
      <c r="AP162" s="1975" t="s">
        <v>1737</v>
      </c>
      <c r="AQ162" s="1986"/>
      <c r="AR162" s="1977"/>
      <c r="AS162" s="1977"/>
      <c r="AT162" s="1977"/>
      <c r="AU162" s="1977"/>
      <c r="AV162" s="1978"/>
      <c r="AW162" s="1965"/>
      <c r="AX162" s="1965"/>
      <c r="AY162" s="1971"/>
    </row>
    <row r="163" spans="1:51" s="1987" customFormat="1" ht="11.25" customHeight="1">
      <c r="A163" s="2122"/>
      <c r="B163" s="2692">
        <v>20</v>
      </c>
      <c r="C163" s="2695" t="s">
        <v>2322</v>
      </c>
      <c r="D163" s="2681" t="s">
        <v>2271</v>
      </c>
      <c r="E163" s="2629" t="s">
        <v>2241</v>
      </c>
      <c r="F163" s="2629" t="s">
        <v>2237</v>
      </c>
      <c r="G163" s="2629" t="s">
        <v>2253</v>
      </c>
      <c r="H163" s="2068" t="s">
        <v>2212</v>
      </c>
      <c r="I163" s="2069"/>
      <c r="J163" s="1977"/>
      <c r="K163" s="1977"/>
      <c r="L163" s="1977"/>
      <c r="M163" s="1977"/>
      <c r="N163" s="1978"/>
      <c r="O163" s="1965"/>
      <c r="P163" s="2623">
        <v>20</v>
      </c>
      <c r="Q163" s="2626" t="s">
        <v>2322</v>
      </c>
      <c r="R163" s="1975" t="s">
        <v>2212</v>
      </c>
      <c r="S163" s="1985"/>
      <c r="T163" s="2118"/>
      <c r="U163" s="2118"/>
      <c r="V163" s="2118"/>
      <c r="W163" s="2118"/>
      <c r="X163" s="2119"/>
      <c r="Y163" s="1975" t="s">
        <v>2212</v>
      </c>
      <c r="Z163" s="1985"/>
      <c r="AA163" s="2118"/>
      <c r="AB163" s="2118"/>
      <c r="AC163" s="2118"/>
      <c r="AD163" s="2118"/>
      <c r="AE163" s="2119"/>
      <c r="AF163" s="1965"/>
      <c r="AG163" s="2623">
        <v>20</v>
      </c>
      <c r="AH163" s="2702" t="s">
        <v>2322</v>
      </c>
      <c r="AI163" s="1975" t="s">
        <v>2212</v>
      </c>
      <c r="AJ163" s="1985"/>
      <c r="AK163" s="1977"/>
      <c r="AL163" s="1977"/>
      <c r="AM163" s="1977"/>
      <c r="AN163" s="1977"/>
      <c r="AO163" s="1977"/>
      <c r="AP163" s="1975" t="s">
        <v>2212</v>
      </c>
      <c r="AQ163" s="1985"/>
      <c r="AR163" s="1977"/>
      <c r="AS163" s="1977"/>
      <c r="AT163" s="1977"/>
      <c r="AU163" s="1977"/>
      <c r="AV163" s="1978"/>
      <c r="AW163" s="1965"/>
      <c r="AX163" s="1965"/>
      <c r="AY163" s="1971"/>
    </row>
    <row r="164" spans="1:51" s="1987" customFormat="1" ht="11.25" customHeight="1">
      <c r="A164" s="2122"/>
      <c r="B164" s="2693"/>
      <c r="C164" s="2696"/>
      <c r="D164" s="2681"/>
      <c r="E164" s="2638"/>
      <c r="F164" s="2638"/>
      <c r="G164" s="2698"/>
      <c r="H164" s="2068" t="s">
        <v>1729</v>
      </c>
      <c r="I164" s="2069"/>
      <c r="J164" s="2069"/>
      <c r="K164" s="2069"/>
      <c r="L164" s="2069"/>
      <c r="M164" s="2069"/>
      <c r="N164" s="2070"/>
      <c r="O164" s="1965"/>
      <c r="P164" s="2624"/>
      <c r="Q164" s="2627"/>
      <c r="R164" s="1975" t="s">
        <v>1729</v>
      </c>
      <c r="S164" s="1985"/>
      <c r="T164" s="2118"/>
      <c r="U164" s="2118"/>
      <c r="V164" s="2118"/>
      <c r="W164" s="2118"/>
      <c r="X164" s="2119"/>
      <c r="Y164" s="1975" t="s">
        <v>1729</v>
      </c>
      <c r="Z164" s="1985"/>
      <c r="AA164" s="2118"/>
      <c r="AB164" s="2118"/>
      <c r="AC164" s="2118"/>
      <c r="AD164" s="2118"/>
      <c r="AE164" s="2119"/>
      <c r="AF164" s="1965"/>
      <c r="AG164" s="2624"/>
      <c r="AH164" s="2703"/>
      <c r="AI164" s="1975" t="s">
        <v>1729</v>
      </c>
      <c r="AJ164" s="1985"/>
      <c r="AK164" s="1977"/>
      <c r="AL164" s="1977"/>
      <c r="AM164" s="1977"/>
      <c r="AN164" s="1977"/>
      <c r="AO164" s="1977"/>
      <c r="AP164" s="1975" t="s">
        <v>1729</v>
      </c>
      <c r="AQ164" s="1985"/>
      <c r="AR164" s="1977"/>
      <c r="AS164" s="1977"/>
      <c r="AT164" s="1977"/>
      <c r="AU164" s="1977"/>
      <c r="AV164" s="1978"/>
      <c r="AW164" s="1965"/>
      <c r="AX164" s="1965"/>
      <c r="AY164" s="1971"/>
    </row>
    <row r="165" spans="1:51" s="1987" customFormat="1" ht="11.25" customHeight="1">
      <c r="A165" s="2122"/>
      <c r="B165" s="2693"/>
      <c r="C165" s="2696"/>
      <c r="D165" s="2681" t="s">
        <v>2239</v>
      </c>
      <c r="E165" s="2638"/>
      <c r="F165" s="2638"/>
      <c r="G165" s="2698"/>
      <c r="H165" s="2068" t="s">
        <v>1733</v>
      </c>
      <c r="I165" s="2069"/>
      <c r="J165" s="2069"/>
      <c r="K165" s="2069"/>
      <c r="L165" s="2069"/>
      <c r="M165" s="2069"/>
      <c r="N165" s="2070"/>
      <c r="O165" s="1965"/>
      <c r="P165" s="2624"/>
      <c r="Q165" s="2627"/>
      <c r="R165" s="1975" t="s">
        <v>1733</v>
      </c>
      <c r="S165" s="1985"/>
      <c r="T165" s="2118"/>
      <c r="U165" s="2118"/>
      <c r="V165" s="2118"/>
      <c r="W165" s="2118"/>
      <c r="X165" s="2119"/>
      <c r="Y165" s="1975" t="s">
        <v>1733</v>
      </c>
      <c r="Z165" s="1985"/>
      <c r="AA165" s="2118"/>
      <c r="AB165" s="2118"/>
      <c r="AC165" s="2118"/>
      <c r="AD165" s="2118"/>
      <c r="AE165" s="2119"/>
      <c r="AF165" s="1965"/>
      <c r="AG165" s="2624"/>
      <c r="AH165" s="2703"/>
      <c r="AI165" s="1975" t="s">
        <v>1733</v>
      </c>
      <c r="AJ165" s="1985"/>
      <c r="AK165" s="1977"/>
      <c r="AL165" s="1977"/>
      <c r="AM165" s="1977"/>
      <c r="AN165" s="1977"/>
      <c r="AO165" s="1977"/>
      <c r="AP165" s="1975" t="s">
        <v>1733</v>
      </c>
      <c r="AQ165" s="1985"/>
      <c r="AR165" s="1977"/>
      <c r="AS165" s="1977"/>
      <c r="AT165" s="1977"/>
      <c r="AU165" s="1977"/>
      <c r="AV165" s="1978"/>
      <c r="AW165" s="1965"/>
      <c r="AX165" s="1965"/>
      <c r="AY165" s="1971"/>
    </row>
    <row r="166" spans="1:51" s="1987" customFormat="1" ht="11.25" customHeight="1">
      <c r="A166" s="2122"/>
      <c r="B166" s="2699"/>
      <c r="C166" s="2700"/>
      <c r="D166" s="2681"/>
      <c r="E166" s="2685"/>
      <c r="F166" s="2685"/>
      <c r="G166" s="2701"/>
      <c r="H166" s="2068" t="s">
        <v>1737</v>
      </c>
      <c r="I166" s="2069"/>
      <c r="J166" s="2069"/>
      <c r="K166" s="2069"/>
      <c r="L166" s="2069"/>
      <c r="M166" s="2069"/>
      <c r="N166" s="2070"/>
      <c r="O166" s="1965"/>
      <c r="P166" s="2639"/>
      <c r="Q166" s="2640"/>
      <c r="R166" s="1975" t="s">
        <v>1737</v>
      </c>
      <c r="S166" s="1985"/>
      <c r="T166" s="2118"/>
      <c r="U166" s="2118"/>
      <c r="V166" s="2118"/>
      <c r="W166" s="2118"/>
      <c r="X166" s="2119"/>
      <c r="Y166" s="1975" t="s">
        <v>1737</v>
      </c>
      <c r="Z166" s="1985"/>
      <c r="AA166" s="2118"/>
      <c r="AB166" s="2118"/>
      <c r="AC166" s="2118"/>
      <c r="AD166" s="2118"/>
      <c r="AE166" s="2119"/>
      <c r="AF166" s="1965"/>
      <c r="AG166" s="2639"/>
      <c r="AH166" s="2704"/>
      <c r="AI166" s="1975" t="s">
        <v>1737</v>
      </c>
      <c r="AJ166" s="1985"/>
      <c r="AK166" s="1977"/>
      <c r="AL166" s="1977"/>
      <c r="AM166" s="1977"/>
      <c r="AN166" s="1977"/>
      <c r="AO166" s="1977"/>
      <c r="AP166" s="1975" t="s">
        <v>1737</v>
      </c>
      <c r="AQ166" s="1985"/>
      <c r="AR166" s="1977"/>
      <c r="AS166" s="1977"/>
      <c r="AT166" s="1977"/>
      <c r="AU166" s="1977"/>
      <c r="AV166" s="1978"/>
      <c r="AW166" s="1965"/>
      <c r="AX166" s="1965"/>
      <c r="AY166" s="1971"/>
    </row>
    <row r="167" spans="1:51" s="1987" customFormat="1" ht="11.25">
      <c r="A167" s="2122"/>
      <c r="B167" s="2692">
        <v>32</v>
      </c>
      <c r="C167" s="2695" t="s">
        <v>2282</v>
      </c>
      <c r="D167" s="2681" t="s">
        <v>2271</v>
      </c>
      <c r="E167" s="2629" t="s">
        <v>2241</v>
      </c>
      <c r="F167" s="2629" t="s">
        <v>2237</v>
      </c>
      <c r="G167" s="2629" t="s">
        <v>2242</v>
      </c>
      <c r="H167" s="2068" t="s">
        <v>2212</v>
      </c>
      <c r="I167" s="2069"/>
      <c r="J167" s="1977"/>
      <c r="K167" s="1977"/>
      <c r="L167" s="1977"/>
      <c r="M167" s="1977"/>
      <c r="N167" s="1978"/>
      <c r="O167" s="1965"/>
      <c r="P167" s="2623">
        <v>32</v>
      </c>
      <c r="Q167" s="2626" t="s">
        <v>2282</v>
      </c>
      <c r="R167" s="1975" t="s">
        <v>2212</v>
      </c>
      <c r="S167" s="1985"/>
      <c r="T167" s="2118"/>
      <c r="U167" s="2118"/>
      <c r="V167" s="2118"/>
      <c r="W167" s="2118"/>
      <c r="X167" s="2119"/>
      <c r="Y167" s="1975" t="s">
        <v>2212</v>
      </c>
      <c r="Z167" s="1985"/>
      <c r="AA167" s="2118"/>
      <c r="AB167" s="2118"/>
      <c r="AC167" s="2118"/>
      <c r="AD167" s="2118"/>
      <c r="AE167" s="2119"/>
      <c r="AF167" s="1965"/>
      <c r="AG167" s="2623">
        <v>32</v>
      </c>
      <c r="AH167" s="2702" t="s">
        <v>2282</v>
      </c>
      <c r="AI167" s="1975" t="s">
        <v>2212</v>
      </c>
      <c r="AJ167" s="1985"/>
      <c r="AK167" s="1977"/>
      <c r="AL167" s="1977"/>
      <c r="AM167" s="1977"/>
      <c r="AN167" s="1977"/>
      <c r="AO167" s="1977"/>
      <c r="AP167" s="1975" t="s">
        <v>2212</v>
      </c>
      <c r="AQ167" s="1985"/>
      <c r="AR167" s="1977"/>
      <c r="AS167" s="1977"/>
      <c r="AT167" s="1977"/>
      <c r="AU167" s="1977"/>
      <c r="AV167" s="1978"/>
      <c r="AW167" s="1965"/>
      <c r="AX167" s="1965"/>
      <c r="AY167" s="1971"/>
    </row>
    <row r="168" spans="1:51" s="1987" customFormat="1" ht="11.25" customHeight="1">
      <c r="A168" s="2122"/>
      <c r="B168" s="2693"/>
      <c r="C168" s="2696"/>
      <c r="D168" s="2681"/>
      <c r="E168" s="2638"/>
      <c r="F168" s="2638"/>
      <c r="G168" s="2698"/>
      <c r="H168" s="2068" t="s">
        <v>1729</v>
      </c>
      <c r="I168" s="2069"/>
      <c r="J168" s="2069"/>
      <c r="K168" s="2069"/>
      <c r="L168" s="2069"/>
      <c r="M168" s="2069"/>
      <c r="N168" s="2070"/>
      <c r="O168" s="1965"/>
      <c r="P168" s="2624"/>
      <c r="Q168" s="2627"/>
      <c r="R168" s="1975" t="s">
        <v>1729</v>
      </c>
      <c r="S168" s="1985"/>
      <c r="T168" s="2118"/>
      <c r="U168" s="2118"/>
      <c r="V168" s="2118"/>
      <c r="W168" s="2118"/>
      <c r="X168" s="2119"/>
      <c r="Y168" s="1975" t="s">
        <v>1729</v>
      </c>
      <c r="Z168" s="1985"/>
      <c r="AA168" s="2118"/>
      <c r="AB168" s="2118"/>
      <c r="AC168" s="2118"/>
      <c r="AD168" s="2118"/>
      <c r="AE168" s="2119"/>
      <c r="AF168" s="1965"/>
      <c r="AG168" s="2624"/>
      <c r="AH168" s="2703"/>
      <c r="AI168" s="1975" t="s">
        <v>1729</v>
      </c>
      <c r="AJ168" s="1985"/>
      <c r="AK168" s="1977"/>
      <c r="AL168" s="1977"/>
      <c r="AM168" s="1977"/>
      <c r="AN168" s="1977"/>
      <c r="AO168" s="1977"/>
      <c r="AP168" s="1975" t="s">
        <v>1729</v>
      </c>
      <c r="AQ168" s="1985"/>
      <c r="AR168" s="1977"/>
      <c r="AS168" s="1977"/>
      <c r="AT168" s="1977"/>
      <c r="AU168" s="1977"/>
      <c r="AV168" s="1978"/>
      <c r="AW168" s="1965"/>
      <c r="AX168" s="1965"/>
      <c r="AY168" s="1971"/>
    </row>
    <row r="169" spans="1:51" s="1987" customFormat="1" ht="11.25" customHeight="1">
      <c r="A169" s="2122"/>
      <c r="B169" s="2693"/>
      <c r="C169" s="2696"/>
      <c r="D169" s="2681" t="s">
        <v>2239</v>
      </c>
      <c r="E169" s="2638"/>
      <c r="F169" s="2638"/>
      <c r="G169" s="2698"/>
      <c r="H169" s="2068" t="s">
        <v>1733</v>
      </c>
      <c r="I169" s="2069"/>
      <c r="J169" s="2069"/>
      <c r="K169" s="2069"/>
      <c r="L169" s="2069"/>
      <c r="M169" s="2069"/>
      <c r="N169" s="2070"/>
      <c r="O169" s="1965"/>
      <c r="P169" s="2624"/>
      <c r="Q169" s="2627"/>
      <c r="R169" s="1975" t="s">
        <v>1733</v>
      </c>
      <c r="S169" s="1985"/>
      <c r="T169" s="2118"/>
      <c r="U169" s="2118"/>
      <c r="V169" s="2118"/>
      <c r="W169" s="2118"/>
      <c r="X169" s="2119"/>
      <c r="Y169" s="1975" t="s">
        <v>1733</v>
      </c>
      <c r="Z169" s="1985"/>
      <c r="AA169" s="2118"/>
      <c r="AB169" s="2118"/>
      <c r="AC169" s="2118"/>
      <c r="AD169" s="2118"/>
      <c r="AE169" s="2119"/>
      <c r="AF169" s="1965"/>
      <c r="AG169" s="2624"/>
      <c r="AH169" s="2703"/>
      <c r="AI169" s="1975" t="s">
        <v>1733</v>
      </c>
      <c r="AJ169" s="1985"/>
      <c r="AK169" s="1977"/>
      <c r="AL169" s="1977"/>
      <c r="AM169" s="1977"/>
      <c r="AN169" s="1977"/>
      <c r="AO169" s="1977"/>
      <c r="AP169" s="1975" t="s">
        <v>1733</v>
      </c>
      <c r="AQ169" s="1985"/>
      <c r="AR169" s="1977"/>
      <c r="AS169" s="1977"/>
      <c r="AT169" s="1977"/>
      <c r="AU169" s="1977"/>
      <c r="AV169" s="1978"/>
      <c r="AW169" s="1965"/>
      <c r="AX169" s="1965"/>
      <c r="AY169" s="1971"/>
    </row>
    <row r="170" spans="1:51" s="1987" customFormat="1" ht="11.25" customHeight="1">
      <c r="A170" s="2122"/>
      <c r="B170" s="2699"/>
      <c r="C170" s="2700"/>
      <c r="D170" s="2681"/>
      <c r="E170" s="2685"/>
      <c r="F170" s="2685"/>
      <c r="G170" s="2701"/>
      <c r="H170" s="2068" t="s">
        <v>1737</v>
      </c>
      <c r="I170" s="2069"/>
      <c r="J170" s="2069"/>
      <c r="K170" s="2069"/>
      <c r="L170" s="2069"/>
      <c r="M170" s="2069"/>
      <c r="N170" s="2070"/>
      <c r="O170" s="1965"/>
      <c r="P170" s="2639"/>
      <c r="Q170" s="2640"/>
      <c r="R170" s="1975" t="s">
        <v>1737</v>
      </c>
      <c r="S170" s="1985"/>
      <c r="T170" s="2118"/>
      <c r="U170" s="2118"/>
      <c r="V170" s="2118"/>
      <c r="W170" s="2118"/>
      <c r="X170" s="2119"/>
      <c r="Y170" s="1975" t="s">
        <v>1737</v>
      </c>
      <c r="Z170" s="1985"/>
      <c r="AA170" s="2118"/>
      <c r="AB170" s="2118"/>
      <c r="AC170" s="2118"/>
      <c r="AD170" s="2118"/>
      <c r="AE170" s="2119"/>
      <c r="AF170" s="1965"/>
      <c r="AG170" s="2639"/>
      <c r="AH170" s="2704"/>
      <c r="AI170" s="1975" t="s">
        <v>1737</v>
      </c>
      <c r="AJ170" s="1985"/>
      <c r="AK170" s="1977"/>
      <c r="AL170" s="1977"/>
      <c r="AM170" s="1977"/>
      <c r="AN170" s="1977"/>
      <c r="AO170" s="1977"/>
      <c r="AP170" s="1975" t="s">
        <v>1737</v>
      </c>
      <c r="AQ170" s="1985"/>
      <c r="AR170" s="1977"/>
      <c r="AS170" s="1977"/>
      <c r="AT170" s="1977"/>
      <c r="AU170" s="1977"/>
      <c r="AV170" s="1978"/>
      <c r="AW170" s="1965"/>
      <c r="AX170" s="1965"/>
      <c r="AY170" s="1971"/>
    </row>
    <row r="171" spans="1:51" s="1987" customFormat="1" ht="11.25">
      <c r="A171" s="2122"/>
      <c r="B171" s="2692">
        <v>33</v>
      </c>
      <c r="C171" s="2695" t="s">
        <v>2283</v>
      </c>
      <c r="D171" s="2681" t="s">
        <v>2271</v>
      </c>
      <c r="E171" s="2629" t="s">
        <v>2241</v>
      </c>
      <c r="F171" s="2629" t="s">
        <v>2237</v>
      </c>
      <c r="G171" s="2629" t="s">
        <v>2242</v>
      </c>
      <c r="H171" s="2068" t="s">
        <v>2212</v>
      </c>
      <c r="I171" s="2069"/>
      <c r="J171" s="1977"/>
      <c r="K171" s="1977"/>
      <c r="L171" s="1977"/>
      <c r="M171" s="1977"/>
      <c r="N171" s="1978"/>
      <c r="O171" s="1965"/>
      <c r="P171" s="2623">
        <v>33</v>
      </c>
      <c r="Q171" s="2626" t="s">
        <v>2283</v>
      </c>
      <c r="R171" s="1975" t="s">
        <v>2212</v>
      </c>
      <c r="S171" s="1985"/>
      <c r="T171" s="2118"/>
      <c r="U171" s="2118"/>
      <c r="V171" s="2118"/>
      <c r="W171" s="2118"/>
      <c r="X171" s="2119"/>
      <c r="Y171" s="1975" t="s">
        <v>2212</v>
      </c>
      <c r="Z171" s="1985"/>
      <c r="AA171" s="2118"/>
      <c r="AB171" s="2118"/>
      <c r="AC171" s="2118"/>
      <c r="AD171" s="2118"/>
      <c r="AE171" s="2119"/>
      <c r="AF171" s="1965"/>
      <c r="AG171" s="2623">
        <v>33</v>
      </c>
      <c r="AH171" s="2702" t="s">
        <v>2283</v>
      </c>
      <c r="AI171" s="1975" t="s">
        <v>2212</v>
      </c>
      <c r="AJ171" s="1985"/>
      <c r="AK171" s="1977"/>
      <c r="AL171" s="1977"/>
      <c r="AM171" s="1977"/>
      <c r="AN171" s="1977"/>
      <c r="AO171" s="1977"/>
      <c r="AP171" s="1975" t="s">
        <v>2212</v>
      </c>
      <c r="AQ171" s="1985"/>
      <c r="AR171" s="1977"/>
      <c r="AS171" s="1977"/>
      <c r="AT171" s="1977"/>
      <c r="AU171" s="1977"/>
      <c r="AV171" s="1978"/>
      <c r="AW171" s="1965"/>
      <c r="AX171" s="1965"/>
      <c r="AY171" s="1971"/>
    </row>
    <row r="172" spans="1:51" s="1987" customFormat="1" ht="11.25" customHeight="1">
      <c r="A172" s="2122"/>
      <c r="B172" s="2693"/>
      <c r="C172" s="2696"/>
      <c r="D172" s="2681"/>
      <c r="E172" s="2638"/>
      <c r="F172" s="2638"/>
      <c r="G172" s="2698"/>
      <c r="H172" s="2068" t="s">
        <v>1729</v>
      </c>
      <c r="I172" s="2069"/>
      <c r="J172" s="2069"/>
      <c r="K172" s="2069"/>
      <c r="L172" s="2069"/>
      <c r="M172" s="2069"/>
      <c r="N172" s="2070"/>
      <c r="O172" s="1965"/>
      <c r="P172" s="2624"/>
      <c r="Q172" s="2627"/>
      <c r="R172" s="1975" t="s">
        <v>1729</v>
      </c>
      <c r="S172" s="1985"/>
      <c r="T172" s="2118"/>
      <c r="U172" s="2118"/>
      <c r="V172" s="2118"/>
      <c r="W172" s="2118"/>
      <c r="X172" s="2119"/>
      <c r="Y172" s="1975" t="s">
        <v>1729</v>
      </c>
      <c r="Z172" s="1985"/>
      <c r="AA172" s="2118"/>
      <c r="AB172" s="2118"/>
      <c r="AC172" s="2118"/>
      <c r="AD172" s="2118"/>
      <c r="AE172" s="2119"/>
      <c r="AF172" s="1965"/>
      <c r="AG172" s="2624"/>
      <c r="AH172" s="2703"/>
      <c r="AI172" s="1975" t="s">
        <v>1729</v>
      </c>
      <c r="AJ172" s="1985"/>
      <c r="AK172" s="1977"/>
      <c r="AL172" s="1977"/>
      <c r="AM172" s="1977"/>
      <c r="AN172" s="1977"/>
      <c r="AO172" s="1977"/>
      <c r="AP172" s="1975" t="s">
        <v>1729</v>
      </c>
      <c r="AQ172" s="1985"/>
      <c r="AR172" s="1977"/>
      <c r="AS172" s="1977"/>
      <c r="AT172" s="1977"/>
      <c r="AU172" s="1977"/>
      <c r="AV172" s="1978"/>
      <c r="AW172" s="1965"/>
      <c r="AX172" s="1965"/>
      <c r="AY172" s="1971"/>
    </row>
    <row r="173" spans="1:51" s="1987" customFormat="1" ht="11.25" customHeight="1">
      <c r="A173" s="2122"/>
      <c r="B173" s="2693"/>
      <c r="C173" s="2696"/>
      <c r="D173" s="2681" t="s">
        <v>2239</v>
      </c>
      <c r="E173" s="2638"/>
      <c r="F173" s="2638"/>
      <c r="G173" s="2698"/>
      <c r="H173" s="2068" t="s">
        <v>1733</v>
      </c>
      <c r="I173" s="2069"/>
      <c r="J173" s="2069"/>
      <c r="K173" s="2069"/>
      <c r="L173" s="2069"/>
      <c r="M173" s="2069"/>
      <c r="N173" s="2070"/>
      <c r="O173" s="1965"/>
      <c r="P173" s="2624"/>
      <c r="Q173" s="2627"/>
      <c r="R173" s="1975" t="s">
        <v>1733</v>
      </c>
      <c r="S173" s="1985"/>
      <c r="T173" s="2118"/>
      <c r="U173" s="2118"/>
      <c r="V173" s="2118"/>
      <c r="W173" s="2118"/>
      <c r="X173" s="2119"/>
      <c r="Y173" s="1975" t="s">
        <v>1733</v>
      </c>
      <c r="Z173" s="1985"/>
      <c r="AA173" s="2118"/>
      <c r="AB173" s="2118"/>
      <c r="AC173" s="2118"/>
      <c r="AD173" s="2118"/>
      <c r="AE173" s="2119"/>
      <c r="AF173" s="1965"/>
      <c r="AG173" s="2624"/>
      <c r="AH173" s="2703"/>
      <c r="AI173" s="1975" t="s">
        <v>1733</v>
      </c>
      <c r="AJ173" s="1985"/>
      <c r="AK173" s="1977"/>
      <c r="AL173" s="1977"/>
      <c r="AM173" s="1977"/>
      <c r="AN173" s="1977"/>
      <c r="AO173" s="1977"/>
      <c r="AP173" s="1975" t="s">
        <v>1733</v>
      </c>
      <c r="AQ173" s="1985"/>
      <c r="AR173" s="1977"/>
      <c r="AS173" s="1977"/>
      <c r="AT173" s="1977"/>
      <c r="AU173" s="1977"/>
      <c r="AV173" s="1978"/>
      <c r="AW173" s="1965"/>
      <c r="AX173" s="1965"/>
      <c r="AY173" s="1971"/>
    </row>
    <row r="174" spans="1:51" s="1987" customFormat="1" ht="11.25" customHeight="1">
      <c r="A174" s="2122"/>
      <c r="B174" s="2699"/>
      <c r="C174" s="2700"/>
      <c r="D174" s="2681"/>
      <c r="E174" s="2685"/>
      <c r="F174" s="2685"/>
      <c r="G174" s="2701"/>
      <c r="H174" s="2068" t="s">
        <v>1737</v>
      </c>
      <c r="I174" s="2069"/>
      <c r="J174" s="2069"/>
      <c r="K174" s="2069"/>
      <c r="L174" s="2069"/>
      <c r="M174" s="2069"/>
      <c r="N174" s="2070"/>
      <c r="O174" s="1965"/>
      <c r="P174" s="2639"/>
      <c r="Q174" s="2640"/>
      <c r="R174" s="1975" t="s">
        <v>1737</v>
      </c>
      <c r="S174" s="1985"/>
      <c r="T174" s="2118"/>
      <c r="U174" s="2118"/>
      <c r="V174" s="2118"/>
      <c r="W174" s="2118"/>
      <c r="X174" s="2119"/>
      <c r="Y174" s="1975" t="s">
        <v>1737</v>
      </c>
      <c r="Z174" s="1985"/>
      <c r="AA174" s="2118"/>
      <c r="AB174" s="2118"/>
      <c r="AC174" s="2118"/>
      <c r="AD174" s="2118"/>
      <c r="AE174" s="2119"/>
      <c r="AF174" s="1965"/>
      <c r="AG174" s="2639"/>
      <c r="AH174" s="2704"/>
      <c r="AI174" s="1975" t="s">
        <v>1737</v>
      </c>
      <c r="AJ174" s="1985"/>
      <c r="AK174" s="1977"/>
      <c r="AL174" s="1977"/>
      <c r="AM174" s="1977"/>
      <c r="AN174" s="1977"/>
      <c r="AO174" s="1977"/>
      <c r="AP174" s="1975" t="s">
        <v>1737</v>
      </c>
      <c r="AQ174" s="1985"/>
      <c r="AR174" s="1977"/>
      <c r="AS174" s="1977"/>
      <c r="AT174" s="1977"/>
      <c r="AU174" s="1977"/>
      <c r="AV174" s="1978"/>
      <c r="AW174" s="1965"/>
      <c r="AX174" s="1965"/>
      <c r="AY174" s="1971"/>
    </row>
    <row r="175" spans="1:51" s="1987" customFormat="1" ht="11.25">
      <c r="A175" s="2122"/>
      <c r="B175" s="2692">
        <v>39</v>
      </c>
      <c r="C175" s="2695" t="s">
        <v>1740</v>
      </c>
      <c r="D175" s="2681" t="s">
        <v>2271</v>
      </c>
      <c r="E175" s="2629" t="s">
        <v>2241</v>
      </c>
      <c r="F175" s="2629" t="s">
        <v>2237</v>
      </c>
      <c r="G175" s="2629" t="s">
        <v>2242</v>
      </c>
      <c r="H175" s="2068" t="s">
        <v>2212</v>
      </c>
      <c r="I175" s="2069"/>
      <c r="J175" s="1977"/>
      <c r="K175" s="1977"/>
      <c r="L175" s="1977"/>
      <c r="M175" s="1977"/>
      <c r="N175" s="1978"/>
      <c r="O175" s="1965"/>
      <c r="P175" s="2623">
        <v>39</v>
      </c>
      <c r="Q175" s="2626" t="s">
        <v>1740</v>
      </c>
      <c r="R175" s="1975" t="s">
        <v>2212</v>
      </c>
      <c r="S175" s="1985"/>
      <c r="T175" s="2118"/>
      <c r="U175" s="2118"/>
      <c r="V175" s="2118"/>
      <c r="W175" s="2118"/>
      <c r="X175" s="2119"/>
      <c r="Y175" s="1975" t="s">
        <v>2212</v>
      </c>
      <c r="Z175" s="1985"/>
      <c r="AA175" s="2118"/>
      <c r="AB175" s="2118"/>
      <c r="AC175" s="2118"/>
      <c r="AD175" s="2118"/>
      <c r="AE175" s="2119"/>
      <c r="AF175" s="1965"/>
      <c r="AG175" s="2623">
        <v>39</v>
      </c>
      <c r="AH175" s="2702" t="s">
        <v>1740</v>
      </c>
      <c r="AI175" s="1975" t="s">
        <v>2212</v>
      </c>
      <c r="AJ175" s="1985"/>
      <c r="AK175" s="1977"/>
      <c r="AL175" s="1977"/>
      <c r="AM175" s="1977"/>
      <c r="AN175" s="1977"/>
      <c r="AO175" s="1977"/>
      <c r="AP175" s="1975" t="s">
        <v>2212</v>
      </c>
      <c r="AQ175" s="1985"/>
      <c r="AR175" s="1977"/>
      <c r="AS175" s="1977"/>
      <c r="AT175" s="1977"/>
      <c r="AU175" s="1977"/>
      <c r="AV175" s="1978"/>
      <c r="AW175" s="1965"/>
      <c r="AX175" s="1965"/>
      <c r="AY175" s="1971"/>
    </row>
    <row r="176" spans="1:51" s="1987" customFormat="1" ht="11.25" customHeight="1">
      <c r="A176" s="2122"/>
      <c r="B176" s="2693"/>
      <c r="C176" s="2696"/>
      <c r="D176" s="2681"/>
      <c r="E176" s="2638"/>
      <c r="F176" s="2638"/>
      <c r="G176" s="2698"/>
      <c r="H176" s="2068" t="s">
        <v>1729</v>
      </c>
      <c r="I176" s="2069"/>
      <c r="J176" s="2069"/>
      <c r="K176" s="2069"/>
      <c r="L176" s="2069"/>
      <c r="M176" s="2069"/>
      <c r="N176" s="2070"/>
      <c r="O176" s="1965"/>
      <c r="P176" s="2624"/>
      <c r="Q176" s="2627"/>
      <c r="R176" s="1975" t="s">
        <v>1729</v>
      </c>
      <c r="S176" s="1985"/>
      <c r="T176" s="2118"/>
      <c r="U176" s="2118"/>
      <c r="V176" s="2118"/>
      <c r="W176" s="2118"/>
      <c r="X176" s="2119"/>
      <c r="Y176" s="1975" t="s">
        <v>1729</v>
      </c>
      <c r="Z176" s="1985"/>
      <c r="AA176" s="2118"/>
      <c r="AB176" s="2118"/>
      <c r="AC176" s="2118"/>
      <c r="AD176" s="2118"/>
      <c r="AE176" s="2119"/>
      <c r="AF176" s="1965"/>
      <c r="AG176" s="2624"/>
      <c r="AH176" s="2703"/>
      <c r="AI176" s="1975" t="s">
        <v>1729</v>
      </c>
      <c r="AJ176" s="1985"/>
      <c r="AK176" s="1977"/>
      <c r="AL176" s="1977"/>
      <c r="AM176" s="1977"/>
      <c r="AN176" s="1977"/>
      <c r="AO176" s="1977"/>
      <c r="AP176" s="1975" t="s">
        <v>1729</v>
      </c>
      <c r="AQ176" s="1985"/>
      <c r="AR176" s="1977"/>
      <c r="AS176" s="1977"/>
      <c r="AT176" s="1977"/>
      <c r="AU176" s="1977"/>
      <c r="AV176" s="1978"/>
      <c r="AW176" s="1965"/>
      <c r="AX176" s="1965"/>
      <c r="AY176" s="1971"/>
    </row>
    <row r="177" spans="1:51" s="1987" customFormat="1" ht="11.25" customHeight="1">
      <c r="A177" s="2122"/>
      <c r="B177" s="2693"/>
      <c r="C177" s="2696"/>
      <c r="D177" s="2681" t="s">
        <v>2239</v>
      </c>
      <c r="E177" s="2638"/>
      <c r="F177" s="2638"/>
      <c r="G177" s="2698"/>
      <c r="H177" s="2068" t="s">
        <v>1733</v>
      </c>
      <c r="I177" s="2069"/>
      <c r="J177" s="2069"/>
      <c r="K177" s="2069"/>
      <c r="L177" s="2069"/>
      <c r="M177" s="2069"/>
      <c r="N177" s="2070"/>
      <c r="O177" s="1965"/>
      <c r="P177" s="2624"/>
      <c r="Q177" s="2627"/>
      <c r="R177" s="1975" t="s">
        <v>1733</v>
      </c>
      <c r="S177" s="1985"/>
      <c r="T177" s="2118"/>
      <c r="U177" s="2118"/>
      <c r="V177" s="2118"/>
      <c r="W177" s="2118"/>
      <c r="X177" s="2119"/>
      <c r="Y177" s="1975" t="s">
        <v>1733</v>
      </c>
      <c r="Z177" s="1985"/>
      <c r="AA177" s="2118"/>
      <c r="AB177" s="2118"/>
      <c r="AC177" s="2118"/>
      <c r="AD177" s="2118"/>
      <c r="AE177" s="2119"/>
      <c r="AF177" s="1965"/>
      <c r="AG177" s="2624"/>
      <c r="AH177" s="2703"/>
      <c r="AI177" s="1975" t="s">
        <v>1733</v>
      </c>
      <c r="AJ177" s="1985"/>
      <c r="AK177" s="1977"/>
      <c r="AL177" s="1977"/>
      <c r="AM177" s="1977"/>
      <c r="AN177" s="1977"/>
      <c r="AO177" s="1977"/>
      <c r="AP177" s="1975" t="s">
        <v>1733</v>
      </c>
      <c r="AQ177" s="1985"/>
      <c r="AR177" s="1977"/>
      <c r="AS177" s="1977"/>
      <c r="AT177" s="1977"/>
      <c r="AU177" s="1977"/>
      <c r="AV177" s="1978"/>
      <c r="AW177" s="1965"/>
      <c r="AX177" s="1965"/>
      <c r="AY177" s="1971"/>
    </row>
    <row r="178" spans="1:51" s="1987" customFormat="1" ht="11.25" customHeight="1">
      <c r="A178" s="2122"/>
      <c r="B178" s="2699"/>
      <c r="C178" s="2700"/>
      <c r="D178" s="2681"/>
      <c r="E178" s="2685"/>
      <c r="F178" s="2685"/>
      <c r="G178" s="2701"/>
      <c r="H178" s="2068" t="s">
        <v>1737</v>
      </c>
      <c r="I178" s="2069"/>
      <c r="J178" s="2069"/>
      <c r="K178" s="2069"/>
      <c r="L178" s="2069"/>
      <c r="M178" s="2069"/>
      <c r="N178" s="2070"/>
      <c r="O178" s="1965"/>
      <c r="P178" s="2639"/>
      <c r="Q178" s="2640"/>
      <c r="R178" s="1975" t="s">
        <v>1737</v>
      </c>
      <c r="S178" s="1985"/>
      <c r="T178" s="2118"/>
      <c r="U178" s="2118"/>
      <c r="V178" s="2118"/>
      <c r="W178" s="2118"/>
      <c r="X178" s="2119"/>
      <c r="Y178" s="1975" t="s">
        <v>1737</v>
      </c>
      <c r="Z178" s="1985"/>
      <c r="AA178" s="2118"/>
      <c r="AB178" s="2118"/>
      <c r="AC178" s="2118"/>
      <c r="AD178" s="2118"/>
      <c r="AE178" s="2119"/>
      <c r="AF178" s="1965"/>
      <c r="AG178" s="2639"/>
      <c r="AH178" s="2704"/>
      <c r="AI178" s="1975" t="s">
        <v>1737</v>
      </c>
      <c r="AJ178" s="1985"/>
      <c r="AK178" s="1977"/>
      <c r="AL178" s="1977"/>
      <c r="AM178" s="1977"/>
      <c r="AN178" s="1977"/>
      <c r="AO178" s="1977"/>
      <c r="AP178" s="1975" t="s">
        <v>1737</v>
      </c>
      <c r="AQ178" s="1985"/>
      <c r="AR178" s="1977"/>
      <c r="AS178" s="1977"/>
      <c r="AT178" s="1977"/>
      <c r="AU178" s="1977"/>
      <c r="AV178" s="1978"/>
      <c r="AW178" s="1965"/>
      <c r="AX178" s="1965"/>
      <c r="AY178" s="1971"/>
    </row>
    <row r="179" spans="1:51" s="1987" customFormat="1" ht="11.25" customHeight="1">
      <c r="A179" s="2122"/>
      <c r="B179" s="2692">
        <v>35</v>
      </c>
      <c r="C179" s="2695" t="s">
        <v>2284</v>
      </c>
      <c r="D179" s="2681" t="s">
        <v>2271</v>
      </c>
      <c r="E179" s="2629" t="s">
        <v>1707</v>
      </c>
      <c r="F179" s="2629" t="s">
        <v>2237</v>
      </c>
      <c r="G179" s="2629" t="s">
        <v>2286</v>
      </c>
      <c r="H179" s="2068" t="s">
        <v>2212</v>
      </c>
      <c r="I179" s="2069"/>
      <c r="J179" s="1977"/>
      <c r="K179" s="1977"/>
      <c r="L179" s="1977"/>
      <c r="M179" s="1977"/>
      <c r="N179" s="1978"/>
      <c r="O179" s="1965"/>
      <c r="P179" s="2623">
        <v>35</v>
      </c>
      <c r="Q179" s="2626" t="s">
        <v>2284</v>
      </c>
      <c r="R179" s="1988" t="s">
        <v>2212</v>
      </c>
      <c r="S179" s="1985"/>
      <c r="T179" s="2118"/>
      <c r="U179" s="2118"/>
      <c r="V179" s="2118"/>
      <c r="W179" s="2118"/>
      <c r="X179" s="2119"/>
      <c r="Y179" s="1988" t="s">
        <v>2212</v>
      </c>
      <c r="Z179" s="1985"/>
      <c r="AA179" s="2118"/>
      <c r="AB179" s="2118"/>
      <c r="AC179" s="2118"/>
      <c r="AD179" s="2118"/>
      <c r="AE179" s="2119"/>
      <c r="AF179" s="1965"/>
      <c r="AG179" s="2623">
        <v>35</v>
      </c>
      <c r="AH179" s="2702" t="s">
        <v>2284</v>
      </c>
      <c r="AI179" s="1988" t="s">
        <v>2212</v>
      </c>
      <c r="AJ179" s="1985"/>
      <c r="AK179" s="1977"/>
      <c r="AL179" s="1977"/>
      <c r="AM179" s="1977"/>
      <c r="AN179" s="1977"/>
      <c r="AO179" s="1977"/>
      <c r="AP179" s="1975" t="s">
        <v>2212</v>
      </c>
      <c r="AQ179" s="1985"/>
      <c r="AR179" s="1977"/>
      <c r="AS179" s="1977"/>
      <c r="AT179" s="1977"/>
      <c r="AU179" s="1977"/>
      <c r="AV179" s="1978"/>
      <c r="AW179" s="1965"/>
      <c r="AX179" s="1965"/>
      <c r="AY179" s="1971"/>
    </row>
    <row r="180" spans="1:51" s="1987" customFormat="1" ht="11.25" customHeight="1">
      <c r="A180" s="2122"/>
      <c r="B180" s="2693"/>
      <c r="C180" s="2696"/>
      <c r="D180" s="2681"/>
      <c r="E180" s="2638"/>
      <c r="F180" s="2638"/>
      <c r="G180" s="2698"/>
      <c r="H180" s="2068" t="s">
        <v>1729</v>
      </c>
      <c r="I180" s="2069"/>
      <c r="J180" s="2069"/>
      <c r="K180" s="2069"/>
      <c r="L180" s="2069"/>
      <c r="M180" s="2069"/>
      <c r="N180" s="2070"/>
      <c r="O180" s="1965"/>
      <c r="P180" s="2624"/>
      <c r="Q180" s="2627"/>
      <c r="R180" s="1988" t="s">
        <v>1729</v>
      </c>
      <c r="S180" s="1985"/>
      <c r="T180" s="2118"/>
      <c r="U180" s="2118"/>
      <c r="V180" s="2118"/>
      <c r="W180" s="2118"/>
      <c r="X180" s="2119"/>
      <c r="Y180" s="1988" t="s">
        <v>1729</v>
      </c>
      <c r="Z180" s="1985"/>
      <c r="AA180" s="2118"/>
      <c r="AB180" s="2118"/>
      <c r="AC180" s="2118"/>
      <c r="AD180" s="2118"/>
      <c r="AE180" s="2119"/>
      <c r="AF180" s="1965"/>
      <c r="AG180" s="2624"/>
      <c r="AH180" s="2703"/>
      <c r="AI180" s="1988" t="s">
        <v>1729</v>
      </c>
      <c r="AJ180" s="1985"/>
      <c r="AK180" s="1977"/>
      <c r="AL180" s="1977"/>
      <c r="AM180" s="1977"/>
      <c r="AN180" s="1977"/>
      <c r="AO180" s="1977"/>
      <c r="AP180" s="1975" t="s">
        <v>1729</v>
      </c>
      <c r="AQ180" s="1985"/>
      <c r="AR180" s="1977"/>
      <c r="AS180" s="1977"/>
      <c r="AT180" s="1977"/>
      <c r="AU180" s="1977"/>
      <c r="AV180" s="1978"/>
      <c r="AW180" s="1965"/>
      <c r="AX180" s="1965"/>
      <c r="AY180" s="1971"/>
    </row>
    <row r="181" spans="1:51" s="1987" customFormat="1" ht="11.25" customHeight="1">
      <c r="A181" s="2122"/>
      <c r="B181" s="2693"/>
      <c r="C181" s="2696"/>
      <c r="D181" s="2681" t="s">
        <v>2239</v>
      </c>
      <c r="E181" s="2638"/>
      <c r="F181" s="2638"/>
      <c r="G181" s="2698"/>
      <c r="H181" s="2068" t="s">
        <v>1733</v>
      </c>
      <c r="I181" s="2069"/>
      <c r="J181" s="2069"/>
      <c r="K181" s="2069"/>
      <c r="L181" s="2069"/>
      <c r="M181" s="2069"/>
      <c r="N181" s="2070"/>
      <c r="O181" s="1965"/>
      <c r="P181" s="2624"/>
      <c r="Q181" s="2627"/>
      <c r="R181" s="1988" t="s">
        <v>1733</v>
      </c>
      <c r="S181" s="1985"/>
      <c r="T181" s="2118"/>
      <c r="U181" s="2118"/>
      <c r="V181" s="2118"/>
      <c r="W181" s="2118"/>
      <c r="X181" s="2119"/>
      <c r="Y181" s="1988" t="s">
        <v>1733</v>
      </c>
      <c r="Z181" s="1985"/>
      <c r="AA181" s="2118"/>
      <c r="AB181" s="2118"/>
      <c r="AC181" s="2118"/>
      <c r="AD181" s="2118"/>
      <c r="AE181" s="2119"/>
      <c r="AF181" s="1965"/>
      <c r="AG181" s="2624"/>
      <c r="AH181" s="2703"/>
      <c r="AI181" s="1988" t="s">
        <v>1733</v>
      </c>
      <c r="AJ181" s="1985"/>
      <c r="AK181" s="1977"/>
      <c r="AL181" s="1977"/>
      <c r="AM181" s="1977"/>
      <c r="AN181" s="1977"/>
      <c r="AO181" s="1977"/>
      <c r="AP181" s="1975" t="s">
        <v>1733</v>
      </c>
      <c r="AQ181" s="1985"/>
      <c r="AR181" s="1977"/>
      <c r="AS181" s="1977"/>
      <c r="AT181" s="1977"/>
      <c r="AU181" s="1977"/>
      <c r="AV181" s="1978"/>
      <c r="AW181" s="1965"/>
      <c r="AX181" s="1965"/>
      <c r="AY181" s="1971"/>
    </row>
    <row r="182" spans="1:51" s="1987" customFormat="1" ht="11.25" customHeight="1">
      <c r="A182" s="2122"/>
      <c r="B182" s="2699"/>
      <c r="C182" s="2700"/>
      <c r="D182" s="2681"/>
      <c r="E182" s="2685"/>
      <c r="F182" s="2685"/>
      <c r="G182" s="2701"/>
      <c r="H182" s="2068" t="s">
        <v>1737</v>
      </c>
      <c r="I182" s="2069"/>
      <c r="J182" s="2069"/>
      <c r="K182" s="2069"/>
      <c r="L182" s="2069"/>
      <c r="M182" s="2069"/>
      <c r="N182" s="2070"/>
      <c r="O182" s="1965"/>
      <c r="P182" s="2639"/>
      <c r="Q182" s="2640"/>
      <c r="R182" s="1988" t="s">
        <v>1737</v>
      </c>
      <c r="S182" s="1985"/>
      <c r="T182" s="2118"/>
      <c r="U182" s="2118"/>
      <c r="V182" s="2118"/>
      <c r="W182" s="2118"/>
      <c r="X182" s="2119"/>
      <c r="Y182" s="1988" t="s">
        <v>1737</v>
      </c>
      <c r="Z182" s="1985"/>
      <c r="AA182" s="2118"/>
      <c r="AB182" s="2118"/>
      <c r="AC182" s="2118"/>
      <c r="AD182" s="2118"/>
      <c r="AE182" s="2119"/>
      <c r="AF182" s="1965"/>
      <c r="AG182" s="2639"/>
      <c r="AH182" s="2704"/>
      <c r="AI182" s="1988" t="s">
        <v>1737</v>
      </c>
      <c r="AJ182" s="1985"/>
      <c r="AK182" s="1977"/>
      <c r="AL182" s="1977"/>
      <c r="AM182" s="1977"/>
      <c r="AN182" s="1977"/>
      <c r="AO182" s="1977"/>
      <c r="AP182" s="1975" t="s">
        <v>1737</v>
      </c>
      <c r="AQ182" s="1985"/>
      <c r="AR182" s="1977"/>
      <c r="AS182" s="1977"/>
      <c r="AT182" s="1977"/>
      <c r="AU182" s="1977"/>
      <c r="AV182" s="1978"/>
      <c r="AW182" s="1965"/>
      <c r="AX182" s="1965"/>
      <c r="AY182" s="1971"/>
    </row>
    <row r="183" spans="1:51" s="1987" customFormat="1" ht="11.25">
      <c r="A183" s="2122"/>
      <c r="B183" s="2692">
        <v>41</v>
      </c>
      <c r="C183" s="2695" t="s">
        <v>2323</v>
      </c>
      <c r="D183" s="2681" t="s">
        <v>2271</v>
      </c>
      <c r="E183" s="2629" t="s">
        <v>1707</v>
      </c>
      <c r="F183" s="2629" t="s">
        <v>2237</v>
      </c>
      <c r="G183" s="2629" t="s">
        <v>2242</v>
      </c>
      <c r="H183" s="2068" t="s">
        <v>2212</v>
      </c>
      <c r="I183" s="2069"/>
      <c r="J183" s="1977"/>
      <c r="K183" s="1977"/>
      <c r="L183" s="1977"/>
      <c r="M183" s="1977"/>
      <c r="N183" s="1978"/>
      <c r="O183" s="1965"/>
      <c r="P183" s="2123">
        <v>41</v>
      </c>
      <c r="Q183" s="2124" t="s">
        <v>2323</v>
      </c>
      <c r="R183" s="1988" t="s">
        <v>2212</v>
      </c>
      <c r="S183" s="1985"/>
      <c r="T183" s="2118"/>
      <c r="U183" s="2118"/>
      <c r="V183" s="2118"/>
      <c r="W183" s="2118"/>
      <c r="X183" s="2119"/>
      <c r="Y183" s="1988" t="s">
        <v>2212</v>
      </c>
      <c r="Z183" s="1985"/>
      <c r="AA183" s="2118"/>
      <c r="AB183" s="2118"/>
      <c r="AC183" s="2118"/>
      <c r="AD183" s="2118"/>
      <c r="AE183" s="2119"/>
      <c r="AF183" s="1965"/>
      <c r="AG183" s="2123">
        <v>41</v>
      </c>
      <c r="AH183" s="2124" t="s">
        <v>2323</v>
      </c>
      <c r="AI183" s="1988" t="s">
        <v>2212</v>
      </c>
      <c r="AJ183" s="1985"/>
      <c r="AK183" s="1977"/>
      <c r="AL183" s="1977"/>
      <c r="AM183" s="1977"/>
      <c r="AN183" s="1977"/>
      <c r="AO183" s="1977"/>
      <c r="AP183" s="1988" t="s">
        <v>2212</v>
      </c>
      <c r="AQ183" s="1985"/>
      <c r="AR183" s="1977"/>
      <c r="AS183" s="1977"/>
      <c r="AT183" s="1977"/>
      <c r="AU183" s="1977"/>
      <c r="AV183" s="1978"/>
      <c r="AW183" s="1965"/>
      <c r="AX183" s="1965"/>
      <c r="AY183" s="1971"/>
    </row>
    <row r="184" spans="1:51" s="1987" customFormat="1" ht="11.25" customHeight="1">
      <c r="A184" s="2122"/>
      <c r="B184" s="2693"/>
      <c r="C184" s="2696"/>
      <c r="D184" s="2681"/>
      <c r="E184" s="2638"/>
      <c r="F184" s="2638"/>
      <c r="G184" s="2698"/>
      <c r="H184" s="2068" t="s">
        <v>1729</v>
      </c>
      <c r="I184" s="2069"/>
      <c r="J184" s="2069"/>
      <c r="K184" s="2069"/>
      <c r="L184" s="2069"/>
      <c r="M184" s="2069"/>
      <c r="N184" s="2070"/>
      <c r="O184" s="1965"/>
      <c r="P184" s="2123"/>
      <c r="Q184" s="2124"/>
      <c r="R184" s="1988" t="s">
        <v>1729</v>
      </c>
      <c r="S184" s="1985"/>
      <c r="T184" s="2118"/>
      <c r="U184" s="2118"/>
      <c r="V184" s="2118"/>
      <c r="W184" s="2118"/>
      <c r="X184" s="2119"/>
      <c r="Y184" s="1988" t="s">
        <v>1729</v>
      </c>
      <c r="Z184" s="1985"/>
      <c r="AA184" s="2118"/>
      <c r="AB184" s="2118"/>
      <c r="AC184" s="2118"/>
      <c r="AD184" s="2118"/>
      <c r="AE184" s="2119"/>
      <c r="AF184" s="1965"/>
      <c r="AG184" s="2123"/>
      <c r="AH184" s="2124"/>
      <c r="AI184" s="1988" t="s">
        <v>1729</v>
      </c>
      <c r="AJ184" s="1985"/>
      <c r="AK184" s="1977"/>
      <c r="AL184" s="1977"/>
      <c r="AM184" s="1977"/>
      <c r="AN184" s="1977"/>
      <c r="AO184" s="1977"/>
      <c r="AP184" s="1988" t="s">
        <v>1729</v>
      </c>
      <c r="AQ184" s="1985"/>
      <c r="AR184" s="1977"/>
      <c r="AS184" s="1977"/>
      <c r="AT184" s="1977"/>
      <c r="AU184" s="1977"/>
      <c r="AV184" s="1978"/>
      <c r="AW184" s="1965"/>
      <c r="AX184" s="1965"/>
      <c r="AY184" s="1971"/>
    </row>
    <row r="185" spans="1:51" s="1987" customFormat="1" ht="11.25" customHeight="1">
      <c r="A185" s="2122"/>
      <c r="B185" s="2693"/>
      <c r="C185" s="2696"/>
      <c r="D185" s="2681" t="s">
        <v>2239</v>
      </c>
      <c r="E185" s="2638"/>
      <c r="F185" s="2638"/>
      <c r="G185" s="2698"/>
      <c r="H185" s="2068" t="s">
        <v>1733</v>
      </c>
      <c r="I185" s="2069"/>
      <c r="J185" s="2069"/>
      <c r="K185" s="2069"/>
      <c r="L185" s="2069"/>
      <c r="M185" s="2069"/>
      <c r="N185" s="2070"/>
      <c r="O185" s="1965"/>
      <c r="P185" s="2123"/>
      <c r="Q185" s="2124"/>
      <c r="R185" s="1988" t="s">
        <v>1733</v>
      </c>
      <c r="S185" s="1985"/>
      <c r="T185" s="2118"/>
      <c r="U185" s="2118"/>
      <c r="V185" s="2118"/>
      <c r="W185" s="2118"/>
      <c r="X185" s="2119"/>
      <c r="Y185" s="1988" t="s">
        <v>1733</v>
      </c>
      <c r="Z185" s="1985"/>
      <c r="AA185" s="2118"/>
      <c r="AB185" s="2118"/>
      <c r="AC185" s="2118"/>
      <c r="AD185" s="2118"/>
      <c r="AE185" s="2119"/>
      <c r="AF185" s="1965"/>
      <c r="AG185" s="2123"/>
      <c r="AH185" s="2124"/>
      <c r="AI185" s="1988" t="s">
        <v>1733</v>
      </c>
      <c r="AJ185" s="1985"/>
      <c r="AK185" s="1977"/>
      <c r="AL185" s="1977"/>
      <c r="AM185" s="1977"/>
      <c r="AN185" s="1977"/>
      <c r="AO185" s="1977"/>
      <c r="AP185" s="1988" t="s">
        <v>1733</v>
      </c>
      <c r="AQ185" s="1985"/>
      <c r="AR185" s="1977"/>
      <c r="AS185" s="1977"/>
      <c r="AT185" s="1977"/>
      <c r="AU185" s="1977"/>
      <c r="AV185" s="1978"/>
      <c r="AW185" s="1965"/>
      <c r="AX185" s="1965"/>
      <c r="AY185" s="1971"/>
    </row>
    <row r="186" spans="1:51" s="1987" customFormat="1" ht="11.25" customHeight="1">
      <c r="A186" s="2122"/>
      <c r="B186" s="2699"/>
      <c r="C186" s="2700"/>
      <c r="D186" s="2681"/>
      <c r="E186" s="2685"/>
      <c r="F186" s="2685"/>
      <c r="G186" s="2701"/>
      <c r="H186" s="2068" t="s">
        <v>1737</v>
      </c>
      <c r="I186" s="2069"/>
      <c r="J186" s="2069"/>
      <c r="K186" s="2069"/>
      <c r="L186" s="2069"/>
      <c r="M186" s="2069"/>
      <c r="N186" s="2070"/>
      <c r="O186" s="1965"/>
      <c r="P186" s="2084"/>
      <c r="Q186" s="2125"/>
      <c r="R186" s="1988" t="s">
        <v>1737</v>
      </c>
      <c r="S186" s="1985"/>
      <c r="T186" s="2118"/>
      <c r="U186" s="2118"/>
      <c r="V186" s="2118"/>
      <c r="W186" s="2118"/>
      <c r="X186" s="2119"/>
      <c r="Y186" s="1988" t="s">
        <v>1737</v>
      </c>
      <c r="Z186" s="1985"/>
      <c r="AA186" s="2118"/>
      <c r="AB186" s="2118"/>
      <c r="AC186" s="2118"/>
      <c r="AD186" s="2118"/>
      <c r="AE186" s="2119"/>
      <c r="AF186" s="1965"/>
      <c r="AG186" s="2084"/>
      <c r="AH186" s="2085"/>
      <c r="AI186" s="1988" t="s">
        <v>1737</v>
      </c>
      <c r="AJ186" s="1985"/>
      <c r="AK186" s="1977"/>
      <c r="AL186" s="1977"/>
      <c r="AM186" s="1977"/>
      <c r="AN186" s="1977"/>
      <c r="AO186" s="1977"/>
      <c r="AP186" s="1988" t="s">
        <v>1737</v>
      </c>
      <c r="AQ186" s="1985"/>
      <c r="AR186" s="1977"/>
      <c r="AS186" s="1977"/>
      <c r="AT186" s="1977"/>
      <c r="AU186" s="1977"/>
      <c r="AV186" s="1978"/>
      <c r="AW186" s="1965"/>
      <c r="AX186" s="1965"/>
      <c r="AY186" s="1971"/>
    </row>
    <row r="187" spans="1:51" s="1987" customFormat="1" ht="11.25">
      <c r="A187" s="2122"/>
      <c r="B187" s="2692">
        <v>43</v>
      </c>
      <c r="C187" s="2695" t="s">
        <v>2308</v>
      </c>
      <c r="D187" s="2681" t="s">
        <v>2271</v>
      </c>
      <c r="E187" s="2629" t="s">
        <v>1707</v>
      </c>
      <c r="F187" s="2629" t="s">
        <v>2237</v>
      </c>
      <c r="G187" s="2629" t="s">
        <v>2238</v>
      </c>
      <c r="H187" s="2068" t="s">
        <v>2212</v>
      </c>
      <c r="I187" s="2069"/>
      <c r="J187" s="1977"/>
      <c r="K187" s="1977"/>
      <c r="L187" s="1977"/>
      <c r="M187" s="1977"/>
      <c r="N187" s="1978"/>
      <c r="O187" s="1965"/>
      <c r="P187" s="2123">
        <v>43</v>
      </c>
      <c r="Q187" s="2124" t="s">
        <v>2308</v>
      </c>
      <c r="R187" s="1988" t="s">
        <v>2212</v>
      </c>
      <c r="S187" s="1985"/>
      <c r="T187" s="2118"/>
      <c r="U187" s="2118"/>
      <c r="V187" s="2118"/>
      <c r="W187" s="2118"/>
      <c r="X187" s="2119"/>
      <c r="Y187" s="1988" t="s">
        <v>2212</v>
      </c>
      <c r="Z187" s="1985"/>
      <c r="AA187" s="2118"/>
      <c r="AB187" s="2118"/>
      <c r="AC187" s="2118"/>
      <c r="AD187" s="2118"/>
      <c r="AE187" s="2119"/>
      <c r="AF187" s="1965"/>
      <c r="AG187" s="2123">
        <v>43</v>
      </c>
      <c r="AH187" s="2124" t="s">
        <v>2308</v>
      </c>
      <c r="AI187" s="1988" t="s">
        <v>2212</v>
      </c>
      <c r="AJ187" s="1985"/>
      <c r="AK187" s="1977"/>
      <c r="AL187" s="1977"/>
      <c r="AM187" s="1977"/>
      <c r="AN187" s="1977"/>
      <c r="AO187" s="1977"/>
      <c r="AP187" s="1975" t="s">
        <v>2212</v>
      </c>
      <c r="AQ187" s="1985"/>
      <c r="AR187" s="1977"/>
      <c r="AS187" s="1977"/>
      <c r="AT187" s="1977"/>
      <c r="AU187" s="1977"/>
      <c r="AV187" s="1978"/>
      <c r="AW187" s="1965"/>
      <c r="AX187" s="1965"/>
      <c r="AY187" s="1971"/>
    </row>
    <row r="188" spans="1:51" s="1987" customFormat="1" ht="11.25" customHeight="1">
      <c r="A188" s="2122"/>
      <c r="B188" s="2693"/>
      <c r="C188" s="2696"/>
      <c r="D188" s="2681"/>
      <c r="E188" s="2638"/>
      <c r="F188" s="2638"/>
      <c r="G188" s="2698"/>
      <c r="H188" s="2068" t="s">
        <v>1729</v>
      </c>
      <c r="I188" s="2069"/>
      <c r="J188" s="2069"/>
      <c r="K188" s="2069"/>
      <c r="L188" s="2069"/>
      <c r="M188" s="2069"/>
      <c r="N188" s="2070"/>
      <c r="O188" s="1965"/>
      <c r="P188" s="2123"/>
      <c r="Q188" s="2124"/>
      <c r="R188" s="1988" t="s">
        <v>1729</v>
      </c>
      <c r="S188" s="1985"/>
      <c r="T188" s="2118"/>
      <c r="U188" s="2118"/>
      <c r="V188" s="2118"/>
      <c r="W188" s="2118"/>
      <c r="X188" s="2119"/>
      <c r="Y188" s="1988" t="s">
        <v>1729</v>
      </c>
      <c r="Z188" s="1985"/>
      <c r="AA188" s="2118"/>
      <c r="AB188" s="2118"/>
      <c r="AC188" s="2118"/>
      <c r="AD188" s="2118"/>
      <c r="AE188" s="2119"/>
      <c r="AF188" s="1965"/>
      <c r="AG188" s="2123"/>
      <c r="AH188" s="2124"/>
      <c r="AI188" s="1988" t="s">
        <v>1729</v>
      </c>
      <c r="AJ188" s="1985"/>
      <c r="AK188" s="1977"/>
      <c r="AL188" s="1977"/>
      <c r="AM188" s="1977"/>
      <c r="AN188" s="1977"/>
      <c r="AO188" s="1977"/>
      <c r="AP188" s="1975" t="s">
        <v>1729</v>
      </c>
      <c r="AQ188" s="1985"/>
      <c r="AR188" s="1977"/>
      <c r="AS188" s="1977"/>
      <c r="AT188" s="1977"/>
      <c r="AU188" s="1977"/>
      <c r="AV188" s="1978"/>
      <c r="AW188" s="1965"/>
      <c r="AX188" s="1965"/>
      <c r="AY188" s="1971"/>
    </row>
    <row r="189" spans="1:51" s="1987" customFormat="1" ht="11.25" customHeight="1">
      <c r="A189" s="2122"/>
      <c r="B189" s="2693"/>
      <c r="C189" s="2696"/>
      <c r="D189" s="2681" t="s">
        <v>2239</v>
      </c>
      <c r="E189" s="2638"/>
      <c r="F189" s="2638"/>
      <c r="G189" s="2698"/>
      <c r="H189" s="2068" t="s">
        <v>1733</v>
      </c>
      <c r="I189" s="2069"/>
      <c r="J189" s="2069"/>
      <c r="K189" s="2069"/>
      <c r="L189" s="2069"/>
      <c r="M189" s="2069"/>
      <c r="N189" s="2070"/>
      <c r="O189" s="1965"/>
      <c r="P189" s="2123"/>
      <c r="Q189" s="2124"/>
      <c r="R189" s="1988" t="s">
        <v>1733</v>
      </c>
      <c r="S189" s="1985"/>
      <c r="T189" s="2118"/>
      <c r="U189" s="2118"/>
      <c r="V189" s="2118"/>
      <c r="W189" s="2118"/>
      <c r="X189" s="2119"/>
      <c r="Y189" s="1988" t="s">
        <v>1733</v>
      </c>
      <c r="Z189" s="1985"/>
      <c r="AA189" s="2118"/>
      <c r="AB189" s="2118"/>
      <c r="AC189" s="2118"/>
      <c r="AD189" s="2118"/>
      <c r="AE189" s="2119"/>
      <c r="AF189" s="1965"/>
      <c r="AG189" s="2123"/>
      <c r="AH189" s="2124"/>
      <c r="AI189" s="1988" t="s">
        <v>1733</v>
      </c>
      <c r="AJ189" s="1985"/>
      <c r="AK189" s="1977"/>
      <c r="AL189" s="1977"/>
      <c r="AM189" s="1977"/>
      <c r="AN189" s="1977"/>
      <c r="AO189" s="1977"/>
      <c r="AP189" s="1975" t="s">
        <v>1733</v>
      </c>
      <c r="AQ189" s="1985"/>
      <c r="AR189" s="1977"/>
      <c r="AS189" s="1977"/>
      <c r="AT189" s="1977"/>
      <c r="AU189" s="1977"/>
      <c r="AV189" s="1978"/>
      <c r="AW189" s="1965"/>
      <c r="AX189" s="1965"/>
      <c r="AY189" s="1971"/>
    </row>
    <row r="190" spans="1:51" s="1987" customFormat="1" ht="11.25" customHeight="1">
      <c r="A190" s="2122"/>
      <c r="B190" s="2699"/>
      <c r="C190" s="2700"/>
      <c r="D190" s="2681"/>
      <c r="E190" s="2685"/>
      <c r="F190" s="2685"/>
      <c r="G190" s="2701"/>
      <c r="H190" s="2068" t="s">
        <v>1737</v>
      </c>
      <c r="I190" s="2069"/>
      <c r="J190" s="2069"/>
      <c r="K190" s="2069"/>
      <c r="L190" s="2069"/>
      <c r="M190" s="2069"/>
      <c r="N190" s="2070"/>
      <c r="O190" s="1965"/>
      <c r="P190" s="2123"/>
      <c r="Q190" s="2124"/>
      <c r="R190" s="1988" t="s">
        <v>1737</v>
      </c>
      <c r="S190" s="1985"/>
      <c r="T190" s="2118"/>
      <c r="U190" s="2118"/>
      <c r="V190" s="2118"/>
      <c r="W190" s="2118"/>
      <c r="X190" s="2119"/>
      <c r="Y190" s="1988" t="s">
        <v>1737</v>
      </c>
      <c r="Z190" s="1985"/>
      <c r="AA190" s="2118"/>
      <c r="AB190" s="2118"/>
      <c r="AC190" s="2118"/>
      <c r="AD190" s="2118"/>
      <c r="AE190" s="2119"/>
      <c r="AF190" s="1965"/>
      <c r="AG190" s="2123"/>
      <c r="AH190" s="2124"/>
      <c r="AI190" s="1988" t="s">
        <v>1737</v>
      </c>
      <c r="AJ190" s="1985"/>
      <c r="AK190" s="1977"/>
      <c r="AL190" s="1977"/>
      <c r="AM190" s="1977"/>
      <c r="AN190" s="1977"/>
      <c r="AO190" s="1977"/>
      <c r="AP190" s="1975" t="s">
        <v>1737</v>
      </c>
      <c r="AQ190" s="1985"/>
      <c r="AR190" s="1977"/>
      <c r="AS190" s="1977"/>
      <c r="AT190" s="1977"/>
      <c r="AU190" s="1977"/>
      <c r="AV190" s="1978"/>
      <c r="AW190" s="1965"/>
      <c r="AX190" s="1965"/>
      <c r="AY190" s="1971"/>
    </row>
    <row r="191" spans="1:51" s="1987" customFormat="1" ht="11.25">
      <c r="A191" s="2122"/>
      <c r="B191" s="2692">
        <v>31</v>
      </c>
      <c r="C191" s="2695" t="s">
        <v>2289</v>
      </c>
      <c r="D191" s="2681" t="s">
        <v>2271</v>
      </c>
      <c r="E191" s="2629" t="s">
        <v>1707</v>
      </c>
      <c r="F191" s="2629" t="s">
        <v>2277</v>
      </c>
      <c r="G191" s="2629" t="s">
        <v>2247</v>
      </c>
      <c r="H191" s="2068" t="s">
        <v>2212</v>
      </c>
      <c r="I191" s="2069"/>
      <c r="J191" s="1977"/>
      <c r="K191" s="1977"/>
      <c r="L191" s="1977"/>
      <c r="M191" s="1977"/>
      <c r="N191" s="1978"/>
      <c r="O191" s="1965"/>
      <c r="P191" s="2623">
        <v>31</v>
      </c>
      <c r="Q191" s="2626" t="s">
        <v>2289</v>
      </c>
      <c r="R191" s="1975" t="s">
        <v>2212</v>
      </c>
      <c r="S191" s="1985"/>
      <c r="T191" s="2118"/>
      <c r="U191" s="2118"/>
      <c r="V191" s="2118"/>
      <c r="W191" s="2118"/>
      <c r="X191" s="2119"/>
      <c r="Y191" s="1975" t="s">
        <v>2212</v>
      </c>
      <c r="Z191" s="1985"/>
      <c r="AA191" s="2118"/>
      <c r="AB191" s="2118"/>
      <c r="AC191" s="2118"/>
      <c r="AD191" s="2118"/>
      <c r="AE191" s="2119"/>
      <c r="AF191" s="1965"/>
      <c r="AG191" s="2623">
        <v>31</v>
      </c>
      <c r="AH191" s="2626" t="s">
        <v>2289</v>
      </c>
      <c r="AI191" s="1975" t="s">
        <v>2212</v>
      </c>
      <c r="AJ191" s="1985"/>
      <c r="AK191" s="1977"/>
      <c r="AL191" s="1977"/>
      <c r="AM191" s="1977"/>
      <c r="AN191" s="1977"/>
      <c r="AO191" s="1977"/>
      <c r="AP191" s="1975" t="s">
        <v>2212</v>
      </c>
      <c r="AQ191" s="1985"/>
      <c r="AR191" s="1977"/>
      <c r="AS191" s="1977"/>
      <c r="AT191" s="1977"/>
      <c r="AU191" s="1977"/>
      <c r="AV191" s="1978"/>
      <c r="AW191" s="1965"/>
      <c r="AX191" s="1965"/>
      <c r="AY191" s="1971"/>
    </row>
    <row r="192" spans="1:51" s="1987" customFormat="1" ht="11.25" customHeight="1">
      <c r="A192" s="2122"/>
      <c r="B192" s="2693"/>
      <c r="C192" s="2696"/>
      <c r="D192" s="2681"/>
      <c r="E192" s="2638"/>
      <c r="F192" s="2638"/>
      <c r="G192" s="2698"/>
      <c r="H192" s="2068" t="s">
        <v>1729</v>
      </c>
      <c r="I192" s="2069"/>
      <c r="J192" s="2069"/>
      <c r="K192" s="2069"/>
      <c r="L192" s="2069"/>
      <c r="M192" s="2069"/>
      <c r="N192" s="2070"/>
      <c r="O192" s="1965"/>
      <c r="P192" s="2624"/>
      <c r="Q192" s="2627"/>
      <c r="R192" s="1975" t="s">
        <v>1729</v>
      </c>
      <c r="S192" s="1985"/>
      <c r="T192" s="2118"/>
      <c r="U192" s="2118"/>
      <c r="V192" s="2118"/>
      <c r="W192" s="2118"/>
      <c r="X192" s="2119"/>
      <c r="Y192" s="1975" t="s">
        <v>1729</v>
      </c>
      <c r="Z192" s="1985"/>
      <c r="AA192" s="2118"/>
      <c r="AB192" s="2118"/>
      <c r="AC192" s="2118"/>
      <c r="AD192" s="2118"/>
      <c r="AE192" s="2119"/>
      <c r="AF192" s="1990"/>
      <c r="AG192" s="2624"/>
      <c r="AH192" s="2627"/>
      <c r="AI192" s="1975" t="s">
        <v>1729</v>
      </c>
      <c r="AJ192" s="1985"/>
      <c r="AK192" s="1977"/>
      <c r="AL192" s="1977"/>
      <c r="AM192" s="1977"/>
      <c r="AN192" s="1977"/>
      <c r="AO192" s="1977"/>
      <c r="AP192" s="1975" t="s">
        <v>1729</v>
      </c>
      <c r="AQ192" s="1985"/>
      <c r="AR192" s="1977"/>
      <c r="AS192" s="1977"/>
      <c r="AT192" s="1977"/>
      <c r="AU192" s="1977"/>
      <c r="AV192" s="1978"/>
      <c r="AW192" s="1965"/>
      <c r="AX192" s="1965"/>
      <c r="AY192" s="1971"/>
    </row>
    <row r="193" spans="1:51" s="1987" customFormat="1" ht="11.25" customHeight="1">
      <c r="B193" s="2693"/>
      <c r="C193" s="2696"/>
      <c r="D193" s="2681" t="s">
        <v>2239</v>
      </c>
      <c r="E193" s="2638"/>
      <c r="F193" s="2638"/>
      <c r="G193" s="2698"/>
      <c r="H193" s="2068" t="s">
        <v>1733</v>
      </c>
      <c r="I193" s="2069"/>
      <c r="J193" s="2069"/>
      <c r="K193" s="2069"/>
      <c r="L193" s="2069"/>
      <c r="M193" s="2069"/>
      <c r="N193" s="2070"/>
      <c r="O193" s="1965"/>
      <c r="P193" s="2624"/>
      <c r="Q193" s="2627"/>
      <c r="R193" s="1988" t="s">
        <v>1733</v>
      </c>
      <c r="S193" s="1985"/>
      <c r="T193" s="2118"/>
      <c r="U193" s="2118"/>
      <c r="V193" s="2118"/>
      <c r="W193" s="2118"/>
      <c r="X193" s="2119"/>
      <c r="Y193" s="1988" t="s">
        <v>1733</v>
      </c>
      <c r="Z193" s="1985"/>
      <c r="AA193" s="2118"/>
      <c r="AB193" s="2118"/>
      <c r="AC193" s="2118"/>
      <c r="AD193" s="2118"/>
      <c r="AE193" s="2119"/>
      <c r="AG193" s="2624"/>
      <c r="AH193" s="2627"/>
      <c r="AI193" s="1975" t="s">
        <v>1733</v>
      </c>
      <c r="AJ193" s="1985"/>
      <c r="AK193" s="1977"/>
      <c r="AL193" s="1977"/>
      <c r="AM193" s="1977"/>
      <c r="AN193" s="1977"/>
      <c r="AO193" s="1977"/>
      <c r="AP193" s="1975" t="s">
        <v>1733</v>
      </c>
      <c r="AQ193" s="1985"/>
      <c r="AR193" s="1977"/>
      <c r="AS193" s="1977"/>
      <c r="AT193" s="1977"/>
      <c r="AU193" s="1977"/>
      <c r="AV193" s="1978"/>
      <c r="AW193" s="1965"/>
      <c r="AX193" s="1965"/>
      <c r="AY193" s="1971"/>
    </row>
    <row r="194" spans="1:51" s="1987" customFormat="1" ht="12" customHeight="1" thickBot="1">
      <c r="B194" s="2694"/>
      <c r="C194" s="2697"/>
      <c r="D194" s="2682"/>
      <c r="E194" s="2630"/>
      <c r="F194" s="2630"/>
      <c r="G194" s="2645"/>
      <c r="H194" s="2074" t="s">
        <v>1737</v>
      </c>
      <c r="I194" s="2075"/>
      <c r="J194" s="2075"/>
      <c r="K194" s="2075"/>
      <c r="L194" s="2075"/>
      <c r="M194" s="2075"/>
      <c r="N194" s="2076"/>
      <c r="O194" s="1965"/>
      <c r="P194" s="2625"/>
      <c r="Q194" s="2628"/>
      <c r="R194" s="2053" t="s">
        <v>1737</v>
      </c>
      <c r="S194" s="1993"/>
      <c r="T194" s="2126"/>
      <c r="U194" s="2126"/>
      <c r="V194" s="2126"/>
      <c r="W194" s="2126"/>
      <c r="X194" s="2127"/>
      <c r="Y194" s="2053" t="s">
        <v>1737</v>
      </c>
      <c r="Z194" s="1993"/>
      <c r="AA194" s="2126"/>
      <c r="AB194" s="2126"/>
      <c r="AC194" s="2126"/>
      <c r="AD194" s="2126"/>
      <c r="AE194" s="2127"/>
      <c r="AG194" s="2625"/>
      <c r="AH194" s="2628"/>
      <c r="AI194" s="1992" t="s">
        <v>1737</v>
      </c>
      <c r="AJ194" s="1993"/>
      <c r="AK194" s="1994"/>
      <c r="AL194" s="1994"/>
      <c r="AM194" s="1994"/>
      <c r="AN194" s="1994"/>
      <c r="AO194" s="1994"/>
      <c r="AP194" s="1992" t="s">
        <v>1737</v>
      </c>
      <c r="AQ194" s="1993"/>
      <c r="AR194" s="1994"/>
      <c r="AS194" s="1994"/>
      <c r="AT194" s="1994"/>
      <c r="AU194" s="1994"/>
      <c r="AV194" s="1995"/>
      <c r="AW194" s="1965"/>
      <c r="AX194" s="1965"/>
      <c r="AY194" s="1971"/>
    </row>
    <row r="195" spans="1:51" s="1987" customFormat="1" ht="11.25">
      <c r="G195" s="1950"/>
      <c r="H195" s="1950"/>
      <c r="S195" s="1965"/>
      <c r="X195" s="1950"/>
      <c r="Y195" s="1950"/>
      <c r="Z195" s="1965"/>
      <c r="AJ195" s="1965"/>
      <c r="AQ195" s="1965"/>
    </row>
    <row r="196" spans="1:51" s="1987" customFormat="1" ht="11.25">
      <c r="G196" s="1950"/>
      <c r="H196" s="1950"/>
      <c r="X196" s="1950"/>
      <c r="Y196" s="1950"/>
    </row>
    <row r="197" spans="1:51" s="1987" customFormat="1" ht="24" customHeight="1">
      <c r="B197" s="2631" t="s">
        <v>2291</v>
      </c>
      <c r="C197" s="2632"/>
      <c r="D197" s="2632"/>
      <c r="E197" s="2632"/>
      <c r="F197" s="2632"/>
      <c r="G197" s="2632"/>
      <c r="H197" s="2632"/>
      <c r="I197" s="2632"/>
      <c r="J197" s="2632"/>
      <c r="K197" s="2632"/>
      <c r="L197" s="2632"/>
      <c r="M197" s="2632"/>
      <c r="N197" s="2632"/>
      <c r="O197" s="1934"/>
      <c r="P197" s="1934"/>
      <c r="X197" s="1950"/>
      <c r="Y197" s="1950"/>
    </row>
    <row r="198" spans="1:51" s="1987" customFormat="1" ht="19.5">
      <c r="B198" s="1946"/>
      <c r="C198" s="1934"/>
      <c r="D198" s="1934"/>
      <c r="E198" s="1934"/>
      <c r="F198" s="1934"/>
      <c r="G198" s="1934"/>
      <c r="H198" s="1934"/>
      <c r="I198" s="1934"/>
      <c r="J198" s="1934"/>
      <c r="K198" s="1934"/>
      <c r="L198" s="1934"/>
      <c r="M198" s="1934"/>
      <c r="N198" s="1934"/>
      <c r="O198" s="1934"/>
      <c r="P198" s="1934"/>
      <c r="X198" s="1950"/>
      <c r="Y198" s="1950"/>
    </row>
    <row r="199" spans="1:51" s="1987" customFormat="1" ht="18">
      <c r="B199" s="1997" t="s">
        <v>246</v>
      </c>
      <c r="C199" s="1934"/>
      <c r="D199" s="1934"/>
      <c r="E199" s="1934"/>
      <c r="F199" s="1934"/>
      <c r="G199" s="1934"/>
      <c r="H199" s="1934"/>
      <c r="I199" s="1934"/>
      <c r="J199" s="1934"/>
      <c r="K199" s="1934"/>
      <c r="L199" s="1934"/>
      <c r="M199" s="1934"/>
      <c r="N199" s="1934"/>
      <c r="O199" s="1934"/>
      <c r="P199" s="1997" t="s">
        <v>2214</v>
      </c>
      <c r="X199" s="1950"/>
      <c r="Y199" s="1950"/>
      <c r="AG199" s="1997" t="s">
        <v>2215</v>
      </c>
    </row>
    <row r="200" spans="1:51" s="1987" customFormat="1" thickBot="1">
      <c r="B200" s="1998"/>
      <c r="C200" s="1998"/>
      <c r="D200" s="1998"/>
      <c r="E200" s="1998"/>
      <c r="F200" s="1998"/>
      <c r="G200" s="1998"/>
      <c r="H200" s="1998"/>
      <c r="I200" s="1998"/>
      <c r="J200" s="1998"/>
      <c r="K200" s="1998"/>
      <c r="X200" s="1950"/>
      <c r="Y200" s="1950"/>
    </row>
    <row r="201" spans="1:51" s="1987" customFormat="1" ht="63" customHeight="1">
      <c r="B201" s="1999" t="s">
        <v>2216</v>
      </c>
      <c r="C201" s="2000" t="s">
        <v>2217</v>
      </c>
      <c r="D201" s="2001" t="s">
        <v>240</v>
      </c>
      <c r="E201" s="2002" t="s">
        <v>2292</v>
      </c>
      <c r="F201" s="2002"/>
      <c r="G201" s="2002"/>
      <c r="H201" s="2003"/>
      <c r="I201" s="2077" t="s">
        <v>2293</v>
      </c>
      <c r="J201" s="2078"/>
      <c r="K201" s="2621"/>
      <c r="L201" s="2622"/>
      <c r="M201" s="2622"/>
      <c r="N201" s="2622"/>
      <c r="O201" s="2079"/>
      <c r="P201" s="2080" t="s">
        <v>2216</v>
      </c>
      <c r="Q201" s="2000" t="s">
        <v>2217</v>
      </c>
      <c r="R201" s="2001" t="s">
        <v>240</v>
      </c>
      <c r="S201" s="2005" t="s">
        <v>2294</v>
      </c>
      <c r="T201" s="2002"/>
      <c r="U201" s="2002"/>
      <c r="V201" s="2003"/>
      <c r="W201" s="2004" t="s">
        <v>2231</v>
      </c>
      <c r="X201" s="2005" t="s">
        <v>2295</v>
      </c>
      <c r="Y201" s="2002"/>
      <c r="Z201" s="2002"/>
      <c r="AA201" s="2003"/>
      <c r="AB201" s="2004" t="s">
        <v>2232</v>
      </c>
      <c r="AG201" s="1999" t="s">
        <v>2216</v>
      </c>
      <c r="AH201" s="2000" t="s">
        <v>2217</v>
      </c>
      <c r="AI201" s="2001" t="s">
        <v>240</v>
      </c>
      <c r="AJ201" s="2005" t="s">
        <v>2294</v>
      </c>
      <c r="AK201" s="2002"/>
      <c r="AL201" s="2002"/>
      <c r="AM201" s="2003"/>
      <c r="AN201" s="2004" t="s">
        <v>2231</v>
      </c>
      <c r="AO201" s="2005" t="s">
        <v>2295</v>
      </c>
      <c r="AP201" s="2002"/>
      <c r="AQ201" s="2002"/>
      <c r="AR201" s="2003"/>
      <c r="AS201" s="2004" t="s">
        <v>2232</v>
      </c>
      <c r="AV201" s="1950"/>
      <c r="AW201" s="1950"/>
    </row>
    <row r="202" spans="1:51" s="1987" customFormat="1" thickBot="1">
      <c r="A202" s="2007"/>
      <c r="B202" s="2008"/>
      <c r="C202" s="2009"/>
      <c r="D202" s="2010"/>
      <c r="E202" s="2011" t="s">
        <v>1710</v>
      </c>
      <c r="F202" s="2012" t="s">
        <v>1711</v>
      </c>
      <c r="G202" s="2013" t="s">
        <v>1712</v>
      </c>
      <c r="H202" s="2014" t="s">
        <v>1713</v>
      </c>
      <c r="I202" s="2081"/>
      <c r="J202" s="2082"/>
      <c r="K202" s="2017"/>
      <c r="L202" s="2017"/>
      <c r="M202" s="2017"/>
      <c r="N202" s="2017"/>
      <c r="O202" s="2018"/>
      <c r="P202" s="2083"/>
      <c r="Q202" s="2009"/>
      <c r="R202" s="2010"/>
      <c r="S202" s="2019" t="s">
        <v>1710</v>
      </c>
      <c r="T202" s="2012" t="s">
        <v>1711</v>
      </c>
      <c r="U202" s="2013" t="s">
        <v>1712</v>
      </c>
      <c r="V202" s="2014" t="s">
        <v>1713</v>
      </c>
      <c r="W202" s="2015"/>
      <c r="X202" s="2019" t="s">
        <v>1710</v>
      </c>
      <c r="Y202" s="2012" t="s">
        <v>1711</v>
      </c>
      <c r="Z202" s="2013" t="s">
        <v>1712</v>
      </c>
      <c r="AA202" s="2014" t="s">
        <v>1713</v>
      </c>
      <c r="AB202" s="2015"/>
      <c r="AG202" s="2008"/>
      <c r="AH202" s="2009"/>
      <c r="AI202" s="2010"/>
      <c r="AJ202" s="2019" t="s">
        <v>1710</v>
      </c>
      <c r="AK202" s="2012" t="s">
        <v>1711</v>
      </c>
      <c r="AL202" s="2013" t="s">
        <v>1712</v>
      </c>
      <c r="AM202" s="2014" t="s">
        <v>1713</v>
      </c>
      <c r="AN202" s="2015"/>
      <c r="AO202" s="2019" t="s">
        <v>1710</v>
      </c>
      <c r="AP202" s="2012" t="s">
        <v>1711</v>
      </c>
      <c r="AQ202" s="2013" t="s">
        <v>1712</v>
      </c>
      <c r="AR202" s="2014" t="s">
        <v>1713</v>
      </c>
      <c r="AS202" s="2015"/>
      <c r="AV202" s="1950"/>
      <c r="AW202" s="1950"/>
    </row>
    <row r="203" spans="1:51" s="1987" customFormat="1" ht="22.5">
      <c r="A203" s="2020"/>
      <c r="B203" s="1966">
        <v>45</v>
      </c>
      <c r="C203" s="2021" t="s">
        <v>2234</v>
      </c>
      <c r="D203" s="1970" t="s">
        <v>2298</v>
      </c>
      <c r="E203" s="2022"/>
      <c r="F203" s="2022"/>
      <c r="G203" s="2022"/>
      <c r="H203" s="2022"/>
      <c r="I203" s="2086"/>
      <c r="J203" s="2087"/>
      <c r="K203" s="2025"/>
      <c r="L203" s="2025"/>
      <c r="M203" s="2025"/>
      <c r="N203" s="2025"/>
      <c r="O203" s="2088"/>
      <c r="P203" s="1966">
        <v>45</v>
      </c>
      <c r="Q203" s="2021" t="s">
        <v>2234</v>
      </c>
      <c r="R203" s="1970" t="s">
        <v>2298</v>
      </c>
      <c r="S203" s="2026"/>
      <c r="T203" s="2027"/>
      <c r="U203" s="2027"/>
      <c r="V203" s="2027"/>
      <c r="W203" s="2028"/>
      <c r="X203" s="2026"/>
      <c r="Y203" s="2027"/>
      <c r="Z203" s="2027"/>
      <c r="AA203" s="2027"/>
      <c r="AB203" s="2028"/>
      <c r="AG203" s="1966">
        <v>45</v>
      </c>
      <c r="AH203" s="2021" t="s">
        <v>2234</v>
      </c>
      <c r="AI203" s="1970" t="s">
        <v>2298</v>
      </c>
      <c r="AJ203" s="2026"/>
      <c r="AK203" s="2027"/>
      <c r="AL203" s="2027"/>
      <c r="AM203" s="2027"/>
      <c r="AN203" s="2028"/>
      <c r="AO203" s="2026"/>
      <c r="AP203" s="2027"/>
      <c r="AQ203" s="2027"/>
      <c r="AR203" s="2027"/>
      <c r="AS203" s="2028"/>
      <c r="AV203" s="1950"/>
      <c r="AW203" s="1950"/>
    </row>
    <row r="204" spans="1:51" s="1987" customFormat="1" ht="22.5">
      <c r="A204" s="2020"/>
      <c r="B204" s="1975">
        <v>1</v>
      </c>
      <c r="C204" s="2030" t="s">
        <v>2240</v>
      </c>
      <c r="D204" s="1976" t="s">
        <v>2242</v>
      </c>
      <c r="E204" s="2031"/>
      <c r="F204" s="2032"/>
      <c r="G204" s="2032"/>
      <c r="H204" s="2032"/>
      <c r="I204" s="2128"/>
      <c r="J204" s="2087"/>
      <c r="K204" s="2025"/>
      <c r="L204" s="2025"/>
      <c r="M204" s="2025"/>
      <c r="N204" s="2025"/>
      <c r="O204" s="2088"/>
      <c r="P204" s="1975">
        <v>1</v>
      </c>
      <c r="Q204" s="2030" t="s">
        <v>2240</v>
      </c>
      <c r="R204" s="1976" t="s">
        <v>2242</v>
      </c>
      <c r="S204" s="2034"/>
      <c r="T204" s="2035"/>
      <c r="U204" s="2035"/>
      <c r="V204" s="2035"/>
      <c r="W204" s="2036"/>
      <c r="X204" s="2034"/>
      <c r="Y204" s="2035"/>
      <c r="Z204" s="2035"/>
      <c r="AA204" s="2035"/>
      <c r="AB204" s="2036"/>
      <c r="AG204" s="1975">
        <v>1</v>
      </c>
      <c r="AH204" s="2030" t="s">
        <v>2240</v>
      </c>
      <c r="AI204" s="1976" t="s">
        <v>2242</v>
      </c>
      <c r="AJ204" s="2034"/>
      <c r="AK204" s="2035"/>
      <c r="AL204" s="2035"/>
      <c r="AM204" s="2035"/>
      <c r="AN204" s="2036"/>
      <c r="AO204" s="2034"/>
      <c r="AP204" s="2035"/>
      <c r="AQ204" s="2035"/>
      <c r="AR204" s="2035"/>
      <c r="AS204" s="2036"/>
      <c r="AV204" s="1950"/>
      <c r="AW204" s="1950"/>
    </row>
    <row r="205" spans="1:51" s="1987" customFormat="1" ht="22.5">
      <c r="A205" s="2020"/>
      <c r="B205" s="1975">
        <v>2</v>
      </c>
      <c r="C205" s="2030" t="s">
        <v>2311</v>
      </c>
      <c r="D205" s="1976" t="s">
        <v>2253</v>
      </c>
      <c r="E205" s="2031"/>
      <c r="F205" s="2035"/>
      <c r="G205" s="2035"/>
      <c r="H205" s="2035"/>
      <c r="I205" s="2129"/>
      <c r="J205" s="2087"/>
      <c r="K205" s="2025"/>
      <c r="L205" s="2025"/>
      <c r="M205" s="2025"/>
      <c r="N205" s="2025"/>
      <c r="O205" s="2088"/>
      <c r="P205" s="1975">
        <v>2</v>
      </c>
      <c r="Q205" s="2030" t="s">
        <v>2311</v>
      </c>
      <c r="R205" s="1976" t="s">
        <v>2253</v>
      </c>
      <c r="S205" s="2034"/>
      <c r="T205" s="2035"/>
      <c r="U205" s="2035"/>
      <c r="V205" s="2035"/>
      <c r="W205" s="2036"/>
      <c r="X205" s="2034"/>
      <c r="Y205" s="2035"/>
      <c r="Z205" s="2035"/>
      <c r="AA205" s="2035"/>
      <c r="AB205" s="2036"/>
      <c r="AG205" s="1975">
        <v>2</v>
      </c>
      <c r="AH205" s="2030" t="s">
        <v>2311</v>
      </c>
      <c r="AI205" s="1976" t="s">
        <v>2253</v>
      </c>
      <c r="AJ205" s="2034"/>
      <c r="AK205" s="2035"/>
      <c r="AL205" s="2035"/>
      <c r="AM205" s="2035"/>
      <c r="AN205" s="2036"/>
      <c r="AO205" s="2034"/>
      <c r="AP205" s="2035"/>
      <c r="AQ205" s="2035"/>
      <c r="AR205" s="2035"/>
      <c r="AS205" s="2036"/>
      <c r="AV205" s="1950"/>
      <c r="AW205" s="1950"/>
    </row>
    <row r="206" spans="1:51" s="1987" customFormat="1" ht="22.5">
      <c r="A206" s="2020"/>
      <c r="B206" s="1975">
        <v>7</v>
      </c>
      <c r="C206" s="2030" t="s">
        <v>2244</v>
      </c>
      <c r="D206" s="1976" t="s">
        <v>2242</v>
      </c>
      <c r="E206" s="2031"/>
      <c r="F206" s="2035"/>
      <c r="G206" s="2035"/>
      <c r="H206" s="2035"/>
      <c r="I206" s="2129"/>
      <c r="J206" s="2087"/>
      <c r="K206" s="2025"/>
      <c r="L206" s="2025"/>
      <c r="M206" s="2025"/>
      <c r="N206" s="2025"/>
      <c r="O206" s="2088"/>
      <c r="P206" s="1975">
        <v>7</v>
      </c>
      <c r="Q206" s="2030" t="s">
        <v>2244</v>
      </c>
      <c r="R206" s="1976" t="s">
        <v>2242</v>
      </c>
      <c r="S206" s="2034"/>
      <c r="T206" s="2035"/>
      <c r="U206" s="2035"/>
      <c r="V206" s="2035"/>
      <c r="W206" s="2036"/>
      <c r="X206" s="2034"/>
      <c r="Y206" s="2035"/>
      <c r="Z206" s="2035"/>
      <c r="AA206" s="2035"/>
      <c r="AB206" s="2036"/>
      <c r="AG206" s="1975">
        <v>7</v>
      </c>
      <c r="AH206" s="2030" t="s">
        <v>2244</v>
      </c>
      <c r="AI206" s="1976" t="s">
        <v>2242</v>
      </c>
      <c r="AJ206" s="2034"/>
      <c r="AK206" s="2035"/>
      <c r="AL206" s="2035"/>
      <c r="AM206" s="2035"/>
      <c r="AN206" s="2036"/>
      <c r="AO206" s="2034"/>
      <c r="AP206" s="2035"/>
      <c r="AQ206" s="2035"/>
      <c r="AR206" s="2035"/>
      <c r="AS206" s="2036"/>
      <c r="AV206" s="1950"/>
      <c r="AW206" s="1950"/>
    </row>
    <row r="207" spans="1:51" s="1987" customFormat="1" ht="22.5">
      <c r="A207" s="2020"/>
      <c r="B207" s="1975">
        <v>8</v>
      </c>
      <c r="C207" s="2030" t="s">
        <v>2245</v>
      </c>
      <c r="D207" s="1976" t="s">
        <v>2242</v>
      </c>
      <c r="E207" s="2031"/>
      <c r="F207" s="2035"/>
      <c r="G207" s="2035"/>
      <c r="H207" s="2035"/>
      <c r="I207" s="2129"/>
      <c r="J207" s="2087"/>
      <c r="K207" s="2025"/>
      <c r="L207" s="2025"/>
      <c r="M207" s="2025"/>
      <c r="N207" s="2025"/>
      <c r="O207" s="2088"/>
      <c r="P207" s="1975">
        <v>8</v>
      </c>
      <c r="Q207" s="2030" t="s">
        <v>2245</v>
      </c>
      <c r="R207" s="1976" t="s">
        <v>2242</v>
      </c>
      <c r="S207" s="2034"/>
      <c r="T207" s="2035"/>
      <c r="U207" s="2035"/>
      <c r="V207" s="2035"/>
      <c r="W207" s="2036"/>
      <c r="X207" s="2034"/>
      <c r="Y207" s="2035"/>
      <c r="Z207" s="2035"/>
      <c r="AA207" s="2035"/>
      <c r="AB207" s="2036"/>
      <c r="AG207" s="1975">
        <v>8</v>
      </c>
      <c r="AH207" s="2030" t="s">
        <v>2245</v>
      </c>
      <c r="AI207" s="1976" t="s">
        <v>2242</v>
      </c>
      <c r="AJ207" s="2034"/>
      <c r="AK207" s="2035"/>
      <c r="AL207" s="2035"/>
      <c r="AM207" s="2035"/>
      <c r="AN207" s="2036"/>
      <c r="AO207" s="2034"/>
      <c r="AP207" s="2035"/>
      <c r="AQ207" s="2035"/>
      <c r="AR207" s="2035"/>
      <c r="AS207" s="2036"/>
      <c r="AV207" s="1950"/>
      <c r="AW207" s="1950"/>
    </row>
    <row r="208" spans="1:51" s="1987" customFormat="1" ht="22.5">
      <c r="A208" s="2020"/>
      <c r="B208" s="1975">
        <v>16</v>
      </c>
      <c r="C208" s="2030" t="s">
        <v>2312</v>
      </c>
      <c r="D208" s="1976" t="s">
        <v>2242</v>
      </c>
      <c r="E208" s="2031"/>
      <c r="F208" s="2035"/>
      <c r="G208" s="2035"/>
      <c r="H208" s="2035"/>
      <c r="I208" s="2129"/>
      <c r="J208" s="2087"/>
      <c r="K208" s="2025"/>
      <c r="L208" s="2025"/>
      <c r="M208" s="2025"/>
      <c r="N208" s="2025"/>
      <c r="O208" s="2088"/>
      <c r="P208" s="1975">
        <v>16</v>
      </c>
      <c r="Q208" s="2030" t="s">
        <v>2312</v>
      </c>
      <c r="R208" s="1976" t="s">
        <v>2242</v>
      </c>
      <c r="S208" s="2034"/>
      <c r="T208" s="2035"/>
      <c r="U208" s="2035"/>
      <c r="V208" s="2035"/>
      <c r="W208" s="2036"/>
      <c r="X208" s="2034"/>
      <c r="Y208" s="2035"/>
      <c r="Z208" s="2035"/>
      <c r="AA208" s="2035"/>
      <c r="AB208" s="2036"/>
      <c r="AG208" s="1975">
        <v>16</v>
      </c>
      <c r="AH208" s="2030" t="s">
        <v>2312</v>
      </c>
      <c r="AI208" s="1976" t="s">
        <v>2242</v>
      </c>
      <c r="AJ208" s="2034"/>
      <c r="AK208" s="2035"/>
      <c r="AL208" s="2035"/>
      <c r="AM208" s="2035"/>
      <c r="AN208" s="2036"/>
      <c r="AO208" s="2034"/>
      <c r="AP208" s="2035"/>
      <c r="AQ208" s="2035"/>
      <c r="AR208" s="2035"/>
      <c r="AS208" s="2036"/>
      <c r="AV208" s="1950"/>
      <c r="AW208" s="1950"/>
    </row>
    <row r="209" spans="1:49" s="1987" customFormat="1" ht="22.5">
      <c r="A209" s="2020"/>
      <c r="B209" s="1975">
        <v>17</v>
      </c>
      <c r="C209" s="2030" t="s">
        <v>2250</v>
      </c>
      <c r="D209" s="1976" t="s">
        <v>2242</v>
      </c>
      <c r="E209" s="2031"/>
      <c r="F209" s="2035"/>
      <c r="G209" s="2035"/>
      <c r="H209" s="2035"/>
      <c r="I209" s="2129"/>
      <c r="J209" s="2087"/>
      <c r="K209" s="2025"/>
      <c r="L209" s="2025"/>
      <c r="M209" s="2025"/>
      <c r="N209" s="2025"/>
      <c r="O209" s="2088"/>
      <c r="P209" s="1975">
        <v>17</v>
      </c>
      <c r="Q209" s="2030" t="s">
        <v>2250</v>
      </c>
      <c r="R209" s="1976" t="s">
        <v>2242</v>
      </c>
      <c r="S209" s="2034"/>
      <c r="T209" s="2035"/>
      <c r="U209" s="2035"/>
      <c r="V209" s="2035"/>
      <c r="W209" s="2036"/>
      <c r="X209" s="2034"/>
      <c r="Y209" s="2035"/>
      <c r="Z209" s="2035"/>
      <c r="AA209" s="2035"/>
      <c r="AB209" s="2036"/>
      <c r="AG209" s="1975">
        <v>17</v>
      </c>
      <c r="AH209" s="2030" t="s">
        <v>2250</v>
      </c>
      <c r="AI209" s="1976" t="s">
        <v>2242</v>
      </c>
      <c r="AJ209" s="2034"/>
      <c r="AK209" s="2035"/>
      <c r="AL209" s="2035"/>
      <c r="AM209" s="2035"/>
      <c r="AN209" s="2036"/>
      <c r="AO209" s="2034"/>
      <c r="AP209" s="2035"/>
      <c r="AQ209" s="2035"/>
      <c r="AR209" s="2035"/>
      <c r="AS209" s="2036"/>
      <c r="AV209" s="1950"/>
      <c r="AW209" s="1950"/>
    </row>
    <row r="210" spans="1:49" s="1987" customFormat="1" ht="22.5">
      <c r="A210" s="2020"/>
      <c r="B210" s="1975">
        <v>19</v>
      </c>
      <c r="C210" s="2030" t="s">
        <v>2278</v>
      </c>
      <c r="D210" s="1976" t="s">
        <v>2242</v>
      </c>
      <c r="E210" s="2031"/>
      <c r="F210" s="2035"/>
      <c r="G210" s="2035"/>
      <c r="H210" s="2035"/>
      <c r="I210" s="2129"/>
      <c r="J210" s="2087"/>
      <c r="K210" s="2025"/>
      <c r="L210" s="2025"/>
      <c r="M210" s="2025"/>
      <c r="N210" s="2025"/>
      <c r="O210" s="2088"/>
      <c r="P210" s="1975">
        <v>19</v>
      </c>
      <c r="Q210" s="2030" t="s">
        <v>2278</v>
      </c>
      <c r="R210" s="1976" t="s">
        <v>2242</v>
      </c>
      <c r="S210" s="2034"/>
      <c r="T210" s="2035"/>
      <c r="U210" s="2035"/>
      <c r="V210" s="2035"/>
      <c r="W210" s="2036"/>
      <c r="X210" s="2034"/>
      <c r="Y210" s="2035"/>
      <c r="Z210" s="2035"/>
      <c r="AA210" s="2035"/>
      <c r="AB210" s="2036"/>
      <c r="AG210" s="1975">
        <v>19</v>
      </c>
      <c r="AH210" s="2030" t="s">
        <v>2278</v>
      </c>
      <c r="AI210" s="1976" t="s">
        <v>2242</v>
      </c>
      <c r="AJ210" s="2034"/>
      <c r="AK210" s="2035"/>
      <c r="AL210" s="2035"/>
      <c r="AM210" s="2035"/>
      <c r="AN210" s="2036"/>
      <c r="AO210" s="2034"/>
      <c r="AP210" s="2035"/>
      <c r="AQ210" s="2035"/>
      <c r="AR210" s="2035"/>
      <c r="AS210" s="2036"/>
      <c r="AV210" s="1950"/>
      <c r="AW210" s="1950"/>
    </row>
    <row r="211" spans="1:49" s="1987" customFormat="1" ht="22.5">
      <c r="A211" s="2020"/>
      <c r="B211" s="1975">
        <v>29</v>
      </c>
      <c r="C211" s="2030" t="s">
        <v>2313</v>
      </c>
      <c r="D211" s="1976" t="s">
        <v>2253</v>
      </c>
      <c r="E211" s="2031"/>
      <c r="F211" s="2032"/>
      <c r="G211" s="2032"/>
      <c r="H211" s="2032"/>
      <c r="I211" s="2130"/>
      <c r="J211" s="2087"/>
      <c r="K211" s="2025"/>
      <c r="L211" s="2025"/>
      <c r="M211" s="2025"/>
      <c r="N211" s="2025"/>
      <c r="O211" s="2088"/>
      <c r="P211" s="1975">
        <v>29</v>
      </c>
      <c r="Q211" s="2030" t="s">
        <v>2313</v>
      </c>
      <c r="R211" s="1976" t="s">
        <v>2253</v>
      </c>
      <c r="S211" s="2040"/>
      <c r="T211" s="2032"/>
      <c r="U211" s="2032"/>
      <c r="V211" s="2032"/>
      <c r="W211" s="2039"/>
      <c r="X211" s="2040"/>
      <c r="Y211" s="2032"/>
      <c r="Z211" s="2032"/>
      <c r="AA211" s="2032"/>
      <c r="AB211" s="2039"/>
      <c r="AG211" s="1975">
        <v>29</v>
      </c>
      <c r="AH211" s="2030" t="s">
        <v>2313</v>
      </c>
      <c r="AI211" s="1976" t="s">
        <v>2253</v>
      </c>
      <c r="AJ211" s="2040"/>
      <c r="AK211" s="2032"/>
      <c r="AL211" s="2032"/>
      <c r="AM211" s="2032"/>
      <c r="AN211" s="2039"/>
      <c r="AO211" s="2040"/>
      <c r="AP211" s="2032"/>
      <c r="AQ211" s="2032"/>
      <c r="AR211" s="2032"/>
      <c r="AS211" s="2039"/>
      <c r="AV211" s="1950"/>
      <c r="AW211" s="1950"/>
    </row>
    <row r="212" spans="1:49" s="1987" customFormat="1" ht="22.5">
      <c r="A212" s="2020"/>
      <c r="B212" s="1975">
        <v>36</v>
      </c>
      <c r="C212" s="2030" t="s">
        <v>2254</v>
      </c>
      <c r="D212" s="1976" t="s">
        <v>2253</v>
      </c>
      <c r="E212" s="2031"/>
      <c r="F212" s="2035"/>
      <c r="G212" s="2035"/>
      <c r="H212" s="2035"/>
      <c r="I212" s="2129"/>
      <c r="J212" s="2087"/>
      <c r="K212" s="2025"/>
      <c r="L212" s="2025"/>
      <c r="M212" s="2025"/>
      <c r="N212" s="2025"/>
      <c r="O212" s="2088"/>
      <c r="P212" s="1975">
        <v>36</v>
      </c>
      <c r="Q212" s="2030" t="s">
        <v>2254</v>
      </c>
      <c r="R212" s="1976" t="s">
        <v>2253</v>
      </c>
      <c r="S212" s="2034"/>
      <c r="T212" s="2035"/>
      <c r="U212" s="2035"/>
      <c r="V212" s="2035"/>
      <c r="W212" s="2036"/>
      <c r="X212" s="2034"/>
      <c r="Y212" s="2035"/>
      <c r="Z212" s="2035"/>
      <c r="AA212" s="2035"/>
      <c r="AB212" s="2036"/>
      <c r="AG212" s="1975">
        <v>36</v>
      </c>
      <c r="AH212" s="2030" t="s">
        <v>2254</v>
      </c>
      <c r="AI212" s="1976" t="s">
        <v>2253</v>
      </c>
      <c r="AJ212" s="2034"/>
      <c r="AK212" s="2035"/>
      <c r="AL212" s="2035"/>
      <c r="AM212" s="2035"/>
      <c r="AN212" s="2036"/>
      <c r="AO212" s="2034"/>
      <c r="AP212" s="2035"/>
      <c r="AQ212" s="2035"/>
      <c r="AR212" s="2035"/>
      <c r="AS212" s="2036"/>
      <c r="AV212" s="1950"/>
      <c r="AW212" s="1950"/>
    </row>
    <row r="213" spans="1:49" s="1987" customFormat="1" ht="22.5">
      <c r="A213" s="2020"/>
      <c r="B213" s="1988">
        <v>30</v>
      </c>
      <c r="C213" s="2043" t="s">
        <v>2300</v>
      </c>
      <c r="D213" s="1976" t="s">
        <v>2253</v>
      </c>
      <c r="E213" s="2031"/>
      <c r="F213" s="2035"/>
      <c r="G213" s="2035"/>
      <c r="H213" s="2035"/>
      <c r="I213" s="2129"/>
      <c r="J213" s="2087"/>
      <c r="K213" s="2025"/>
      <c r="L213" s="2025"/>
      <c r="M213" s="2025"/>
      <c r="N213" s="2025"/>
      <c r="O213" s="2088"/>
      <c r="P213" s="1988">
        <v>30</v>
      </c>
      <c r="Q213" s="2043" t="s">
        <v>2300</v>
      </c>
      <c r="R213" s="1976" t="s">
        <v>2253</v>
      </c>
      <c r="S213" s="2034"/>
      <c r="T213" s="2035"/>
      <c r="U213" s="2035"/>
      <c r="V213" s="2035"/>
      <c r="W213" s="2036"/>
      <c r="X213" s="2034"/>
      <c r="Y213" s="2035"/>
      <c r="Z213" s="2035"/>
      <c r="AA213" s="2035"/>
      <c r="AB213" s="2036"/>
      <c r="AG213" s="1988">
        <v>30</v>
      </c>
      <c r="AH213" s="2043" t="s">
        <v>2300</v>
      </c>
      <c r="AI213" s="1976" t="s">
        <v>2253</v>
      </c>
      <c r="AJ213" s="2034"/>
      <c r="AK213" s="2035"/>
      <c r="AL213" s="2035"/>
      <c r="AM213" s="2035"/>
      <c r="AN213" s="2036"/>
      <c r="AO213" s="2034"/>
      <c r="AP213" s="2035"/>
      <c r="AQ213" s="2035"/>
      <c r="AR213" s="2035"/>
      <c r="AS213" s="2036"/>
      <c r="AV213" s="1950"/>
      <c r="AW213" s="1950"/>
    </row>
    <row r="214" spans="1:49" s="1987" customFormat="1" ht="22.5">
      <c r="A214" s="2020"/>
      <c r="B214" s="1975">
        <v>3</v>
      </c>
      <c r="C214" s="2030" t="s">
        <v>2314</v>
      </c>
      <c r="D214" s="1976" t="s">
        <v>2247</v>
      </c>
      <c r="E214" s="2031"/>
      <c r="F214" s="2035"/>
      <c r="G214" s="2035"/>
      <c r="H214" s="2035"/>
      <c r="I214" s="2129"/>
      <c r="J214" s="2087"/>
      <c r="K214" s="2025"/>
      <c r="L214" s="2025"/>
      <c r="M214" s="2025"/>
      <c r="N214" s="2025"/>
      <c r="O214" s="2088"/>
      <c r="P214" s="1975">
        <v>3</v>
      </c>
      <c r="Q214" s="2030" t="s">
        <v>2314</v>
      </c>
      <c r="R214" s="1976" t="s">
        <v>2247</v>
      </c>
      <c r="S214" s="2034"/>
      <c r="T214" s="2035"/>
      <c r="U214" s="2035"/>
      <c r="V214" s="2035"/>
      <c r="W214" s="2036"/>
      <c r="X214" s="2034"/>
      <c r="Y214" s="2035"/>
      <c r="Z214" s="2035"/>
      <c r="AA214" s="2035"/>
      <c r="AB214" s="2036"/>
      <c r="AG214" s="1975">
        <v>3</v>
      </c>
      <c r="AH214" s="2030" t="s">
        <v>2314</v>
      </c>
      <c r="AI214" s="1976" t="s">
        <v>2247</v>
      </c>
      <c r="AJ214" s="2034"/>
      <c r="AK214" s="2035"/>
      <c r="AL214" s="2035"/>
      <c r="AM214" s="2035"/>
      <c r="AN214" s="2036"/>
      <c r="AO214" s="2034"/>
      <c r="AP214" s="2035"/>
      <c r="AQ214" s="2035"/>
      <c r="AR214" s="2035"/>
      <c r="AS214" s="2036"/>
      <c r="AV214" s="1950"/>
      <c r="AW214" s="1950"/>
    </row>
    <row r="215" spans="1:49" s="1987" customFormat="1" ht="22.5">
      <c r="A215" s="2020"/>
      <c r="B215" s="1975">
        <v>4</v>
      </c>
      <c r="C215" s="2030" t="s">
        <v>2268</v>
      </c>
      <c r="D215" s="1976" t="s">
        <v>2247</v>
      </c>
      <c r="E215" s="2031"/>
      <c r="F215" s="2035"/>
      <c r="G215" s="2035"/>
      <c r="H215" s="2035"/>
      <c r="I215" s="2129"/>
      <c r="J215" s="2087"/>
      <c r="K215" s="2025"/>
      <c r="L215" s="2025"/>
      <c r="M215" s="2025"/>
      <c r="N215" s="2025"/>
      <c r="O215" s="2088"/>
      <c r="P215" s="1975">
        <v>4</v>
      </c>
      <c r="Q215" s="2030" t="s">
        <v>2268</v>
      </c>
      <c r="R215" s="1976" t="s">
        <v>2247</v>
      </c>
      <c r="S215" s="2034"/>
      <c r="T215" s="2035"/>
      <c r="U215" s="2035"/>
      <c r="V215" s="2035"/>
      <c r="W215" s="2036"/>
      <c r="X215" s="2034"/>
      <c r="Y215" s="2035"/>
      <c r="Z215" s="2035"/>
      <c r="AA215" s="2035"/>
      <c r="AB215" s="2036"/>
      <c r="AG215" s="1975">
        <v>4</v>
      </c>
      <c r="AH215" s="2030" t="s">
        <v>2268</v>
      </c>
      <c r="AI215" s="1976" t="s">
        <v>2247</v>
      </c>
      <c r="AJ215" s="2034"/>
      <c r="AK215" s="2035"/>
      <c r="AL215" s="2035"/>
      <c r="AM215" s="2035"/>
      <c r="AN215" s="2036"/>
      <c r="AO215" s="2034"/>
      <c r="AP215" s="2035"/>
      <c r="AQ215" s="2035"/>
      <c r="AR215" s="2035"/>
      <c r="AS215" s="2036"/>
      <c r="AV215" s="1950"/>
      <c r="AW215" s="1950"/>
    </row>
    <row r="216" spans="1:49" s="1987" customFormat="1" ht="22.5">
      <c r="A216" s="2020"/>
      <c r="B216" s="1975">
        <v>6</v>
      </c>
      <c r="C216" s="2030" t="s">
        <v>2315</v>
      </c>
      <c r="D216" s="1976" t="s">
        <v>2247</v>
      </c>
      <c r="E216" s="2031"/>
      <c r="F216" s="2035"/>
      <c r="G216" s="2035"/>
      <c r="H216" s="2035"/>
      <c r="I216" s="2129"/>
      <c r="J216" s="2087"/>
      <c r="K216" s="2025"/>
      <c r="L216" s="2025"/>
      <c r="M216" s="2025"/>
      <c r="N216" s="2025"/>
      <c r="O216" s="2088"/>
      <c r="P216" s="1975">
        <v>6</v>
      </c>
      <c r="Q216" s="2030" t="s">
        <v>2315</v>
      </c>
      <c r="R216" s="1976" t="s">
        <v>2247</v>
      </c>
      <c r="S216" s="2034"/>
      <c r="T216" s="2035"/>
      <c r="U216" s="2035"/>
      <c r="V216" s="2035"/>
      <c r="W216" s="2036"/>
      <c r="X216" s="2034"/>
      <c r="Y216" s="2035"/>
      <c r="Z216" s="2035"/>
      <c r="AA216" s="2035"/>
      <c r="AB216" s="2036"/>
      <c r="AG216" s="1975">
        <v>6</v>
      </c>
      <c r="AH216" s="2030" t="s">
        <v>2315</v>
      </c>
      <c r="AI216" s="1976" t="s">
        <v>2247</v>
      </c>
      <c r="AJ216" s="2034"/>
      <c r="AK216" s="2035"/>
      <c r="AL216" s="2035"/>
      <c r="AM216" s="2035"/>
      <c r="AN216" s="2036"/>
      <c r="AO216" s="2034"/>
      <c r="AP216" s="2035"/>
      <c r="AQ216" s="2035"/>
      <c r="AR216" s="2035"/>
      <c r="AS216" s="2036"/>
      <c r="AV216" s="1950"/>
      <c r="AW216" s="1950"/>
    </row>
    <row r="217" spans="1:49" s="1987" customFormat="1" ht="22.5">
      <c r="A217" s="2020"/>
      <c r="B217" s="1988">
        <v>13</v>
      </c>
      <c r="C217" s="2043" t="s">
        <v>2246</v>
      </c>
      <c r="D217" s="1976" t="s">
        <v>2247</v>
      </c>
      <c r="E217" s="2031"/>
      <c r="F217" s="2035"/>
      <c r="G217" s="2035"/>
      <c r="H217" s="2035"/>
      <c r="I217" s="2129"/>
      <c r="J217" s="2087"/>
      <c r="K217" s="2025"/>
      <c r="L217" s="2025"/>
      <c r="M217" s="2025"/>
      <c r="N217" s="2025"/>
      <c r="O217" s="2088"/>
      <c r="P217" s="1988">
        <v>13</v>
      </c>
      <c r="Q217" s="2043" t="s">
        <v>2246</v>
      </c>
      <c r="R217" s="1976" t="s">
        <v>2247</v>
      </c>
      <c r="S217" s="2034"/>
      <c r="T217" s="2035"/>
      <c r="U217" s="2035"/>
      <c r="V217" s="2035"/>
      <c r="W217" s="2036"/>
      <c r="X217" s="2034"/>
      <c r="Y217" s="2035"/>
      <c r="Z217" s="2035"/>
      <c r="AA217" s="2035"/>
      <c r="AB217" s="2036"/>
      <c r="AG217" s="1988">
        <v>13</v>
      </c>
      <c r="AH217" s="2043" t="s">
        <v>2246</v>
      </c>
      <c r="AI217" s="1976" t="s">
        <v>2247</v>
      </c>
      <c r="AJ217" s="2034"/>
      <c r="AK217" s="2035"/>
      <c r="AL217" s="2035"/>
      <c r="AM217" s="2035"/>
      <c r="AN217" s="2036"/>
      <c r="AO217" s="2034"/>
      <c r="AP217" s="2035"/>
      <c r="AQ217" s="2035"/>
      <c r="AR217" s="2035"/>
      <c r="AS217" s="2036"/>
      <c r="AV217" s="1950"/>
      <c r="AW217" s="1950"/>
    </row>
    <row r="218" spans="1:49" s="1987" customFormat="1" ht="22.5">
      <c r="A218" s="2020"/>
      <c r="B218" s="1988">
        <v>14</v>
      </c>
      <c r="C218" s="2043" t="s">
        <v>2267</v>
      </c>
      <c r="D218" s="1976" t="s">
        <v>2247</v>
      </c>
      <c r="E218" s="2031"/>
      <c r="F218" s="2035"/>
      <c r="G218" s="2035"/>
      <c r="H218" s="2035"/>
      <c r="I218" s="2129"/>
      <c r="J218" s="2087"/>
      <c r="K218" s="2025"/>
      <c r="L218" s="2025"/>
      <c r="M218" s="2025"/>
      <c r="N218" s="2025"/>
      <c r="O218" s="2088"/>
      <c r="P218" s="1988">
        <v>14</v>
      </c>
      <c r="Q218" s="2043" t="s">
        <v>2267</v>
      </c>
      <c r="R218" s="1976" t="s">
        <v>2247</v>
      </c>
      <c r="S218" s="2034"/>
      <c r="T218" s="2035"/>
      <c r="U218" s="2035"/>
      <c r="V218" s="2035"/>
      <c r="W218" s="2036"/>
      <c r="X218" s="2034"/>
      <c r="Y218" s="2035"/>
      <c r="Z218" s="2035"/>
      <c r="AA218" s="2035"/>
      <c r="AB218" s="2036"/>
      <c r="AG218" s="1988">
        <v>14</v>
      </c>
      <c r="AH218" s="2043" t="s">
        <v>2267</v>
      </c>
      <c r="AI218" s="1976" t="s">
        <v>2247</v>
      </c>
      <c r="AJ218" s="2034"/>
      <c r="AK218" s="2035"/>
      <c r="AL218" s="2035"/>
      <c r="AM218" s="2035"/>
      <c r="AN218" s="2036"/>
      <c r="AO218" s="2034"/>
      <c r="AP218" s="2035"/>
      <c r="AQ218" s="2035"/>
      <c r="AR218" s="2035"/>
      <c r="AS218" s="2036"/>
      <c r="AV218" s="1950"/>
      <c r="AW218" s="1950"/>
    </row>
    <row r="219" spans="1:49" s="1987" customFormat="1" ht="22.5">
      <c r="A219" s="2020"/>
      <c r="B219" s="1988">
        <v>18</v>
      </c>
      <c r="C219" s="2043" t="s">
        <v>2276</v>
      </c>
      <c r="D219" s="1976" t="s">
        <v>2247</v>
      </c>
      <c r="E219" s="2031"/>
      <c r="F219" s="2032"/>
      <c r="G219" s="2032"/>
      <c r="H219" s="2032"/>
      <c r="I219" s="2130"/>
      <c r="J219" s="2087"/>
      <c r="K219" s="2025"/>
      <c r="L219" s="2025"/>
      <c r="M219" s="2025"/>
      <c r="N219" s="2025"/>
      <c r="O219" s="2088"/>
      <c r="P219" s="1988">
        <v>18</v>
      </c>
      <c r="Q219" s="2043" t="s">
        <v>2276</v>
      </c>
      <c r="R219" s="1976" t="s">
        <v>2247</v>
      </c>
      <c r="S219" s="2040"/>
      <c r="T219" s="2032"/>
      <c r="U219" s="2032"/>
      <c r="V219" s="2032"/>
      <c r="W219" s="2039"/>
      <c r="X219" s="2040"/>
      <c r="Y219" s="2032"/>
      <c r="Z219" s="2032"/>
      <c r="AA219" s="2032"/>
      <c r="AB219" s="2039"/>
      <c r="AG219" s="1988">
        <v>18</v>
      </c>
      <c r="AH219" s="2043" t="s">
        <v>2276</v>
      </c>
      <c r="AI219" s="1976" t="s">
        <v>2247</v>
      </c>
      <c r="AJ219" s="2040"/>
      <c r="AK219" s="2032"/>
      <c r="AL219" s="2032"/>
      <c r="AM219" s="2032"/>
      <c r="AN219" s="2039"/>
      <c r="AO219" s="2040"/>
      <c r="AP219" s="2032"/>
      <c r="AQ219" s="2032"/>
      <c r="AR219" s="2032"/>
      <c r="AS219" s="2039"/>
      <c r="AV219" s="1950"/>
      <c r="AW219" s="1950"/>
    </row>
    <row r="220" spans="1:49" s="1987" customFormat="1" ht="22.5">
      <c r="A220" s="2020"/>
      <c r="B220" s="1988">
        <v>21</v>
      </c>
      <c r="C220" s="2043" t="s">
        <v>2301</v>
      </c>
      <c r="D220" s="1976" t="s">
        <v>2280</v>
      </c>
      <c r="E220" s="2031"/>
      <c r="F220" s="2035"/>
      <c r="G220" s="2035"/>
      <c r="H220" s="2035"/>
      <c r="I220" s="2129"/>
      <c r="J220" s="2087"/>
      <c r="K220" s="2025"/>
      <c r="L220" s="2025"/>
      <c r="M220" s="2025"/>
      <c r="N220" s="2025"/>
      <c r="O220" s="2088"/>
      <c r="P220" s="1988">
        <v>21</v>
      </c>
      <c r="Q220" s="2043" t="s">
        <v>2301</v>
      </c>
      <c r="R220" s="1976" t="s">
        <v>2280</v>
      </c>
      <c r="S220" s="2034"/>
      <c r="T220" s="2035"/>
      <c r="U220" s="2035"/>
      <c r="V220" s="2035"/>
      <c r="W220" s="2036"/>
      <c r="X220" s="2034"/>
      <c r="Y220" s="2035"/>
      <c r="Z220" s="2035"/>
      <c r="AA220" s="2035"/>
      <c r="AB220" s="2036"/>
      <c r="AG220" s="1988">
        <v>21</v>
      </c>
      <c r="AH220" s="2043" t="s">
        <v>2301</v>
      </c>
      <c r="AI220" s="1976" t="s">
        <v>2280</v>
      </c>
      <c r="AJ220" s="2034"/>
      <c r="AK220" s="2035"/>
      <c r="AL220" s="2035"/>
      <c r="AM220" s="2035"/>
      <c r="AN220" s="2036"/>
      <c r="AO220" s="2034"/>
      <c r="AP220" s="2035"/>
      <c r="AQ220" s="2035"/>
      <c r="AR220" s="2035"/>
      <c r="AS220" s="2036"/>
      <c r="AV220" s="1950"/>
      <c r="AW220" s="1950"/>
    </row>
    <row r="221" spans="1:49" s="1987" customFormat="1" ht="22.5">
      <c r="A221" s="2024"/>
      <c r="B221" s="1988">
        <v>22</v>
      </c>
      <c r="C221" s="2043" t="s">
        <v>2252</v>
      </c>
      <c r="D221" s="1976" t="s">
        <v>2253</v>
      </c>
      <c r="E221" s="2038"/>
      <c r="F221" s="2035"/>
      <c r="G221" s="2035"/>
      <c r="H221" s="2035"/>
      <c r="I221" s="2129"/>
      <c r="J221" s="2087"/>
      <c r="K221" s="2025"/>
      <c r="L221" s="2025"/>
      <c r="M221" s="2025"/>
      <c r="N221" s="2025"/>
      <c r="O221" s="2088"/>
      <c r="P221" s="1988">
        <v>22</v>
      </c>
      <c r="Q221" s="2043" t="s">
        <v>2252</v>
      </c>
      <c r="R221" s="1976" t="s">
        <v>2253</v>
      </c>
      <c r="S221" s="2034"/>
      <c r="T221" s="2035"/>
      <c r="U221" s="2035"/>
      <c r="V221" s="2035"/>
      <c r="W221" s="2036"/>
      <c r="X221" s="2034"/>
      <c r="Y221" s="2035"/>
      <c r="Z221" s="2035"/>
      <c r="AA221" s="2035"/>
      <c r="AB221" s="2036"/>
      <c r="AG221" s="1988">
        <v>22</v>
      </c>
      <c r="AH221" s="2043" t="s">
        <v>2252</v>
      </c>
      <c r="AI221" s="1976" t="s">
        <v>2253</v>
      </c>
      <c r="AJ221" s="2034"/>
      <c r="AK221" s="2035"/>
      <c r="AL221" s="2035"/>
      <c r="AM221" s="2035"/>
      <c r="AN221" s="2036"/>
      <c r="AO221" s="2034"/>
      <c r="AP221" s="2035"/>
      <c r="AQ221" s="2035"/>
      <c r="AR221" s="2035"/>
      <c r="AS221" s="2036"/>
      <c r="AV221" s="1950"/>
      <c r="AW221" s="1950"/>
    </row>
    <row r="222" spans="1:49" s="1987" customFormat="1" ht="22.5">
      <c r="A222" s="2020"/>
      <c r="B222" s="1988">
        <v>23</v>
      </c>
      <c r="C222" s="2043" t="s">
        <v>2269</v>
      </c>
      <c r="D222" s="1976" t="s">
        <v>2247</v>
      </c>
      <c r="E222" s="2038"/>
      <c r="F222" s="2035"/>
      <c r="G222" s="2035"/>
      <c r="H222" s="2035"/>
      <c r="I222" s="2129"/>
      <c r="J222" s="2087"/>
      <c r="K222" s="2025"/>
      <c r="L222" s="2025"/>
      <c r="M222" s="2025"/>
      <c r="N222" s="2025"/>
      <c r="O222" s="2088"/>
      <c r="P222" s="1988">
        <v>23</v>
      </c>
      <c r="Q222" s="2043" t="s">
        <v>2269</v>
      </c>
      <c r="R222" s="1976" t="s">
        <v>2247</v>
      </c>
      <c r="S222" s="2034"/>
      <c r="T222" s="2035"/>
      <c r="U222" s="2035"/>
      <c r="V222" s="2035"/>
      <c r="W222" s="2036"/>
      <c r="X222" s="2034"/>
      <c r="Y222" s="2035"/>
      <c r="Z222" s="2035"/>
      <c r="AA222" s="2035"/>
      <c r="AB222" s="2036"/>
      <c r="AG222" s="1988">
        <v>23</v>
      </c>
      <c r="AH222" s="2043" t="s">
        <v>2269</v>
      </c>
      <c r="AI222" s="1976" t="s">
        <v>2247</v>
      </c>
      <c r="AJ222" s="2034"/>
      <c r="AK222" s="2035"/>
      <c r="AL222" s="2035"/>
      <c r="AM222" s="2035"/>
      <c r="AN222" s="2036"/>
      <c r="AO222" s="2034"/>
      <c r="AP222" s="2035"/>
      <c r="AQ222" s="2035"/>
      <c r="AR222" s="2035"/>
      <c r="AS222" s="2036"/>
      <c r="AV222" s="1950"/>
      <c r="AW222" s="1950"/>
    </row>
    <row r="223" spans="1:49" s="1987" customFormat="1" ht="22.5">
      <c r="A223" s="2020"/>
      <c r="B223" s="1988">
        <v>28</v>
      </c>
      <c r="C223" s="2043" t="s">
        <v>2316</v>
      </c>
      <c r="D223" s="1976" t="s">
        <v>2280</v>
      </c>
      <c r="E223" s="2038"/>
      <c r="F223" s="2035"/>
      <c r="G223" s="2035"/>
      <c r="H223" s="2035"/>
      <c r="I223" s="2129"/>
      <c r="J223" s="2087"/>
      <c r="K223" s="2025"/>
      <c r="L223" s="2025"/>
      <c r="M223" s="2025"/>
      <c r="N223" s="2025"/>
      <c r="O223" s="2088"/>
      <c r="P223" s="1988">
        <v>28</v>
      </c>
      <c r="Q223" s="2043" t="s">
        <v>2316</v>
      </c>
      <c r="R223" s="1976" t="s">
        <v>2280</v>
      </c>
      <c r="S223" s="2034"/>
      <c r="T223" s="2035"/>
      <c r="U223" s="2035"/>
      <c r="V223" s="2035"/>
      <c r="W223" s="2036"/>
      <c r="X223" s="2034"/>
      <c r="Y223" s="2035"/>
      <c r="Z223" s="2035"/>
      <c r="AA223" s="2035"/>
      <c r="AB223" s="2036"/>
      <c r="AG223" s="1988">
        <v>28</v>
      </c>
      <c r="AH223" s="2043" t="s">
        <v>2316</v>
      </c>
      <c r="AI223" s="1976" t="s">
        <v>2280</v>
      </c>
      <c r="AJ223" s="2034"/>
      <c r="AK223" s="2035"/>
      <c r="AL223" s="2035"/>
      <c r="AM223" s="2035"/>
      <c r="AN223" s="2036"/>
      <c r="AO223" s="2034"/>
      <c r="AP223" s="2035"/>
      <c r="AQ223" s="2035"/>
      <c r="AR223" s="2035"/>
      <c r="AS223" s="2036"/>
      <c r="AV223" s="1950"/>
      <c r="AW223" s="1950"/>
    </row>
    <row r="224" spans="1:49" s="1987" customFormat="1" ht="22.5">
      <c r="A224" s="2020"/>
      <c r="B224" s="1988">
        <v>34</v>
      </c>
      <c r="C224" s="2043" t="s">
        <v>2317</v>
      </c>
      <c r="D224" s="1976" t="s">
        <v>2247</v>
      </c>
      <c r="E224" s="2038"/>
      <c r="F224" s="2035"/>
      <c r="G224" s="2035"/>
      <c r="H224" s="2035"/>
      <c r="I224" s="2129"/>
      <c r="J224" s="2087"/>
      <c r="K224" s="2025"/>
      <c r="L224" s="2025"/>
      <c r="M224" s="2025"/>
      <c r="N224" s="2025"/>
      <c r="O224" s="2088"/>
      <c r="P224" s="1988">
        <v>34</v>
      </c>
      <c r="Q224" s="2043" t="s">
        <v>2317</v>
      </c>
      <c r="R224" s="1976" t="s">
        <v>2247</v>
      </c>
      <c r="S224" s="2034"/>
      <c r="T224" s="2035"/>
      <c r="U224" s="2035"/>
      <c r="V224" s="2035"/>
      <c r="W224" s="2036"/>
      <c r="X224" s="2034"/>
      <c r="Y224" s="2035"/>
      <c r="Z224" s="2035"/>
      <c r="AA224" s="2035"/>
      <c r="AB224" s="2036"/>
      <c r="AG224" s="1988">
        <v>34</v>
      </c>
      <c r="AH224" s="2043" t="s">
        <v>2317</v>
      </c>
      <c r="AI224" s="1976" t="s">
        <v>2247</v>
      </c>
      <c r="AJ224" s="2034"/>
      <c r="AK224" s="2035"/>
      <c r="AL224" s="2035"/>
      <c r="AM224" s="2035"/>
      <c r="AN224" s="2036"/>
      <c r="AO224" s="2034"/>
      <c r="AP224" s="2035"/>
      <c r="AQ224" s="2035"/>
      <c r="AR224" s="2035"/>
      <c r="AS224" s="2036"/>
      <c r="AV224" s="1950"/>
      <c r="AW224" s="1950"/>
    </row>
    <row r="225" spans="1:49" s="1987" customFormat="1" ht="22.5">
      <c r="A225" s="2020"/>
      <c r="B225" s="1988">
        <v>37</v>
      </c>
      <c r="C225" s="2043" t="s">
        <v>2318</v>
      </c>
      <c r="D225" s="1976" t="s">
        <v>2253</v>
      </c>
      <c r="E225" s="2038"/>
      <c r="F225" s="2035"/>
      <c r="G225" s="2035"/>
      <c r="H225" s="2035"/>
      <c r="I225" s="2129"/>
      <c r="J225" s="2087"/>
      <c r="K225" s="2025"/>
      <c r="L225" s="2025"/>
      <c r="M225" s="2025"/>
      <c r="N225" s="2025"/>
      <c r="O225" s="2088"/>
      <c r="P225" s="1988">
        <v>37</v>
      </c>
      <c r="Q225" s="2043" t="s">
        <v>2318</v>
      </c>
      <c r="R225" s="1976" t="s">
        <v>2253</v>
      </c>
      <c r="S225" s="2034"/>
      <c r="T225" s="2035"/>
      <c r="U225" s="2035"/>
      <c r="V225" s="2035"/>
      <c r="W225" s="2036"/>
      <c r="X225" s="2034"/>
      <c r="Y225" s="2035"/>
      <c r="Z225" s="2035"/>
      <c r="AA225" s="2035"/>
      <c r="AB225" s="2036"/>
      <c r="AG225" s="1988">
        <v>37</v>
      </c>
      <c r="AH225" s="2043" t="s">
        <v>2318</v>
      </c>
      <c r="AI225" s="1976" t="s">
        <v>2253</v>
      </c>
      <c r="AJ225" s="2034"/>
      <c r="AK225" s="2035"/>
      <c r="AL225" s="2035"/>
      <c r="AM225" s="2035"/>
      <c r="AN225" s="2036"/>
      <c r="AO225" s="2034"/>
      <c r="AP225" s="2035"/>
      <c r="AQ225" s="2035"/>
      <c r="AR225" s="2035"/>
      <c r="AS225" s="2036"/>
      <c r="AV225" s="1950"/>
      <c r="AW225" s="1950"/>
    </row>
    <row r="226" spans="1:49" s="1987" customFormat="1" ht="22.5">
      <c r="A226" s="2020"/>
      <c r="B226" s="1988">
        <v>38</v>
      </c>
      <c r="C226" s="2043" t="s">
        <v>2319</v>
      </c>
      <c r="D226" s="1976" t="s">
        <v>2253</v>
      </c>
      <c r="E226" s="2038"/>
      <c r="F226" s="2035"/>
      <c r="G226" s="2035"/>
      <c r="H226" s="2035"/>
      <c r="I226" s="2129"/>
      <c r="J226" s="2087"/>
      <c r="K226" s="2025"/>
      <c r="L226" s="2025"/>
      <c r="M226" s="2025"/>
      <c r="N226" s="2025"/>
      <c r="O226" s="2088"/>
      <c r="P226" s="1988">
        <v>38</v>
      </c>
      <c r="Q226" s="2043" t="s">
        <v>2319</v>
      </c>
      <c r="R226" s="1976" t="s">
        <v>2253</v>
      </c>
      <c r="S226" s="2034"/>
      <c r="T226" s="2035"/>
      <c r="U226" s="2035"/>
      <c r="V226" s="2035"/>
      <c r="W226" s="2036"/>
      <c r="X226" s="2034"/>
      <c r="Y226" s="2035"/>
      <c r="Z226" s="2035"/>
      <c r="AA226" s="2035"/>
      <c r="AB226" s="2036"/>
      <c r="AG226" s="1988">
        <v>38</v>
      </c>
      <c r="AH226" s="2043" t="s">
        <v>2319</v>
      </c>
      <c r="AI226" s="1976" t="s">
        <v>2253</v>
      </c>
      <c r="AJ226" s="2034"/>
      <c r="AK226" s="2035"/>
      <c r="AL226" s="2035"/>
      <c r="AM226" s="2035"/>
      <c r="AN226" s="2036"/>
      <c r="AO226" s="2034"/>
      <c r="AP226" s="2035"/>
      <c r="AQ226" s="2035"/>
      <c r="AR226" s="2035"/>
      <c r="AS226" s="2036"/>
      <c r="AV226" s="1950"/>
      <c r="AW226" s="1950"/>
    </row>
    <row r="227" spans="1:49" s="1987" customFormat="1" ht="22.5">
      <c r="A227" s="2020"/>
      <c r="B227" s="1988">
        <v>40</v>
      </c>
      <c r="C227" s="2043" t="s">
        <v>2320</v>
      </c>
      <c r="D227" s="1976" t="s">
        <v>2247</v>
      </c>
      <c r="E227" s="2038"/>
      <c r="F227" s="2035"/>
      <c r="G227" s="2035"/>
      <c r="H227" s="2035"/>
      <c r="I227" s="2129"/>
      <c r="J227" s="2087"/>
      <c r="K227" s="2025"/>
      <c r="L227" s="2025"/>
      <c r="M227" s="2025"/>
      <c r="N227" s="2025"/>
      <c r="O227" s="2088"/>
      <c r="P227" s="1988">
        <v>40</v>
      </c>
      <c r="Q227" s="2043" t="s">
        <v>2320</v>
      </c>
      <c r="R227" s="1976" t="s">
        <v>2247</v>
      </c>
      <c r="S227" s="2050"/>
      <c r="T227" s="2044"/>
      <c r="U227" s="2044"/>
      <c r="V227" s="2044"/>
      <c r="W227" s="2045"/>
      <c r="X227" s="2050"/>
      <c r="Y227" s="2044"/>
      <c r="Z227" s="2044"/>
      <c r="AA227" s="2044"/>
      <c r="AB227" s="2045"/>
      <c r="AG227" s="1988">
        <v>40</v>
      </c>
      <c r="AH227" s="2043" t="s">
        <v>2320</v>
      </c>
      <c r="AI227" s="1976" t="s">
        <v>2247</v>
      </c>
      <c r="AJ227" s="2050"/>
      <c r="AK227" s="2044"/>
      <c r="AL227" s="2044"/>
      <c r="AM227" s="2044"/>
      <c r="AN227" s="2045"/>
      <c r="AO227" s="2050"/>
      <c r="AP227" s="2044"/>
      <c r="AQ227" s="2044"/>
      <c r="AR227" s="2044"/>
      <c r="AS227" s="2045"/>
      <c r="AV227" s="1950"/>
      <c r="AW227" s="1950"/>
    </row>
    <row r="228" spans="1:49" s="1987" customFormat="1" ht="22.5">
      <c r="A228" s="2020"/>
      <c r="B228" s="1975">
        <v>42</v>
      </c>
      <c r="C228" s="2030" t="s">
        <v>2321</v>
      </c>
      <c r="D228" s="1976" t="s">
        <v>2247</v>
      </c>
      <c r="E228" s="2038"/>
      <c r="F228" s="2044"/>
      <c r="G228" s="2044"/>
      <c r="H228" s="2044"/>
      <c r="I228" s="2131"/>
      <c r="J228" s="2087"/>
      <c r="K228" s="2025"/>
      <c r="L228" s="2025"/>
      <c r="M228" s="2025"/>
      <c r="N228" s="2025"/>
      <c r="O228" s="2088"/>
      <c r="P228" s="1975">
        <v>42</v>
      </c>
      <c r="Q228" s="2030" t="s">
        <v>2321</v>
      </c>
      <c r="R228" s="1976" t="s">
        <v>2247</v>
      </c>
      <c r="S228" s="2046"/>
      <c r="T228" s="2047"/>
      <c r="U228" s="2047"/>
      <c r="V228" s="2047"/>
      <c r="W228" s="2045"/>
      <c r="X228" s="2046"/>
      <c r="Y228" s="2047"/>
      <c r="Z228" s="2047"/>
      <c r="AA228" s="2047"/>
      <c r="AB228" s="2045"/>
      <c r="AG228" s="1975">
        <v>42</v>
      </c>
      <c r="AH228" s="2030" t="s">
        <v>2321</v>
      </c>
      <c r="AI228" s="1976" t="s">
        <v>2247</v>
      </c>
      <c r="AJ228" s="2050"/>
      <c r="AK228" s="2044"/>
      <c r="AL228" s="2044"/>
      <c r="AM228" s="2044"/>
      <c r="AN228" s="2045"/>
      <c r="AO228" s="2050"/>
      <c r="AP228" s="2044"/>
      <c r="AQ228" s="2044"/>
      <c r="AR228" s="2044"/>
      <c r="AS228" s="2045"/>
      <c r="AV228" s="1950"/>
      <c r="AW228" s="1950"/>
    </row>
    <row r="229" spans="1:49" s="1987" customFormat="1" ht="22.5">
      <c r="A229" s="2020"/>
      <c r="B229" s="1975">
        <v>44</v>
      </c>
      <c r="C229" s="2030" t="s">
        <v>2302</v>
      </c>
      <c r="D229" s="1976" t="s">
        <v>2238</v>
      </c>
      <c r="E229" s="2038"/>
      <c r="F229" s="2044"/>
      <c r="G229" s="2044"/>
      <c r="H229" s="2044"/>
      <c r="I229" s="2131"/>
      <c r="J229" s="2087"/>
      <c r="K229" s="2025"/>
      <c r="L229" s="2025"/>
      <c r="M229" s="2025"/>
      <c r="N229" s="2025"/>
      <c r="O229" s="2088"/>
      <c r="P229" s="1975">
        <v>44</v>
      </c>
      <c r="Q229" s="2030" t="s">
        <v>2302</v>
      </c>
      <c r="R229" s="1976" t="s">
        <v>2238</v>
      </c>
      <c r="S229" s="2050"/>
      <c r="T229" s="2044"/>
      <c r="U229" s="2044"/>
      <c r="V229" s="2044"/>
      <c r="W229" s="2045"/>
      <c r="X229" s="2050"/>
      <c r="Y229" s="2044"/>
      <c r="Z229" s="2044"/>
      <c r="AA229" s="2044"/>
      <c r="AB229" s="2045"/>
      <c r="AG229" s="1975">
        <v>44</v>
      </c>
      <c r="AH229" s="2030" t="s">
        <v>2302</v>
      </c>
      <c r="AI229" s="1976" t="s">
        <v>2238</v>
      </c>
      <c r="AJ229" s="2050"/>
      <c r="AK229" s="2044"/>
      <c r="AL229" s="2044"/>
      <c r="AM229" s="2044"/>
      <c r="AN229" s="2045"/>
      <c r="AO229" s="2050"/>
      <c r="AP229" s="2044"/>
      <c r="AQ229" s="2044"/>
      <c r="AR229" s="2044"/>
      <c r="AS229" s="2045"/>
      <c r="AV229" s="1950"/>
      <c r="AW229" s="1950"/>
    </row>
    <row r="230" spans="1:49" s="1987" customFormat="1" ht="22.5">
      <c r="A230" s="2020"/>
      <c r="B230" s="1975">
        <v>46</v>
      </c>
      <c r="C230" s="2030" t="s">
        <v>2256</v>
      </c>
      <c r="D230" s="1976" t="s">
        <v>2238</v>
      </c>
      <c r="E230" s="2038"/>
      <c r="F230" s="2044"/>
      <c r="G230" s="2044"/>
      <c r="H230" s="2044"/>
      <c r="I230" s="2131"/>
      <c r="J230" s="2087"/>
      <c r="K230" s="2025"/>
      <c r="L230" s="2025"/>
      <c r="M230" s="2025"/>
      <c r="N230" s="2025"/>
      <c r="O230" s="2088"/>
      <c r="P230" s="1975">
        <v>46</v>
      </c>
      <c r="Q230" s="2030" t="s">
        <v>2256</v>
      </c>
      <c r="R230" s="1976" t="s">
        <v>2238</v>
      </c>
      <c r="S230" s="2050"/>
      <c r="T230" s="2044"/>
      <c r="U230" s="2044"/>
      <c r="V230" s="2044"/>
      <c r="W230" s="2045"/>
      <c r="X230" s="2050"/>
      <c r="Y230" s="2044"/>
      <c r="Z230" s="2044"/>
      <c r="AA230" s="2044"/>
      <c r="AB230" s="2045"/>
      <c r="AG230" s="1975">
        <v>46</v>
      </c>
      <c r="AH230" s="2030" t="s">
        <v>2256</v>
      </c>
      <c r="AI230" s="1976" t="s">
        <v>2238</v>
      </c>
      <c r="AJ230" s="2050"/>
      <c r="AK230" s="2044"/>
      <c r="AL230" s="2044"/>
      <c r="AM230" s="2044"/>
      <c r="AN230" s="2045"/>
      <c r="AO230" s="2050"/>
      <c r="AP230" s="2044"/>
      <c r="AQ230" s="2044"/>
      <c r="AR230" s="2044"/>
      <c r="AS230" s="2045"/>
      <c r="AV230" s="1950"/>
      <c r="AW230" s="1950"/>
    </row>
    <row r="231" spans="1:49" s="1987" customFormat="1" ht="22.5">
      <c r="A231" s="2020"/>
      <c r="B231" s="1975">
        <v>47</v>
      </c>
      <c r="C231" s="2030" t="s">
        <v>2257</v>
      </c>
      <c r="D231" s="1976" t="s">
        <v>2238</v>
      </c>
      <c r="E231" s="2038"/>
      <c r="F231" s="2044"/>
      <c r="G231" s="2044"/>
      <c r="H231" s="2044"/>
      <c r="I231" s="2131"/>
      <c r="J231" s="2087"/>
      <c r="K231" s="2025"/>
      <c r="L231" s="2025"/>
      <c r="M231" s="2025"/>
      <c r="N231" s="2025"/>
      <c r="O231" s="2088"/>
      <c r="P231" s="1975">
        <v>47</v>
      </c>
      <c r="Q231" s="2030" t="s">
        <v>2257</v>
      </c>
      <c r="R231" s="1976" t="s">
        <v>2238</v>
      </c>
      <c r="S231" s="2050"/>
      <c r="T231" s="2044"/>
      <c r="U231" s="2044"/>
      <c r="V231" s="2044"/>
      <c r="W231" s="2045"/>
      <c r="X231" s="2050"/>
      <c r="Y231" s="2044"/>
      <c r="Z231" s="2044"/>
      <c r="AA231" s="2044"/>
      <c r="AB231" s="2045"/>
      <c r="AG231" s="1975">
        <v>47</v>
      </c>
      <c r="AH231" s="2030" t="s">
        <v>2257</v>
      </c>
      <c r="AI231" s="1976" t="s">
        <v>2238</v>
      </c>
      <c r="AJ231" s="2050"/>
      <c r="AK231" s="2044"/>
      <c r="AL231" s="2044"/>
      <c r="AM231" s="2044"/>
      <c r="AN231" s="2045"/>
      <c r="AO231" s="2050"/>
      <c r="AP231" s="2044"/>
      <c r="AQ231" s="2044"/>
      <c r="AR231" s="2044"/>
      <c r="AS231" s="2045"/>
      <c r="AV231" s="1950"/>
      <c r="AW231" s="1950"/>
    </row>
    <row r="232" spans="1:49" s="1987" customFormat="1" ht="22.5">
      <c r="A232" s="2020"/>
      <c r="B232" s="1975">
        <v>27</v>
      </c>
      <c r="C232" s="2030" t="s">
        <v>1418</v>
      </c>
      <c r="D232" s="1976" t="s">
        <v>2253</v>
      </c>
      <c r="E232" s="2038"/>
      <c r="F232" s="2044"/>
      <c r="G232" s="2044"/>
      <c r="H232" s="2044"/>
      <c r="I232" s="2131"/>
      <c r="J232" s="2087"/>
      <c r="K232" s="2025"/>
      <c r="L232" s="2025"/>
      <c r="M232" s="2025"/>
      <c r="N232" s="2025"/>
      <c r="O232" s="2088"/>
      <c r="P232" s="1975">
        <v>27</v>
      </c>
      <c r="Q232" s="2030" t="s">
        <v>1418</v>
      </c>
      <c r="R232" s="1976" t="s">
        <v>2253</v>
      </c>
      <c r="S232" s="2050"/>
      <c r="T232" s="2044"/>
      <c r="U232" s="2044"/>
      <c r="V232" s="2044"/>
      <c r="W232" s="2045"/>
      <c r="X232" s="2050"/>
      <c r="Y232" s="2044"/>
      <c r="Z232" s="2044"/>
      <c r="AA232" s="2044"/>
      <c r="AB232" s="2045"/>
      <c r="AG232" s="1975">
        <v>27</v>
      </c>
      <c r="AH232" s="2030" t="s">
        <v>1418</v>
      </c>
      <c r="AI232" s="1976" t="s">
        <v>2253</v>
      </c>
      <c r="AJ232" s="2050"/>
      <c r="AK232" s="2044"/>
      <c r="AL232" s="2044"/>
      <c r="AM232" s="2044"/>
      <c r="AN232" s="2045"/>
      <c r="AO232" s="2050"/>
      <c r="AP232" s="2044"/>
      <c r="AQ232" s="2044"/>
      <c r="AR232" s="2044"/>
      <c r="AS232" s="2045"/>
      <c r="AV232" s="1950"/>
      <c r="AW232" s="1950"/>
    </row>
    <row r="233" spans="1:49" s="1987" customFormat="1" ht="22.5">
      <c r="A233" s="2020"/>
      <c r="B233" s="1975">
        <v>26</v>
      </c>
      <c r="C233" s="2030" t="s">
        <v>2304</v>
      </c>
      <c r="D233" s="1976" t="s">
        <v>2242</v>
      </c>
      <c r="E233" s="2038"/>
      <c r="F233" s="2044"/>
      <c r="G233" s="2044"/>
      <c r="H233" s="2044"/>
      <c r="I233" s="2131"/>
      <c r="J233" s="2087"/>
      <c r="K233" s="2025"/>
      <c r="L233" s="2025"/>
      <c r="M233" s="2025"/>
      <c r="N233" s="2025"/>
      <c r="O233" s="2088"/>
      <c r="P233" s="1975">
        <v>26</v>
      </c>
      <c r="Q233" s="2030" t="s">
        <v>2304</v>
      </c>
      <c r="R233" s="1976" t="s">
        <v>2242</v>
      </c>
      <c r="S233" s="2050"/>
      <c r="T233" s="2044"/>
      <c r="U233" s="2044"/>
      <c r="V233" s="2044"/>
      <c r="W233" s="2045"/>
      <c r="X233" s="2050"/>
      <c r="Y233" s="2044"/>
      <c r="Z233" s="2044"/>
      <c r="AA233" s="2044"/>
      <c r="AB233" s="2045"/>
      <c r="AG233" s="1975">
        <v>26</v>
      </c>
      <c r="AH233" s="2030" t="s">
        <v>2304</v>
      </c>
      <c r="AI233" s="1976" t="s">
        <v>2242</v>
      </c>
      <c r="AJ233" s="2050"/>
      <c r="AK233" s="2044"/>
      <c r="AL233" s="2044"/>
      <c r="AM233" s="2044"/>
      <c r="AN233" s="2045"/>
      <c r="AO233" s="2050"/>
      <c r="AP233" s="2044"/>
      <c r="AQ233" s="2044"/>
      <c r="AR233" s="2044"/>
      <c r="AS233" s="2045"/>
      <c r="AV233" s="1950"/>
      <c r="AW233" s="1950"/>
    </row>
    <row r="234" spans="1:49" s="1987" customFormat="1" ht="22.5">
      <c r="A234" s="2020"/>
      <c r="B234" s="1975">
        <v>9</v>
      </c>
      <c r="C234" s="2030" t="s">
        <v>2305</v>
      </c>
      <c r="D234" s="1976" t="s">
        <v>2242</v>
      </c>
      <c r="E234" s="2038"/>
      <c r="F234" s="2044"/>
      <c r="G234" s="2044"/>
      <c r="H234" s="2044"/>
      <c r="I234" s="2131"/>
      <c r="J234" s="2087"/>
      <c r="K234" s="2025"/>
      <c r="L234" s="2025"/>
      <c r="M234" s="2025"/>
      <c r="N234" s="2025"/>
      <c r="O234" s="2088"/>
      <c r="P234" s="1975">
        <v>9</v>
      </c>
      <c r="Q234" s="2030" t="s">
        <v>2305</v>
      </c>
      <c r="R234" s="1976" t="s">
        <v>2242</v>
      </c>
      <c r="S234" s="2050"/>
      <c r="T234" s="2044"/>
      <c r="U234" s="2044"/>
      <c r="V234" s="2044"/>
      <c r="W234" s="2045"/>
      <c r="X234" s="2050"/>
      <c r="Y234" s="2044"/>
      <c r="Z234" s="2044"/>
      <c r="AA234" s="2044"/>
      <c r="AB234" s="2045"/>
      <c r="AG234" s="1975">
        <v>9</v>
      </c>
      <c r="AH234" s="2030" t="s">
        <v>2305</v>
      </c>
      <c r="AI234" s="1976" t="s">
        <v>2242</v>
      </c>
      <c r="AJ234" s="2050"/>
      <c r="AK234" s="2044"/>
      <c r="AL234" s="2044"/>
      <c r="AM234" s="2044"/>
      <c r="AN234" s="2045"/>
      <c r="AO234" s="2050"/>
      <c r="AP234" s="2044"/>
      <c r="AQ234" s="2044"/>
      <c r="AR234" s="2044"/>
      <c r="AS234" s="2045"/>
      <c r="AV234" s="1950"/>
      <c r="AW234" s="1950"/>
    </row>
    <row r="235" spans="1:49" s="1987" customFormat="1" ht="22.5">
      <c r="A235" s="2020"/>
      <c r="B235" s="1975">
        <v>10</v>
      </c>
      <c r="C235" s="2030" t="s">
        <v>2306</v>
      </c>
      <c r="D235" s="1976" t="s">
        <v>2242</v>
      </c>
      <c r="E235" s="2038"/>
      <c r="F235" s="2044"/>
      <c r="G235" s="2044"/>
      <c r="H235" s="2044"/>
      <c r="I235" s="2131"/>
      <c r="J235" s="2087"/>
      <c r="K235" s="2025"/>
      <c r="L235" s="2025"/>
      <c r="M235" s="2025"/>
      <c r="N235" s="2025"/>
      <c r="O235" s="2088"/>
      <c r="P235" s="1975">
        <v>10</v>
      </c>
      <c r="Q235" s="2030" t="s">
        <v>2306</v>
      </c>
      <c r="R235" s="1976" t="s">
        <v>2242</v>
      </c>
      <c r="S235" s="2050"/>
      <c r="T235" s="2044"/>
      <c r="U235" s="2044"/>
      <c r="V235" s="2044"/>
      <c r="W235" s="2045"/>
      <c r="X235" s="2050"/>
      <c r="Y235" s="2044"/>
      <c r="Z235" s="2044"/>
      <c r="AA235" s="2044"/>
      <c r="AB235" s="2045"/>
      <c r="AG235" s="1975">
        <v>10</v>
      </c>
      <c r="AH235" s="2030" t="s">
        <v>2306</v>
      </c>
      <c r="AI235" s="1976" t="s">
        <v>2242</v>
      </c>
      <c r="AJ235" s="2050"/>
      <c r="AK235" s="2044"/>
      <c r="AL235" s="2044"/>
      <c r="AM235" s="2044"/>
      <c r="AN235" s="2045"/>
      <c r="AO235" s="2050"/>
      <c r="AP235" s="2044"/>
      <c r="AQ235" s="2044"/>
      <c r="AR235" s="2044"/>
      <c r="AS235" s="2045"/>
      <c r="AV235" s="1950"/>
      <c r="AW235" s="1950"/>
    </row>
    <row r="236" spans="1:49" s="1987" customFormat="1" ht="22.5">
      <c r="A236" s="2020"/>
      <c r="B236" s="1975">
        <v>12</v>
      </c>
      <c r="C236" s="2030" t="s">
        <v>2274</v>
      </c>
      <c r="D236" s="1976" t="s">
        <v>2242</v>
      </c>
      <c r="E236" s="2038"/>
      <c r="F236" s="2044"/>
      <c r="G236" s="2044"/>
      <c r="H236" s="2044"/>
      <c r="I236" s="2131"/>
      <c r="J236" s="2087"/>
      <c r="K236" s="2025"/>
      <c r="L236" s="2025"/>
      <c r="M236" s="2025"/>
      <c r="N236" s="2025"/>
      <c r="O236" s="2088"/>
      <c r="P236" s="1975">
        <v>12</v>
      </c>
      <c r="Q236" s="2030" t="s">
        <v>2274</v>
      </c>
      <c r="R236" s="1976" t="s">
        <v>2242</v>
      </c>
      <c r="S236" s="2050"/>
      <c r="T236" s="2044"/>
      <c r="U236" s="2044"/>
      <c r="V236" s="2044"/>
      <c r="W236" s="2045"/>
      <c r="X236" s="2050"/>
      <c r="Y236" s="2044"/>
      <c r="Z236" s="2044"/>
      <c r="AA236" s="2044"/>
      <c r="AB236" s="2045"/>
      <c r="AG236" s="1975">
        <v>12</v>
      </c>
      <c r="AH236" s="2030" t="s">
        <v>2274</v>
      </c>
      <c r="AI236" s="1976" t="s">
        <v>2242</v>
      </c>
      <c r="AJ236" s="2050"/>
      <c r="AK236" s="2044"/>
      <c r="AL236" s="2044"/>
      <c r="AM236" s="2044"/>
      <c r="AN236" s="2045"/>
      <c r="AO236" s="2050"/>
      <c r="AP236" s="2044"/>
      <c r="AQ236" s="2044"/>
      <c r="AR236" s="2044"/>
      <c r="AS236" s="2045"/>
      <c r="AV236" s="1950"/>
      <c r="AW236" s="1950"/>
    </row>
    <row r="237" spans="1:49" s="1987" customFormat="1" ht="22.5">
      <c r="A237" s="2020"/>
      <c r="B237" s="1975">
        <v>15</v>
      </c>
      <c r="C237" s="2030" t="s">
        <v>2307</v>
      </c>
      <c r="D237" s="1976" t="s">
        <v>2253</v>
      </c>
      <c r="E237" s="2038"/>
      <c r="F237" s="2044"/>
      <c r="G237" s="2044"/>
      <c r="H237" s="2044"/>
      <c r="I237" s="2131"/>
      <c r="J237" s="2087"/>
      <c r="K237" s="2025"/>
      <c r="L237" s="2025"/>
      <c r="M237" s="2025"/>
      <c r="N237" s="2025"/>
      <c r="O237" s="2088"/>
      <c r="P237" s="1975">
        <v>15</v>
      </c>
      <c r="Q237" s="2030" t="s">
        <v>2307</v>
      </c>
      <c r="R237" s="1976" t="s">
        <v>2253</v>
      </c>
      <c r="S237" s="2050"/>
      <c r="T237" s="2044"/>
      <c r="U237" s="2044"/>
      <c r="V237" s="2044"/>
      <c r="W237" s="2045"/>
      <c r="X237" s="2050"/>
      <c r="Y237" s="2044"/>
      <c r="Z237" s="2044"/>
      <c r="AA237" s="2044"/>
      <c r="AB237" s="2045"/>
      <c r="AG237" s="1975">
        <v>15</v>
      </c>
      <c r="AH237" s="2030" t="s">
        <v>2307</v>
      </c>
      <c r="AI237" s="1976" t="s">
        <v>2253</v>
      </c>
      <c r="AJ237" s="2050"/>
      <c r="AK237" s="2044"/>
      <c r="AL237" s="2044"/>
      <c r="AM237" s="2044"/>
      <c r="AN237" s="2045"/>
      <c r="AO237" s="2050"/>
      <c r="AP237" s="2044"/>
      <c r="AQ237" s="2044"/>
      <c r="AR237" s="2044"/>
      <c r="AS237" s="2045"/>
      <c r="AV237" s="1950"/>
      <c r="AW237" s="1950"/>
    </row>
    <row r="238" spans="1:49" s="1987" customFormat="1" ht="22.5">
      <c r="A238" s="2020"/>
      <c r="B238" s="1975">
        <v>20</v>
      </c>
      <c r="C238" s="2030" t="s">
        <v>2322</v>
      </c>
      <c r="D238" s="1976" t="s">
        <v>2253</v>
      </c>
      <c r="E238" s="2038"/>
      <c r="F238" s="2044"/>
      <c r="G238" s="2044"/>
      <c r="H238" s="2044"/>
      <c r="I238" s="2131"/>
      <c r="J238" s="2087"/>
      <c r="K238" s="2025"/>
      <c r="L238" s="2025"/>
      <c r="M238" s="2025"/>
      <c r="N238" s="2025"/>
      <c r="O238" s="2088"/>
      <c r="P238" s="1975">
        <v>20</v>
      </c>
      <c r="Q238" s="2030" t="s">
        <v>2322</v>
      </c>
      <c r="R238" s="1976" t="s">
        <v>2253</v>
      </c>
      <c r="S238" s="2050"/>
      <c r="T238" s="2044"/>
      <c r="U238" s="2044"/>
      <c r="V238" s="2044"/>
      <c r="W238" s="2045"/>
      <c r="X238" s="2050"/>
      <c r="Y238" s="2044"/>
      <c r="Z238" s="2044"/>
      <c r="AA238" s="2044"/>
      <c r="AB238" s="2045"/>
      <c r="AG238" s="1975">
        <v>20</v>
      </c>
      <c r="AH238" s="2030" t="s">
        <v>2322</v>
      </c>
      <c r="AI238" s="1976" t="s">
        <v>2253</v>
      </c>
      <c r="AJ238" s="2050"/>
      <c r="AK238" s="2044"/>
      <c r="AL238" s="2044"/>
      <c r="AM238" s="2044"/>
      <c r="AN238" s="2045"/>
      <c r="AO238" s="2050"/>
      <c r="AP238" s="2044"/>
      <c r="AQ238" s="2044"/>
      <c r="AR238" s="2044"/>
      <c r="AS238" s="2045"/>
      <c r="AV238" s="1950"/>
      <c r="AW238" s="1950"/>
    </row>
    <row r="239" spans="1:49" s="1987" customFormat="1" ht="22.5">
      <c r="A239" s="2020"/>
      <c r="B239" s="1975">
        <v>32</v>
      </c>
      <c r="C239" s="2030" t="s">
        <v>2282</v>
      </c>
      <c r="D239" s="1976" t="s">
        <v>2242</v>
      </c>
      <c r="E239" s="2038"/>
      <c r="F239" s="2044"/>
      <c r="G239" s="2044"/>
      <c r="H239" s="2044"/>
      <c r="I239" s="2131"/>
      <c r="J239" s="2087"/>
      <c r="K239" s="2025"/>
      <c r="L239" s="2025"/>
      <c r="M239" s="2025"/>
      <c r="N239" s="2025"/>
      <c r="O239" s="2088"/>
      <c r="P239" s="1975">
        <v>32</v>
      </c>
      <c r="Q239" s="2030" t="s">
        <v>2282</v>
      </c>
      <c r="R239" s="1976" t="s">
        <v>2242</v>
      </c>
      <c r="S239" s="2050"/>
      <c r="T239" s="2044"/>
      <c r="U239" s="2044"/>
      <c r="V239" s="2044"/>
      <c r="W239" s="2045"/>
      <c r="X239" s="2050"/>
      <c r="Y239" s="2044"/>
      <c r="Z239" s="2044"/>
      <c r="AA239" s="2044"/>
      <c r="AB239" s="2045"/>
      <c r="AG239" s="1975">
        <v>32</v>
      </c>
      <c r="AH239" s="2030" t="s">
        <v>2282</v>
      </c>
      <c r="AI239" s="1976" t="s">
        <v>2242</v>
      </c>
      <c r="AJ239" s="2050"/>
      <c r="AK239" s="2044"/>
      <c r="AL239" s="2044"/>
      <c r="AM239" s="2044"/>
      <c r="AN239" s="2045"/>
      <c r="AO239" s="2050"/>
      <c r="AP239" s="2044"/>
      <c r="AQ239" s="2044"/>
      <c r="AR239" s="2044"/>
      <c r="AS239" s="2045"/>
      <c r="AV239" s="1950"/>
      <c r="AW239" s="1950"/>
    </row>
    <row r="240" spans="1:49" s="1987" customFormat="1" ht="22.5">
      <c r="A240" s="2020"/>
      <c r="B240" s="1975">
        <v>33</v>
      </c>
      <c r="C240" s="2030" t="s">
        <v>2283</v>
      </c>
      <c r="D240" s="1976" t="s">
        <v>2242</v>
      </c>
      <c r="E240" s="2038"/>
      <c r="F240" s="2044"/>
      <c r="G240" s="2044"/>
      <c r="H240" s="2044"/>
      <c r="I240" s="2131"/>
      <c r="J240" s="2087"/>
      <c r="K240" s="2025"/>
      <c r="L240" s="2025"/>
      <c r="M240" s="2025"/>
      <c r="N240" s="2025"/>
      <c r="O240" s="2088"/>
      <c r="P240" s="1975">
        <v>33</v>
      </c>
      <c r="Q240" s="2030" t="s">
        <v>2283</v>
      </c>
      <c r="R240" s="1976" t="s">
        <v>2242</v>
      </c>
      <c r="S240" s="2050"/>
      <c r="T240" s="2044"/>
      <c r="U240" s="2044"/>
      <c r="V240" s="2044"/>
      <c r="W240" s="2045"/>
      <c r="X240" s="2050"/>
      <c r="Y240" s="2044"/>
      <c r="Z240" s="2044"/>
      <c r="AA240" s="2044"/>
      <c r="AB240" s="2045"/>
      <c r="AG240" s="1975">
        <v>33</v>
      </c>
      <c r="AH240" s="2030" t="s">
        <v>2283</v>
      </c>
      <c r="AI240" s="1976" t="s">
        <v>2242</v>
      </c>
      <c r="AJ240" s="2050"/>
      <c r="AK240" s="2044"/>
      <c r="AL240" s="2044"/>
      <c r="AM240" s="2044"/>
      <c r="AN240" s="2045"/>
      <c r="AO240" s="2050"/>
      <c r="AP240" s="2044"/>
      <c r="AQ240" s="2044"/>
      <c r="AR240" s="2044"/>
      <c r="AS240" s="2045"/>
      <c r="AV240" s="1950"/>
      <c r="AW240" s="1950"/>
    </row>
    <row r="241" spans="1:49" s="1987" customFormat="1" ht="22.5">
      <c r="A241" s="2020"/>
      <c r="B241" s="1975">
        <v>39</v>
      </c>
      <c r="C241" s="2030" t="s">
        <v>1740</v>
      </c>
      <c r="D241" s="1976" t="s">
        <v>2242</v>
      </c>
      <c r="E241" s="2038"/>
      <c r="F241" s="2044"/>
      <c r="G241" s="2044"/>
      <c r="H241" s="2044"/>
      <c r="I241" s="2131"/>
      <c r="J241" s="2087"/>
      <c r="K241" s="2025"/>
      <c r="L241" s="2025"/>
      <c r="M241" s="2025"/>
      <c r="N241" s="2025"/>
      <c r="O241" s="2088"/>
      <c r="P241" s="1975">
        <v>39</v>
      </c>
      <c r="Q241" s="2030" t="s">
        <v>1740</v>
      </c>
      <c r="R241" s="1976" t="s">
        <v>2242</v>
      </c>
      <c r="S241" s="2050"/>
      <c r="T241" s="2044"/>
      <c r="U241" s="2044"/>
      <c r="V241" s="2044"/>
      <c r="W241" s="2045"/>
      <c r="X241" s="2050"/>
      <c r="Y241" s="2044"/>
      <c r="Z241" s="2044"/>
      <c r="AA241" s="2044"/>
      <c r="AB241" s="2045"/>
      <c r="AG241" s="1975">
        <v>39</v>
      </c>
      <c r="AH241" s="2030" t="s">
        <v>1740</v>
      </c>
      <c r="AI241" s="1976" t="s">
        <v>2242</v>
      </c>
      <c r="AJ241" s="2050"/>
      <c r="AK241" s="2044"/>
      <c r="AL241" s="2044"/>
      <c r="AM241" s="2044"/>
      <c r="AN241" s="2045"/>
      <c r="AO241" s="2050"/>
      <c r="AP241" s="2044"/>
      <c r="AQ241" s="2044"/>
      <c r="AR241" s="2044"/>
      <c r="AS241" s="2045"/>
      <c r="AV241" s="1950"/>
      <c r="AW241" s="1950"/>
    </row>
    <row r="242" spans="1:49" s="1987" customFormat="1" ht="22.5">
      <c r="A242" s="2020"/>
      <c r="B242" s="1975">
        <v>35</v>
      </c>
      <c r="C242" s="2030" t="s">
        <v>2284</v>
      </c>
      <c r="D242" s="1985" t="s">
        <v>2286</v>
      </c>
      <c r="E242" s="2038"/>
      <c r="F242" s="2044"/>
      <c r="G242" s="2044"/>
      <c r="H242" s="2044"/>
      <c r="I242" s="2131"/>
      <c r="J242" s="2087"/>
      <c r="K242" s="2025"/>
      <c r="L242" s="2025"/>
      <c r="M242" s="2025"/>
      <c r="N242" s="2025"/>
      <c r="O242" s="2088"/>
      <c r="P242" s="1975">
        <v>35</v>
      </c>
      <c r="Q242" s="2030" t="s">
        <v>2284</v>
      </c>
      <c r="R242" s="1985" t="s">
        <v>2286</v>
      </c>
      <c r="S242" s="2050"/>
      <c r="T242" s="2044"/>
      <c r="U242" s="2044"/>
      <c r="V242" s="2044"/>
      <c r="W242" s="2045"/>
      <c r="X242" s="2050"/>
      <c r="Y242" s="2044"/>
      <c r="Z242" s="2044"/>
      <c r="AA242" s="2044"/>
      <c r="AB242" s="2045"/>
      <c r="AG242" s="1975">
        <v>35</v>
      </c>
      <c r="AH242" s="2030" t="s">
        <v>2284</v>
      </c>
      <c r="AI242" s="1985" t="s">
        <v>2286</v>
      </c>
      <c r="AJ242" s="2050"/>
      <c r="AK242" s="2044"/>
      <c r="AL242" s="2044"/>
      <c r="AM242" s="2044"/>
      <c r="AN242" s="2045"/>
      <c r="AO242" s="2050"/>
      <c r="AP242" s="2044"/>
      <c r="AQ242" s="2044"/>
      <c r="AR242" s="2044"/>
      <c r="AS242" s="2045"/>
      <c r="AV242" s="1950"/>
      <c r="AW242" s="1950"/>
    </row>
    <row r="243" spans="1:49" s="1987" customFormat="1" ht="22.5">
      <c r="A243" s="2020"/>
      <c r="B243" s="1975">
        <v>41</v>
      </c>
      <c r="C243" s="2030" t="s">
        <v>2323</v>
      </c>
      <c r="D243" s="1985" t="s">
        <v>2242</v>
      </c>
      <c r="E243" s="2038"/>
      <c r="F243" s="2044"/>
      <c r="G243" s="2044"/>
      <c r="H243" s="2044"/>
      <c r="I243" s="2131"/>
      <c r="J243" s="2087"/>
      <c r="K243" s="2025"/>
      <c r="L243" s="2025"/>
      <c r="M243" s="2025"/>
      <c r="N243" s="2025"/>
      <c r="O243" s="2088"/>
      <c r="P243" s="1975">
        <v>41</v>
      </c>
      <c r="Q243" s="2030" t="s">
        <v>2323</v>
      </c>
      <c r="R243" s="1985" t="s">
        <v>2242</v>
      </c>
      <c r="S243" s="2050"/>
      <c r="T243" s="2044"/>
      <c r="U243" s="2044"/>
      <c r="V243" s="2044"/>
      <c r="W243" s="2045"/>
      <c r="X243" s="2050"/>
      <c r="Y243" s="2044"/>
      <c r="Z243" s="2044"/>
      <c r="AA243" s="2044"/>
      <c r="AB243" s="2045"/>
      <c r="AG243" s="1975">
        <v>41</v>
      </c>
      <c r="AH243" s="2030" t="s">
        <v>2323</v>
      </c>
      <c r="AI243" s="1985" t="s">
        <v>2242</v>
      </c>
      <c r="AJ243" s="2050"/>
      <c r="AK243" s="2044"/>
      <c r="AL243" s="2044"/>
      <c r="AM243" s="2044"/>
      <c r="AN243" s="2045"/>
      <c r="AO243" s="2050"/>
      <c r="AP243" s="2044"/>
      <c r="AQ243" s="2044"/>
      <c r="AR243" s="2044"/>
      <c r="AS243" s="2045"/>
      <c r="AV243" s="1950"/>
      <c r="AW243" s="1950"/>
    </row>
    <row r="244" spans="1:49" s="1987" customFormat="1" ht="22.5">
      <c r="A244" s="2020"/>
      <c r="B244" s="1975">
        <v>43</v>
      </c>
      <c r="C244" s="2030" t="s">
        <v>2308</v>
      </c>
      <c r="D244" s="1985" t="s">
        <v>2238</v>
      </c>
      <c r="E244" s="2044"/>
      <c r="F244" s="2044"/>
      <c r="G244" s="2044"/>
      <c r="H244" s="2044"/>
      <c r="I244" s="2131"/>
      <c r="J244" s="2087"/>
      <c r="K244" s="2025"/>
      <c r="L244" s="2025"/>
      <c r="M244" s="2025"/>
      <c r="N244" s="2025"/>
      <c r="O244" s="2088"/>
      <c r="P244" s="1975">
        <v>43</v>
      </c>
      <c r="Q244" s="2030" t="s">
        <v>2308</v>
      </c>
      <c r="R244" s="1985" t="s">
        <v>2238</v>
      </c>
      <c r="S244" s="2050"/>
      <c r="T244" s="2044"/>
      <c r="U244" s="2044"/>
      <c r="V244" s="2044"/>
      <c r="W244" s="2045"/>
      <c r="X244" s="2050"/>
      <c r="Y244" s="2044"/>
      <c r="Z244" s="2044"/>
      <c r="AA244" s="2044"/>
      <c r="AB244" s="2045"/>
      <c r="AG244" s="1975">
        <v>43</v>
      </c>
      <c r="AH244" s="2030" t="s">
        <v>2308</v>
      </c>
      <c r="AI244" s="1985" t="s">
        <v>2238</v>
      </c>
      <c r="AJ244" s="2050"/>
      <c r="AK244" s="2044"/>
      <c r="AL244" s="2044"/>
      <c r="AM244" s="2044"/>
      <c r="AN244" s="2045"/>
      <c r="AO244" s="2050"/>
      <c r="AP244" s="2044"/>
      <c r="AQ244" s="2044"/>
      <c r="AR244" s="2044"/>
      <c r="AS244" s="2045"/>
    </row>
    <row r="245" spans="1:49" s="1987" customFormat="1" ht="23.25" thickBot="1">
      <c r="A245" s="2020"/>
      <c r="B245" s="1992">
        <v>31</v>
      </c>
      <c r="C245" s="2107" t="s">
        <v>2289</v>
      </c>
      <c r="D245" s="1993" t="s">
        <v>2247</v>
      </c>
      <c r="E245" s="2132"/>
      <c r="F245" s="2132"/>
      <c r="G245" s="2132"/>
      <c r="H245" s="2132"/>
      <c r="I245" s="2133"/>
      <c r="J245" s="2087"/>
      <c r="K245" s="2025"/>
      <c r="L245" s="2025"/>
      <c r="M245" s="2025"/>
      <c r="N245" s="2025"/>
      <c r="O245" s="2088"/>
      <c r="P245" s="1992">
        <v>31</v>
      </c>
      <c r="Q245" s="2107" t="s">
        <v>2289</v>
      </c>
      <c r="R245" s="1993" t="s">
        <v>2247</v>
      </c>
      <c r="S245" s="2058"/>
      <c r="T245" s="2059"/>
      <c r="U245" s="2059"/>
      <c r="V245" s="2059"/>
      <c r="W245" s="2060"/>
      <c r="X245" s="2058"/>
      <c r="Y245" s="2059"/>
      <c r="Z245" s="2059"/>
      <c r="AA245" s="2059"/>
      <c r="AB245" s="2060"/>
      <c r="AG245" s="1992">
        <v>31</v>
      </c>
      <c r="AH245" s="2107" t="s">
        <v>2289</v>
      </c>
      <c r="AI245" s="1993" t="s">
        <v>2247</v>
      </c>
      <c r="AJ245" s="2058"/>
      <c r="AK245" s="2059"/>
      <c r="AL245" s="2059"/>
      <c r="AM245" s="2059"/>
      <c r="AN245" s="2060"/>
      <c r="AO245" s="2058"/>
      <c r="AP245" s="2059"/>
      <c r="AQ245" s="2059"/>
      <c r="AR245" s="2059"/>
      <c r="AS245" s="2060"/>
    </row>
    <row r="246" spans="1:49" s="1987" customFormat="1" ht="11.25">
      <c r="E246" s="2064"/>
      <c r="F246" s="2064"/>
      <c r="G246" s="2064"/>
      <c r="H246" s="2064"/>
      <c r="I246" s="2065"/>
      <c r="J246" s="1990"/>
      <c r="K246" s="2067"/>
      <c r="L246" s="2067"/>
      <c r="M246" s="2067"/>
      <c r="N246" s="2067"/>
      <c r="O246" s="2067"/>
      <c r="X246" s="1950"/>
      <c r="Y246" s="1950"/>
    </row>
    <row r="247" spans="1:49" s="1987" customFormat="1" ht="11.25">
      <c r="G247" s="1950"/>
      <c r="H247" s="1950"/>
      <c r="J247" s="1990"/>
      <c r="K247" s="2025"/>
      <c r="L247" s="1990"/>
      <c r="M247" s="1990"/>
      <c r="N247" s="1990"/>
      <c r="O247" s="1990"/>
      <c r="X247" s="1950"/>
      <c r="Y247" s="1950"/>
    </row>
    <row r="248" spans="1:49" s="1987" customFormat="1" ht="11.25">
      <c r="G248" s="1950"/>
      <c r="H248" s="1950"/>
      <c r="X248" s="1950"/>
      <c r="Y248" s="1950"/>
    </row>
    <row r="249" spans="1:49" s="1987" customFormat="1" ht="11.25">
      <c r="G249" s="1950"/>
      <c r="H249" s="1950"/>
      <c r="X249" s="1950"/>
      <c r="Y249" s="1950"/>
    </row>
    <row r="250" spans="1:49" s="1987" customFormat="1" ht="11.25">
      <c r="G250" s="1950"/>
      <c r="H250" s="1950"/>
      <c r="X250" s="1950"/>
      <c r="Y250" s="1950"/>
    </row>
    <row r="251" spans="1:49" s="1987" customFormat="1" ht="11.25">
      <c r="G251" s="1950"/>
      <c r="H251" s="1950"/>
      <c r="X251" s="1950"/>
      <c r="Y251" s="1950"/>
    </row>
    <row r="252" spans="1:49" s="1987" customFormat="1" ht="11.25">
      <c r="G252" s="1950"/>
      <c r="H252" s="1950"/>
      <c r="X252" s="1950"/>
      <c r="Y252" s="1950"/>
    </row>
    <row r="253" spans="1:49" s="1987" customFormat="1" ht="11.25">
      <c r="G253" s="1950"/>
      <c r="H253" s="1950"/>
      <c r="X253" s="1950"/>
      <c r="Y253" s="1950"/>
    </row>
    <row r="254" spans="1:49" s="1987" customFormat="1" ht="11.25">
      <c r="G254" s="1950"/>
      <c r="H254" s="1950"/>
      <c r="X254" s="1950"/>
      <c r="Y254" s="1950"/>
    </row>
    <row r="255" spans="1:49" s="1987" customFormat="1" ht="11.25">
      <c r="G255" s="1950"/>
      <c r="H255" s="1950"/>
      <c r="X255" s="1950"/>
      <c r="Y255" s="1950"/>
    </row>
    <row r="256" spans="1:49" s="1987" customFormat="1" ht="11.25">
      <c r="G256" s="1950"/>
      <c r="H256" s="1950"/>
      <c r="X256" s="1950"/>
      <c r="Y256" s="1950"/>
    </row>
    <row r="257" spans="7:25" s="1987" customFormat="1" ht="11.25">
      <c r="G257" s="1950"/>
      <c r="H257" s="1950"/>
      <c r="X257" s="1950"/>
      <c r="Y257" s="1950"/>
    </row>
    <row r="258" spans="7:25" s="1987" customFormat="1" ht="11.25">
      <c r="G258" s="1950"/>
      <c r="H258" s="1950"/>
      <c r="X258" s="1950"/>
      <c r="Y258" s="1950"/>
    </row>
    <row r="259" spans="7:25" s="1987" customFormat="1" ht="11.25">
      <c r="G259" s="1950"/>
      <c r="H259" s="1950"/>
      <c r="X259" s="1950"/>
      <c r="Y259" s="1950"/>
    </row>
    <row r="260" spans="7:25" s="1987" customFormat="1" ht="11.25">
      <c r="G260" s="1950"/>
      <c r="H260" s="1950"/>
      <c r="X260" s="1950"/>
      <c r="Y260" s="1950"/>
    </row>
    <row r="261" spans="7:25" s="1987" customFormat="1" ht="11.25">
      <c r="G261" s="1950"/>
      <c r="H261" s="1950"/>
      <c r="X261" s="1950"/>
      <c r="Y261" s="1950"/>
    </row>
    <row r="262" spans="7:25" s="1987" customFormat="1" ht="11.25">
      <c r="G262" s="1950"/>
      <c r="H262" s="1950"/>
      <c r="X262" s="1950"/>
      <c r="Y262" s="1950"/>
    </row>
    <row r="263" spans="7:25" s="1987" customFormat="1" ht="11.25">
      <c r="G263" s="1950"/>
      <c r="H263" s="1950"/>
      <c r="X263" s="1950"/>
      <c r="Y263" s="1950"/>
    </row>
    <row r="264" spans="7:25" s="1987" customFormat="1" ht="11.25">
      <c r="G264" s="1950"/>
      <c r="H264" s="1950"/>
      <c r="X264" s="1950"/>
      <c r="Y264" s="1950"/>
    </row>
    <row r="265" spans="7:25" s="1987" customFormat="1" ht="11.25">
      <c r="G265" s="1950"/>
      <c r="H265" s="1950"/>
      <c r="X265" s="1950"/>
      <c r="Y265" s="1950"/>
    </row>
    <row r="266" spans="7:25" s="1987" customFormat="1" ht="11.25">
      <c r="G266" s="1950"/>
      <c r="H266" s="1950"/>
      <c r="X266" s="1950"/>
      <c r="Y266" s="1950"/>
    </row>
    <row r="267" spans="7:25" s="1987" customFormat="1" ht="11.25">
      <c r="G267" s="1950"/>
      <c r="H267" s="1950"/>
      <c r="X267" s="1950"/>
      <c r="Y267" s="1950"/>
    </row>
    <row r="268" spans="7:25" s="1987" customFormat="1" ht="11.25">
      <c r="G268" s="1950"/>
      <c r="H268" s="1950"/>
      <c r="X268" s="1950"/>
      <c r="Y268" s="1950"/>
    </row>
    <row r="269" spans="7:25" s="1987" customFormat="1" ht="11.25">
      <c r="G269" s="1950"/>
      <c r="H269" s="1950"/>
      <c r="X269" s="1950"/>
      <c r="Y269" s="1950"/>
    </row>
    <row r="270" spans="7:25" s="1987" customFormat="1" ht="11.25">
      <c r="G270" s="1950"/>
      <c r="H270" s="1950"/>
      <c r="X270" s="1950"/>
      <c r="Y270" s="1950"/>
    </row>
    <row r="271" spans="7:25" s="1987" customFormat="1" ht="11.25">
      <c r="G271" s="1950"/>
      <c r="H271" s="1950"/>
      <c r="X271" s="1950"/>
      <c r="Y271" s="1950"/>
    </row>
    <row r="272" spans="7:25" s="1987" customFormat="1" ht="11.25">
      <c r="G272" s="1950"/>
      <c r="H272" s="1950"/>
      <c r="X272" s="1950"/>
      <c r="Y272" s="1950"/>
    </row>
    <row r="273" spans="7:25" s="1987" customFormat="1" ht="11.25">
      <c r="G273" s="1950"/>
      <c r="H273" s="1950"/>
      <c r="X273" s="1950"/>
      <c r="Y273" s="1950"/>
    </row>
    <row r="274" spans="7:25" s="1987" customFormat="1" ht="11.25">
      <c r="G274" s="1950"/>
      <c r="H274" s="1950"/>
      <c r="X274" s="1950"/>
      <c r="Y274" s="1950"/>
    </row>
    <row r="275" spans="7:25" s="1987" customFormat="1" ht="11.25">
      <c r="G275" s="1950"/>
      <c r="H275" s="1950"/>
      <c r="X275" s="1950"/>
      <c r="Y275" s="1950"/>
    </row>
    <row r="276" spans="7:25" s="1987" customFormat="1" ht="11.25">
      <c r="G276" s="1950"/>
      <c r="H276" s="1950"/>
      <c r="X276" s="1950"/>
      <c r="Y276" s="1950"/>
    </row>
    <row r="277" spans="7:25" s="1987" customFormat="1" ht="11.25">
      <c r="G277" s="1950"/>
      <c r="H277" s="1950"/>
      <c r="X277" s="1950"/>
      <c r="Y277" s="1950"/>
    </row>
    <row r="278" spans="7:25" s="1987" customFormat="1" ht="11.25">
      <c r="G278" s="1950"/>
      <c r="H278" s="1950"/>
      <c r="X278" s="1950"/>
      <c r="Y278" s="1950"/>
    </row>
    <row r="279" spans="7:25" s="1987" customFormat="1" ht="11.25">
      <c r="G279" s="1950"/>
      <c r="H279" s="1950"/>
      <c r="X279" s="1950"/>
      <c r="Y279" s="1950"/>
    </row>
  </sheetData>
  <mergeCells count="510">
    <mergeCell ref="B1:AB1"/>
    <mergeCell ref="B2:AB2"/>
    <mergeCell ref="B3:AB3"/>
    <mergeCell ref="B16:N16"/>
    <mergeCell ref="B20:B22"/>
    <mergeCell ref="C20:C22"/>
    <mergeCell ref="G20:G22"/>
    <mergeCell ref="H20:N20"/>
    <mergeCell ref="P20:P22"/>
    <mergeCell ref="Q20:Q22"/>
    <mergeCell ref="R20:X20"/>
    <mergeCell ref="Y20:AE20"/>
    <mergeCell ref="AG20:AG22"/>
    <mergeCell ref="AH20:AH22"/>
    <mergeCell ref="AI20:AO20"/>
    <mergeCell ref="AP20:AV20"/>
    <mergeCell ref="AA21:AA22"/>
    <mergeCell ref="AB21:AB22"/>
    <mergeCell ref="AC21:AC22"/>
    <mergeCell ref="AD21:AD22"/>
    <mergeCell ref="AU21:AU22"/>
    <mergeCell ref="AV21:AV22"/>
    <mergeCell ref="AN21:AN22"/>
    <mergeCell ref="AO21:AO22"/>
    <mergeCell ref="B23:B26"/>
    <mergeCell ref="C23:C26"/>
    <mergeCell ref="D23:D24"/>
    <mergeCell ref="E23:E26"/>
    <mergeCell ref="F23:F26"/>
    <mergeCell ref="AE21:AE22"/>
    <mergeCell ref="AK21:AK22"/>
    <mergeCell ref="AL21:AL22"/>
    <mergeCell ref="AM21:AM22"/>
    <mergeCell ref="N21:N22"/>
    <mergeCell ref="T21:T22"/>
    <mergeCell ref="U21:U22"/>
    <mergeCell ref="V21:V22"/>
    <mergeCell ref="W21:W22"/>
    <mergeCell ref="X21:X22"/>
    <mergeCell ref="E21:E22"/>
    <mergeCell ref="F21:F22"/>
    <mergeCell ref="J21:J22"/>
    <mergeCell ref="K21:K22"/>
    <mergeCell ref="L21:L22"/>
    <mergeCell ref="G23:G26"/>
    <mergeCell ref="P23:P26"/>
    <mergeCell ref="Q23:Q26"/>
    <mergeCell ref="AG23:AG26"/>
    <mergeCell ref="AH23:AH26"/>
    <mergeCell ref="D25:D26"/>
    <mergeCell ref="AR21:AR22"/>
    <mergeCell ref="AS21:AS22"/>
    <mergeCell ref="AT21:AT22"/>
    <mergeCell ref="M21:M22"/>
    <mergeCell ref="B31:B34"/>
    <mergeCell ref="C31:C34"/>
    <mergeCell ref="D31:D32"/>
    <mergeCell ref="E31:E34"/>
    <mergeCell ref="F31:F34"/>
    <mergeCell ref="B27:B30"/>
    <mergeCell ref="C27:C30"/>
    <mergeCell ref="D27:D28"/>
    <mergeCell ref="E27:E30"/>
    <mergeCell ref="F27:F30"/>
    <mergeCell ref="G31:G34"/>
    <mergeCell ref="P31:P34"/>
    <mergeCell ref="Q31:Q34"/>
    <mergeCell ref="AG31:AG34"/>
    <mergeCell ref="AH31:AH34"/>
    <mergeCell ref="D33:D34"/>
    <mergeCell ref="P27:P30"/>
    <mergeCell ref="Q27:Q30"/>
    <mergeCell ref="AG27:AG30"/>
    <mergeCell ref="AH27:AH30"/>
    <mergeCell ref="D29:D30"/>
    <mergeCell ref="G27:G30"/>
    <mergeCell ref="B39:B42"/>
    <mergeCell ref="C39:C42"/>
    <mergeCell ref="D39:D40"/>
    <mergeCell ref="E39:E42"/>
    <mergeCell ref="F39:F42"/>
    <mergeCell ref="B35:B38"/>
    <mergeCell ref="C35:C38"/>
    <mergeCell ref="D35:D36"/>
    <mergeCell ref="E35:E38"/>
    <mergeCell ref="F35:F38"/>
    <mergeCell ref="G39:G42"/>
    <mergeCell ref="P39:P42"/>
    <mergeCell ref="Q39:Q42"/>
    <mergeCell ref="AG39:AG42"/>
    <mergeCell ref="AH39:AH42"/>
    <mergeCell ref="D41:D42"/>
    <mergeCell ref="P35:P38"/>
    <mergeCell ref="Q35:Q38"/>
    <mergeCell ref="AG35:AG38"/>
    <mergeCell ref="AH35:AH38"/>
    <mergeCell ref="D37:D38"/>
    <mergeCell ref="G35:G38"/>
    <mergeCell ref="B47:B50"/>
    <mergeCell ref="C47:C50"/>
    <mergeCell ref="D47:D48"/>
    <mergeCell ref="E47:E50"/>
    <mergeCell ref="F47:F50"/>
    <mergeCell ref="B43:B46"/>
    <mergeCell ref="C43:C46"/>
    <mergeCell ref="D43:D44"/>
    <mergeCell ref="E43:E46"/>
    <mergeCell ref="F43:F46"/>
    <mergeCell ref="G47:G50"/>
    <mergeCell ref="P47:P50"/>
    <mergeCell ref="Q47:Q50"/>
    <mergeCell ref="AG47:AG50"/>
    <mergeCell ref="AH47:AH50"/>
    <mergeCell ref="D49:D50"/>
    <mergeCell ref="P43:P46"/>
    <mergeCell ref="Q43:Q46"/>
    <mergeCell ref="AG43:AG46"/>
    <mergeCell ref="AH43:AH46"/>
    <mergeCell ref="D45:D46"/>
    <mergeCell ref="G43:G46"/>
    <mergeCell ref="B55:B58"/>
    <mergeCell ref="C55:C58"/>
    <mergeCell ref="D55:D56"/>
    <mergeCell ref="E55:E58"/>
    <mergeCell ref="F55:F58"/>
    <mergeCell ref="B51:B54"/>
    <mergeCell ref="C51:C54"/>
    <mergeCell ref="D51:D52"/>
    <mergeCell ref="E51:E54"/>
    <mergeCell ref="F51:F54"/>
    <mergeCell ref="G55:G58"/>
    <mergeCell ref="P55:P58"/>
    <mergeCell ref="Q55:Q58"/>
    <mergeCell ref="AG55:AG58"/>
    <mergeCell ref="AH55:AH58"/>
    <mergeCell ref="D57:D58"/>
    <mergeCell ref="P51:P54"/>
    <mergeCell ref="Q51:Q54"/>
    <mergeCell ref="AG51:AG54"/>
    <mergeCell ref="AH51:AH54"/>
    <mergeCell ref="D53:D54"/>
    <mergeCell ref="G51:G54"/>
    <mergeCell ref="B63:B66"/>
    <mergeCell ref="C63:C66"/>
    <mergeCell ref="D63:D64"/>
    <mergeCell ref="E63:E66"/>
    <mergeCell ref="F63:F66"/>
    <mergeCell ref="B59:B62"/>
    <mergeCell ref="C59:C62"/>
    <mergeCell ref="D59:D60"/>
    <mergeCell ref="E59:E62"/>
    <mergeCell ref="F59:F62"/>
    <mergeCell ref="G63:G66"/>
    <mergeCell ref="P63:P66"/>
    <mergeCell ref="Q63:Q66"/>
    <mergeCell ref="AG63:AG66"/>
    <mergeCell ref="AH63:AH66"/>
    <mergeCell ref="D65:D66"/>
    <mergeCell ref="P59:P62"/>
    <mergeCell ref="Q59:Q62"/>
    <mergeCell ref="AG59:AG62"/>
    <mergeCell ref="AH59:AH62"/>
    <mergeCell ref="D61:D62"/>
    <mergeCell ref="G59:G62"/>
    <mergeCell ref="B71:B74"/>
    <mergeCell ref="C71:C74"/>
    <mergeCell ref="D71:D72"/>
    <mergeCell ref="E71:E74"/>
    <mergeCell ref="F71:F74"/>
    <mergeCell ref="B67:B70"/>
    <mergeCell ref="C67:C70"/>
    <mergeCell ref="D67:D68"/>
    <mergeCell ref="E67:E70"/>
    <mergeCell ref="F67:F70"/>
    <mergeCell ref="G71:G74"/>
    <mergeCell ref="P71:P74"/>
    <mergeCell ref="Q71:Q74"/>
    <mergeCell ref="AG71:AG74"/>
    <mergeCell ref="AH71:AH74"/>
    <mergeCell ref="D73:D74"/>
    <mergeCell ref="P67:P70"/>
    <mergeCell ref="Q67:Q70"/>
    <mergeCell ref="AG67:AG70"/>
    <mergeCell ref="AH67:AH70"/>
    <mergeCell ref="D69:D70"/>
    <mergeCell ref="G67:G70"/>
    <mergeCell ref="B79:B82"/>
    <mergeCell ref="C79:C82"/>
    <mergeCell ref="D79:D80"/>
    <mergeCell ref="E79:E82"/>
    <mergeCell ref="F79:F82"/>
    <mergeCell ref="B75:B78"/>
    <mergeCell ref="C75:C78"/>
    <mergeCell ref="D75:D76"/>
    <mergeCell ref="E75:E78"/>
    <mergeCell ref="F75:F78"/>
    <mergeCell ref="G79:G82"/>
    <mergeCell ref="P79:P82"/>
    <mergeCell ref="Q79:Q82"/>
    <mergeCell ref="AG79:AG82"/>
    <mergeCell ref="AH79:AH82"/>
    <mergeCell ref="D81:D82"/>
    <mergeCell ref="P75:P78"/>
    <mergeCell ref="Q75:Q78"/>
    <mergeCell ref="AG75:AG78"/>
    <mergeCell ref="AH75:AH78"/>
    <mergeCell ref="D77:D78"/>
    <mergeCell ref="G75:G78"/>
    <mergeCell ref="B87:B90"/>
    <mergeCell ref="C87:C90"/>
    <mergeCell ref="D87:D88"/>
    <mergeCell ref="E87:E90"/>
    <mergeCell ref="F87:F90"/>
    <mergeCell ref="B83:B86"/>
    <mergeCell ref="C83:C86"/>
    <mergeCell ref="D83:D84"/>
    <mergeCell ref="E83:E86"/>
    <mergeCell ref="F83:F86"/>
    <mergeCell ref="G87:G90"/>
    <mergeCell ref="P87:P90"/>
    <mergeCell ref="Q87:Q90"/>
    <mergeCell ref="AG87:AG90"/>
    <mergeCell ref="AH87:AH90"/>
    <mergeCell ref="D89:D90"/>
    <mergeCell ref="P83:P86"/>
    <mergeCell ref="Q83:Q86"/>
    <mergeCell ref="AG83:AG86"/>
    <mergeCell ref="AH83:AH86"/>
    <mergeCell ref="D85:D86"/>
    <mergeCell ref="G83:G86"/>
    <mergeCell ref="B95:B98"/>
    <mergeCell ref="C95:C98"/>
    <mergeCell ref="D95:D96"/>
    <mergeCell ref="E95:E98"/>
    <mergeCell ref="F95:F98"/>
    <mergeCell ref="B91:B94"/>
    <mergeCell ref="C91:C94"/>
    <mergeCell ref="D91:D92"/>
    <mergeCell ref="E91:E94"/>
    <mergeCell ref="F91:F94"/>
    <mergeCell ref="G95:G98"/>
    <mergeCell ref="P95:P98"/>
    <mergeCell ref="Q95:Q98"/>
    <mergeCell ref="AG95:AG98"/>
    <mergeCell ref="AH95:AH98"/>
    <mergeCell ref="D97:D98"/>
    <mergeCell ref="P91:P94"/>
    <mergeCell ref="Q91:Q94"/>
    <mergeCell ref="AG91:AG94"/>
    <mergeCell ref="AH91:AH94"/>
    <mergeCell ref="D93:D94"/>
    <mergeCell ref="G91:G94"/>
    <mergeCell ref="B103:B106"/>
    <mergeCell ref="C103:C106"/>
    <mergeCell ref="D103:D104"/>
    <mergeCell ref="E103:E106"/>
    <mergeCell ref="F103:F106"/>
    <mergeCell ref="B99:B102"/>
    <mergeCell ref="C99:C102"/>
    <mergeCell ref="D99:D100"/>
    <mergeCell ref="E99:E102"/>
    <mergeCell ref="F99:F102"/>
    <mergeCell ref="G103:G106"/>
    <mergeCell ref="P103:P106"/>
    <mergeCell ref="Q103:Q106"/>
    <mergeCell ref="AG103:AG106"/>
    <mergeCell ref="AH103:AH106"/>
    <mergeCell ref="D105:D106"/>
    <mergeCell ref="P99:P102"/>
    <mergeCell ref="Q99:Q102"/>
    <mergeCell ref="AG99:AG102"/>
    <mergeCell ref="AH99:AH102"/>
    <mergeCell ref="D101:D102"/>
    <mergeCell ref="G99:G102"/>
    <mergeCell ref="B111:B114"/>
    <mergeCell ref="C111:C114"/>
    <mergeCell ref="D111:D112"/>
    <mergeCell ref="E111:E114"/>
    <mergeCell ref="F111:F114"/>
    <mergeCell ref="B107:B110"/>
    <mergeCell ref="C107:C110"/>
    <mergeCell ref="D107:D108"/>
    <mergeCell ref="E107:E110"/>
    <mergeCell ref="F107:F110"/>
    <mergeCell ref="G111:G114"/>
    <mergeCell ref="P111:P114"/>
    <mergeCell ref="Q111:Q114"/>
    <mergeCell ref="AG111:AG114"/>
    <mergeCell ref="AH111:AH114"/>
    <mergeCell ref="D113:D114"/>
    <mergeCell ref="P107:P110"/>
    <mergeCell ref="Q107:Q110"/>
    <mergeCell ref="AG107:AG110"/>
    <mergeCell ref="AH107:AH110"/>
    <mergeCell ref="D109:D110"/>
    <mergeCell ref="G107:G110"/>
    <mergeCell ref="B119:B122"/>
    <mergeCell ref="C119:C122"/>
    <mergeCell ref="D119:D120"/>
    <mergeCell ref="E119:E122"/>
    <mergeCell ref="F119:F122"/>
    <mergeCell ref="B115:B118"/>
    <mergeCell ref="C115:C118"/>
    <mergeCell ref="D115:D116"/>
    <mergeCell ref="E115:E118"/>
    <mergeCell ref="F115:F118"/>
    <mergeCell ref="G119:G122"/>
    <mergeCell ref="P119:P122"/>
    <mergeCell ref="Q119:Q122"/>
    <mergeCell ref="AG119:AG122"/>
    <mergeCell ref="AH119:AH122"/>
    <mergeCell ref="D121:D122"/>
    <mergeCell ref="P115:P118"/>
    <mergeCell ref="Q115:Q118"/>
    <mergeCell ref="AG115:AG118"/>
    <mergeCell ref="AH115:AH118"/>
    <mergeCell ref="D117:D118"/>
    <mergeCell ref="G115:G118"/>
    <mergeCell ref="B127:B130"/>
    <mergeCell ref="C127:C130"/>
    <mergeCell ref="D127:D128"/>
    <mergeCell ref="E127:E130"/>
    <mergeCell ref="F127:F130"/>
    <mergeCell ref="B123:B126"/>
    <mergeCell ref="C123:C126"/>
    <mergeCell ref="D123:D124"/>
    <mergeCell ref="E123:E126"/>
    <mergeCell ref="F123:F126"/>
    <mergeCell ref="G127:G130"/>
    <mergeCell ref="P127:P130"/>
    <mergeCell ref="Q127:Q130"/>
    <mergeCell ref="AG127:AG130"/>
    <mergeCell ref="AH127:AH130"/>
    <mergeCell ref="D129:D130"/>
    <mergeCell ref="P123:P126"/>
    <mergeCell ref="Q123:Q126"/>
    <mergeCell ref="AG123:AG126"/>
    <mergeCell ref="AH123:AH126"/>
    <mergeCell ref="D125:D126"/>
    <mergeCell ref="G123:G126"/>
    <mergeCell ref="B135:B138"/>
    <mergeCell ref="C135:C138"/>
    <mergeCell ref="D135:D136"/>
    <mergeCell ref="E135:E138"/>
    <mergeCell ref="F135:F138"/>
    <mergeCell ref="B131:B134"/>
    <mergeCell ref="C131:C134"/>
    <mergeCell ref="D131:D132"/>
    <mergeCell ref="E131:E134"/>
    <mergeCell ref="F131:F134"/>
    <mergeCell ref="G135:G138"/>
    <mergeCell ref="P135:P138"/>
    <mergeCell ref="Q135:Q138"/>
    <mergeCell ref="AG135:AG138"/>
    <mergeCell ref="AH135:AH138"/>
    <mergeCell ref="D137:D138"/>
    <mergeCell ref="P131:P134"/>
    <mergeCell ref="Q131:Q134"/>
    <mergeCell ref="AG131:AG134"/>
    <mergeCell ref="AH131:AH134"/>
    <mergeCell ref="D133:D134"/>
    <mergeCell ref="G131:G134"/>
    <mergeCell ref="B143:B146"/>
    <mergeCell ref="C143:C146"/>
    <mergeCell ref="D143:D144"/>
    <mergeCell ref="E143:E146"/>
    <mergeCell ref="F143:F146"/>
    <mergeCell ref="B139:B142"/>
    <mergeCell ref="C139:C142"/>
    <mergeCell ref="D139:D140"/>
    <mergeCell ref="E139:E142"/>
    <mergeCell ref="F139:F142"/>
    <mergeCell ref="G143:G146"/>
    <mergeCell ref="P143:P146"/>
    <mergeCell ref="Q143:Q146"/>
    <mergeCell ref="AG143:AG146"/>
    <mergeCell ref="AH143:AH146"/>
    <mergeCell ref="D145:D146"/>
    <mergeCell ref="P139:P142"/>
    <mergeCell ref="Q139:Q142"/>
    <mergeCell ref="AG139:AG142"/>
    <mergeCell ref="AH139:AH142"/>
    <mergeCell ref="D141:D142"/>
    <mergeCell ref="G139:G142"/>
    <mergeCell ref="B151:B154"/>
    <mergeCell ref="C151:C154"/>
    <mergeCell ref="D151:D152"/>
    <mergeCell ref="E151:E154"/>
    <mergeCell ref="F151:F154"/>
    <mergeCell ref="B147:B150"/>
    <mergeCell ref="C147:C150"/>
    <mergeCell ref="D147:D148"/>
    <mergeCell ref="E147:E150"/>
    <mergeCell ref="F147:F150"/>
    <mergeCell ref="G151:G154"/>
    <mergeCell ref="P151:P154"/>
    <mergeCell ref="Q151:Q154"/>
    <mergeCell ref="AG151:AG154"/>
    <mergeCell ref="AH151:AH154"/>
    <mergeCell ref="D153:D154"/>
    <mergeCell ref="P147:P150"/>
    <mergeCell ref="Q147:Q150"/>
    <mergeCell ref="AG147:AG150"/>
    <mergeCell ref="AH147:AH150"/>
    <mergeCell ref="D149:D150"/>
    <mergeCell ref="G147:G150"/>
    <mergeCell ref="B159:B162"/>
    <mergeCell ref="C159:C162"/>
    <mergeCell ref="D159:D160"/>
    <mergeCell ref="E159:E162"/>
    <mergeCell ref="F159:F162"/>
    <mergeCell ref="B155:B158"/>
    <mergeCell ref="C155:C158"/>
    <mergeCell ref="D155:D156"/>
    <mergeCell ref="E155:E158"/>
    <mergeCell ref="F155:F158"/>
    <mergeCell ref="G159:G162"/>
    <mergeCell ref="P159:P162"/>
    <mergeCell ref="Q159:Q162"/>
    <mergeCell ref="AG159:AG162"/>
    <mergeCell ref="AH159:AH162"/>
    <mergeCell ref="D161:D162"/>
    <mergeCell ref="P155:P158"/>
    <mergeCell ref="Q155:Q158"/>
    <mergeCell ref="AG155:AG158"/>
    <mergeCell ref="AH155:AH158"/>
    <mergeCell ref="D157:D158"/>
    <mergeCell ref="G155:G158"/>
    <mergeCell ref="B167:B170"/>
    <mergeCell ref="C167:C170"/>
    <mergeCell ref="D167:D168"/>
    <mergeCell ref="E167:E170"/>
    <mergeCell ref="F167:F170"/>
    <mergeCell ref="B163:B166"/>
    <mergeCell ref="C163:C166"/>
    <mergeCell ref="D163:D164"/>
    <mergeCell ref="E163:E166"/>
    <mergeCell ref="F163:F166"/>
    <mergeCell ref="G167:G170"/>
    <mergeCell ref="P167:P170"/>
    <mergeCell ref="Q167:Q170"/>
    <mergeCell ref="AG167:AG170"/>
    <mergeCell ref="AH167:AH170"/>
    <mergeCell ref="D169:D170"/>
    <mergeCell ref="P163:P166"/>
    <mergeCell ref="Q163:Q166"/>
    <mergeCell ref="AG163:AG166"/>
    <mergeCell ref="AH163:AH166"/>
    <mergeCell ref="D165:D166"/>
    <mergeCell ref="G163:G166"/>
    <mergeCell ref="B175:B178"/>
    <mergeCell ref="C175:C178"/>
    <mergeCell ref="D175:D176"/>
    <mergeCell ref="E175:E178"/>
    <mergeCell ref="F175:F178"/>
    <mergeCell ref="B171:B174"/>
    <mergeCell ref="C171:C174"/>
    <mergeCell ref="D171:D172"/>
    <mergeCell ref="E171:E174"/>
    <mergeCell ref="F171:F174"/>
    <mergeCell ref="G175:G178"/>
    <mergeCell ref="P175:P178"/>
    <mergeCell ref="Q175:Q178"/>
    <mergeCell ref="AG175:AG178"/>
    <mergeCell ref="AH175:AH178"/>
    <mergeCell ref="D177:D178"/>
    <mergeCell ref="P171:P174"/>
    <mergeCell ref="Q171:Q174"/>
    <mergeCell ref="AG171:AG174"/>
    <mergeCell ref="AH171:AH174"/>
    <mergeCell ref="D173:D174"/>
    <mergeCell ref="G171:G174"/>
    <mergeCell ref="P179:P182"/>
    <mergeCell ref="Q179:Q182"/>
    <mergeCell ref="AG179:AG182"/>
    <mergeCell ref="AH179:AH182"/>
    <mergeCell ref="D181:D182"/>
    <mergeCell ref="B183:B186"/>
    <mergeCell ref="C183:C186"/>
    <mergeCell ref="D183:D184"/>
    <mergeCell ref="E183:E186"/>
    <mergeCell ref="F183:F186"/>
    <mergeCell ref="B179:B182"/>
    <mergeCell ref="C179:C182"/>
    <mergeCell ref="D179:D180"/>
    <mergeCell ref="E179:E182"/>
    <mergeCell ref="F179:F182"/>
    <mergeCell ref="G179:G182"/>
    <mergeCell ref="G183:G186"/>
    <mergeCell ref="D185:D186"/>
    <mergeCell ref="B187:B190"/>
    <mergeCell ref="C187:C190"/>
    <mergeCell ref="D187:D188"/>
    <mergeCell ref="E187:E190"/>
    <mergeCell ref="F187:F190"/>
    <mergeCell ref="G187:G190"/>
    <mergeCell ref="D189:D190"/>
    <mergeCell ref="K201:N201"/>
    <mergeCell ref="P191:P194"/>
    <mergeCell ref="Q191:Q194"/>
    <mergeCell ref="AG191:AG194"/>
    <mergeCell ref="AH191:AH194"/>
    <mergeCell ref="D193:D194"/>
    <mergeCell ref="B197:N197"/>
    <mergeCell ref="B191:B194"/>
    <mergeCell ref="C191:C194"/>
    <mergeCell ref="D191:D192"/>
    <mergeCell ref="E191:E194"/>
    <mergeCell ref="F191:F194"/>
    <mergeCell ref="G191:G194"/>
  </mergeCells>
  <pageMargins left="0.17" right="0.17" top="0.17" bottom="0.17" header="0.51181102362204722" footer="0.51181102362204722"/>
  <pageSetup paperSize="8" scale="35" fitToHeight="2" orientation="landscape" r:id="rId1"/>
  <headerFooter alignWithMargins="0"/>
</worksheet>
</file>

<file path=xl/worksheets/sheet8.xml><?xml version="1.0" encoding="utf-8"?>
<worksheet xmlns="http://schemas.openxmlformats.org/spreadsheetml/2006/main" xmlns:r="http://schemas.openxmlformats.org/officeDocument/2006/relationships">
  <sheetPr codeName="Sheet27">
    <tabColor theme="5" tint="0.59999389629810485"/>
    <pageSetUpPr fitToPage="1"/>
  </sheetPr>
  <dimension ref="A1:AO857"/>
  <sheetViews>
    <sheetView zoomScale="85" zoomScaleNormal="70" zoomScaleSheetLayoutView="70" workbookViewId="0">
      <selection activeCell="A4" sqref="A4"/>
    </sheetView>
  </sheetViews>
  <sheetFormatPr defaultRowHeight="12.75"/>
  <cols>
    <col min="1" max="1" width="8" style="178" customWidth="1"/>
    <col min="2" max="3" width="8" style="183" customWidth="1"/>
    <col min="4" max="7" width="8" style="178" customWidth="1"/>
    <col min="8" max="10" width="8" style="182" customWidth="1"/>
    <col min="11" max="11" width="8" style="178" customWidth="1"/>
    <col min="12" max="12" width="8" style="182" customWidth="1"/>
    <col min="13" max="13" width="9.25" style="178" bestFit="1" customWidth="1"/>
    <col min="14" max="14" width="2.25" style="178" customWidth="1"/>
    <col min="15" max="15" width="11" style="178" customWidth="1"/>
    <col min="16" max="16" width="2.25" style="178" customWidth="1"/>
    <col min="17" max="17" width="10.875" style="178" bestFit="1" customWidth="1"/>
    <col min="18" max="18" width="11.875" style="181" customWidth="1"/>
    <col min="19" max="19" width="11.875" style="179" customWidth="1"/>
    <col min="20" max="20" width="8" style="180" customWidth="1"/>
    <col min="21" max="21" width="12.375" style="180" customWidth="1"/>
    <col min="22" max="22" width="12.375" style="179" customWidth="1"/>
    <col min="23" max="16384" width="9" style="178"/>
  </cols>
  <sheetData>
    <row r="1" spans="1:25" s="440" customFormat="1" ht="26.25">
      <c r="A1" s="109" t="s">
        <v>0</v>
      </c>
      <c r="B1" s="448"/>
      <c r="C1" s="448"/>
      <c r="D1" s="449"/>
      <c r="R1" s="447"/>
      <c r="S1" s="446"/>
      <c r="T1" s="446"/>
      <c r="U1" s="446"/>
      <c r="V1" s="446"/>
    </row>
    <row r="2" spans="1:25" s="440" customFormat="1" ht="24.75">
      <c r="A2" s="108" t="s">
        <v>2629</v>
      </c>
      <c r="B2" s="448"/>
      <c r="C2" s="448"/>
      <c r="D2" s="448"/>
      <c r="R2" s="447"/>
      <c r="S2" s="446"/>
      <c r="T2" s="446"/>
      <c r="U2" s="446"/>
      <c r="V2" s="446"/>
    </row>
    <row r="3" spans="1:25" s="440" customFormat="1" ht="25.5" thickBot="1">
      <c r="A3" s="107" t="s">
        <v>246</v>
      </c>
      <c r="B3" s="445"/>
      <c r="C3" s="445"/>
      <c r="D3" s="445"/>
      <c r="E3" s="444"/>
      <c r="F3" s="444"/>
      <c r="G3" s="444"/>
      <c r="H3" s="444"/>
      <c r="I3" s="444"/>
      <c r="J3" s="444"/>
      <c r="K3" s="444"/>
      <c r="L3" s="444"/>
      <c r="M3" s="444"/>
      <c r="N3" s="444"/>
      <c r="O3" s="444"/>
      <c r="P3" s="444"/>
      <c r="Q3" s="444"/>
      <c r="R3" s="443"/>
      <c r="S3" s="442"/>
      <c r="T3" s="442"/>
      <c r="U3" s="442"/>
      <c r="V3" s="442"/>
      <c r="W3" s="441"/>
    </row>
    <row r="5" spans="1:25" s="434" customFormat="1" ht="24.75">
      <c r="A5" s="439">
        <v>1.5</v>
      </c>
      <c r="B5" s="438" t="s">
        <v>637</v>
      </c>
      <c r="C5" s="438"/>
      <c r="H5" s="437"/>
      <c r="I5" s="437"/>
      <c r="J5" s="437"/>
      <c r="L5" s="437"/>
      <c r="Q5" s="384"/>
      <c r="R5" s="436"/>
      <c r="S5" s="433"/>
      <c r="T5" s="435"/>
      <c r="U5" s="435"/>
      <c r="V5" s="433"/>
    </row>
    <row r="6" spans="1:25" ht="24.75">
      <c r="O6" s="434"/>
      <c r="P6" s="434"/>
      <c r="Q6" s="434"/>
      <c r="R6" s="433"/>
      <c r="S6" s="433"/>
    </row>
    <row r="7" spans="1:25" ht="13.5" thickBot="1">
      <c r="Q7" s="384"/>
      <c r="S7" s="432"/>
      <c r="T7" s="431"/>
    </row>
    <row r="8" spans="1:25" ht="22.5">
      <c r="B8" s="430"/>
      <c r="C8" s="429"/>
      <c r="D8" s="334"/>
      <c r="E8" s="334"/>
      <c r="F8" s="334"/>
      <c r="G8" s="334"/>
      <c r="H8" s="333"/>
      <c r="I8" s="333"/>
      <c r="J8" s="333"/>
      <c r="K8" s="334"/>
      <c r="L8" s="333"/>
      <c r="M8" s="334"/>
      <c r="N8" s="334"/>
      <c r="O8" s="325" t="s">
        <v>636</v>
      </c>
      <c r="P8" s="334"/>
      <c r="Q8" s="334"/>
      <c r="R8" s="428"/>
      <c r="S8" s="427"/>
      <c r="T8" s="426"/>
      <c r="U8" s="426"/>
      <c r="V8" s="425"/>
      <c r="W8" s="245"/>
    </row>
    <row r="9" spans="1:25">
      <c r="B9" s="261"/>
      <c r="C9" s="248"/>
      <c r="D9" s="245"/>
      <c r="E9" s="245"/>
      <c r="F9" s="245"/>
      <c r="G9" s="245"/>
      <c r="H9" s="246"/>
      <c r="I9" s="246"/>
      <c r="J9" s="246"/>
      <c r="K9" s="245"/>
      <c r="L9" s="246"/>
      <c r="M9" s="245"/>
      <c r="N9" s="245"/>
      <c r="O9" s="245"/>
      <c r="P9" s="245"/>
      <c r="Q9" s="245"/>
      <c r="R9" s="2560" t="s">
        <v>565</v>
      </c>
      <c r="S9" s="2561"/>
      <c r="U9" s="2558" t="s">
        <v>635</v>
      </c>
      <c r="V9" s="2559"/>
      <c r="W9" s="424"/>
    </row>
    <row r="10" spans="1:25" ht="15">
      <c r="B10" s="261"/>
      <c r="C10" s="248"/>
      <c r="D10" s="273"/>
      <c r="E10" s="273" t="s">
        <v>634</v>
      </c>
      <c r="F10" s="245"/>
      <c r="G10" s="245"/>
      <c r="H10" s="246"/>
      <c r="I10" s="246"/>
      <c r="J10" s="246"/>
      <c r="K10" s="245"/>
      <c r="L10" s="246"/>
      <c r="M10" s="245"/>
      <c r="N10" s="245"/>
      <c r="O10" s="245"/>
      <c r="P10" s="245"/>
      <c r="Q10" s="245"/>
      <c r="R10" s="420"/>
      <c r="S10" s="423" t="s">
        <v>20</v>
      </c>
      <c r="T10" s="422"/>
      <c r="U10" s="422"/>
      <c r="V10" s="421" t="s">
        <v>20</v>
      </c>
      <c r="W10" s="229"/>
    </row>
    <row r="11" spans="1:25">
      <c r="B11" s="261"/>
      <c r="C11" s="248"/>
      <c r="D11" s="245"/>
      <c r="E11" s="245"/>
      <c r="F11" s="245"/>
      <c r="G11" s="245"/>
      <c r="H11" s="246"/>
      <c r="I11" s="246"/>
      <c r="J11" s="246"/>
      <c r="K11" s="245"/>
      <c r="L11" s="246"/>
      <c r="M11" s="245"/>
      <c r="N11" s="245"/>
      <c r="O11" s="245"/>
      <c r="P11" s="245"/>
      <c r="Q11" s="245"/>
      <c r="R11" s="420"/>
      <c r="S11" s="419"/>
      <c r="V11" s="238"/>
      <c r="W11" s="229"/>
    </row>
    <row r="12" spans="1:25">
      <c r="B12" s="261"/>
      <c r="C12" s="248"/>
      <c r="D12" s="406" t="s">
        <v>633</v>
      </c>
      <c r="E12" s="245"/>
      <c r="F12" s="245"/>
      <c r="G12" s="245"/>
      <c r="H12" s="246"/>
      <c r="I12" s="246"/>
      <c r="J12" s="246"/>
      <c r="K12" s="245"/>
      <c r="L12" s="246"/>
      <c r="M12" s="255"/>
      <c r="N12" s="255"/>
      <c r="O12" s="255"/>
      <c r="P12" s="255"/>
      <c r="Q12" s="255"/>
      <c r="R12" s="253"/>
      <c r="S12" s="264"/>
      <c r="T12" s="240"/>
      <c r="U12" s="240"/>
      <c r="V12" s="399"/>
      <c r="W12" s="229"/>
    </row>
    <row r="13" spans="1:25">
      <c r="B13" s="261"/>
      <c r="C13" s="248"/>
      <c r="D13" s="245"/>
      <c r="E13" s="245"/>
      <c r="F13" s="245"/>
      <c r="G13" s="245"/>
      <c r="H13" s="246"/>
      <c r="I13" s="246"/>
      <c r="J13" s="246"/>
      <c r="K13" s="245"/>
      <c r="L13" s="246"/>
      <c r="M13" s="255"/>
      <c r="N13" s="255"/>
      <c r="O13" s="255"/>
      <c r="P13" s="255"/>
      <c r="Q13" s="255"/>
      <c r="R13" s="253"/>
      <c r="S13" s="240"/>
      <c r="T13" s="240"/>
      <c r="U13" s="240"/>
      <c r="V13" s="399"/>
      <c r="W13" s="229"/>
      <c r="X13" s="379"/>
      <c r="Y13" s="379"/>
    </row>
    <row r="14" spans="1:25">
      <c r="B14" s="261"/>
      <c r="C14" s="248"/>
      <c r="D14" s="229" t="s">
        <v>592</v>
      </c>
      <c r="E14" s="245"/>
      <c r="F14" s="245"/>
      <c r="G14" s="245"/>
      <c r="H14" s="246"/>
      <c r="I14" s="246"/>
      <c r="J14" s="246"/>
      <c r="K14" s="245"/>
      <c r="L14" s="246"/>
      <c r="M14" s="255"/>
      <c r="N14" s="255"/>
      <c r="O14" s="255"/>
      <c r="P14" s="255"/>
      <c r="Q14" s="255"/>
      <c r="R14" s="253"/>
      <c r="S14" s="418"/>
      <c r="T14" s="240"/>
      <c r="U14" s="397"/>
      <c r="V14" s="402">
        <f>S14</f>
        <v>0</v>
      </c>
      <c r="W14" s="229"/>
      <c r="X14" s="379"/>
      <c r="Y14" s="379"/>
    </row>
    <row r="15" spans="1:25">
      <c r="B15" s="261"/>
      <c r="C15" s="248"/>
      <c r="D15" s="229"/>
      <c r="E15" s="245"/>
      <c r="F15" s="245"/>
      <c r="G15" s="245"/>
      <c r="H15" s="246"/>
      <c r="I15" s="246"/>
      <c r="J15" s="246"/>
      <c r="K15" s="245"/>
      <c r="L15" s="246"/>
      <c r="M15" s="255"/>
      <c r="N15" s="255"/>
      <c r="O15" s="255"/>
      <c r="P15" s="255"/>
      <c r="Q15" s="255"/>
      <c r="R15" s="253"/>
      <c r="S15" s="253"/>
      <c r="T15" s="240"/>
      <c r="U15" s="397"/>
      <c r="V15" s="407"/>
      <c r="W15" s="229"/>
      <c r="X15" s="379"/>
      <c r="Y15" s="379"/>
    </row>
    <row r="16" spans="1:25">
      <c r="B16" s="261"/>
      <c r="C16" s="248"/>
      <c r="D16" s="229" t="s">
        <v>175</v>
      </c>
      <c r="E16" s="245"/>
      <c r="F16" s="245"/>
      <c r="G16" s="245"/>
      <c r="H16" s="246"/>
      <c r="I16" s="246"/>
      <c r="J16" s="246"/>
      <c r="K16" s="245"/>
      <c r="L16" s="246"/>
      <c r="M16" s="255"/>
      <c r="N16" s="255"/>
      <c r="O16" s="255"/>
      <c r="P16" s="255"/>
      <c r="Q16" s="255"/>
      <c r="R16" s="264"/>
      <c r="S16" s="240"/>
      <c r="T16" s="240"/>
      <c r="U16" s="240"/>
      <c r="V16" s="396"/>
      <c r="W16" s="229"/>
      <c r="X16" s="379"/>
      <c r="Y16" s="379"/>
    </row>
    <row r="17" spans="2:25">
      <c r="B17" s="261"/>
      <c r="C17" s="248"/>
      <c r="D17" s="245"/>
      <c r="E17" s="245"/>
      <c r="F17" s="229" t="s">
        <v>632</v>
      </c>
      <c r="G17" s="245"/>
      <c r="H17" s="246"/>
      <c r="I17" s="246"/>
      <c r="J17" s="246"/>
      <c r="K17" s="245"/>
      <c r="L17" s="246"/>
      <c r="M17" s="255"/>
      <c r="N17" s="255"/>
      <c r="O17" s="255"/>
      <c r="P17" s="255"/>
      <c r="Q17" s="255"/>
      <c r="R17" s="401"/>
      <c r="S17" s="240"/>
      <c r="T17" s="240"/>
      <c r="U17" s="257">
        <f>R17</f>
        <v>0</v>
      </c>
      <c r="V17" s="396"/>
      <c r="W17" s="229"/>
      <c r="X17" s="379"/>
      <c r="Y17" s="379"/>
    </row>
    <row r="18" spans="2:25">
      <c r="B18" s="261"/>
      <c r="C18" s="248"/>
      <c r="D18" s="245"/>
      <c r="E18" s="245"/>
      <c r="F18" s="229" t="s">
        <v>631</v>
      </c>
      <c r="G18" s="245"/>
      <c r="H18" s="246"/>
      <c r="I18" s="246"/>
      <c r="J18" s="246"/>
      <c r="K18" s="245"/>
      <c r="L18" s="246"/>
      <c r="M18" s="255"/>
      <c r="N18" s="255"/>
      <c r="O18" s="255"/>
      <c r="P18" s="255"/>
      <c r="Q18" s="255"/>
      <c r="R18" s="401"/>
      <c r="S18" s="240"/>
      <c r="T18" s="240"/>
      <c r="U18" s="415">
        <f>R18</f>
        <v>0</v>
      </c>
      <c r="V18" s="396"/>
      <c r="W18" s="229"/>
      <c r="X18" s="379"/>
      <c r="Y18" s="379"/>
    </row>
    <row r="19" spans="2:25">
      <c r="B19" s="261"/>
      <c r="C19" s="248"/>
      <c r="D19" s="245"/>
      <c r="E19" s="245"/>
      <c r="F19" s="229" t="s">
        <v>630</v>
      </c>
      <c r="G19" s="245"/>
      <c r="H19" s="246"/>
      <c r="I19" s="246"/>
      <c r="J19" s="246"/>
      <c r="K19" s="245"/>
      <c r="L19" s="246"/>
      <c r="M19" s="255"/>
      <c r="N19" s="255"/>
      <c r="O19" s="255"/>
      <c r="P19" s="255"/>
      <c r="Q19" s="255"/>
      <c r="R19" s="401"/>
      <c r="S19" s="240"/>
      <c r="T19" s="240"/>
      <c r="U19" s="415">
        <v>0</v>
      </c>
      <c r="V19" s="417" t="s">
        <v>561</v>
      </c>
      <c r="W19" s="229"/>
      <c r="X19" s="379"/>
      <c r="Y19" s="379"/>
    </row>
    <row r="20" spans="2:25">
      <c r="B20" s="261"/>
      <c r="C20" s="248"/>
      <c r="D20" s="245"/>
      <c r="E20" s="229" t="s">
        <v>629</v>
      </c>
      <c r="F20" s="245"/>
      <c r="G20" s="245"/>
      <c r="H20" s="246"/>
      <c r="I20" s="246"/>
      <c r="J20" s="246"/>
      <c r="K20" s="245"/>
      <c r="L20" s="246"/>
      <c r="M20" s="255"/>
      <c r="N20" s="255"/>
      <c r="O20" s="255"/>
      <c r="P20" s="255"/>
      <c r="Q20" s="255"/>
      <c r="R20" s="253"/>
      <c r="S20" s="405">
        <f>SUM(R17:R19)</f>
        <v>0</v>
      </c>
      <c r="T20" s="240"/>
      <c r="U20" s="397"/>
      <c r="V20" s="416">
        <f>+U17+U18+U19</f>
        <v>0</v>
      </c>
      <c r="W20" s="229"/>
      <c r="X20" s="379"/>
      <c r="Y20" s="379"/>
    </row>
    <row r="21" spans="2:25">
      <c r="B21" s="261"/>
      <c r="C21" s="248"/>
      <c r="D21" s="245"/>
      <c r="E21" s="229" t="s">
        <v>628</v>
      </c>
      <c r="F21" s="245"/>
      <c r="G21" s="245"/>
      <c r="H21" s="246"/>
      <c r="I21" s="246"/>
      <c r="J21" s="246"/>
      <c r="K21" s="245"/>
      <c r="L21" s="246"/>
      <c r="M21" s="255"/>
      <c r="N21" s="255"/>
      <c r="O21" s="255"/>
      <c r="P21" s="255"/>
      <c r="Q21" s="255"/>
      <c r="R21" s="253"/>
      <c r="S21" s="257">
        <v>0</v>
      </c>
      <c r="T21" s="240"/>
      <c r="U21" s="397"/>
      <c r="V21" s="416">
        <f>S21</f>
        <v>0</v>
      </c>
      <c r="W21" s="229"/>
      <c r="X21" s="379"/>
      <c r="Y21" s="379"/>
    </row>
    <row r="22" spans="2:25">
      <c r="B22" s="261"/>
      <c r="C22" s="248"/>
      <c r="D22" s="245"/>
      <c r="E22" s="229"/>
      <c r="F22" s="229" t="s">
        <v>627</v>
      </c>
      <c r="G22" s="245"/>
      <c r="H22" s="246"/>
      <c r="I22" s="246"/>
      <c r="J22" s="246"/>
      <c r="K22" s="245"/>
      <c r="L22" s="246"/>
      <c r="M22" s="255"/>
      <c r="N22" s="255"/>
      <c r="O22" s="255"/>
      <c r="P22" s="255"/>
      <c r="Q22" s="255"/>
      <c r="R22" s="401"/>
      <c r="S22" s="240"/>
      <c r="T22" s="240"/>
      <c r="U22" s="415">
        <v>0</v>
      </c>
      <c r="V22" s="414" t="s">
        <v>558</v>
      </c>
      <c r="W22" s="229"/>
      <c r="X22" s="379"/>
      <c r="Y22" s="379"/>
    </row>
    <row r="23" spans="2:25">
      <c r="B23" s="261"/>
      <c r="C23" s="248"/>
      <c r="D23" s="245"/>
      <c r="E23" s="229"/>
      <c r="F23" s="229" t="s">
        <v>626</v>
      </c>
      <c r="G23" s="245"/>
      <c r="H23" s="246"/>
      <c r="I23" s="246"/>
      <c r="J23" s="246"/>
      <c r="K23" s="245"/>
      <c r="L23" s="246"/>
      <c r="M23" s="255"/>
      <c r="N23" s="255"/>
      <c r="O23" s="255"/>
      <c r="P23" s="255"/>
      <c r="Q23" s="255"/>
      <c r="R23" s="401"/>
      <c r="S23" s="240"/>
      <c r="T23" s="240"/>
      <c r="U23" s="392">
        <v>0</v>
      </c>
      <c r="V23" s="414" t="s">
        <v>538</v>
      </c>
      <c r="W23" s="229"/>
      <c r="X23" s="379"/>
      <c r="Y23" s="379"/>
    </row>
    <row r="24" spans="2:25">
      <c r="B24" s="261"/>
      <c r="C24" s="248"/>
      <c r="D24" s="245"/>
      <c r="E24" s="229" t="s">
        <v>625</v>
      </c>
      <c r="G24" s="245"/>
      <c r="H24" s="246"/>
      <c r="I24" s="246"/>
      <c r="J24" s="246"/>
      <c r="K24" s="245"/>
      <c r="L24" s="246"/>
      <c r="M24" s="255"/>
      <c r="N24" s="255"/>
      <c r="O24" s="255"/>
      <c r="P24" s="255"/>
      <c r="Q24" s="255"/>
      <c r="R24" s="253"/>
      <c r="S24" s="405">
        <f>R22+R23</f>
        <v>0</v>
      </c>
      <c r="T24" s="240"/>
      <c r="U24" s="413"/>
      <c r="V24" s="391">
        <f>U22+U23</f>
        <v>0</v>
      </c>
      <c r="W24" s="288"/>
      <c r="X24" s="379"/>
      <c r="Y24" s="379"/>
    </row>
    <row r="25" spans="2:25">
      <c r="B25" s="261"/>
      <c r="C25" s="248"/>
      <c r="D25" s="245"/>
      <c r="E25" s="229" t="s">
        <v>624</v>
      </c>
      <c r="F25" s="245"/>
      <c r="G25" s="245"/>
      <c r="H25" s="246"/>
      <c r="I25" s="246"/>
      <c r="J25" s="246"/>
      <c r="K25" s="245"/>
      <c r="L25" s="246"/>
      <c r="M25" s="255"/>
      <c r="N25" s="255"/>
      <c r="O25" s="255"/>
      <c r="P25" s="255"/>
      <c r="Q25" s="255"/>
      <c r="R25" s="253"/>
      <c r="S25" s="257">
        <v>0</v>
      </c>
      <c r="T25" s="240"/>
      <c r="U25" s="397"/>
      <c r="V25" s="391">
        <f>S25</f>
        <v>0</v>
      </c>
      <c r="W25" s="229"/>
      <c r="X25" s="379"/>
      <c r="Y25" s="379"/>
    </row>
    <row r="26" spans="2:25">
      <c r="B26" s="261"/>
      <c r="C26" s="248"/>
      <c r="D26" s="245"/>
      <c r="E26" s="245"/>
      <c r="F26" s="229" t="s">
        <v>615</v>
      </c>
      <c r="G26" s="245"/>
      <c r="H26" s="246"/>
      <c r="I26" s="246"/>
      <c r="J26" s="246"/>
      <c r="K26" s="245"/>
      <c r="L26" s="246"/>
      <c r="M26" s="255"/>
      <c r="N26" s="255"/>
      <c r="O26" s="255"/>
      <c r="P26" s="255"/>
      <c r="Q26" s="255"/>
      <c r="R26" s="401"/>
      <c r="S26" s="264"/>
      <c r="T26" s="240"/>
      <c r="U26" s="397"/>
      <c r="V26" s="396"/>
      <c r="W26" s="229"/>
      <c r="X26" s="379"/>
      <c r="Y26" s="379"/>
    </row>
    <row r="27" spans="2:25">
      <c r="B27" s="261"/>
      <c r="C27" s="248"/>
      <c r="D27" s="245"/>
      <c r="E27" s="245"/>
      <c r="F27" s="229" t="s">
        <v>614</v>
      </c>
      <c r="G27" s="245"/>
      <c r="H27" s="246"/>
      <c r="I27" s="246"/>
      <c r="J27" s="246"/>
      <c r="K27" s="245"/>
      <c r="L27" s="246"/>
      <c r="M27" s="255"/>
      <c r="N27" s="255"/>
      <c r="O27" s="255"/>
      <c r="P27" s="255"/>
      <c r="Q27" s="255"/>
      <c r="R27" s="257">
        <v>0</v>
      </c>
      <c r="S27" s="264"/>
      <c r="T27" s="240"/>
      <c r="U27" s="397"/>
      <c r="V27" s="396"/>
      <c r="W27" s="229"/>
      <c r="X27" s="379"/>
      <c r="Y27" s="379"/>
    </row>
    <row r="28" spans="2:25">
      <c r="B28" s="261"/>
      <c r="C28" s="248"/>
      <c r="D28" s="245"/>
      <c r="E28" s="229" t="s">
        <v>600</v>
      </c>
      <c r="F28" s="245"/>
      <c r="G28" s="245"/>
      <c r="H28" s="246"/>
      <c r="I28" s="246"/>
      <c r="J28" s="246"/>
      <c r="K28" s="245"/>
      <c r="L28" s="246"/>
      <c r="M28" s="255"/>
      <c r="N28" s="255"/>
      <c r="O28" s="255"/>
      <c r="P28" s="255"/>
      <c r="Q28" s="255"/>
      <c r="R28" s="253"/>
      <c r="S28" s="405">
        <f>R26+R27</f>
        <v>0</v>
      </c>
      <c r="T28" s="240"/>
      <c r="U28" s="397"/>
      <c r="V28" s="257">
        <f>-'1.5 Net Debt 1'!R285</f>
        <v>0</v>
      </c>
      <c r="W28" s="404" t="s">
        <v>523</v>
      </c>
      <c r="X28" s="379"/>
      <c r="Y28" s="379"/>
    </row>
    <row r="29" spans="2:25">
      <c r="B29" s="261"/>
      <c r="C29" s="248"/>
      <c r="D29" s="229" t="s">
        <v>623</v>
      </c>
      <c r="E29" s="245"/>
      <c r="F29" s="245"/>
      <c r="G29" s="245"/>
      <c r="H29" s="246"/>
      <c r="I29" s="246"/>
      <c r="J29" s="246"/>
      <c r="K29" s="245"/>
      <c r="L29" s="246"/>
      <c r="M29" s="255"/>
      <c r="N29" s="255"/>
      <c r="O29" s="255"/>
      <c r="P29" s="255"/>
      <c r="Q29" s="255"/>
      <c r="R29" s="253"/>
      <c r="S29" s="403">
        <f>SUM(S20:S28)</f>
        <v>0</v>
      </c>
      <c r="T29" s="240"/>
      <c r="U29" s="397"/>
      <c r="V29" s="402">
        <f>SUM(V20:V28)</f>
        <v>0</v>
      </c>
      <c r="W29" s="229"/>
      <c r="X29" s="379"/>
      <c r="Y29" s="379"/>
    </row>
    <row r="30" spans="2:25">
      <c r="B30" s="261"/>
      <c r="C30" s="248"/>
      <c r="D30" s="245"/>
      <c r="E30" s="245"/>
      <c r="F30" s="245"/>
      <c r="G30" s="245"/>
      <c r="H30" s="246"/>
      <c r="I30" s="246"/>
      <c r="J30" s="246"/>
      <c r="K30" s="245"/>
      <c r="L30" s="246"/>
      <c r="M30" s="255"/>
      <c r="N30" s="255"/>
      <c r="O30" s="255"/>
      <c r="P30" s="255"/>
      <c r="Q30" s="255"/>
      <c r="R30" s="253"/>
      <c r="S30" s="409"/>
      <c r="T30" s="240"/>
      <c r="U30" s="397"/>
      <c r="V30" s="408"/>
      <c r="W30" s="229"/>
      <c r="X30" s="379"/>
      <c r="Y30" s="379"/>
    </row>
    <row r="31" spans="2:25">
      <c r="B31" s="261"/>
      <c r="C31" s="248"/>
      <c r="D31" s="229" t="s">
        <v>597</v>
      </c>
      <c r="E31" s="245"/>
      <c r="F31" s="245"/>
      <c r="G31" s="245"/>
      <c r="H31" s="246"/>
      <c r="I31" s="246"/>
      <c r="J31" s="246"/>
      <c r="K31" s="245"/>
      <c r="L31" s="246"/>
      <c r="M31" s="255"/>
      <c r="N31" s="255"/>
      <c r="O31" s="255"/>
      <c r="P31" s="255"/>
      <c r="Q31" s="255"/>
      <c r="R31" s="253"/>
      <c r="S31" s="253"/>
      <c r="T31" s="240"/>
      <c r="U31" s="397"/>
      <c r="V31" s="407"/>
      <c r="W31" s="229"/>
      <c r="X31" s="379"/>
      <c r="Y31" s="379"/>
    </row>
    <row r="32" spans="2:25">
      <c r="B32" s="261"/>
      <c r="C32" s="248"/>
      <c r="D32" s="245"/>
      <c r="E32" s="229" t="s">
        <v>517</v>
      </c>
      <c r="F32" s="245"/>
      <c r="G32" s="245"/>
      <c r="H32" s="246"/>
      <c r="I32" s="246"/>
      <c r="J32" s="246"/>
      <c r="K32" s="245"/>
      <c r="L32" s="246"/>
      <c r="M32" s="255"/>
      <c r="N32" s="255"/>
      <c r="O32" s="255"/>
      <c r="P32" s="255"/>
      <c r="Q32" s="255"/>
      <c r="R32" s="253"/>
      <c r="S32" s="401"/>
      <c r="T32" s="240"/>
      <c r="U32" s="397"/>
      <c r="V32" s="396"/>
      <c r="W32" s="229"/>
      <c r="X32" s="379"/>
      <c r="Y32" s="379"/>
    </row>
    <row r="33" spans="2:25">
      <c r="B33" s="261"/>
      <c r="C33" s="248"/>
      <c r="D33" s="245"/>
      <c r="E33" s="229" t="s">
        <v>596</v>
      </c>
      <c r="F33" s="245"/>
      <c r="G33" s="245"/>
      <c r="H33" s="246"/>
      <c r="I33" s="246"/>
      <c r="J33" s="246"/>
      <c r="K33" s="245"/>
      <c r="L33" s="246"/>
      <c r="M33" s="255"/>
      <c r="N33" s="255"/>
      <c r="O33" s="255"/>
      <c r="P33" s="255"/>
      <c r="Q33" s="255"/>
      <c r="R33" s="253"/>
      <c r="S33" s="401"/>
      <c r="T33" s="240"/>
      <c r="U33" s="397"/>
      <c r="V33" s="396"/>
      <c r="W33" s="229"/>
      <c r="X33" s="379"/>
      <c r="Y33" s="379"/>
    </row>
    <row r="34" spans="2:25">
      <c r="B34" s="261"/>
      <c r="C34" s="248"/>
      <c r="D34" s="245"/>
      <c r="E34" s="229" t="s">
        <v>595</v>
      </c>
      <c r="F34" s="245"/>
      <c r="G34" s="245"/>
      <c r="H34" s="246"/>
      <c r="I34" s="246"/>
      <c r="J34" s="246"/>
      <c r="K34" s="245"/>
      <c r="L34" s="246"/>
      <c r="M34" s="255"/>
      <c r="N34" s="255"/>
      <c r="O34" s="255"/>
      <c r="P34" s="255"/>
      <c r="Q34" s="255"/>
      <c r="R34" s="253"/>
      <c r="S34" s="401"/>
      <c r="T34" s="240"/>
      <c r="U34" s="397"/>
      <c r="V34" s="396"/>
      <c r="W34" s="229"/>
      <c r="X34" s="379"/>
      <c r="Y34" s="379"/>
    </row>
    <row r="35" spans="2:25">
      <c r="B35" s="261"/>
      <c r="C35" s="248"/>
      <c r="D35" s="245"/>
      <c r="E35" s="288" t="s">
        <v>611</v>
      </c>
      <c r="F35" s="245"/>
      <c r="G35" s="245"/>
      <c r="H35" s="246"/>
      <c r="I35" s="246"/>
      <c r="J35" s="246"/>
      <c r="K35" s="245"/>
      <c r="L35" s="246"/>
      <c r="M35" s="255"/>
      <c r="N35" s="255"/>
      <c r="O35" s="255"/>
      <c r="P35" s="255"/>
      <c r="Q35" s="255"/>
      <c r="R35" s="253"/>
      <c r="S35" s="401"/>
      <c r="T35" s="240"/>
      <c r="U35" s="397"/>
      <c r="V35" s="396"/>
      <c r="W35" s="229"/>
      <c r="X35" s="379"/>
      <c r="Y35" s="379"/>
    </row>
    <row r="36" spans="2:25">
      <c r="B36" s="261"/>
      <c r="C36" s="248"/>
      <c r="D36" s="245"/>
      <c r="E36" s="288" t="s">
        <v>594</v>
      </c>
      <c r="F36" s="245"/>
      <c r="G36" s="245"/>
      <c r="H36" s="246"/>
      <c r="I36" s="246"/>
      <c r="J36" s="246"/>
      <c r="K36" s="245"/>
      <c r="L36" s="246"/>
      <c r="M36" s="255"/>
      <c r="N36" s="255"/>
      <c r="O36" s="255"/>
      <c r="P36" s="255"/>
      <c r="Q36" s="255"/>
      <c r="R36" s="253"/>
      <c r="S36" s="401"/>
      <c r="T36" s="240"/>
      <c r="U36" s="397"/>
      <c r="V36" s="396"/>
      <c r="W36" s="229"/>
      <c r="X36" s="379"/>
      <c r="Y36" s="379"/>
    </row>
    <row r="37" spans="2:25">
      <c r="B37" s="261"/>
      <c r="C37" s="248"/>
      <c r="D37" s="229" t="s">
        <v>586</v>
      </c>
      <c r="E37" s="245"/>
      <c r="F37" s="245"/>
      <c r="G37" s="245"/>
      <c r="H37" s="246"/>
      <c r="I37" s="246"/>
      <c r="J37" s="246"/>
      <c r="K37" s="245"/>
      <c r="L37" s="246"/>
      <c r="M37" s="255"/>
      <c r="N37" s="255"/>
      <c r="O37" s="255"/>
      <c r="P37" s="255"/>
      <c r="Q37" s="255"/>
      <c r="R37" s="253"/>
      <c r="S37" s="400">
        <f>SUM(S32:S36)</f>
        <v>0</v>
      </c>
      <c r="T37" s="240"/>
      <c r="U37" s="397"/>
      <c r="V37" s="396"/>
      <c r="W37" s="229"/>
      <c r="X37" s="379"/>
      <c r="Y37" s="379"/>
    </row>
    <row r="38" spans="2:25">
      <c r="B38" s="261"/>
      <c r="C38" s="248"/>
      <c r="D38" s="245"/>
      <c r="E38" s="245"/>
      <c r="F38" s="245"/>
      <c r="G38" s="245"/>
      <c r="H38" s="246"/>
      <c r="I38" s="246"/>
      <c r="J38" s="246"/>
      <c r="K38" s="245"/>
      <c r="L38" s="246"/>
      <c r="M38" s="255"/>
      <c r="N38" s="255"/>
      <c r="O38" s="255"/>
      <c r="P38" s="255"/>
      <c r="Q38" s="255"/>
      <c r="R38" s="253"/>
      <c r="S38" s="264"/>
      <c r="T38" s="240"/>
      <c r="U38" s="397"/>
      <c r="V38" s="396"/>
      <c r="W38" s="229"/>
      <c r="X38" s="379"/>
      <c r="Y38" s="379"/>
    </row>
    <row r="39" spans="2:25">
      <c r="B39" s="261"/>
      <c r="C39" s="248"/>
      <c r="D39" s="245"/>
      <c r="E39" s="245"/>
      <c r="F39" s="245"/>
      <c r="G39" s="245"/>
      <c r="H39" s="246"/>
      <c r="I39" s="246"/>
      <c r="J39" s="246"/>
      <c r="K39" s="245"/>
      <c r="L39" s="246"/>
      <c r="M39" s="255"/>
      <c r="N39" s="255"/>
      <c r="O39" s="255"/>
      <c r="P39" s="255"/>
      <c r="Q39" s="255"/>
      <c r="R39" s="253"/>
      <c r="S39" s="264"/>
      <c r="T39" s="240"/>
      <c r="U39" s="397"/>
      <c r="V39" s="396"/>
      <c r="W39" s="229"/>
      <c r="X39" s="379"/>
      <c r="Y39" s="379"/>
    </row>
    <row r="40" spans="2:25">
      <c r="B40" s="261"/>
      <c r="C40" s="248"/>
      <c r="D40" s="406" t="s">
        <v>622</v>
      </c>
      <c r="E40" s="245"/>
      <c r="F40" s="245"/>
      <c r="G40" s="245"/>
      <c r="H40" s="246"/>
      <c r="I40" s="246"/>
      <c r="J40" s="246"/>
      <c r="K40" s="245"/>
      <c r="L40" s="246"/>
      <c r="M40" s="255"/>
      <c r="N40" s="255"/>
      <c r="O40" s="255"/>
      <c r="P40" s="255"/>
      <c r="Q40" s="255"/>
      <c r="R40" s="253"/>
      <c r="S40" s="264"/>
      <c r="T40" s="240"/>
      <c r="U40" s="397"/>
      <c r="V40" s="396"/>
      <c r="W40" s="229"/>
      <c r="X40" s="379"/>
      <c r="Y40" s="379"/>
    </row>
    <row r="41" spans="2:25">
      <c r="B41" s="261"/>
      <c r="C41" s="248"/>
      <c r="D41" s="229" t="s">
        <v>175</v>
      </c>
      <c r="E41" s="245"/>
      <c r="F41" s="245"/>
      <c r="G41" s="245"/>
      <c r="H41" s="246"/>
      <c r="I41" s="246"/>
      <c r="J41" s="246"/>
      <c r="K41" s="245"/>
      <c r="L41" s="246"/>
      <c r="M41" s="255"/>
      <c r="N41" s="255"/>
      <c r="O41" s="255"/>
      <c r="P41" s="255"/>
      <c r="Q41" s="255"/>
      <c r="R41" s="253"/>
      <c r="S41" s="264"/>
      <c r="T41" s="240"/>
      <c r="U41" s="397"/>
      <c r="V41" s="407"/>
      <c r="W41" s="229"/>
      <c r="X41" s="379"/>
      <c r="Y41" s="379"/>
    </row>
    <row r="42" spans="2:25">
      <c r="B42" s="261"/>
      <c r="C42" s="248"/>
      <c r="D42" s="245"/>
      <c r="E42" s="229" t="s">
        <v>621</v>
      </c>
      <c r="F42" s="245"/>
      <c r="G42" s="245"/>
      <c r="H42" s="246"/>
      <c r="I42" s="246"/>
      <c r="J42" s="246"/>
      <c r="K42" s="245"/>
      <c r="L42" s="246"/>
      <c r="M42" s="255"/>
      <c r="N42" s="255"/>
      <c r="O42" s="255"/>
      <c r="P42" s="255"/>
      <c r="Q42" s="255"/>
      <c r="R42" s="253"/>
      <c r="S42" s="401"/>
      <c r="T42" s="240"/>
      <c r="U42" s="397"/>
      <c r="V42" s="412">
        <f>-'1.5 Net Debt 1'!R153</f>
        <v>0</v>
      </c>
      <c r="W42" s="404" t="s">
        <v>559</v>
      </c>
      <c r="X42" s="379"/>
      <c r="Y42" s="379"/>
    </row>
    <row r="43" spans="2:25">
      <c r="B43" s="261"/>
      <c r="C43" s="248"/>
      <c r="D43" s="245"/>
      <c r="E43" s="229"/>
      <c r="F43" s="229" t="s">
        <v>620</v>
      </c>
      <c r="G43" s="245"/>
      <c r="H43" s="246"/>
      <c r="I43" s="246"/>
      <c r="J43" s="246"/>
      <c r="K43" s="245"/>
      <c r="L43" s="246"/>
      <c r="M43" s="255"/>
      <c r="N43" s="255"/>
      <c r="O43" s="255"/>
      <c r="P43" s="255"/>
      <c r="Q43" s="255"/>
      <c r="R43" s="401"/>
      <c r="S43" s="240"/>
      <c r="T43" s="240"/>
      <c r="U43" s="405">
        <f>-'1.5 Net Debt 1'!R213</f>
        <v>0</v>
      </c>
      <c r="V43" s="404" t="s">
        <v>556</v>
      </c>
      <c r="W43" s="288"/>
      <c r="X43" s="379"/>
      <c r="Y43" s="379"/>
    </row>
    <row r="44" spans="2:25">
      <c r="B44" s="261"/>
      <c r="C44" s="248"/>
      <c r="D44" s="245"/>
      <c r="E44" s="229"/>
      <c r="F44" s="229" t="s">
        <v>619</v>
      </c>
      <c r="G44" s="245"/>
      <c r="H44" s="246"/>
      <c r="I44" s="246"/>
      <c r="J44" s="246"/>
      <c r="K44" s="245"/>
      <c r="L44" s="246"/>
      <c r="M44" s="255"/>
      <c r="N44" s="255"/>
      <c r="O44" s="255"/>
      <c r="P44" s="255"/>
      <c r="Q44" s="255"/>
      <c r="R44" s="401"/>
      <c r="S44" s="240"/>
      <c r="T44" s="240"/>
      <c r="U44" s="405">
        <f>-'1.5 Net Debt 1'!R267</f>
        <v>0</v>
      </c>
      <c r="V44" s="404" t="s">
        <v>535</v>
      </c>
      <c r="W44" s="288"/>
      <c r="X44" s="379"/>
      <c r="Y44" s="379"/>
    </row>
    <row r="45" spans="2:25">
      <c r="B45" s="261"/>
      <c r="C45" s="248"/>
      <c r="D45" s="245"/>
      <c r="E45" s="229" t="s">
        <v>618</v>
      </c>
      <c r="G45" s="245"/>
      <c r="H45" s="246"/>
      <c r="I45" s="246"/>
      <c r="J45" s="246"/>
      <c r="K45" s="245"/>
      <c r="L45" s="246"/>
      <c r="M45" s="255"/>
      <c r="N45" s="255"/>
      <c r="O45" s="255"/>
      <c r="P45" s="255"/>
      <c r="Q45" s="255"/>
      <c r="R45" s="253"/>
      <c r="S45" s="405">
        <f>+R43+R44</f>
        <v>0</v>
      </c>
      <c r="T45" s="240"/>
      <c r="U45" s="397"/>
      <c r="V45" s="391">
        <f>U43+U44</f>
        <v>0</v>
      </c>
      <c r="W45" s="404" t="s">
        <v>617</v>
      </c>
      <c r="X45" s="379"/>
      <c r="Y45" s="379"/>
    </row>
    <row r="46" spans="2:25">
      <c r="B46" s="261"/>
      <c r="C46" s="248"/>
      <c r="D46" s="245"/>
      <c r="E46" s="229" t="s">
        <v>616</v>
      </c>
      <c r="F46" s="245"/>
      <c r="G46" s="245"/>
      <c r="H46" s="246"/>
      <c r="I46" s="246"/>
      <c r="J46" s="246"/>
      <c r="K46" s="245"/>
      <c r="L46" s="246"/>
      <c r="M46" s="255"/>
      <c r="N46" s="255"/>
      <c r="O46" s="255"/>
      <c r="P46" s="255"/>
      <c r="Q46" s="255"/>
      <c r="R46" s="253"/>
      <c r="S46" s="405">
        <v>0</v>
      </c>
      <c r="T46" s="240"/>
      <c r="U46" s="397"/>
      <c r="V46" s="391">
        <f>S46</f>
        <v>0</v>
      </c>
      <c r="W46" s="229"/>
      <c r="X46" s="379"/>
      <c r="Y46" s="379"/>
    </row>
    <row r="47" spans="2:25">
      <c r="B47" s="261"/>
      <c r="C47" s="248"/>
      <c r="D47" s="245"/>
      <c r="E47" s="245"/>
      <c r="F47" s="229" t="s">
        <v>615</v>
      </c>
      <c r="G47" s="245"/>
      <c r="H47" s="246"/>
      <c r="I47" s="246"/>
      <c r="J47" s="246"/>
      <c r="K47" s="245"/>
      <c r="L47" s="246"/>
      <c r="M47" s="255"/>
      <c r="N47" s="255"/>
      <c r="O47" s="255"/>
      <c r="P47" s="255"/>
      <c r="Q47" s="255"/>
      <c r="R47" s="401"/>
      <c r="S47" s="264"/>
      <c r="T47" s="240"/>
      <c r="U47" s="240"/>
      <c r="V47" s="396"/>
      <c r="W47" s="229"/>
      <c r="X47" s="379"/>
      <c r="Y47" s="379"/>
    </row>
    <row r="48" spans="2:25">
      <c r="B48" s="261"/>
      <c r="C48" s="248"/>
      <c r="D48" s="245"/>
      <c r="E48" s="245"/>
      <c r="F48" s="229" t="s">
        <v>614</v>
      </c>
      <c r="G48" s="245"/>
      <c r="H48" s="246"/>
      <c r="I48" s="246"/>
      <c r="J48" s="246"/>
      <c r="K48" s="245"/>
      <c r="L48" s="246"/>
      <c r="M48" s="255"/>
      <c r="N48" s="255"/>
      <c r="O48" s="255"/>
      <c r="P48" s="255"/>
      <c r="Q48" s="255"/>
      <c r="R48" s="405">
        <v>0</v>
      </c>
      <c r="S48" s="264"/>
      <c r="T48" s="240"/>
      <c r="U48" s="291"/>
      <c r="V48" s="396"/>
      <c r="W48" s="229"/>
      <c r="X48" s="379"/>
      <c r="Y48" s="379"/>
    </row>
    <row r="49" spans="2:25">
      <c r="B49" s="261"/>
      <c r="C49" s="248"/>
      <c r="D49" s="245"/>
      <c r="E49" s="229" t="s">
        <v>613</v>
      </c>
      <c r="F49" s="245"/>
      <c r="G49" s="245"/>
      <c r="H49" s="246"/>
      <c r="I49" s="246"/>
      <c r="J49" s="246"/>
      <c r="K49" s="245"/>
      <c r="L49" s="246"/>
      <c r="M49" s="255"/>
      <c r="N49" s="255"/>
      <c r="O49" s="255"/>
      <c r="P49" s="255"/>
      <c r="Q49" s="255"/>
      <c r="R49" s="253"/>
      <c r="S49" s="405">
        <f>R47+R48</f>
        <v>0</v>
      </c>
      <c r="T49" s="240"/>
      <c r="U49" s="397"/>
      <c r="V49" s="391">
        <v>0</v>
      </c>
      <c r="W49" s="404" t="s">
        <v>518</v>
      </c>
      <c r="X49" s="379"/>
      <c r="Y49" s="379"/>
    </row>
    <row r="50" spans="2:25">
      <c r="B50" s="261"/>
      <c r="C50" s="248"/>
      <c r="D50" s="229" t="s">
        <v>612</v>
      </c>
      <c r="E50" s="245"/>
      <c r="F50" s="245"/>
      <c r="G50" s="245"/>
      <c r="H50" s="246"/>
      <c r="I50" s="246"/>
      <c r="J50" s="246"/>
      <c r="K50" s="245"/>
      <c r="L50" s="246"/>
      <c r="M50" s="255"/>
      <c r="N50" s="255"/>
      <c r="O50" s="255"/>
      <c r="P50" s="255"/>
      <c r="Q50" s="255"/>
      <c r="R50" s="253"/>
      <c r="S50" s="400">
        <f>SUM(S42:S49)</f>
        <v>0</v>
      </c>
      <c r="T50" s="240"/>
      <c r="U50" s="397"/>
      <c r="V50" s="410">
        <f>SUM(V42:V49)</f>
        <v>0</v>
      </c>
      <c r="W50" s="229"/>
      <c r="X50" s="379"/>
      <c r="Y50" s="379"/>
    </row>
    <row r="51" spans="2:25">
      <c r="B51" s="261"/>
      <c r="C51" s="248"/>
      <c r="D51" s="245"/>
      <c r="E51" s="245"/>
      <c r="F51" s="245"/>
      <c r="G51" s="245"/>
      <c r="H51" s="246"/>
      <c r="I51" s="246"/>
      <c r="J51" s="246"/>
      <c r="K51" s="245"/>
      <c r="L51" s="246"/>
      <c r="M51" s="255"/>
      <c r="N51" s="255"/>
      <c r="O51" s="255"/>
      <c r="P51" s="255"/>
      <c r="Q51" s="255"/>
      <c r="R51" s="253"/>
      <c r="S51" s="264"/>
      <c r="T51" s="240"/>
      <c r="U51" s="397"/>
      <c r="V51" s="396"/>
      <c r="W51" s="229"/>
      <c r="X51" s="379"/>
      <c r="Y51" s="379"/>
    </row>
    <row r="52" spans="2:25">
      <c r="B52" s="261"/>
      <c r="C52" s="248"/>
      <c r="D52" s="229" t="s">
        <v>597</v>
      </c>
      <c r="E52" s="245"/>
      <c r="F52" s="245"/>
      <c r="G52" s="245"/>
      <c r="H52" s="246"/>
      <c r="I52" s="246"/>
      <c r="J52" s="246"/>
      <c r="K52" s="245"/>
      <c r="L52" s="246"/>
      <c r="M52" s="255"/>
      <c r="N52" s="255"/>
      <c r="O52" s="255"/>
      <c r="P52" s="255"/>
      <c r="Q52" s="255"/>
      <c r="R52" s="253"/>
      <c r="S52" s="253"/>
      <c r="T52" s="240"/>
      <c r="U52" s="397"/>
      <c r="V52" s="407"/>
      <c r="W52" s="229"/>
      <c r="X52" s="379"/>
      <c r="Y52" s="379"/>
    </row>
    <row r="53" spans="2:25">
      <c r="B53" s="261"/>
      <c r="C53" s="248"/>
      <c r="D53" s="245"/>
      <c r="E53" s="229" t="s">
        <v>517</v>
      </c>
      <c r="F53" s="245"/>
      <c r="G53" s="245"/>
      <c r="H53" s="246"/>
      <c r="I53" s="246"/>
      <c r="J53" s="246"/>
      <c r="K53" s="245"/>
      <c r="L53" s="246"/>
      <c r="M53" s="255"/>
      <c r="N53" s="255"/>
      <c r="O53" s="255"/>
      <c r="P53" s="255"/>
      <c r="Q53" s="255"/>
      <c r="R53" s="253"/>
      <c r="S53" s="401"/>
      <c r="T53" s="240"/>
      <c r="U53" s="397"/>
      <c r="V53" s="396"/>
      <c r="W53" s="229"/>
      <c r="X53" s="379"/>
      <c r="Y53" s="379"/>
    </row>
    <row r="54" spans="2:25">
      <c r="B54" s="261"/>
      <c r="C54" s="248"/>
      <c r="D54" s="245"/>
      <c r="E54" s="229" t="s">
        <v>596</v>
      </c>
      <c r="F54" s="245"/>
      <c r="G54" s="245"/>
      <c r="H54" s="246"/>
      <c r="I54" s="246"/>
      <c r="J54" s="246"/>
      <c r="K54" s="245"/>
      <c r="L54" s="246"/>
      <c r="M54" s="255"/>
      <c r="N54" s="255"/>
      <c r="O54" s="255"/>
      <c r="P54" s="255"/>
      <c r="Q54" s="255"/>
      <c r="R54" s="253"/>
      <c r="S54" s="401"/>
      <c r="T54" s="240"/>
      <c r="U54" s="397"/>
      <c r="V54" s="396"/>
      <c r="W54" s="229"/>
      <c r="X54" s="379"/>
      <c r="Y54" s="379"/>
    </row>
    <row r="55" spans="2:25">
      <c r="B55" s="261"/>
      <c r="C55" s="248"/>
      <c r="D55" s="245"/>
      <c r="E55" s="229" t="s">
        <v>595</v>
      </c>
      <c r="F55" s="245"/>
      <c r="G55" s="245"/>
      <c r="H55" s="246"/>
      <c r="I55" s="246"/>
      <c r="J55" s="246"/>
      <c r="K55" s="245"/>
      <c r="L55" s="246"/>
      <c r="M55" s="255"/>
      <c r="N55" s="255"/>
      <c r="O55" s="255"/>
      <c r="P55" s="255"/>
      <c r="Q55" s="255"/>
      <c r="R55" s="253"/>
      <c r="S55" s="401"/>
      <c r="T55" s="240"/>
      <c r="U55" s="397"/>
      <c r="V55" s="396"/>
      <c r="W55" s="229"/>
      <c r="X55" s="379"/>
      <c r="Y55" s="379"/>
    </row>
    <row r="56" spans="2:25">
      <c r="B56" s="261"/>
      <c r="C56" s="248"/>
      <c r="D56" s="245"/>
      <c r="E56" s="288" t="s">
        <v>611</v>
      </c>
      <c r="F56" s="245"/>
      <c r="G56" s="245"/>
      <c r="H56" s="246"/>
      <c r="I56" s="246"/>
      <c r="J56" s="246"/>
      <c r="K56" s="245"/>
      <c r="L56" s="246"/>
      <c r="M56" s="255"/>
      <c r="N56" s="255"/>
      <c r="O56" s="255"/>
      <c r="P56" s="255"/>
      <c r="Q56" s="255"/>
      <c r="R56" s="253"/>
      <c r="S56" s="401"/>
      <c r="T56" s="240"/>
      <c r="U56" s="397"/>
      <c r="V56" s="396"/>
      <c r="W56" s="229"/>
      <c r="X56" s="379"/>
      <c r="Y56" s="379"/>
    </row>
    <row r="57" spans="2:25">
      <c r="B57" s="261"/>
      <c r="C57" s="248"/>
      <c r="D57" s="245"/>
      <c r="E57" s="288" t="s">
        <v>594</v>
      </c>
      <c r="F57" s="245"/>
      <c r="G57" s="245"/>
      <c r="H57" s="246"/>
      <c r="I57" s="246"/>
      <c r="J57" s="246"/>
      <c r="K57" s="245"/>
      <c r="L57" s="246"/>
      <c r="M57" s="255"/>
      <c r="N57" s="255"/>
      <c r="O57" s="255"/>
      <c r="P57" s="255"/>
      <c r="Q57" s="255"/>
      <c r="R57" s="253"/>
      <c r="S57" s="401"/>
      <c r="T57" s="240"/>
      <c r="U57" s="397"/>
      <c r="V57" s="396"/>
      <c r="W57" s="229"/>
      <c r="X57" s="379"/>
      <c r="Y57" s="379"/>
    </row>
    <row r="58" spans="2:25">
      <c r="B58" s="261"/>
      <c r="C58" s="248"/>
      <c r="D58" s="229" t="s">
        <v>579</v>
      </c>
      <c r="E58" s="245"/>
      <c r="F58" s="245"/>
      <c r="G58" s="245"/>
      <c r="H58" s="246"/>
      <c r="I58" s="246"/>
      <c r="J58" s="246"/>
      <c r="K58" s="245"/>
      <c r="L58" s="246"/>
      <c r="M58" s="255"/>
      <c r="N58" s="255"/>
      <c r="O58" s="255"/>
      <c r="P58" s="255"/>
      <c r="Q58" s="255"/>
      <c r="R58" s="253"/>
      <c r="S58" s="400">
        <f>SUM(S53:S57)</f>
        <v>0</v>
      </c>
      <c r="T58" s="240"/>
      <c r="U58" s="397"/>
      <c r="V58" s="396"/>
      <c r="W58" s="229"/>
      <c r="X58" s="379"/>
      <c r="Y58" s="379"/>
    </row>
    <row r="59" spans="2:25">
      <c r="B59" s="261"/>
      <c r="C59" s="248"/>
      <c r="D59" s="245"/>
      <c r="E59" s="245"/>
      <c r="F59" s="245"/>
      <c r="G59" s="245"/>
      <c r="H59" s="246"/>
      <c r="I59" s="246"/>
      <c r="J59" s="246"/>
      <c r="K59" s="245"/>
      <c r="L59" s="246"/>
      <c r="M59" s="255"/>
      <c r="N59" s="255"/>
      <c r="O59" s="255"/>
      <c r="P59" s="255"/>
      <c r="Q59" s="255"/>
      <c r="R59" s="253"/>
      <c r="S59" s="264"/>
      <c r="T59" s="240"/>
      <c r="U59" s="397"/>
      <c r="V59" s="396"/>
      <c r="W59" s="229"/>
      <c r="X59" s="379"/>
      <c r="Y59" s="379"/>
    </row>
    <row r="60" spans="2:25" ht="15">
      <c r="B60" s="261"/>
      <c r="C60" s="248"/>
      <c r="D60" s="273"/>
      <c r="E60" s="273" t="s">
        <v>610</v>
      </c>
      <c r="F60" s="245"/>
      <c r="G60" s="245"/>
      <c r="H60" s="246"/>
      <c r="I60" s="246"/>
      <c r="J60" s="246"/>
      <c r="K60" s="245"/>
      <c r="L60" s="246"/>
      <c r="M60" s="255"/>
      <c r="N60" s="255"/>
      <c r="O60" s="255"/>
      <c r="P60" s="255"/>
      <c r="Q60" s="255"/>
      <c r="R60" s="253"/>
      <c r="S60" s="264"/>
      <c r="T60" s="240"/>
      <c r="U60" s="397"/>
      <c r="V60" s="396"/>
      <c r="W60" s="229"/>
      <c r="X60" s="379"/>
      <c r="Y60" s="379"/>
    </row>
    <row r="61" spans="2:25">
      <c r="B61" s="261"/>
      <c r="C61" s="248"/>
      <c r="D61" s="245"/>
      <c r="E61" s="245"/>
      <c r="F61" s="245"/>
      <c r="G61" s="245"/>
      <c r="H61" s="246"/>
      <c r="I61" s="246"/>
      <c r="J61" s="246"/>
      <c r="K61" s="245"/>
      <c r="L61" s="246"/>
      <c r="M61" s="255"/>
      <c r="N61" s="255"/>
      <c r="O61" s="255"/>
      <c r="P61" s="255"/>
      <c r="Q61" s="255"/>
      <c r="R61" s="253"/>
      <c r="S61" s="264"/>
      <c r="T61" s="240"/>
      <c r="U61" s="397"/>
      <c r="V61" s="396"/>
      <c r="W61" s="229"/>
      <c r="X61" s="379"/>
      <c r="Y61" s="379"/>
    </row>
    <row r="62" spans="2:25">
      <c r="B62" s="261"/>
      <c r="C62" s="248"/>
      <c r="D62" s="406" t="s">
        <v>188</v>
      </c>
      <c r="E62" s="245"/>
      <c r="F62" s="245"/>
      <c r="G62" s="245"/>
      <c r="H62" s="246"/>
      <c r="I62" s="246"/>
      <c r="J62" s="246"/>
      <c r="K62" s="245"/>
      <c r="L62" s="246"/>
      <c r="M62" s="255"/>
      <c r="N62" s="255"/>
      <c r="O62" s="255"/>
      <c r="P62" s="255"/>
      <c r="Q62" s="255"/>
      <c r="R62" s="253"/>
      <c r="S62" s="264"/>
      <c r="T62" s="240"/>
      <c r="U62" s="397"/>
      <c r="V62" s="396"/>
      <c r="W62" s="229"/>
      <c r="X62" s="379"/>
      <c r="Y62" s="379"/>
    </row>
    <row r="63" spans="2:25">
      <c r="B63" s="261"/>
      <c r="C63" s="248"/>
      <c r="D63" s="229"/>
      <c r="E63" s="245"/>
      <c r="F63" s="245"/>
      <c r="G63" s="245"/>
      <c r="H63" s="246"/>
      <c r="I63" s="246"/>
      <c r="J63" s="246"/>
      <c r="K63" s="245"/>
      <c r="L63" s="246"/>
      <c r="M63" s="255"/>
      <c r="N63" s="255"/>
      <c r="O63" s="255"/>
      <c r="P63" s="255"/>
      <c r="Q63" s="255"/>
      <c r="R63" s="253"/>
      <c r="S63" s="240"/>
      <c r="T63" s="240"/>
      <c r="U63" s="397"/>
      <c r="V63" s="396"/>
      <c r="W63" s="229"/>
      <c r="X63" s="379"/>
      <c r="Y63" s="379"/>
    </row>
    <row r="64" spans="2:25" ht="14.25">
      <c r="B64" s="261"/>
      <c r="C64" s="248"/>
      <c r="D64" s="245"/>
      <c r="E64" s="229" t="s">
        <v>609</v>
      </c>
      <c r="F64" s="245"/>
      <c r="G64" s="245"/>
      <c r="H64" s="246"/>
      <c r="I64" s="246"/>
      <c r="J64" s="246"/>
      <c r="K64" s="245"/>
      <c r="L64" s="246"/>
      <c r="M64" s="255"/>
      <c r="N64" s="255"/>
      <c r="O64" s="255"/>
      <c r="P64" s="255"/>
      <c r="Q64" s="255"/>
      <c r="R64" s="253"/>
      <c r="S64" s="401"/>
      <c r="T64" s="240"/>
      <c r="U64" s="411"/>
      <c r="V64" s="391">
        <f>S64</f>
        <v>0</v>
      </c>
      <c r="W64" s="229"/>
      <c r="X64" s="379"/>
      <c r="Y64" s="379"/>
    </row>
    <row r="65" spans="2:25" ht="14.25">
      <c r="B65" s="261"/>
      <c r="C65" s="248"/>
      <c r="D65" s="245"/>
      <c r="E65" s="229" t="s">
        <v>608</v>
      </c>
      <c r="F65" s="245"/>
      <c r="G65" s="245"/>
      <c r="H65" s="246"/>
      <c r="I65" s="246"/>
      <c r="J65" s="246"/>
      <c r="K65" s="245"/>
      <c r="L65" s="246"/>
      <c r="M65" s="255"/>
      <c r="N65" s="255"/>
      <c r="O65" s="255"/>
      <c r="P65" s="255"/>
      <c r="Q65" s="255"/>
      <c r="R65" s="253"/>
      <c r="S65" s="401"/>
      <c r="T65" s="240"/>
      <c r="U65" s="411"/>
      <c r="V65" s="391">
        <f>S65</f>
        <v>0</v>
      </c>
      <c r="W65" s="229"/>
      <c r="X65" s="379"/>
      <c r="Y65" s="379"/>
    </row>
    <row r="66" spans="2:25" ht="14.25">
      <c r="B66" s="261"/>
      <c r="C66" s="248"/>
      <c r="D66" s="245"/>
      <c r="E66" s="229" t="s">
        <v>607</v>
      </c>
      <c r="F66" s="245"/>
      <c r="G66" s="245"/>
      <c r="H66" s="246"/>
      <c r="I66" s="246"/>
      <c r="J66" s="246"/>
      <c r="K66" s="245"/>
      <c r="L66" s="246"/>
      <c r="M66" s="255"/>
      <c r="N66" s="255"/>
      <c r="O66" s="255"/>
      <c r="P66" s="255"/>
      <c r="Q66" s="255"/>
      <c r="R66" s="253"/>
      <c r="S66" s="401"/>
      <c r="T66" s="240"/>
      <c r="U66" s="411"/>
      <c r="V66" s="391">
        <f>S66</f>
        <v>0</v>
      </c>
      <c r="W66" s="229"/>
      <c r="X66" s="379"/>
      <c r="Y66" s="379"/>
    </row>
    <row r="67" spans="2:25">
      <c r="B67" s="261"/>
      <c r="C67" s="248"/>
      <c r="D67" s="229" t="s">
        <v>578</v>
      </c>
      <c r="E67" s="245"/>
      <c r="F67" s="245"/>
      <c r="G67" s="245"/>
      <c r="H67" s="246"/>
      <c r="I67" s="246"/>
      <c r="J67" s="246"/>
      <c r="K67" s="245"/>
      <c r="L67" s="246"/>
      <c r="M67" s="255"/>
      <c r="N67" s="255"/>
      <c r="O67" s="255"/>
      <c r="P67" s="255"/>
      <c r="Q67" s="255"/>
      <c r="R67" s="253"/>
      <c r="S67" s="400">
        <f>SUM(S64:S66)</f>
        <v>0</v>
      </c>
      <c r="T67" s="240"/>
      <c r="U67" s="397"/>
      <c r="V67" s="410">
        <f>SUM(V64:V66)</f>
        <v>0</v>
      </c>
      <c r="W67" s="229"/>
      <c r="X67" s="379"/>
      <c r="Y67" s="379"/>
    </row>
    <row r="68" spans="2:25">
      <c r="B68" s="261"/>
      <c r="C68" s="248"/>
      <c r="D68" s="245"/>
      <c r="E68" s="229"/>
      <c r="F68" s="245"/>
      <c r="G68" s="245"/>
      <c r="H68" s="246"/>
      <c r="I68" s="246"/>
      <c r="J68" s="246"/>
      <c r="K68" s="245"/>
      <c r="L68" s="246"/>
      <c r="M68" s="255"/>
      <c r="N68" s="255"/>
      <c r="O68" s="255"/>
      <c r="P68" s="255"/>
      <c r="Q68" s="255"/>
      <c r="R68" s="253"/>
      <c r="S68" s="253"/>
      <c r="T68" s="240"/>
      <c r="U68" s="397"/>
      <c r="V68" s="407"/>
      <c r="W68" s="229"/>
      <c r="X68" s="379"/>
      <c r="Y68" s="379"/>
    </row>
    <row r="69" spans="2:25">
      <c r="B69" s="261"/>
      <c r="C69" s="248"/>
      <c r="D69" s="245"/>
      <c r="E69" s="229" t="s">
        <v>606</v>
      </c>
      <c r="F69" s="245"/>
      <c r="G69" s="245"/>
      <c r="H69" s="246"/>
      <c r="I69" s="246"/>
      <c r="J69" s="246"/>
      <c r="K69" s="245"/>
      <c r="L69" s="246"/>
      <c r="M69" s="255"/>
      <c r="N69" s="255"/>
      <c r="O69" s="255"/>
      <c r="P69" s="255"/>
      <c r="Q69" s="255"/>
      <c r="R69" s="253"/>
      <c r="S69" s="401"/>
      <c r="T69" s="240"/>
      <c r="U69" s="397"/>
      <c r="V69" s="391">
        <f>S69</f>
        <v>0</v>
      </c>
      <c r="W69" s="229"/>
      <c r="X69" s="379"/>
      <c r="Y69" s="379"/>
    </row>
    <row r="70" spans="2:25">
      <c r="B70" s="261"/>
      <c r="C70" s="248"/>
      <c r="D70" s="245"/>
      <c r="E70" s="229" t="s">
        <v>603</v>
      </c>
      <c r="F70" s="245"/>
      <c r="G70" s="245"/>
      <c r="H70" s="246"/>
      <c r="I70" s="246"/>
      <c r="J70" s="246"/>
      <c r="K70" s="245"/>
      <c r="L70" s="246"/>
      <c r="M70" s="255"/>
      <c r="N70" s="255"/>
      <c r="O70" s="255"/>
      <c r="P70" s="255"/>
      <c r="Q70" s="255"/>
      <c r="R70" s="253"/>
      <c r="S70" s="401"/>
      <c r="T70" s="240"/>
      <c r="U70" s="397"/>
      <c r="V70" s="391">
        <f>S70</f>
        <v>0</v>
      </c>
      <c r="W70" s="229"/>
      <c r="X70" s="379"/>
      <c r="Y70" s="379"/>
    </row>
    <row r="71" spans="2:25">
      <c r="B71" s="261"/>
      <c r="C71" s="248"/>
      <c r="D71" s="245"/>
      <c r="E71" s="245"/>
      <c r="F71" s="229" t="s">
        <v>602</v>
      </c>
      <c r="G71" s="245"/>
      <c r="H71" s="246"/>
      <c r="I71" s="246"/>
      <c r="J71" s="246"/>
      <c r="K71" s="245"/>
      <c r="L71" s="246"/>
      <c r="M71" s="255"/>
      <c r="N71" s="255"/>
      <c r="O71" s="255"/>
      <c r="P71" s="255"/>
      <c r="Q71" s="255"/>
      <c r="R71" s="401"/>
      <c r="S71" s="264"/>
      <c r="T71" s="240"/>
      <c r="U71" s="240"/>
      <c r="V71" s="396"/>
      <c r="W71" s="229"/>
      <c r="X71" s="379"/>
      <c r="Y71" s="379"/>
    </row>
    <row r="72" spans="2:25">
      <c r="B72" s="261"/>
      <c r="C72" s="248"/>
      <c r="D72" s="245"/>
      <c r="E72" s="245"/>
      <c r="F72" s="229" t="s">
        <v>601</v>
      </c>
      <c r="G72" s="245"/>
      <c r="H72" s="246"/>
      <c r="I72" s="246"/>
      <c r="J72" s="246"/>
      <c r="K72" s="245"/>
      <c r="L72" s="246"/>
      <c r="M72" s="255"/>
      <c r="N72" s="255"/>
      <c r="O72" s="255"/>
      <c r="P72" s="255"/>
      <c r="Q72" s="255"/>
      <c r="R72" s="257">
        <v>0</v>
      </c>
      <c r="S72" s="264"/>
      <c r="T72" s="240"/>
      <c r="U72" s="291"/>
      <c r="V72" s="396"/>
      <c r="W72" s="229"/>
      <c r="X72" s="379"/>
      <c r="Y72" s="379"/>
    </row>
    <row r="73" spans="2:25">
      <c r="B73" s="261"/>
      <c r="C73" s="248"/>
      <c r="D73" s="245"/>
      <c r="E73" s="229" t="s">
        <v>600</v>
      </c>
      <c r="F73" s="245"/>
      <c r="G73" s="245"/>
      <c r="H73" s="246"/>
      <c r="I73" s="246"/>
      <c r="J73" s="246"/>
      <c r="K73" s="245"/>
      <c r="L73" s="246"/>
      <c r="M73" s="255"/>
      <c r="N73" s="255"/>
      <c r="O73" s="255"/>
      <c r="P73" s="255"/>
      <c r="Q73" s="255"/>
      <c r="R73" s="253"/>
      <c r="S73" s="405">
        <f>R71+R72</f>
        <v>0</v>
      </c>
      <c r="T73" s="240"/>
      <c r="U73" s="397"/>
      <c r="V73" s="391">
        <f>+'1.5.1 Net Debt NG 1'!V21</f>
        <v>0</v>
      </c>
      <c r="W73" s="404" t="s">
        <v>605</v>
      </c>
      <c r="X73" s="379"/>
      <c r="Y73" s="379"/>
    </row>
    <row r="74" spans="2:25">
      <c r="B74" s="261"/>
      <c r="C74" s="248"/>
      <c r="D74" s="229" t="s">
        <v>604</v>
      </c>
      <c r="E74" s="245"/>
      <c r="F74" s="245"/>
      <c r="G74" s="245"/>
      <c r="H74" s="246"/>
      <c r="I74" s="246"/>
      <c r="J74" s="246"/>
      <c r="K74" s="245"/>
      <c r="L74" s="246"/>
      <c r="M74" s="255"/>
      <c r="N74" s="255"/>
      <c r="O74" s="255"/>
      <c r="P74" s="255"/>
      <c r="Q74" s="255"/>
      <c r="R74" s="253"/>
      <c r="S74" s="403">
        <f>SUM(S69:S73)</f>
        <v>0</v>
      </c>
      <c r="T74" s="240"/>
      <c r="U74" s="397"/>
      <c r="V74" s="402">
        <f>SUM(V69:V73)</f>
        <v>0</v>
      </c>
      <c r="W74" s="229"/>
      <c r="X74" s="379"/>
      <c r="Y74" s="379"/>
    </row>
    <row r="75" spans="2:25">
      <c r="B75" s="261"/>
      <c r="C75" s="248"/>
      <c r="D75" s="245"/>
      <c r="E75" s="245"/>
      <c r="F75" s="245"/>
      <c r="G75" s="245"/>
      <c r="H75" s="246"/>
      <c r="I75" s="246"/>
      <c r="J75" s="246"/>
      <c r="K75" s="245"/>
      <c r="L75" s="246"/>
      <c r="M75" s="255"/>
      <c r="N75" s="255"/>
      <c r="O75" s="255"/>
      <c r="P75" s="255"/>
      <c r="Q75" s="255"/>
      <c r="R75" s="253"/>
      <c r="S75" s="409"/>
      <c r="T75" s="240"/>
      <c r="U75" s="397"/>
      <c r="V75" s="408"/>
      <c r="W75" s="229"/>
      <c r="X75" s="379"/>
      <c r="Y75" s="379"/>
    </row>
    <row r="76" spans="2:25">
      <c r="B76" s="261"/>
      <c r="C76" s="248"/>
      <c r="D76" s="229" t="s">
        <v>597</v>
      </c>
      <c r="E76" s="245"/>
      <c r="F76" s="245"/>
      <c r="G76" s="245"/>
      <c r="H76" s="246"/>
      <c r="I76" s="246"/>
      <c r="J76" s="246"/>
      <c r="K76" s="245"/>
      <c r="L76" s="246"/>
      <c r="M76" s="255"/>
      <c r="N76" s="255"/>
      <c r="O76" s="255"/>
      <c r="P76" s="255"/>
      <c r="Q76" s="255"/>
      <c r="R76" s="253"/>
      <c r="S76" s="253"/>
      <c r="T76" s="240"/>
      <c r="U76" s="397"/>
      <c r="V76" s="407"/>
      <c r="W76" s="229"/>
      <c r="X76" s="379"/>
      <c r="Y76" s="379"/>
    </row>
    <row r="77" spans="2:25">
      <c r="B77" s="261"/>
      <c r="C77" s="248"/>
      <c r="D77" s="245"/>
      <c r="E77" s="229" t="s">
        <v>517</v>
      </c>
      <c r="F77" s="245"/>
      <c r="G77" s="245"/>
      <c r="H77" s="246"/>
      <c r="I77" s="246"/>
      <c r="J77" s="246"/>
      <c r="K77" s="245"/>
      <c r="L77" s="246"/>
      <c r="M77" s="255"/>
      <c r="N77" s="255"/>
      <c r="O77" s="255"/>
      <c r="P77" s="255"/>
      <c r="Q77" s="255"/>
      <c r="R77" s="253"/>
      <c r="S77" s="401"/>
      <c r="T77" s="240"/>
      <c r="U77" s="397"/>
      <c r="V77" s="396"/>
      <c r="W77" s="229"/>
      <c r="X77" s="379"/>
      <c r="Y77" s="379"/>
    </row>
    <row r="78" spans="2:25">
      <c r="B78" s="261"/>
      <c r="C78" s="248"/>
      <c r="D78" s="245"/>
      <c r="E78" s="229" t="s">
        <v>596</v>
      </c>
      <c r="F78" s="245"/>
      <c r="G78" s="245"/>
      <c r="H78" s="246"/>
      <c r="I78" s="246"/>
      <c r="J78" s="246"/>
      <c r="K78" s="245"/>
      <c r="L78" s="246"/>
      <c r="M78" s="255"/>
      <c r="N78" s="255"/>
      <c r="O78" s="255"/>
      <c r="P78" s="255"/>
      <c r="Q78" s="255"/>
      <c r="R78" s="253"/>
      <c r="S78" s="401"/>
      <c r="T78" s="240"/>
      <c r="U78" s="397"/>
      <c r="V78" s="396"/>
      <c r="W78" s="229"/>
      <c r="X78" s="379"/>
      <c r="Y78" s="379"/>
    </row>
    <row r="79" spans="2:25">
      <c r="B79" s="261"/>
      <c r="C79" s="248"/>
      <c r="D79" s="245"/>
      <c r="E79" s="229" t="s">
        <v>595</v>
      </c>
      <c r="F79" s="245"/>
      <c r="G79" s="245"/>
      <c r="H79" s="246"/>
      <c r="I79" s="246"/>
      <c r="J79" s="246"/>
      <c r="K79" s="245"/>
      <c r="L79" s="246"/>
      <c r="M79" s="255"/>
      <c r="N79" s="255"/>
      <c r="O79" s="255"/>
      <c r="P79" s="255"/>
      <c r="Q79" s="255"/>
      <c r="R79" s="253"/>
      <c r="S79" s="401"/>
      <c r="T79" s="240"/>
      <c r="U79" s="397"/>
      <c r="V79" s="396"/>
      <c r="W79" s="229"/>
      <c r="X79" s="379"/>
      <c r="Y79" s="379"/>
    </row>
    <row r="80" spans="2:25">
      <c r="B80" s="261"/>
      <c r="C80" s="248"/>
      <c r="D80" s="245"/>
      <c r="E80" s="229" t="s">
        <v>352</v>
      </c>
      <c r="F80" s="245"/>
      <c r="G80" s="245"/>
      <c r="H80" s="246"/>
      <c r="I80" s="246"/>
      <c r="J80" s="246"/>
      <c r="K80" s="245"/>
      <c r="L80" s="246"/>
      <c r="M80" s="255"/>
      <c r="N80" s="255"/>
      <c r="O80" s="255"/>
      <c r="P80" s="255"/>
      <c r="Q80" s="255"/>
      <c r="R80" s="253"/>
      <c r="S80" s="401"/>
      <c r="T80" s="240"/>
      <c r="U80" s="397"/>
      <c r="V80" s="396"/>
      <c r="W80" s="229"/>
      <c r="X80" s="379"/>
      <c r="Y80" s="379"/>
    </row>
    <row r="81" spans="2:25">
      <c r="B81" s="261"/>
      <c r="C81" s="248"/>
      <c r="D81" s="245"/>
      <c r="E81" s="288" t="s">
        <v>594</v>
      </c>
      <c r="F81" s="245"/>
      <c r="G81" s="245"/>
      <c r="H81" s="246"/>
      <c r="I81" s="246"/>
      <c r="J81" s="246"/>
      <c r="K81" s="245"/>
      <c r="L81" s="246"/>
      <c r="M81" s="255"/>
      <c r="N81" s="255"/>
      <c r="O81" s="255"/>
      <c r="P81" s="255"/>
      <c r="Q81" s="255"/>
      <c r="R81" s="253"/>
      <c r="S81" s="257">
        <v>0</v>
      </c>
      <c r="T81" s="240"/>
      <c r="U81" s="397"/>
      <c r="V81" s="396"/>
      <c r="W81" s="229"/>
      <c r="X81" s="379"/>
      <c r="Y81" s="379"/>
    </row>
    <row r="82" spans="2:25">
      <c r="B82" s="261"/>
      <c r="C82" s="248"/>
      <c r="D82" s="229" t="s">
        <v>576</v>
      </c>
      <c r="E82" s="245"/>
      <c r="F82" s="245"/>
      <c r="G82" s="245"/>
      <c r="H82" s="246"/>
      <c r="I82" s="246"/>
      <c r="J82" s="246"/>
      <c r="K82" s="245"/>
      <c r="L82" s="246"/>
      <c r="M82" s="255"/>
      <c r="N82" s="255"/>
      <c r="O82" s="255"/>
      <c r="P82" s="255"/>
      <c r="Q82" s="255"/>
      <c r="R82" s="253"/>
      <c r="S82" s="400">
        <f>SUM(S77:S81)</f>
        <v>0</v>
      </c>
      <c r="T82" s="240"/>
      <c r="U82" s="397"/>
      <c r="V82" s="396"/>
      <c r="W82" s="229"/>
      <c r="X82" s="379"/>
      <c r="Y82" s="379"/>
    </row>
    <row r="83" spans="2:25">
      <c r="B83" s="261"/>
      <c r="C83" s="248"/>
      <c r="D83" s="245"/>
      <c r="E83" s="245"/>
      <c r="F83" s="245"/>
      <c r="G83" s="245"/>
      <c r="H83" s="246"/>
      <c r="I83" s="246"/>
      <c r="J83" s="246"/>
      <c r="K83" s="245"/>
      <c r="L83" s="246"/>
      <c r="M83" s="255"/>
      <c r="N83" s="255"/>
      <c r="O83" s="255"/>
      <c r="P83" s="255"/>
      <c r="Q83" s="255"/>
      <c r="R83" s="253"/>
      <c r="S83" s="264"/>
      <c r="T83" s="240"/>
      <c r="U83" s="397"/>
      <c r="V83" s="396"/>
      <c r="W83" s="229"/>
      <c r="X83" s="379"/>
      <c r="Y83" s="379"/>
    </row>
    <row r="84" spans="2:25">
      <c r="B84" s="261"/>
      <c r="C84" s="248"/>
      <c r="D84" s="245"/>
      <c r="E84" s="245"/>
      <c r="F84" s="245"/>
      <c r="G84" s="245"/>
      <c r="H84" s="246"/>
      <c r="I84" s="246"/>
      <c r="J84" s="246"/>
      <c r="K84" s="245"/>
      <c r="L84" s="246"/>
      <c r="M84" s="255"/>
      <c r="N84" s="255"/>
      <c r="O84" s="255"/>
      <c r="P84" s="255"/>
      <c r="Q84" s="255"/>
      <c r="R84" s="253"/>
      <c r="S84" s="264"/>
      <c r="T84" s="240"/>
      <c r="U84" s="397"/>
      <c r="V84" s="396"/>
      <c r="W84" s="229"/>
      <c r="X84" s="379"/>
      <c r="Y84" s="379"/>
    </row>
    <row r="85" spans="2:25">
      <c r="B85" s="261"/>
      <c r="C85" s="248"/>
      <c r="D85" s="406" t="s">
        <v>193</v>
      </c>
      <c r="E85" s="245"/>
      <c r="F85" s="245"/>
      <c r="G85" s="245"/>
      <c r="H85" s="246"/>
      <c r="I85" s="246"/>
      <c r="J85" s="246"/>
      <c r="K85" s="245"/>
      <c r="L85" s="246"/>
      <c r="M85" s="255"/>
      <c r="N85" s="255"/>
      <c r="O85" s="255"/>
      <c r="P85" s="255"/>
      <c r="Q85" s="255"/>
      <c r="R85" s="253"/>
      <c r="S85" s="264"/>
      <c r="T85" s="240"/>
      <c r="U85" s="397"/>
      <c r="V85" s="396"/>
      <c r="W85" s="229"/>
      <c r="X85" s="379"/>
      <c r="Y85" s="379"/>
    </row>
    <row r="86" spans="2:25">
      <c r="B86" s="261"/>
      <c r="C86" s="248"/>
      <c r="D86" s="245"/>
      <c r="E86" s="245"/>
      <c r="F86" s="245"/>
      <c r="G86" s="245"/>
      <c r="H86" s="246"/>
      <c r="I86" s="246"/>
      <c r="J86" s="246"/>
      <c r="K86" s="245"/>
      <c r="L86" s="246"/>
      <c r="M86" s="255"/>
      <c r="N86" s="255"/>
      <c r="O86" s="255"/>
      <c r="P86" s="255"/>
      <c r="Q86" s="255"/>
      <c r="R86" s="253"/>
      <c r="S86" s="264"/>
      <c r="T86" s="240"/>
      <c r="U86" s="397"/>
      <c r="V86" s="396"/>
      <c r="W86" s="229"/>
      <c r="X86" s="379"/>
      <c r="Y86" s="379"/>
    </row>
    <row r="87" spans="2:25">
      <c r="B87" s="261"/>
      <c r="C87" s="248"/>
      <c r="D87" s="245"/>
      <c r="E87" s="229" t="s">
        <v>603</v>
      </c>
      <c r="F87" s="245"/>
      <c r="G87" s="245"/>
      <c r="H87" s="246"/>
      <c r="I87" s="246"/>
      <c r="J87" s="246"/>
      <c r="K87" s="245"/>
      <c r="L87" s="246"/>
      <c r="M87" s="255"/>
      <c r="N87" s="255"/>
      <c r="O87" s="255"/>
      <c r="P87" s="255"/>
      <c r="Q87" s="255"/>
      <c r="R87" s="253"/>
      <c r="S87" s="401"/>
      <c r="T87" s="240"/>
      <c r="U87" s="397"/>
      <c r="V87" s="391">
        <f>S87</f>
        <v>0</v>
      </c>
      <c r="W87" s="229"/>
      <c r="X87" s="379"/>
      <c r="Y87" s="379"/>
    </row>
    <row r="88" spans="2:25">
      <c r="B88" s="261"/>
      <c r="C88" s="248"/>
      <c r="D88" s="245"/>
      <c r="E88" s="245"/>
      <c r="F88" s="229" t="s">
        <v>602</v>
      </c>
      <c r="G88" s="245"/>
      <c r="H88" s="246"/>
      <c r="I88" s="246"/>
      <c r="J88" s="246"/>
      <c r="K88" s="245"/>
      <c r="L88" s="246"/>
      <c r="M88" s="255"/>
      <c r="N88" s="255"/>
      <c r="O88" s="255"/>
      <c r="P88" s="255"/>
      <c r="Q88" s="255"/>
      <c r="R88" s="257">
        <v>0</v>
      </c>
      <c r="S88" s="264"/>
      <c r="T88" s="240"/>
      <c r="U88" s="240"/>
      <c r="V88" s="396"/>
      <c r="W88" s="229"/>
      <c r="X88" s="379"/>
      <c r="Y88" s="379"/>
    </row>
    <row r="89" spans="2:25">
      <c r="B89" s="261"/>
      <c r="C89" s="248"/>
      <c r="D89" s="245"/>
      <c r="E89" s="245"/>
      <c r="F89" s="229" t="s">
        <v>601</v>
      </c>
      <c r="G89" s="245"/>
      <c r="H89" s="246"/>
      <c r="I89" s="246"/>
      <c r="J89" s="246"/>
      <c r="K89" s="245"/>
      <c r="L89" s="246"/>
      <c r="M89" s="255"/>
      <c r="N89" s="255"/>
      <c r="O89" s="255"/>
      <c r="P89" s="255"/>
      <c r="Q89" s="255"/>
      <c r="R89" s="257">
        <v>0</v>
      </c>
      <c r="S89" s="264"/>
      <c r="T89" s="240"/>
      <c r="U89" s="291"/>
      <c r="V89" s="396"/>
      <c r="W89" s="229"/>
      <c r="X89" s="379"/>
      <c r="Y89" s="379"/>
    </row>
    <row r="90" spans="2:25">
      <c r="B90" s="261"/>
      <c r="C90" s="248"/>
      <c r="D90" s="245"/>
      <c r="E90" s="229" t="s">
        <v>600</v>
      </c>
      <c r="F90" s="245"/>
      <c r="G90" s="245"/>
      <c r="H90" s="246"/>
      <c r="I90" s="246"/>
      <c r="J90" s="246"/>
      <c r="K90" s="245"/>
      <c r="L90" s="246"/>
      <c r="M90" s="255"/>
      <c r="N90" s="255"/>
      <c r="O90" s="255"/>
      <c r="P90" s="255"/>
      <c r="Q90" s="255"/>
      <c r="R90" s="253"/>
      <c r="S90" s="405">
        <f>R88+R89</f>
        <v>0</v>
      </c>
      <c r="T90" s="240"/>
      <c r="U90" s="397"/>
      <c r="V90" s="257">
        <v>0</v>
      </c>
      <c r="W90" s="404" t="s">
        <v>599</v>
      </c>
      <c r="X90" s="379"/>
      <c r="Y90" s="379"/>
    </row>
    <row r="91" spans="2:25">
      <c r="B91" s="261"/>
      <c r="C91" s="248"/>
      <c r="D91" s="229" t="s">
        <v>598</v>
      </c>
      <c r="E91" s="245"/>
      <c r="F91" s="245"/>
      <c r="G91" s="245"/>
      <c r="H91" s="246"/>
      <c r="I91" s="246"/>
      <c r="J91" s="246"/>
      <c r="K91" s="245"/>
      <c r="L91" s="246"/>
      <c r="M91" s="255"/>
      <c r="N91" s="255"/>
      <c r="O91" s="255"/>
      <c r="P91" s="255"/>
      <c r="Q91" s="255"/>
      <c r="R91" s="253"/>
      <c r="S91" s="403">
        <f>SUM(S85:S90)</f>
        <v>0</v>
      </c>
      <c r="T91" s="240"/>
      <c r="U91" s="397"/>
      <c r="V91" s="402">
        <f>S91</f>
        <v>0</v>
      </c>
      <c r="W91" s="229"/>
      <c r="X91" s="379"/>
      <c r="Y91" s="379"/>
    </row>
    <row r="92" spans="2:25">
      <c r="B92" s="261"/>
      <c r="C92" s="248"/>
      <c r="D92" s="245"/>
      <c r="E92" s="245"/>
      <c r="F92" s="245"/>
      <c r="G92" s="245"/>
      <c r="H92" s="246"/>
      <c r="I92" s="246"/>
      <c r="J92" s="246"/>
      <c r="K92" s="245"/>
      <c r="L92" s="246"/>
      <c r="M92" s="255"/>
      <c r="N92" s="255"/>
      <c r="O92" s="255"/>
      <c r="P92" s="255"/>
      <c r="Q92" s="255"/>
      <c r="R92" s="253"/>
      <c r="S92" s="264"/>
      <c r="T92" s="240"/>
      <c r="U92" s="240"/>
      <c r="V92" s="399"/>
      <c r="W92" s="229"/>
      <c r="X92" s="379"/>
      <c r="Y92" s="379"/>
    </row>
    <row r="93" spans="2:25">
      <c r="B93" s="261"/>
      <c r="C93" s="248"/>
      <c r="D93" s="229" t="s">
        <v>597</v>
      </c>
      <c r="E93" s="245"/>
      <c r="F93" s="245"/>
      <c r="G93" s="245"/>
      <c r="H93" s="246"/>
      <c r="I93" s="246"/>
      <c r="J93" s="246"/>
      <c r="K93" s="245"/>
      <c r="L93" s="246"/>
      <c r="M93" s="255"/>
      <c r="N93" s="255"/>
      <c r="O93" s="255"/>
      <c r="P93" s="255"/>
      <c r="Q93" s="255"/>
      <c r="R93" s="253"/>
      <c r="S93" s="253"/>
      <c r="T93" s="240"/>
      <c r="U93" s="240"/>
      <c r="V93" s="399"/>
      <c r="W93" s="229"/>
      <c r="X93" s="379"/>
      <c r="Y93" s="379"/>
    </row>
    <row r="94" spans="2:25">
      <c r="B94" s="261"/>
      <c r="C94" s="248"/>
      <c r="D94" s="245"/>
      <c r="E94" s="229" t="s">
        <v>517</v>
      </c>
      <c r="F94" s="245"/>
      <c r="G94" s="245"/>
      <c r="H94" s="246"/>
      <c r="I94" s="246"/>
      <c r="J94" s="246"/>
      <c r="K94" s="245"/>
      <c r="L94" s="246"/>
      <c r="M94" s="255"/>
      <c r="N94" s="255"/>
      <c r="O94" s="255"/>
      <c r="P94" s="255"/>
      <c r="Q94" s="255"/>
      <c r="R94" s="253"/>
      <c r="S94" s="401"/>
      <c r="T94" s="240"/>
      <c r="U94" s="240"/>
      <c r="V94" s="399"/>
      <c r="W94" s="229"/>
      <c r="X94" s="379"/>
      <c r="Y94" s="379"/>
    </row>
    <row r="95" spans="2:25">
      <c r="B95" s="261"/>
      <c r="C95" s="248"/>
      <c r="D95" s="245"/>
      <c r="E95" s="229" t="s">
        <v>596</v>
      </c>
      <c r="F95" s="245"/>
      <c r="G95" s="245"/>
      <c r="H95" s="246"/>
      <c r="I95" s="246"/>
      <c r="J95" s="246"/>
      <c r="K95" s="245"/>
      <c r="L95" s="246"/>
      <c r="M95" s="255"/>
      <c r="N95" s="255"/>
      <c r="O95" s="255"/>
      <c r="P95" s="255"/>
      <c r="Q95" s="255"/>
      <c r="R95" s="253"/>
      <c r="S95" s="401"/>
      <c r="T95" s="240"/>
      <c r="U95" s="240"/>
      <c r="V95" s="399"/>
      <c r="W95" s="229"/>
      <c r="X95" s="379"/>
      <c r="Y95" s="379"/>
    </row>
    <row r="96" spans="2:25">
      <c r="B96" s="261"/>
      <c r="C96" s="248"/>
      <c r="D96" s="245"/>
      <c r="E96" s="229" t="s">
        <v>595</v>
      </c>
      <c r="F96" s="245"/>
      <c r="G96" s="245"/>
      <c r="H96" s="246"/>
      <c r="I96" s="246"/>
      <c r="J96" s="246"/>
      <c r="K96" s="245"/>
      <c r="L96" s="246"/>
      <c r="M96" s="255"/>
      <c r="N96" s="255"/>
      <c r="O96" s="255"/>
      <c r="P96" s="255"/>
      <c r="Q96" s="255"/>
      <c r="R96" s="253"/>
      <c r="S96" s="401"/>
      <c r="T96" s="240"/>
      <c r="U96" s="240"/>
      <c r="V96" s="399"/>
      <c r="W96" s="229"/>
      <c r="X96" s="379"/>
      <c r="Y96" s="379"/>
    </row>
    <row r="97" spans="2:25">
      <c r="B97" s="261"/>
      <c r="C97" s="248"/>
      <c r="D97" s="245"/>
      <c r="E97" s="229" t="s">
        <v>352</v>
      </c>
      <c r="F97" s="245"/>
      <c r="G97" s="245"/>
      <c r="H97" s="246"/>
      <c r="I97" s="246"/>
      <c r="J97" s="246"/>
      <c r="K97" s="245"/>
      <c r="L97" s="246"/>
      <c r="M97" s="255"/>
      <c r="N97" s="255"/>
      <c r="O97" s="255"/>
      <c r="P97" s="255"/>
      <c r="Q97" s="255"/>
      <c r="R97" s="253"/>
      <c r="S97" s="401"/>
      <c r="T97" s="240"/>
      <c r="U97" s="240"/>
      <c r="V97" s="399"/>
      <c r="W97" s="229"/>
      <c r="X97" s="379"/>
      <c r="Y97" s="379"/>
    </row>
    <row r="98" spans="2:25">
      <c r="B98" s="261"/>
      <c r="C98" s="248"/>
      <c r="D98" s="245"/>
      <c r="E98" s="288" t="s">
        <v>594</v>
      </c>
      <c r="F98" s="245"/>
      <c r="G98" s="245"/>
      <c r="H98" s="246"/>
      <c r="I98" s="246"/>
      <c r="J98" s="246"/>
      <c r="K98" s="245"/>
      <c r="L98" s="246"/>
      <c r="M98" s="255"/>
      <c r="N98" s="255"/>
      <c r="O98" s="255"/>
      <c r="P98" s="255"/>
      <c r="Q98" s="255"/>
      <c r="R98" s="253"/>
      <c r="S98" s="401"/>
      <c r="T98" s="240"/>
      <c r="U98" s="240"/>
      <c r="V98" s="399"/>
      <c r="W98" s="229"/>
      <c r="X98" s="379"/>
      <c r="Y98" s="379"/>
    </row>
    <row r="99" spans="2:25">
      <c r="B99" s="261"/>
      <c r="C99" s="248"/>
      <c r="D99" s="229" t="s">
        <v>574</v>
      </c>
      <c r="E99" s="245"/>
      <c r="F99" s="245"/>
      <c r="G99" s="245"/>
      <c r="H99" s="246"/>
      <c r="I99" s="246"/>
      <c r="J99" s="246"/>
      <c r="K99" s="245"/>
      <c r="L99" s="246"/>
      <c r="M99" s="255"/>
      <c r="N99" s="255"/>
      <c r="O99" s="255"/>
      <c r="P99" s="255"/>
      <c r="Q99" s="255"/>
      <c r="R99" s="253"/>
      <c r="S99" s="400">
        <f>SUM(S94:S98)</f>
        <v>0</v>
      </c>
      <c r="T99" s="240"/>
      <c r="U99" s="240"/>
      <c r="V99" s="399"/>
      <c r="W99" s="229"/>
      <c r="X99" s="379"/>
      <c r="Y99" s="379"/>
    </row>
    <row r="100" spans="2:25">
      <c r="B100" s="261"/>
      <c r="C100" s="248"/>
      <c r="D100" s="245"/>
      <c r="E100" s="245"/>
      <c r="F100" s="245"/>
      <c r="G100" s="245"/>
      <c r="H100" s="246"/>
      <c r="I100" s="246"/>
      <c r="J100" s="246"/>
      <c r="K100" s="245"/>
      <c r="L100" s="246"/>
      <c r="M100" s="255"/>
      <c r="N100" s="255"/>
      <c r="O100" s="255"/>
      <c r="P100" s="255"/>
      <c r="Q100" s="255"/>
      <c r="R100" s="253"/>
      <c r="S100" s="264"/>
      <c r="T100" s="240"/>
      <c r="U100" s="240"/>
      <c r="V100" s="399"/>
      <c r="W100" s="229"/>
      <c r="X100" s="379"/>
      <c r="Y100" s="379"/>
    </row>
    <row r="101" spans="2:25">
      <c r="B101" s="261"/>
      <c r="C101" s="248"/>
      <c r="D101" s="245"/>
      <c r="E101" s="245"/>
      <c r="F101" s="245"/>
      <c r="G101" s="245"/>
      <c r="H101" s="246"/>
      <c r="I101" s="246"/>
      <c r="J101" s="246"/>
      <c r="K101" s="245"/>
      <c r="L101" s="246"/>
      <c r="M101" s="255"/>
      <c r="N101" s="255"/>
      <c r="O101" s="255"/>
      <c r="P101" s="255"/>
      <c r="Q101" s="255"/>
      <c r="R101" s="253"/>
      <c r="S101" s="264"/>
      <c r="T101" s="240"/>
      <c r="U101" s="240"/>
      <c r="V101" s="399"/>
      <c r="W101" s="229"/>
      <c r="X101" s="379"/>
      <c r="Y101" s="379"/>
    </row>
    <row r="102" spans="2:25">
      <c r="B102" s="261"/>
      <c r="C102" s="248"/>
      <c r="D102" s="245"/>
      <c r="E102" s="245"/>
      <c r="F102" s="245"/>
      <c r="G102" s="245"/>
      <c r="H102" s="246"/>
      <c r="I102" s="246"/>
      <c r="J102" s="246"/>
      <c r="K102" s="245"/>
      <c r="L102" s="246"/>
      <c r="M102" s="255"/>
      <c r="N102" s="255"/>
      <c r="O102" s="255"/>
      <c r="P102" s="255"/>
      <c r="Q102" s="255"/>
      <c r="R102" s="253"/>
      <c r="S102" s="264"/>
      <c r="T102" s="240"/>
      <c r="U102" s="240"/>
      <c r="V102" s="399"/>
      <c r="W102" s="229"/>
      <c r="X102" s="379"/>
      <c r="Y102" s="379"/>
    </row>
    <row r="103" spans="2:25">
      <c r="B103" s="261"/>
      <c r="C103" s="248"/>
      <c r="D103" s="245"/>
      <c r="E103" s="245"/>
      <c r="F103" s="245"/>
      <c r="G103" s="245"/>
      <c r="H103" s="246"/>
      <c r="I103" s="246"/>
      <c r="J103" s="246"/>
      <c r="K103" s="245"/>
      <c r="L103" s="246"/>
      <c r="M103" s="255"/>
      <c r="N103" s="255"/>
      <c r="O103" s="255"/>
      <c r="P103" s="255"/>
      <c r="Q103" s="255"/>
      <c r="R103" s="253"/>
      <c r="S103" s="264"/>
      <c r="T103" s="240"/>
      <c r="U103" s="240"/>
      <c r="V103" s="399"/>
      <c r="W103" s="229"/>
      <c r="X103" s="379"/>
      <c r="Y103" s="379"/>
    </row>
    <row r="104" spans="2:25">
      <c r="B104" s="261"/>
      <c r="C104" s="248"/>
      <c r="D104" s="245"/>
      <c r="E104" s="245"/>
      <c r="F104" s="245"/>
      <c r="G104" s="245"/>
      <c r="H104" s="246"/>
      <c r="I104" s="246"/>
      <c r="J104" s="246"/>
      <c r="K104" s="245"/>
      <c r="L104" s="246"/>
      <c r="M104" s="255"/>
      <c r="N104" s="255"/>
      <c r="O104" s="255"/>
      <c r="P104" s="255"/>
      <c r="Q104" s="255"/>
      <c r="R104" s="253"/>
      <c r="S104" s="264"/>
      <c r="T104" s="240"/>
      <c r="U104" s="240"/>
      <c r="V104" s="399"/>
      <c r="W104" s="229"/>
      <c r="X104" s="379"/>
      <c r="Y104" s="379"/>
    </row>
    <row r="105" spans="2:25" ht="15">
      <c r="B105" s="261"/>
      <c r="C105" s="248"/>
      <c r="D105" s="273"/>
      <c r="E105" s="273" t="s">
        <v>593</v>
      </c>
      <c r="F105" s="245"/>
      <c r="G105" s="245"/>
      <c r="H105" s="246"/>
      <c r="I105" s="246"/>
      <c r="J105" s="246"/>
      <c r="K105" s="245"/>
      <c r="L105" s="246"/>
      <c r="M105" s="2562" t="s">
        <v>566</v>
      </c>
      <c r="N105" s="2563"/>
      <c r="O105" s="2563"/>
      <c r="P105" s="2563"/>
      <c r="Q105" s="2563"/>
      <c r="R105" s="253"/>
      <c r="S105" s="264"/>
      <c r="T105" s="240"/>
      <c r="U105" s="240"/>
      <c r="V105" s="399"/>
      <c r="W105" s="229"/>
      <c r="X105" s="379"/>
      <c r="Y105" s="379"/>
    </row>
    <row r="106" spans="2:25">
      <c r="B106" s="261"/>
      <c r="C106" s="248"/>
      <c r="D106" s="245"/>
      <c r="E106" s="245"/>
      <c r="F106" s="245"/>
      <c r="G106" s="245"/>
      <c r="H106" s="246"/>
      <c r="I106" s="246"/>
      <c r="J106" s="246"/>
      <c r="K106" s="245"/>
      <c r="L106" s="246"/>
      <c r="M106" s="272" t="s">
        <v>529</v>
      </c>
      <c r="N106" s="272"/>
      <c r="O106" s="272" t="s">
        <v>528</v>
      </c>
      <c r="P106" s="272"/>
      <c r="Q106" s="272" t="s">
        <v>527</v>
      </c>
      <c r="R106" s="253"/>
      <c r="S106" s="264"/>
      <c r="T106" s="240"/>
      <c r="U106" s="240"/>
      <c r="V106" s="399"/>
      <c r="W106" s="229"/>
      <c r="X106" s="379"/>
      <c r="Y106" s="379"/>
    </row>
    <row r="107" spans="2:25">
      <c r="B107" s="261"/>
      <c r="C107" s="248"/>
      <c r="D107" s="245"/>
      <c r="E107" s="229" t="s">
        <v>592</v>
      </c>
      <c r="F107" s="245"/>
      <c r="G107" s="245"/>
      <c r="H107" s="246"/>
      <c r="I107" s="246"/>
      <c r="J107" s="246"/>
      <c r="K107" s="245"/>
      <c r="L107" s="246"/>
      <c r="M107" s="394">
        <f>+S107</f>
        <v>0</v>
      </c>
      <c r="N107" s="365"/>
      <c r="O107" s="365"/>
      <c r="P107" s="365"/>
      <c r="Q107" s="365"/>
      <c r="R107" s="253"/>
      <c r="S107" s="392">
        <f>S14</f>
        <v>0</v>
      </c>
      <c r="T107" s="240"/>
      <c r="U107" s="240"/>
      <c r="V107" s="391">
        <f>V14</f>
        <v>0</v>
      </c>
      <c r="W107" s="229"/>
      <c r="X107" s="379"/>
      <c r="Y107" s="383"/>
    </row>
    <row r="108" spans="2:25">
      <c r="B108" s="261"/>
      <c r="C108" s="248"/>
      <c r="D108" s="245"/>
      <c r="E108" s="229" t="s">
        <v>591</v>
      </c>
      <c r="F108" s="245"/>
      <c r="G108" s="245"/>
      <c r="H108" s="246"/>
      <c r="I108" s="246"/>
      <c r="J108" s="246"/>
      <c r="K108" s="245"/>
      <c r="L108" s="246"/>
      <c r="M108" s="398">
        <f>-'1.5 Net Debt 1'!I159</f>
        <v>0</v>
      </c>
      <c r="N108" s="365"/>
      <c r="O108" s="365"/>
      <c r="P108" s="365"/>
      <c r="Q108" s="365"/>
      <c r="R108" s="253"/>
      <c r="S108" s="240"/>
      <c r="T108" s="240"/>
      <c r="U108" s="240"/>
      <c r="V108" s="396"/>
      <c r="W108" s="229"/>
      <c r="X108" s="379"/>
      <c r="Y108" s="383"/>
    </row>
    <row r="109" spans="2:25">
      <c r="B109" s="261"/>
      <c r="C109" s="248"/>
      <c r="D109" s="245"/>
      <c r="E109" s="229" t="s">
        <v>590</v>
      </c>
      <c r="F109" s="245"/>
      <c r="G109" s="245"/>
      <c r="H109" s="246"/>
      <c r="I109" s="246"/>
      <c r="J109" s="246"/>
      <c r="K109" s="245"/>
      <c r="L109" s="246"/>
      <c r="M109" s="398">
        <f>-'1.5 Net Debt 1'!I229</f>
        <v>0</v>
      </c>
      <c r="N109" s="365"/>
      <c r="O109" s="365"/>
      <c r="P109" s="365"/>
      <c r="Q109" s="365"/>
      <c r="R109" s="253"/>
      <c r="S109" s="240"/>
      <c r="T109" s="240"/>
      <c r="U109" s="240"/>
      <c r="V109" s="396"/>
      <c r="W109" s="229"/>
      <c r="X109" s="379"/>
      <c r="Y109" s="383"/>
    </row>
    <row r="110" spans="2:25">
      <c r="B110" s="261"/>
      <c r="C110" s="248"/>
      <c r="D110" s="245"/>
      <c r="E110" s="229" t="s">
        <v>589</v>
      </c>
      <c r="F110" s="245"/>
      <c r="G110" s="245"/>
      <c r="H110" s="246"/>
      <c r="I110" s="246"/>
      <c r="J110" s="246"/>
      <c r="K110" s="245"/>
      <c r="L110" s="246"/>
      <c r="M110" s="398">
        <f>-'1.5 Net Debt 1'!I138+R17</f>
        <v>0</v>
      </c>
      <c r="N110" s="365"/>
      <c r="O110" s="365"/>
      <c r="P110" s="365"/>
      <c r="Q110" s="365"/>
      <c r="R110" s="253"/>
      <c r="S110" s="240"/>
      <c r="T110" s="240"/>
      <c r="U110" s="240"/>
      <c r="V110" s="396"/>
      <c r="W110" s="229"/>
      <c r="X110" s="379"/>
      <c r="Y110" s="383"/>
    </row>
    <row r="111" spans="2:25">
      <c r="B111" s="261"/>
      <c r="C111" s="248"/>
      <c r="D111" s="245"/>
      <c r="E111" s="229" t="s">
        <v>588</v>
      </c>
      <c r="F111" s="245"/>
      <c r="G111" s="245"/>
      <c r="H111" s="246"/>
      <c r="I111" s="246"/>
      <c r="J111" s="246"/>
      <c r="K111" s="245"/>
      <c r="L111" s="246"/>
      <c r="M111" s="394">
        <f>-'1.5 Net Debt 1'!I285</f>
        <v>0</v>
      </c>
      <c r="N111" s="365"/>
      <c r="O111" s="365"/>
      <c r="P111" s="365"/>
      <c r="Q111" s="365"/>
      <c r="R111" s="253"/>
      <c r="S111" s="240"/>
      <c r="T111" s="240"/>
      <c r="U111" s="240"/>
      <c r="V111" s="396"/>
      <c r="W111" s="229"/>
      <c r="X111" s="379"/>
      <c r="Y111" s="383"/>
    </row>
    <row r="112" spans="2:25">
      <c r="B112" s="261"/>
      <c r="C112" s="248"/>
      <c r="D112" s="245"/>
      <c r="E112" s="282" t="s">
        <v>587</v>
      </c>
      <c r="F112" s="245"/>
      <c r="G112" s="245"/>
      <c r="H112" s="246"/>
      <c r="I112" s="246"/>
      <c r="J112" s="246"/>
      <c r="K112" s="245"/>
      <c r="L112" s="246"/>
      <c r="M112" s="394"/>
      <c r="N112" s="365">
        <f>SUM(N107:N111)</f>
        <v>0</v>
      </c>
      <c r="O112" s="365"/>
      <c r="P112" s="365"/>
      <c r="Q112" s="365"/>
      <c r="R112" s="397"/>
      <c r="S112" s="392">
        <f>+S29</f>
        <v>0</v>
      </c>
      <c r="T112" s="240"/>
      <c r="U112" s="240"/>
      <c r="V112" s="391">
        <f>V29</f>
        <v>0</v>
      </c>
      <c r="W112" s="229"/>
      <c r="X112" s="379"/>
      <c r="Y112" s="383"/>
    </row>
    <row r="113" spans="1:41">
      <c r="B113" s="261"/>
      <c r="C113" s="248"/>
      <c r="D113" s="245"/>
      <c r="E113" s="229" t="s">
        <v>586</v>
      </c>
      <c r="F113" s="245"/>
      <c r="G113" s="245"/>
      <c r="H113" s="246"/>
      <c r="I113" s="246"/>
      <c r="J113" s="246"/>
      <c r="K113" s="245"/>
      <c r="L113" s="246"/>
      <c r="M113" s="394">
        <f>+S113</f>
        <v>0</v>
      </c>
      <c r="N113" s="365"/>
      <c r="O113" s="365"/>
      <c r="P113" s="365"/>
      <c r="Q113" s="365"/>
      <c r="R113" s="253"/>
      <c r="S113" s="392">
        <f>S37</f>
        <v>0</v>
      </c>
      <c r="T113" s="240"/>
      <c r="U113" s="240"/>
      <c r="V113" s="391">
        <f>V37</f>
        <v>0</v>
      </c>
      <c r="W113" s="229"/>
      <c r="X113" s="379"/>
      <c r="Y113" s="383"/>
    </row>
    <row r="114" spans="1:41">
      <c r="B114" s="261"/>
      <c r="C114" s="248"/>
      <c r="D114" s="245"/>
      <c r="E114" s="229" t="s">
        <v>585</v>
      </c>
      <c r="F114" s="245"/>
      <c r="G114" s="245"/>
      <c r="H114" s="246"/>
      <c r="I114" s="246"/>
      <c r="J114" s="246"/>
      <c r="K114" s="245"/>
      <c r="L114" s="246"/>
      <c r="M114" s="365"/>
      <c r="N114" s="365"/>
      <c r="O114" s="394">
        <f>+'1.5 Net Debt 1'!K199</f>
        <v>0</v>
      </c>
      <c r="P114" s="365"/>
      <c r="Q114" s="398">
        <f>-'1.5 Net Debt 1'!M207-'1.5 Net Debt 1'!M142</f>
        <v>0</v>
      </c>
      <c r="R114" s="397"/>
      <c r="S114" s="240"/>
      <c r="T114" s="240"/>
      <c r="U114" s="240"/>
      <c r="V114" s="396"/>
      <c r="W114" s="229"/>
      <c r="X114" s="379"/>
      <c r="Y114" s="383"/>
    </row>
    <row r="115" spans="1:41">
      <c r="B115" s="261"/>
      <c r="C115" s="248"/>
      <c r="D115" s="245"/>
      <c r="E115" s="288" t="s">
        <v>584</v>
      </c>
      <c r="F115" s="245"/>
      <c r="G115" s="245"/>
      <c r="H115" s="246"/>
      <c r="I115" s="246"/>
      <c r="J115" s="246"/>
      <c r="K115" s="245"/>
      <c r="L115" s="246"/>
      <c r="M115" s="365"/>
      <c r="N115" s="365"/>
      <c r="O115" s="394"/>
      <c r="P115" s="365"/>
      <c r="Q115" s="394">
        <f>-'1.5 Net Debt 1'!M292</f>
        <v>0</v>
      </c>
      <c r="R115" s="397"/>
      <c r="S115" s="240"/>
      <c r="T115" s="240"/>
      <c r="U115" s="240"/>
      <c r="V115" s="396"/>
      <c r="W115" s="229"/>
      <c r="X115" s="379"/>
      <c r="Y115" s="383"/>
    </row>
    <row r="116" spans="1:41">
      <c r="B116" s="261"/>
      <c r="C116" s="248"/>
      <c r="D116" s="245"/>
      <c r="E116" s="229" t="s">
        <v>583</v>
      </c>
      <c r="F116" s="245"/>
      <c r="G116" s="245"/>
      <c r="H116" s="246"/>
      <c r="I116" s="246"/>
      <c r="J116" s="246"/>
      <c r="K116" s="245"/>
      <c r="L116" s="246"/>
      <c r="M116" s="365"/>
      <c r="N116" s="365"/>
      <c r="O116" s="394">
        <f>-'1.5 Net Debt 1'!K254</f>
        <v>0</v>
      </c>
      <c r="P116" s="365"/>
      <c r="Q116" s="394">
        <f>-'1.5 Net Debt 1'!M254</f>
        <v>0</v>
      </c>
      <c r="R116" s="253"/>
      <c r="S116" s="240"/>
      <c r="T116" s="240"/>
      <c r="U116" s="240"/>
      <c r="V116" s="396"/>
      <c r="W116" s="229"/>
      <c r="X116" s="379"/>
      <c r="Y116" s="383"/>
    </row>
    <row r="117" spans="1:41">
      <c r="B117" s="261"/>
      <c r="C117" s="248"/>
      <c r="D117" s="245"/>
      <c r="E117" s="229" t="s">
        <v>582</v>
      </c>
      <c r="F117" s="245"/>
      <c r="G117" s="245"/>
      <c r="H117" s="246"/>
      <c r="I117" s="246"/>
      <c r="J117" s="246"/>
      <c r="K117" s="245"/>
      <c r="L117" s="246"/>
      <c r="M117" s="365"/>
      <c r="N117" s="365"/>
      <c r="O117" s="394">
        <f>-'1.5 Net Debt 1'!K152-'1.5 Net Debt 1'!K266</f>
        <v>0</v>
      </c>
      <c r="P117" s="365"/>
      <c r="Q117" s="394">
        <f>-'1.5 Net Debt 1'!M152-'1.5 Net Debt 1'!M266</f>
        <v>0</v>
      </c>
      <c r="R117" s="253"/>
      <c r="S117" s="240"/>
      <c r="T117" s="240"/>
      <c r="U117" s="240"/>
      <c r="V117" s="396"/>
      <c r="W117" s="229"/>
      <c r="X117" s="379"/>
      <c r="Y117" s="383"/>
    </row>
    <row r="118" spans="1:41">
      <c r="B118" s="261"/>
      <c r="C118" s="248"/>
      <c r="D118" s="245"/>
      <c r="E118" s="229" t="s">
        <v>581</v>
      </c>
      <c r="F118" s="245"/>
      <c r="G118" s="245"/>
      <c r="H118" s="246"/>
      <c r="I118" s="246"/>
      <c r="J118" s="246"/>
      <c r="K118" s="245"/>
      <c r="L118" s="246"/>
      <c r="M118" s="365"/>
      <c r="N118" s="365"/>
      <c r="O118" s="394">
        <f>-'1.5 Net Debt 1'!K285</f>
        <v>0</v>
      </c>
      <c r="P118" s="365"/>
      <c r="Q118" s="394">
        <f>-'1.5 Net Debt 1'!M285</f>
        <v>0</v>
      </c>
      <c r="R118" s="253"/>
      <c r="S118" s="240"/>
      <c r="T118" s="240"/>
      <c r="U118" s="240"/>
      <c r="V118" s="396"/>
      <c r="W118" s="229"/>
      <c r="X118" s="379"/>
      <c r="Y118" s="383"/>
    </row>
    <row r="119" spans="1:41">
      <c r="B119" s="261"/>
      <c r="C119" s="248"/>
      <c r="D119" s="245"/>
      <c r="E119" s="282" t="s">
        <v>580</v>
      </c>
      <c r="F119" s="245"/>
      <c r="G119" s="245"/>
      <c r="H119" s="246"/>
      <c r="I119" s="246"/>
      <c r="J119" s="246"/>
      <c r="K119" s="245"/>
      <c r="L119" s="246"/>
      <c r="M119" s="365"/>
      <c r="N119" s="365"/>
      <c r="O119" s="394"/>
      <c r="P119" s="365"/>
      <c r="Q119" s="394"/>
      <c r="R119" s="253"/>
      <c r="S119" s="394">
        <f>+S50</f>
        <v>0</v>
      </c>
      <c r="T119" s="240"/>
      <c r="U119" s="240"/>
      <c r="V119" s="395">
        <f>+V50</f>
        <v>0</v>
      </c>
      <c r="W119" s="229"/>
      <c r="X119" s="379"/>
      <c r="Y119" s="383"/>
    </row>
    <row r="120" spans="1:41">
      <c r="B120" s="261"/>
      <c r="C120" s="248"/>
      <c r="D120" s="245"/>
      <c r="E120" s="229" t="s">
        <v>579</v>
      </c>
      <c r="F120" s="245"/>
      <c r="G120" s="245"/>
      <c r="H120" s="246"/>
      <c r="I120" s="246"/>
      <c r="J120" s="246"/>
      <c r="K120" s="245"/>
      <c r="L120" s="246"/>
      <c r="M120" s="365"/>
      <c r="N120" s="365"/>
      <c r="O120" s="393"/>
      <c r="P120" s="365"/>
      <c r="Q120" s="393"/>
      <c r="R120" s="253"/>
      <c r="S120" s="392">
        <f>S58</f>
        <v>0</v>
      </c>
      <c r="T120" s="240"/>
      <c r="U120" s="240"/>
      <c r="V120" s="391">
        <f>V58</f>
        <v>0</v>
      </c>
      <c r="W120" s="229"/>
      <c r="X120" s="379"/>
      <c r="Y120" s="383"/>
    </row>
    <row r="121" spans="1:41">
      <c r="B121" s="261"/>
      <c r="C121" s="248"/>
      <c r="D121" s="245"/>
      <c r="E121" s="229" t="s">
        <v>578</v>
      </c>
      <c r="F121" s="245"/>
      <c r="G121" s="245"/>
      <c r="H121" s="246"/>
      <c r="I121" s="246"/>
      <c r="J121" s="246"/>
      <c r="K121" s="245"/>
      <c r="L121" s="246"/>
      <c r="M121" s="394">
        <f>+S121</f>
        <v>0</v>
      </c>
      <c r="N121" s="365"/>
      <c r="O121" s="365"/>
      <c r="P121" s="365"/>
      <c r="Q121" s="365"/>
      <c r="R121" s="253"/>
      <c r="S121" s="392">
        <f>S67</f>
        <v>0</v>
      </c>
      <c r="T121" s="240"/>
      <c r="U121" s="240"/>
      <c r="V121" s="391">
        <f>V67</f>
        <v>0</v>
      </c>
      <c r="W121" s="229"/>
      <c r="X121" s="379"/>
      <c r="Y121" s="383"/>
    </row>
    <row r="122" spans="1:41">
      <c r="B122" s="261"/>
      <c r="C122" s="248"/>
      <c r="D122" s="245"/>
      <c r="E122" s="229" t="s">
        <v>577</v>
      </c>
      <c r="F122" s="245"/>
      <c r="G122" s="245"/>
      <c r="H122" s="246"/>
      <c r="I122" s="246"/>
      <c r="J122" s="246"/>
      <c r="K122" s="245"/>
      <c r="L122" s="246"/>
      <c r="M122" s="394">
        <f>+S122</f>
        <v>0</v>
      </c>
      <c r="N122" s="365"/>
      <c r="O122" s="365"/>
      <c r="P122" s="365"/>
      <c r="Q122" s="365"/>
      <c r="R122" s="253"/>
      <c r="S122" s="392">
        <f>S74</f>
        <v>0</v>
      </c>
      <c r="T122" s="240"/>
      <c r="U122" s="240"/>
      <c r="V122" s="391">
        <f>V74</f>
        <v>0</v>
      </c>
      <c r="W122" s="229"/>
      <c r="X122" s="379"/>
      <c r="Y122" s="383"/>
    </row>
    <row r="123" spans="1:41">
      <c r="B123" s="261"/>
      <c r="C123" s="248"/>
      <c r="D123" s="245"/>
      <c r="E123" s="229" t="s">
        <v>576</v>
      </c>
      <c r="F123" s="245"/>
      <c r="G123" s="245"/>
      <c r="H123" s="246"/>
      <c r="I123" s="246"/>
      <c r="J123" s="246"/>
      <c r="K123" s="245"/>
      <c r="L123" s="246"/>
      <c r="M123" s="394">
        <f>+S123</f>
        <v>0</v>
      </c>
      <c r="N123" s="365"/>
      <c r="O123" s="365"/>
      <c r="P123" s="365"/>
      <c r="Q123" s="365"/>
      <c r="R123" s="253"/>
      <c r="S123" s="392">
        <f>S82</f>
        <v>0</v>
      </c>
      <c r="T123" s="240"/>
      <c r="U123" s="240"/>
      <c r="V123" s="391">
        <f>V82</f>
        <v>0</v>
      </c>
      <c r="W123" s="229"/>
      <c r="X123" s="379"/>
      <c r="Y123" s="383"/>
    </row>
    <row r="124" spans="1:41">
      <c r="B124" s="261"/>
      <c r="C124" s="248"/>
      <c r="D124" s="245"/>
      <c r="E124" s="229" t="s">
        <v>575</v>
      </c>
      <c r="F124" s="245"/>
      <c r="G124" s="245"/>
      <c r="H124" s="246"/>
      <c r="I124" s="246"/>
      <c r="J124" s="246"/>
      <c r="K124" s="245"/>
      <c r="L124" s="246"/>
      <c r="M124" s="365"/>
      <c r="N124" s="365"/>
      <c r="O124" s="394"/>
      <c r="P124" s="365"/>
      <c r="Q124" s="394">
        <f>+S124</f>
        <v>0</v>
      </c>
      <c r="R124" s="253"/>
      <c r="S124" s="392">
        <f>S91</f>
        <v>0</v>
      </c>
      <c r="T124" s="240"/>
      <c r="U124" s="240"/>
      <c r="V124" s="391">
        <f>V91</f>
        <v>0</v>
      </c>
      <c r="W124" s="229"/>
      <c r="X124" s="379"/>
      <c r="Y124" s="383"/>
    </row>
    <row r="125" spans="1:41">
      <c r="B125" s="261"/>
      <c r="C125" s="248"/>
      <c r="D125" s="245"/>
      <c r="E125" s="229" t="s">
        <v>574</v>
      </c>
      <c r="F125" s="245"/>
      <c r="G125" s="245"/>
      <c r="H125" s="246"/>
      <c r="I125" s="246"/>
      <c r="J125" s="246"/>
      <c r="K125" s="245"/>
      <c r="L125" s="246"/>
      <c r="M125" s="365"/>
      <c r="N125" s="365"/>
      <c r="O125" s="393"/>
      <c r="P125" s="365"/>
      <c r="Q125" s="393"/>
      <c r="R125" s="253"/>
      <c r="S125" s="392">
        <f>S99</f>
        <v>0</v>
      </c>
      <c r="T125" s="240"/>
      <c r="U125" s="240"/>
      <c r="V125" s="391">
        <f>V99</f>
        <v>0</v>
      </c>
      <c r="W125" s="229"/>
      <c r="X125" s="379"/>
      <c r="Y125" s="383"/>
    </row>
    <row r="126" spans="1:41" ht="15.75" thickBot="1">
      <c r="B126" s="261"/>
      <c r="C126" s="248"/>
      <c r="D126" s="390" t="s">
        <v>573</v>
      </c>
      <c r="E126" s="390"/>
      <c r="F126" s="390"/>
      <c r="G126" s="390"/>
      <c r="H126" s="389"/>
      <c r="I126" s="389"/>
      <c r="J126" s="389"/>
      <c r="K126" s="390"/>
      <c r="L126" s="389"/>
      <c r="M126" s="388"/>
      <c r="N126" s="388"/>
      <c r="O126" s="388"/>
      <c r="P126" s="388"/>
      <c r="Q126" s="388"/>
      <c r="R126" s="253"/>
      <c r="S126" s="252">
        <f>SUM(S107:S125)</f>
        <v>0</v>
      </c>
      <c r="T126" s="387"/>
      <c r="U126" s="386"/>
      <c r="V126" s="385">
        <f>SUM(V107:V125)</f>
        <v>0</v>
      </c>
      <c r="W126" s="229"/>
      <c r="X126" s="384"/>
      <c r="Y126" s="383"/>
    </row>
    <row r="127" spans="1:41" ht="14.25" thickTop="1" thickBot="1">
      <c r="B127" s="349"/>
      <c r="C127" s="348"/>
      <c r="D127" s="275"/>
      <c r="E127" s="275"/>
      <c r="F127" s="275"/>
      <c r="G127" s="275"/>
      <c r="H127" s="346"/>
      <c r="I127" s="346"/>
      <c r="J127" s="346"/>
      <c r="K127" s="275"/>
      <c r="L127" s="346"/>
      <c r="M127" s="382"/>
      <c r="N127" s="382"/>
      <c r="O127" s="382"/>
      <c r="P127" s="382"/>
      <c r="Q127" s="382"/>
      <c r="R127" s="381"/>
      <c r="S127" s="340"/>
      <c r="T127" s="380"/>
      <c r="U127" s="380"/>
      <c r="V127" s="339"/>
      <c r="W127" s="229"/>
      <c r="X127" s="379"/>
      <c r="Y127" s="379"/>
    </row>
    <row r="128" spans="1:41" ht="14.25">
      <c r="A128" s="338"/>
      <c r="B128" s="337"/>
      <c r="C128" s="378" t="s">
        <v>572</v>
      </c>
      <c r="D128" s="333"/>
      <c r="E128" s="377"/>
      <c r="F128" s="333"/>
      <c r="G128" s="325" t="s">
        <v>571</v>
      </c>
      <c r="H128" s="333"/>
      <c r="I128" s="376"/>
      <c r="J128" s="376"/>
      <c r="K128" s="376"/>
      <c r="L128" s="376"/>
      <c r="M128" s="376"/>
      <c r="N128" s="375"/>
      <c r="O128" s="373"/>
      <c r="P128" s="374"/>
      <c r="Q128" s="374"/>
      <c r="R128" s="373"/>
      <c r="S128" s="324"/>
      <c r="T128" s="325"/>
      <c r="U128" s="325"/>
      <c r="V128" s="325"/>
      <c r="W128" s="325"/>
      <c r="X128" s="325"/>
      <c r="Y128" s="325"/>
      <c r="Z128" s="325"/>
      <c r="AA128" s="325"/>
      <c r="AB128" s="325"/>
      <c r="AC128" s="325"/>
      <c r="AD128" s="325"/>
      <c r="AE128" s="325"/>
      <c r="AF128" s="325"/>
      <c r="AG128" s="324"/>
      <c r="AH128" s="229"/>
      <c r="AI128" s="2564" t="s">
        <v>570</v>
      </c>
      <c r="AJ128" s="2565"/>
      <c r="AK128" s="2565"/>
      <c r="AL128" s="2565"/>
      <c r="AM128" s="2565"/>
      <c r="AN128" s="184"/>
      <c r="AO128" s="184"/>
    </row>
    <row r="129" spans="1:41" ht="51.75" thickBot="1">
      <c r="A129" s="261"/>
      <c r="B129" s="248"/>
      <c r="C129" s="245"/>
      <c r="D129" s="246"/>
      <c r="E129" s="247"/>
      <c r="F129" s="246"/>
      <c r="G129" s="245"/>
      <c r="H129" s="246"/>
      <c r="I129" s="244"/>
      <c r="J129" s="244"/>
      <c r="K129" s="244"/>
      <c r="L129" s="244"/>
      <c r="M129" s="244"/>
      <c r="N129" s="243"/>
      <c r="O129" s="242"/>
      <c r="P129" s="234"/>
      <c r="Q129" s="234"/>
      <c r="R129" s="242"/>
      <c r="S129" s="237"/>
      <c r="T129" s="229"/>
      <c r="U129" s="229"/>
      <c r="V129" s="229"/>
      <c r="W129" s="229"/>
      <c r="X129" s="184"/>
      <c r="Y129" s="2580" t="s">
        <v>569</v>
      </c>
      <c r="Z129" s="2580"/>
      <c r="AA129" s="2580"/>
      <c r="AB129" s="2580"/>
      <c r="AC129" s="2580"/>
      <c r="AD129" s="370" t="s">
        <v>568</v>
      </c>
      <c r="AE129" s="370" t="s">
        <v>568</v>
      </c>
      <c r="AF129" s="370" t="s">
        <v>568</v>
      </c>
      <c r="AG129" s="369" t="s">
        <v>567</v>
      </c>
      <c r="AH129" s="229"/>
      <c r="AI129" s="2566"/>
      <c r="AJ129" s="2566"/>
      <c r="AK129" s="2566"/>
      <c r="AL129" s="2566"/>
      <c r="AM129" s="2566"/>
      <c r="AN129" s="184"/>
      <c r="AO129" s="184"/>
    </row>
    <row r="130" spans="1:41" ht="15">
      <c r="A130" s="261"/>
      <c r="B130" s="248"/>
      <c r="C130" s="372"/>
      <c r="D130" s="246"/>
      <c r="E130" s="247"/>
      <c r="F130" s="246"/>
      <c r="G130" s="245"/>
      <c r="H130" s="246"/>
      <c r="I130" s="244"/>
      <c r="J130" s="244"/>
      <c r="K130" s="244"/>
      <c r="L130" s="244"/>
      <c r="M130" s="244"/>
      <c r="N130" s="243"/>
      <c r="O130" s="242"/>
      <c r="P130" s="234"/>
      <c r="Q130" s="234"/>
      <c r="R130" s="242"/>
      <c r="S130" s="237"/>
      <c r="T130" s="229"/>
      <c r="U130" s="229"/>
      <c r="V130" s="229"/>
      <c r="W130" s="229"/>
      <c r="X130" s="184"/>
      <c r="Y130" s="229"/>
      <c r="Z130" s="2579" t="s">
        <v>553</v>
      </c>
      <c r="AA130" s="2579"/>
      <c r="AB130" s="2579" t="s">
        <v>552</v>
      </c>
      <c r="AC130" s="2579"/>
      <c r="AD130" s="371" t="s">
        <v>529</v>
      </c>
      <c r="AE130" s="371" t="s">
        <v>528</v>
      </c>
      <c r="AF130" s="371" t="s">
        <v>527</v>
      </c>
      <c r="AG130" s="319"/>
      <c r="AH130" s="229"/>
      <c r="AI130" s="323" t="s">
        <v>555</v>
      </c>
      <c r="AJ130" s="322"/>
      <c r="AK130" s="322"/>
      <c r="AL130" s="322"/>
      <c r="AM130" s="321"/>
      <c r="AN130" s="184"/>
      <c r="AO130" s="184"/>
    </row>
    <row r="131" spans="1:41" ht="140.25">
      <c r="A131" s="261"/>
      <c r="B131" s="248"/>
      <c r="C131" s="245"/>
      <c r="D131" s="246"/>
      <c r="E131" s="247" t="s">
        <v>534</v>
      </c>
      <c r="F131" s="246"/>
      <c r="G131" s="229" t="s">
        <v>530</v>
      </c>
      <c r="H131" s="246"/>
      <c r="I131" s="2577" t="s">
        <v>566</v>
      </c>
      <c r="J131" s="2578"/>
      <c r="K131" s="2578"/>
      <c r="L131" s="2578"/>
      <c r="M131" s="2578"/>
      <c r="N131" s="243"/>
      <c r="O131" s="242" t="s">
        <v>565</v>
      </c>
      <c r="P131" s="234"/>
      <c r="Q131" s="2575" t="s">
        <v>564</v>
      </c>
      <c r="R131" s="2576"/>
      <c r="S131" s="237"/>
      <c r="T131" s="282" t="s">
        <v>546</v>
      </c>
      <c r="U131" s="313" t="s">
        <v>545</v>
      </c>
      <c r="V131" s="313" t="s">
        <v>544</v>
      </c>
      <c r="W131" s="313" t="s">
        <v>543</v>
      </c>
      <c r="X131" s="184"/>
      <c r="Y131" s="313" t="s">
        <v>542</v>
      </c>
      <c r="Z131" s="313" t="s">
        <v>541</v>
      </c>
      <c r="AA131" s="313" t="s">
        <v>540</v>
      </c>
      <c r="AB131" s="313" t="s">
        <v>541</v>
      </c>
      <c r="AC131" s="313" t="s">
        <v>540</v>
      </c>
      <c r="AD131" s="370" t="s">
        <v>20</v>
      </c>
      <c r="AE131" s="370" t="s">
        <v>20</v>
      </c>
      <c r="AF131" s="370" t="s">
        <v>20</v>
      </c>
      <c r="AG131" s="369" t="s">
        <v>20</v>
      </c>
      <c r="AH131" s="229"/>
      <c r="AI131" s="318" t="s">
        <v>551</v>
      </c>
      <c r="AJ131" s="317" t="s">
        <v>550</v>
      </c>
      <c r="AK131" s="317" t="s">
        <v>549</v>
      </c>
      <c r="AL131" s="317" t="s">
        <v>548</v>
      </c>
      <c r="AM131" s="316" t="s">
        <v>547</v>
      </c>
      <c r="AN131" s="184"/>
      <c r="AO131" s="184"/>
    </row>
    <row r="132" spans="1:41">
      <c r="A132" s="261" t="s">
        <v>526</v>
      </c>
      <c r="B132" s="367" t="s">
        <v>563</v>
      </c>
      <c r="C132" s="245" t="s">
        <v>532</v>
      </c>
      <c r="D132" s="246"/>
      <c r="E132" s="247" t="s">
        <v>531</v>
      </c>
      <c r="F132" s="246"/>
      <c r="G132" s="245"/>
      <c r="H132" s="246"/>
      <c r="I132" s="368" t="s">
        <v>529</v>
      </c>
      <c r="J132" s="368"/>
      <c r="K132" s="368" t="s">
        <v>528</v>
      </c>
      <c r="L132" s="368"/>
      <c r="M132" s="368" t="s">
        <v>527</v>
      </c>
      <c r="N132" s="243"/>
      <c r="O132" s="242"/>
      <c r="P132" s="234"/>
      <c r="Q132" s="234"/>
      <c r="R132" s="242"/>
      <c r="S132" s="237"/>
      <c r="T132" s="229"/>
      <c r="U132" s="229"/>
      <c r="V132" s="229"/>
      <c r="W132" s="229"/>
      <c r="X132" s="184"/>
      <c r="Y132" s="229"/>
      <c r="Z132" s="229"/>
      <c r="AA132" s="229"/>
      <c r="AB132" s="229"/>
      <c r="AC132" s="229"/>
      <c r="AD132" s="229"/>
      <c r="AE132" s="229"/>
      <c r="AF132" s="229"/>
      <c r="AG132" s="237"/>
      <c r="AH132" s="229"/>
      <c r="AI132" s="280"/>
      <c r="AJ132" s="279"/>
      <c r="AK132" s="279"/>
      <c r="AL132" s="279"/>
      <c r="AM132" s="277"/>
      <c r="AN132" s="184"/>
      <c r="AO132" s="184"/>
    </row>
    <row r="133" spans="1:41">
      <c r="A133" s="261"/>
      <c r="B133" s="248"/>
      <c r="C133" s="245"/>
      <c r="D133" s="246"/>
      <c r="E133" s="247"/>
      <c r="F133" s="246"/>
      <c r="G133" s="248" t="s">
        <v>525</v>
      </c>
      <c r="H133" s="246"/>
      <c r="I133" s="368" t="s">
        <v>20</v>
      </c>
      <c r="J133" s="368"/>
      <c r="K133" s="368" t="s">
        <v>20</v>
      </c>
      <c r="L133" s="368"/>
      <c r="M133" s="368" t="s">
        <v>20</v>
      </c>
      <c r="N133" s="243"/>
      <c r="O133" s="242" t="s">
        <v>20</v>
      </c>
      <c r="P133" s="234"/>
      <c r="Q133" s="234"/>
      <c r="R133" s="242"/>
      <c r="S133" s="237"/>
      <c r="T133" s="229"/>
      <c r="U133" s="229"/>
      <c r="V133" s="229"/>
      <c r="W133" s="229"/>
      <c r="X133" s="184"/>
      <c r="Y133" s="229"/>
      <c r="Z133" s="229"/>
      <c r="AA133" s="229"/>
      <c r="AB133" s="229"/>
      <c r="AC133" s="229"/>
      <c r="AD133" s="229"/>
      <c r="AE133" s="229"/>
      <c r="AF133" s="229"/>
      <c r="AG133" s="237"/>
      <c r="AH133" s="229"/>
      <c r="AI133" s="280"/>
      <c r="AJ133" s="279"/>
      <c r="AK133" s="279"/>
      <c r="AL133" s="279"/>
      <c r="AM133" s="277"/>
      <c r="AN133" s="184"/>
      <c r="AO133" s="184"/>
    </row>
    <row r="134" spans="1:41">
      <c r="A134" s="261">
        <v>1</v>
      </c>
      <c r="B134" s="248"/>
      <c r="C134" s="270" t="s">
        <v>562</v>
      </c>
      <c r="D134" s="246"/>
      <c r="E134" s="260"/>
      <c r="F134" s="246"/>
      <c r="G134" s="259"/>
      <c r="H134" s="246"/>
      <c r="I134" s="258"/>
      <c r="J134" s="255"/>
      <c r="K134" s="258"/>
      <c r="L134" s="255"/>
      <c r="M134" s="258"/>
      <c r="N134" s="253"/>
      <c r="O134" s="257">
        <f>M134+K134+I134</f>
        <v>0</v>
      </c>
      <c r="P134" s="240"/>
      <c r="Q134" s="240"/>
      <c r="R134" s="256"/>
      <c r="S134" s="251"/>
      <c r="T134" s="300"/>
      <c r="U134" s="300"/>
      <c r="V134" s="300"/>
      <c r="W134" s="299">
        <f>SUM(T134:V134)</f>
        <v>0</v>
      </c>
      <c r="X134" s="184"/>
      <c r="Y134" s="298"/>
      <c r="Z134" s="297"/>
      <c r="AA134" s="297"/>
      <c r="AB134" s="297"/>
      <c r="AC134" s="297"/>
      <c r="AD134" s="297"/>
      <c r="AE134" s="297"/>
      <c r="AF134" s="297"/>
      <c r="AG134" s="296"/>
      <c r="AH134" s="229"/>
      <c r="AI134" s="362"/>
      <c r="AJ134" s="361"/>
      <c r="AK134" s="285"/>
      <c r="AL134" s="284"/>
      <c r="AM134" s="283"/>
      <c r="AN134" s="184"/>
      <c r="AO134" s="184"/>
    </row>
    <row r="135" spans="1:41">
      <c r="A135" s="261"/>
      <c r="B135" s="248"/>
      <c r="C135" s="270"/>
      <c r="D135" s="246"/>
      <c r="E135" s="260"/>
      <c r="F135" s="246"/>
      <c r="G135" s="259"/>
      <c r="H135" s="246"/>
      <c r="I135" s="258"/>
      <c r="J135" s="255"/>
      <c r="K135" s="258"/>
      <c r="L135" s="255"/>
      <c r="M135" s="258"/>
      <c r="N135" s="253"/>
      <c r="O135" s="257"/>
      <c r="P135" s="240"/>
      <c r="Q135" s="240"/>
      <c r="R135" s="256"/>
      <c r="S135" s="251"/>
      <c r="T135" s="300"/>
      <c r="U135" s="300"/>
      <c r="V135" s="300"/>
      <c r="W135" s="299"/>
      <c r="X135" s="184"/>
      <c r="Y135" s="298"/>
      <c r="Z135" s="297"/>
      <c r="AA135" s="297"/>
      <c r="AB135" s="297"/>
      <c r="AC135" s="297"/>
      <c r="AD135" s="297"/>
      <c r="AE135" s="297"/>
      <c r="AF135" s="297"/>
      <c r="AG135" s="296"/>
      <c r="AH135" s="229"/>
      <c r="AI135" s="362"/>
      <c r="AJ135" s="361"/>
      <c r="AK135" s="285"/>
      <c r="AL135" s="284"/>
      <c r="AM135" s="283"/>
      <c r="AN135" s="184"/>
      <c r="AO135" s="184"/>
    </row>
    <row r="136" spans="1:41">
      <c r="A136" s="261"/>
      <c r="B136" s="248"/>
      <c r="C136" s="295" t="s">
        <v>536</v>
      </c>
      <c r="D136" s="246"/>
      <c r="E136" s="260"/>
      <c r="F136" s="246"/>
      <c r="G136" s="259"/>
      <c r="H136" s="246"/>
      <c r="I136" s="258"/>
      <c r="J136" s="255"/>
      <c r="K136" s="258"/>
      <c r="L136" s="255"/>
      <c r="M136" s="258"/>
      <c r="N136" s="253"/>
      <c r="O136" s="257"/>
      <c r="P136" s="240"/>
      <c r="Q136" s="240"/>
      <c r="R136" s="256"/>
      <c r="S136" s="251"/>
      <c r="T136" s="300"/>
      <c r="U136" s="300"/>
      <c r="V136" s="300"/>
      <c r="W136" s="299"/>
      <c r="X136" s="184"/>
      <c r="Y136" s="298"/>
      <c r="Z136" s="297"/>
      <c r="AA136" s="297"/>
      <c r="AB136" s="297"/>
      <c r="AC136" s="297"/>
      <c r="AD136" s="297"/>
      <c r="AE136" s="297"/>
      <c r="AF136" s="297"/>
      <c r="AG136" s="296"/>
      <c r="AH136" s="229"/>
      <c r="AI136" s="362"/>
      <c r="AJ136" s="361"/>
      <c r="AK136" s="285"/>
      <c r="AL136" s="284"/>
      <c r="AM136" s="283"/>
      <c r="AN136" s="184"/>
      <c r="AO136" s="184"/>
    </row>
    <row r="137" spans="1:41">
      <c r="A137" s="261">
        <v>2</v>
      </c>
      <c r="B137" s="367"/>
      <c r="C137" s="270"/>
      <c r="D137" s="246"/>
      <c r="E137" s="262"/>
      <c r="F137" s="246"/>
      <c r="G137" s="259"/>
      <c r="H137" s="246"/>
      <c r="I137" s="258"/>
      <c r="J137" s="255"/>
      <c r="K137" s="258"/>
      <c r="L137" s="255"/>
      <c r="M137" s="258"/>
      <c r="N137" s="253"/>
      <c r="O137" s="257">
        <f>M137+K137+I137</f>
        <v>0</v>
      </c>
      <c r="P137" s="240"/>
      <c r="Q137" s="240"/>
      <c r="R137" s="256"/>
      <c r="S137" s="251"/>
      <c r="T137" s="300"/>
      <c r="U137" s="300"/>
      <c r="V137" s="300"/>
      <c r="W137" s="299"/>
      <c r="X137" s="184"/>
      <c r="Y137" s="298"/>
      <c r="Z137" s="297"/>
      <c r="AA137" s="297"/>
      <c r="AB137" s="297"/>
      <c r="AC137" s="297"/>
      <c r="AD137" s="297"/>
      <c r="AE137" s="297"/>
      <c r="AF137" s="297"/>
      <c r="AG137" s="296"/>
      <c r="AH137" s="229"/>
      <c r="AI137" s="362"/>
      <c r="AJ137" s="361"/>
      <c r="AK137" s="285">
        <f>AI137*AJ137</f>
        <v>0</v>
      </c>
      <c r="AL137" s="284"/>
      <c r="AM137" s="283">
        <f>AK137+AL137</f>
        <v>0</v>
      </c>
      <c r="AN137" s="290"/>
      <c r="AO137" s="184"/>
    </row>
    <row r="138" spans="1:41" ht="13.5" thickBot="1">
      <c r="A138" s="261"/>
      <c r="B138" s="248"/>
      <c r="C138" s="245"/>
      <c r="D138" s="246"/>
      <c r="E138" s="247"/>
      <c r="F138" s="246"/>
      <c r="G138" s="229" t="s">
        <v>524</v>
      </c>
      <c r="H138" s="246"/>
      <c r="I138" s="254">
        <f>SUM(I134:I137)</f>
        <v>0</v>
      </c>
      <c r="J138" s="365"/>
      <c r="K138" s="254">
        <f>SUM(K134:K137)</f>
        <v>0</v>
      </c>
      <c r="L138" s="255"/>
      <c r="M138" s="254">
        <f>SUM(M134:M137)</f>
        <v>0</v>
      </c>
      <c r="N138" s="253"/>
      <c r="O138" s="252">
        <f>-'1.5 Net Debt 1'!R19</f>
        <v>0</v>
      </c>
      <c r="P138" s="240"/>
      <c r="Q138" s="239" t="s">
        <v>561</v>
      </c>
      <c r="R138" s="252">
        <f>SUM(R134:R137)</f>
        <v>0</v>
      </c>
      <c r="S138" s="293"/>
      <c r="T138" s="249"/>
      <c r="U138" s="249"/>
      <c r="V138" s="249"/>
      <c r="W138" s="249"/>
      <c r="X138" s="184"/>
      <c r="Y138" s="229"/>
      <c r="Z138" s="229"/>
      <c r="AA138" s="229"/>
      <c r="AB138" s="229"/>
      <c r="AC138" s="229"/>
      <c r="AD138" s="229"/>
      <c r="AE138" s="229"/>
      <c r="AF138" s="229"/>
      <c r="AG138" s="237"/>
      <c r="AH138" s="229"/>
      <c r="AI138" s="280"/>
      <c r="AJ138" s="279"/>
      <c r="AK138" s="366"/>
      <c r="AL138" s="309"/>
      <c r="AM138" s="308"/>
      <c r="AN138" s="184"/>
      <c r="AO138" s="184"/>
    </row>
    <row r="139" spans="1:41" ht="13.5" thickTop="1">
      <c r="A139" s="261"/>
      <c r="B139" s="248"/>
      <c r="C139" s="245"/>
      <c r="D139" s="246"/>
      <c r="E139" s="247"/>
      <c r="F139" s="246"/>
      <c r="G139" s="245"/>
      <c r="H139" s="246"/>
      <c r="I139" s="365"/>
      <c r="J139" s="255"/>
      <c r="K139" s="365"/>
      <c r="L139" s="255"/>
      <c r="M139" s="365"/>
      <c r="N139" s="253" t="s">
        <v>521</v>
      </c>
      <c r="O139" s="264"/>
      <c r="P139" s="240"/>
      <c r="Q139" s="240"/>
      <c r="R139" s="264"/>
      <c r="S139" s="251"/>
      <c r="T139" s="249"/>
      <c r="U139" s="249"/>
      <c r="V139" s="249"/>
      <c r="W139" s="249"/>
      <c r="X139" s="184"/>
      <c r="Y139" s="229"/>
      <c r="Z139" s="229"/>
      <c r="AA139" s="229"/>
      <c r="AB139" s="229"/>
      <c r="AC139" s="229"/>
      <c r="AD139" s="229"/>
      <c r="AE139" s="229"/>
      <c r="AF139" s="229"/>
      <c r="AG139" s="237"/>
      <c r="AH139" s="229"/>
      <c r="AI139" s="280"/>
      <c r="AJ139" s="279"/>
      <c r="AK139" s="309"/>
      <c r="AL139" s="309"/>
      <c r="AM139" s="308"/>
      <c r="AN139" s="184"/>
      <c r="AO139" s="184"/>
    </row>
    <row r="140" spans="1:41">
      <c r="A140" s="261"/>
      <c r="B140" s="248"/>
      <c r="C140" s="245"/>
      <c r="D140" s="246"/>
      <c r="E140" s="247"/>
      <c r="F140" s="246"/>
      <c r="G140" s="245"/>
      <c r="H140" s="246"/>
      <c r="I140" s="255"/>
      <c r="J140" s="255"/>
      <c r="K140" s="255"/>
      <c r="L140" s="255"/>
      <c r="M140" s="255"/>
      <c r="N140" s="253"/>
      <c r="O140" s="264"/>
      <c r="P140" s="240"/>
      <c r="Q140" s="240"/>
      <c r="R140" s="264"/>
      <c r="S140" s="251"/>
      <c r="T140" s="249"/>
      <c r="U140" s="249"/>
      <c r="V140" s="249"/>
      <c r="W140" s="249"/>
      <c r="X140" s="184"/>
      <c r="Y140" s="229"/>
      <c r="Z140" s="229"/>
      <c r="AA140" s="229"/>
      <c r="AB140" s="229"/>
      <c r="AC140" s="229"/>
      <c r="AD140" s="229"/>
      <c r="AE140" s="229"/>
      <c r="AF140" s="229"/>
      <c r="AG140" s="237"/>
      <c r="AH140" s="229"/>
      <c r="AI140" s="280"/>
      <c r="AJ140" s="279"/>
      <c r="AK140" s="309"/>
      <c r="AL140" s="309"/>
      <c r="AM140" s="308"/>
      <c r="AN140" s="184"/>
      <c r="AO140" s="184"/>
    </row>
    <row r="141" spans="1:41">
      <c r="A141" s="261"/>
      <c r="B141" s="248"/>
      <c r="C141" s="295" t="s">
        <v>560</v>
      </c>
      <c r="D141" s="246"/>
      <c r="E141" s="262"/>
      <c r="F141" s="246"/>
      <c r="G141" s="263"/>
      <c r="H141" s="246"/>
      <c r="I141" s="258"/>
      <c r="J141" s="255"/>
      <c r="K141" s="258"/>
      <c r="L141" s="255"/>
      <c r="M141" s="258"/>
      <c r="N141" s="253"/>
      <c r="O141" s="257">
        <v>0</v>
      </c>
      <c r="P141" s="240"/>
      <c r="Q141" s="240"/>
      <c r="R141" s="256"/>
      <c r="S141" s="251"/>
      <c r="T141" s="300"/>
      <c r="U141" s="300"/>
      <c r="V141" s="300"/>
      <c r="W141" s="299">
        <f>SUM(T141:V141)</f>
        <v>0</v>
      </c>
      <c r="X141" s="184"/>
      <c r="Y141" s="298"/>
      <c r="Z141" s="297"/>
      <c r="AA141" s="297"/>
      <c r="AB141" s="297"/>
      <c r="AC141" s="297"/>
      <c r="AD141" s="297"/>
      <c r="AE141" s="297"/>
      <c r="AF141" s="297"/>
      <c r="AG141" s="296"/>
      <c r="AH141" s="229"/>
      <c r="AI141" s="362"/>
      <c r="AJ141" s="361"/>
      <c r="AK141" s="285"/>
      <c r="AL141" s="284"/>
      <c r="AM141" s="283"/>
      <c r="AN141" s="184"/>
      <c r="AO141" s="184"/>
    </row>
    <row r="142" spans="1:41">
      <c r="A142" s="261">
        <v>3</v>
      </c>
      <c r="B142" s="302"/>
      <c r="C142" s="270"/>
      <c r="D142" s="246"/>
      <c r="E142" s="262"/>
      <c r="F142" s="246"/>
      <c r="G142" s="263"/>
      <c r="H142" s="246"/>
      <c r="I142" s="258"/>
      <c r="J142" s="255"/>
      <c r="K142" s="258"/>
      <c r="L142" s="255"/>
      <c r="M142" s="258"/>
      <c r="N142" s="253"/>
      <c r="O142" s="257">
        <f>M142+K142+I142</f>
        <v>0</v>
      </c>
      <c r="P142" s="240"/>
      <c r="Q142" s="240"/>
      <c r="R142" s="256"/>
      <c r="S142" s="251"/>
      <c r="T142" s="300"/>
      <c r="U142" s="300"/>
      <c r="V142" s="300"/>
      <c r="W142" s="299">
        <f>SUM(T142:V142)</f>
        <v>0</v>
      </c>
      <c r="X142" s="184"/>
      <c r="Y142" s="298"/>
      <c r="Z142" s="297"/>
      <c r="AA142" s="297"/>
      <c r="AB142" s="297"/>
      <c r="AC142" s="297"/>
      <c r="AD142" s="297"/>
      <c r="AE142" s="297"/>
      <c r="AF142" s="297"/>
      <c r="AG142" s="296"/>
      <c r="AH142" s="229"/>
      <c r="AI142" s="362"/>
      <c r="AJ142" s="361"/>
      <c r="AK142" s="285">
        <f>AI142*AJ142</f>
        <v>0</v>
      </c>
      <c r="AL142" s="284"/>
      <c r="AM142" s="283">
        <f>AK142+AL142</f>
        <v>0</v>
      </c>
      <c r="AN142" s="290"/>
      <c r="AO142" s="184"/>
    </row>
    <row r="143" spans="1:41">
      <c r="A143" s="261"/>
      <c r="B143" s="248"/>
      <c r="C143" s="295"/>
      <c r="D143" s="246"/>
      <c r="E143" s="262"/>
      <c r="F143" s="246"/>
      <c r="G143" s="263"/>
      <c r="H143" s="246"/>
      <c r="I143" s="258"/>
      <c r="J143" s="255"/>
      <c r="K143" s="258"/>
      <c r="L143" s="255"/>
      <c r="M143" s="258"/>
      <c r="N143" s="253"/>
      <c r="O143" s="257"/>
      <c r="P143" s="240"/>
      <c r="Q143" s="240"/>
      <c r="R143" s="256"/>
      <c r="S143" s="251"/>
      <c r="T143" s="300"/>
      <c r="U143" s="300"/>
      <c r="V143" s="300"/>
      <c r="W143" s="299">
        <f>SUM(T143:V143)</f>
        <v>0</v>
      </c>
      <c r="X143" s="184"/>
      <c r="Y143" s="298"/>
      <c r="Z143" s="297"/>
      <c r="AA143" s="297"/>
      <c r="AB143" s="297"/>
      <c r="AC143" s="297"/>
      <c r="AD143" s="297"/>
      <c r="AE143" s="297"/>
      <c r="AF143" s="297"/>
      <c r="AG143" s="296"/>
      <c r="AH143" s="229"/>
      <c r="AI143" s="362"/>
      <c r="AJ143" s="361"/>
      <c r="AK143" s="285"/>
      <c r="AL143" s="284"/>
      <c r="AM143" s="283"/>
      <c r="AN143" s="184"/>
      <c r="AO143" s="184"/>
    </row>
    <row r="144" spans="1:41">
      <c r="A144" s="261"/>
      <c r="B144" s="248"/>
      <c r="C144" s="259"/>
      <c r="D144" s="246"/>
      <c r="E144" s="262"/>
      <c r="F144" s="246"/>
      <c r="G144" s="263"/>
      <c r="H144" s="246"/>
      <c r="I144" s="258"/>
      <c r="J144" s="255"/>
      <c r="K144" s="258"/>
      <c r="L144" s="255"/>
      <c r="M144" s="258"/>
      <c r="N144" s="253"/>
      <c r="O144" s="257"/>
      <c r="P144" s="240"/>
      <c r="Q144" s="240"/>
      <c r="R144" s="256"/>
      <c r="S144" s="251"/>
      <c r="T144" s="300"/>
      <c r="U144" s="300"/>
      <c r="V144" s="300"/>
      <c r="W144" s="299">
        <f>SUM(T144:V144)</f>
        <v>0</v>
      </c>
      <c r="X144" s="184"/>
      <c r="Y144" s="298"/>
      <c r="Z144" s="297"/>
      <c r="AA144" s="297"/>
      <c r="AB144" s="297"/>
      <c r="AC144" s="297"/>
      <c r="AD144" s="297"/>
      <c r="AE144" s="297"/>
      <c r="AF144" s="297"/>
      <c r="AG144" s="296"/>
      <c r="AH144" s="229"/>
      <c r="AI144" s="362"/>
      <c r="AJ144" s="361"/>
      <c r="AK144" s="285"/>
      <c r="AL144" s="284"/>
      <c r="AM144" s="283"/>
      <c r="AN144" s="184"/>
      <c r="AO144" s="184"/>
    </row>
    <row r="145" spans="1:41">
      <c r="A145" s="261"/>
      <c r="B145" s="248"/>
      <c r="C145" s="295"/>
      <c r="D145" s="246"/>
      <c r="E145" s="262"/>
      <c r="F145" s="246"/>
      <c r="G145" s="263"/>
      <c r="H145" s="246"/>
      <c r="I145" s="294">
        <v>0</v>
      </c>
      <c r="J145" s="255"/>
      <c r="K145" s="294">
        <v>0</v>
      </c>
      <c r="L145" s="255"/>
      <c r="M145" s="294">
        <v>0</v>
      </c>
      <c r="N145" s="253"/>
      <c r="O145" s="291"/>
      <c r="P145" s="240"/>
      <c r="Q145" s="240"/>
      <c r="R145" s="291"/>
      <c r="S145" s="293"/>
      <c r="T145" s="292"/>
      <c r="U145" s="292"/>
      <c r="V145" s="292"/>
      <c r="W145" s="291"/>
      <c r="X145" s="290"/>
      <c r="Y145" s="289"/>
      <c r="Z145" s="288"/>
      <c r="AA145" s="288"/>
      <c r="AB145" s="288"/>
      <c r="AC145" s="288"/>
      <c r="AD145" s="288"/>
      <c r="AE145" s="288"/>
      <c r="AF145" s="288"/>
      <c r="AG145" s="287"/>
      <c r="AH145" s="229"/>
      <c r="AI145" s="362"/>
      <c r="AJ145" s="361"/>
      <c r="AK145" s="285"/>
      <c r="AL145" s="284"/>
      <c r="AM145" s="283"/>
      <c r="AN145" s="184"/>
      <c r="AO145" s="184"/>
    </row>
    <row r="146" spans="1:41">
      <c r="A146" s="261"/>
      <c r="B146" s="248"/>
      <c r="C146" s="295" t="s">
        <v>536</v>
      </c>
      <c r="D146" s="246"/>
      <c r="E146" s="262"/>
      <c r="F146" s="246"/>
      <c r="G146" s="263"/>
      <c r="H146" s="246"/>
      <c r="I146" s="258"/>
      <c r="J146" s="255"/>
      <c r="K146" s="258"/>
      <c r="L146" s="255"/>
      <c r="M146" s="258"/>
      <c r="N146" s="253"/>
      <c r="O146" s="257"/>
      <c r="P146" s="240"/>
      <c r="Q146" s="240"/>
      <c r="R146" s="256"/>
      <c r="S146" s="251"/>
      <c r="T146" s="300"/>
      <c r="U146" s="300"/>
      <c r="V146" s="300"/>
      <c r="W146" s="299">
        <f t="shared" ref="W146:W152" si="0">SUM(T146:V146)</f>
        <v>0</v>
      </c>
      <c r="X146" s="184"/>
      <c r="Y146" s="298"/>
      <c r="Z146" s="297"/>
      <c r="AA146" s="297"/>
      <c r="AB146" s="297"/>
      <c r="AC146" s="297"/>
      <c r="AD146" s="297"/>
      <c r="AE146" s="297"/>
      <c r="AF146" s="297"/>
      <c r="AG146" s="296"/>
      <c r="AH146" s="229"/>
      <c r="AI146" s="362"/>
      <c r="AJ146" s="361"/>
      <c r="AK146" s="285"/>
      <c r="AL146" s="284"/>
      <c r="AM146" s="283"/>
      <c r="AN146" s="184"/>
      <c r="AO146" s="184"/>
    </row>
    <row r="147" spans="1:41">
      <c r="A147" s="261">
        <v>4</v>
      </c>
      <c r="B147" s="302"/>
      <c r="C147" s="259"/>
      <c r="D147" s="246"/>
      <c r="E147" s="262"/>
      <c r="F147" s="246"/>
      <c r="G147" s="263"/>
      <c r="H147" s="246"/>
      <c r="I147" s="258"/>
      <c r="J147" s="255"/>
      <c r="K147" s="258"/>
      <c r="L147" s="255"/>
      <c r="M147" s="258"/>
      <c r="N147" s="253"/>
      <c r="O147" s="257">
        <f>M147+K147+I147</f>
        <v>0</v>
      </c>
      <c r="P147" s="240"/>
      <c r="Q147" s="240"/>
      <c r="R147" s="256"/>
      <c r="S147" s="251"/>
      <c r="T147" s="300"/>
      <c r="U147" s="300"/>
      <c r="V147" s="300"/>
      <c r="W147" s="299">
        <f t="shared" si="0"/>
        <v>0</v>
      </c>
      <c r="X147" s="184"/>
      <c r="Y147" s="298"/>
      <c r="Z147" s="297"/>
      <c r="AA147" s="297"/>
      <c r="AB147" s="297"/>
      <c r="AC147" s="297"/>
      <c r="AD147" s="297"/>
      <c r="AE147" s="297"/>
      <c r="AF147" s="297"/>
      <c r="AG147" s="296"/>
      <c r="AH147" s="229"/>
      <c r="AI147" s="286"/>
      <c r="AJ147" s="301"/>
      <c r="AK147" s="285">
        <f>AI147*AJ147</f>
        <v>0</v>
      </c>
      <c r="AL147" s="303"/>
      <c r="AM147" s="283">
        <f>AK147+AL147</f>
        <v>0</v>
      </c>
      <c r="AN147" s="184"/>
      <c r="AO147" s="184"/>
    </row>
    <row r="148" spans="1:41">
      <c r="A148" s="261"/>
      <c r="B148" s="302"/>
      <c r="C148" s="259"/>
      <c r="D148" s="246"/>
      <c r="E148" s="262"/>
      <c r="F148" s="246"/>
      <c r="G148" s="263"/>
      <c r="H148" s="246"/>
      <c r="I148" s="258"/>
      <c r="J148" s="255"/>
      <c r="K148" s="258"/>
      <c r="L148" s="255"/>
      <c r="M148" s="258"/>
      <c r="N148" s="253"/>
      <c r="O148" s="257"/>
      <c r="P148" s="240"/>
      <c r="Q148" s="240"/>
      <c r="R148" s="256"/>
      <c r="S148" s="251"/>
      <c r="T148" s="300"/>
      <c r="U148" s="300"/>
      <c r="V148" s="300"/>
      <c r="W148" s="299">
        <f t="shared" si="0"/>
        <v>0</v>
      </c>
      <c r="X148" s="184"/>
      <c r="Y148" s="298"/>
      <c r="Z148" s="297"/>
      <c r="AA148" s="297"/>
      <c r="AB148" s="297"/>
      <c r="AC148" s="297"/>
      <c r="AD148" s="297"/>
      <c r="AE148" s="297"/>
      <c r="AF148" s="297"/>
      <c r="AG148" s="296"/>
      <c r="AH148" s="229"/>
      <c r="AI148" s="286"/>
      <c r="AJ148" s="301"/>
      <c r="AK148" s="285"/>
      <c r="AL148" s="284"/>
      <c r="AM148" s="283"/>
      <c r="AN148" s="184"/>
      <c r="AO148" s="184"/>
    </row>
    <row r="149" spans="1:41">
      <c r="A149" s="261"/>
      <c r="B149" s="302"/>
      <c r="C149" s="259"/>
      <c r="D149" s="246"/>
      <c r="E149" s="262"/>
      <c r="F149" s="246"/>
      <c r="G149" s="263"/>
      <c r="H149" s="246"/>
      <c r="I149" s="258"/>
      <c r="J149" s="255"/>
      <c r="K149" s="258"/>
      <c r="L149" s="255"/>
      <c r="M149" s="258"/>
      <c r="N149" s="253"/>
      <c r="O149" s="257">
        <f>M149+K149+I149</f>
        <v>0</v>
      </c>
      <c r="P149" s="240"/>
      <c r="Q149" s="240"/>
      <c r="R149" s="256"/>
      <c r="S149" s="251"/>
      <c r="T149" s="300"/>
      <c r="U149" s="300"/>
      <c r="V149" s="300"/>
      <c r="W149" s="299">
        <f t="shared" si="0"/>
        <v>0</v>
      </c>
      <c r="X149" s="184"/>
      <c r="Y149" s="298"/>
      <c r="Z149" s="297"/>
      <c r="AA149" s="297"/>
      <c r="AB149" s="297"/>
      <c r="AC149" s="297"/>
      <c r="AD149" s="297"/>
      <c r="AE149" s="297"/>
      <c r="AF149" s="297"/>
      <c r="AG149" s="296"/>
      <c r="AH149" s="229"/>
      <c r="AI149" s="286"/>
      <c r="AJ149" s="301"/>
      <c r="AK149" s="285">
        <f>AI149*AJ149</f>
        <v>0</v>
      </c>
      <c r="AL149" s="303"/>
      <c r="AM149" s="283">
        <f>AK149+AL149</f>
        <v>0</v>
      </c>
      <c r="AN149" s="184"/>
      <c r="AO149" s="184"/>
    </row>
    <row r="150" spans="1:41">
      <c r="A150" s="261"/>
      <c r="B150" s="302"/>
      <c r="C150" s="259"/>
      <c r="D150" s="246"/>
      <c r="E150" s="262"/>
      <c r="F150" s="246"/>
      <c r="G150" s="259"/>
      <c r="H150" s="246"/>
      <c r="I150" s="258"/>
      <c r="J150" s="255"/>
      <c r="K150" s="258"/>
      <c r="L150" s="255"/>
      <c r="M150" s="258"/>
      <c r="N150" s="253"/>
      <c r="O150" s="257"/>
      <c r="P150" s="240"/>
      <c r="Q150" s="240"/>
      <c r="R150" s="256"/>
      <c r="S150" s="251"/>
      <c r="T150" s="300"/>
      <c r="U150" s="300"/>
      <c r="V150" s="300"/>
      <c r="W150" s="299">
        <f t="shared" si="0"/>
        <v>0</v>
      </c>
      <c r="X150" s="184"/>
      <c r="Y150" s="298"/>
      <c r="Z150" s="297"/>
      <c r="AA150" s="297"/>
      <c r="AB150" s="297"/>
      <c r="AC150" s="297"/>
      <c r="AD150" s="297"/>
      <c r="AE150" s="297"/>
      <c r="AF150" s="297"/>
      <c r="AG150" s="296"/>
      <c r="AH150" s="229"/>
      <c r="AI150" s="306"/>
      <c r="AJ150" s="301"/>
      <c r="AK150" s="285"/>
      <c r="AL150" s="284"/>
      <c r="AM150" s="283"/>
      <c r="AN150" s="184"/>
      <c r="AO150" s="184"/>
    </row>
    <row r="151" spans="1:41">
      <c r="A151" s="261"/>
      <c r="B151" s="302"/>
      <c r="C151" s="259"/>
      <c r="D151" s="246"/>
      <c r="E151" s="262"/>
      <c r="F151" s="246"/>
      <c r="G151" s="259"/>
      <c r="H151" s="246"/>
      <c r="I151" s="258"/>
      <c r="J151" s="255"/>
      <c r="K151" s="258"/>
      <c r="L151" s="255"/>
      <c r="M151" s="258"/>
      <c r="N151" s="253"/>
      <c r="O151" s="257"/>
      <c r="P151" s="240"/>
      <c r="Q151" s="240"/>
      <c r="R151" s="256"/>
      <c r="S151" s="251"/>
      <c r="T151" s="300"/>
      <c r="U151" s="300"/>
      <c r="V151" s="300"/>
      <c r="W151" s="299">
        <f t="shared" si="0"/>
        <v>0</v>
      </c>
      <c r="X151" s="184"/>
      <c r="Y151" s="298"/>
      <c r="Z151" s="297"/>
      <c r="AA151" s="297"/>
      <c r="AB151" s="297"/>
      <c r="AC151" s="297"/>
      <c r="AD151" s="297"/>
      <c r="AE151" s="297"/>
      <c r="AF151" s="297"/>
      <c r="AG151" s="296"/>
      <c r="AH151" s="229"/>
      <c r="AI151" s="306"/>
      <c r="AJ151" s="301"/>
      <c r="AK151" s="285"/>
      <c r="AL151" s="284"/>
      <c r="AM151" s="283"/>
      <c r="AN151" s="184"/>
      <c r="AO151" s="184"/>
    </row>
    <row r="152" spans="1:41">
      <c r="A152" s="261"/>
      <c r="B152" s="248"/>
      <c r="C152" s="295" t="s">
        <v>8</v>
      </c>
      <c r="D152" s="246"/>
      <c r="E152" s="364"/>
      <c r="F152" s="246"/>
      <c r="G152" s="259"/>
      <c r="H152" s="246"/>
      <c r="I152" s="294">
        <f>SUM(I146:I151)</f>
        <v>0</v>
      </c>
      <c r="J152" s="255"/>
      <c r="K152" s="294">
        <f>SUM(K146:K151)</f>
        <v>0</v>
      </c>
      <c r="L152" s="255"/>
      <c r="M152" s="294">
        <f>SUM(M146:M151)</f>
        <v>0</v>
      </c>
      <c r="N152" s="253"/>
      <c r="O152" s="257">
        <f>M152+K152+I152</f>
        <v>0</v>
      </c>
      <c r="P152" s="240"/>
      <c r="Q152" s="240"/>
      <c r="R152" s="363"/>
      <c r="S152" s="293"/>
      <c r="T152" s="300"/>
      <c r="U152" s="300"/>
      <c r="V152" s="300"/>
      <c r="W152" s="299">
        <f t="shared" si="0"/>
        <v>0</v>
      </c>
      <c r="X152" s="184"/>
      <c r="Y152" s="298"/>
      <c r="Z152" s="297"/>
      <c r="AA152" s="297"/>
      <c r="AB152" s="297"/>
      <c r="AC152" s="297"/>
      <c r="AD152" s="297"/>
      <c r="AE152" s="297"/>
      <c r="AF152" s="297"/>
      <c r="AG152" s="296"/>
      <c r="AH152" s="229"/>
      <c r="AI152" s="362"/>
      <c r="AJ152" s="361"/>
      <c r="AK152" s="285"/>
      <c r="AL152" s="284"/>
      <c r="AM152" s="283"/>
      <c r="AN152" s="184"/>
      <c r="AO152" s="184"/>
    </row>
    <row r="153" spans="1:41" ht="13.5" thickBot="1">
      <c r="A153" s="261"/>
      <c r="B153" s="248"/>
      <c r="C153" s="245"/>
      <c r="D153" s="246"/>
      <c r="E153" s="265"/>
      <c r="F153" s="246"/>
      <c r="G153" s="229" t="s">
        <v>522</v>
      </c>
      <c r="H153" s="246"/>
      <c r="I153" s="254">
        <f>SUM(I152,I145)</f>
        <v>0</v>
      </c>
      <c r="J153" s="255"/>
      <c r="K153" s="254">
        <f>SUM(K152,K145)</f>
        <v>0</v>
      </c>
      <c r="L153" s="255"/>
      <c r="M153" s="254">
        <f>SUM(M152,M145)</f>
        <v>0</v>
      </c>
      <c r="N153" s="253"/>
      <c r="O153" s="252">
        <f>-'1.5 Net Debt 1'!S42</f>
        <v>0</v>
      </c>
      <c r="P153" s="240"/>
      <c r="Q153" s="239" t="s">
        <v>559</v>
      </c>
      <c r="R153" s="252">
        <f>SUM(R141:R152)</f>
        <v>0</v>
      </c>
      <c r="S153" s="251"/>
      <c r="T153" s="249"/>
      <c r="U153" s="249"/>
      <c r="V153" s="249"/>
      <c r="W153" s="249"/>
      <c r="X153" s="184"/>
      <c r="Y153" s="229"/>
      <c r="Z153" s="229"/>
      <c r="AA153" s="229"/>
      <c r="AB153" s="229"/>
      <c r="AC153" s="229"/>
      <c r="AD153" s="229"/>
      <c r="AE153" s="229"/>
      <c r="AF153" s="229"/>
      <c r="AG153" s="237"/>
      <c r="AH153" s="229"/>
      <c r="AI153" s="280"/>
      <c r="AJ153" s="279"/>
      <c r="AK153" s="309"/>
      <c r="AL153" s="360">
        <f>SUM(AL134:AL152)</f>
        <v>0</v>
      </c>
      <c r="AM153" s="277"/>
      <c r="AN153" s="184"/>
      <c r="AO153" s="184"/>
    </row>
    <row r="154" spans="1:41" ht="14.25" thickTop="1" thickBot="1">
      <c r="A154" s="261"/>
      <c r="B154" s="248"/>
      <c r="C154" s="245"/>
      <c r="D154" s="246"/>
      <c r="E154" s="265"/>
      <c r="F154" s="246"/>
      <c r="G154" s="245"/>
      <c r="H154" s="246"/>
      <c r="I154" s="255"/>
      <c r="J154" s="255"/>
      <c r="K154" s="255"/>
      <c r="L154" s="255"/>
      <c r="M154" s="255"/>
      <c r="N154" s="253" t="s">
        <v>521</v>
      </c>
      <c r="O154" s="264"/>
      <c r="P154" s="240"/>
      <c r="Q154" s="240"/>
      <c r="R154" s="264"/>
      <c r="S154" s="251"/>
      <c r="T154" s="249"/>
      <c r="U154" s="249"/>
      <c r="V154" s="249"/>
      <c r="W154" s="249"/>
      <c r="X154" s="184"/>
      <c r="Y154" s="229"/>
      <c r="Z154" s="229"/>
      <c r="AA154" s="229"/>
      <c r="AB154" s="229"/>
      <c r="AC154" s="229"/>
      <c r="AD154" s="229"/>
      <c r="AE154" s="229"/>
      <c r="AF154" s="229"/>
      <c r="AG154" s="237"/>
      <c r="AH154" s="229"/>
      <c r="AI154" s="359"/>
      <c r="AJ154" s="358"/>
      <c r="AK154" s="358"/>
      <c r="AL154" s="358"/>
      <c r="AM154" s="357"/>
      <c r="AN154" s="184"/>
      <c r="AO154" s="184"/>
    </row>
    <row r="155" spans="1:41" ht="15">
      <c r="A155" s="261"/>
      <c r="B155" s="248"/>
      <c r="C155" s="273"/>
      <c r="D155" s="246"/>
      <c r="E155" s="265"/>
      <c r="F155" s="246"/>
      <c r="G155" s="245"/>
      <c r="H155" s="246"/>
      <c r="I155" s="255"/>
      <c r="J155" s="255"/>
      <c r="K155" s="255"/>
      <c r="L155" s="255"/>
      <c r="M155" s="255"/>
      <c r="N155" s="253"/>
      <c r="O155" s="264"/>
      <c r="P155" s="240"/>
      <c r="Q155" s="240"/>
      <c r="R155" s="264"/>
      <c r="S155" s="251"/>
      <c r="T155" s="249"/>
      <c r="U155" s="249"/>
      <c r="V155" s="249"/>
      <c r="W155" s="249"/>
      <c r="X155" s="184"/>
      <c r="Y155" s="229"/>
      <c r="Z155" s="229"/>
      <c r="AA155" s="229"/>
      <c r="AB155" s="229"/>
      <c r="AC155" s="229"/>
      <c r="AD155" s="229"/>
      <c r="AE155" s="229"/>
      <c r="AF155" s="229"/>
      <c r="AG155" s="237"/>
      <c r="AH155" s="229"/>
      <c r="AN155" s="184"/>
      <c r="AO155" s="184"/>
    </row>
    <row r="156" spans="1:41">
      <c r="A156" s="261"/>
      <c r="B156" s="248"/>
      <c r="C156" s="245"/>
      <c r="D156" s="246"/>
      <c r="E156" s="265" t="s">
        <v>534</v>
      </c>
      <c r="F156" s="246"/>
      <c r="G156" s="229" t="s">
        <v>554</v>
      </c>
      <c r="H156" s="246"/>
      <c r="I156" s="2563" t="s">
        <v>533</v>
      </c>
      <c r="J156" s="2563"/>
      <c r="K156" s="2563"/>
      <c r="L156" s="2563"/>
      <c r="M156" s="2563"/>
      <c r="N156" s="253"/>
      <c r="O156" s="264" t="s">
        <v>8</v>
      </c>
      <c r="P156" s="240"/>
      <c r="Q156" s="240"/>
      <c r="R156" s="264"/>
      <c r="S156" s="251"/>
      <c r="T156" s="249"/>
      <c r="U156" s="249"/>
      <c r="V156" s="249"/>
      <c r="W156" s="249"/>
      <c r="X156" s="184"/>
      <c r="Y156" s="229"/>
      <c r="Z156" s="229"/>
      <c r="AA156" s="229"/>
      <c r="AB156" s="229"/>
      <c r="AC156" s="229"/>
      <c r="AD156" s="229"/>
      <c r="AE156" s="229"/>
      <c r="AF156" s="229"/>
      <c r="AG156" s="237"/>
      <c r="AH156" s="229"/>
      <c r="AN156" s="184"/>
      <c r="AO156" s="184"/>
    </row>
    <row r="157" spans="1:41">
      <c r="A157" s="261" t="s">
        <v>526</v>
      </c>
      <c r="B157" s="248"/>
      <c r="C157" s="245" t="s">
        <v>532</v>
      </c>
      <c r="D157" s="246"/>
      <c r="E157" s="265" t="s">
        <v>531</v>
      </c>
      <c r="F157" s="246"/>
      <c r="G157" s="248" t="s">
        <v>525</v>
      </c>
      <c r="H157" s="246"/>
      <c r="I157" s="272" t="s">
        <v>529</v>
      </c>
      <c r="J157" s="272"/>
      <c r="K157" s="272" t="s">
        <v>528</v>
      </c>
      <c r="L157" s="272"/>
      <c r="M157" s="272" t="s">
        <v>527</v>
      </c>
      <c r="N157" s="253"/>
      <c r="O157" s="264"/>
      <c r="P157" s="240"/>
      <c r="Q157" s="240"/>
      <c r="R157" s="264"/>
      <c r="S157" s="251"/>
      <c r="T157" s="249"/>
      <c r="U157" s="249"/>
      <c r="V157" s="249"/>
      <c r="W157" s="249"/>
      <c r="X157" s="184"/>
      <c r="Y157" s="229"/>
      <c r="Z157" s="229"/>
      <c r="AA157" s="229"/>
      <c r="AB157" s="229"/>
      <c r="AC157" s="229"/>
      <c r="AD157" s="229"/>
      <c r="AE157" s="229"/>
      <c r="AF157" s="229"/>
      <c r="AG157" s="237"/>
      <c r="AH157" s="229"/>
      <c r="AN157" s="184"/>
      <c r="AO157" s="184"/>
    </row>
    <row r="158" spans="1:41">
      <c r="A158" s="261"/>
      <c r="B158" s="248"/>
      <c r="C158" s="245"/>
      <c r="D158" s="246"/>
      <c r="E158" s="265"/>
      <c r="F158" s="246"/>
      <c r="G158" s="248"/>
      <c r="H158" s="246"/>
      <c r="I158" s="272" t="s">
        <v>20</v>
      </c>
      <c r="J158" s="272"/>
      <c r="K158" s="272" t="s">
        <v>20</v>
      </c>
      <c r="L158" s="272"/>
      <c r="M158" s="272" t="s">
        <v>20</v>
      </c>
      <c r="N158" s="253"/>
      <c r="O158" s="264" t="s">
        <v>20</v>
      </c>
      <c r="P158" s="240"/>
      <c r="Q158" s="240"/>
      <c r="R158" s="264"/>
      <c r="S158" s="251"/>
      <c r="T158" s="249"/>
      <c r="U158" s="249"/>
      <c r="V158" s="249"/>
      <c r="W158" s="249"/>
      <c r="X158" s="184"/>
      <c r="Y158" s="229"/>
      <c r="Z158" s="229"/>
      <c r="AA158" s="229"/>
      <c r="AB158" s="229"/>
      <c r="AC158" s="229"/>
      <c r="AD158" s="229"/>
      <c r="AE158" s="229"/>
      <c r="AF158" s="229"/>
      <c r="AG158" s="237"/>
      <c r="AH158" s="229"/>
      <c r="AN158" s="184"/>
      <c r="AO158" s="184"/>
    </row>
    <row r="159" spans="1:41">
      <c r="A159" s="261">
        <v>1</v>
      </c>
      <c r="B159" s="248"/>
      <c r="C159" s="270"/>
      <c r="D159" s="246"/>
      <c r="E159" s="262"/>
      <c r="F159" s="246"/>
      <c r="G159" s="263"/>
      <c r="H159" s="246"/>
      <c r="I159" s="258"/>
      <c r="J159" s="255"/>
      <c r="K159" s="258"/>
      <c r="L159" s="255"/>
      <c r="M159" s="258"/>
      <c r="N159" s="253"/>
      <c r="O159" s="257"/>
      <c r="P159" s="240"/>
      <c r="Q159" s="240"/>
      <c r="R159" s="256"/>
      <c r="S159" s="251"/>
      <c r="T159" s="300"/>
      <c r="U159" s="300"/>
      <c r="V159" s="300"/>
      <c r="W159" s="299">
        <f>SUM(T159:V159)</f>
        <v>0</v>
      </c>
      <c r="X159" s="184"/>
      <c r="Y159" s="298"/>
      <c r="Z159" s="297"/>
      <c r="AA159" s="297"/>
      <c r="AB159" s="297"/>
      <c r="AC159" s="297"/>
      <c r="AD159" s="297"/>
      <c r="AE159" s="297"/>
      <c r="AF159" s="297"/>
      <c r="AG159" s="296"/>
      <c r="AH159" s="229"/>
      <c r="AN159" s="184"/>
      <c r="AO159" s="184"/>
    </row>
    <row r="160" spans="1:41" ht="13.5" thickBot="1">
      <c r="A160" s="261"/>
      <c r="B160" s="248"/>
      <c r="C160" s="259"/>
      <c r="D160" s="246"/>
      <c r="E160" s="262"/>
      <c r="F160" s="246"/>
      <c r="G160" s="263"/>
      <c r="H160" s="246"/>
      <c r="I160" s="258"/>
      <c r="J160" s="255"/>
      <c r="K160" s="258"/>
      <c r="L160" s="255"/>
      <c r="M160" s="258"/>
      <c r="N160" s="253"/>
      <c r="O160" s="257"/>
      <c r="P160" s="240"/>
      <c r="Q160" s="240"/>
      <c r="R160" s="256"/>
      <c r="S160" s="251"/>
      <c r="T160" s="300"/>
      <c r="U160" s="300"/>
      <c r="V160" s="300"/>
      <c r="W160" s="299">
        <f>SUM(T160:V160)</f>
        <v>0</v>
      </c>
      <c r="X160" s="184"/>
      <c r="Y160" s="298"/>
      <c r="Z160" s="297"/>
      <c r="AA160" s="297"/>
      <c r="AB160" s="297"/>
      <c r="AC160" s="297"/>
      <c r="AD160" s="297"/>
      <c r="AE160" s="297"/>
      <c r="AF160" s="297"/>
      <c r="AG160" s="296"/>
      <c r="AH160" s="229"/>
      <c r="AN160" s="184"/>
      <c r="AO160" s="184"/>
    </row>
    <row r="161" spans="1:41" ht="13.5" thickBot="1">
      <c r="A161" s="261"/>
      <c r="B161" s="248"/>
      <c r="C161" s="245"/>
      <c r="D161" s="246"/>
      <c r="E161" s="265"/>
      <c r="F161" s="246"/>
      <c r="G161" s="229" t="s">
        <v>524</v>
      </c>
      <c r="H161" s="246"/>
      <c r="I161" s="254">
        <f>SUM(I159:I160)</f>
        <v>0</v>
      </c>
      <c r="J161" s="255"/>
      <c r="K161" s="254">
        <f>SUM(K159:K160)</f>
        <v>0</v>
      </c>
      <c r="L161" s="255"/>
      <c r="M161" s="254">
        <f>SUM(M159:M160)</f>
        <v>0</v>
      </c>
      <c r="N161" s="253"/>
      <c r="O161" s="252">
        <f>-'1.5 Net Debt 1'!R22</f>
        <v>0</v>
      </c>
      <c r="P161" s="240"/>
      <c r="Q161" s="291" t="s">
        <v>558</v>
      </c>
      <c r="R161" s="252">
        <f>SUM(R159:R160)</f>
        <v>0</v>
      </c>
      <c r="S161" s="251"/>
      <c r="T161" s="249"/>
      <c r="U161" s="249"/>
      <c r="V161" s="249"/>
      <c r="W161" s="249"/>
      <c r="X161" s="184"/>
      <c r="Y161" s="229"/>
      <c r="Z161" s="229"/>
      <c r="AA161" s="229"/>
      <c r="AB161" s="229"/>
      <c r="AC161" s="229"/>
      <c r="AD161" s="229"/>
      <c r="AE161" s="229"/>
      <c r="AF161" s="229"/>
      <c r="AG161" s="237"/>
      <c r="AH161" s="229"/>
      <c r="AI161" s="323" t="s">
        <v>555</v>
      </c>
      <c r="AJ161" s="322"/>
      <c r="AK161" s="322"/>
      <c r="AL161" s="322"/>
      <c r="AM161" s="321"/>
      <c r="AN161" s="184"/>
      <c r="AO161" s="184"/>
    </row>
    <row r="162" spans="1:41" ht="141" thickTop="1">
      <c r="A162" s="261"/>
      <c r="B162" s="248"/>
      <c r="C162" s="245"/>
      <c r="D162" s="246"/>
      <c r="E162" s="265"/>
      <c r="F162" s="246"/>
      <c r="G162" s="245"/>
      <c r="H162" s="245"/>
      <c r="I162" s="255"/>
      <c r="J162" s="255"/>
      <c r="K162" s="255"/>
      <c r="L162" s="255"/>
      <c r="M162" s="255"/>
      <c r="N162" s="253" t="s">
        <v>521</v>
      </c>
      <c r="O162" s="264"/>
      <c r="P162" s="240"/>
      <c r="Q162" s="240"/>
      <c r="R162" s="264"/>
      <c r="S162" s="251"/>
      <c r="T162" s="249"/>
      <c r="U162" s="249"/>
      <c r="V162" s="249"/>
      <c r="W162" s="249"/>
      <c r="X162" s="184"/>
      <c r="Y162" s="229"/>
      <c r="Z162" s="229"/>
      <c r="AA162" s="229"/>
      <c r="AB162" s="229"/>
      <c r="AC162" s="229"/>
      <c r="AD162" s="229"/>
      <c r="AE162" s="229"/>
      <c r="AF162" s="229"/>
      <c r="AG162" s="237"/>
      <c r="AH162" s="229"/>
      <c r="AI162" s="318" t="s">
        <v>551</v>
      </c>
      <c r="AJ162" s="317" t="s">
        <v>550</v>
      </c>
      <c r="AK162" s="317" t="s">
        <v>549</v>
      </c>
      <c r="AL162" s="317" t="s">
        <v>548</v>
      </c>
      <c r="AM162" s="316" t="s">
        <v>547</v>
      </c>
      <c r="AN162" s="184"/>
      <c r="AO162" s="184"/>
    </row>
    <row r="163" spans="1:41">
      <c r="A163" s="261"/>
      <c r="B163" s="248"/>
      <c r="C163" s="245"/>
      <c r="D163" s="246"/>
      <c r="E163" s="265"/>
      <c r="F163" s="246"/>
      <c r="G163" s="245"/>
      <c r="H163" s="245"/>
      <c r="I163" s="255"/>
      <c r="J163" s="255"/>
      <c r="K163" s="255"/>
      <c r="L163" s="255"/>
      <c r="M163" s="255"/>
      <c r="N163" s="253"/>
      <c r="O163" s="253"/>
      <c r="P163" s="240"/>
      <c r="Q163" s="240"/>
      <c r="R163" s="253"/>
      <c r="S163" s="251"/>
      <c r="T163" s="249"/>
      <c r="U163" s="249"/>
      <c r="V163" s="249"/>
      <c r="W163" s="249"/>
      <c r="X163" s="184"/>
      <c r="Y163" s="229"/>
      <c r="Z163" s="229"/>
      <c r="AA163" s="229"/>
      <c r="AB163" s="229"/>
      <c r="AC163" s="229"/>
      <c r="AD163" s="229"/>
      <c r="AE163" s="229"/>
      <c r="AF163" s="229"/>
      <c r="AG163" s="237"/>
      <c r="AH163" s="229"/>
      <c r="AI163" s="280"/>
      <c r="AJ163" s="279"/>
      <c r="AK163" s="279"/>
      <c r="AL163" s="279"/>
      <c r="AM163" s="277"/>
      <c r="AN163" s="184"/>
      <c r="AO163" s="184"/>
    </row>
    <row r="164" spans="1:41">
      <c r="A164" s="261"/>
      <c r="B164" s="248"/>
      <c r="C164" s="295" t="s">
        <v>557</v>
      </c>
      <c r="D164" s="246"/>
      <c r="E164" s="265"/>
      <c r="F164" s="246"/>
      <c r="G164" s="245"/>
      <c r="H164" s="245"/>
      <c r="I164" s="255"/>
      <c r="J164" s="255"/>
      <c r="K164" s="255"/>
      <c r="L164" s="255"/>
      <c r="M164" s="255"/>
      <c r="N164" s="253"/>
      <c r="O164" s="253"/>
      <c r="P164" s="240"/>
      <c r="Q164" s="240"/>
      <c r="R164" s="253"/>
      <c r="S164" s="251"/>
      <c r="T164" s="249"/>
      <c r="U164" s="249"/>
      <c r="V164" s="249"/>
      <c r="W164" s="249"/>
      <c r="X164" s="184"/>
      <c r="Y164" s="229"/>
      <c r="Z164" s="229"/>
      <c r="AA164" s="229"/>
      <c r="AB164" s="229"/>
      <c r="AC164" s="229"/>
      <c r="AD164" s="229"/>
      <c r="AE164" s="229"/>
      <c r="AF164" s="229"/>
      <c r="AG164" s="237"/>
      <c r="AH164" s="229"/>
      <c r="AI164" s="280"/>
      <c r="AJ164" s="279"/>
      <c r="AK164" s="279"/>
      <c r="AL164" s="279"/>
      <c r="AM164" s="277"/>
      <c r="AN164" s="184"/>
      <c r="AO164" s="184"/>
    </row>
    <row r="165" spans="1:41">
      <c r="A165" s="261"/>
      <c r="B165" s="302"/>
      <c r="C165" s="270"/>
      <c r="D165" s="246"/>
      <c r="E165" s="262"/>
      <c r="F165" s="246"/>
      <c r="G165" s="263"/>
      <c r="H165" s="246"/>
      <c r="I165" s="258"/>
      <c r="J165" s="255"/>
      <c r="K165" s="258"/>
      <c r="L165" s="255"/>
      <c r="M165" s="258"/>
      <c r="N165" s="253"/>
      <c r="O165" s="257">
        <f>M165+K165+I165</f>
        <v>0</v>
      </c>
      <c r="P165" s="240"/>
      <c r="Q165" s="240"/>
      <c r="R165" s="256"/>
      <c r="S165" s="251"/>
      <c r="T165" s="300"/>
      <c r="U165" s="300"/>
      <c r="V165" s="300"/>
      <c r="W165" s="299">
        <f>SUM(T165:V165)</f>
        <v>0</v>
      </c>
      <c r="X165" s="184"/>
      <c r="Y165" s="298"/>
      <c r="Z165" s="297"/>
      <c r="AA165" s="297"/>
      <c r="AB165" s="297"/>
      <c r="AC165" s="297"/>
      <c r="AD165" s="297"/>
      <c r="AE165" s="297"/>
      <c r="AF165" s="297"/>
      <c r="AG165" s="296"/>
      <c r="AH165" s="229"/>
      <c r="AI165" s="286"/>
      <c r="AJ165" s="284"/>
      <c r="AK165" s="285"/>
      <c r="AL165" s="284"/>
      <c r="AM165" s="283"/>
      <c r="AN165" s="184"/>
      <c r="AO165" s="184"/>
    </row>
    <row r="166" spans="1:41">
      <c r="A166" s="261"/>
      <c r="B166" s="302"/>
      <c r="C166" s="259"/>
      <c r="D166" s="246"/>
      <c r="E166" s="262"/>
      <c r="F166" s="246"/>
      <c r="G166" s="263"/>
      <c r="H166" s="246"/>
      <c r="I166" s="258"/>
      <c r="J166" s="255"/>
      <c r="K166" s="258"/>
      <c r="L166" s="255"/>
      <c r="M166" s="258"/>
      <c r="N166" s="253"/>
      <c r="O166" s="257"/>
      <c r="P166" s="240"/>
      <c r="Q166" s="240"/>
      <c r="R166" s="256"/>
      <c r="S166" s="251"/>
      <c r="T166" s="300"/>
      <c r="U166" s="300"/>
      <c r="V166" s="300"/>
      <c r="W166" s="299"/>
      <c r="X166" s="184"/>
      <c r="Y166" s="298"/>
      <c r="Z166" s="297"/>
      <c r="AA166" s="297"/>
      <c r="AB166" s="297"/>
      <c r="AC166" s="297"/>
      <c r="AD166" s="297"/>
      <c r="AE166" s="297"/>
      <c r="AF166" s="297"/>
      <c r="AG166" s="296"/>
      <c r="AH166" s="229"/>
      <c r="AI166" s="286"/>
      <c r="AJ166" s="284"/>
      <c r="AK166" s="285"/>
      <c r="AL166" s="284"/>
      <c r="AM166" s="283"/>
      <c r="AN166" s="184"/>
      <c r="AO166" s="184"/>
    </row>
    <row r="167" spans="1:41">
      <c r="A167" s="261"/>
      <c r="B167" s="302"/>
      <c r="C167" s="270"/>
      <c r="D167" s="246"/>
      <c r="E167" s="262"/>
      <c r="F167" s="246"/>
      <c r="G167" s="263"/>
      <c r="H167" s="246"/>
      <c r="I167" s="258"/>
      <c r="J167" s="255"/>
      <c r="K167" s="258"/>
      <c r="L167" s="255"/>
      <c r="M167" s="258"/>
      <c r="N167" s="253"/>
      <c r="O167" s="257">
        <f>M167+K167+I167</f>
        <v>0</v>
      </c>
      <c r="P167" s="240"/>
      <c r="Q167" s="240"/>
      <c r="R167" s="256"/>
      <c r="S167" s="251"/>
      <c r="T167" s="300"/>
      <c r="U167" s="300"/>
      <c r="V167" s="300"/>
      <c r="W167" s="299">
        <f>SUM(T167:V167)</f>
        <v>0</v>
      </c>
      <c r="X167" s="184"/>
      <c r="Y167" s="298"/>
      <c r="Z167" s="297"/>
      <c r="AA167" s="297"/>
      <c r="AB167" s="297"/>
      <c r="AC167" s="297"/>
      <c r="AD167" s="297"/>
      <c r="AE167" s="297"/>
      <c r="AF167" s="297"/>
      <c r="AG167" s="296"/>
      <c r="AH167" s="229"/>
      <c r="AI167" s="286"/>
      <c r="AJ167" s="284"/>
      <c r="AK167" s="285"/>
      <c r="AL167" s="284"/>
      <c r="AM167" s="283"/>
      <c r="AN167" s="184"/>
      <c r="AO167" s="184"/>
    </row>
    <row r="168" spans="1:41">
      <c r="A168" s="261"/>
      <c r="B168" s="302"/>
      <c r="C168" s="259"/>
      <c r="D168" s="246"/>
      <c r="E168" s="262"/>
      <c r="F168" s="246"/>
      <c r="G168" s="263"/>
      <c r="H168" s="246"/>
      <c r="I168" s="258"/>
      <c r="J168" s="255"/>
      <c r="K168" s="258"/>
      <c r="L168" s="255"/>
      <c r="M168" s="258"/>
      <c r="N168" s="253"/>
      <c r="O168" s="257"/>
      <c r="P168" s="240"/>
      <c r="Q168" s="240"/>
      <c r="R168" s="256"/>
      <c r="S168" s="251"/>
      <c r="T168" s="300"/>
      <c r="U168" s="300"/>
      <c r="V168" s="300"/>
      <c r="W168" s="299"/>
      <c r="X168" s="184"/>
      <c r="Y168" s="298"/>
      <c r="Z168" s="297"/>
      <c r="AA168" s="297"/>
      <c r="AB168" s="297"/>
      <c r="AC168" s="297"/>
      <c r="AD168" s="297"/>
      <c r="AE168" s="297"/>
      <c r="AF168" s="297"/>
      <c r="AG168" s="296"/>
      <c r="AH168" s="229"/>
      <c r="AI168" s="286"/>
      <c r="AJ168" s="284"/>
      <c r="AK168" s="285"/>
      <c r="AL168" s="284"/>
      <c r="AM168" s="283"/>
      <c r="AN168" s="184"/>
      <c r="AO168" s="184"/>
    </row>
    <row r="169" spans="1:41">
      <c r="A169" s="261"/>
      <c r="B169" s="302"/>
      <c r="C169" s="259"/>
      <c r="D169" s="246"/>
      <c r="E169" s="262"/>
      <c r="F169" s="246"/>
      <c r="G169" s="263"/>
      <c r="H169" s="246"/>
      <c r="I169" s="258"/>
      <c r="J169" s="255"/>
      <c r="K169" s="258"/>
      <c r="L169" s="255"/>
      <c r="M169" s="258"/>
      <c r="N169" s="253"/>
      <c r="O169" s="257">
        <f>M169+K169+I169</f>
        <v>0</v>
      </c>
      <c r="P169" s="240"/>
      <c r="Q169" s="240"/>
      <c r="R169" s="256"/>
      <c r="S169" s="251"/>
      <c r="T169" s="300"/>
      <c r="U169" s="300"/>
      <c r="V169" s="300"/>
      <c r="W169" s="299">
        <f>SUM(T169:V169)</f>
        <v>0</v>
      </c>
      <c r="X169" s="184"/>
      <c r="Y169" s="298"/>
      <c r="Z169" s="297"/>
      <c r="AA169" s="297"/>
      <c r="AB169" s="297"/>
      <c r="AC169" s="297"/>
      <c r="AD169" s="297"/>
      <c r="AE169" s="297"/>
      <c r="AF169" s="297"/>
      <c r="AG169" s="296"/>
      <c r="AH169" s="229"/>
      <c r="AI169" s="286"/>
      <c r="AJ169" s="284"/>
      <c r="AK169" s="285"/>
      <c r="AL169" s="284"/>
      <c r="AM169" s="283"/>
      <c r="AN169" s="184"/>
      <c r="AO169" s="184"/>
    </row>
    <row r="170" spans="1:41">
      <c r="A170" s="261"/>
      <c r="B170" s="302"/>
      <c r="C170" s="259"/>
      <c r="D170" s="246"/>
      <c r="E170" s="262"/>
      <c r="F170" s="246"/>
      <c r="G170" s="263"/>
      <c r="H170" s="246"/>
      <c r="I170" s="258"/>
      <c r="J170" s="255"/>
      <c r="K170" s="258"/>
      <c r="L170" s="255"/>
      <c r="M170" s="258"/>
      <c r="N170" s="253"/>
      <c r="O170" s="257"/>
      <c r="P170" s="240"/>
      <c r="Q170" s="240"/>
      <c r="R170" s="256"/>
      <c r="S170" s="251"/>
      <c r="T170" s="300"/>
      <c r="U170" s="300"/>
      <c r="V170" s="300"/>
      <c r="W170" s="299"/>
      <c r="X170" s="184"/>
      <c r="Y170" s="298"/>
      <c r="Z170" s="297"/>
      <c r="AA170" s="297"/>
      <c r="AB170" s="297"/>
      <c r="AC170" s="297"/>
      <c r="AD170" s="297"/>
      <c r="AE170" s="297"/>
      <c r="AF170" s="297"/>
      <c r="AG170" s="296"/>
      <c r="AH170" s="229"/>
      <c r="AI170" s="286"/>
      <c r="AJ170" s="284"/>
      <c r="AK170" s="285"/>
      <c r="AL170" s="284"/>
      <c r="AM170" s="283"/>
      <c r="AN170" s="184"/>
      <c r="AO170" s="184"/>
    </row>
    <row r="171" spans="1:41">
      <c r="A171" s="261"/>
      <c r="B171" s="302"/>
      <c r="C171" s="259"/>
      <c r="D171" s="246"/>
      <c r="E171" s="262"/>
      <c r="F171" s="246"/>
      <c r="G171" s="263"/>
      <c r="H171" s="246"/>
      <c r="I171" s="258"/>
      <c r="J171" s="255"/>
      <c r="K171" s="258"/>
      <c r="L171" s="255"/>
      <c r="M171" s="258"/>
      <c r="N171" s="253"/>
      <c r="O171" s="257">
        <f>M171+K171+I171</f>
        <v>0</v>
      </c>
      <c r="P171" s="240"/>
      <c r="Q171" s="240"/>
      <c r="R171" s="256"/>
      <c r="S171" s="251"/>
      <c r="T171" s="300"/>
      <c r="U171" s="300"/>
      <c r="V171" s="300"/>
      <c r="W171" s="299">
        <f>SUM(T171:V171)</f>
        <v>0</v>
      </c>
      <c r="X171" s="184"/>
      <c r="Y171" s="298"/>
      <c r="Z171" s="297"/>
      <c r="AA171" s="297"/>
      <c r="AB171" s="297"/>
      <c r="AC171" s="297"/>
      <c r="AD171" s="297"/>
      <c r="AE171" s="297"/>
      <c r="AF171" s="297"/>
      <c r="AG171" s="296"/>
      <c r="AH171" s="229"/>
      <c r="AI171" s="286"/>
      <c r="AJ171" s="284"/>
      <c r="AK171" s="285"/>
      <c r="AL171" s="284"/>
      <c r="AM171" s="283"/>
      <c r="AN171" s="184"/>
      <c r="AO171" s="184"/>
    </row>
    <row r="172" spans="1:41">
      <c r="A172" s="261"/>
      <c r="B172" s="302"/>
      <c r="C172" s="259"/>
      <c r="D172" s="246"/>
      <c r="E172" s="262"/>
      <c r="F172" s="246"/>
      <c r="G172" s="263"/>
      <c r="H172" s="246"/>
      <c r="I172" s="258"/>
      <c r="J172" s="255"/>
      <c r="K172" s="258"/>
      <c r="L172" s="255"/>
      <c r="M172" s="258"/>
      <c r="N172" s="253"/>
      <c r="O172" s="257"/>
      <c r="P172" s="240"/>
      <c r="Q172" s="240"/>
      <c r="R172" s="256"/>
      <c r="S172" s="251"/>
      <c r="T172" s="300"/>
      <c r="U172" s="300"/>
      <c r="V172" s="300"/>
      <c r="W172" s="299"/>
      <c r="X172" s="184"/>
      <c r="Y172" s="298"/>
      <c r="Z172" s="297"/>
      <c r="AA172" s="297"/>
      <c r="AB172" s="297"/>
      <c r="AC172" s="297"/>
      <c r="AD172" s="297"/>
      <c r="AE172" s="297"/>
      <c r="AF172" s="297"/>
      <c r="AG172" s="296"/>
      <c r="AH172" s="229"/>
      <c r="AI172" s="286"/>
      <c r="AJ172" s="284"/>
      <c r="AK172" s="285"/>
      <c r="AL172" s="284"/>
      <c r="AM172" s="283"/>
      <c r="AN172" s="184"/>
      <c r="AO172" s="184"/>
    </row>
    <row r="173" spans="1:41">
      <c r="A173" s="261"/>
      <c r="B173" s="302"/>
      <c r="C173" s="259"/>
      <c r="D173" s="246"/>
      <c r="E173" s="262"/>
      <c r="F173" s="246"/>
      <c r="G173" s="263"/>
      <c r="H173" s="246"/>
      <c r="I173" s="258"/>
      <c r="J173" s="255"/>
      <c r="K173" s="258"/>
      <c r="L173" s="255"/>
      <c r="M173" s="258"/>
      <c r="N173" s="253"/>
      <c r="O173" s="257">
        <f>M173+K173+I173</f>
        <v>0</v>
      </c>
      <c r="P173" s="240"/>
      <c r="Q173" s="240"/>
      <c r="R173" s="256"/>
      <c r="S173" s="251"/>
      <c r="T173" s="300"/>
      <c r="U173" s="300"/>
      <c r="V173" s="300"/>
      <c r="W173" s="299">
        <f>SUM(T173:V173)</f>
        <v>0</v>
      </c>
      <c r="X173" s="184"/>
      <c r="Y173" s="298"/>
      <c r="Z173" s="297"/>
      <c r="AA173" s="297"/>
      <c r="AB173" s="297"/>
      <c r="AC173" s="297"/>
      <c r="AD173" s="297"/>
      <c r="AE173" s="297"/>
      <c r="AF173" s="297"/>
      <c r="AG173" s="296"/>
      <c r="AH173" s="229"/>
      <c r="AI173" s="286"/>
      <c r="AJ173" s="284"/>
      <c r="AK173" s="285"/>
      <c r="AL173" s="284"/>
      <c r="AM173" s="283"/>
      <c r="AN173" s="184"/>
      <c r="AO173" s="184"/>
    </row>
    <row r="174" spans="1:41">
      <c r="A174" s="261"/>
      <c r="B174" s="302"/>
      <c r="C174" s="259"/>
      <c r="D174" s="246"/>
      <c r="E174" s="262"/>
      <c r="F174" s="246"/>
      <c r="G174" s="263"/>
      <c r="H174" s="246"/>
      <c r="I174" s="258"/>
      <c r="J174" s="255"/>
      <c r="K174" s="258"/>
      <c r="L174" s="255"/>
      <c r="M174" s="258"/>
      <c r="N174" s="253"/>
      <c r="O174" s="257"/>
      <c r="P174" s="240"/>
      <c r="Q174" s="240"/>
      <c r="R174" s="256"/>
      <c r="S174" s="251"/>
      <c r="T174" s="300"/>
      <c r="U174" s="300"/>
      <c r="V174" s="300"/>
      <c r="W174" s="299"/>
      <c r="X174" s="184"/>
      <c r="Y174" s="298"/>
      <c r="Z174" s="297"/>
      <c r="AA174" s="297"/>
      <c r="AB174" s="297"/>
      <c r="AC174" s="297"/>
      <c r="AD174" s="297"/>
      <c r="AE174" s="297"/>
      <c r="AF174" s="297"/>
      <c r="AG174" s="296"/>
      <c r="AH174" s="229"/>
      <c r="AI174" s="286"/>
      <c r="AJ174" s="284"/>
      <c r="AK174" s="285"/>
      <c r="AL174" s="284"/>
      <c r="AM174" s="283"/>
      <c r="AN174" s="184"/>
      <c r="AO174" s="184"/>
    </row>
    <row r="175" spans="1:41">
      <c r="A175" s="261"/>
      <c r="B175" s="302"/>
      <c r="C175" s="259"/>
      <c r="D175" s="246"/>
      <c r="E175" s="262"/>
      <c r="F175" s="246"/>
      <c r="G175" s="263"/>
      <c r="H175" s="246"/>
      <c r="I175" s="258"/>
      <c r="J175" s="255"/>
      <c r="K175" s="258"/>
      <c r="L175" s="255"/>
      <c r="M175" s="258"/>
      <c r="N175" s="253"/>
      <c r="O175" s="257">
        <f>M175+K175+I175</f>
        <v>0</v>
      </c>
      <c r="P175" s="240"/>
      <c r="Q175" s="240"/>
      <c r="R175" s="256"/>
      <c r="S175" s="251"/>
      <c r="T175" s="300"/>
      <c r="U175" s="300"/>
      <c r="V175" s="300"/>
      <c r="W175" s="299">
        <f>SUM(T175:V175)</f>
        <v>0</v>
      </c>
      <c r="X175" s="184"/>
      <c r="Y175" s="298"/>
      <c r="Z175" s="297"/>
      <c r="AA175" s="297"/>
      <c r="AB175" s="297"/>
      <c r="AC175" s="297"/>
      <c r="AD175" s="297"/>
      <c r="AE175" s="297"/>
      <c r="AF175" s="297"/>
      <c r="AG175" s="296"/>
      <c r="AH175" s="229"/>
      <c r="AI175" s="286"/>
      <c r="AJ175" s="284"/>
      <c r="AK175" s="285"/>
      <c r="AL175" s="284"/>
      <c r="AM175" s="283"/>
      <c r="AN175" s="184"/>
      <c r="AO175" s="184"/>
    </row>
    <row r="176" spans="1:41">
      <c r="A176" s="261"/>
      <c r="B176" s="302"/>
      <c r="C176" s="259"/>
      <c r="D176" s="246"/>
      <c r="E176" s="262"/>
      <c r="F176" s="246"/>
      <c r="G176" s="263"/>
      <c r="H176" s="246"/>
      <c r="I176" s="258"/>
      <c r="J176" s="255"/>
      <c r="K176" s="258"/>
      <c r="L176" s="255"/>
      <c r="M176" s="258"/>
      <c r="N176" s="253"/>
      <c r="O176" s="257"/>
      <c r="P176" s="240"/>
      <c r="Q176" s="240"/>
      <c r="R176" s="256"/>
      <c r="S176" s="251"/>
      <c r="T176" s="300"/>
      <c r="U176" s="300"/>
      <c r="V176" s="300"/>
      <c r="W176" s="299"/>
      <c r="X176" s="184"/>
      <c r="Y176" s="298"/>
      <c r="Z176" s="297"/>
      <c r="AA176" s="297"/>
      <c r="AB176" s="297"/>
      <c r="AC176" s="297"/>
      <c r="AD176" s="297"/>
      <c r="AE176" s="297"/>
      <c r="AF176" s="297"/>
      <c r="AG176" s="296"/>
      <c r="AH176" s="229"/>
      <c r="AI176" s="286"/>
      <c r="AJ176" s="284"/>
      <c r="AK176" s="285"/>
      <c r="AL176" s="284"/>
      <c r="AM176" s="283"/>
      <c r="AN176" s="184"/>
      <c r="AO176" s="184"/>
    </row>
    <row r="177" spans="1:41">
      <c r="A177" s="261"/>
      <c r="B177" s="302"/>
      <c r="C177" s="259"/>
      <c r="D177" s="246"/>
      <c r="E177" s="262"/>
      <c r="F177" s="246"/>
      <c r="G177" s="263"/>
      <c r="H177" s="246"/>
      <c r="I177" s="258"/>
      <c r="J177" s="255"/>
      <c r="K177" s="258"/>
      <c r="L177" s="255"/>
      <c r="M177" s="258"/>
      <c r="N177" s="253"/>
      <c r="O177" s="257">
        <f>M177+K177+I177</f>
        <v>0</v>
      </c>
      <c r="P177" s="240"/>
      <c r="Q177" s="240"/>
      <c r="R177" s="256"/>
      <c r="S177" s="251"/>
      <c r="T177" s="300"/>
      <c r="U177" s="300"/>
      <c r="V177" s="300"/>
      <c r="W177" s="299">
        <f>SUM(T177:V177)</f>
        <v>0</v>
      </c>
      <c r="X177" s="184"/>
      <c r="Y177" s="298"/>
      <c r="Z177" s="297"/>
      <c r="AA177" s="297"/>
      <c r="AB177" s="297"/>
      <c r="AC177" s="297"/>
      <c r="AD177" s="297"/>
      <c r="AE177" s="297"/>
      <c r="AF177" s="297"/>
      <c r="AG177" s="296"/>
      <c r="AH177" s="229"/>
      <c r="AI177" s="286"/>
      <c r="AJ177" s="284"/>
      <c r="AK177" s="285"/>
      <c r="AL177" s="284"/>
      <c r="AM177" s="283"/>
      <c r="AN177" s="184"/>
      <c r="AO177" s="184"/>
    </row>
    <row r="178" spans="1:41">
      <c r="A178" s="261"/>
      <c r="B178" s="302"/>
      <c r="C178" s="259"/>
      <c r="D178" s="246"/>
      <c r="E178" s="262"/>
      <c r="F178" s="246"/>
      <c r="G178" s="263"/>
      <c r="H178" s="246"/>
      <c r="I178" s="258"/>
      <c r="J178" s="255"/>
      <c r="K178" s="258"/>
      <c r="L178" s="255"/>
      <c r="M178" s="258"/>
      <c r="N178" s="253"/>
      <c r="O178" s="257"/>
      <c r="P178" s="240"/>
      <c r="Q178" s="240"/>
      <c r="R178" s="256"/>
      <c r="S178" s="251"/>
      <c r="T178" s="300"/>
      <c r="U178" s="300"/>
      <c r="V178" s="300"/>
      <c r="W178" s="299"/>
      <c r="X178" s="184"/>
      <c r="Y178" s="298"/>
      <c r="Z178" s="297"/>
      <c r="AA178" s="297"/>
      <c r="AB178" s="297"/>
      <c r="AC178" s="297"/>
      <c r="AD178" s="297"/>
      <c r="AE178" s="297"/>
      <c r="AF178" s="297"/>
      <c r="AG178" s="296"/>
      <c r="AH178" s="229"/>
      <c r="AI178" s="286"/>
      <c r="AJ178" s="284"/>
      <c r="AK178" s="285"/>
      <c r="AL178" s="284"/>
      <c r="AM178" s="283"/>
      <c r="AN178" s="184"/>
      <c r="AO178" s="184"/>
    </row>
    <row r="179" spans="1:41">
      <c r="A179" s="261"/>
      <c r="B179" s="302"/>
      <c r="C179" s="259"/>
      <c r="D179" s="246"/>
      <c r="E179" s="262"/>
      <c r="F179" s="246"/>
      <c r="G179" s="263"/>
      <c r="H179" s="246"/>
      <c r="I179" s="258"/>
      <c r="J179" s="255"/>
      <c r="K179" s="258"/>
      <c r="L179" s="255"/>
      <c r="M179" s="258"/>
      <c r="N179" s="253"/>
      <c r="O179" s="257">
        <f>M179+K179+I179</f>
        <v>0</v>
      </c>
      <c r="P179" s="240"/>
      <c r="Q179" s="240"/>
      <c r="R179" s="256"/>
      <c r="S179" s="251"/>
      <c r="T179" s="300"/>
      <c r="U179" s="300"/>
      <c r="V179" s="300"/>
      <c r="W179" s="299">
        <f>SUM(T179:V179)</f>
        <v>0</v>
      </c>
      <c r="X179" s="184"/>
      <c r="Y179" s="298"/>
      <c r="Z179" s="297"/>
      <c r="AA179" s="297"/>
      <c r="AB179" s="297"/>
      <c r="AC179" s="297"/>
      <c r="AD179" s="297"/>
      <c r="AE179" s="297"/>
      <c r="AF179" s="297"/>
      <c r="AG179" s="296"/>
      <c r="AH179" s="229"/>
      <c r="AI179" s="286"/>
      <c r="AJ179" s="284"/>
      <c r="AK179" s="285"/>
      <c r="AL179" s="284"/>
      <c r="AM179" s="283"/>
      <c r="AN179" s="184"/>
      <c r="AO179" s="184"/>
    </row>
    <row r="180" spans="1:41">
      <c r="A180" s="261"/>
      <c r="B180" s="302"/>
      <c r="C180" s="259"/>
      <c r="D180" s="246"/>
      <c r="E180" s="262"/>
      <c r="F180" s="246"/>
      <c r="G180" s="263"/>
      <c r="H180" s="246"/>
      <c r="I180" s="258"/>
      <c r="J180" s="255"/>
      <c r="K180" s="258"/>
      <c r="L180" s="255"/>
      <c r="M180" s="258"/>
      <c r="N180" s="253"/>
      <c r="O180" s="257"/>
      <c r="P180" s="240"/>
      <c r="Q180" s="240"/>
      <c r="R180" s="256"/>
      <c r="S180" s="251"/>
      <c r="T180" s="300"/>
      <c r="U180" s="300"/>
      <c r="V180" s="300"/>
      <c r="W180" s="299"/>
      <c r="X180" s="184"/>
      <c r="Y180" s="298"/>
      <c r="Z180" s="297"/>
      <c r="AA180" s="297"/>
      <c r="AB180" s="297"/>
      <c r="AC180" s="297"/>
      <c r="AD180" s="297"/>
      <c r="AE180" s="297"/>
      <c r="AF180" s="297"/>
      <c r="AG180" s="296"/>
      <c r="AH180" s="229"/>
      <c r="AI180" s="286"/>
      <c r="AJ180" s="284"/>
      <c r="AK180" s="285"/>
      <c r="AL180" s="284"/>
      <c r="AM180" s="283"/>
      <c r="AN180" s="184"/>
      <c r="AO180" s="184"/>
    </row>
    <row r="181" spans="1:41">
      <c r="A181" s="261"/>
      <c r="B181" s="302"/>
      <c r="C181" s="259"/>
      <c r="D181" s="246"/>
      <c r="E181" s="262"/>
      <c r="F181" s="246"/>
      <c r="G181" s="263"/>
      <c r="H181" s="246"/>
      <c r="I181" s="258"/>
      <c r="J181" s="255"/>
      <c r="K181" s="258"/>
      <c r="L181" s="255"/>
      <c r="M181" s="258"/>
      <c r="N181" s="253"/>
      <c r="O181" s="257">
        <f>M181+K181+I181</f>
        <v>0</v>
      </c>
      <c r="P181" s="240"/>
      <c r="Q181" s="240"/>
      <c r="R181" s="256"/>
      <c r="S181" s="251"/>
      <c r="T181" s="300"/>
      <c r="U181" s="300"/>
      <c r="V181" s="300"/>
      <c r="W181" s="299">
        <f>SUM(T181:V181)</f>
        <v>0</v>
      </c>
      <c r="X181" s="184"/>
      <c r="Y181" s="298"/>
      <c r="Z181" s="297"/>
      <c r="AA181" s="297"/>
      <c r="AB181" s="297"/>
      <c r="AC181" s="297"/>
      <c r="AD181" s="297"/>
      <c r="AE181" s="297"/>
      <c r="AF181" s="297"/>
      <c r="AG181" s="296"/>
      <c r="AH181" s="229"/>
      <c r="AI181" s="286"/>
      <c r="AJ181" s="284"/>
      <c r="AK181" s="285"/>
      <c r="AL181" s="284"/>
      <c r="AM181" s="283"/>
      <c r="AN181" s="184"/>
      <c r="AO181" s="184"/>
    </row>
    <row r="182" spans="1:41">
      <c r="A182" s="261"/>
      <c r="B182" s="302"/>
      <c r="C182" s="259"/>
      <c r="D182" s="246"/>
      <c r="E182" s="262"/>
      <c r="F182" s="246"/>
      <c r="G182" s="263"/>
      <c r="H182" s="246"/>
      <c r="I182" s="258"/>
      <c r="J182" s="255"/>
      <c r="K182" s="258"/>
      <c r="L182" s="255"/>
      <c r="M182" s="258"/>
      <c r="N182" s="253"/>
      <c r="O182" s="257"/>
      <c r="P182" s="240"/>
      <c r="Q182" s="240"/>
      <c r="R182" s="256"/>
      <c r="S182" s="251"/>
      <c r="T182" s="300"/>
      <c r="U182" s="300"/>
      <c r="V182" s="300"/>
      <c r="W182" s="299"/>
      <c r="X182" s="184"/>
      <c r="Y182" s="298"/>
      <c r="Z182" s="297"/>
      <c r="AA182" s="297"/>
      <c r="AB182" s="297"/>
      <c r="AC182" s="297"/>
      <c r="AD182" s="297"/>
      <c r="AE182" s="297"/>
      <c r="AF182" s="297"/>
      <c r="AG182" s="296"/>
      <c r="AH182" s="229"/>
      <c r="AI182" s="286"/>
      <c r="AJ182" s="284"/>
      <c r="AK182" s="285"/>
      <c r="AL182" s="284"/>
      <c r="AM182" s="283"/>
      <c r="AN182" s="184"/>
      <c r="AO182" s="184"/>
    </row>
    <row r="183" spans="1:41">
      <c r="A183" s="261"/>
      <c r="B183" s="302"/>
      <c r="C183" s="259"/>
      <c r="D183" s="246"/>
      <c r="E183" s="262"/>
      <c r="F183" s="246"/>
      <c r="G183" s="263"/>
      <c r="H183" s="246"/>
      <c r="I183" s="258"/>
      <c r="J183" s="255"/>
      <c r="K183" s="258"/>
      <c r="L183" s="255"/>
      <c r="M183" s="258"/>
      <c r="N183" s="253"/>
      <c r="O183" s="257">
        <f>M183+K183+I183</f>
        <v>0</v>
      </c>
      <c r="P183" s="240"/>
      <c r="Q183" s="240"/>
      <c r="R183" s="256"/>
      <c r="S183" s="251"/>
      <c r="T183" s="300"/>
      <c r="U183" s="300"/>
      <c r="V183" s="300"/>
      <c r="W183" s="299">
        <f>SUM(T183:V183)</f>
        <v>0</v>
      </c>
      <c r="X183" s="184"/>
      <c r="Y183" s="298"/>
      <c r="Z183" s="297"/>
      <c r="AA183" s="297"/>
      <c r="AB183" s="297"/>
      <c r="AC183" s="297"/>
      <c r="AD183" s="297"/>
      <c r="AE183" s="297"/>
      <c r="AF183" s="297"/>
      <c r="AG183" s="296"/>
      <c r="AH183" s="229"/>
      <c r="AI183" s="286"/>
      <c r="AJ183" s="284"/>
      <c r="AK183" s="285"/>
      <c r="AL183" s="284"/>
      <c r="AM183" s="283"/>
      <c r="AN183" s="184"/>
      <c r="AO183" s="184"/>
    </row>
    <row r="184" spans="1:41">
      <c r="A184" s="261"/>
      <c r="B184" s="302"/>
      <c r="C184" s="259"/>
      <c r="D184" s="246"/>
      <c r="E184" s="262"/>
      <c r="F184" s="246"/>
      <c r="G184" s="263"/>
      <c r="H184" s="246"/>
      <c r="I184" s="258"/>
      <c r="J184" s="255"/>
      <c r="K184" s="258"/>
      <c r="L184" s="255"/>
      <c r="M184" s="258"/>
      <c r="N184" s="253"/>
      <c r="O184" s="257"/>
      <c r="P184" s="240"/>
      <c r="Q184" s="240"/>
      <c r="R184" s="256"/>
      <c r="S184" s="251"/>
      <c r="T184" s="300"/>
      <c r="U184" s="300"/>
      <c r="V184" s="300"/>
      <c r="W184" s="299"/>
      <c r="X184" s="184"/>
      <c r="Y184" s="298"/>
      <c r="Z184" s="297"/>
      <c r="AA184" s="297"/>
      <c r="AB184" s="297"/>
      <c r="AC184" s="297"/>
      <c r="AD184" s="297"/>
      <c r="AE184" s="297"/>
      <c r="AF184" s="297"/>
      <c r="AG184" s="296"/>
      <c r="AH184" s="229"/>
      <c r="AI184" s="286"/>
      <c r="AJ184" s="284"/>
      <c r="AK184" s="285"/>
      <c r="AL184" s="284"/>
      <c r="AM184" s="283"/>
      <c r="AN184" s="184"/>
      <c r="AO184" s="184"/>
    </row>
    <row r="185" spans="1:41">
      <c r="A185" s="261"/>
      <c r="B185" s="302"/>
      <c r="C185" s="259"/>
      <c r="D185" s="246"/>
      <c r="E185" s="262"/>
      <c r="F185" s="246"/>
      <c r="G185" s="263"/>
      <c r="H185" s="246"/>
      <c r="I185" s="258"/>
      <c r="J185" s="255"/>
      <c r="K185" s="258"/>
      <c r="L185" s="255"/>
      <c r="M185" s="258"/>
      <c r="N185" s="253"/>
      <c r="O185" s="257">
        <f>M185+K185+I185</f>
        <v>0</v>
      </c>
      <c r="P185" s="240"/>
      <c r="Q185" s="240"/>
      <c r="R185" s="256"/>
      <c r="S185" s="251"/>
      <c r="T185" s="300"/>
      <c r="U185" s="300"/>
      <c r="V185" s="300"/>
      <c r="W185" s="299">
        <f>SUM(T185:V185)</f>
        <v>0</v>
      </c>
      <c r="X185" s="184"/>
      <c r="Y185" s="298"/>
      <c r="Z185" s="297"/>
      <c r="AA185" s="297"/>
      <c r="AB185" s="297"/>
      <c r="AC185" s="297"/>
      <c r="AD185" s="297"/>
      <c r="AE185" s="297"/>
      <c r="AF185" s="297"/>
      <c r="AG185" s="296"/>
      <c r="AH185" s="229"/>
      <c r="AI185" s="286"/>
      <c r="AJ185" s="284"/>
      <c r="AK185" s="285"/>
      <c r="AL185" s="284"/>
      <c r="AM185" s="283"/>
      <c r="AN185" s="184"/>
      <c r="AO185" s="184"/>
    </row>
    <row r="186" spans="1:41">
      <c r="A186" s="261"/>
      <c r="B186" s="302"/>
      <c r="C186" s="259"/>
      <c r="D186" s="246"/>
      <c r="E186" s="262"/>
      <c r="F186" s="246"/>
      <c r="G186" s="263"/>
      <c r="H186" s="246"/>
      <c r="I186" s="258"/>
      <c r="J186" s="255"/>
      <c r="K186" s="258"/>
      <c r="L186" s="255"/>
      <c r="M186" s="258"/>
      <c r="N186" s="253"/>
      <c r="O186" s="257"/>
      <c r="P186" s="240"/>
      <c r="Q186" s="240"/>
      <c r="R186" s="256"/>
      <c r="S186" s="251"/>
      <c r="T186" s="300"/>
      <c r="U186" s="300"/>
      <c r="V186" s="300"/>
      <c r="W186" s="299"/>
      <c r="X186" s="184"/>
      <c r="Y186" s="298"/>
      <c r="Z186" s="297"/>
      <c r="AA186" s="297"/>
      <c r="AB186" s="297"/>
      <c r="AC186" s="297"/>
      <c r="AD186" s="297"/>
      <c r="AE186" s="297"/>
      <c r="AF186" s="297"/>
      <c r="AG186" s="296"/>
      <c r="AH186" s="229"/>
      <c r="AI186" s="286"/>
      <c r="AJ186" s="284"/>
      <c r="AK186" s="285"/>
      <c r="AL186" s="284"/>
      <c r="AM186" s="283"/>
      <c r="AN186" s="184"/>
      <c r="AO186" s="184"/>
    </row>
    <row r="187" spans="1:41">
      <c r="A187" s="261"/>
      <c r="B187" s="302"/>
      <c r="C187" s="259"/>
      <c r="D187" s="246"/>
      <c r="E187" s="262"/>
      <c r="F187" s="246"/>
      <c r="G187" s="263"/>
      <c r="H187" s="246"/>
      <c r="I187" s="258"/>
      <c r="J187" s="255"/>
      <c r="K187" s="258"/>
      <c r="L187" s="255"/>
      <c r="M187" s="258"/>
      <c r="N187" s="253"/>
      <c r="O187" s="257">
        <f>M187+K187+I187</f>
        <v>0</v>
      </c>
      <c r="P187" s="240"/>
      <c r="Q187" s="240"/>
      <c r="R187" s="256"/>
      <c r="S187" s="251"/>
      <c r="T187" s="300"/>
      <c r="U187" s="300"/>
      <c r="V187" s="300"/>
      <c r="W187" s="299">
        <f>SUM(T187:V187)</f>
        <v>0</v>
      </c>
      <c r="X187" s="184"/>
      <c r="Y187" s="298"/>
      <c r="Z187" s="297"/>
      <c r="AA187" s="297"/>
      <c r="AB187" s="297"/>
      <c r="AC187" s="297"/>
      <c r="AD187" s="297"/>
      <c r="AE187" s="297"/>
      <c r="AF187" s="297"/>
      <c r="AG187" s="296"/>
      <c r="AH187" s="229"/>
      <c r="AI187" s="286"/>
      <c r="AJ187" s="284"/>
      <c r="AK187" s="285"/>
      <c r="AL187" s="284"/>
      <c r="AM187" s="283"/>
      <c r="AN187" s="184"/>
      <c r="AO187" s="184"/>
    </row>
    <row r="188" spans="1:41">
      <c r="A188" s="261"/>
      <c r="B188" s="302"/>
      <c r="C188" s="259"/>
      <c r="D188" s="246"/>
      <c r="E188" s="262"/>
      <c r="F188" s="246"/>
      <c r="G188" s="263"/>
      <c r="H188" s="246"/>
      <c r="I188" s="258"/>
      <c r="J188" s="255"/>
      <c r="K188" s="258"/>
      <c r="L188" s="255"/>
      <c r="M188" s="258"/>
      <c r="N188" s="253"/>
      <c r="O188" s="257"/>
      <c r="P188" s="240"/>
      <c r="Q188" s="240"/>
      <c r="R188" s="256"/>
      <c r="S188" s="251"/>
      <c r="T188" s="300"/>
      <c r="U188" s="300"/>
      <c r="V188" s="300"/>
      <c r="W188" s="299"/>
      <c r="X188" s="184"/>
      <c r="Y188" s="298"/>
      <c r="Z188" s="297"/>
      <c r="AA188" s="297"/>
      <c r="AB188" s="297"/>
      <c r="AC188" s="297"/>
      <c r="AD188" s="297"/>
      <c r="AE188" s="297"/>
      <c r="AF188" s="297"/>
      <c r="AG188" s="296"/>
      <c r="AH188" s="229"/>
      <c r="AI188" s="286"/>
      <c r="AJ188" s="284"/>
      <c r="AK188" s="285"/>
      <c r="AL188" s="284"/>
      <c r="AM188" s="283"/>
      <c r="AN188" s="184"/>
      <c r="AO188" s="184"/>
    </row>
    <row r="189" spans="1:41">
      <c r="A189" s="261"/>
      <c r="B189" s="302"/>
      <c r="C189" s="259"/>
      <c r="D189" s="246"/>
      <c r="E189" s="262"/>
      <c r="F189" s="246"/>
      <c r="G189" s="263"/>
      <c r="H189" s="246"/>
      <c r="I189" s="258"/>
      <c r="J189" s="255"/>
      <c r="K189" s="258"/>
      <c r="L189" s="255"/>
      <c r="M189" s="258"/>
      <c r="N189" s="253"/>
      <c r="O189" s="257">
        <f>M189+K189+I189</f>
        <v>0</v>
      </c>
      <c r="P189" s="240"/>
      <c r="Q189" s="240"/>
      <c r="R189" s="256"/>
      <c r="S189" s="251"/>
      <c r="T189" s="300"/>
      <c r="U189" s="300"/>
      <c r="V189" s="300"/>
      <c r="W189" s="299">
        <f>SUM(T189:V189)</f>
        <v>0</v>
      </c>
      <c r="X189" s="184"/>
      <c r="Y189" s="298"/>
      <c r="Z189" s="297"/>
      <c r="AA189" s="297"/>
      <c r="AB189" s="297"/>
      <c r="AC189" s="297"/>
      <c r="AD189" s="297"/>
      <c r="AE189" s="297"/>
      <c r="AF189" s="297"/>
      <c r="AG189" s="296"/>
      <c r="AH189" s="229"/>
      <c r="AI189" s="286"/>
      <c r="AJ189" s="284"/>
      <c r="AK189" s="285"/>
      <c r="AL189" s="284"/>
      <c r="AM189" s="283"/>
      <c r="AN189" s="184"/>
      <c r="AO189" s="184"/>
    </row>
    <row r="190" spans="1:41">
      <c r="A190" s="261"/>
      <c r="B190" s="302"/>
      <c r="C190" s="259"/>
      <c r="D190" s="246"/>
      <c r="E190" s="262"/>
      <c r="F190" s="246"/>
      <c r="G190" s="263"/>
      <c r="H190" s="246"/>
      <c r="I190" s="258"/>
      <c r="J190" s="255"/>
      <c r="K190" s="258"/>
      <c r="L190" s="255"/>
      <c r="M190" s="258"/>
      <c r="N190" s="253"/>
      <c r="O190" s="257"/>
      <c r="P190" s="240"/>
      <c r="Q190" s="240"/>
      <c r="R190" s="256"/>
      <c r="S190" s="251"/>
      <c r="T190" s="300"/>
      <c r="U190" s="300"/>
      <c r="V190" s="300"/>
      <c r="W190" s="299"/>
      <c r="X190" s="184"/>
      <c r="Y190" s="298"/>
      <c r="Z190" s="297"/>
      <c r="AA190" s="297"/>
      <c r="AB190" s="297"/>
      <c r="AC190" s="297"/>
      <c r="AD190" s="297"/>
      <c r="AE190" s="297"/>
      <c r="AF190" s="297"/>
      <c r="AG190" s="296"/>
      <c r="AH190" s="229"/>
      <c r="AI190" s="286"/>
      <c r="AJ190" s="284"/>
      <c r="AK190" s="285"/>
      <c r="AL190" s="284"/>
      <c r="AM190" s="283"/>
      <c r="AN190" s="184"/>
      <c r="AO190" s="184"/>
    </row>
    <row r="191" spans="1:41">
      <c r="A191" s="261"/>
      <c r="B191" s="302"/>
      <c r="C191" s="259"/>
      <c r="D191" s="246"/>
      <c r="E191" s="262"/>
      <c r="F191" s="246"/>
      <c r="G191" s="263"/>
      <c r="H191" s="246"/>
      <c r="I191" s="258"/>
      <c r="J191" s="255"/>
      <c r="K191" s="258"/>
      <c r="L191" s="255"/>
      <c r="M191" s="258"/>
      <c r="N191" s="253"/>
      <c r="O191" s="257">
        <f t="shared" ref="O191:O207" si="1">M191+K191+I191</f>
        <v>0</v>
      </c>
      <c r="P191" s="240"/>
      <c r="Q191" s="240"/>
      <c r="R191" s="256"/>
      <c r="S191" s="251"/>
      <c r="T191" s="300"/>
      <c r="U191" s="300"/>
      <c r="V191" s="300"/>
      <c r="W191" s="299">
        <f>SUM(T191:V191)</f>
        <v>0</v>
      </c>
      <c r="X191" s="184"/>
      <c r="Y191" s="298"/>
      <c r="Z191" s="297"/>
      <c r="AA191" s="297"/>
      <c r="AB191" s="297"/>
      <c r="AC191" s="297"/>
      <c r="AD191" s="297"/>
      <c r="AE191" s="297"/>
      <c r="AF191" s="297"/>
      <c r="AG191" s="296"/>
      <c r="AH191" s="229"/>
      <c r="AI191" s="286"/>
      <c r="AJ191" s="284"/>
      <c r="AK191" s="285"/>
      <c r="AL191" s="284"/>
      <c r="AM191" s="283"/>
      <c r="AN191" s="184"/>
      <c r="AO191" s="184"/>
    </row>
    <row r="192" spans="1:41">
      <c r="A192" s="261"/>
      <c r="B192" s="302"/>
      <c r="C192" s="259"/>
      <c r="D192" s="246"/>
      <c r="E192" s="262"/>
      <c r="F192" s="246"/>
      <c r="G192" s="263"/>
      <c r="H192" s="246"/>
      <c r="I192" s="258"/>
      <c r="J192" s="255"/>
      <c r="K192" s="258"/>
      <c r="L192" s="255"/>
      <c r="M192" s="258"/>
      <c r="N192" s="253"/>
      <c r="O192" s="257">
        <f t="shared" si="1"/>
        <v>0</v>
      </c>
      <c r="P192" s="240"/>
      <c r="Q192" s="240"/>
      <c r="R192" s="256"/>
      <c r="S192" s="251"/>
      <c r="T192" s="300"/>
      <c r="U192" s="300"/>
      <c r="V192" s="300"/>
      <c r="W192" s="299"/>
      <c r="X192" s="184"/>
      <c r="Y192" s="298"/>
      <c r="Z192" s="297"/>
      <c r="AA192" s="297"/>
      <c r="AB192" s="297"/>
      <c r="AC192" s="297"/>
      <c r="AD192" s="297"/>
      <c r="AE192" s="297"/>
      <c r="AF192" s="297"/>
      <c r="AG192" s="296"/>
      <c r="AH192" s="229"/>
      <c r="AI192" s="286"/>
      <c r="AJ192" s="284"/>
      <c r="AK192" s="285"/>
      <c r="AL192" s="284"/>
      <c r="AM192" s="283"/>
      <c r="AN192" s="184"/>
      <c r="AO192" s="184"/>
    </row>
    <row r="193" spans="1:41">
      <c r="A193" s="261"/>
      <c r="B193" s="302"/>
      <c r="C193" s="259"/>
      <c r="D193" s="246"/>
      <c r="E193" s="262"/>
      <c r="F193" s="246"/>
      <c r="G193" s="263"/>
      <c r="H193" s="246"/>
      <c r="I193" s="258"/>
      <c r="J193" s="255"/>
      <c r="K193" s="258"/>
      <c r="L193" s="255"/>
      <c r="M193" s="258"/>
      <c r="N193" s="253"/>
      <c r="O193" s="257">
        <f t="shared" si="1"/>
        <v>0</v>
      </c>
      <c r="P193" s="240"/>
      <c r="Q193" s="240"/>
      <c r="R193" s="256"/>
      <c r="S193" s="251"/>
      <c r="T193" s="300"/>
      <c r="U193" s="300"/>
      <c r="V193" s="300"/>
      <c r="W193" s="299">
        <f>SUM(T193:V193)</f>
        <v>0</v>
      </c>
      <c r="X193" s="184"/>
      <c r="Y193" s="298"/>
      <c r="Z193" s="297"/>
      <c r="AA193" s="297"/>
      <c r="AB193" s="297"/>
      <c r="AC193" s="297"/>
      <c r="AD193" s="297"/>
      <c r="AE193" s="297"/>
      <c r="AF193" s="297"/>
      <c r="AG193" s="296"/>
      <c r="AH193" s="229"/>
      <c r="AI193" s="286"/>
      <c r="AJ193" s="284"/>
      <c r="AK193" s="285"/>
      <c r="AL193" s="284"/>
      <c r="AM193" s="283"/>
      <c r="AN193" s="184"/>
      <c r="AO193" s="184"/>
    </row>
    <row r="194" spans="1:41">
      <c r="A194" s="261"/>
      <c r="B194" s="302"/>
      <c r="C194" s="259"/>
      <c r="D194" s="246"/>
      <c r="E194" s="262"/>
      <c r="F194" s="246"/>
      <c r="G194" s="263"/>
      <c r="H194" s="246"/>
      <c r="I194" s="258"/>
      <c r="J194" s="255"/>
      <c r="K194" s="258"/>
      <c r="L194" s="255"/>
      <c r="M194" s="258"/>
      <c r="N194" s="253"/>
      <c r="O194" s="257">
        <f t="shared" si="1"/>
        <v>0</v>
      </c>
      <c r="P194" s="240"/>
      <c r="Q194" s="240"/>
      <c r="R194" s="256"/>
      <c r="S194" s="251"/>
      <c r="T194" s="300"/>
      <c r="U194" s="300"/>
      <c r="V194" s="300"/>
      <c r="W194" s="299"/>
      <c r="X194" s="184"/>
      <c r="Y194" s="298"/>
      <c r="Z194" s="297"/>
      <c r="AA194" s="297"/>
      <c r="AB194" s="297"/>
      <c r="AC194" s="297"/>
      <c r="AD194" s="297"/>
      <c r="AE194" s="297"/>
      <c r="AF194" s="297"/>
      <c r="AG194" s="296"/>
      <c r="AH194" s="229"/>
      <c r="AI194" s="286"/>
      <c r="AJ194" s="284"/>
      <c r="AK194" s="285"/>
      <c r="AL194" s="284"/>
      <c r="AM194" s="283"/>
      <c r="AN194" s="184"/>
      <c r="AO194" s="184"/>
    </row>
    <row r="195" spans="1:41">
      <c r="A195" s="261"/>
      <c r="B195" s="302"/>
      <c r="C195" s="259"/>
      <c r="D195" s="246"/>
      <c r="E195" s="262"/>
      <c r="F195" s="246"/>
      <c r="G195" s="263"/>
      <c r="H195" s="246"/>
      <c r="I195" s="258"/>
      <c r="J195" s="255"/>
      <c r="K195" s="258"/>
      <c r="L195" s="255"/>
      <c r="M195" s="258"/>
      <c r="N195" s="253"/>
      <c r="O195" s="257">
        <f t="shared" si="1"/>
        <v>0</v>
      </c>
      <c r="P195" s="240"/>
      <c r="Q195" s="240"/>
      <c r="R195" s="256"/>
      <c r="S195" s="251"/>
      <c r="T195" s="300"/>
      <c r="U195" s="300"/>
      <c r="V195" s="300"/>
      <c r="W195" s="299">
        <f>SUM(T195:V195)</f>
        <v>0</v>
      </c>
      <c r="X195" s="184"/>
      <c r="Y195" s="298"/>
      <c r="Z195" s="297"/>
      <c r="AA195" s="297"/>
      <c r="AB195" s="297"/>
      <c r="AC195" s="297"/>
      <c r="AD195" s="297"/>
      <c r="AE195" s="297"/>
      <c r="AF195" s="297"/>
      <c r="AG195" s="296"/>
      <c r="AH195" s="229"/>
      <c r="AI195" s="286"/>
      <c r="AJ195" s="284"/>
      <c r="AK195" s="285"/>
      <c r="AL195" s="284"/>
      <c r="AM195" s="283"/>
      <c r="AN195" s="184"/>
      <c r="AO195" s="184"/>
    </row>
    <row r="196" spans="1:41">
      <c r="A196" s="261"/>
      <c r="B196" s="302"/>
      <c r="C196" s="259"/>
      <c r="D196" s="246"/>
      <c r="E196" s="262"/>
      <c r="F196" s="246"/>
      <c r="G196" s="263"/>
      <c r="H196" s="246"/>
      <c r="I196" s="258"/>
      <c r="J196" s="255"/>
      <c r="K196" s="258"/>
      <c r="L196" s="255"/>
      <c r="M196" s="258"/>
      <c r="N196" s="253"/>
      <c r="O196" s="257">
        <f t="shared" si="1"/>
        <v>0</v>
      </c>
      <c r="P196" s="240"/>
      <c r="Q196" s="240"/>
      <c r="R196" s="256"/>
      <c r="S196" s="251"/>
      <c r="T196" s="300"/>
      <c r="U196" s="300"/>
      <c r="V196" s="300"/>
      <c r="W196" s="299"/>
      <c r="X196" s="184"/>
      <c r="Y196" s="298"/>
      <c r="Z196" s="297"/>
      <c r="AA196" s="297"/>
      <c r="AB196" s="297"/>
      <c r="AC196" s="297"/>
      <c r="AD196" s="297"/>
      <c r="AE196" s="297"/>
      <c r="AF196" s="297"/>
      <c r="AG196" s="296"/>
      <c r="AH196" s="229"/>
      <c r="AI196" s="286"/>
      <c r="AJ196" s="284"/>
      <c r="AK196" s="285"/>
      <c r="AL196" s="284"/>
      <c r="AM196" s="283"/>
      <c r="AN196" s="184"/>
      <c r="AO196" s="184"/>
    </row>
    <row r="197" spans="1:41">
      <c r="A197" s="261"/>
      <c r="B197" s="302"/>
      <c r="C197" s="259"/>
      <c r="D197" s="246"/>
      <c r="E197" s="262"/>
      <c r="F197" s="246"/>
      <c r="G197" s="263"/>
      <c r="H197" s="246"/>
      <c r="I197" s="258"/>
      <c r="J197" s="255"/>
      <c r="K197" s="258"/>
      <c r="L197" s="255"/>
      <c r="M197" s="258"/>
      <c r="N197" s="253"/>
      <c r="O197" s="257">
        <f t="shared" si="1"/>
        <v>0</v>
      </c>
      <c r="P197" s="240"/>
      <c r="Q197" s="240"/>
      <c r="R197" s="256"/>
      <c r="S197" s="251"/>
      <c r="T197" s="300"/>
      <c r="U197" s="300"/>
      <c r="V197" s="300"/>
      <c r="W197" s="299">
        <f>SUM(T197:V197)</f>
        <v>0</v>
      </c>
      <c r="X197" s="184"/>
      <c r="Y197" s="298"/>
      <c r="Z197" s="297"/>
      <c r="AA197" s="297"/>
      <c r="AB197" s="297"/>
      <c r="AC197" s="297"/>
      <c r="AD197" s="297"/>
      <c r="AE197" s="297"/>
      <c r="AF197" s="297"/>
      <c r="AG197" s="296"/>
      <c r="AH197" s="229"/>
      <c r="AI197" s="286"/>
      <c r="AJ197" s="284"/>
      <c r="AK197" s="285"/>
      <c r="AL197" s="284"/>
      <c r="AM197" s="283"/>
      <c r="AN197" s="184"/>
      <c r="AO197" s="184"/>
    </row>
    <row r="198" spans="1:41">
      <c r="A198" s="261"/>
      <c r="B198" s="302"/>
      <c r="C198" s="259"/>
      <c r="D198" s="246"/>
      <c r="E198" s="262"/>
      <c r="F198" s="246"/>
      <c r="G198" s="263"/>
      <c r="H198" s="246"/>
      <c r="I198" s="258"/>
      <c r="J198" s="255"/>
      <c r="K198" s="258"/>
      <c r="L198" s="255"/>
      <c r="M198" s="258"/>
      <c r="N198" s="253"/>
      <c r="O198" s="257">
        <f t="shared" si="1"/>
        <v>0</v>
      </c>
      <c r="P198" s="240"/>
      <c r="Q198" s="240"/>
      <c r="R198" s="256"/>
      <c r="S198" s="251"/>
      <c r="T198" s="300"/>
      <c r="U198" s="300"/>
      <c r="V198" s="300"/>
      <c r="W198" s="299"/>
      <c r="X198" s="184"/>
      <c r="Y198" s="298"/>
      <c r="Z198" s="297"/>
      <c r="AA198" s="297"/>
      <c r="AB198" s="297"/>
      <c r="AC198" s="297"/>
      <c r="AD198" s="297"/>
      <c r="AE198" s="297"/>
      <c r="AF198" s="297"/>
      <c r="AG198" s="296"/>
      <c r="AH198" s="229"/>
      <c r="AI198" s="286"/>
      <c r="AJ198" s="284"/>
      <c r="AK198" s="285"/>
      <c r="AL198" s="284"/>
      <c r="AM198" s="283"/>
      <c r="AN198" s="184"/>
      <c r="AO198" s="184"/>
    </row>
    <row r="199" spans="1:41">
      <c r="A199" s="261"/>
      <c r="B199" s="302"/>
      <c r="C199" s="259"/>
      <c r="D199" s="246"/>
      <c r="E199" s="262"/>
      <c r="F199" s="246"/>
      <c r="G199" s="263"/>
      <c r="H199" s="246"/>
      <c r="I199" s="258"/>
      <c r="J199" s="255"/>
      <c r="K199" s="258"/>
      <c r="L199" s="255"/>
      <c r="M199" s="258"/>
      <c r="N199" s="253"/>
      <c r="O199" s="257">
        <f t="shared" si="1"/>
        <v>0</v>
      </c>
      <c r="P199" s="240"/>
      <c r="Q199" s="240"/>
      <c r="R199" s="256"/>
      <c r="S199" s="251"/>
      <c r="T199" s="300"/>
      <c r="U199" s="300"/>
      <c r="V199" s="300"/>
      <c r="W199" s="299">
        <f>SUM(T199:V199)</f>
        <v>0</v>
      </c>
      <c r="X199" s="184"/>
      <c r="Y199" s="298"/>
      <c r="Z199" s="297"/>
      <c r="AA199" s="297"/>
      <c r="AB199" s="297"/>
      <c r="AC199" s="297"/>
      <c r="AD199" s="297"/>
      <c r="AE199" s="297"/>
      <c r="AF199" s="297"/>
      <c r="AG199" s="296"/>
      <c r="AH199" s="229"/>
      <c r="AI199" s="286"/>
      <c r="AJ199" s="284"/>
      <c r="AK199" s="285"/>
      <c r="AL199" s="284"/>
      <c r="AM199" s="283"/>
      <c r="AN199" s="184"/>
      <c r="AO199" s="184"/>
    </row>
    <row r="200" spans="1:41">
      <c r="A200" s="261"/>
      <c r="B200" s="302"/>
      <c r="C200" s="259"/>
      <c r="D200" s="246"/>
      <c r="E200" s="262"/>
      <c r="F200" s="246"/>
      <c r="G200" s="263"/>
      <c r="H200" s="246"/>
      <c r="I200" s="258"/>
      <c r="J200" s="255"/>
      <c r="K200" s="258"/>
      <c r="L200" s="255"/>
      <c r="M200" s="258"/>
      <c r="N200" s="253"/>
      <c r="O200" s="257">
        <f t="shared" si="1"/>
        <v>0</v>
      </c>
      <c r="P200" s="240"/>
      <c r="Q200" s="240"/>
      <c r="R200" s="256"/>
      <c r="S200" s="251"/>
      <c r="T200" s="300"/>
      <c r="U200" s="300"/>
      <c r="V200" s="300"/>
      <c r="W200" s="299"/>
      <c r="X200" s="184"/>
      <c r="Y200" s="298"/>
      <c r="Z200" s="297"/>
      <c r="AA200" s="297"/>
      <c r="AB200" s="297"/>
      <c r="AC200" s="297"/>
      <c r="AD200" s="297"/>
      <c r="AE200" s="297"/>
      <c r="AF200" s="297"/>
      <c r="AG200" s="296"/>
      <c r="AH200" s="229"/>
      <c r="AI200" s="286"/>
      <c r="AJ200" s="284"/>
      <c r="AK200" s="285"/>
      <c r="AL200" s="284"/>
      <c r="AM200" s="283"/>
      <c r="AN200" s="184"/>
      <c r="AO200" s="184"/>
    </row>
    <row r="201" spans="1:41">
      <c r="A201" s="261"/>
      <c r="B201" s="302"/>
      <c r="C201" s="259"/>
      <c r="D201" s="246"/>
      <c r="E201" s="262"/>
      <c r="F201" s="246"/>
      <c r="G201" s="263"/>
      <c r="H201" s="246"/>
      <c r="I201" s="258"/>
      <c r="J201" s="255"/>
      <c r="K201" s="258"/>
      <c r="L201" s="255"/>
      <c r="M201" s="258"/>
      <c r="N201" s="253"/>
      <c r="O201" s="257">
        <f t="shared" si="1"/>
        <v>0</v>
      </c>
      <c r="P201" s="240"/>
      <c r="Q201" s="240"/>
      <c r="R201" s="256"/>
      <c r="S201" s="251"/>
      <c r="T201" s="300"/>
      <c r="U201" s="300"/>
      <c r="V201" s="300"/>
      <c r="W201" s="299"/>
      <c r="X201" s="184"/>
      <c r="Y201" s="298"/>
      <c r="Z201" s="297"/>
      <c r="AA201" s="297"/>
      <c r="AB201" s="297"/>
      <c r="AC201" s="297"/>
      <c r="AD201" s="297"/>
      <c r="AE201" s="297"/>
      <c r="AF201" s="297"/>
      <c r="AG201" s="296"/>
      <c r="AH201" s="229"/>
      <c r="AI201" s="286"/>
      <c r="AJ201" s="284"/>
      <c r="AK201" s="285"/>
      <c r="AL201" s="284"/>
      <c r="AM201" s="283"/>
      <c r="AN201" s="184"/>
      <c r="AO201" s="184"/>
    </row>
    <row r="202" spans="1:41">
      <c r="A202" s="261"/>
      <c r="B202" s="302"/>
      <c r="C202" s="259"/>
      <c r="D202" s="246"/>
      <c r="E202" s="262"/>
      <c r="F202" s="246"/>
      <c r="G202" s="263"/>
      <c r="H202" s="246"/>
      <c r="I202" s="258"/>
      <c r="J202" s="255"/>
      <c r="K202" s="258"/>
      <c r="L202" s="255"/>
      <c r="M202" s="258"/>
      <c r="N202" s="253"/>
      <c r="O202" s="257">
        <f t="shared" si="1"/>
        <v>0</v>
      </c>
      <c r="P202" s="240"/>
      <c r="Q202" s="240"/>
      <c r="R202" s="256"/>
      <c r="S202" s="251"/>
      <c r="T202" s="300"/>
      <c r="U202" s="300"/>
      <c r="V202" s="300"/>
      <c r="W202" s="299"/>
      <c r="X202" s="184"/>
      <c r="Y202" s="298"/>
      <c r="Z202" s="297"/>
      <c r="AA202" s="297"/>
      <c r="AB202" s="297"/>
      <c r="AC202" s="297"/>
      <c r="AD202" s="297"/>
      <c r="AE202" s="297"/>
      <c r="AF202" s="297"/>
      <c r="AG202" s="296"/>
      <c r="AH202" s="229"/>
      <c r="AI202" s="286"/>
      <c r="AJ202" s="284"/>
      <c r="AK202" s="285"/>
      <c r="AL202" s="284"/>
      <c r="AM202" s="283"/>
      <c r="AN202" s="184"/>
      <c r="AO202" s="184"/>
    </row>
    <row r="203" spans="1:41">
      <c r="A203" s="261"/>
      <c r="B203" s="302"/>
      <c r="C203" s="259"/>
      <c r="D203" s="246"/>
      <c r="E203" s="262"/>
      <c r="F203" s="246"/>
      <c r="G203" s="263"/>
      <c r="H203" s="246"/>
      <c r="I203" s="258"/>
      <c r="J203" s="255"/>
      <c r="K203" s="258"/>
      <c r="L203" s="255"/>
      <c r="M203" s="258"/>
      <c r="N203" s="253"/>
      <c r="O203" s="257">
        <f t="shared" si="1"/>
        <v>0</v>
      </c>
      <c r="P203" s="240"/>
      <c r="Q203" s="240"/>
      <c r="R203" s="256"/>
      <c r="S203" s="251"/>
      <c r="T203" s="300"/>
      <c r="U203" s="300"/>
      <c r="V203" s="300"/>
      <c r="W203" s="299"/>
      <c r="X203" s="184"/>
      <c r="Y203" s="298"/>
      <c r="Z203" s="297"/>
      <c r="AA203" s="297"/>
      <c r="AB203" s="297"/>
      <c r="AC203" s="297"/>
      <c r="AD203" s="297"/>
      <c r="AE203" s="297"/>
      <c r="AF203" s="297"/>
      <c r="AG203" s="296"/>
      <c r="AH203" s="229"/>
      <c r="AI203" s="286"/>
      <c r="AJ203" s="284"/>
      <c r="AK203" s="285"/>
      <c r="AL203" s="284"/>
      <c r="AM203" s="283"/>
      <c r="AN203" s="290"/>
      <c r="AO203" s="184"/>
    </row>
    <row r="204" spans="1:41">
      <c r="A204" s="261"/>
      <c r="B204" s="302"/>
      <c r="C204" s="259"/>
      <c r="D204" s="246"/>
      <c r="E204" s="262"/>
      <c r="F204" s="246"/>
      <c r="G204" s="263"/>
      <c r="H204" s="246"/>
      <c r="I204" s="258"/>
      <c r="J204" s="255"/>
      <c r="K204" s="258"/>
      <c r="L204" s="255"/>
      <c r="M204" s="258"/>
      <c r="N204" s="253"/>
      <c r="O204" s="257">
        <f t="shared" si="1"/>
        <v>0</v>
      </c>
      <c r="P204" s="240"/>
      <c r="Q204" s="240"/>
      <c r="R204" s="256"/>
      <c r="S204" s="251"/>
      <c r="T204" s="300"/>
      <c r="U204" s="300"/>
      <c r="V204" s="300"/>
      <c r="W204" s="299"/>
      <c r="X204" s="184"/>
      <c r="Y204" s="298"/>
      <c r="Z204" s="297"/>
      <c r="AA204" s="297"/>
      <c r="AB204" s="297"/>
      <c r="AC204" s="297"/>
      <c r="AD204" s="297"/>
      <c r="AE204" s="297"/>
      <c r="AF204" s="297"/>
      <c r="AG204" s="296"/>
      <c r="AH204" s="229"/>
      <c r="AI204" s="286"/>
      <c r="AJ204" s="284"/>
      <c r="AK204" s="285"/>
      <c r="AL204" s="284"/>
      <c r="AM204" s="283"/>
      <c r="AN204" s="184"/>
      <c r="AO204" s="184"/>
    </row>
    <row r="205" spans="1:41">
      <c r="A205" s="261"/>
      <c r="B205" s="302"/>
      <c r="C205" s="270"/>
      <c r="D205" s="246"/>
      <c r="E205" s="262"/>
      <c r="F205" s="246"/>
      <c r="G205" s="263"/>
      <c r="H205" s="246"/>
      <c r="I205" s="258"/>
      <c r="J205" s="255"/>
      <c r="K205" s="258"/>
      <c r="L205" s="255"/>
      <c r="M205" s="258"/>
      <c r="N205" s="253"/>
      <c r="O205" s="257">
        <f t="shared" si="1"/>
        <v>0</v>
      </c>
      <c r="P205" s="240"/>
      <c r="Q205" s="240"/>
      <c r="R205" s="256"/>
      <c r="S205" s="251"/>
      <c r="T205" s="300"/>
      <c r="U205" s="300"/>
      <c r="V205" s="300"/>
      <c r="W205" s="299"/>
      <c r="X205" s="184"/>
      <c r="Y205" s="298"/>
      <c r="Z205" s="297"/>
      <c r="AA205" s="297"/>
      <c r="AB205" s="297"/>
      <c r="AC205" s="297"/>
      <c r="AD205" s="297"/>
      <c r="AE205" s="297"/>
      <c r="AF205" s="297"/>
      <c r="AG205" s="296"/>
      <c r="AH205" s="229"/>
      <c r="AI205" s="286"/>
      <c r="AJ205" s="300"/>
      <c r="AK205" s="285">
        <f>AI205*AJ205</f>
        <v>0</v>
      </c>
      <c r="AL205" s="303"/>
      <c r="AM205" s="283">
        <f>AK205+AL205</f>
        <v>0</v>
      </c>
      <c r="AN205" s="290"/>
      <c r="AO205" s="184"/>
    </row>
    <row r="206" spans="1:41">
      <c r="A206" s="261"/>
      <c r="B206" s="302"/>
      <c r="C206" s="259"/>
      <c r="D206" s="246"/>
      <c r="E206" s="262"/>
      <c r="F206" s="246"/>
      <c r="G206" s="263"/>
      <c r="H206" s="246"/>
      <c r="I206" s="258"/>
      <c r="J206" s="255"/>
      <c r="K206" s="258"/>
      <c r="L206" s="255"/>
      <c r="M206" s="258"/>
      <c r="N206" s="253"/>
      <c r="O206" s="257">
        <f t="shared" si="1"/>
        <v>0</v>
      </c>
      <c r="P206" s="240"/>
      <c r="Q206" s="240"/>
      <c r="R206" s="256"/>
      <c r="S206" s="251"/>
      <c r="T206" s="300"/>
      <c r="U206" s="300"/>
      <c r="V206" s="300"/>
      <c r="W206" s="299"/>
      <c r="X206" s="184"/>
      <c r="Y206" s="298"/>
      <c r="Z206" s="297"/>
      <c r="AA206" s="297"/>
      <c r="AB206" s="297"/>
      <c r="AC206" s="297"/>
      <c r="AD206" s="297"/>
      <c r="AE206" s="297"/>
      <c r="AF206" s="297"/>
      <c r="AG206" s="296"/>
      <c r="AH206" s="229"/>
      <c r="AI206" s="286"/>
      <c r="AJ206" s="284"/>
      <c r="AK206" s="285"/>
      <c r="AL206" s="284"/>
      <c r="AM206" s="283"/>
      <c r="AN206" s="184"/>
      <c r="AO206" s="184"/>
    </row>
    <row r="207" spans="1:41">
      <c r="A207" s="261"/>
      <c r="B207" s="302"/>
      <c r="C207" s="259" t="s">
        <v>8</v>
      </c>
      <c r="D207" s="246"/>
      <c r="E207" s="262"/>
      <c r="F207" s="246"/>
      <c r="G207" s="263"/>
      <c r="H207" s="246"/>
      <c r="I207" s="294">
        <f>SUM(I165:I206)</f>
        <v>0</v>
      </c>
      <c r="J207" s="255"/>
      <c r="K207" s="294">
        <f>SUM(K165:K206)</f>
        <v>0</v>
      </c>
      <c r="L207" s="255"/>
      <c r="M207" s="294">
        <f>SUM(M165:M206)</f>
        <v>0</v>
      </c>
      <c r="N207" s="253"/>
      <c r="O207" s="257">
        <f t="shared" si="1"/>
        <v>0</v>
      </c>
      <c r="P207" s="240"/>
      <c r="Q207" s="240"/>
      <c r="R207" s="294"/>
      <c r="S207" s="251"/>
      <c r="T207" s="300"/>
      <c r="U207" s="300"/>
      <c r="V207" s="300"/>
      <c r="W207" s="299">
        <f>SUM(T207:V207)</f>
        <v>0</v>
      </c>
      <c r="X207" s="184"/>
      <c r="Y207" s="298"/>
      <c r="Z207" s="297"/>
      <c r="AA207" s="297"/>
      <c r="AB207" s="297"/>
      <c r="AC207" s="297"/>
      <c r="AD207" s="297"/>
      <c r="AE207" s="297"/>
      <c r="AF207" s="297"/>
      <c r="AG207" s="296"/>
      <c r="AH207" s="229"/>
      <c r="AI207" s="286"/>
      <c r="AJ207" s="284"/>
      <c r="AK207" s="285"/>
      <c r="AL207" s="284"/>
      <c r="AM207" s="283"/>
      <c r="AN207" s="184"/>
      <c r="AO207" s="184"/>
    </row>
    <row r="208" spans="1:41">
      <c r="A208" s="261"/>
      <c r="B208" s="302"/>
      <c r="C208" s="295" t="s">
        <v>536</v>
      </c>
      <c r="D208" s="246"/>
      <c r="E208" s="262"/>
      <c r="F208" s="246"/>
      <c r="G208" s="263"/>
      <c r="H208" s="246"/>
      <c r="I208" s="258"/>
      <c r="J208" s="255"/>
      <c r="K208" s="258"/>
      <c r="L208" s="255"/>
      <c r="M208" s="258"/>
      <c r="N208" s="253"/>
      <c r="O208" s="257"/>
      <c r="P208" s="240"/>
      <c r="Q208" s="240"/>
      <c r="R208" s="256"/>
      <c r="S208" s="251"/>
      <c r="T208" s="300"/>
      <c r="U208" s="300"/>
      <c r="V208" s="300"/>
      <c r="W208" s="299">
        <f>SUM(T208:V208)</f>
        <v>0</v>
      </c>
      <c r="X208" s="184"/>
      <c r="Y208" s="298"/>
      <c r="Z208" s="297"/>
      <c r="AA208" s="297"/>
      <c r="AB208" s="297"/>
      <c r="AC208" s="297"/>
      <c r="AD208" s="297"/>
      <c r="AE208" s="297"/>
      <c r="AF208" s="297"/>
      <c r="AG208" s="296"/>
      <c r="AH208" s="229"/>
      <c r="AI208" s="286"/>
      <c r="AJ208" s="284"/>
      <c r="AK208" s="285"/>
      <c r="AL208" s="284"/>
      <c r="AM208" s="283"/>
      <c r="AN208" s="184"/>
      <c r="AO208" s="184"/>
    </row>
    <row r="209" spans="1:41">
      <c r="A209" s="261"/>
      <c r="B209" s="302"/>
      <c r="C209" s="259"/>
      <c r="D209" s="246"/>
      <c r="E209" s="262"/>
      <c r="F209" s="246"/>
      <c r="G209" s="263"/>
      <c r="H209" s="246"/>
      <c r="I209" s="258"/>
      <c r="J209" s="255"/>
      <c r="K209" s="258"/>
      <c r="L209" s="255"/>
      <c r="M209" s="258"/>
      <c r="N209" s="253"/>
      <c r="O209" s="257"/>
      <c r="P209" s="240"/>
      <c r="Q209" s="240"/>
      <c r="R209" s="256"/>
      <c r="S209" s="251"/>
      <c r="T209" s="300"/>
      <c r="U209" s="300"/>
      <c r="V209" s="300"/>
      <c r="W209" s="299">
        <f>SUM(T209:V209)</f>
        <v>0</v>
      </c>
      <c r="X209" s="184"/>
      <c r="Y209" s="298"/>
      <c r="Z209" s="297"/>
      <c r="AA209" s="297"/>
      <c r="AB209" s="297"/>
      <c r="AC209" s="297"/>
      <c r="AD209" s="297"/>
      <c r="AE209" s="297"/>
      <c r="AF209" s="297"/>
      <c r="AG209" s="296"/>
      <c r="AH209" s="229"/>
      <c r="AI209" s="286"/>
      <c r="AJ209" s="284"/>
      <c r="AK209" s="285"/>
      <c r="AL209" s="284"/>
      <c r="AM209" s="283"/>
      <c r="AN209" s="184"/>
      <c r="AO209" s="184"/>
    </row>
    <row r="210" spans="1:41">
      <c r="A210" s="261"/>
      <c r="B210" s="302"/>
      <c r="C210" s="259"/>
      <c r="D210" s="246"/>
      <c r="E210" s="262"/>
      <c r="F210" s="246"/>
      <c r="G210" s="263"/>
      <c r="H210" s="246"/>
      <c r="I210" s="258"/>
      <c r="J210" s="255"/>
      <c r="K210" s="258"/>
      <c r="L210" s="255"/>
      <c r="M210" s="258"/>
      <c r="N210" s="253"/>
      <c r="O210" s="257"/>
      <c r="P210" s="240"/>
      <c r="Q210" s="240"/>
      <c r="R210" s="256"/>
      <c r="S210" s="251"/>
      <c r="T210" s="300"/>
      <c r="U210" s="300"/>
      <c r="V210" s="300"/>
      <c r="W210" s="299">
        <f>SUM(T210:V210)</f>
        <v>0</v>
      </c>
      <c r="X210" s="184"/>
      <c r="Y210" s="298"/>
      <c r="Z210" s="297"/>
      <c r="AA210" s="297"/>
      <c r="AB210" s="297"/>
      <c r="AC210" s="297"/>
      <c r="AD210" s="297"/>
      <c r="AE210" s="297"/>
      <c r="AF210" s="297"/>
      <c r="AG210" s="296"/>
      <c r="AH210" s="229"/>
      <c r="AI210" s="286"/>
      <c r="AJ210" s="284"/>
      <c r="AK210" s="285"/>
      <c r="AL210" s="284"/>
      <c r="AM210" s="283"/>
      <c r="AN210" s="184"/>
      <c r="AO210" s="184"/>
    </row>
    <row r="211" spans="1:41">
      <c r="A211" s="261"/>
      <c r="B211" s="302"/>
      <c r="C211" s="259"/>
      <c r="D211" s="246"/>
      <c r="E211" s="262"/>
      <c r="F211" s="246"/>
      <c r="G211" s="263"/>
      <c r="H211" s="246"/>
      <c r="I211" s="258"/>
      <c r="J211" s="255"/>
      <c r="K211" s="258"/>
      <c r="L211" s="255"/>
      <c r="M211" s="258"/>
      <c r="N211" s="253"/>
      <c r="O211" s="257"/>
      <c r="P211" s="240"/>
      <c r="Q211" s="240"/>
      <c r="R211" s="256"/>
      <c r="S211" s="251"/>
      <c r="T211" s="300"/>
      <c r="U211" s="300"/>
      <c r="V211" s="300"/>
      <c r="W211" s="299">
        <f>SUM(T211:V211)</f>
        <v>0</v>
      </c>
      <c r="X211" s="184"/>
      <c r="Y211" s="298"/>
      <c r="Z211" s="297"/>
      <c r="AA211" s="297"/>
      <c r="AB211" s="297"/>
      <c r="AC211" s="297"/>
      <c r="AD211" s="297"/>
      <c r="AE211" s="297"/>
      <c r="AF211" s="297"/>
      <c r="AG211" s="296"/>
      <c r="AH211" s="229"/>
      <c r="AI211" s="286"/>
      <c r="AJ211" s="284"/>
      <c r="AK211" s="285"/>
      <c r="AL211" s="284"/>
      <c r="AM211" s="283"/>
      <c r="AN211" s="184"/>
      <c r="AO211" s="184"/>
    </row>
    <row r="212" spans="1:41" ht="13.5" thickBot="1">
      <c r="A212" s="261"/>
      <c r="B212" s="302"/>
      <c r="C212" s="295" t="s">
        <v>8</v>
      </c>
      <c r="D212" s="246"/>
      <c r="E212" s="262"/>
      <c r="F212" s="246"/>
      <c r="G212" s="263"/>
      <c r="H212" s="246"/>
      <c r="I212" s="258"/>
      <c r="J212" s="255"/>
      <c r="K212" s="258"/>
      <c r="L212" s="255"/>
      <c r="M212" s="258"/>
      <c r="N212" s="253"/>
      <c r="O212" s="291"/>
      <c r="P212" s="240"/>
      <c r="Q212" s="240"/>
      <c r="R212" s="291"/>
      <c r="S212" s="293"/>
      <c r="T212" s="292"/>
      <c r="U212" s="292"/>
      <c r="V212" s="292"/>
      <c r="W212" s="291"/>
      <c r="X212" s="290"/>
      <c r="Y212" s="289"/>
      <c r="Z212" s="288"/>
      <c r="AA212" s="288"/>
      <c r="AB212" s="288"/>
      <c r="AC212" s="288"/>
      <c r="AD212" s="288"/>
      <c r="AE212" s="288"/>
      <c r="AF212" s="288"/>
      <c r="AG212" s="287"/>
      <c r="AH212" s="229"/>
      <c r="AI212" s="356"/>
      <c r="AJ212" s="355"/>
      <c r="AK212" s="355"/>
      <c r="AL212" s="278">
        <f>SUM(AL165:AL211)</f>
        <v>0</v>
      </c>
      <c r="AM212" s="354"/>
      <c r="AN212" s="184"/>
      <c r="AO212" s="184"/>
    </row>
    <row r="213" spans="1:41" ht="14.25" thickTop="1" thickBot="1">
      <c r="A213" s="261"/>
      <c r="B213" s="248"/>
      <c r="C213" s="245"/>
      <c r="D213" s="246"/>
      <c r="E213" s="265"/>
      <c r="F213" s="246"/>
      <c r="G213" s="229" t="s">
        <v>522</v>
      </c>
      <c r="H213" s="246"/>
      <c r="I213" s="267">
        <f>SUM(I212,I207)</f>
        <v>0</v>
      </c>
      <c r="J213" s="255"/>
      <c r="K213" s="267">
        <f>SUM(K212,K207)</f>
        <v>0</v>
      </c>
      <c r="L213" s="255"/>
      <c r="M213" s="267">
        <f>SUM(M212,M207)</f>
        <v>0</v>
      </c>
      <c r="N213" s="253"/>
      <c r="O213" s="267">
        <f>SUM(O212,O207)</f>
        <v>0</v>
      </c>
      <c r="P213" s="240"/>
      <c r="Q213" s="239" t="s">
        <v>556</v>
      </c>
      <c r="R213" s="353">
        <f>SUM(R165:R211)</f>
        <v>0</v>
      </c>
      <c r="S213" s="251"/>
      <c r="T213" s="249"/>
      <c r="U213" s="249"/>
      <c r="V213" s="249"/>
      <c r="W213" s="249"/>
      <c r="X213" s="184"/>
      <c r="Y213" s="229"/>
      <c r="Z213" s="229"/>
      <c r="AA213" s="229"/>
      <c r="AB213" s="229"/>
      <c r="AC213" s="229"/>
      <c r="AD213" s="229"/>
      <c r="AE213" s="229"/>
      <c r="AF213" s="229"/>
      <c r="AG213" s="237"/>
      <c r="AH213" s="229"/>
      <c r="AI213" s="352"/>
      <c r="AJ213" s="351"/>
      <c r="AK213" s="351"/>
      <c r="AL213" s="351"/>
      <c r="AM213" s="350"/>
      <c r="AN213" s="184"/>
      <c r="AO213" s="184"/>
    </row>
    <row r="214" spans="1:41" ht="13.5" thickTop="1">
      <c r="A214" s="261"/>
      <c r="B214" s="248"/>
      <c r="C214" s="245"/>
      <c r="D214" s="246"/>
      <c r="E214" s="265"/>
      <c r="F214" s="246"/>
      <c r="G214" s="245"/>
      <c r="H214" s="246"/>
      <c r="I214" s="255"/>
      <c r="J214" s="255"/>
      <c r="K214" s="255"/>
      <c r="L214" s="255"/>
      <c r="M214" s="255"/>
      <c r="N214" s="253" t="s">
        <v>521</v>
      </c>
      <c r="O214" s="264"/>
      <c r="P214" s="240"/>
      <c r="Q214" s="240"/>
      <c r="R214" s="264"/>
      <c r="S214" s="251"/>
      <c r="T214" s="249"/>
      <c r="U214" s="249"/>
      <c r="V214" s="249"/>
      <c r="W214" s="249"/>
      <c r="X214" s="184"/>
      <c r="Y214" s="229"/>
      <c r="Z214" s="229"/>
      <c r="AA214" s="229"/>
      <c r="AB214" s="229"/>
      <c r="AC214" s="229"/>
      <c r="AD214" s="229"/>
      <c r="AE214" s="229"/>
      <c r="AF214" s="229"/>
      <c r="AG214" s="237"/>
      <c r="AH214" s="229"/>
      <c r="AN214" s="184"/>
      <c r="AO214" s="184"/>
    </row>
    <row r="215" spans="1:41" ht="13.5" thickBot="1">
      <c r="A215" s="349"/>
      <c r="B215" s="348"/>
      <c r="C215" s="275"/>
      <c r="D215" s="346"/>
      <c r="E215" s="347"/>
      <c r="F215" s="346"/>
      <c r="G215" s="275"/>
      <c r="H215" s="346"/>
      <c r="I215" s="345"/>
      <c r="J215" s="345"/>
      <c r="K215" s="345"/>
      <c r="L215" s="345"/>
      <c r="M215" s="345"/>
      <c r="N215" s="344"/>
      <c r="O215" s="341"/>
      <c r="P215" s="343"/>
      <c r="Q215" s="343"/>
      <c r="R215" s="341"/>
      <c r="S215" s="342"/>
      <c r="T215" s="341"/>
      <c r="U215" s="341"/>
      <c r="V215" s="341"/>
      <c r="W215" s="341"/>
      <c r="X215" s="340"/>
      <c r="Y215" s="340"/>
      <c r="Z215" s="340"/>
      <c r="AA215" s="340"/>
      <c r="AB215" s="340"/>
      <c r="AC215" s="340"/>
      <c r="AD215" s="340"/>
      <c r="AE215" s="340"/>
      <c r="AF215" s="340"/>
      <c r="AG215" s="339"/>
      <c r="AH215" s="229"/>
      <c r="AN215" s="184"/>
      <c r="AO215" s="184"/>
    </row>
    <row r="216" spans="1:41" ht="15">
      <c r="A216" s="338"/>
      <c r="B216" s="337"/>
      <c r="C216" s="336"/>
      <c r="D216" s="333"/>
      <c r="E216" s="335"/>
      <c r="F216" s="333"/>
      <c r="G216" s="334"/>
      <c r="H216" s="333"/>
      <c r="I216" s="332"/>
      <c r="J216" s="332"/>
      <c r="K216" s="332"/>
      <c r="L216" s="332"/>
      <c r="M216" s="332"/>
      <c r="N216" s="331"/>
      <c r="O216" s="329"/>
      <c r="P216" s="330"/>
      <c r="Q216" s="330"/>
      <c r="R216" s="329"/>
      <c r="S216" s="328"/>
      <c r="T216" s="327"/>
      <c r="U216" s="327"/>
      <c r="V216" s="327"/>
      <c r="W216" s="327"/>
      <c r="X216" s="326"/>
      <c r="Y216" s="325"/>
      <c r="Z216" s="325"/>
      <c r="AA216" s="325"/>
      <c r="AB216" s="325"/>
      <c r="AC216" s="325"/>
      <c r="AD216" s="325"/>
      <c r="AE216" s="325"/>
      <c r="AF216" s="325"/>
      <c r="AG216" s="324"/>
      <c r="AH216" s="229"/>
      <c r="AI216" s="323" t="s">
        <v>555</v>
      </c>
      <c r="AJ216" s="322"/>
      <c r="AK216" s="322"/>
      <c r="AL216" s="322"/>
      <c r="AM216" s="321"/>
      <c r="AN216" s="184"/>
      <c r="AO216" s="184"/>
    </row>
    <row r="217" spans="1:41" ht="140.25">
      <c r="A217" s="261"/>
      <c r="B217" s="248"/>
      <c r="C217" s="245"/>
      <c r="D217" s="246"/>
      <c r="E217" s="265" t="s">
        <v>534</v>
      </c>
      <c r="F217" s="246"/>
      <c r="G217" s="229" t="s">
        <v>554</v>
      </c>
      <c r="H217" s="246"/>
      <c r="I217" s="2563" t="s">
        <v>533</v>
      </c>
      <c r="J217" s="2563"/>
      <c r="K217" s="2563"/>
      <c r="L217" s="2563"/>
      <c r="M217" s="2563"/>
      <c r="N217" s="253"/>
      <c r="O217" s="264" t="s">
        <v>8</v>
      </c>
      <c r="P217" s="240"/>
      <c r="Q217" s="240"/>
      <c r="R217" s="264"/>
      <c r="S217" s="251"/>
      <c r="T217" s="249"/>
      <c r="U217" s="249"/>
      <c r="V217" s="249"/>
      <c r="W217" s="249"/>
      <c r="X217" s="184"/>
      <c r="Y217" s="229"/>
      <c r="Z217" s="2579" t="s">
        <v>553</v>
      </c>
      <c r="AA217" s="2579"/>
      <c r="AB217" s="2579" t="s">
        <v>552</v>
      </c>
      <c r="AC217" s="2579"/>
      <c r="AD217" s="320"/>
      <c r="AE217" s="320"/>
      <c r="AF217" s="320"/>
      <c r="AG217" s="319"/>
      <c r="AH217" s="229"/>
      <c r="AI217" s="318" t="s">
        <v>551</v>
      </c>
      <c r="AJ217" s="317" t="s">
        <v>550</v>
      </c>
      <c r="AK217" s="317" t="s">
        <v>549</v>
      </c>
      <c r="AL217" s="317" t="s">
        <v>548</v>
      </c>
      <c r="AM217" s="316" t="s">
        <v>547</v>
      </c>
      <c r="AN217" s="184"/>
      <c r="AO217" s="184"/>
    </row>
    <row r="218" spans="1:41" ht="38.25">
      <c r="A218" s="261" t="s">
        <v>526</v>
      </c>
      <c r="B218" s="248"/>
      <c r="C218" s="245" t="s">
        <v>532</v>
      </c>
      <c r="D218" s="246"/>
      <c r="E218" s="265" t="s">
        <v>531</v>
      </c>
      <c r="F218" s="246"/>
      <c r="G218" s="248" t="s">
        <v>525</v>
      </c>
      <c r="H218" s="246"/>
      <c r="I218" s="272" t="s">
        <v>529</v>
      </c>
      <c r="J218" s="272"/>
      <c r="K218" s="272" t="s">
        <v>528</v>
      </c>
      <c r="L218" s="272"/>
      <c r="M218" s="272" t="s">
        <v>527</v>
      </c>
      <c r="N218" s="253"/>
      <c r="O218" s="264"/>
      <c r="P218" s="240"/>
      <c r="Q218" s="240"/>
      <c r="R218" s="264"/>
      <c r="S218" s="251"/>
      <c r="T218" s="315" t="s">
        <v>546</v>
      </c>
      <c r="U218" s="314" t="s">
        <v>545</v>
      </c>
      <c r="V218" s="314" t="s">
        <v>544</v>
      </c>
      <c r="W218" s="314" t="s">
        <v>543</v>
      </c>
      <c r="X218" s="184"/>
      <c r="Y218" s="313" t="s">
        <v>542</v>
      </c>
      <c r="Z218" s="313" t="s">
        <v>541</v>
      </c>
      <c r="AA218" s="313" t="s">
        <v>540</v>
      </c>
      <c r="AB218" s="313" t="s">
        <v>541</v>
      </c>
      <c r="AC218" s="313" t="s">
        <v>540</v>
      </c>
      <c r="AD218" s="313"/>
      <c r="AE218" s="313"/>
      <c r="AF218" s="313"/>
      <c r="AG218" s="312"/>
      <c r="AH218" s="229"/>
      <c r="AI218" s="280"/>
      <c r="AJ218" s="279"/>
      <c r="AK218" s="279"/>
      <c r="AL218" s="279"/>
      <c r="AM218" s="277"/>
      <c r="AN218" s="184"/>
      <c r="AO218" s="184"/>
    </row>
    <row r="219" spans="1:41">
      <c r="A219" s="261"/>
      <c r="B219" s="248"/>
      <c r="C219" s="245"/>
      <c r="D219" s="246"/>
      <c r="E219" s="265"/>
      <c r="F219" s="246"/>
      <c r="G219" s="248"/>
      <c r="H219" s="246"/>
      <c r="I219" s="272" t="s">
        <v>20</v>
      </c>
      <c r="J219" s="272"/>
      <c r="K219" s="272" t="s">
        <v>20</v>
      </c>
      <c r="L219" s="272"/>
      <c r="M219" s="272" t="s">
        <v>20</v>
      </c>
      <c r="N219" s="253"/>
      <c r="O219" s="264" t="s">
        <v>20</v>
      </c>
      <c r="P219" s="240"/>
      <c r="Q219" s="240"/>
      <c r="R219" s="264"/>
      <c r="S219" s="251"/>
      <c r="T219" s="249"/>
      <c r="U219" s="249"/>
      <c r="V219" s="249"/>
      <c r="W219" s="249"/>
      <c r="X219" s="184"/>
      <c r="Y219" s="229"/>
      <c r="Z219" s="229"/>
      <c r="AA219" s="229"/>
      <c r="AB219" s="229"/>
      <c r="AC219" s="229"/>
      <c r="AD219" s="229"/>
      <c r="AE219" s="229"/>
      <c r="AF219" s="229"/>
      <c r="AG219" s="237"/>
      <c r="AH219" s="229"/>
      <c r="AI219" s="280"/>
      <c r="AJ219" s="279"/>
      <c r="AK219" s="279"/>
      <c r="AL219" s="279"/>
      <c r="AM219" s="277"/>
      <c r="AN219" s="184"/>
      <c r="AO219" s="184"/>
    </row>
    <row r="220" spans="1:41">
      <c r="A220" s="261">
        <v>1</v>
      </c>
      <c r="B220" s="248"/>
      <c r="C220" s="270" t="s">
        <v>539</v>
      </c>
      <c r="D220" s="246"/>
      <c r="E220" s="262"/>
      <c r="F220" s="246"/>
      <c r="G220" s="263"/>
      <c r="H220" s="246"/>
      <c r="I220" s="258"/>
      <c r="J220" s="255"/>
      <c r="K220" s="258"/>
      <c r="L220" s="255"/>
      <c r="M220" s="258"/>
      <c r="N220" s="253"/>
      <c r="O220" s="257">
        <f>M220+K220+I220</f>
        <v>0</v>
      </c>
      <c r="P220" s="240"/>
      <c r="Q220" s="240"/>
      <c r="R220" s="256"/>
      <c r="S220" s="251"/>
      <c r="T220" s="300"/>
      <c r="U220" s="300"/>
      <c r="V220" s="300"/>
      <c r="W220" s="299">
        <f t="shared" ref="W220:W228" si="2">SUM(T220:V220)</f>
        <v>0</v>
      </c>
      <c r="X220" s="184"/>
      <c r="Y220" s="298"/>
      <c r="Z220" s="297"/>
      <c r="AA220" s="297"/>
      <c r="AB220" s="297"/>
      <c r="AC220" s="297"/>
      <c r="AD220" s="297"/>
      <c r="AE220" s="297"/>
      <c r="AF220" s="297"/>
      <c r="AG220" s="296"/>
      <c r="AH220" s="229"/>
      <c r="AI220" s="286"/>
      <c r="AJ220" s="284"/>
      <c r="AK220" s="285"/>
      <c r="AL220" s="284"/>
      <c r="AM220" s="283"/>
      <c r="AN220" s="184"/>
      <c r="AO220" s="184"/>
    </row>
    <row r="221" spans="1:41">
      <c r="A221" s="261"/>
      <c r="B221" s="248"/>
      <c r="C221" s="259"/>
      <c r="D221" s="246"/>
      <c r="E221" s="270"/>
      <c r="F221" s="246"/>
      <c r="G221" s="270"/>
      <c r="H221" s="246"/>
      <c r="I221" s="258"/>
      <c r="J221" s="255"/>
      <c r="K221" s="258"/>
      <c r="L221" s="255"/>
      <c r="M221" s="258"/>
      <c r="N221" s="253"/>
      <c r="O221" s="257"/>
      <c r="P221" s="240"/>
      <c r="Q221" s="240"/>
      <c r="R221" s="256"/>
      <c r="S221" s="251"/>
      <c r="T221" s="300"/>
      <c r="U221" s="300"/>
      <c r="V221" s="300"/>
      <c r="W221" s="299">
        <f t="shared" si="2"/>
        <v>0</v>
      </c>
      <c r="X221" s="184"/>
      <c r="Y221" s="298"/>
      <c r="Z221" s="297"/>
      <c r="AA221" s="297"/>
      <c r="AB221" s="297"/>
      <c r="AC221" s="297"/>
      <c r="AD221" s="297"/>
      <c r="AE221" s="297"/>
      <c r="AF221" s="297"/>
      <c r="AG221" s="296"/>
      <c r="AH221" s="229"/>
      <c r="AI221" s="286"/>
      <c r="AJ221" s="284"/>
      <c r="AK221" s="285"/>
      <c r="AL221" s="284"/>
      <c r="AM221" s="283"/>
      <c r="AN221" s="184"/>
      <c r="AO221" s="184"/>
    </row>
    <row r="222" spans="1:41">
      <c r="A222" s="261"/>
      <c r="B222" s="302"/>
      <c r="C222" s="259"/>
      <c r="D222" s="246"/>
      <c r="E222" s="262"/>
      <c r="F222" s="246"/>
      <c r="G222" s="263"/>
      <c r="H222" s="246"/>
      <c r="I222" s="258"/>
      <c r="J222" s="255"/>
      <c r="K222" s="258"/>
      <c r="L222" s="255"/>
      <c r="M222" s="258"/>
      <c r="N222" s="253"/>
      <c r="O222" s="257"/>
      <c r="P222" s="240"/>
      <c r="Q222" s="240"/>
      <c r="R222" s="256"/>
      <c r="S222" s="251"/>
      <c r="T222" s="300"/>
      <c r="U222" s="300"/>
      <c r="V222" s="300"/>
      <c r="W222" s="299">
        <f t="shared" si="2"/>
        <v>0</v>
      </c>
      <c r="X222" s="184"/>
      <c r="Y222" s="298"/>
      <c r="Z222" s="297"/>
      <c r="AA222" s="297"/>
      <c r="AB222" s="297"/>
      <c r="AC222" s="297"/>
      <c r="AD222" s="297"/>
      <c r="AE222" s="297"/>
      <c r="AF222" s="297"/>
      <c r="AG222" s="296"/>
      <c r="AH222" s="229"/>
      <c r="AI222" s="286"/>
      <c r="AJ222" s="284"/>
      <c r="AK222" s="285"/>
      <c r="AL222" s="284"/>
      <c r="AM222" s="283"/>
      <c r="AN222" s="184"/>
      <c r="AO222" s="184"/>
    </row>
    <row r="223" spans="1:41">
      <c r="A223" s="261"/>
      <c r="B223" s="248"/>
      <c r="C223" s="259"/>
      <c r="D223" s="246"/>
      <c r="E223" s="270"/>
      <c r="F223" s="246"/>
      <c r="G223" s="270"/>
      <c r="H223" s="246"/>
      <c r="I223" s="258"/>
      <c r="J223" s="255"/>
      <c r="K223" s="258"/>
      <c r="L223" s="255"/>
      <c r="M223" s="258"/>
      <c r="N223" s="253"/>
      <c r="O223" s="257"/>
      <c r="P223" s="240"/>
      <c r="Q223" s="240"/>
      <c r="R223" s="256"/>
      <c r="S223" s="251"/>
      <c r="T223" s="300"/>
      <c r="U223" s="300"/>
      <c r="V223" s="300"/>
      <c r="W223" s="299">
        <f t="shared" si="2"/>
        <v>0</v>
      </c>
      <c r="X223" s="184"/>
      <c r="Y223" s="298"/>
      <c r="Z223" s="297"/>
      <c r="AA223" s="297"/>
      <c r="AB223" s="297"/>
      <c r="AC223" s="297"/>
      <c r="AD223" s="297"/>
      <c r="AE223" s="297"/>
      <c r="AF223" s="297"/>
      <c r="AG223" s="296"/>
      <c r="AH223" s="229"/>
      <c r="AI223" s="286"/>
      <c r="AJ223" s="284"/>
      <c r="AK223" s="285"/>
      <c r="AL223" s="284"/>
      <c r="AM223" s="283"/>
      <c r="AN223" s="184"/>
      <c r="AO223" s="184"/>
    </row>
    <row r="224" spans="1:41">
      <c r="A224" s="261"/>
      <c r="B224" s="248"/>
      <c r="C224" s="259"/>
      <c r="D224" s="246"/>
      <c r="E224" s="270"/>
      <c r="F224" s="246"/>
      <c r="G224" s="270"/>
      <c r="H224" s="246"/>
      <c r="I224" s="258"/>
      <c r="J224" s="255"/>
      <c r="K224" s="258"/>
      <c r="L224" s="255"/>
      <c r="M224" s="258"/>
      <c r="N224" s="253"/>
      <c r="O224" s="257"/>
      <c r="P224" s="240"/>
      <c r="Q224" s="240"/>
      <c r="R224" s="256"/>
      <c r="S224" s="251"/>
      <c r="T224" s="300"/>
      <c r="U224" s="300"/>
      <c r="V224" s="300"/>
      <c r="W224" s="299">
        <f t="shared" si="2"/>
        <v>0</v>
      </c>
      <c r="X224" s="184"/>
      <c r="Y224" s="298"/>
      <c r="Z224" s="297"/>
      <c r="AA224" s="297"/>
      <c r="AB224" s="297"/>
      <c r="AC224" s="297"/>
      <c r="AD224" s="297"/>
      <c r="AE224" s="297"/>
      <c r="AF224" s="297"/>
      <c r="AG224" s="296"/>
      <c r="AH224" s="229"/>
      <c r="AI224" s="286"/>
      <c r="AJ224" s="284"/>
      <c r="AK224" s="285"/>
      <c r="AL224" s="284"/>
      <c r="AM224" s="283"/>
      <c r="AN224" s="184"/>
      <c r="AO224" s="184"/>
    </row>
    <row r="225" spans="1:41">
      <c r="A225" s="261"/>
      <c r="B225" s="248"/>
      <c r="C225" s="259"/>
      <c r="D225" s="246"/>
      <c r="E225" s="270"/>
      <c r="F225" s="246"/>
      <c r="G225" s="270"/>
      <c r="H225" s="246"/>
      <c r="I225" s="258"/>
      <c r="J225" s="255"/>
      <c r="K225" s="258"/>
      <c r="L225" s="255"/>
      <c r="M225" s="258"/>
      <c r="N225" s="253"/>
      <c r="O225" s="257"/>
      <c r="P225" s="240"/>
      <c r="Q225" s="240"/>
      <c r="R225" s="256"/>
      <c r="S225" s="251"/>
      <c r="T225" s="300"/>
      <c r="U225" s="300"/>
      <c r="V225" s="300"/>
      <c r="W225" s="299">
        <f t="shared" si="2"/>
        <v>0</v>
      </c>
      <c r="X225" s="184"/>
      <c r="Y225" s="298"/>
      <c r="Z225" s="297"/>
      <c r="AA225" s="297"/>
      <c r="AB225" s="297"/>
      <c r="AC225" s="297"/>
      <c r="AD225" s="297"/>
      <c r="AE225" s="297"/>
      <c r="AF225" s="297"/>
      <c r="AG225" s="296"/>
      <c r="AH225" s="229"/>
      <c r="AI225" s="286"/>
      <c r="AJ225" s="284"/>
      <c r="AK225" s="285"/>
      <c r="AL225" s="284"/>
      <c r="AM225" s="283"/>
      <c r="AN225" s="184"/>
      <c r="AO225" s="184"/>
    </row>
    <row r="226" spans="1:41">
      <c r="A226" s="261"/>
      <c r="B226" s="248"/>
      <c r="C226" s="259"/>
      <c r="D226" s="246"/>
      <c r="E226" s="270"/>
      <c r="F226" s="246"/>
      <c r="G226" s="270"/>
      <c r="H226" s="246"/>
      <c r="I226" s="258"/>
      <c r="J226" s="255"/>
      <c r="K226" s="258"/>
      <c r="L226" s="255"/>
      <c r="M226" s="258"/>
      <c r="N226" s="253"/>
      <c r="O226" s="257"/>
      <c r="P226" s="240"/>
      <c r="Q226" s="240"/>
      <c r="R226" s="256"/>
      <c r="S226" s="251"/>
      <c r="T226" s="300"/>
      <c r="U226" s="300"/>
      <c r="V226" s="300"/>
      <c r="W226" s="299">
        <f t="shared" si="2"/>
        <v>0</v>
      </c>
      <c r="X226" s="184"/>
      <c r="Y226" s="298"/>
      <c r="Z226" s="297"/>
      <c r="AA226" s="297"/>
      <c r="AB226" s="297"/>
      <c r="AC226" s="297"/>
      <c r="AD226" s="297"/>
      <c r="AE226" s="297"/>
      <c r="AF226" s="297"/>
      <c r="AG226" s="296"/>
      <c r="AH226" s="229"/>
      <c r="AI226" s="286"/>
      <c r="AJ226" s="284"/>
      <c r="AK226" s="285"/>
      <c r="AL226" s="284"/>
      <c r="AM226" s="283"/>
      <c r="AN226" s="184"/>
      <c r="AO226" s="184"/>
    </row>
    <row r="227" spans="1:41">
      <c r="A227" s="261"/>
      <c r="B227" s="248"/>
      <c r="C227" s="259"/>
      <c r="D227" s="246"/>
      <c r="E227" s="270"/>
      <c r="F227" s="246"/>
      <c r="G227" s="270"/>
      <c r="H227" s="246"/>
      <c r="I227" s="258"/>
      <c r="J227" s="255"/>
      <c r="K227" s="258"/>
      <c r="L227" s="255"/>
      <c r="M227" s="258"/>
      <c r="N227" s="253"/>
      <c r="O227" s="257"/>
      <c r="P227" s="240"/>
      <c r="Q227" s="240"/>
      <c r="R227" s="256"/>
      <c r="S227" s="251"/>
      <c r="T227" s="300"/>
      <c r="U227" s="300"/>
      <c r="V227" s="300"/>
      <c r="W227" s="299">
        <f t="shared" si="2"/>
        <v>0</v>
      </c>
      <c r="X227" s="184"/>
      <c r="Y227" s="298"/>
      <c r="Z227" s="297"/>
      <c r="AA227" s="297"/>
      <c r="AB227" s="297"/>
      <c r="AC227" s="297"/>
      <c r="AD227" s="297"/>
      <c r="AE227" s="297"/>
      <c r="AF227" s="297"/>
      <c r="AG227" s="296"/>
      <c r="AH227" s="229"/>
      <c r="AI227" s="286"/>
      <c r="AJ227" s="284"/>
      <c r="AK227" s="285"/>
      <c r="AL227" s="284"/>
      <c r="AM227" s="283"/>
      <c r="AN227" s="184"/>
      <c r="AO227" s="184"/>
    </row>
    <row r="228" spans="1:41">
      <c r="A228" s="261"/>
      <c r="B228" s="248"/>
      <c r="C228" s="259"/>
      <c r="D228" s="246"/>
      <c r="E228" s="270"/>
      <c r="F228" s="246"/>
      <c r="G228" s="270"/>
      <c r="H228" s="246"/>
      <c r="I228" s="258"/>
      <c r="J228" s="255"/>
      <c r="K228" s="258"/>
      <c r="L228" s="255"/>
      <c r="M228" s="258"/>
      <c r="N228" s="253"/>
      <c r="O228" s="257"/>
      <c r="P228" s="240"/>
      <c r="Q228" s="240"/>
      <c r="R228" s="256"/>
      <c r="S228" s="251"/>
      <c r="T228" s="300"/>
      <c r="U228" s="300"/>
      <c r="V228" s="300"/>
      <c r="W228" s="299">
        <f t="shared" si="2"/>
        <v>0</v>
      </c>
      <c r="X228" s="184"/>
      <c r="Y228" s="298"/>
      <c r="Z228" s="297"/>
      <c r="AA228" s="297"/>
      <c r="AB228" s="297"/>
      <c r="AC228" s="297"/>
      <c r="AD228" s="297"/>
      <c r="AE228" s="297"/>
      <c r="AF228" s="297"/>
      <c r="AG228" s="296"/>
      <c r="AH228" s="229"/>
      <c r="AI228" s="286"/>
      <c r="AJ228" s="284"/>
      <c r="AK228" s="285"/>
      <c r="AL228" s="284"/>
      <c r="AM228" s="283"/>
      <c r="AN228" s="184"/>
      <c r="AO228" s="184"/>
    </row>
    <row r="229" spans="1:41" ht="13.5" thickBot="1">
      <c r="A229" s="261"/>
      <c r="B229" s="248"/>
      <c r="C229" s="245"/>
      <c r="D229" s="246"/>
      <c r="E229" s="265"/>
      <c r="F229" s="246"/>
      <c r="G229" s="229" t="s">
        <v>524</v>
      </c>
      <c r="H229" s="246"/>
      <c r="I229" s="254">
        <f>SUM(I220:I228)</f>
        <v>0</v>
      </c>
      <c r="J229" s="255"/>
      <c r="K229" s="254">
        <f>SUM(K220:K228)</f>
        <v>0</v>
      </c>
      <c r="L229" s="255"/>
      <c r="M229" s="254">
        <f>SUM(M220:M228)</f>
        <v>0</v>
      </c>
      <c r="N229" s="253"/>
      <c r="O229" s="252">
        <f>-'1.5 Net Debt 1'!R23</f>
        <v>0</v>
      </c>
      <c r="P229" s="240"/>
      <c r="Q229" s="239" t="s">
        <v>538</v>
      </c>
      <c r="R229" s="252">
        <f>SUM(R220:R228)</f>
        <v>0</v>
      </c>
      <c r="S229" s="251"/>
      <c r="T229" s="249"/>
      <c r="U229" s="249"/>
      <c r="V229" s="249"/>
      <c r="W229" s="249"/>
      <c r="X229" s="184"/>
      <c r="Y229" s="229"/>
      <c r="Z229" s="229"/>
      <c r="AA229" s="229"/>
      <c r="AB229" s="229"/>
      <c r="AC229" s="229"/>
      <c r="AD229" s="229"/>
      <c r="AE229" s="229"/>
      <c r="AF229" s="229"/>
      <c r="AG229" s="237"/>
      <c r="AH229" s="229"/>
      <c r="AI229" s="310"/>
      <c r="AJ229" s="309"/>
      <c r="AK229" s="309"/>
      <c r="AL229" s="311">
        <f>SUM(AL220:AL228)</f>
        <v>0</v>
      </c>
      <c r="AM229" s="308"/>
      <c r="AN229" s="184"/>
      <c r="AO229" s="184"/>
    </row>
    <row r="230" spans="1:41" ht="13.5" thickTop="1">
      <c r="A230" s="261"/>
      <c r="B230" s="248"/>
      <c r="C230" s="245"/>
      <c r="D230" s="246"/>
      <c r="E230" s="265"/>
      <c r="F230" s="246"/>
      <c r="G230" s="245"/>
      <c r="H230" s="245"/>
      <c r="I230" s="255"/>
      <c r="J230" s="255"/>
      <c r="K230" s="255"/>
      <c r="L230" s="255"/>
      <c r="M230" s="255"/>
      <c r="N230" s="253" t="s">
        <v>521</v>
      </c>
      <c r="O230" s="264"/>
      <c r="P230" s="240"/>
      <c r="Q230" s="240"/>
      <c r="R230" s="264"/>
      <c r="S230" s="251"/>
      <c r="T230" s="249"/>
      <c r="U230" s="249"/>
      <c r="V230" s="249"/>
      <c r="W230" s="249"/>
      <c r="X230" s="184"/>
      <c r="Y230" s="229"/>
      <c r="Z230" s="229"/>
      <c r="AA230" s="229"/>
      <c r="AB230" s="229"/>
      <c r="AC230" s="229"/>
      <c r="AD230" s="229"/>
      <c r="AE230" s="229"/>
      <c r="AF230" s="229"/>
      <c r="AG230" s="237"/>
      <c r="AH230" s="229"/>
      <c r="AI230" s="310"/>
      <c r="AJ230" s="309"/>
      <c r="AK230" s="309"/>
      <c r="AL230" s="309"/>
      <c r="AM230" s="308"/>
      <c r="AN230" s="184"/>
      <c r="AO230" s="184"/>
    </row>
    <row r="231" spans="1:41">
      <c r="A231" s="261"/>
      <c r="B231" s="248"/>
      <c r="C231" s="295" t="s">
        <v>537</v>
      </c>
      <c r="D231" s="246"/>
      <c r="E231" s="265"/>
      <c r="F231" s="246"/>
      <c r="G231" s="245"/>
      <c r="H231" s="245"/>
      <c r="I231" s="255"/>
      <c r="J231" s="255"/>
      <c r="K231" s="255"/>
      <c r="L231" s="255"/>
      <c r="M231" s="255"/>
      <c r="N231" s="253"/>
      <c r="O231" s="253"/>
      <c r="P231" s="240"/>
      <c r="Q231" s="240"/>
      <c r="R231" s="253"/>
      <c r="S231" s="251"/>
      <c r="T231" s="249"/>
      <c r="U231" s="249"/>
      <c r="V231" s="249"/>
      <c r="W231" s="249"/>
      <c r="X231" s="184"/>
      <c r="Y231" s="229"/>
      <c r="Z231" s="229"/>
      <c r="AA231" s="229"/>
      <c r="AB231" s="229"/>
      <c r="AC231" s="229"/>
      <c r="AD231" s="229"/>
      <c r="AE231" s="229"/>
      <c r="AF231" s="229"/>
      <c r="AG231" s="237"/>
      <c r="AH231" s="229"/>
      <c r="AI231" s="310"/>
      <c r="AJ231" s="309"/>
      <c r="AK231" s="309"/>
      <c r="AL231" s="309"/>
      <c r="AM231" s="308"/>
      <c r="AN231" s="184"/>
      <c r="AO231" s="184"/>
    </row>
    <row r="232" spans="1:41">
      <c r="A232" s="261"/>
      <c r="B232" s="302"/>
      <c r="C232" s="259"/>
      <c r="D232" s="246"/>
      <c r="E232" s="262"/>
      <c r="F232" s="246"/>
      <c r="G232" s="263"/>
      <c r="H232" s="246"/>
      <c r="I232" s="258"/>
      <c r="J232" s="255"/>
      <c r="K232" s="258"/>
      <c r="L232" s="255"/>
      <c r="M232" s="258"/>
      <c r="N232" s="253"/>
      <c r="O232" s="257"/>
      <c r="P232" s="240"/>
      <c r="Q232" s="240"/>
      <c r="R232" s="256"/>
      <c r="S232" s="251"/>
      <c r="T232" s="300"/>
      <c r="U232" s="300"/>
      <c r="V232" s="300"/>
      <c r="W232" s="299">
        <f>SUM(T232:V232)</f>
        <v>0</v>
      </c>
      <c r="X232" s="184"/>
      <c r="Y232" s="298"/>
      <c r="Z232" s="297"/>
      <c r="AA232" s="297"/>
      <c r="AB232" s="297"/>
      <c r="AC232" s="297"/>
      <c r="AD232" s="297"/>
      <c r="AE232" s="297"/>
      <c r="AF232" s="297"/>
      <c r="AG232" s="296"/>
      <c r="AH232" s="229"/>
      <c r="AI232" s="307"/>
      <c r="AJ232" s="301"/>
      <c r="AK232" s="285"/>
      <c r="AL232" s="284"/>
      <c r="AM232" s="283"/>
      <c r="AN232" s="184"/>
      <c r="AO232" s="184"/>
    </row>
    <row r="233" spans="1:41">
      <c r="A233" s="261"/>
      <c r="B233" s="302"/>
      <c r="C233" s="259"/>
      <c r="D233" s="246"/>
      <c r="E233" s="262"/>
      <c r="F233" s="246"/>
      <c r="G233" s="263"/>
      <c r="H233" s="246"/>
      <c r="I233" s="258"/>
      <c r="J233" s="255"/>
      <c r="K233" s="258"/>
      <c r="L233" s="255"/>
      <c r="M233" s="258"/>
      <c r="N233" s="253"/>
      <c r="O233" s="257"/>
      <c r="P233" s="240"/>
      <c r="Q233" s="240"/>
      <c r="R233" s="256"/>
      <c r="S233" s="251"/>
      <c r="T233" s="300"/>
      <c r="U233" s="300"/>
      <c r="V233" s="300"/>
      <c r="W233" s="299">
        <f>SUM(T233:V233)</f>
        <v>0</v>
      </c>
      <c r="X233" s="184"/>
      <c r="Y233" s="298"/>
      <c r="Z233" s="297"/>
      <c r="AA233" s="297"/>
      <c r="AB233" s="297"/>
      <c r="AC233" s="297"/>
      <c r="AD233" s="297"/>
      <c r="AE233" s="297"/>
      <c r="AF233" s="297"/>
      <c r="AG233" s="296"/>
      <c r="AH233" s="229"/>
      <c r="AI233" s="307"/>
      <c r="AJ233" s="301"/>
      <c r="AK233" s="285"/>
      <c r="AL233" s="284"/>
      <c r="AM233" s="283"/>
      <c r="AN233" s="184"/>
      <c r="AO233" s="184"/>
    </row>
    <row r="234" spans="1:41">
      <c r="A234" s="261"/>
      <c r="B234" s="302"/>
      <c r="C234" s="259"/>
      <c r="D234" s="246"/>
      <c r="E234" s="262"/>
      <c r="F234" s="246"/>
      <c r="G234" s="263"/>
      <c r="H234" s="246"/>
      <c r="I234" s="258"/>
      <c r="J234" s="255"/>
      <c r="K234" s="258"/>
      <c r="L234" s="255"/>
      <c r="M234" s="258"/>
      <c r="N234" s="253"/>
      <c r="O234" s="257">
        <f>M234+K234+I234</f>
        <v>0</v>
      </c>
      <c r="P234" s="240"/>
      <c r="Q234" s="240"/>
      <c r="R234" s="256"/>
      <c r="S234" s="251"/>
      <c r="T234" s="300"/>
      <c r="U234" s="300"/>
      <c r="V234" s="300"/>
      <c r="W234" s="299"/>
      <c r="X234" s="184"/>
      <c r="Y234" s="298"/>
      <c r="Z234" s="297"/>
      <c r="AA234" s="297"/>
      <c r="AB234" s="297"/>
      <c r="AC234" s="297"/>
      <c r="AD234" s="297"/>
      <c r="AE234" s="297"/>
      <c r="AF234" s="297"/>
      <c r="AG234" s="296"/>
      <c r="AH234" s="229"/>
      <c r="AI234" s="286"/>
      <c r="AJ234" s="301"/>
      <c r="AK234" s="285">
        <f>AI234*AJ234</f>
        <v>0</v>
      </c>
      <c r="AL234" s="284"/>
      <c r="AM234" s="283">
        <f>AK234+AL234</f>
        <v>0</v>
      </c>
      <c r="AN234" s="184"/>
      <c r="AO234" s="184"/>
    </row>
    <row r="235" spans="1:41">
      <c r="A235" s="261"/>
      <c r="B235" s="302"/>
      <c r="C235" s="259"/>
      <c r="D235" s="246"/>
      <c r="E235" s="262"/>
      <c r="F235" s="246"/>
      <c r="G235" s="263"/>
      <c r="H235" s="246"/>
      <c r="I235" s="258"/>
      <c r="J235" s="255"/>
      <c r="K235" s="258"/>
      <c r="L235" s="255"/>
      <c r="M235" s="258"/>
      <c r="N235" s="253"/>
      <c r="O235" s="257"/>
      <c r="P235" s="240"/>
      <c r="Q235" s="240"/>
      <c r="R235" s="256"/>
      <c r="S235" s="251"/>
      <c r="T235" s="300"/>
      <c r="U235" s="300"/>
      <c r="V235" s="300"/>
      <c r="W235" s="299"/>
      <c r="X235" s="184"/>
      <c r="Y235" s="298"/>
      <c r="Z235" s="297"/>
      <c r="AA235" s="297"/>
      <c r="AB235" s="297"/>
      <c r="AC235" s="297"/>
      <c r="AD235" s="297"/>
      <c r="AE235" s="297"/>
      <c r="AF235" s="297"/>
      <c r="AG235" s="296"/>
      <c r="AH235" s="229"/>
      <c r="AI235" s="306"/>
      <c r="AJ235" s="301"/>
      <c r="AK235" s="285"/>
      <c r="AL235" s="284"/>
      <c r="AM235" s="283"/>
      <c r="AN235" s="184"/>
      <c r="AO235" s="184"/>
    </row>
    <row r="236" spans="1:41">
      <c r="A236" s="261"/>
      <c r="B236" s="302"/>
      <c r="C236" s="270"/>
      <c r="D236" s="246"/>
      <c r="E236" s="262"/>
      <c r="F236" s="246"/>
      <c r="G236" s="263"/>
      <c r="H236" s="246"/>
      <c r="I236" s="258"/>
      <c r="J236" s="255"/>
      <c r="K236" s="258"/>
      <c r="L236" s="255"/>
      <c r="M236" s="258"/>
      <c r="N236" s="253"/>
      <c r="O236" s="257">
        <f>M236+K236+I236</f>
        <v>0</v>
      </c>
      <c r="P236" s="240"/>
      <c r="Q236" s="240"/>
      <c r="R236" s="256"/>
      <c r="S236" s="251"/>
      <c r="T236" s="300"/>
      <c r="U236" s="300"/>
      <c r="V236" s="300"/>
      <c r="W236" s="299"/>
      <c r="X236" s="184"/>
      <c r="Y236" s="298"/>
      <c r="Z236" s="297"/>
      <c r="AA236" s="297"/>
      <c r="AB236" s="297"/>
      <c r="AC236" s="297"/>
      <c r="AD236" s="297"/>
      <c r="AE236" s="297"/>
      <c r="AF236" s="297"/>
      <c r="AG236" s="296"/>
      <c r="AH236" s="229"/>
      <c r="AI236" s="286"/>
      <c r="AJ236" s="301"/>
      <c r="AK236" s="285">
        <f>AI236*AJ236</f>
        <v>0</v>
      </c>
      <c r="AL236" s="284"/>
      <c r="AM236" s="283">
        <f>AK236+AL236</f>
        <v>0</v>
      </c>
      <c r="AN236" s="184"/>
      <c r="AO236" s="184"/>
    </row>
    <row r="237" spans="1:41">
      <c r="A237" s="261"/>
      <c r="B237" s="302"/>
      <c r="C237" s="259"/>
      <c r="D237" s="246"/>
      <c r="E237" s="262"/>
      <c r="F237" s="246"/>
      <c r="G237" s="263"/>
      <c r="H237" s="246"/>
      <c r="I237" s="258"/>
      <c r="J237" s="255"/>
      <c r="K237" s="258"/>
      <c r="L237" s="255"/>
      <c r="M237" s="258"/>
      <c r="N237" s="253"/>
      <c r="O237" s="257"/>
      <c r="P237" s="240"/>
      <c r="Q237" s="240"/>
      <c r="R237" s="256"/>
      <c r="S237" s="251"/>
      <c r="T237" s="300"/>
      <c r="U237" s="300"/>
      <c r="V237" s="300"/>
      <c r="W237" s="299"/>
      <c r="X237" s="184"/>
      <c r="Y237" s="298"/>
      <c r="Z237" s="297"/>
      <c r="AA237" s="297"/>
      <c r="AB237" s="297"/>
      <c r="AC237" s="297"/>
      <c r="AD237" s="297"/>
      <c r="AE237" s="297"/>
      <c r="AF237" s="297"/>
      <c r="AG237" s="296"/>
      <c r="AH237" s="229"/>
      <c r="AI237" s="306"/>
      <c r="AJ237" s="301"/>
      <c r="AK237" s="285"/>
      <c r="AL237" s="284"/>
      <c r="AM237" s="283"/>
      <c r="AN237" s="184"/>
      <c r="AO237" s="184"/>
    </row>
    <row r="238" spans="1:41">
      <c r="A238" s="261"/>
      <c r="B238" s="302"/>
      <c r="C238" s="259"/>
      <c r="D238" s="246"/>
      <c r="E238" s="262"/>
      <c r="F238" s="246"/>
      <c r="G238" s="263"/>
      <c r="H238" s="246"/>
      <c r="I238" s="258"/>
      <c r="J238" s="255"/>
      <c r="K238" s="258"/>
      <c r="L238" s="255"/>
      <c r="M238" s="258"/>
      <c r="N238" s="253"/>
      <c r="O238" s="257">
        <f>M238+K238+I238</f>
        <v>0</v>
      </c>
      <c r="P238" s="240"/>
      <c r="Q238" s="240"/>
      <c r="R238" s="256"/>
      <c r="S238" s="251"/>
      <c r="T238" s="300"/>
      <c r="U238" s="300"/>
      <c r="V238" s="300"/>
      <c r="W238" s="299"/>
      <c r="X238" s="184"/>
      <c r="Y238" s="298"/>
      <c r="Z238" s="297"/>
      <c r="AA238" s="297"/>
      <c r="AB238" s="297"/>
      <c r="AC238" s="297"/>
      <c r="AD238" s="297"/>
      <c r="AE238" s="297"/>
      <c r="AF238" s="297"/>
      <c r="AG238" s="296"/>
      <c r="AH238" s="229"/>
      <c r="AI238" s="286"/>
      <c r="AJ238" s="301"/>
      <c r="AK238" s="285">
        <f>AI238*AJ238</f>
        <v>0</v>
      </c>
      <c r="AL238" s="303"/>
      <c r="AM238" s="283">
        <f>AK238+AL238</f>
        <v>0</v>
      </c>
      <c r="AN238" s="184"/>
      <c r="AO238" s="184"/>
    </row>
    <row r="239" spans="1:41">
      <c r="A239" s="261"/>
      <c r="B239" s="302"/>
      <c r="C239" s="259"/>
      <c r="D239" s="246"/>
      <c r="E239" s="262"/>
      <c r="F239" s="246"/>
      <c r="G239" s="263"/>
      <c r="H239" s="246"/>
      <c r="I239" s="258"/>
      <c r="J239" s="255"/>
      <c r="K239" s="258"/>
      <c r="L239" s="255"/>
      <c r="M239" s="258"/>
      <c r="N239" s="253"/>
      <c r="O239" s="257"/>
      <c r="P239" s="240"/>
      <c r="Q239" s="240"/>
      <c r="R239" s="256"/>
      <c r="S239" s="251"/>
      <c r="T239" s="300"/>
      <c r="U239" s="300"/>
      <c r="V239" s="300"/>
      <c r="W239" s="299"/>
      <c r="X239" s="184"/>
      <c r="Y239" s="298"/>
      <c r="Z239" s="297"/>
      <c r="AA239" s="297"/>
      <c r="AB239" s="297"/>
      <c r="AC239" s="297"/>
      <c r="AD239" s="297"/>
      <c r="AE239" s="297"/>
      <c r="AF239" s="297"/>
      <c r="AG239" s="296"/>
      <c r="AH239" s="229"/>
      <c r="AI239" s="304"/>
      <c r="AJ239" s="301"/>
      <c r="AK239" s="285"/>
      <c r="AL239" s="303"/>
      <c r="AM239" s="283"/>
      <c r="AN239" s="184"/>
      <c r="AO239" s="184"/>
    </row>
    <row r="240" spans="1:41">
      <c r="A240" s="261"/>
      <c r="B240" s="302"/>
      <c r="C240" s="259"/>
      <c r="D240" s="246"/>
      <c r="E240" s="262"/>
      <c r="F240" s="246"/>
      <c r="G240" s="263"/>
      <c r="H240" s="246"/>
      <c r="I240" s="258"/>
      <c r="J240" s="255"/>
      <c r="K240" s="258"/>
      <c r="L240" s="255"/>
      <c r="M240" s="305"/>
      <c r="N240" s="253"/>
      <c r="O240" s="257">
        <f>M240+K240+I240</f>
        <v>0</v>
      </c>
      <c r="P240" s="240"/>
      <c r="Q240" s="240"/>
      <c r="R240" s="256"/>
      <c r="S240" s="251"/>
      <c r="T240" s="300"/>
      <c r="U240" s="300"/>
      <c r="V240" s="300"/>
      <c r="W240" s="299"/>
      <c r="X240" s="184"/>
      <c r="Y240" s="298"/>
      <c r="Z240" s="297"/>
      <c r="AA240" s="297"/>
      <c r="AB240" s="297"/>
      <c r="AC240" s="297"/>
      <c r="AD240" s="297"/>
      <c r="AE240" s="297"/>
      <c r="AF240" s="297"/>
      <c r="AG240" s="296"/>
      <c r="AH240" s="229"/>
      <c r="AI240" s="286"/>
      <c r="AJ240" s="301"/>
      <c r="AK240" s="285">
        <f>AI240*AJ240</f>
        <v>0</v>
      </c>
      <c r="AL240" s="303"/>
      <c r="AM240" s="283">
        <f>AK240+AL240</f>
        <v>0</v>
      </c>
      <c r="AN240" s="184"/>
      <c r="AO240" s="184"/>
    </row>
    <row r="241" spans="1:41">
      <c r="A241" s="261"/>
      <c r="B241" s="302"/>
      <c r="C241" s="259"/>
      <c r="D241" s="246"/>
      <c r="E241" s="262"/>
      <c r="F241" s="246"/>
      <c r="G241" s="263"/>
      <c r="H241" s="246"/>
      <c r="I241" s="258"/>
      <c r="J241" s="255"/>
      <c r="K241" s="258"/>
      <c r="L241" s="255"/>
      <c r="M241" s="258"/>
      <c r="N241" s="253"/>
      <c r="O241" s="257"/>
      <c r="P241" s="240"/>
      <c r="Q241" s="240"/>
      <c r="R241" s="256"/>
      <c r="S241" s="251"/>
      <c r="T241" s="300"/>
      <c r="U241" s="300"/>
      <c r="V241" s="300"/>
      <c r="W241" s="299"/>
      <c r="X241" s="184"/>
      <c r="Y241" s="298"/>
      <c r="Z241" s="297"/>
      <c r="AA241" s="297"/>
      <c r="AB241" s="297"/>
      <c r="AC241" s="297"/>
      <c r="AD241" s="297"/>
      <c r="AE241" s="297"/>
      <c r="AF241" s="297"/>
      <c r="AG241" s="296"/>
      <c r="AH241" s="229"/>
      <c r="AI241" s="304"/>
      <c r="AJ241" s="301"/>
      <c r="AK241" s="285"/>
      <c r="AL241" s="284"/>
      <c r="AM241" s="283"/>
      <c r="AN241" s="184"/>
      <c r="AO241" s="184"/>
    </row>
    <row r="242" spans="1:41">
      <c r="A242" s="261"/>
      <c r="B242" s="302"/>
      <c r="C242" s="259"/>
      <c r="D242" s="246"/>
      <c r="E242" s="262"/>
      <c r="F242" s="246"/>
      <c r="G242" s="263"/>
      <c r="H242" s="246"/>
      <c r="I242" s="258"/>
      <c r="J242" s="255"/>
      <c r="K242" s="258"/>
      <c r="L242" s="255"/>
      <c r="M242" s="258"/>
      <c r="N242" s="253"/>
      <c r="O242" s="257">
        <f>M242+K242+I242</f>
        <v>0</v>
      </c>
      <c r="P242" s="240"/>
      <c r="Q242" s="240"/>
      <c r="R242" s="256"/>
      <c r="S242" s="251"/>
      <c r="T242" s="300"/>
      <c r="U242" s="300"/>
      <c r="V242" s="300"/>
      <c r="W242" s="299"/>
      <c r="X242" s="184"/>
      <c r="Y242" s="298"/>
      <c r="Z242" s="297"/>
      <c r="AA242" s="297"/>
      <c r="AB242" s="297"/>
      <c r="AC242" s="297"/>
      <c r="AD242" s="297"/>
      <c r="AE242" s="297"/>
      <c r="AF242" s="297"/>
      <c r="AG242" s="296"/>
      <c r="AH242" s="229"/>
      <c r="AI242" s="286"/>
      <c r="AJ242" s="301"/>
      <c r="AK242" s="285">
        <f>AI242*AJ242</f>
        <v>0</v>
      </c>
      <c r="AL242" s="284"/>
      <c r="AM242" s="283">
        <f>AK242+AL242</f>
        <v>0</v>
      </c>
      <c r="AN242" s="184"/>
      <c r="AO242" s="184"/>
    </row>
    <row r="243" spans="1:41">
      <c r="A243" s="261"/>
      <c r="B243" s="302"/>
      <c r="C243" s="259"/>
      <c r="D243" s="246"/>
      <c r="E243" s="262"/>
      <c r="F243" s="246"/>
      <c r="G243" s="263"/>
      <c r="H243" s="246"/>
      <c r="I243" s="258"/>
      <c r="J243" s="255"/>
      <c r="K243" s="258"/>
      <c r="L243" s="255"/>
      <c r="M243" s="258"/>
      <c r="N243" s="253"/>
      <c r="O243" s="257"/>
      <c r="P243" s="240"/>
      <c r="Q243" s="240"/>
      <c r="R243" s="256"/>
      <c r="S243" s="251"/>
      <c r="T243" s="300"/>
      <c r="U243" s="300"/>
      <c r="V243" s="300"/>
      <c r="W243" s="299"/>
      <c r="X243" s="184"/>
      <c r="Y243" s="298"/>
      <c r="Z243" s="297"/>
      <c r="AA243" s="297"/>
      <c r="AB243" s="297"/>
      <c r="AC243" s="297"/>
      <c r="AD243" s="297"/>
      <c r="AE243" s="297"/>
      <c r="AF243" s="297"/>
      <c r="AG243" s="296"/>
      <c r="AH243" s="229"/>
      <c r="AI243" s="304"/>
      <c r="AJ243" s="301"/>
      <c r="AK243" s="285"/>
      <c r="AL243" s="284"/>
      <c r="AM243" s="283"/>
      <c r="AN243" s="184"/>
      <c r="AO243" s="184"/>
    </row>
    <row r="244" spans="1:41">
      <c r="A244" s="261"/>
      <c r="B244" s="302"/>
      <c r="C244" s="259"/>
      <c r="D244" s="246"/>
      <c r="E244" s="262"/>
      <c r="F244" s="246"/>
      <c r="G244" s="263"/>
      <c r="H244" s="246"/>
      <c r="I244" s="258"/>
      <c r="J244" s="255"/>
      <c r="K244" s="258"/>
      <c r="L244" s="255"/>
      <c r="M244" s="258"/>
      <c r="N244" s="253"/>
      <c r="O244" s="257">
        <f>M244+K244+I244</f>
        <v>0</v>
      </c>
      <c r="P244" s="240"/>
      <c r="Q244" s="240"/>
      <c r="R244" s="256"/>
      <c r="S244" s="251"/>
      <c r="T244" s="300"/>
      <c r="U244" s="300"/>
      <c r="V244" s="300"/>
      <c r="W244" s="299"/>
      <c r="X244" s="184"/>
      <c r="Y244" s="298"/>
      <c r="Z244" s="297"/>
      <c r="AA244" s="297"/>
      <c r="AB244" s="297"/>
      <c r="AC244" s="297"/>
      <c r="AD244" s="297"/>
      <c r="AE244" s="297"/>
      <c r="AF244" s="297"/>
      <c r="AG244" s="296"/>
      <c r="AH244" s="229"/>
      <c r="AI244" s="286"/>
      <c r="AJ244" s="301"/>
      <c r="AK244" s="285">
        <f>AI244*AJ244</f>
        <v>0</v>
      </c>
      <c r="AL244" s="284"/>
      <c r="AM244" s="283">
        <f>AK244+AL244</f>
        <v>0</v>
      </c>
      <c r="AN244" s="184"/>
      <c r="AO244" s="184"/>
    </row>
    <row r="245" spans="1:41">
      <c r="A245" s="261"/>
      <c r="B245" s="302"/>
      <c r="C245" s="259"/>
      <c r="D245" s="246"/>
      <c r="E245" s="262"/>
      <c r="F245" s="246"/>
      <c r="G245" s="263"/>
      <c r="H245" s="246"/>
      <c r="I245" s="258"/>
      <c r="J245" s="255"/>
      <c r="K245" s="258"/>
      <c r="L245" s="255"/>
      <c r="M245" s="258"/>
      <c r="N245" s="253"/>
      <c r="O245" s="257"/>
      <c r="P245" s="240"/>
      <c r="Q245" s="240"/>
      <c r="R245" s="256"/>
      <c r="S245" s="251"/>
      <c r="T245" s="300"/>
      <c r="U245" s="300"/>
      <c r="V245" s="300"/>
      <c r="W245" s="299"/>
      <c r="X245" s="184"/>
      <c r="Y245" s="298"/>
      <c r="Z245" s="297"/>
      <c r="AA245" s="297"/>
      <c r="AB245" s="297"/>
      <c r="AC245" s="297"/>
      <c r="AD245" s="297"/>
      <c r="AE245" s="297"/>
      <c r="AF245" s="297"/>
      <c r="AG245" s="296"/>
      <c r="AH245" s="229"/>
      <c r="AI245" s="286"/>
      <c r="AJ245" s="284"/>
      <c r="AK245" s="285"/>
      <c r="AL245" s="284"/>
      <c r="AM245" s="283"/>
      <c r="AN245" s="184"/>
      <c r="AO245" s="184"/>
    </row>
    <row r="246" spans="1:41">
      <c r="A246" s="261"/>
      <c r="B246" s="302"/>
      <c r="C246" s="259"/>
      <c r="D246" s="246"/>
      <c r="E246" s="262"/>
      <c r="F246" s="246"/>
      <c r="G246" s="263"/>
      <c r="H246" s="246"/>
      <c r="I246" s="258"/>
      <c r="J246" s="255"/>
      <c r="K246" s="258"/>
      <c r="L246" s="255"/>
      <c r="M246" s="258"/>
      <c r="N246" s="253"/>
      <c r="O246" s="257">
        <f>M246+K246+I246</f>
        <v>0</v>
      </c>
      <c r="P246" s="240"/>
      <c r="Q246" s="240"/>
      <c r="R246" s="256"/>
      <c r="S246" s="251"/>
      <c r="T246" s="300"/>
      <c r="U246" s="300"/>
      <c r="V246" s="300"/>
      <c r="W246" s="299"/>
      <c r="X246" s="184"/>
      <c r="Y246" s="298"/>
      <c r="Z246" s="297"/>
      <c r="AA246" s="297"/>
      <c r="AB246" s="297"/>
      <c r="AC246" s="297"/>
      <c r="AD246" s="297"/>
      <c r="AE246" s="297"/>
      <c r="AF246" s="297"/>
      <c r="AG246" s="296"/>
      <c r="AH246" s="229"/>
      <c r="AI246" s="286"/>
      <c r="AJ246" s="301"/>
      <c r="AK246" s="285">
        <f>AI246*AJ246</f>
        <v>0</v>
      </c>
      <c r="AL246" s="284"/>
      <c r="AM246" s="283">
        <f>AK246+AL246</f>
        <v>0</v>
      </c>
      <c r="AN246" s="184"/>
      <c r="AO246" s="184"/>
    </row>
    <row r="247" spans="1:41">
      <c r="A247" s="261"/>
      <c r="B247" s="248"/>
      <c r="C247" s="259"/>
      <c r="D247" s="246"/>
      <c r="E247" s="262"/>
      <c r="F247" s="246"/>
      <c r="G247" s="263"/>
      <c r="H247" s="246"/>
      <c r="I247" s="258"/>
      <c r="J247" s="255"/>
      <c r="K247" s="258"/>
      <c r="L247" s="255"/>
      <c r="M247" s="258"/>
      <c r="N247" s="253"/>
      <c r="O247" s="257"/>
      <c r="P247" s="240"/>
      <c r="Q247" s="240"/>
      <c r="R247" s="256"/>
      <c r="S247" s="251"/>
      <c r="T247" s="300"/>
      <c r="U247" s="300"/>
      <c r="V247" s="300"/>
      <c r="W247" s="299"/>
      <c r="X247" s="184"/>
      <c r="Y247" s="298"/>
      <c r="Z247" s="297"/>
      <c r="AA247" s="297"/>
      <c r="AB247" s="297"/>
      <c r="AC247" s="297"/>
      <c r="AD247" s="297"/>
      <c r="AE247" s="297"/>
      <c r="AF247" s="297"/>
      <c r="AG247" s="296"/>
      <c r="AH247" s="229"/>
      <c r="AI247" s="286"/>
      <c r="AJ247" s="284"/>
      <c r="AK247" s="285"/>
      <c r="AL247" s="284"/>
      <c r="AM247" s="283"/>
      <c r="AN247" s="184"/>
      <c r="AO247" s="184"/>
    </row>
    <row r="248" spans="1:41">
      <c r="A248" s="261"/>
      <c r="B248" s="302"/>
      <c r="C248" s="259"/>
      <c r="D248" s="246"/>
      <c r="E248" s="262"/>
      <c r="F248" s="246"/>
      <c r="G248" s="263"/>
      <c r="H248" s="246"/>
      <c r="I248" s="258"/>
      <c r="J248" s="255"/>
      <c r="K248" s="258"/>
      <c r="L248" s="255"/>
      <c r="M248" s="258"/>
      <c r="N248" s="253"/>
      <c r="O248" s="257">
        <f>M248+K248+I248</f>
        <v>0</v>
      </c>
      <c r="P248" s="240"/>
      <c r="Q248" s="240"/>
      <c r="R248" s="256"/>
      <c r="S248" s="251"/>
      <c r="T248" s="300"/>
      <c r="U248" s="300"/>
      <c r="V248" s="300"/>
      <c r="W248" s="299"/>
      <c r="X248" s="184"/>
      <c r="Y248" s="298"/>
      <c r="Z248" s="297"/>
      <c r="AA248" s="297"/>
      <c r="AB248" s="297"/>
      <c r="AC248" s="297"/>
      <c r="AD248" s="297"/>
      <c r="AE248" s="297"/>
      <c r="AF248" s="297"/>
      <c r="AG248" s="296"/>
      <c r="AH248" s="229"/>
      <c r="AI248" s="286"/>
      <c r="AJ248" s="301"/>
      <c r="AK248" s="285">
        <f>AI248*AJ248</f>
        <v>0</v>
      </c>
      <c r="AL248" s="303"/>
      <c r="AM248" s="283">
        <f>AK248+AL248</f>
        <v>0</v>
      </c>
      <c r="AN248" s="184"/>
      <c r="AO248" s="184"/>
    </row>
    <row r="249" spans="1:41">
      <c r="A249" s="261"/>
      <c r="B249" s="248"/>
      <c r="C249" s="259"/>
      <c r="D249" s="246"/>
      <c r="E249" s="262"/>
      <c r="F249" s="246"/>
      <c r="G249" s="263"/>
      <c r="H249" s="246"/>
      <c r="I249" s="258"/>
      <c r="J249" s="255"/>
      <c r="K249" s="258"/>
      <c r="L249" s="255"/>
      <c r="M249" s="258"/>
      <c r="N249" s="253"/>
      <c r="O249" s="257"/>
      <c r="P249" s="240"/>
      <c r="Q249" s="240"/>
      <c r="R249" s="256"/>
      <c r="S249" s="251"/>
      <c r="T249" s="300"/>
      <c r="U249" s="300"/>
      <c r="V249" s="300"/>
      <c r="W249" s="299"/>
      <c r="X249" s="184"/>
      <c r="Y249" s="298"/>
      <c r="Z249" s="297"/>
      <c r="AA249" s="297"/>
      <c r="AB249" s="297"/>
      <c r="AC249" s="297"/>
      <c r="AD249" s="297"/>
      <c r="AE249" s="297"/>
      <c r="AF249" s="297"/>
      <c r="AG249" s="296"/>
      <c r="AH249" s="229"/>
      <c r="AI249" s="286"/>
      <c r="AJ249" s="284"/>
      <c r="AK249" s="285"/>
      <c r="AL249" s="284"/>
      <c r="AM249" s="283"/>
      <c r="AN249" s="184"/>
      <c r="AO249" s="184"/>
    </row>
    <row r="250" spans="1:41">
      <c r="A250" s="261"/>
      <c r="B250" s="302"/>
      <c r="C250" s="259"/>
      <c r="D250" s="246"/>
      <c r="E250" s="262"/>
      <c r="F250" s="246"/>
      <c r="G250" s="263"/>
      <c r="H250" s="246"/>
      <c r="I250" s="258"/>
      <c r="J250" s="255"/>
      <c r="K250" s="258"/>
      <c r="L250" s="255"/>
      <c r="M250" s="258"/>
      <c r="N250" s="253"/>
      <c r="O250" s="257">
        <f>M250+K250+I250</f>
        <v>0</v>
      </c>
      <c r="P250" s="240"/>
      <c r="Q250" s="240"/>
      <c r="R250" s="256"/>
      <c r="S250" s="251"/>
      <c r="T250" s="300"/>
      <c r="U250" s="300"/>
      <c r="V250" s="300"/>
      <c r="W250" s="299"/>
      <c r="X250" s="184"/>
      <c r="Y250" s="298"/>
      <c r="Z250" s="297"/>
      <c r="AA250" s="297"/>
      <c r="AB250" s="297"/>
      <c r="AC250" s="297"/>
      <c r="AD250" s="297"/>
      <c r="AE250" s="297"/>
      <c r="AF250" s="297"/>
      <c r="AG250" s="296"/>
      <c r="AH250" s="229"/>
      <c r="AI250" s="286"/>
      <c r="AJ250" s="301"/>
      <c r="AK250" s="285">
        <f>AI250*AJ250</f>
        <v>0</v>
      </c>
      <c r="AL250" s="301"/>
      <c r="AM250" s="283">
        <f>AK250+AL250</f>
        <v>0</v>
      </c>
      <c r="AN250" s="184"/>
      <c r="AO250" s="184"/>
    </row>
    <row r="251" spans="1:41">
      <c r="A251" s="261"/>
      <c r="B251" s="248"/>
      <c r="C251" s="259"/>
      <c r="D251" s="246"/>
      <c r="E251" s="262"/>
      <c r="F251" s="246"/>
      <c r="G251" s="263"/>
      <c r="H251" s="246"/>
      <c r="I251" s="258"/>
      <c r="J251" s="255"/>
      <c r="K251" s="258"/>
      <c r="L251" s="255"/>
      <c r="M251" s="258"/>
      <c r="N251" s="253"/>
      <c r="O251" s="257"/>
      <c r="P251" s="240"/>
      <c r="Q251" s="240"/>
      <c r="R251" s="256"/>
      <c r="S251" s="251"/>
      <c r="T251" s="300"/>
      <c r="U251" s="300"/>
      <c r="V251" s="300"/>
      <c r="W251" s="299"/>
      <c r="X251" s="184"/>
      <c r="Y251" s="298"/>
      <c r="Z251" s="297"/>
      <c r="AA251" s="297"/>
      <c r="AB251" s="297"/>
      <c r="AC251" s="297"/>
      <c r="AD251" s="297"/>
      <c r="AE251" s="297"/>
      <c r="AF251" s="297"/>
      <c r="AG251" s="296"/>
      <c r="AH251" s="229"/>
      <c r="AI251" s="286"/>
      <c r="AJ251" s="284"/>
      <c r="AK251" s="285"/>
      <c r="AL251" s="284"/>
      <c r="AM251" s="283"/>
      <c r="AN251" s="184"/>
      <c r="AO251" s="184"/>
    </row>
    <row r="252" spans="1:41">
      <c r="A252" s="261"/>
      <c r="B252" s="248"/>
      <c r="C252" s="259"/>
      <c r="D252" s="246"/>
      <c r="E252" s="262"/>
      <c r="F252" s="246"/>
      <c r="G252" s="263"/>
      <c r="H252" s="246"/>
      <c r="I252" s="258"/>
      <c r="J252" s="255"/>
      <c r="K252" s="258"/>
      <c r="L252" s="255"/>
      <c r="M252" s="258"/>
      <c r="N252" s="253"/>
      <c r="O252" s="257">
        <f>M252+K252+I252</f>
        <v>0</v>
      </c>
      <c r="P252" s="240"/>
      <c r="Q252" s="240"/>
      <c r="R252" s="256"/>
      <c r="S252" s="251"/>
      <c r="T252" s="300"/>
      <c r="U252" s="300"/>
      <c r="V252" s="300"/>
      <c r="W252" s="299">
        <f>SUM(T252:V252)</f>
        <v>0</v>
      </c>
      <c r="X252" s="184"/>
      <c r="Y252" s="298"/>
      <c r="Z252" s="297"/>
      <c r="AA252" s="297"/>
      <c r="AB252" s="297"/>
      <c r="AC252" s="297"/>
      <c r="AD252" s="297"/>
      <c r="AE252" s="297"/>
      <c r="AF252" s="297"/>
      <c r="AG252" s="296"/>
      <c r="AH252" s="229"/>
      <c r="AI252" s="286"/>
      <c r="AJ252" s="284"/>
      <c r="AK252" s="285">
        <f>AI252*AJ252</f>
        <v>0</v>
      </c>
      <c r="AL252" s="284"/>
      <c r="AM252" s="283">
        <f>AK252+AL252</f>
        <v>0</v>
      </c>
      <c r="AN252" s="290"/>
      <c r="AO252" s="184"/>
    </row>
    <row r="253" spans="1:41">
      <c r="A253" s="261"/>
      <c r="B253" s="248"/>
      <c r="C253" s="259"/>
      <c r="D253" s="246"/>
      <c r="E253" s="262"/>
      <c r="F253" s="246"/>
      <c r="G253" s="263"/>
      <c r="H253" s="246"/>
      <c r="I253" s="258"/>
      <c r="J253" s="255"/>
      <c r="K253" s="258"/>
      <c r="L253" s="255"/>
      <c r="M253" s="258"/>
      <c r="N253" s="253"/>
      <c r="O253" s="257"/>
      <c r="P253" s="240"/>
      <c r="Q253" s="240"/>
      <c r="R253" s="256"/>
      <c r="S253" s="251"/>
      <c r="T253" s="300"/>
      <c r="U253" s="300"/>
      <c r="V253" s="300"/>
      <c r="W253" s="299"/>
      <c r="X253" s="184"/>
      <c r="Y253" s="298"/>
      <c r="Z253" s="297"/>
      <c r="AA253" s="297"/>
      <c r="AB253" s="297"/>
      <c r="AC253" s="297"/>
      <c r="AD253" s="297"/>
      <c r="AE253" s="297"/>
      <c r="AF253" s="297"/>
      <c r="AG253" s="296"/>
      <c r="AH253" s="229"/>
      <c r="AI253" s="286"/>
      <c r="AJ253" s="284"/>
      <c r="AK253" s="285"/>
      <c r="AL253" s="284"/>
      <c r="AM253" s="283"/>
      <c r="AN253" s="184"/>
      <c r="AO253" s="184"/>
    </row>
    <row r="254" spans="1:41">
      <c r="A254" s="261"/>
      <c r="B254" s="248"/>
      <c r="C254" s="295" t="s">
        <v>8</v>
      </c>
      <c r="D254" s="246"/>
      <c r="E254" s="262"/>
      <c r="F254" s="246"/>
      <c r="G254" s="263"/>
      <c r="H254" s="246"/>
      <c r="I254" s="294">
        <f>SUM(I232:I252)</f>
        <v>0</v>
      </c>
      <c r="J254" s="255"/>
      <c r="K254" s="294">
        <f>SUM(K232:K252)</f>
        <v>0</v>
      </c>
      <c r="L254" s="255"/>
      <c r="M254" s="294">
        <f>SUM(M232:M252)</f>
        <v>0</v>
      </c>
      <c r="N254" s="253"/>
      <c r="O254" s="291"/>
      <c r="P254" s="240"/>
      <c r="Q254" s="240"/>
      <c r="R254" s="291"/>
      <c r="S254" s="293"/>
      <c r="T254" s="292"/>
      <c r="U254" s="292"/>
      <c r="V254" s="292"/>
      <c r="W254" s="291"/>
      <c r="X254" s="290"/>
      <c r="Y254" s="289"/>
      <c r="Z254" s="288"/>
      <c r="AA254" s="288"/>
      <c r="AB254" s="288"/>
      <c r="AC254" s="288"/>
      <c r="AD254" s="288"/>
      <c r="AE254" s="288"/>
      <c r="AF254" s="288"/>
      <c r="AG254" s="287"/>
      <c r="AH254" s="229"/>
      <c r="AI254" s="286"/>
      <c r="AJ254" s="284"/>
      <c r="AK254" s="285"/>
      <c r="AL254" s="284"/>
      <c r="AM254" s="283"/>
      <c r="AN254" s="184"/>
      <c r="AO254" s="184"/>
    </row>
    <row r="255" spans="1:41">
      <c r="A255" s="261"/>
      <c r="B255" s="248"/>
      <c r="C255" s="295" t="s">
        <v>536</v>
      </c>
      <c r="D255" s="246"/>
      <c r="E255" s="262"/>
      <c r="F255" s="246"/>
      <c r="G255" s="263"/>
      <c r="H255" s="246"/>
      <c r="I255" s="258"/>
      <c r="J255" s="255"/>
      <c r="K255" s="258"/>
      <c r="L255" s="255"/>
      <c r="M255" s="258"/>
      <c r="N255" s="253"/>
      <c r="O255" s="257"/>
      <c r="P255" s="240"/>
      <c r="Q255" s="240"/>
      <c r="R255" s="256"/>
      <c r="S255" s="251"/>
      <c r="T255" s="300"/>
      <c r="U255" s="300"/>
      <c r="V255" s="300"/>
      <c r="W255" s="299">
        <f t="shared" ref="W255:W265" si="3">SUM(T255:V255)</f>
        <v>0</v>
      </c>
      <c r="X255" s="184"/>
      <c r="Y255" s="298"/>
      <c r="Z255" s="297"/>
      <c r="AA255" s="297"/>
      <c r="AB255" s="297"/>
      <c r="AC255" s="297"/>
      <c r="AD255" s="297"/>
      <c r="AE255" s="297"/>
      <c r="AF255" s="297"/>
      <c r="AG255" s="296"/>
      <c r="AH255" s="229"/>
      <c r="AI255" s="286"/>
      <c r="AJ255" s="284"/>
      <c r="AK255" s="285"/>
      <c r="AL255" s="284"/>
      <c r="AM255" s="283"/>
      <c r="AN255" s="184"/>
      <c r="AO255" s="184"/>
    </row>
    <row r="256" spans="1:41">
      <c r="A256" s="261"/>
      <c r="B256" s="248"/>
      <c r="C256" s="259"/>
      <c r="D256" s="246"/>
      <c r="E256" s="262"/>
      <c r="F256" s="246"/>
      <c r="G256" s="263"/>
      <c r="H256" s="246"/>
      <c r="I256" s="258"/>
      <c r="J256" s="255"/>
      <c r="K256" s="258"/>
      <c r="L256" s="255"/>
      <c r="M256" s="258"/>
      <c r="N256" s="253"/>
      <c r="O256" s="257"/>
      <c r="P256" s="240"/>
      <c r="Q256" s="240"/>
      <c r="R256" s="256"/>
      <c r="S256" s="251"/>
      <c r="T256" s="300"/>
      <c r="U256" s="300"/>
      <c r="V256" s="300"/>
      <c r="W256" s="299">
        <f t="shared" si="3"/>
        <v>0</v>
      </c>
      <c r="X256" s="184"/>
      <c r="Y256" s="298"/>
      <c r="Z256" s="297"/>
      <c r="AA256" s="297"/>
      <c r="AB256" s="297"/>
      <c r="AC256" s="297"/>
      <c r="AD256" s="297"/>
      <c r="AE256" s="297"/>
      <c r="AF256" s="297"/>
      <c r="AG256" s="296"/>
      <c r="AH256" s="229"/>
      <c r="AI256" s="286"/>
      <c r="AJ256" s="284"/>
      <c r="AK256" s="285"/>
      <c r="AL256" s="284"/>
      <c r="AM256" s="283"/>
      <c r="AN256" s="184"/>
      <c r="AO256" s="184"/>
    </row>
    <row r="257" spans="1:41">
      <c r="A257" s="261"/>
      <c r="B257" s="248"/>
      <c r="C257" s="259"/>
      <c r="D257" s="246"/>
      <c r="E257" s="262"/>
      <c r="F257" s="246"/>
      <c r="G257" s="263"/>
      <c r="H257" s="246"/>
      <c r="I257" s="258"/>
      <c r="J257" s="255"/>
      <c r="K257" s="258"/>
      <c r="L257" s="255"/>
      <c r="M257" s="258"/>
      <c r="N257" s="253"/>
      <c r="O257" s="257"/>
      <c r="P257" s="240"/>
      <c r="Q257" s="240"/>
      <c r="R257" s="256"/>
      <c r="S257" s="251"/>
      <c r="T257" s="300"/>
      <c r="U257" s="300"/>
      <c r="V257" s="300"/>
      <c r="W257" s="299">
        <f t="shared" si="3"/>
        <v>0</v>
      </c>
      <c r="X257" s="184"/>
      <c r="Y257" s="298"/>
      <c r="Z257" s="297"/>
      <c r="AA257" s="297"/>
      <c r="AB257" s="297"/>
      <c r="AC257" s="297"/>
      <c r="AD257" s="297"/>
      <c r="AE257" s="297"/>
      <c r="AF257" s="297"/>
      <c r="AG257" s="296"/>
      <c r="AH257" s="229"/>
      <c r="AI257" s="286"/>
      <c r="AJ257" s="284"/>
      <c r="AK257" s="285"/>
      <c r="AL257" s="284"/>
      <c r="AM257" s="283"/>
      <c r="AN257" s="184"/>
      <c r="AO257" s="184"/>
    </row>
    <row r="258" spans="1:41">
      <c r="A258" s="261"/>
      <c r="B258" s="248"/>
      <c r="C258" s="259"/>
      <c r="D258" s="246"/>
      <c r="E258" s="262"/>
      <c r="F258" s="246"/>
      <c r="G258" s="263"/>
      <c r="H258" s="246"/>
      <c r="I258" s="258"/>
      <c r="J258" s="255"/>
      <c r="K258" s="258"/>
      <c r="L258" s="255"/>
      <c r="M258" s="258"/>
      <c r="N258" s="253"/>
      <c r="O258" s="257"/>
      <c r="P258" s="240"/>
      <c r="Q258" s="240"/>
      <c r="R258" s="256"/>
      <c r="S258" s="251"/>
      <c r="T258" s="300"/>
      <c r="U258" s="300"/>
      <c r="V258" s="300"/>
      <c r="W258" s="299">
        <f t="shared" si="3"/>
        <v>0</v>
      </c>
      <c r="X258" s="184"/>
      <c r="Y258" s="298"/>
      <c r="Z258" s="297"/>
      <c r="AA258" s="297"/>
      <c r="AB258" s="297"/>
      <c r="AC258" s="297"/>
      <c r="AD258" s="297"/>
      <c r="AE258" s="297"/>
      <c r="AF258" s="297"/>
      <c r="AG258" s="296"/>
      <c r="AH258" s="229"/>
      <c r="AI258" s="286"/>
      <c r="AJ258" s="284"/>
      <c r="AK258" s="285"/>
      <c r="AL258" s="284"/>
      <c r="AM258" s="283"/>
      <c r="AN258" s="184"/>
      <c r="AO258" s="184"/>
    </row>
    <row r="259" spans="1:41">
      <c r="A259" s="261"/>
      <c r="B259" s="248"/>
      <c r="C259" s="259"/>
      <c r="D259" s="246"/>
      <c r="E259" s="262"/>
      <c r="F259" s="246"/>
      <c r="G259" s="263"/>
      <c r="H259" s="246"/>
      <c r="I259" s="258"/>
      <c r="J259" s="255"/>
      <c r="K259" s="258"/>
      <c r="L259" s="255"/>
      <c r="M259" s="258"/>
      <c r="N259" s="253"/>
      <c r="O259" s="257"/>
      <c r="P259" s="240"/>
      <c r="Q259" s="240"/>
      <c r="R259" s="256"/>
      <c r="S259" s="251"/>
      <c r="T259" s="300"/>
      <c r="U259" s="300"/>
      <c r="V259" s="300"/>
      <c r="W259" s="299">
        <f t="shared" si="3"/>
        <v>0</v>
      </c>
      <c r="X259" s="184"/>
      <c r="Y259" s="298"/>
      <c r="Z259" s="297"/>
      <c r="AA259" s="297"/>
      <c r="AB259" s="297"/>
      <c r="AC259" s="297"/>
      <c r="AD259" s="297"/>
      <c r="AE259" s="297"/>
      <c r="AF259" s="297"/>
      <c r="AG259" s="296"/>
      <c r="AH259" s="229"/>
      <c r="AI259" s="286"/>
      <c r="AJ259" s="284"/>
      <c r="AK259" s="285"/>
      <c r="AL259" s="284"/>
      <c r="AM259" s="283"/>
      <c r="AN259" s="184"/>
      <c r="AO259" s="184"/>
    </row>
    <row r="260" spans="1:41">
      <c r="A260" s="261"/>
      <c r="B260" s="248"/>
      <c r="C260" s="259"/>
      <c r="D260" s="246"/>
      <c r="E260" s="262"/>
      <c r="F260" s="246"/>
      <c r="G260" s="263"/>
      <c r="H260" s="246"/>
      <c r="I260" s="258"/>
      <c r="J260" s="255"/>
      <c r="K260" s="258"/>
      <c r="L260" s="255"/>
      <c r="M260" s="258"/>
      <c r="N260" s="253"/>
      <c r="O260" s="257"/>
      <c r="P260" s="240"/>
      <c r="Q260" s="240"/>
      <c r="R260" s="256"/>
      <c r="S260" s="251"/>
      <c r="T260" s="300"/>
      <c r="U260" s="300"/>
      <c r="V260" s="300"/>
      <c r="W260" s="299">
        <f t="shared" si="3"/>
        <v>0</v>
      </c>
      <c r="X260" s="184"/>
      <c r="Y260" s="298"/>
      <c r="Z260" s="297"/>
      <c r="AA260" s="297"/>
      <c r="AB260" s="297"/>
      <c r="AC260" s="297"/>
      <c r="AD260" s="297"/>
      <c r="AE260" s="297"/>
      <c r="AF260" s="297"/>
      <c r="AG260" s="296"/>
      <c r="AH260" s="229"/>
      <c r="AI260" s="286"/>
      <c r="AJ260" s="284"/>
      <c r="AK260" s="285"/>
      <c r="AL260" s="284"/>
      <c r="AM260" s="283"/>
      <c r="AN260" s="184"/>
      <c r="AO260" s="184"/>
    </row>
    <row r="261" spans="1:41">
      <c r="A261" s="261"/>
      <c r="B261" s="248"/>
      <c r="C261" s="259"/>
      <c r="D261" s="246"/>
      <c r="E261" s="262"/>
      <c r="F261" s="246"/>
      <c r="G261" s="263"/>
      <c r="H261" s="246"/>
      <c r="I261" s="258"/>
      <c r="J261" s="255"/>
      <c r="K261" s="258"/>
      <c r="L261" s="255"/>
      <c r="M261" s="258"/>
      <c r="N261" s="253"/>
      <c r="O261" s="257"/>
      <c r="P261" s="240"/>
      <c r="Q261" s="240"/>
      <c r="R261" s="256"/>
      <c r="S261" s="251"/>
      <c r="T261" s="300"/>
      <c r="U261" s="300"/>
      <c r="V261" s="300"/>
      <c r="W261" s="299">
        <f t="shared" si="3"/>
        <v>0</v>
      </c>
      <c r="X261" s="184"/>
      <c r="Y261" s="298"/>
      <c r="Z261" s="297"/>
      <c r="AA261" s="297"/>
      <c r="AB261" s="297"/>
      <c r="AC261" s="297"/>
      <c r="AD261" s="297"/>
      <c r="AE261" s="297"/>
      <c r="AF261" s="297"/>
      <c r="AG261" s="296"/>
      <c r="AH261" s="229"/>
      <c r="AI261" s="286"/>
      <c r="AJ261" s="284"/>
      <c r="AK261" s="285"/>
      <c r="AL261" s="284"/>
      <c r="AM261" s="283"/>
      <c r="AN261" s="184"/>
      <c r="AO261" s="184"/>
    </row>
    <row r="262" spans="1:41">
      <c r="A262" s="261"/>
      <c r="B262" s="248"/>
      <c r="C262" s="259"/>
      <c r="D262" s="246"/>
      <c r="E262" s="262"/>
      <c r="F262" s="246"/>
      <c r="G262" s="263"/>
      <c r="H262" s="246"/>
      <c r="I262" s="258"/>
      <c r="J262" s="255"/>
      <c r="K262" s="258"/>
      <c r="L262" s="255"/>
      <c r="M262" s="258"/>
      <c r="N262" s="253"/>
      <c r="O262" s="257"/>
      <c r="P262" s="240"/>
      <c r="Q262" s="240"/>
      <c r="R262" s="256"/>
      <c r="S262" s="251"/>
      <c r="T262" s="300"/>
      <c r="U262" s="300"/>
      <c r="V262" s="300"/>
      <c r="W262" s="299">
        <f t="shared" si="3"/>
        <v>0</v>
      </c>
      <c r="X262" s="184"/>
      <c r="Y262" s="298"/>
      <c r="Z262" s="297"/>
      <c r="AA262" s="297"/>
      <c r="AB262" s="297"/>
      <c r="AC262" s="297"/>
      <c r="AD262" s="297"/>
      <c r="AE262" s="297"/>
      <c r="AF262" s="297"/>
      <c r="AG262" s="296"/>
      <c r="AH262" s="229"/>
      <c r="AI262" s="286"/>
      <c r="AJ262" s="284"/>
      <c r="AK262" s="285"/>
      <c r="AL262" s="284"/>
      <c r="AM262" s="283"/>
      <c r="AN262" s="184"/>
      <c r="AO262" s="184"/>
    </row>
    <row r="263" spans="1:41">
      <c r="A263" s="261"/>
      <c r="B263" s="248"/>
      <c r="C263" s="259"/>
      <c r="D263" s="246"/>
      <c r="E263" s="262"/>
      <c r="F263" s="246"/>
      <c r="G263" s="263"/>
      <c r="H263" s="246"/>
      <c r="I263" s="258"/>
      <c r="J263" s="255"/>
      <c r="K263" s="258"/>
      <c r="L263" s="255"/>
      <c r="M263" s="258"/>
      <c r="N263" s="253"/>
      <c r="O263" s="257"/>
      <c r="P263" s="240"/>
      <c r="Q263" s="240"/>
      <c r="R263" s="256"/>
      <c r="S263" s="251"/>
      <c r="T263" s="300"/>
      <c r="U263" s="300"/>
      <c r="V263" s="300"/>
      <c r="W263" s="299">
        <f t="shared" si="3"/>
        <v>0</v>
      </c>
      <c r="X263" s="184"/>
      <c r="Y263" s="298"/>
      <c r="Z263" s="297"/>
      <c r="AA263" s="297"/>
      <c r="AB263" s="297"/>
      <c r="AC263" s="297"/>
      <c r="AD263" s="297"/>
      <c r="AE263" s="297"/>
      <c r="AF263" s="297"/>
      <c r="AG263" s="296"/>
      <c r="AH263" s="229"/>
      <c r="AI263" s="286"/>
      <c r="AJ263" s="284"/>
      <c r="AK263" s="285"/>
      <c r="AL263" s="284"/>
      <c r="AM263" s="283"/>
      <c r="AN263" s="184"/>
      <c r="AO263" s="184"/>
    </row>
    <row r="264" spans="1:41">
      <c r="A264" s="261"/>
      <c r="B264" s="248"/>
      <c r="C264" s="259"/>
      <c r="D264" s="246"/>
      <c r="E264" s="262"/>
      <c r="F264" s="246"/>
      <c r="G264" s="263"/>
      <c r="H264" s="246"/>
      <c r="I264" s="258"/>
      <c r="J264" s="255"/>
      <c r="K264" s="258"/>
      <c r="L264" s="255"/>
      <c r="M264" s="258"/>
      <c r="N264" s="253"/>
      <c r="O264" s="257"/>
      <c r="P264" s="240"/>
      <c r="Q264" s="240"/>
      <c r="R264" s="256"/>
      <c r="S264" s="251"/>
      <c r="T264" s="300"/>
      <c r="U264" s="300"/>
      <c r="V264" s="300"/>
      <c r="W264" s="299">
        <f t="shared" si="3"/>
        <v>0</v>
      </c>
      <c r="X264" s="184"/>
      <c r="Y264" s="298"/>
      <c r="Z264" s="297"/>
      <c r="AA264" s="297"/>
      <c r="AB264" s="297"/>
      <c r="AC264" s="297"/>
      <c r="AD264" s="297"/>
      <c r="AE264" s="297"/>
      <c r="AF264" s="297"/>
      <c r="AG264" s="296"/>
      <c r="AH264" s="229"/>
      <c r="AI264" s="286"/>
      <c r="AJ264" s="284"/>
      <c r="AK264" s="285"/>
      <c r="AL264" s="284"/>
      <c r="AM264" s="283"/>
      <c r="AN264" s="184"/>
      <c r="AO264" s="184"/>
    </row>
    <row r="265" spans="1:41">
      <c r="A265" s="261"/>
      <c r="B265" s="248"/>
      <c r="C265" s="270"/>
      <c r="D265" s="246"/>
      <c r="E265" s="262"/>
      <c r="F265" s="246"/>
      <c r="G265" s="263"/>
      <c r="H265" s="246"/>
      <c r="I265" s="258"/>
      <c r="J265" s="255"/>
      <c r="K265" s="258"/>
      <c r="L265" s="255"/>
      <c r="M265" s="258"/>
      <c r="N265" s="253"/>
      <c r="O265" s="257"/>
      <c r="P265" s="240"/>
      <c r="Q265" s="240"/>
      <c r="R265" s="256"/>
      <c r="S265" s="251"/>
      <c r="T265" s="300"/>
      <c r="U265" s="300"/>
      <c r="V265" s="300"/>
      <c r="W265" s="299">
        <f t="shared" si="3"/>
        <v>0</v>
      </c>
      <c r="X265" s="184"/>
      <c r="Y265" s="298"/>
      <c r="Z265" s="297"/>
      <c r="AA265" s="297"/>
      <c r="AB265" s="297"/>
      <c r="AC265" s="297"/>
      <c r="AD265" s="297"/>
      <c r="AE265" s="297"/>
      <c r="AF265" s="297"/>
      <c r="AG265" s="296"/>
      <c r="AH265" s="229"/>
      <c r="AI265" s="286"/>
      <c r="AJ265" s="284"/>
      <c r="AK265" s="285"/>
      <c r="AL265" s="284"/>
      <c r="AM265" s="283"/>
      <c r="AN265" s="184"/>
      <c r="AO265" s="184"/>
    </row>
    <row r="266" spans="1:41">
      <c r="A266" s="261"/>
      <c r="B266" s="248"/>
      <c r="C266" s="295" t="s">
        <v>8</v>
      </c>
      <c r="D266" s="246"/>
      <c r="E266" s="262"/>
      <c r="F266" s="246"/>
      <c r="G266" s="263"/>
      <c r="H266" s="246"/>
      <c r="I266" s="294">
        <f>SUM(I255:I265)</f>
        <v>0</v>
      </c>
      <c r="J266" s="255"/>
      <c r="K266" s="294">
        <f>SUM(K255:K265)</f>
        <v>0</v>
      </c>
      <c r="L266" s="255"/>
      <c r="M266" s="294">
        <f>SUM(M255:M265)</f>
        <v>0</v>
      </c>
      <c r="N266" s="253"/>
      <c r="O266" s="291"/>
      <c r="P266" s="240"/>
      <c r="Q266" s="240"/>
      <c r="R266" s="291"/>
      <c r="S266" s="293"/>
      <c r="T266" s="292"/>
      <c r="U266" s="292"/>
      <c r="V266" s="292"/>
      <c r="W266" s="291"/>
      <c r="X266" s="290"/>
      <c r="Y266" s="289"/>
      <c r="Z266" s="288"/>
      <c r="AA266" s="288"/>
      <c r="AB266" s="288"/>
      <c r="AC266" s="288"/>
      <c r="AD266" s="288"/>
      <c r="AE266" s="288"/>
      <c r="AF266" s="288"/>
      <c r="AG266" s="287"/>
      <c r="AH266" s="229"/>
      <c r="AI266" s="286"/>
      <c r="AJ266" s="284"/>
      <c r="AK266" s="285"/>
      <c r="AL266" s="284"/>
      <c r="AM266" s="283"/>
      <c r="AN266" s="184"/>
      <c r="AO266" s="184"/>
    </row>
    <row r="267" spans="1:41" ht="13.5" thickBot="1">
      <c r="A267" s="261"/>
      <c r="B267" s="248"/>
      <c r="C267" s="245"/>
      <c r="D267" s="246"/>
      <c r="E267" s="265"/>
      <c r="F267" s="246"/>
      <c r="G267" s="229" t="s">
        <v>522</v>
      </c>
      <c r="H267" s="246"/>
      <c r="I267" s="254">
        <f>SUM(I266,I254)</f>
        <v>0</v>
      </c>
      <c r="J267" s="255"/>
      <c r="K267" s="254">
        <f>SUM(K266,K254)</f>
        <v>0</v>
      </c>
      <c r="L267" s="255"/>
      <c r="M267" s="254">
        <f>SUM(M266,M254)</f>
        <v>0</v>
      </c>
      <c r="N267" s="253"/>
      <c r="O267" s="252">
        <f>-'1.5 Net Debt 1'!R44</f>
        <v>0</v>
      </c>
      <c r="P267" s="240"/>
      <c r="Q267" s="240"/>
      <c r="R267" s="252">
        <f>SUM(R232:R266)</f>
        <v>0</v>
      </c>
      <c r="S267" s="251"/>
      <c r="T267" s="249"/>
      <c r="U267" s="249"/>
      <c r="V267" s="249"/>
      <c r="W267" s="249"/>
      <c r="X267" s="184"/>
      <c r="Y267" s="229"/>
      <c r="Z267" s="229"/>
      <c r="AA267" s="229"/>
      <c r="AB267" s="229"/>
      <c r="AC267" s="282" t="s">
        <v>8</v>
      </c>
      <c r="AD267" s="281">
        <f>SUM(AD134:AD265)</f>
        <v>0</v>
      </c>
      <c r="AE267" s="281">
        <f>SUM(AE134:AE265)</f>
        <v>0</v>
      </c>
      <c r="AF267" s="281">
        <f>SUM(AF134:AF265)</f>
        <v>0</v>
      </c>
      <c r="AG267" s="237"/>
      <c r="AH267" s="229"/>
      <c r="AI267" s="280"/>
      <c r="AJ267" s="279"/>
      <c r="AK267" s="279"/>
      <c r="AL267" s="278">
        <f>SUM(AL232:AL266)</f>
        <v>0</v>
      </c>
      <c r="AM267" s="277"/>
      <c r="AN267" s="184"/>
      <c r="AO267" s="184"/>
    </row>
    <row r="268" spans="1:41" ht="14.25" thickTop="1" thickBot="1">
      <c r="A268" s="261"/>
      <c r="B268" s="248"/>
      <c r="C268" s="245"/>
      <c r="D268" s="246"/>
      <c r="E268" s="265"/>
      <c r="F268" s="246"/>
      <c r="G268" s="245"/>
      <c r="H268" s="246"/>
      <c r="I268" s="255"/>
      <c r="J268" s="255"/>
      <c r="K268" s="255"/>
      <c r="L268" s="255"/>
      <c r="M268" s="255"/>
      <c r="N268" s="253"/>
      <c r="O268" s="264"/>
      <c r="P268" s="240"/>
      <c r="Q268" s="240"/>
      <c r="R268" s="264"/>
      <c r="S268" s="251"/>
      <c r="T268" s="249"/>
      <c r="U268" s="249"/>
      <c r="V268" s="249"/>
      <c r="W268" s="249"/>
      <c r="X268" s="184"/>
      <c r="Y268" s="229"/>
      <c r="Z268" s="229"/>
      <c r="AA268" s="229"/>
      <c r="AB268" s="229"/>
      <c r="AC268" s="229"/>
      <c r="AD268" s="229"/>
      <c r="AE268" s="229"/>
      <c r="AF268" s="229"/>
      <c r="AG268" s="237"/>
      <c r="AH268" s="229"/>
      <c r="AI268" s="276"/>
      <c r="AJ268" s="275"/>
      <c r="AK268" s="275"/>
      <c r="AL268" s="275"/>
      <c r="AM268" s="274"/>
      <c r="AN268" s="184"/>
      <c r="AO268" s="184"/>
    </row>
    <row r="269" spans="1:41">
      <c r="A269" s="261"/>
      <c r="B269" s="248"/>
      <c r="C269" s="245"/>
      <c r="D269" s="246"/>
      <c r="E269" s="265"/>
      <c r="F269" s="246"/>
      <c r="G269" s="245"/>
      <c r="H269" s="246"/>
      <c r="I269" s="255"/>
      <c r="J269" s="255"/>
      <c r="K269" s="255"/>
      <c r="L269" s="255"/>
      <c r="M269" s="255"/>
      <c r="N269" s="253"/>
      <c r="O269" s="264"/>
      <c r="P269" s="240"/>
      <c r="Q269" s="239" t="s">
        <v>535</v>
      </c>
      <c r="R269" s="264"/>
      <c r="S269" s="251"/>
      <c r="T269" s="249"/>
      <c r="U269" s="249"/>
      <c r="V269" s="249"/>
      <c r="W269" s="249"/>
      <c r="X269" s="184"/>
      <c r="Y269" s="229"/>
      <c r="Z269" s="229"/>
      <c r="AA269" s="229"/>
      <c r="AB269" s="229"/>
      <c r="AC269" s="229"/>
      <c r="AD269" s="229"/>
      <c r="AE269" s="229"/>
      <c r="AF269" s="229"/>
      <c r="AG269" s="237"/>
      <c r="AH269" s="229"/>
      <c r="AN269" s="184"/>
      <c r="AO269" s="184"/>
    </row>
    <row r="270" spans="1:41" ht="15">
      <c r="A270" s="261"/>
      <c r="B270" s="248"/>
      <c r="C270" s="273"/>
      <c r="D270" s="246"/>
      <c r="E270" s="265"/>
      <c r="F270" s="246"/>
      <c r="G270" s="245"/>
      <c r="H270" s="246"/>
      <c r="I270" s="255"/>
      <c r="J270" s="255"/>
      <c r="K270" s="255"/>
      <c r="L270" s="255"/>
      <c r="M270" s="255"/>
      <c r="N270" s="253"/>
      <c r="O270" s="264"/>
      <c r="P270" s="240"/>
      <c r="Q270" s="240"/>
      <c r="R270" s="264"/>
      <c r="S270" s="251"/>
      <c r="T270" s="249"/>
      <c r="U270" s="249"/>
      <c r="V270" s="249"/>
      <c r="W270" s="249"/>
      <c r="X270" s="184"/>
      <c r="Y270" s="229"/>
      <c r="Z270" s="229"/>
      <c r="AA270" s="229"/>
      <c r="AB270" s="229"/>
      <c r="AC270" s="229"/>
      <c r="AD270" s="229"/>
      <c r="AE270" s="229"/>
      <c r="AF270" s="229"/>
      <c r="AG270" s="237"/>
      <c r="AH270" s="229"/>
      <c r="AN270" s="184"/>
      <c r="AO270" s="184"/>
    </row>
    <row r="271" spans="1:41">
      <c r="A271" s="261"/>
      <c r="B271" s="248"/>
      <c r="C271" s="245"/>
      <c r="D271" s="246"/>
      <c r="E271" s="265" t="s">
        <v>534</v>
      </c>
      <c r="F271" s="246"/>
      <c r="G271" s="245"/>
      <c r="H271" s="246"/>
      <c r="I271" s="2563" t="s">
        <v>533</v>
      </c>
      <c r="J271" s="2563"/>
      <c r="K271" s="2563"/>
      <c r="L271" s="2563"/>
      <c r="M271" s="2563"/>
      <c r="N271" s="253"/>
      <c r="O271" s="264" t="s">
        <v>8</v>
      </c>
      <c r="P271" s="240"/>
      <c r="Q271" s="240"/>
      <c r="R271" s="264"/>
      <c r="S271" s="251"/>
      <c r="T271" s="249"/>
      <c r="U271" s="249"/>
      <c r="V271" s="249"/>
      <c r="W271" s="249"/>
      <c r="X271" s="184"/>
      <c r="Y271" s="229"/>
      <c r="Z271" s="229"/>
      <c r="AA271" s="229"/>
      <c r="AB271" s="229"/>
      <c r="AC271" s="229"/>
      <c r="AD271" s="229"/>
      <c r="AE271" s="229"/>
      <c r="AF271" s="229"/>
      <c r="AG271" s="237"/>
      <c r="AH271" s="229"/>
      <c r="AN271" s="184"/>
      <c r="AO271" s="184"/>
    </row>
    <row r="272" spans="1:41">
      <c r="A272" s="261"/>
      <c r="B272" s="248"/>
      <c r="C272" s="245" t="s">
        <v>532</v>
      </c>
      <c r="D272" s="246"/>
      <c r="E272" s="265" t="s">
        <v>531</v>
      </c>
      <c r="F272" s="246"/>
      <c r="G272" s="245" t="s">
        <v>530</v>
      </c>
      <c r="H272" s="246"/>
      <c r="I272" s="272" t="s">
        <v>529</v>
      </c>
      <c r="J272" s="272"/>
      <c r="K272" s="272" t="s">
        <v>528</v>
      </c>
      <c r="L272" s="272"/>
      <c r="M272" s="272" t="s">
        <v>527</v>
      </c>
      <c r="N272" s="253"/>
      <c r="O272" s="264"/>
      <c r="P272" s="240"/>
      <c r="Q272" s="240"/>
      <c r="R272" s="264"/>
      <c r="S272" s="251"/>
      <c r="T272" s="249"/>
      <c r="U272" s="249"/>
      <c r="V272" s="249"/>
      <c r="W272" s="249"/>
      <c r="X272" s="184"/>
      <c r="Y272" s="229"/>
      <c r="Z272" s="229"/>
      <c r="AA272" s="229"/>
      <c r="AB272" s="229"/>
      <c r="AC272" s="229"/>
      <c r="AD272" s="229"/>
      <c r="AE272" s="229"/>
      <c r="AF272" s="229"/>
      <c r="AG272" s="237"/>
      <c r="AH272" s="229"/>
      <c r="AN272" s="184"/>
      <c r="AO272" s="184"/>
    </row>
    <row r="273" spans="1:41">
      <c r="A273" s="261" t="s">
        <v>526</v>
      </c>
      <c r="B273" s="248"/>
      <c r="C273" s="245"/>
      <c r="D273" s="246"/>
      <c r="E273" s="265"/>
      <c r="F273" s="246"/>
      <c r="G273" s="248" t="s">
        <v>525</v>
      </c>
      <c r="H273" s="246"/>
      <c r="I273" s="272" t="s">
        <v>20</v>
      </c>
      <c r="J273" s="272"/>
      <c r="K273" s="272" t="s">
        <v>20</v>
      </c>
      <c r="L273" s="272"/>
      <c r="M273" s="272" t="s">
        <v>20</v>
      </c>
      <c r="N273" s="253"/>
      <c r="O273" s="264" t="s">
        <v>20</v>
      </c>
      <c r="P273" s="240"/>
      <c r="Q273" s="240"/>
      <c r="R273" s="264"/>
      <c r="S273" s="251"/>
      <c r="T273" s="249"/>
      <c r="U273" s="249"/>
      <c r="V273" s="249"/>
      <c r="W273" s="249"/>
      <c r="X273" s="184"/>
      <c r="Y273" s="229"/>
      <c r="Z273" s="229"/>
      <c r="AA273" s="229"/>
      <c r="AB273" s="229"/>
      <c r="AC273" s="229"/>
      <c r="AD273" s="229"/>
      <c r="AE273" s="229"/>
      <c r="AF273" s="229"/>
      <c r="AG273" s="237"/>
      <c r="AH273" s="229"/>
      <c r="AN273" s="184"/>
      <c r="AO273" s="184"/>
    </row>
    <row r="274" spans="1:41">
      <c r="A274" s="261"/>
      <c r="B274" s="248"/>
      <c r="C274" s="270"/>
      <c r="D274" s="246"/>
      <c r="E274" s="271"/>
      <c r="F274" s="246"/>
      <c r="G274" s="262"/>
      <c r="H274" s="246"/>
      <c r="I274" s="258"/>
      <c r="J274" s="255"/>
      <c r="K274" s="258"/>
      <c r="L274" s="255"/>
      <c r="M274" s="258"/>
      <c r="N274" s="253"/>
      <c r="O274" s="257">
        <f t="shared" ref="O274:O284" si="4">M274+K274+I274</f>
        <v>0</v>
      </c>
      <c r="P274" s="240"/>
      <c r="Q274" s="240"/>
      <c r="R274" s="256"/>
      <c r="S274" s="251"/>
      <c r="T274" s="249"/>
      <c r="U274" s="249"/>
      <c r="V274" s="249"/>
      <c r="W274" s="249"/>
      <c r="X274" s="184"/>
      <c r="Y274" s="229"/>
      <c r="Z274" s="229"/>
      <c r="AA274" s="229"/>
      <c r="AB274" s="229"/>
      <c r="AC274" s="229"/>
      <c r="AD274" s="229"/>
      <c r="AE274" s="229"/>
      <c r="AF274" s="229"/>
      <c r="AG274" s="237"/>
      <c r="AH274" s="229"/>
      <c r="AN274" s="184"/>
      <c r="AO274" s="184"/>
    </row>
    <row r="275" spans="1:41">
      <c r="A275" s="261"/>
      <c r="B275" s="248"/>
      <c r="C275" s="270"/>
      <c r="D275" s="246"/>
      <c r="E275" s="271"/>
      <c r="F275" s="246"/>
      <c r="G275" s="262"/>
      <c r="H275" s="246"/>
      <c r="I275" s="258"/>
      <c r="J275" s="255"/>
      <c r="K275" s="258"/>
      <c r="L275" s="255"/>
      <c r="M275" s="258"/>
      <c r="N275" s="253"/>
      <c r="O275" s="257">
        <f t="shared" si="4"/>
        <v>0</v>
      </c>
      <c r="P275" s="240"/>
      <c r="Q275" s="240"/>
      <c r="R275" s="256"/>
      <c r="S275" s="251"/>
      <c r="T275" s="249"/>
      <c r="U275" s="249"/>
      <c r="V275" s="249"/>
      <c r="W275" s="249"/>
      <c r="X275" s="184"/>
      <c r="Y275" s="229"/>
      <c r="Z275" s="229"/>
      <c r="AA275" s="229"/>
      <c r="AB275" s="229"/>
      <c r="AC275" s="229"/>
      <c r="AD275" s="229"/>
      <c r="AE275" s="229"/>
      <c r="AF275" s="229"/>
      <c r="AG275" s="237"/>
      <c r="AH275" s="229"/>
      <c r="AN275" s="184"/>
      <c r="AO275" s="184"/>
    </row>
    <row r="276" spans="1:41">
      <c r="A276" s="261"/>
      <c r="B276" s="248"/>
      <c r="C276" s="270"/>
      <c r="D276" s="246"/>
      <c r="E276" s="271"/>
      <c r="F276" s="246"/>
      <c r="G276" s="262"/>
      <c r="H276" s="246"/>
      <c r="I276" s="258"/>
      <c r="J276" s="255"/>
      <c r="K276" s="258"/>
      <c r="L276" s="255"/>
      <c r="M276" s="258"/>
      <c r="N276" s="253"/>
      <c r="O276" s="257">
        <f t="shared" si="4"/>
        <v>0</v>
      </c>
      <c r="P276" s="240"/>
      <c r="Q276" s="240"/>
      <c r="R276" s="256"/>
      <c r="S276" s="251"/>
      <c r="T276" s="249"/>
      <c r="U276" s="249"/>
      <c r="V276" s="249"/>
      <c r="W276" s="249"/>
      <c r="X276" s="184"/>
      <c r="Y276" s="229"/>
      <c r="Z276" s="229"/>
      <c r="AA276" s="229"/>
      <c r="AB276" s="229"/>
      <c r="AC276" s="229"/>
      <c r="AD276" s="229"/>
      <c r="AE276" s="229"/>
      <c r="AF276" s="229"/>
      <c r="AG276" s="237"/>
      <c r="AH276" s="229"/>
      <c r="AN276" s="184"/>
      <c r="AO276" s="184"/>
    </row>
    <row r="277" spans="1:41">
      <c r="A277" s="261"/>
      <c r="B277" s="248"/>
      <c r="C277" s="270"/>
      <c r="D277" s="246"/>
      <c r="E277" s="271"/>
      <c r="F277" s="246"/>
      <c r="G277" s="262"/>
      <c r="H277" s="246"/>
      <c r="I277" s="258"/>
      <c r="J277" s="255"/>
      <c r="K277" s="258"/>
      <c r="L277" s="255"/>
      <c r="M277" s="258"/>
      <c r="N277" s="253"/>
      <c r="O277" s="257">
        <f t="shared" si="4"/>
        <v>0</v>
      </c>
      <c r="P277" s="240"/>
      <c r="Q277" s="240"/>
      <c r="R277" s="256"/>
      <c r="S277" s="251"/>
      <c r="T277" s="249"/>
      <c r="U277" s="249"/>
      <c r="V277" s="249"/>
      <c r="W277" s="249"/>
      <c r="X277" s="184"/>
      <c r="Y277" s="229"/>
      <c r="Z277" s="229"/>
      <c r="AA277" s="229"/>
      <c r="AB277" s="229"/>
      <c r="AC277" s="229"/>
      <c r="AD277" s="229"/>
      <c r="AE277" s="229"/>
      <c r="AF277" s="229"/>
      <c r="AG277" s="237"/>
      <c r="AH277" s="229"/>
      <c r="AN277" s="184"/>
      <c r="AO277" s="184"/>
    </row>
    <row r="278" spans="1:41">
      <c r="A278" s="261"/>
      <c r="B278" s="248"/>
      <c r="C278" s="270"/>
      <c r="D278" s="246"/>
      <c r="E278" s="271"/>
      <c r="F278" s="246"/>
      <c r="G278" s="262"/>
      <c r="H278" s="246"/>
      <c r="I278" s="258"/>
      <c r="J278" s="255"/>
      <c r="K278" s="258"/>
      <c r="L278" s="255"/>
      <c r="M278" s="258"/>
      <c r="N278" s="253"/>
      <c r="O278" s="257">
        <f t="shared" si="4"/>
        <v>0</v>
      </c>
      <c r="P278" s="240"/>
      <c r="Q278" s="240"/>
      <c r="R278" s="256"/>
      <c r="S278" s="251"/>
      <c r="T278" s="249"/>
      <c r="U278" s="249"/>
      <c r="V278" s="249"/>
      <c r="W278" s="249"/>
      <c r="X278" s="184"/>
      <c r="Y278" s="229"/>
      <c r="Z278" s="229"/>
      <c r="AA278" s="229"/>
      <c r="AB278" s="229"/>
      <c r="AC278" s="229"/>
      <c r="AD278" s="229"/>
      <c r="AE278" s="229"/>
      <c r="AF278" s="229"/>
      <c r="AG278" s="237"/>
      <c r="AH278" s="229"/>
      <c r="AN278" s="184"/>
      <c r="AO278" s="184"/>
    </row>
    <row r="279" spans="1:41">
      <c r="A279" s="261"/>
      <c r="B279" s="248"/>
      <c r="C279" s="270"/>
      <c r="D279" s="246"/>
      <c r="E279" s="271"/>
      <c r="F279" s="246"/>
      <c r="G279" s="262"/>
      <c r="H279" s="246"/>
      <c r="I279" s="258"/>
      <c r="J279" s="255"/>
      <c r="K279" s="258"/>
      <c r="L279" s="255"/>
      <c r="M279" s="258"/>
      <c r="N279" s="253"/>
      <c r="O279" s="257">
        <f t="shared" si="4"/>
        <v>0</v>
      </c>
      <c r="P279" s="240"/>
      <c r="Q279" s="240"/>
      <c r="R279" s="256"/>
      <c r="S279" s="251"/>
      <c r="T279" s="249"/>
      <c r="U279" s="249"/>
      <c r="V279" s="249"/>
      <c r="W279" s="249"/>
      <c r="X279" s="184"/>
      <c r="Y279" s="229"/>
      <c r="Z279" s="229"/>
      <c r="AA279" s="229"/>
      <c r="AB279" s="229"/>
      <c r="AC279" s="229"/>
      <c r="AD279" s="229"/>
      <c r="AE279" s="229"/>
      <c r="AF279" s="229"/>
      <c r="AG279" s="237"/>
      <c r="AH279" s="229"/>
      <c r="AN279" s="184"/>
      <c r="AO279" s="184"/>
    </row>
    <row r="280" spans="1:41">
      <c r="A280" s="261"/>
      <c r="B280" s="248"/>
      <c r="C280" s="270"/>
      <c r="D280" s="246"/>
      <c r="E280" s="271"/>
      <c r="F280" s="246"/>
      <c r="G280" s="262"/>
      <c r="H280" s="246"/>
      <c r="I280" s="258"/>
      <c r="J280" s="255"/>
      <c r="K280" s="258"/>
      <c r="L280" s="255"/>
      <c r="M280" s="258"/>
      <c r="N280" s="253"/>
      <c r="O280" s="257">
        <f t="shared" si="4"/>
        <v>0</v>
      </c>
      <c r="P280" s="240"/>
      <c r="Q280" s="240"/>
      <c r="R280" s="256"/>
      <c r="S280" s="251"/>
      <c r="T280" s="249"/>
      <c r="U280" s="249"/>
      <c r="V280" s="249"/>
      <c r="W280" s="249"/>
      <c r="X280" s="184"/>
      <c r="Y280" s="229"/>
      <c r="Z280" s="229"/>
      <c r="AA280" s="229"/>
      <c r="AB280" s="229"/>
      <c r="AC280" s="229"/>
      <c r="AD280" s="229"/>
      <c r="AE280" s="229"/>
      <c r="AF280" s="229"/>
      <c r="AG280" s="237"/>
      <c r="AH280" s="229"/>
      <c r="AN280" s="184"/>
      <c r="AO280" s="184"/>
    </row>
    <row r="281" spans="1:41">
      <c r="A281" s="261"/>
      <c r="B281" s="248"/>
      <c r="C281" s="270"/>
      <c r="D281" s="246"/>
      <c r="E281" s="269"/>
      <c r="F281" s="246"/>
      <c r="G281" s="262"/>
      <c r="H281" s="246"/>
      <c r="I281" s="258"/>
      <c r="J281" s="255"/>
      <c r="K281" s="258"/>
      <c r="L281" s="255"/>
      <c r="M281" s="258"/>
      <c r="N281" s="253"/>
      <c r="O281" s="257">
        <f t="shared" si="4"/>
        <v>0</v>
      </c>
      <c r="P281" s="240"/>
      <c r="Q281" s="240"/>
      <c r="R281" s="256"/>
      <c r="S281" s="251"/>
      <c r="T281" s="249"/>
      <c r="U281" s="249"/>
      <c r="V281" s="249"/>
      <c r="W281" s="249"/>
      <c r="X281" s="184"/>
      <c r="Y281" s="229"/>
      <c r="Z281" s="229"/>
      <c r="AA281" s="229"/>
      <c r="AB281" s="229"/>
      <c r="AC281" s="229"/>
      <c r="AD281" s="229"/>
      <c r="AE281" s="229"/>
      <c r="AF281" s="229"/>
      <c r="AG281" s="237"/>
      <c r="AH281" s="229"/>
      <c r="AN281" s="184"/>
      <c r="AO281" s="184"/>
    </row>
    <row r="282" spans="1:41">
      <c r="A282" s="261"/>
      <c r="B282" s="248"/>
      <c r="C282" s="270"/>
      <c r="D282" s="246"/>
      <c r="E282" s="269"/>
      <c r="F282" s="246"/>
      <c r="G282" s="262"/>
      <c r="H282" s="246"/>
      <c r="I282" s="258"/>
      <c r="J282" s="255"/>
      <c r="K282" s="258"/>
      <c r="L282" s="255"/>
      <c r="M282" s="258"/>
      <c r="N282" s="253"/>
      <c r="O282" s="257">
        <f t="shared" si="4"/>
        <v>0</v>
      </c>
      <c r="P282" s="240"/>
      <c r="Q282" s="240"/>
      <c r="R282" s="256"/>
      <c r="S282" s="251"/>
      <c r="T282" s="249"/>
      <c r="U282" s="249"/>
      <c r="V282" s="249"/>
      <c r="W282" s="249"/>
      <c r="X282" s="184"/>
      <c r="Y282" s="229"/>
      <c r="Z282" s="229"/>
      <c r="AA282" s="229"/>
      <c r="AB282" s="229"/>
      <c r="AC282" s="229"/>
      <c r="AD282" s="229"/>
      <c r="AE282" s="229"/>
      <c r="AF282" s="229"/>
      <c r="AG282" s="237"/>
      <c r="AH282" s="229"/>
      <c r="AN282" s="184"/>
      <c r="AO282" s="184"/>
    </row>
    <row r="283" spans="1:41">
      <c r="A283" s="261"/>
      <c r="B283" s="248"/>
      <c r="C283" s="270"/>
      <c r="D283" s="246"/>
      <c r="E283" s="269"/>
      <c r="F283" s="246"/>
      <c r="G283" s="262"/>
      <c r="H283" s="246"/>
      <c r="I283" s="258"/>
      <c r="J283" s="255"/>
      <c r="K283" s="258"/>
      <c r="L283" s="255"/>
      <c r="M283" s="258"/>
      <c r="N283" s="253"/>
      <c r="O283" s="257">
        <f t="shared" si="4"/>
        <v>0</v>
      </c>
      <c r="P283" s="240"/>
      <c r="Q283" s="240"/>
      <c r="R283" s="256"/>
      <c r="S283" s="251"/>
      <c r="T283" s="249"/>
      <c r="U283" s="249"/>
      <c r="V283" s="249"/>
      <c r="W283" s="249"/>
      <c r="X283" s="184"/>
      <c r="Y283" s="229"/>
      <c r="Z283" s="229"/>
      <c r="AA283" s="229"/>
      <c r="AB283" s="229"/>
      <c r="AC283" s="229"/>
      <c r="AD283" s="229"/>
      <c r="AE283" s="229"/>
      <c r="AF283" s="229"/>
      <c r="AG283" s="237"/>
      <c r="AH283" s="229"/>
      <c r="AN283" s="184"/>
      <c r="AO283" s="184"/>
    </row>
    <row r="284" spans="1:41">
      <c r="A284" s="261"/>
      <c r="B284" s="248"/>
      <c r="C284" s="270"/>
      <c r="D284" s="246"/>
      <c r="E284" s="269"/>
      <c r="F284" s="246"/>
      <c r="G284" s="262"/>
      <c r="H284" s="246"/>
      <c r="I284" s="258"/>
      <c r="J284" s="255"/>
      <c r="K284" s="258"/>
      <c r="L284" s="255"/>
      <c r="M284" s="258"/>
      <c r="N284" s="253"/>
      <c r="O284" s="257">
        <f t="shared" si="4"/>
        <v>0</v>
      </c>
      <c r="P284" s="240"/>
      <c r="Q284" s="240"/>
      <c r="R284" s="256">
        <f>O284</f>
        <v>0</v>
      </c>
      <c r="S284" s="251"/>
      <c r="T284" s="249"/>
      <c r="U284" s="249"/>
      <c r="V284" s="249"/>
      <c r="W284" s="249"/>
      <c r="X284" s="184"/>
      <c r="Y284" s="229"/>
      <c r="Z284" s="229"/>
      <c r="AA284" s="229"/>
      <c r="AB284" s="229"/>
      <c r="AC284" s="229"/>
      <c r="AD284" s="229"/>
      <c r="AE284" s="229"/>
      <c r="AF284" s="229"/>
      <c r="AG284" s="237"/>
      <c r="AH284" s="229"/>
      <c r="AL284" s="268"/>
      <c r="AN284" s="184"/>
      <c r="AO284" s="184"/>
    </row>
    <row r="285" spans="1:41" ht="13.5" thickBot="1">
      <c r="A285" s="261"/>
      <c r="B285" s="248"/>
      <c r="C285" s="245"/>
      <c r="D285" s="246"/>
      <c r="E285" s="265"/>
      <c r="F285" s="246"/>
      <c r="G285" s="229" t="s">
        <v>524</v>
      </c>
      <c r="H285" s="246"/>
      <c r="I285" s="267">
        <f>SUM(I274:I284)</f>
        <v>0</v>
      </c>
      <c r="J285" s="255"/>
      <c r="K285" s="267">
        <f>SUM(K274:K284)</f>
        <v>0</v>
      </c>
      <c r="L285" s="255"/>
      <c r="M285" s="267">
        <f>SUM(M274:M284)</f>
        <v>0</v>
      </c>
      <c r="N285" s="253"/>
      <c r="O285" s="266">
        <f>SUM(O274:O284)</f>
        <v>0</v>
      </c>
      <c r="P285" s="240"/>
      <c r="Q285" s="240"/>
      <c r="R285" s="266">
        <f>SUM(R274:R284)</f>
        <v>0</v>
      </c>
      <c r="S285" s="251"/>
      <c r="T285" s="249"/>
      <c r="U285" s="249"/>
      <c r="V285" s="249"/>
      <c r="W285" s="249"/>
      <c r="X285" s="184"/>
      <c r="Y285" s="229"/>
      <c r="Z285" s="229"/>
      <c r="AA285" s="229"/>
      <c r="AB285" s="229"/>
      <c r="AC285" s="229"/>
      <c r="AD285" s="229"/>
      <c r="AE285" s="229"/>
      <c r="AF285" s="229"/>
      <c r="AG285" s="237"/>
      <c r="AH285" s="229"/>
      <c r="AN285" s="184"/>
      <c r="AO285" s="184"/>
    </row>
    <row r="286" spans="1:41" ht="13.5" thickTop="1">
      <c r="A286" s="261"/>
      <c r="B286" s="248"/>
      <c r="C286" s="245"/>
      <c r="D286" s="246"/>
      <c r="E286" s="265"/>
      <c r="F286" s="246"/>
      <c r="G286" s="245"/>
      <c r="H286" s="246"/>
      <c r="I286" s="255"/>
      <c r="J286" s="255"/>
      <c r="K286" s="255"/>
      <c r="L286" s="255"/>
      <c r="M286" s="255"/>
      <c r="N286" s="253" t="s">
        <v>521</v>
      </c>
      <c r="O286" s="264"/>
      <c r="P286" s="240"/>
      <c r="Q286" s="240"/>
      <c r="R286" s="264"/>
      <c r="S286" s="251"/>
      <c r="T286" s="249"/>
      <c r="U286" s="249"/>
      <c r="V286" s="249"/>
      <c r="W286" s="249"/>
      <c r="X286" s="184"/>
      <c r="Y286" s="229"/>
      <c r="Z286" s="229"/>
      <c r="AA286" s="229"/>
      <c r="AB286" s="229"/>
      <c r="AC286" s="229"/>
      <c r="AD286" s="229"/>
      <c r="AE286" s="229"/>
      <c r="AF286" s="229"/>
      <c r="AG286" s="237"/>
      <c r="AH286" s="229"/>
      <c r="AN286" s="184"/>
      <c r="AO286" s="184"/>
    </row>
    <row r="287" spans="1:41">
      <c r="A287" s="261"/>
      <c r="B287" s="248"/>
      <c r="C287" s="245"/>
      <c r="D287" s="246"/>
      <c r="E287" s="265"/>
      <c r="F287" s="246"/>
      <c r="G287" s="245"/>
      <c r="H287" s="246"/>
      <c r="I287" s="255"/>
      <c r="J287" s="255"/>
      <c r="K287" s="255"/>
      <c r="L287" s="255"/>
      <c r="M287" s="255"/>
      <c r="N287" s="253"/>
      <c r="O287" s="264"/>
      <c r="P287" s="240"/>
      <c r="Q287" s="239" t="s">
        <v>523</v>
      </c>
      <c r="R287" s="264"/>
      <c r="S287" s="251"/>
      <c r="T287" s="249"/>
      <c r="U287" s="249"/>
      <c r="V287" s="249"/>
      <c r="W287" s="249"/>
      <c r="X287" s="184"/>
      <c r="Y287" s="229"/>
      <c r="Z287" s="229"/>
      <c r="AA287" s="229"/>
      <c r="AB287" s="229"/>
      <c r="AC287" s="229"/>
      <c r="AD287" s="229"/>
      <c r="AE287" s="229"/>
      <c r="AF287" s="229"/>
      <c r="AG287" s="237"/>
      <c r="AH287" s="229"/>
      <c r="AN287" s="184"/>
      <c r="AO287" s="184"/>
    </row>
    <row r="288" spans="1:41">
      <c r="A288" s="261"/>
      <c r="B288" s="248"/>
      <c r="C288" s="259"/>
      <c r="D288" s="246"/>
      <c r="E288" s="262"/>
      <c r="F288" s="246"/>
      <c r="G288" s="263"/>
      <c r="H288" s="246"/>
      <c r="I288" s="258"/>
      <c r="J288" s="255"/>
      <c r="K288" s="258"/>
      <c r="L288" s="255"/>
      <c r="M288" s="258"/>
      <c r="N288" s="253"/>
      <c r="O288" s="257">
        <f>+I288+K288+M288</f>
        <v>0</v>
      </c>
      <c r="P288" s="240"/>
      <c r="Q288" s="240"/>
      <c r="R288" s="256"/>
      <c r="S288" s="251"/>
      <c r="T288" s="249"/>
      <c r="U288" s="249"/>
      <c r="V288" s="249"/>
      <c r="W288" s="249"/>
      <c r="X288" s="184"/>
      <c r="Y288" s="229"/>
      <c r="Z288" s="229"/>
      <c r="AA288" s="229"/>
      <c r="AB288" s="229"/>
      <c r="AC288" s="229"/>
      <c r="AD288" s="229"/>
      <c r="AE288" s="229"/>
      <c r="AF288" s="229"/>
      <c r="AG288" s="237"/>
      <c r="AH288" s="229"/>
      <c r="AN288" s="184"/>
      <c r="AO288" s="184"/>
    </row>
    <row r="289" spans="1:41">
      <c r="A289" s="261"/>
      <c r="B289" s="248"/>
      <c r="C289" s="259"/>
      <c r="D289" s="246"/>
      <c r="E289" s="262"/>
      <c r="F289" s="246"/>
      <c r="G289" s="263"/>
      <c r="H289" s="246"/>
      <c r="I289" s="258"/>
      <c r="J289" s="255"/>
      <c r="K289" s="258"/>
      <c r="L289" s="255"/>
      <c r="M289" s="258"/>
      <c r="N289" s="253"/>
      <c r="O289" s="257">
        <f>+I289+K289+M289</f>
        <v>0</v>
      </c>
      <c r="P289" s="240"/>
      <c r="Q289" s="240"/>
      <c r="R289" s="256"/>
      <c r="S289" s="251"/>
      <c r="T289" s="249"/>
      <c r="U289" s="249"/>
      <c r="V289" s="249"/>
      <c r="W289" s="249"/>
      <c r="X289" s="184"/>
      <c r="Y289" s="229"/>
      <c r="Z289" s="229"/>
      <c r="AA289" s="229"/>
      <c r="AB289" s="229"/>
      <c r="AC289" s="229"/>
      <c r="AD289" s="229"/>
      <c r="AE289" s="229"/>
      <c r="AF289" s="229"/>
      <c r="AG289" s="237"/>
      <c r="AH289" s="229"/>
      <c r="AN289" s="184"/>
      <c r="AO289" s="184"/>
    </row>
    <row r="290" spans="1:41">
      <c r="A290" s="261"/>
      <c r="B290" s="248"/>
      <c r="C290" s="259"/>
      <c r="D290" s="246"/>
      <c r="E290" s="262"/>
      <c r="F290" s="246"/>
      <c r="G290" s="259"/>
      <c r="H290" s="246"/>
      <c r="I290" s="258"/>
      <c r="J290" s="255"/>
      <c r="K290" s="258"/>
      <c r="L290" s="255"/>
      <c r="M290" s="258"/>
      <c r="N290" s="253"/>
      <c r="O290" s="257">
        <f>+I290+K290+M290</f>
        <v>0</v>
      </c>
      <c r="P290" s="240"/>
      <c r="Q290" s="240"/>
      <c r="R290" s="256"/>
      <c r="S290" s="251"/>
      <c r="T290" s="249"/>
      <c r="U290" s="249"/>
      <c r="V290" s="249"/>
      <c r="W290" s="249"/>
      <c r="X290" s="184"/>
      <c r="Y290" s="229"/>
      <c r="Z290" s="229"/>
      <c r="AA290" s="229"/>
      <c r="AB290" s="229"/>
      <c r="AC290" s="229"/>
      <c r="AD290" s="229"/>
      <c r="AE290" s="229"/>
      <c r="AF290" s="229"/>
      <c r="AG290" s="237"/>
      <c r="AH290" s="229"/>
      <c r="AN290" s="184"/>
      <c r="AO290" s="184"/>
    </row>
    <row r="291" spans="1:41">
      <c r="A291" s="261"/>
      <c r="B291" s="248"/>
      <c r="C291" s="259"/>
      <c r="D291" s="246"/>
      <c r="E291" s="260"/>
      <c r="F291" s="246"/>
      <c r="G291" s="259"/>
      <c r="H291" s="246"/>
      <c r="I291" s="258"/>
      <c r="J291" s="255"/>
      <c r="K291" s="258"/>
      <c r="L291" s="255"/>
      <c r="M291" s="258"/>
      <c r="N291" s="253"/>
      <c r="O291" s="257"/>
      <c r="P291" s="240"/>
      <c r="Q291" s="240"/>
      <c r="R291" s="256"/>
      <c r="S291" s="251"/>
      <c r="T291" s="249"/>
      <c r="U291" s="249"/>
      <c r="V291" s="249"/>
      <c r="W291" s="249"/>
      <c r="X291" s="184"/>
      <c r="Y291" s="229"/>
      <c r="Z291" s="229"/>
      <c r="AA291" s="229"/>
      <c r="AB291" s="229"/>
      <c r="AC291" s="229"/>
      <c r="AD291" s="229"/>
      <c r="AE291" s="229"/>
      <c r="AF291" s="229"/>
      <c r="AG291" s="237"/>
      <c r="AH291" s="229"/>
      <c r="AN291" s="184"/>
      <c r="AO291" s="184"/>
    </row>
    <row r="292" spans="1:41" ht="13.5" thickBot="1">
      <c r="A292" s="191"/>
      <c r="B292" s="248"/>
      <c r="C292" s="245"/>
      <c r="D292" s="246"/>
      <c r="E292" s="247"/>
      <c r="F292" s="246"/>
      <c r="G292" s="229" t="s">
        <v>522</v>
      </c>
      <c r="H292" s="246"/>
      <c r="I292" s="254">
        <f>SUM(I288:I291)</f>
        <v>0</v>
      </c>
      <c r="J292" s="255"/>
      <c r="K292" s="254">
        <f>SUM(K288:K291)</f>
        <v>0</v>
      </c>
      <c r="L292" s="255"/>
      <c r="M292" s="254">
        <f>SUM(M288:M291)</f>
        <v>0</v>
      </c>
      <c r="N292" s="253"/>
      <c r="O292" s="252">
        <f>-'1.5 Net Debt 1'!S49</f>
        <v>0</v>
      </c>
      <c r="P292" s="240"/>
      <c r="Q292" s="240"/>
      <c r="R292" s="252">
        <f>SUM(R288:R291)</f>
        <v>0</v>
      </c>
      <c r="S292" s="251"/>
      <c r="T292" s="249"/>
      <c r="U292" s="249"/>
      <c r="V292" s="249"/>
      <c r="W292" s="249"/>
      <c r="X292" s="184"/>
      <c r="Y292" s="229"/>
      <c r="Z292" s="229"/>
      <c r="AA292" s="229"/>
      <c r="AB292" s="229"/>
      <c r="AC292" s="229"/>
      <c r="AD292" s="229"/>
      <c r="AE292" s="229"/>
      <c r="AF292" s="229"/>
      <c r="AG292" s="237"/>
      <c r="AH292" s="229"/>
      <c r="AN292" s="184"/>
      <c r="AO292" s="184"/>
    </row>
    <row r="293" spans="1:41" ht="13.5" thickTop="1">
      <c r="A293" s="191"/>
      <c r="B293" s="248"/>
      <c r="C293" s="245"/>
      <c r="D293" s="246"/>
      <c r="E293" s="247"/>
      <c r="F293" s="246"/>
      <c r="G293" s="229"/>
      <c r="H293" s="246"/>
      <c r="I293" s="245"/>
      <c r="J293" s="245"/>
      <c r="K293" s="245"/>
      <c r="L293" s="245"/>
      <c r="M293" s="245"/>
      <c r="N293" s="245"/>
      <c r="O293" s="245"/>
      <c r="P293" s="245"/>
      <c r="Q293" s="245"/>
      <c r="R293" s="245"/>
      <c r="S293" s="250"/>
      <c r="T293" s="249"/>
      <c r="U293" s="249"/>
      <c r="V293" s="249"/>
      <c r="W293" s="249"/>
      <c r="X293" s="184"/>
      <c r="Y293" s="229"/>
      <c r="Z293" s="229"/>
      <c r="AA293" s="229"/>
      <c r="AB293" s="229"/>
      <c r="AC293" s="229"/>
      <c r="AD293" s="229"/>
      <c r="AE293" s="229"/>
      <c r="AF293" s="229"/>
      <c r="AG293" s="237"/>
      <c r="AH293" s="229"/>
      <c r="AN293" s="184"/>
      <c r="AO293" s="184"/>
    </row>
    <row r="294" spans="1:41">
      <c r="A294" s="191"/>
      <c r="B294" s="248"/>
      <c r="C294" s="245"/>
      <c r="D294" s="246"/>
      <c r="E294" s="247"/>
      <c r="F294" s="246"/>
      <c r="G294" s="229"/>
      <c r="H294" s="246"/>
      <c r="I294" s="245"/>
      <c r="J294" s="245"/>
      <c r="K294" s="245"/>
      <c r="L294" s="245"/>
      <c r="M294" s="245"/>
      <c r="N294" s="245"/>
      <c r="O294" s="245"/>
      <c r="P294" s="245"/>
      <c r="Q294" s="245"/>
      <c r="R294" s="245"/>
      <c r="S294" s="250"/>
      <c r="T294" s="249"/>
      <c r="U294" s="249"/>
      <c r="V294" s="249"/>
      <c r="W294" s="249"/>
      <c r="X294" s="184"/>
      <c r="Y294" s="229"/>
      <c r="Z294" s="229"/>
      <c r="AA294" s="229"/>
      <c r="AB294" s="229"/>
      <c r="AC294" s="229"/>
      <c r="AD294" s="229"/>
      <c r="AE294" s="229"/>
      <c r="AF294" s="229"/>
      <c r="AG294" s="237"/>
      <c r="AH294" s="229"/>
      <c r="AN294" s="184"/>
      <c r="AO294" s="184"/>
    </row>
    <row r="295" spans="1:41">
      <c r="A295" s="191"/>
      <c r="B295" s="248"/>
      <c r="C295" s="245"/>
      <c r="D295" s="246"/>
      <c r="E295" s="247"/>
      <c r="F295" s="246"/>
      <c r="G295" s="229"/>
      <c r="H295" s="246"/>
      <c r="I295" s="245"/>
      <c r="J295" s="245"/>
      <c r="K295" s="245"/>
      <c r="L295" s="245"/>
      <c r="M295" s="245"/>
      <c r="N295" s="245"/>
      <c r="O295" s="245"/>
      <c r="P295" s="245"/>
      <c r="Q295" s="245"/>
      <c r="R295" s="245"/>
      <c r="S295" s="250"/>
      <c r="T295" s="249"/>
      <c r="U295" s="249"/>
      <c r="V295" s="249"/>
      <c r="W295" s="249"/>
      <c r="X295" s="184"/>
      <c r="Y295" s="229"/>
      <c r="Z295" s="229"/>
      <c r="AA295" s="229"/>
      <c r="AB295" s="229"/>
      <c r="AC295" s="229"/>
      <c r="AD295" s="229"/>
      <c r="AE295" s="229"/>
      <c r="AF295" s="229"/>
      <c r="AG295" s="237"/>
      <c r="AH295" s="229"/>
      <c r="AN295" s="184"/>
      <c r="AO295" s="184"/>
    </row>
    <row r="296" spans="1:41">
      <c r="A296" s="191"/>
      <c r="B296" s="248"/>
      <c r="C296" s="245"/>
      <c r="D296" s="246"/>
      <c r="E296" s="247"/>
      <c r="F296" s="246"/>
      <c r="G296" s="245"/>
      <c r="H296" s="245"/>
      <c r="I296" s="244"/>
      <c r="J296" s="244"/>
      <c r="K296" s="244"/>
      <c r="L296" s="244"/>
      <c r="M296" s="244"/>
      <c r="N296" s="243" t="s">
        <v>521</v>
      </c>
      <c r="O296" s="242"/>
      <c r="P296" s="240"/>
      <c r="Q296" s="240"/>
      <c r="R296" s="242"/>
      <c r="S296" s="237"/>
      <c r="T296" s="229"/>
      <c r="U296" s="229"/>
      <c r="V296" s="229"/>
      <c r="W296" s="229"/>
      <c r="X296" s="184"/>
      <c r="Y296" s="229"/>
      <c r="Z296" s="229"/>
      <c r="AA296" s="229"/>
      <c r="AB296" s="229"/>
      <c r="AC296" s="229"/>
      <c r="AD296" s="229"/>
      <c r="AE296" s="229"/>
      <c r="AF296" s="229"/>
      <c r="AG296" s="237"/>
      <c r="AH296" s="229"/>
      <c r="AN296" s="184"/>
      <c r="AO296" s="184"/>
    </row>
    <row r="297" spans="1:41" ht="13.5" thickBot="1">
      <c r="A297" s="191"/>
      <c r="B297" s="241" t="s">
        <v>520</v>
      </c>
      <c r="C297" s="204" t="s">
        <v>519</v>
      </c>
      <c r="D297" s="204"/>
      <c r="E297" s="204"/>
      <c r="F297" s="204"/>
      <c r="G297" s="204"/>
      <c r="H297" s="204"/>
      <c r="I297" s="204"/>
      <c r="J297" s="204"/>
      <c r="K297" s="204"/>
      <c r="L297" s="204"/>
      <c r="M297" s="204"/>
      <c r="N297" s="204"/>
      <c r="O297" s="204"/>
      <c r="P297" s="204"/>
      <c r="Q297" s="240"/>
      <c r="R297" s="239" t="s">
        <v>518</v>
      </c>
      <c r="S297" s="238"/>
      <c r="T297" s="237"/>
      <c r="U297" s="236"/>
      <c r="V297" s="236"/>
      <c r="W297" s="236"/>
      <c r="X297" s="236"/>
      <c r="Y297" s="236"/>
      <c r="Z297" s="236"/>
      <c r="AA297" s="236"/>
      <c r="AB297" s="236"/>
      <c r="AC297" s="236"/>
      <c r="AD297" s="236"/>
      <c r="AE297" s="236"/>
      <c r="AF297" s="236"/>
      <c r="AG297" s="236"/>
      <c r="AI297" s="229"/>
      <c r="AO297" s="184"/>
    </row>
    <row r="298" spans="1:41">
      <c r="A298" s="191"/>
      <c r="B298" s="205"/>
      <c r="C298" s="204"/>
      <c r="D298" s="235"/>
      <c r="E298" s="235"/>
      <c r="F298" s="227"/>
      <c r="G298" s="201" t="s">
        <v>20</v>
      </c>
      <c r="H298" s="201" t="s">
        <v>20</v>
      </c>
      <c r="I298" s="184"/>
      <c r="J298" s="184"/>
      <c r="K298" s="184"/>
      <c r="L298" s="184"/>
      <c r="M298" s="184"/>
      <c r="N298" s="184"/>
      <c r="O298" s="184"/>
      <c r="P298" s="184"/>
      <c r="Q298" s="184"/>
      <c r="R298" s="234"/>
      <c r="S298" s="190"/>
      <c r="T298" s="233"/>
      <c r="U298" s="184"/>
      <c r="V298" s="184"/>
      <c r="W298" s="184"/>
      <c r="X298" s="229"/>
      <c r="Y298" s="184"/>
      <c r="Z298" s="229"/>
      <c r="AA298" s="229"/>
      <c r="AB298" s="229"/>
      <c r="AC298" s="229"/>
      <c r="AD298" s="229"/>
      <c r="AE298" s="229"/>
      <c r="AF298" s="229"/>
      <c r="AG298" s="229"/>
      <c r="AH298" s="229"/>
      <c r="AI298" s="184"/>
      <c r="AJ298" s="184"/>
      <c r="AK298" s="184"/>
      <c r="AL298" s="184"/>
      <c r="AM298" s="184"/>
      <c r="AN298" s="184"/>
      <c r="AO298" s="184"/>
    </row>
    <row r="299" spans="1:41">
      <c r="A299" s="191"/>
      <c r="B299" s="203" t="s">
        <v>510</v>
      </c>
      <c r="C299" s="232" t="s">
        <v>517</v>
      </c>
      <c r="D299" s="184"/>
      <c r="E299" s="231"/>
      <c r="F299" s="230"/>
      <c r="G299" s="221">
        <f>G362</f>
        <v>0</v>
      </c>
      <c r="H299" s="221">
        <f>H362</f>
        <v>0</v>
      </c>
      <c r="I299" s="184"/>
      <c r="J299" s="184"/>
      <c r="K299" s="184"/>
      <c r="L299" s="184"/>
      <c r="M299" s="184"/>
      <c r="N299" s="184"/>
      <c r="O299" s="184"/>
      <c r="P299" s="184"/>
      <c r="Q299" s="184"/>
      <c r="R299" s="180"/>
      <c r="S299" s="190"/>
      <c r="T299" s="184"/>
      <c r="U299" s="184"/>
      <c r="V299" s="184"/>
      <c r="W299" s="184"/>
      <c r="X299" s="229"/>
      <c r="Y299" s="184"/>
      <c r="Z299" s="229"/>
      <c r="AA299" s="229"/>
      <c r="AB299" s="229"/>
      <c r="AC299" s="229"/>
      <c r="AD299" s="229"/>
      <c r="AE299" s="229"/>
      <c r="AF299" s="229"/>
      <c r="AG299" s="229"/>
      <c r="AH299" s="229"/>
      <c r="AI299" s="184"/>
      <c r="AJ299" s="184"/>
      <c r="AK299" s="184"/>
      <c r="AL299" s="184"/>
      <c r="AM299" s="184"/>
      <c r="AN299" s="184"/>
      <c r="AO299" s="184"/>
    </row>
    <row r="300" spans="1:41">
      <c r="A300" s="191"/>
      <c r="B300" s="203" t="s">
        <v>516</v>
      </c>
      <c r="C300" s="228" t="s">
        <v>515</v>
      </c>
      <c r="D300" s="184"/>
      <c r="E300" s="227"/>
      <c r="F300" s="226"/>
      <c r="G300" s="221">
        <f>G471</f>
        <v>0</v>
      </c>
      <c r="H300" s="221">
        <f>H471</f>
        <v>0</v>
      </c>
      <c r="I300" s="184"/>
      <c r="J300" s="184"/>
      <c r="K300" s="184"/>
      <c r="L300" s="184"/>
      <c r="M300" s="184"/>
      <c r="N300" s="184"/>
      <c r="O300" s="184"/>
      <c r="P300" s="184"/>
      <c r="Q300" s="184"/>
      <c r="R300" s="184"/>
      <c r="S300" s="190"/>
      <c r="T300" s="184"/>
      <c r="U300" s="184"/>
      <c r="V300" s="184"/>
      <c r="W300" s="184"/>
      <c r="X300" s="229"/>
      <c r="Y300" s="184"/>
      <c r="Z300" s="229"/>
      <c r="AA300" s="229"/>
      <c r="AB300" s="229"/>
      <c r="AC300" s="229"/>
      <c r="AD300" s="229"/>
      <c r="AE300" s="229"/>
      <c r="AF300" s="229"/>
      <c r="AG300" s="229"/>
      <c r="AH300" s="229"/>
      <c r="AI300" s="184"/>
      <c r="AJ300" s="184"/>
      <c r="AK300" s="184"/>
      <c r="AL300" s="184"/>
      <c r="AM300" s="184"/>
      <c r="AN300" s="184"/>
      <c r="AO300" s="184"/>
    </row>
    <row r="301" spans="1:41">
      <c r="A301" s="191"/>
      <c r="B301" s="203" t="s">
        <v>514</v>
      </c>
      <c r="C301" s="228" t="s">
        <v>405</v>
      </c>
      <c r="D301" s="184"/>
      <c r="E301" s="227"/>
      <c r="F301" s="226"/>
      <c r="G301" s="221">
        <f>G581</f>
        <v>0</v>
      </c>
      <c r="H301" s="221">
        <f>H581</f>
        <v>0</v>
      </c>
      <c r="I301" s="184"/>
      <c r="J301" s="184"/>
      <c r="K301" s="184"/>
      <c r="L301" s="184"/>
      <c r="M301" s="184"/>
      <c r="N301" s="184"/>
      <c r="O301" s="184"/>
      <c r="P301" s="184"/>
      <c r="Q301" s="184"/>
      <c r="R301" s="184"/>
      <c r="S301" s="190"/>
      <c r="T301" s="184"/>
      <c r="U301" s="184"/>
      <c r="V301" s="184"/>
      <c r="W301" s="184"/>
      <c r="X301" s="229"/>
      <c r="Y301" s="184"/>
      <c r="Z301" s="229"/>
      <c r="AA301" s="229"/>
      <c r="AB301" s="229"/>
      <c r="AC301" s="229"/>
      <c r="AD301" s="229"/>
      <c r="AE301" s="229"/>
      <c r="AF301" s="229"/>
      <c r="AG301" s="229"/>
      <c r="AH301" s="229"/>
      <c r="AI301" s="184"/>
      <c r="AJ301" s="184"/>
      <c r="AK301" s="184"/>
      <c r="AL301" s="184"/>
      <c r="AM301" s="184"/>
      <c r="AN301" s="184"/>
      <c r="AO301" s="184"/>
    </row>
    <row r="302" spans="1:41">
      <c r="A302" s="191"/>
      <c r="B302" s="203" t="s">
        <v>354</v>
      </c>
      <c r="C302" s="228" t="s">
        <v>352</v>
      </c>
      <c r="D302" s="184"/>
      <c r="E302" s="227"/>
      <c r="F302" s="226"/>
      <c r="G302" s="221">
        <f>G691</f>
        <v>0</v>
      </c>
      <c r="H302" s="221">
        <f>H691</f>
        <v>0</v>
      </c>
      <c r="I302" s="184"/>
      <c r="J302" s="184"/>
      <c r="K302" s="184"/>
      <c r="L302" s="184"/>
      <c r="M302" s="184"/>
      <c r="N302" s="184"/>
      <c r="O302" s="184"/>
      <c r="P302" s="184"/>
      <c r="Q302" s="184"/>
      <c r="R302" s="184"/>
      <c r="S302" s="190"/>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row>
    <row r="303" spans="1:41">
      <c r="A303" s="191"/>
      <c r="B303" s="203" t="s">
        <v>301</v>
      </c>
      <c r="C303" s="225" t="s">
        <v>513</v>
      </c>
      <c r="D303" s="224"/>
      <c r="E303" s="223"/>
      <c r="F303" s="222"/>
      <c r="G303" s="221">
        <f>G799</f>
        <v>0</v>
      </c>
      <c r="H303" s="221">
        <f>H799</f>
        <v>0</v>
      </c>
      <c r="I303" s="184"/>
      <c r="J303" s="184"/>
      <c r="K303" s="184"/>
      <c r="L303" s="184"/>
      <c r="M303" s="184"/>
      <c r="N303" s="184"/>
      <c r="O303" s="184"/>
      <c r="P303" s="184"/>
      <c r="Q303" s="184"/>
      <c r="R303" s="184"/>
      <c r="S303" s="190"/>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row>
    <row r="304" spans="1:41">
      <c r="A304" s="191"/>
      <c r="B304" s="203"/>
      <c r="C304" s="220"/>
      <c r="D304" s="219"/>
      <c r="E304" s="218"/>
      <c r="F304" s="218" t="s">
        <v>512</v>
      </c>
      <c r="G304" s="217">
        <f>SUM(G299:G303)</f>
        <v>0</v>
      </c>
      <c r="H304" s="217">
        <f>SUM(H299:H303)</f>
        <v>0</v>
      </c>
      <c r="I304" s="184"/>
      <c r="J304" s="184"/>
      <c r="K304" s="184"/>
      <c r="L304" s="184"/>
      <c r="M304" s="184"/>
      <c r="N304" s="184"/>
      <c r="O304" s="184"/>
      <c r="P304" s="184"/>
      <c r="Q304" s="184"/>
      <c r="R304" s="184"/>
      <c r="S304" s="190"/>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row>
    <row r="305" spans="1:41">
      <c r="A305" s="191"/>
      <c r="B305" s="203"/>
      <c r="C305" s="205"/>
      <c r="D305" s="203"/>
      <c r="E305" s="203"/>
      <c r="F305" s="203"/>
      <c r="G305" s="203"/>
      <c r="H305" s="203"/>
      <c r="I305" s="184"/>
      <c r="J305" s="184"/>
      <c r="K305" s="184"/>
      <c r="L305" s="184"/>
      <c r="M305" s="184"/>
      <c r="N305" s="184"/>
      <c r="O305" s="184"/>
      <c r="P305" s="184"/>
      <c r="Q305" s="184"/>
      <c r="R305" s="184"/>
      <c r="S305" s="190"/>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row>
    <row r="306" spans="1:41" ht="15">
      <c r="A306" s="191"/>
      <c r="B306" s="203"/>
      <c r="C306" s="216" t="s">
        <v>511</v>
      </c>
      <c r="D306" s="203"/>
      <c r="E306" s="203"/>
      <c r="F306" s="203"/>
      <c r="G306" s="205"/>
      <c r="H306" s="205"/>
      <c r="I306" s="184"/>
      <c r="J306" s="184"/>
      <c r="K306" s="184"/>
      <c r="L306" s="184"/>
      <c r="M306" s="184"/>
      <c r="N306" s="184"/>
      <c r="O306" s="184"/>
      <c r="P306" s="184"/>
      <c r="Q306" s="184"/>
      <c r="R306" s="184"/>
      <c r="S306" s="190"/>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row>
    <row r="307" spans="1:41">
      <c r="A307" s="191"/>
      <c r="B307" s="203"/>
      <c r="C307" s="203"/>
      <c r="D307" s="203"/>
      <c r="E307" s="203"/>
      <c r="F307" s="203"/>
      <c r="G307" s="205"/>
      <c r="H307" s="205"/>
      <c r="I307" s="184"/>
      <c r="J307" s="184"/>
      <c r="K307" s="184"/>
      <c r="L307" s="184"/>
      <c r="M307" s="184"/>
      <c r="N307" s="184"/>
      <c r="O307" s="184"/>
      <c r="P307" s="184"/>
      <c r="Q307" s="184"/>
      <c r="R307" s="184"/>
      <c r="S307" s="190"/>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row>
    <row r="308" spans="1:41">
      <c r="A308" s="191"/>
      <c r="B308" s="204" t="s">
        <v>510</v>
      </c>
      <c r="C308" s="204" t="s">
        <v>509</v>
      </c>
      <c r="D308" s="203"/>
      <c r="E308" s="205"/>
      <c r="F308" s="205"/>
      <c r="G308" s="205"/>
      <c r="H308" s="205"/>
      <c r="I308" s="184"/>
      <c r="J308" s="184"/>
      <c r="K308" s="184"/>
      <c r="L308" s="184"/>
      <c r="M308" s="184"/>
      <c r="N308" s="184"/>
      <c r="O308" s="184"/>
      <c r="P308" s="184"/>
      <c r="Q308" s="184"/>
      <c r="R308" s="184"/>
      <c r="S308" s="190"/>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row>
    <row r="309" spans="1:41">
      <c r="A309" s="191"/>
      <c r="B309" s="203"/>
      <c r="C309" s="215" t="s">
        <v>353</v>
      </c>
      <c r="D309" s="203"/>
      <c r="E309" s="203"/>
      <c r="F309" s="203"/>
      <c r="G309" s="203"/>
      <c r="H309" s="203"/>
      <c r="I309" s="184"/>
      <c r="J309" s="184"/>
      <c r="K309" s="184"/>
      <c r="L309" s="184"/>
      <c r="M309" s="184"/>
      <c r="N309" s="184"/>
      <c r="O309" s="184"/>
      <c r="P309" s="184"/>
      <c r="Q309" s="184"/>
      <c r="R309" s="184"/>
      <c r="S309" s="190"/>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row>
    <row r="310" spans="1:41">
      <c r="A310" s="191"/>
      <c r="B310" s="209"/>
      <c r="C310" s="209"/>
      <c r="D310" s="209"/>
      <c r="E310" s="2573"/>
      <c r="F310" s="2574"/>
      <c r="G310" s="203"/>
      <c r="H310" s="203"/>
      <c r="I310" s="184"/>
      <c r="J310" s="184"/>
      <c r="K310" s="184"/>
      <c r="L310" s="184"/>
      <c r="M310" s="184"/>
      <c r="N310" s="184"/>
      <c r="O310" s="184"/>
      <c r="P310" s="184"/>
      <c r="Q310" s="184"/>
      <c r="R310" s="184"/>
      <c r="S310" s="190"/>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row>
    <row r="311" spans="1:41">
      <c r="A311" s="191"/>
      <c r="B311" s="202" t="s">
        <v>299</v>
      </c>
      <c r="C311" s="2567" t="s">
        <v>84</v>
      </c>
      <c r="D311" s="2568"/>
      <c r="E311" s="2568"/>
      <c r="F311" s="2569"/>
      <c r="G311" s="201" t="s">
        <v>20</v>
      </c>
      <c r="H311" s="201" t="s">
        <v>20</v>
      </c>
      <c r="I311" s="184"/>
      <c r="J311" s="184"/>
      <c r="K311" s="184"/>
      <c r="L311" s="184"/>
      <c r="M311" s="184"/>
      <c r="N311" s="184"/>
      <c r="O311" s="184"/>
      <c r="P311" s="184"/>
      <c r="Q311" s="184"/>
      <c r="R311" s="184"/>
      <c r="S311" s="190"/>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row>
    <row r="312" spans="1:41">
      <c r="A312" s="191"/>
      <c r="B312" s="197" t="s">
        <v>508</v>
      </c>
      <c r="C312" s="2570"/>
      <c r="D312" s="2571"/>
      <c r="E312" s="2571"/>
      <c r="F312" s="2572"/>
      <c r="G312" s="214"/>
      <c r="H312" s="214"/>
      <c r="I312" s="184"/>
      <c r="J312" s="184"/>
      <c r="K312" s="184"/>
      <c r="L312" s="184"/>
      <c r="M312" s="184"/>
      <c r="N312" s="184"/>
      <c r="O312" s="184"/>
      <c r="P312" s="184"/>
      <c r="Q312" s="184"/>
      <c r="R312" s="184"/>
      <c r="S312" s="190"/>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row>
    <row r="313" spans="1:41">
      <c r="A313" s="191"/>
      <c r="B313" s="197" t="s">
        <v>507</v>
      </c>
      <c r="C313" s="2570"/>
      <c r="D313" s="2571"/>
      <c r="E313" s="2571"/>
      <c r="F313" s="2572"/>
      <c r="G313" s="214"/>
      <c r="H313" s="214"/>
      <c r="I313" s="184"/>
      <c r="J313" s="184"/>
      <c r="K313" s="184"/>
      <c r="L313" s="184"/>
      <c r="M313" s="184"/>
      <c r="N313" s="184"/>
      <c r="O313" s="184"/>
      <c r="P313" s="184"/>
      <c r="Q313" s="184"/>
      <c r="R313" s="184"/>
      <c r="S313" s="190"/>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row>
    <row r="314" spans="1:41">
      <c r="A314" s="191"/>
      <c r="B314" s="197" t="s">
        <v>506</v>
      </c>
      <c r="C314" s="2570"/>
      <c r="D314" s="2571"/>
      <c r="E314" s="2571"/>
      <c r="F314" s="2572"/>
      <c r="G314" s="214"/>
      <c r="H314" s="214"/>
      <c r="I314" s="184"/>
      <c r="J314" s="184"/>
      <c r="K314" s="184"/>
      <c r="L314" s="184"/>
      <c r="M314" s="184"/>
      <c r="N314" s="184"/>
      <c r="O314" s="184"/>
      <c r="P314" s="184"/>
      <c r="Q314" s="184"/>
      <c r="R314" s="184"/>
      <c r="S314" s="190"/>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row>
    <row r="315" spans="1:41">
      <c r="A315" s="191"/>
      <c r="B315" s="197" t="s">
        <v>505</v>
      </c>
      <c r="C315" s="2581"/>
      <c r="D315" s="2582"/>
      <c r="E315" s="2582"/>
      <c r="F315" s="2583"/>
      <c r="G315" s="196"/>
      <c r="H315" s="196"/>
      <c r="I315" s="184"/>
      <c r="J315" s="184"/>
      <c r="K315" s="184"/>
      <c r="L315" s="184"/>
      <c r="M315" s="184"/>
      <c r="N315" s="184"/>
      <c r="O315" s="184"/>
      <c r="P315" s="184"/>
      <c r="Q315" s="184"/>
      <c r="R315" s="184"/>
      <c r="S315" s="190"/>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row>
    <row r="316" spans="1:41">
      <c r="A316" s="191"/>
      <c r="B316" s="197" t="s">
        <v>504</v>
      </c>
      <c r="C316" s="2581"/>
      <c r="D316" s="2582"/>
      <c r="E316" s="2582"/>
      <c r="F316" s="2583"/>
      <c r="G316" s="196"/>
      <c r="H316" s="196"/>
      <c r="I316" s="184"/>
      <c r="J316" s="184"/>
      <c r="K316" s="184"/>
      <c r="L316" s="184"/>
      <c r="M316" s="184"/>
      <c r="N316" s="184"/>
      <c r="O316" s="184"/>
      <c r="P316" s="184"/>
      <c r="Q316" s="184"/>
      <c r="R316" s="184"/>
      <c r="S316" s="190"/>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row>
    <row r="317" spans="1:41">
      <c r="A317" s="191"/>
      <c r="B317" s="197" t="s">
        <v>503</v>
      </c>
      <c r="C317" s="2581"/>
      <c r="D317" s="2582"/>
      <c r="E317" s="2582"/>
      <c r="F317" s="2583"/>
      <c r="G317" s="196"/>
      <c r="H317" s="196"/>
      <c r="I317" s="184"/>
      <c r="J317" s="184"/>
      <c r="K317" s="184"/>
      <c r="L317" s="184"/>
      <c r="M317" s="184"/>
      <c r="N317" s="184"/>
      <c r="O317" s="184"/>
      <c r="P317" s="184"/>
      <c r="Q317" s="184"/>
      <c r="R317" s="184"/>
      <c r="S317" s="190"/>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row>
    <row r="318" spans="1:41">
      <c r="A318" s="191"/>
      <c r="B318" s="197" t="s">
        <v>502</v>
      </c>
      <c r="C318" s="2581"/>
      <c r="D318" s="2582"/>
      <c r="E318" s="2582"/>
      <c r="F318" s="2583"/>
      <c r="G318" s="196"/>
      <c r="H318" s="196"/>
      <c r="I318" s="184"/>
      <c r="J318" s="184"/>
      <c r="K318" s="184"/>
      <c r="L318" s="184"/>
      <c r="M318" s="184"/>
      <c r="N318" s="184"/>
      <c r="O318" s="184"/>
      <c r="P318" s="184"/>
      <c r="Q318" s="184"/>
      <c r="R318" s="184"/>
      <c r="S318" s="190"/>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row>
    <row r="319" spans="1:41">
      <c r="A319" s="191"/>
      <c r="B319" s="197" t="s">
        <v>501</v>
      </c>
      <c r="C319" s="2581"/>
      <c r="D319" s="2582"/>
      <c r="E319" s="2582"/>
      <c r="F319" s="2583"/>
      <c r="G319" s="196"/>
      <c r="H319" s="196"/>
      <c r="I319" s="184"/>
      <c r="J319" s="184"/>
      <c r="K319" s="184"/>
      <c r="L319" s="184"/>
      <c r="M319" s="184"/>
      <c r="N319" s="184"/>
      <c r="O319" s="184"/>
      <c r="P319" s="184"/>
      <c r="Q319" s="184"/>
      <c r="R319" s="184"/>
      <c r="S319" s="190"/>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row>
    <row r="320" spans="1:41">
      <c r="A320" s="191"/>
      <c r="B320" s="197" t="s">
        <v>500</v>
      </c>
      <c r="C320" s="2581"/>
      <c r="D320" s="2582"/>
      <c r="E320" s="2582"/>
      <c r="F320" s="2583"/>
      <c r="G320" s="196"/>
      <c r="H320" s="196"/>
      <c r="I320" s="184"/>
      <c r="J320" s="184"/>
      <c r="K320" s="184"/>
      <c r="L320" s="184"/>
      <c r="M320" s="184"/>
      <c r="N320" s="184"/>
      <c r="O320" s="184"/>
      <c r="P320" s="184"/>
      <c r="Q320" s="184"/>
      <c r="R320" s="184"/>
      <c r="S320" s="190"/>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row>
    <row r="321" spans="1:41">
      <c r="A321" s="191"/>
      <c r="B321" s="197" t="s">
        <v>499</v>
      </c>
      <c r="C321" s="2581"/>
      <c r="D321" s="2582"/>
      <c r="E321" s="2582"/>
      <c r="F321" s="2583"/>
      <c r="G321" s="196"/>
      <c r="H321" s="196"/>
      <c r="I321" s="184"/>
      <c r="J321" s="184"/>
      <c r="K321" s="184"/>
      <c r="L321" s="184"/>
      <c r="M321" s="184"/>
      <c r="N321" s="184"/>
      <c r="O321" s="184"/>
      <c r="P321" s="184"/>
      <c r="Q321" s="184"/>
      <c r="R321" s="184"/>
      <c r="S321" s="190"/>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row>
    <row r="322" spans="1:41">
      <c r="A322" s="191"/>
      <c r="B322" s="197" t="s">
        <v>498</v>
      </c>
      <c r="C322" s="2581"/>
      <c r="D322" s="2582"/>
      <c r="E322" s="2582"/>
      <c r="F322" s="2583"/>
      <c r="G322" s="196"/>
      <c r="H322" s="196"/>
      <c r="I322" s="184"/>
      <c r="J322" s="184"/>
      <c r="K322" s="184"/>
      <c r="L322" s="184"/>
      <c r="M322" s="184"/>
      <c r="N322" s="184"/>
      <c r="O322" s="184"/>
      <c r="P322" s="184"/>
      <c r="Q322" s="184"/>
      <c r="R322" s="184"/>
      <c r="S322" s="190"/>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row>
    <row r="323" spans="1:41">
      <c r="A323" s="191"/>
      <c r="B323" s="197" t="s">
        <v>497</v>
      </c>
      <c r="C323" s="2581"/>
      <c r="D323" s="2582"/>
      <c r="E323" s="2582"/>
      <c r="F323" s="2583"/>
      <c r="G323" s="196"/>
      <c r="H323" s="196"/>
      <c r="I323" s="184"/>
      <c r="J323" s="184"/>
      <c r="K323" s="184"/>
      <c r="L323" s="184"/>
      <c r="M323" s="184"/>
      <c r="N323" s="184"/>
      <c r="O323" s="184"/>
      <c r="P323" s="184"/>
      <c r="Q323" s="184"/>
      <c r="R323" s="184"/>
      <c r="S323" s="190"/>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row>
    <row r="324" spans="1:41">
      <c r="A324" s="191"/>
      <c r="B324" s="197" t="s">
        <v>496</v>
      </c>
      <c r="C324" s="2581"/>
      <c r="D324" s="2582"/>
      <c r="E324" s="2582"/>
      <c r="F324" s="2583"/>
      <c r="G324" s="196"/>
      <c r="H324" s="196"/>
      <c r="I324" s="184"/>
      <c r="J324" s="184"/>
      <c r="K324" s="184"/>
      <c r="L324" s="184"/>
      <c r="M324" s="184"/>
      <c r="N324" s="184"/>
      <c r="O324" s="184"/>
      <c r="P324" s="184"/>
      <c r="Q324" s="184"/>
      <c r="R324" s="184"/>
      <c r="S324" s="190"/>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row>
    <row r="325" spans="1:41">
      <c r="A325" s="191"/>
      <c r="B325" s="197" t="s">
        <v>495</v>
      </c>
      <c r="C325" s="2581"/>
      <c r="D325" s="2582"/>
      <c r="E325" s="2582"/>
      <c r="F325" s="2583"/>
      <c r="G325" s="196"/>
      <c r="H325" s="196"/>
      <c r="I325" s="184"/>
      <c r="J325" s="184"/>
      <c r="K325" s="184"/>
      <c r="L325" s="184"/>
      <c r="M325" s="184"/>
      <c r="N325" s="184"/>
      <c r="O325" s="184"/>
      <c r="P325" s="184"/>
      <c r="Q325" s="184"/>
      <c r="R325" s="184"/>
      <c r="S325" s="190"/>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row>
    <row r="326" spans="1:41">
      <c r="A326" s="191"/>
      <c r="B326" s="197" t="s">
        <v>494</v>
      </c>
      <c r="C326" s="2581"/>
      <c r="D326" s="2582"/>
      <c r="E326" s="2582"/>
      <c r="F326" s="2583"/>
      <c r="G326" s="196"/>
      <c r="H326" s="196"/>
      <c r="I326" s="184"/>
      <c r="J326" s="184"/>
      <c r="K326" s="184"/>
      <c r="L326" s="184"/>
      <c r="M326" s="184"/>
      <c r="N326" s="184"/>
      <c r="O326" s="184"/>
      <c r="P326" s="184"/>
      <c r="Q326" s="184"/>
      <c r="R326" s="184"/>
      <c r="S326" s="190"/>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row>
    <row r="327" spans="1:41">
      <c r="A327" s="191"/>
      <c r="B327" s="197" t="s">
        <v>493</v>
      </c>
      <c r="C327" s="2581"/>
      <c r="D327" s="2582"/>
      <c r="E327" s="2582"/>
      <c r="F327" s="2583"/>
      <c r="G327" s="196"/>
      <c r="H327" s="196"/>
      <c r="I327" s="184"/>
      <c r="J327" s="184"/>
      <c r="K327" s="184"/>
      <c r="L327" s="184"/>
      <c r="M327" s="184"/>
      <c r="N327" s="184"/>
      <c r="O327" s="184"/>
      <c r="P327" s="184"/>
      <c r="Q327" s="184"/>
      <c r="R327" s="184"/>
      <c r="S327" s="190"/>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row>
    <row r="328" spans="1:41">
      <c r="A328" s="191"/>
      <c r="B328" s="197" t="s">
        <v>492</v>
      </c>
      <c r="C328" s="2581"/>
      <c r="D328" s="2582"/>
      <c r="E328" s="2582"/>
      <c r="F328" s="2583"/>
      <c r="G328" s="196"/>
      <c r="H328" s="196"/>
      <c r="I328" s="184"/>
      <c r="J328" s="184"/>
      <c r="K328" s="184"/>
      <c r="L328" s="184"/>
      <c r="M328" s="184"/>
      <c r="N328" s="184"/>
      <c r="O328" s="184"/>
      <c r="P328" s="184"/>
      <c r="Q328" s="184"/>
      <c r="R328" s="184"/>
      <c r="S328" s="190"/>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row>
    <row r="329" spans="1:41">
      <c r="A329" s="191"/>
      <c r="B329" s="197" t="s">
        <v>491</v>
      </c>
      <c r="C329" s="2581"/>
      <c r="D329" s="2582"/>
      <c r="E329" s="2582"/>
      <c r="F329" s="2583"/>
      <c r="G329" s="196"/>
      <c r="H329" s="196"/>
      <c r="I329" s="184"/>
      <c r="J329" s="184"/>
      <c r="K329" s="184"/>
      <c r="L329" s="184"/>
      <c r="M329" s="184"/>
      <c r="N329" s="184"/>
      <c r="O329" s="184"/>
      <c r="P329" s="184"/>
      <c r="Q329" s="184"/>
      <c r="R329" s="184"/>
      <c r="S329" s="190"/>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row>
    <row r="330" spans="1:41">
      <c r="A330" s="191"/>
      <c r="B330" s="197" t="s">
        <v>490</v>
      </c>
      <c r="C330" s="2581"/>
      <c r="D330" s="2582"/>
      <c r="E330" s="2582"/>
      <c r="F330" s="2583"/>
      <c r="G330" s="196"/>
      <c r="H330" s="196"/>
      <c r="I330" s="184"/>
      <c r="J330" s="184"/>
      <c r="K330" s="184"/>
      <c r="L330" s="184"/>
      <c r="M330" s="184"/>
      <c r="N330" s="184"/>
      <c r="O330" s="184"/>
      <c r="P330" s="184"/>
      <c r="Q330" s="184"/>
      <c r="R330" s="184"/>
      <c r="S330" s="190"/>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row>
    <row r="331" spans="1:41">
      <c r="A331" s="191"/>
      <c r="B331" s="197" t="s">
        <v>489</v>
      </c>
      <c r="C331" s="212"/>
      <c r="D331" s="211"/>
      <c r="E331" s="211"/>
      <c r="F331" s="210"/>
      <c r="G331" s="196"/>
      <c r="H331" s="196"/>
      <c r="I331" s="184"/>
      <c r="J331" s="184"/>
      <c r="K331" s="184"/>
      <c r="L331" s="184"/>
      <c r="M331" s="184"/>
      <c r="N331" s="184"/>
      <c r="O331" s="184"/>
      <c r="P331" s="184"/>
      <c r="Q331" s="184"/>
      <c r="R331" s="184"/>
      <c r="S331" s="190"/>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row>
    <row r="332" spans="1:41">
      <c r="A332" s="191"/>
      <c r="B332" s="197" t="s">
        <v>488</v>
      </c>
      <c r="C332" s="212"/>
      <c r="D332" s="211"/>
      <c r="E332" s="211"/>
      <c r="F332" s="210"/>
      <c r="G332" s="196"/>
      <c r="H332" s="196"/>
      <c r="I332" s="184"/>
      <c r="J332" s="184"/>
      <c r="K332" s="184"/>
      <c r="L332" s="184"/>
      <c r="M332" s="184"/>
      <c r="N332" s="184"/>
      <c r="O332" s="184"/>
      <c r="P332" s="184"/>
      <c r="Q332" s="184"/>
      <c r="R332" s="184"/>
      <c r="S332" s="190"/>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row>
    <row r="333" spans="1:41">
      <c r="A333" s="191"/>
      <c r="B333" s="197" t="s">
        <v>487</v>
      </c>
      <c r="C333" s="212"/>
      <c r="D333" s="211"/>
      <c r="E333" s="211"/>
      <c r="F333" s="210"/>
      <c r="G333" s="196"/>
      <c r="H333" s="196"/>
      <c r="I333" s="184"/>
      <c r="J333" s="184"/>
      <c r="K333" s="184"/>
      <c r="L333" s="184"/>
      <c r="M333" s="184"/>
      <c r="N333" s="184"/>
      <c r="O333" s="184"/>
      <c r="P333" s="184"/>
      <c r="Q333" s="184"/>
      <c r="R333" s="184"/>
      <c r="S333" s="190"/>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row>
    <row r="334" spans="1:41">
      <c r="A334" s="191"/>
      <c r="B334" s="197" t="s">
        <v>486</v>
      </c>
      <c r="C334" s="212"/>
      <c r="D334" s="211"/>
      <c r="E334" s="211"/>
      <c r="F334" s="210"/>
      <c r="G334" s="196"/>
      <c r="H334" s="196"/>
      <c r="I334" s="184"/>
      <c r="J334" s="184"/>
      <c r="K334" s="184"/>
      <c r="L334" s="184"/>
      <c r="M334" s="184"/>
      <c r="N334" s="184"/>
      <c r="O334" s="184"/>
      <c r="P334" s="184"/>
      <c r="Q334" s="184"/>
      <c r="R334" s="184"/>
      <c r="S334" s="190"/>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row>
    <row r="335" spans="1:41">
      <c r="A335" s="191"/>
      <c r="B335" s="197" t="s">
        <v>485</v>
      </c>
      <c r="C335" s="212"/>
      <c r="D335" s="211"/>
      <c r="E335" s="211"/>
      <c r="F335" s="210"/>
      <c r="G335" s="196"/>
      <c r="H335" s="196"/>
      <c r="I335" s="184"/>
      <c r="J335" s="184"/>
      <c r="K335" s="184"/>
      <c r="L335" s="184"/>
      <c r="M335" s="184"/>
      <c r="N335" s="184"/>
      <c r="O335" s="184"/>
      <c r="P335" s="184"/>
      <c r="Q335" s="184"/>
      <c r="R335" s="184"/>
      <c r="S335" s="190"/>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row>
    <row r="336" spans="1:41">
      <c r="A336" s="191"/>
      <c r="B336" s="197" t="s">
        <v>484</v>
      </c>
      <c r="C336" s="212"/>
      <c r="D336" s="211"/>
      <c r="E336" s="211"/>
      <c r="F336" s="210"/>
      <c r="G336" s="196"/>
      <c r="H336" s="196"/>
      <c r="I336" s="184"/>
      <c r="J336" s="184"/>
      <c r="K336" s="184"/>
      <c r="L336" s="184"/>
      <c r="M336" s="184"/>
      <c r="N336" s="184"/>
      <c r="O336" s="184"/>
      <c r="P336" s="184"/>
      <c r="Q336" s="184"/>
      <c r="R336" s="184"/>
      <c r="S336" s="190"/>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row>
    <row r="337" spans="1:41">
      <c r="A337" s="191"/>
      <c r="B337" s="197" t="s">
        <v>483</v>
      </c>
      <c r="C337" s="212"/>
      <c r="D337" s="211"/>
      <c r="E337" s="211"/>
      <c r="F337" s="210"/>
      <c r="G337" s="196"/>
      <c r="H337" s="196"/>
      <c r="I337" s="184"/>
      <c r="J337" s="184"/>
      <c r="K337" s="184"/>
      <c r="L337" s="184"/>
      <c r="M337" s="184"/>
      <c r="N337" s="184"/>
      <c r="O337" s="184"/>
      <c r="P337" s="184"/>
      <c r="Q337" s="184"/>
      <c r="R337" s="184"/>
      <c r="S337" s="190"/>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row>
    <row r="338" spans="1:41">
      <c r="A338" s="191"/>
      <c r="B338" s="197" t="s">
        <v>482</v>
      </c>
      <c r="C338" s="212"/>
      <c r="D338" s="211"/>
      <c r="E338" s="211"/>
      <c r="F338" s="210"/>
      <c r="G338" s="196"/>
      <c r="H338" s="196"/>
      <c r="I338" s="184"/>
      <c r="J338" s="184"/>
      <c r="K338" s="184"/>
      <c r="L338" s="184"/>
      <c r="M338" s="184"/>
      <c r="N338" s="184"/>
      <c r="O338" s="184"/>
      <c r="P338" s="184"/>
      <c r="Q338" s="184"/>
      <c r="R338" s="184"/>
      <c r="S338" s="190"/>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row>
    <row r="339" spans="1:41">
      <c r="A339" s="191"/>
      <c r="B339" s="197" t="s">
        <v>481</v>
      </c>
      <c r="C339" s="212"/>
      <c r="D339" s="211"/>
      <c r="E339" s="211"/>
      <c r="F339" s="210"/>
      <c r="G339" s="196"/>
      <c r="H339" s="196"/>
      <c r="I339" s="184"/>
      <c r="J339" s="184"/>
      <c r="K339" s="184"/>
      <c r="L339" s="184"/>
      <c r="M339" s="184"/>
      <c r="N339" s="184"/>
      <c r="O339" s="184"/>
      <c r="P339" s="184"/>
      <c r="Q339" s="184"/>
      <c r="R339" s="184"/>
      <c r="S339" s="190"/>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row>
    <row r="340" spans="1:41">
      <c r="A340" s="191"/>
      <c r="B340" s="197" t="s">
        <v>480</v>
      </c>
      <c r="C340" s="212"/>
      <c r="D340" s="211"/>
      <c r="E340" s="211"/>
      <c r="F340" s="210"/>
      <c r="G340" s="196"/>
      <c r="H340" s="196"/>
      <c r="I340" s="184"/>
      <c r="J340" s="184"/>
      <c r="K340" s="184"/>
      <c r="L340" s="184"/>
      <c r="M340" s="184"/>
      <c r="N340" s="184"/>
      <c r="O340" s="184"/>
      <c r="P340" s="184"/>
      <c r="Q340" s="184"/>
      <c r="R340" s="184"/>
      <c r="S340" s="190"/>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row>
    <row r="341" spans="1:41">
      <c r="A341" s="191"/>
      <c r="B341" s="197" t="s">
        <v>479</v>
      </c>
      <c r="C341" s="212"/>
      <c r="D341" s="211"/>
      <c r="E341" s="211"/>
      <c r="F341" s="210"/>
      <c r="G341" s="196"/>
      <c r="H341" s="196"/>
      <c r="I341" s="184"/>
      <c r="J341" s="184"/>
      <c r="K341" s="184"/>
      <c r="L341" s="184"/>
      <c r="M341" s="184"/>
      <c r="N341" s="184"/>
      <c r="O341" s="184"/>
      <c r="P341" s="184"/>
      <c r="Q341" s="184"/>
      <c r="R341" s="184"/>
      <c r="S341" s="190"/>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row>
    <row r="342" spans="1:41">
      <c r="A342" s="191"/>
      <c r="B342" s="197" t="s">
        <v>478</v>
      </c>
      <c r="C342" s="212"/>
      <c r="D342" s="211"/>
      <c r="E342" s="211"/>
      <c r="F342" s="210"/>
      <c r="G342" s="196"/>
      <c r="H342" s="196"/>
      <c r="I342" s="184"/>
      <c r="J342" s="184"/>
      <c r="K342" s="184"/>
      <c r="L342" s="184"/>
      <c r="M342" s="184"/>
      <c r="N342" s="184"/>
      <c r="O342" s="184"/>
      <c r="P342" s="184"/>
      <c r="Q342" s="184"/>
      <c r="R342" s="184"/>
      <c r="S342" s="190"/>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row>
    <row r="343" spans="1:41">
      <c r="A343" s="191"/>
      <c r="B343" s="197" t="s">
        <v>477</v>
      </c>
      <c r="C343" s="212"/>
      <c r="D343" s="211"/>
      <c r="E343" s="211"/>
      <c r="F343" s="210"/>
      <c r="G343" s="196"/>
      <c r="H343" s="196"/>
      <c r="I343" s="184"/>
      <c r="J343" s="184"/>
      <c r="K343" s="184"/>
      <c r="L343" s="184"/>
      <c r="M343" s="184"/>
      <c r="N343" s="184"/>
      <c r="O343" s="184"/>
      <c r="P343" s="184"/>
      <c r="Q343" s="184"/>
      <c r="R343" s="184"/>
      <c r="S343" s="190"/>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row>
    <row r="344" spans="1:41">
      <c r="A344" s="191"/>
      <c r="B344" s="197" t="s">
        <v>476</v>
      </c>
      <c r="C344" s="212"/>
      <c r="D344" s="211"/>
      <c r="E344" s="211"/>
      <c r="F344" s="210"/>
      <c r="G344" s="196"/>
      <c r="H344" s="196"/>
      <c r="I344" s="184"/>
      <c r="J344" s="184"/>
      <c r="K344" s="184"/>
      <c r="L344" s="184"/>
      <c r="M344" s="184"/>
      <c r="N344" s="184"/>
      <c r="O344" s="184"/>
      <c r="P344" s="184"/>
      <c r="Q344" s="184"/>
      <c r="R344" s="184"/>
      <c r="S344" s="190"/>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row>
    <row r="345" spans="1:41">
      <c r="A345" s="191"/>
      <c r="B345" s="197" t="s">
        <v>475</v>
      </c>
      <c r="C345" s="212"/>
      <c r="D345" s="211"/>
      <c r="E345" s="211"/>
      <c r="F345" s="210"/>
      <c r="G345" s="196"/>
      <c r="H345" s="196"/>
      <c r="I345" s="184"/>
      <c r="J345" s="184"/>
      <c r="K345" s="184"/>
      <c r="L345" s="184"/>
      <c r="M345" s="184"/>
      <c r="N345" s="184"/>
      <c r="O345" s="184"/>
      <c r="P345" s="184"/>
      <c r="Q345" s="184"/>
      <c r="R345" s="184"/>
      <c r="S345" s="190"/>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row>
    <row r="346" spans="1:41">
      <c r="A346" s="191"/>
      <c r="B346" s="197" t="s">
        <v>474</v>
      </c>
      <c r="C346" s="212"/>
      <c r="D346" s="211"/>
      <c r="E346" s="211"/>
      <c r="F346" s="210"/>
      <c r="G346" s="196"/>
      <c r="H346" s="196"/>
      <c r="I346" s="184"/>
      <c r="J346" s="184"/>
      <c r="K346" s="184"/>
      <c r="L346" s="184"/>
      <c r="M346" s="184"/>
      <c r="N346" s="184"/>
      <c r="O346" s="184"/>
      <c r="P346" s="184"/>
      <c r="Q346" s="184"/>
      <c r="R346" s="184"/>
      <c r="S346" s="190"/>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row>
    <row r="347" spans="1:41">
      <c r="A347" s="191"/>
      <c r="B347" s="197" t="s">
        <v>473</v>
      </c>
      <c r="C347" s="212"/>
      <c r="D347" s="211"/>
      <c r="E347" s="211"/>
      <c r="F347" s="210"/>
      <c r="G347" s="196"/>
      <c r="H347" s="196"/>
      <c r="I347" s="184"/>
      <c r="J347" s="184"/>
      <c r="K347" s="184"/>
      <c r="L347" s="184"/>
      <c r="M347" s="184"/>
      <c r="N347" s="184"/>
      <c r="O347" s="184"/>
      <c r="P347" s="184"/>
      <c r="Q347" s="184"/>
      <c r="R347" s="184"/>
      <c r="S347" s="190"/>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row>
    <row r="348" spans="1:41">
      <c r="A348" s="191"/>
      <c r="B348" s="197" t="s">
        <v>472</v>
      </c>
      <c r="C348" s="212"/>
      <c r="D348" s="211"/>
      <c r="E348" s="211"/>
      <c r="F348" s="210"/>
      <c r="G348" s="196"/>
      <c r="H348" s="196"/>
      <c r="I348" s="184"/>
      <c r="J348" s="184"/>
      <c r="K348" s="184"/>
      <c r="L348" s="184"/>
      <c r="M348" s="184"/>
      <c r="N348" s="184"/>
      <c r="O348" s="184"/>
      <c r="P348" s="184"/>
      <c r="Q348" s="184"/>
      <c r="R348" s="184"/>
      <c r="S348" s="190"/>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row>
    <row r="349" spans="1:41">
      <c r="A349" s="191"/>
      <c r="B349" s="197" t="s">
        <v>471</v>
      </c>
      <c r="C349" s="212"/>
      <c r="D349" s="211"/>
      <c r="E349" s="211"/>
      <c r="F349" s="210"/>
      <c r="G349" s="196"/>
      <c r="H349" s="196"/>
      <c r="I349" s="184"/>
      <c r="J349" s="184"/>
      <c r="K349" s="184"/>
      <c r="L349" s="184"/>
      <c r="M349" s="184"/>
      <c r="N349" s="184"/>
      <c r="O349" s="184"/>
      <c r="P349" s="184"/>
      <c r="Q349" s="184"/>
      <c r="R349" s="184"/>
      <c r="S349" s="190"/>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row>
    <row r="350" spans="1:41">
      <c r="A350" s="191"/>
      <c r="B350" s="197" t="s">
        <v>470</v>
      </c>
      <c r="C350" s="212"/>
      <c r="D350" s="211"/>
      <c r="E350" s="211"/>
      <c r="F350" s="210"/>
      <c r="G350" s="196"/>
      <c r="H350" s="196"/>
      <c r="I350" s="184"/>
      <c r="J350" s="184"/>
      <c r="K350" s="184"/>
      <c r="L350" s="184"/>
      <c r="M350" s="184"/>
      <c r="N350" s="184"/>
      <c r="O350" s="184"/>
      <c r="P350" s="184"/>
      <c r="Q350" s="184"/>
      <c r="R350" s="184"/>
      <c r="S350" s="190"/>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row>
    <row r="351" spans="1:41">
      <c r="A351" s="191"/>
      <c r="B351" s="197" t="s">
        <v>469</v>
      </c>
      <c r="C351" s="212"/>
      <c r="D351" s="211"/>
      <c r="E351" s="211"/>
      <c r="F351" s="210"/>
      <c r="G351" s="196"/>
      <c r="H351" s="196"/>
      <c r="I351" s="184"/>
      <c r="J351" s="184"/>
      <c r="K351" s="184"/>
      <c r="L351" s="184"/>
      <c r="M351" s="184"/>
      <c r="N351" s="184"/>
      <c r="O351" s="184"/>
      <c r="P351" s="184"/>
      <c r="Q351" s="184"/>
      <c r="R351" s="184"/>
      <c r="S351" s="190"/>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row>
    <row r="352" spans="1:41">
      <c r="A352" s="191"/>
      <c r="B352" s="197" t="s">
        <v>468</v>
      </c>
      <c r="C352" s="212"/>
      <c r="D352" s="211"/>
      <c r="E352" s="211"/>
      <c r="F352" s="210"/>
      <c r="G352" s="196"/>
      <c r="H352" s="196"/>
      <c r="I352" s="184"/>
      <c r="J352" s="184"/>
      <c r="K352" s="184"/>
      <c r="L352" s="184"/>
      <c r="M352" s="184"/>
      <c r="N352" s="184"/>
      <c r="O352" s="184"/>
      <c r="P352" s="184"/>
      <c r="Q352" s="184"/>
      <c r="R352" s="184"/>
      <c r="S352" s="190"/>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row>
    <row r="353" spans="1:41">
      <c r="A353" s="191"/>
      <c r="B353" s="197" t="s">
        <v>467</v>
      </c>
      <c r="C353" s="212"/>
      <c r="D353" s="211"/>
      <c r="E353" s="211"/>
      <c r="F353" s="210"/>
      <c r="G353" s="196"/>
      <c r="H353" s="196"/>
      <c r="I353" s="184"/>
      <c r="J353" s="184"/>
      <c r="K353" s="184"/>
      <c r="L353" s="184"/>
      <c r="M353" s="184"/>
      <c r="N353" s="184"/>
      <c r="O353" s="184"/>
      <c r="P353" s="184"/>
      <c r="Q353" s="184"/>
      <c r="R353" s="184"/>
      <c r="S353" s="190"/>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row>
    <row r="354" spans="1:41">
      <c r="A354" s="191"/>
      <c r="B354" s="197" t="s">
        <v>466</v>
      </c>
      <c r="C354" s="212"/>
      <c r="D354" s="211"/>
      <c r="E354" s="211"/>
      <c r="F354" s="210"/>
      <c r="G354" s="196"/>
      <c r="H354" s="196"/>
      <c r="I354" s="184"/>
      <c r="J354" s="184"/>
      <c r="K354" s="184"/>
      <c r="L354" s="184"/>
      <c r="M354" s="184"/>
      <c r="N354" s="184"/>
      <c r="O354" s="184"/>
      <c r="P354" s="184"/>
      <c r="Q354" s="184"/>
      <c r="R354" s="184"/>
      <c r="S354" s="190"/>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row>
    <row r="355" spans="1:41">
      <c r="A355" s="191"/>
      <c r="B355" s="197" t="s">
        <v>465</v>
      </c>
      <c r="C355" s="212"/>
      <c r="D355" s="211"/>
      <c r="E355" s="211"/>
      <c r="F355" s="210"/>
      <c r="G355" s="196"/>
      <c r="H355" s="196"/>
      <c r="I355" s="184"/>
      <c r="J355" s="184"/>
      <c r="K355" s="184"/>
      <c r="L355" s="184"/>
      <c r="M355" s="184"/>
      <c r="N355" s="184"/>
      <c r="O355" s="184"/>
      <c r="P355" s="184"/>
      <c r="Q355" s="184"/>
      <c r="R355" s="184"/>
      <c r="S355" s="190"/>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row>
    <row r="356" spans="1:41">
      <c r="A356" s="191"/>
      <c r="B356" s="197" t="s">
        <v>464</v>
      </c>
      <c r="C356" s="212"/>
      <c r="D356" s="211"/>
      <c r="E356" s="211"/>
      <c r="F356" s="210"/>
      <c r="G356" s="196"/>
      <c r="H356" s="196"/>
      <c r="I356" s="184"/>
      <c r="J356" s="184"/>
      <c r="K356" s="184"/>
      <c r="L356" s="184"/>
      <c r="M356" s="184"/>
      <c r="N356" s="184"/>
      <c r="O356" s="184"/>
      <c r="P356" s="184"/>
      <c r="Q356" s="184"/>
      <c r="R356" s="184"/>
      <c r="S356" s="190"/>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row>
    <row r="357" spans="1:41">
      <c r="A357" s="191"/>
      <c r="B357" s="197" t="s">
        <v>463</v>
      </c>
      <c r="C357" s="212"/>
      <c r="D357" s="211"/>
      <c r="E357" s="211"/>
      <c r="F357" s="210"/>
      <c r="G357" s="196"/>
      <c r="H357" s="196"/>
      <c r="I357" s="184"/>
      <c r="J357" s="184"/>
      <c r="K357" s="184"/>
      <c r="L357" s="184"/>
      <c r="M357" s="184"/>
      <c r="N357" s="184"/>
      <c r="O357" s="184"/>
      <c r="P357" s="184"/>
      <c r="Q357" s="184"/>
      <c r="R357" s="184"/>
      <c r="S357" s="190"/>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row>
    <row r="358" spans="1:41">
      <c r="A358" s="191"/>
      <c r="B358" s="197" t="s">
        <v>462</v>
      </c>
      <c r="C358" s="212"/>
      <c r="D358" s="211"/>
      <c r="E358" s="211"/>
      <c r="F358" s="210"/>
      <c r="G358" s="196"/>
      <c r="H358" s="196"/>
      <c r="I358" s="184"/>
      <c r="J358" s="184"/>
      <c r="K358" s="184"/>
      <c r="L358" s="184"/>
      <c r="M358" s="184"/>
      <c r="N358" s="184"/>
      <c r="O358" s="184"/>
      <c r="P358" s="184"/>
      <c r="Q358" s="184"/>
      <c r="R358" s="184"/>
      <c r="S358" s="190"/>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row>
    <row r="359" spans="1:41">
      <c r="A359" s="191"/>
      <c r="B359" s="197" t="s">
        <v>461</v>
      </c>
      <c r="C359" s="212"/>
      <c r="D359" s="211"/>
      <c r="E359" s="211"/>
      <c r="F359" s="210"/>
      <c r="G359" s="196"/>
      <c r="H359" s="196"/>
      <c r="I359" s="184"/>
      <c r="J359" s="184"/>
      <c r="K359" s="184"/>
      <c r="L359" s="184"/>
      <c r="M359" s="184"/>
      <c r="N359" s="184"/>
      <c r="O359" s="184"/>
      <c r="P359" s="184"/>
      <c r="Q359" s="184"/>
      <c r="R359" s="184"/>
      <c r="S359" s="190"/>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row>
    <row r="360" spans="1:41">
      <c r="A360" s="191"/>
      <c r="B360" s="197" t="s">
        <v>460</v>
      </c>
      <c r="C360" s="212"/>
      <c r="D360" s="211"/>
      <c r="E360" s="211"/>
      <c r="F360" s="210"/>
      <c r="G360" s="196"/>
      <c r="H360" s="196"/>
      <c r="I360" s="184"/>
      <c r="J360" s="184"/>
      <c r="K360" s="184"/>
      <c r="L360" s="184"/>
      <c r="M360" s="184"/>
      <c r="N360" s="184"/>
      <c r="O360" s="184"/>
      <c r="P360" s="184"/>
      <c r="Q360" s="184"/>
      <c r="R360" s="184"/>
      <c r="S360" s="190"/>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row>
    <row r="361" spans="1:41">
      <c r="A361" s="191"/>
      <c r="B361" s="197" t="s">
        <v>459</v>
      </c>
      <c r="C361" s="212"/>
      <c r="D361" s="211"/>
      <c r="E361" s="211"/>
      <c r="F361" s="210"/>
      <c r="G361" s="196"/>
      <c r="H361" s="196"/>
      <c r="I361" s="184"/>
      <c r="J361" s="184"/>
      <c r="K361" s="184"/>
      <c r="L361" s="184"/>
      <c r="M361" s="184"/>
      <c r="N361" s="184"/>
      <c r="O361" s="184"/>
      <c r="P361" s="184"/>
      <c r="Q361" s="184"/>
      <c r="R361" s="184"/>
      <c r="S361" s="190"/>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row>
    <row r="362" spans="1:41">
      <c r="A362" s="191"/>
      <c r="B362" s="195"/>
      <c r="C362" s="194"/>
      <c r="D362" s="193"/>
      <c r="E362" s="193"/>
      <c r="F362" s="193" t="s">
        <v>8</v>
      </c>
      <c r="G362" s="192">
        <f>SUM(G312:G361)</f>
        <v>0</v>
      </c>
      <c r="H362" s="192">
        <f>SUM(H312:H361)</f>
        <v>0</v>
      </c>
      <c r="I362" s="184"/>
      <c r="J362" s="184"/>
      <c r="K362" s="184"/>
      <c r="L362" s="184"/>
      <c r="M362" s="184"/>
      <c r="N362" s="184"/>
      <c r="O362" s="184"/>
      <c r="P362" s="184"/>
      <c r="Q362" s="184"/>
      <c r="R362" s="184"/>
      <c r="S362" s="190"/>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row>
    <row r="363" spans="1:41">
      <c r="A363" s="191"/>
      <c r="B363" s="203"/>
      <c r="C363" s="203"/>
      <c r="D363" s="203"/>
      <c r="E363" s="203"/>
      <c r="F363" s="203"/>
      <c r="G363" s="203"/>
      <c r="H363" s="203"/>
      <c r="I363" s="184"/>
      <c r="J363" s="184"/>
      <c r="K363" s="184"/>
      <c r="L363" s="184"/>
      <c r="M363" s="184"/>
      <c r="N363" s="184"/>
      <c r="O363" s="184"/>
      <c r="P363" s="184"/>
      <c r="Q363" s="184"/>
      <c r="R363" s="184"/>
      <c r="S363" s="190"/>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row>
    <row r="364" spans="1:41">
      <c r="A364" s="191"/>
      <c r="B364" s="203"/>
      <c r="C364" s="203"/>
      <c r="D364" s="204" t="s">
        <v>509</v>
      </c>
      <c r="E364" s="203"/>
      <c r="F364" s="203"/>
      <c r="G364" s="203"/>
      <c r="H364" s="203"/>
      <c r="I364" s="184"/>
      <c r="J364" s="184"/>
      <c r="K364" s="184"/>
      <c r="L364" s="184"/>
      <c r="M364" s="184"/>
      <c r="N364" s="184"/>
      <c r="O364" s="184"/>
      <c r="P364" s="184"/>
      <c r="Q364" s="184"/>
      <c r="R364" s="184"/>
      <c r="S364" s="190"/>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row>
    <row r="365" spans="1:41">
      <c r="A365" s="191"/>
      <c r="B365" s="202" t="s">
        <v>299</v>
      </c>
      <c r="C365" s="2584" t="s">
        <v>298</v>
      </c>
      <c r="D365" s="2585"/>
      <c r="E365" s="2585"/>
      <c r="F365" s="2586"/>
      <c r="G365" s="201" t="s">
        <v>20</v>
      </c>
      <c r="H365" s="201" t="s">
        <v>20</v>
      </c>
      <c r="I365" s="184"/>
      <c r="J365" s="184"/>
      <c r="K365" s="184"/>
      <c r="L365" s="184"/>
      <c r="M365" s="184"/>
      <c r="N365" s="184"/>
      <c r="O365" s="184"/>
      <c r="P365" s="184"/>
      <c r="Q365" s="184"/>
      <c r="R365" s="184"/>
      <c r="S365" s="190"/>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row>
    <row r="366" spans="1:41">
      <c r="A366" s="191"/>
      <c r="B366" s="197" t="s">
        <v>508</v>
      </c>
      <c r="C366" s="2587"/>
      <c r="D366" s="2588"/>
      <c r="E366" s="2588"/>
      <c r="F366" s="2589"/>
      <c r="G366" s="196"/>
      <c r="H366" s="196"/>
      <c r="I366" s="184"/>
      <c r="J366" s="184"/>
      <c r="K366" s="184"/>
      <c r="L366" s="184"/>
      <c r="M366" s="184"/>
      <c r="N366" s="184"/>
      <c r="O366" s="184"/>
      <c r="P366" s="184"/>
      <c r="Q366" s="184"/>
      <c r="R366" s="184"/>
      <c r="S366" s="190"/>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row>
    <row r="367" spans="1:41">
      <c r="A367" s="191"/>
      <c r="B367" s="197" t="s">
        <v>507</v>
      </c>
      <c r="C367" s="2587"/>
      <c r="D367" s="2588"/>
      <c r="E367" s="2588"/>
      <c r="F367" s="2589"/>
      <c r="G367" s="196"/>
      <c r="H367" s="196"/>
      <c r="I367" s="184"/>
      <c r="J367" s="184"/>
      <c r="K367" s="184"/>
      <c r="L367" s="184"/>
      <c r="M367" s="184"/>
      <c r="N367" s="184"/>
      <c r="O367" s="184"/>
      <c r="P367" s="184"/>
      <c r="Q367" s="184"/>
      <c r="R367" s="184"/>
      <c r="S367" s="190"/>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row>
    <row r="368" spans="1:41">
      <c r="A368" s="191"/>
      <c r="B368" s="197" t="s">
        <v>506</v>
      </c>
      <c r="C368" s="2587"/>
      <c r="D368" s="2588"/>
      <c r="E368" s="2588"/>
      <c r="F368" s="2589"/>
      <c r="G368" s="196"/>
      <c r="H368" s="196"/>
      <c r="I368" s="184"/>
      <c r="J368" s="184"/>
      <c r="K368" s="184"/>
      <c r="L368" s="184"/>
      <c r="M368" s="184"/>
      <c r="N368" s="184"/>
      <c r="O368" s="184"/>
      <c r="P368" s="184"/>
      <c r="Q368" s="184"/>
      <c r="R368" s="184"/>
      <c r="S368" s="190"/>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row>
    <row r="369" spans="1:41">
      <c r="A369" s="191"/>
      <c r="B369" s="197" t="s">
        <v>505</v>
      </c>
      <c r="C369" s="2581"/>
      <c r="D369" s="2582"/>
      <c r="E369" s="2582"/>
      <c r="F369" s="2583"/>
      <c r="G369" s="196"/>
      <c r="H369" s="196"/>
      <c r="I369" s="184"/>
      <c r="J369" s="184"/>
      <c r="K369" s="184"/>
      <c r="L369" s="184"/>
      <c r="M369" s="184"/>
      <c r="N369" s="184"/>
      <c r="O369" s="184"/>
      <c r="P369" s="184"/>
      <c r="Q369" s="184"/>
      <c r="R369" s="184"/>
      <c r="S369" s="190"/>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row>
    <row r="370" spans="1:41">
      <c r="A370" s="191"/>
      <c r="B370" s="197" t="s">
        <v>504</v>
      </c>
      <c r="C370" s="2581"/>
      <c r="D370" s="2582"/>
      <c r="E370" s="2582"/>
      <c r="F370" s="2583"/>
      <c r="G370" s="196"/>
      <c r="H370" s="196"/>
      <c r="I370" s="184"/>
      <c r="J370" s="184"/>
      <c r="K370" s="184"/>
      <c r="L370" s="184"/>
      <c r="M370" s="184"/>
      <c r="N370" s="184"/>
      <c r="O370" s="184"/>
      <c r="P370" s="184"/>
      <c r="Q370" s="184"/>
      <c r="R370" s="184"/>
      <c r="S370" s="190"/>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row>
    <row r="371" spans="1:41">
      <c r="A371" s="191"/>
      <c r="B371" s="197" t="s">
        <v>503</v>
      </c>
      <c r="C371" s="2581"/>
      <c r="D371" s="2582"/>
      <c r="E371" s="2582"/>
      <c r="F371" s="2583"/>
      <c r="G371" s="196"/>
      <c r="H371" s="196"/>
      <c r="I371" s="184"/>
      <c r="J371" s="184"/>
      <c r="K371" s="184"/>
      <c r="L371" s="184"/>
      <c r="M371" s="184"/>
      <c r="N371" s="184"/>
      <c r="O371" s="184"/>
      <c r="P371" s="184"/>
      <c r="Q371" s="184"/>
      <c r="R371" s="184"/>
      <c r="S371" s="190"/>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row>
    <row r="372" spans="1:41">
      <c r="A372" s="191"/>
      <c r="B372" s="197" t="s">
        <v>502</v>
      </c>
      <c r="C372" s="2581"/>
      <c r="D372" s="2582"/>
      <c r="E372" s="2582"/>
      <c r="F372" s="2583"/>
      <c r="G372" s="196"/>
      <c r="H372" s="196"/>
      <c r="I372" s="184"/>
      <c r="J372" s="184"/>
      <c r="K372" s="184"/>
      <c r="L372" s="184"/>
      <c r="M372" s="184"/>
      <c r="N372" s="184"/>
      <c r="O372" s="184"/>
      <c r="P372" s="184"/>
      <c r="Q372" s="184"/>
      <c r="R372" s="184"/>
      <c r="S372" s="190"/>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row>
    <row r="373" spans="1:41">
      <c r="A373" s="191"/>
      <c r="B373" s="197" t="s">
        <v>501</v>
      </c>
      <c r="C373" s="2581"/>
      <c r="D373" s="2582"/>
      <c r="E373" s="2582"/>
      <c r="F373" s="2583"/>
      <c r="G373" s="196"/>
      <c r="H373" s="196"/>
      <c r="I373" s="184"/>
      <c r="J373" s="184"/>
      <c r="K373" s="184"/>
      <c r="L373" s="184"/>
      <c r="M373" s="184"/>
      <c r="N373" s="184"/>
      <c r="O373" s="184"/>
      <c r="P373" s="184"/>
      <c r="Q373" s="184"/>
      <c r="R373" s="184"/>
      <c r="S373" s="190"/>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row>
    <row r="374" spans="1:41">
      <c r="A374" s="191"/>
      <c r="B374" s="197" t="s">
        <v>500</v>
      </c>
      <c r="C374" s="2581"/>
      <c r="D374" s="2582"/>
      <c r="E374" s="2582"/>
      <c r="F374" s="2583"/>
      <c r="G374" s="196"/>
      <c r="H374" s="196"/>
      <c r="I374" s="184"/>
      <c r="J374" s="184"/>
      <c r="K374" s="184"/>
      <c r="L374" s="184"/>
      <c r="M374" s="184"/>
      <c r="N374" s="184"/>
      <c r="O374" s="184"/>
      <c r="P374" s="184"/>
      <c r="Q374" s="184"/>
      <c r="R374" s="184"/>
      <c r="S374" s="190"/>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row>
    <row r="375" spans="1:41">
      <c r="A375" s="191"/>
      <c r="B375" s="197" t="s">
        <v>499</v>
      </c>
      <c r="C375" s="2581"/>
      <c r="D375" s="2582"/>
      <c r="E375" s="2582"/>
      <c r="F375" s="2583"/>
      <c r="G375" s="196"/>
      <c r="H375" s="196"/>
      <c r="I375" s="184"/>
      <c r="J375" s="184"/>
      <c r="K375" s="184"/>
      <c r="L375" s="184"/>
      <c r="M375" s="184"/>
      <c r="N375" s="184"/>
      <c r="O375" s="184"/>
      <c r="P375" s="184"/>
      <c r="Q375" s="184"/>
      <c r="R375" s="184"/>
      <c r="S375" s="190"/>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row>
    <row r="376" spans="1:41">
      <c r="A376" s="191"/>
      <c r="B376" s="197" t="s">
        <v>498</v>
      </c>
      <c r="C376" s="2581"/>
      <c r="D376" s="2582"/>
      <c r="E376" s="2582"/>
      <c r="F376" s="2583"/>
      <c r="G376" s="196"/>
      <c r="H376" s="196"/>
      <c r="I376" s="184"/>
      <c r="J376" s="184"/>
      <c r="K376" s="184"/>
      <c r="L376" s="184"/>
      <c r="M376" s="184"/>
      <c r="N376" s="184"/>
      <c r="O376" s="184"/>
      <c r="P376" s="184"/>
      <c r="Q376" s="184"/>
      <c r="R376" s="184"/>
      <c r="S376" s="190"/>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row>
    <row r="377" spans="1:41">
      <c r="A377" s="191"/>
      <c r="B377" s="197" t="s">
        <v>497</v>
      </c>
      <c r="C377" s="2581"/>
      <c r="D377" s="2582"/>
      <c r="E377" s="2582"/>
      <c r="F377" s="2583"/>
      <c r="G377" s="196"/>
      <c r="H377" s="196"/>
      <c r="I377" s="184"/>
      <c r="J377" s="184"/>
      <c r="K377" s="184"/>
      <c r="L377" s="184"/>
      <c r="M377" s="184"/>
      <c r="N377" s="184"/>
      <c r="O377" s="184"/>
      <c r="P377" s="184"/>
      <c r="Q377" s="184"/>
      <c r="R377" s="184"/>
      <c r="S377" s="190"/>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row>
    <row r="378" spans="1:41">
      <c r="A378" s="191"/>
      <c r="B378" s="197" t="s">
        <v>496</v>
      </c>
      <c r="C378" s="2581"/>
      <c r="D378" s="2582"/>
      <c r="E378" s="2582"/>
      <c r="F378" s="2583"/>
      <c r="G378" s="196"/>
      <c r="H378" s="196"/>
      <c r="I378" s="184"/>
      <c r="J378" s="184"/>
      <c r="K378" s="184"/>
      <c r="L378" s="184"/>
      <c r="M378" s="184"/>
      <c r="N378" s="184"/>
      <c r="O378" s="184"/>
      <c r="P378" s="184"/>
      <c r="Q378" s="184"/>
      <c r="R378" s="184"/>
      <c r="S378" s="190"/>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row>
    <row r="379" spans="1:41">
      <c r="A379" s="191"/>
      <c r="B379" s="197" t="s">
        <v>495</v>
      </c>
      <c r="C379" s="2581"/>
      <c r="D379" s="2582"/>
      <c r="E379" s="2582"/>
      <c r="F379" s="2583"/>
      <c r="G379" s="196"/>
      <c r="H379" s="196"/>
      <c r="I379" s="184"/>
      <c r="J379" s="184"/>
      <c r="K379" s="184"/>
      <c r="L379" s="184"/>
      <c r="M379" s="184"/>
      <c r="N379" s="184"/>
      <c r="O379" s="184"/>
      <c r="P379" s="184"/>
      <c r="Q379" s="184"/>
      <c r="R379" s="184"/>
      <c r="S379" s="190"/>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row>
    <row r="380" spans="1:41">
      <c r="A380" s="191"/>
      <c r="B380" s="197" t="s">
        <v>494</v>
      </c>
      <c r="C380" s="2581"/>
      <c r="D380" s="2582"/>
      <c r="E380" s="2582"/>
      <c r="F380" s="2583"/>
      <c r="G380" s="196"/>
      <c r="H380" s="196"/>
      <c r="I380" s="184"/>
      <c r="J380" s="184"/>
      <c r="K380" s="184"/>
      <c r="L380" s="184"/>
      <c r="M380" s="184"/>
      <c r="N380" s="184"/>
      <c r="O380" s="184"/>
      <c r="P380" s="184"/>
      <c r="Q380" s="184"/>
      <c r="R380" s="184"/>
      <c r="S380" s="190"/>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row>
    <row r="381" spans="1:41">
      <c r="A381" s="191"/>
      <c r="B381" s="197" t="s">
        <v>493</v>
      </c>
      <c r="C381" s="2581"/>
      <c r="D381" s="2582"/>
      <c r="E381" s="2582"/>
      <c r="F381" s="2583"/>
      <c r="G381" s="196"/>
      <c r="H381" s="196"/>
      <c r="I381" s="184"/>
      <c r="J381" s="184"/>
      <c r="K381" s="184"/>
      <c r="L381" s="184"/>
      <c r="M381" s="184"/>
      <c r="N381" s="184"/>
      <c r="O381" s="184"/>
      <c r="P381" s="184"/>
      <c r="Q381" s="184"/>
      <c r="R381" s="184"/>
      <c r="S381" s="190"/>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row>
    <row r="382" spans="1:41">
      <c r="A382" s="191"/>
      <c r="B382" s="197" t="s">
        <v>492</v>
      </c>
      <c r="C382" s="2581"/>
      <c r="D382" s="2582"/>
      <c r="E382" s="2582"/>
      <c r="F382" s="2583"/>
      <c r="G382" s="196"/>
      <c r="H382" s="196"/>
      <c r="I382" s="184"/>
      <c r="J382" s="184"/>
      <c r="K382" s="184"/>
      <c r="L382" s="184"/>
      <c r="M382" s="184"/>
      <c r="N382" s="184"/>
      <c r="O382" s="184"/>
      <c r="P382" s="184"/>
      <c r="Q382" s="184"/>
      <c r="R382" s="184"/>
      <c r="S382" s="190"/>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row>
    <row r="383" spans="1:41">
      <c r="A383" s="191"/>
      <c r="B383" s="197" t="s">
        <v>491</v>
      </c>
      <c r="C383" s="2581"/>
      <c r="D383" s="2582"/>
      <c r="E383" s="2582"/>
      <c r="F383" s="2583"/>
      <c r="G383" s="196"/>
      <c r="H383" s="196"/>
      <c r="I383" s="184"/>
      <c r="J383" s="184"/>
      <c r="K383" s="184"/>
      <c r="L383" s="184"/>
      <c r="M383" s="184"/>
      <c r="N383" s="184"/>
      <c r="O383" s="184"/>
      <c r="P383" s="184"/>
      <c r="Q383" s="184"/>
      <c r="R383" s="184"/>
      <c r="S383" s="190"/>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row>
    <row r="384" spans="1:41">
      <c r="A384" s="191"/>
      <c r="B384" s="197" t="s">
        <v>490</v>
      </c>
      <c r="C384" s="2581"/>
      <c r="D384" s="2582"/>
      <c r="E384" s="2582"/>
      <c r="F384" s="2583"/>
      <c r="G384" s="196"/>
      <c r="H384" s="196"/>
      <c r="I384" s="184"/>
      <c r="J384" s="184"/>
      <c r="K384" s="184"/>
      <c r="L384" s="184"/>
      <c r="M384" s="184"/>
      <c r="N384" s="184"/>
      <c r="O384" s="184"/>
      <c r="P384" s="184"/>
      <c r="Q384" s="184"/>
      <c r="R384" s="184"/>
      <c r="S384" s="190"/>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row>
    <row r="385" spans="1:41">
      <c r="A385" s="191"/>
      <c r="B385" s="197" t="s">
        <v>489</v>
      </c>
      <c r="C385" s="212"/>
      <c r="D385" s="211"/>
      <c r="E385" s="211"/>
      <c r="F385" s="210"/>
      <c r="G385" s="196"/>
      <c r="H385" s="196"/>
      <c r="I385" s="184"/>
      <c r="J385" s="184"/>
      <c r="K385" s="184"/>
      <c r="L385" s="184"/>
      <c r="M385" s="184"/>
      <c r="N385" s="184"/>
      <c r="O385" s="184"/>
      <c r="P385" s="184"/>
      <c r="Q385" s="184"/>
      <c r="R385" s="184"/>
      <c r="S385" s="190"/>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row>
    <row r="386" spans="1:41">
      <c r="A386" s="191"/>
      <c r="B386" s="197" t="s">
        <v>488</v>
      </c>
      <c r="C386" s="212"/>
      <c r="D386" s="211"/>
      <c r="E386" s="211"/>
      <c r="F386" s="210"/>
      <c r="G386" s="196"/>
      <c r="H386" s="196"/>
      <c r="I386" s="184"/>
      <c r="J386" s="184"/>
      <c r="K386" s="184"/>
      <c r="L386" s="184"/>
      <c r="M386" s="184"/>
      <c r="N386" s="184"/>
      <c r="O386" s="184"/>
      <c r="P386" s="184"/>
      <c r="Q386" s="184"/>
      <c r="R386" s="184"/>
      <c r="S386" s="190"/>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row>
    <row r="387" spans="1:41">
      <c r="A387" s="191"/>
      <c r="B387" s="197" t="s">
        <v>487</v>
      </c>
      <c r="C387" s="212"/>
      <c r="D387" s="211"/>
      <c r="E387" s="211"/>
      <c r="F387" s="210"/>
      <c r="G387" s="196"/>
      <c r="H387" s="196"/>
      <c r="I387" s="184"/>
      <c r="J387" s="184"/>
      <c r="K387" s="184"/>
      <c r="L387" s="184"/>
      <c r="M387" s="184"/>
      <c r="N387" s="184"/>
      <c r="O387" s="184"/>
      <c r="P387" s="184"/>
      <c r="Q387" s="184"/>
      <c r="R387" s="184"/>
      <c r="S387" s="190"/>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row>
    <row r="388" spans="1:41">
      <c r="A388" s="191"/>
      <c r="B388" s="197" t="s">
        <v>486</v>
      </c>
      <c r="C388" s="212"/>
      <c r="D388" s="211"/>
      <c r="E388" s="211"/>
      <c r="F388" s="210"/>
      <c r="G388" s="196"/>
      <c r="H388" s="196"/>
      <c r="I388" s="184"/>
      <c r="J388" s="184"/>
      <c r="K388" s="184"/>
      <c r="L388" s="184"/>
      <c r="M388" s="184"/>
      <c r="N388" s="184"/>
      <c r="O388" s="184"/>
      <c r="P388" s="184"/>
      <c r="Q388" s="184"/>
      <c r="R388" s="184"/>
      <c r="S388" s="190"/>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row>
    <row r="389" spans="1:41">
      <c r="A389" s="191"/>
      <c r="B389" s="197" t="s">
        <v>485</v>
      </c>
      <c r="C389" s="212"/>
      <c r="D389" s="211"/>
      <c r="E389" s="211"/>
      <c r="F389" s="210"/>
      <c r="G389" s="196"/>
      <c r="H389" s="196"/>
      <c r="I389" s="184"/>
      <c r="J389" s="184"/>
      <c r="K389" s="184"/>
      <c r="L389" s="184"/>
      <c r="M389" s="184"/>
      <c r="N389" s="184"/>
      <c r="O389" s="184"/>
      <c r="P389" s="184"/>
      <c r="Q389" s="184"/>
      <c r="R389" s="184"/>
      <c r="S389" s="190"/>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row>
    <row r="390" spans="1:41">
      <c r="A390" s="191"/>
      <c r="B390" s="197" t="s">
        <v>484</v>
      </c>
      <c r="C390" s="212"/>
      <c r="D390" s="211"/>
      <c r="E390" s="211"/>
      <c r="F390" s="210"/>
      <c r="G390" s="196"/>
      <c r="H390" s="196"/>
      <c r="I390" s="184"/>
      <c r="J390" s="184"/>
      <c r="K390" s="184"/>
      <c r="L390" s="184"/>
      <c r="M390" s="184"/>
      <c r="N390" s="184"/>
      <c r="O390" s="184"/>
      <c r="P390" s="184"/>
      <c r="Q390" s="184"/>
      <c r="R390" s="184"/>
      <c r="S390" s="190"/>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row>
    <row r="391" spans="1:41">
      <c r="A391" s="191"/>
      <c r="B391" s="197" t="s">
        <v>483</v>
      </c>
      <c r="C391" s="212"/>
      <c r="D391" s="211"/>
      <c r="E391" s="211"/>
      <c r="F391" s="210"/>
      <c r="G391" s="196"/>
      <c r="H391" s="196"/>
      <c r="I391" s="184"/>
      <c r="J391" s="184"/>
      <c r="K391" s="184"/>
      <c r="L391" s="184"/>
      <c r="M391" s="184"/>
      <c r="N391" s="184"/>
      <c r="O391" s="184"/>
      <c r="P391" s="184"/>
      <c r="Q391" s="184"/>
      <c r="R391" s="184"/>
      <c r="S391" s="190"/>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row>
    <row r="392" spans="1:41">
      <c r="A392" s="191"/>
      <c r="B392" s="197" t="s">
        <v>482</v>
      </c>
      <c r="C392" s="212"/>
      <c r="D392" s="211"/>
      <c r="E392" s="211"/>
      <c r="F392" s="210"/>
      <c r="G392" s="196"/>
      <c r="H392" s="196"/>
      <c r="I392" s="184"/>
      <c r="J392" s="184"/>
      <c r="K392" s="184"/>
      <c r="L392" s="184"/>
      <c r="M392" s="184"/>
      <c r="N392" s="184"/>
      <c r="O392" s="184"/>
      <c r="P392" s="184"/>
      <c r="Q392" s="184"/>
      <c r="R392" s="184"/>
      <c r="S392" s="190"/>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row>
    <row r="393" spans="1:41">
      <c r="A393" s="191"/>
      <c r="B393" s="197" t="s">
        <v>481</v>
      </c>
      <c r="C393" s="212"/>
      <c r="D393" s="211"/>
      <c r="E393" s="211"/>
      <c r="F393" s="210"/>
      <c r="G393" s="196"/>
      <c r="H393" s="196"/>
      <c r="I393" s="184"/>
      <c r="J393" s="184"/>
      <c r="K393" s="184"/>
      <c r="L393" s="184"/>
      <c r="M393" s="184"/>
      <c r="N393" s="184"/>
      <c r="O393" s="184"/>
      <c r="P393" s="184"/>
      <c r="Q393" s="184"/>
      <c r="R393" s="184"/>
      <c r="S393" s="190"/>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row>
    <row r="394" spans="1:41">
      <c r="A394" s="191"/>
      <c r="B394" s="197" t="s">
        <v>480</v>
      </c>
      <c r="C394" s="212"/>
      <c r="D394" s="211"/>
      <c r="E394" s="211"/>
      <c r="F394" s="210"/>
      <c r="G394" s="196"/>
      <c r="H394" s="196"/>
      <c r="I394" s="184"/>
      <c r="J394" s="184"/>
      <c r="K394" s="184"/>
      <c r="L394" s="184"/>
      <c r="M394" s="184"/>
      <c r="N394" s="184"/>
      <c r="O394" s="184"/>
      <c r="P394" s="184"/>
      <c r="Q394" s="184"/>
      <c r="R394" s="184"/>
      <c r="S394" s="190"/>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row>
    <row r="395" spans="1:41">
      <c r="A395" s="191"/>
      <c r="B395" s="197" t="s">
        <v>479</v>
      </c>
      <c r="C395" s="212"/>
      <c r="D395" s="211"/>
      <c r="E395" s="211"/>
      <c r="F395" s="210"/>
      <c r="G395" s="196"/>
      <c r="H395" s="196"/>
      <c r="I395" s="184"/>
      <c r="J395" s="184"/>
      <c r="K395" s="184"/>
      <c r="L395" s="184"/>
      <c r="M395" s="184"/>
      <c r="N395" s="184"/>
      <c r="O395" s="184"/>
      <c r="P395" s="184"/>
      <c r="Q395" s="184"/>
      <c r="R395" s="184"/>
      <c r="S395" s="190"/>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row>
    <row r="396" spans="1:41">
      <c r="A396" s="191"/>
      <c r="B396" s="197" t="s">
        <v>478</v>
      </c>
      <c r="C396" s="212"/>
      <c r="D396" s="211"/>
      <c r="E396" s="211"/>
      <c r="F396" s="210"/>
      <c r="G396" s="196"/>
      <c r="H396" s="196"/>
      <c r="I396" s="184"/>
      <c r="J396" s="184"/>
      <c r="K396" s="184"/>
      <c r="L396" s="184"/>
      <c r="M396" s="184"/>
      <c r="N396" s="184"/>
      <c r="O396" s="184"/>
      <c r="P396" s="184"/>
      <c r="Q396" s="184"/>
      <c r="R396" s="184"/>
      <c r="S396" s="190"/>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row>
    <row r="397" spans="1:41">
      <c r="A397" s="191"/>
      <c r="B397" s="197" t="s">
        <v>477</v>
      </c>
      <c r="C397" s="212"/>
      <c r="D397" s="211"/>
      <c r="E397" s="211"/>
      <c r="F397" s="210"/>
      <c r="G397" s="196"/>
      <c r="H397" s="196"/>
      <c r="I397" s="184"/>
      <c r="J397" s="184"/>
      <c r="K397" s="184"/>
      <c r="L397" s="184"/>
      <c r="M397" s="184"/>
      <c r="N397" s="184"/>
      <c r="O397" s="184"/>
      <c r="P397" s="184"/>
      <c r="Q397" s="184"/>
      <c r="R397" s="184"/>
      <c r="S397" s="190"/>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row>
    <row r="398" spans="1:41">
      <c r="A398" s="191"/>
      <c r="B398" s="197" t="s">
        <v>476</v>
      </c>
      <c r="C398" s="212"/>
      <c r="D398" s="211"/>
      <c r="E398" s="211"/>
      <c r="F398" s="210"/>
      <c r="G398" s="196"/>
      <c r="H398" s="196"/>
      <c r="I398" s="184"/>
      <c r="J398" s="184"/>
      <c r="K398" s="184"/>
      <c r="L398" s="184"/>
      <c r="M398" s="184"/>
      <c r="N398" s="184"/>
      <c r="O398" s="184"/>
      <c r="P398" s="184"/>
      <c r="Q398" s="184"/>
      <c r="R398" s="184"/>
      <c r="S398" s="190"/>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row>
    <row r="399" spans="1:41">
      <c r="A399" s="191"/>
      <c r="B399" s="197" t="s">
        <v>475</v>
      </c>
      <c r="C399" s="212"/>
      <c r="D399" s="211"/>
      <c r="E399" s="211"/>
      <c r="F399" s="210"/>
      <c r="G399" s="196"/>
      <c r="H399" s="196"/>
      <c r="I399" s="184"/>
      <c r="J399" s="184"/>
      <c r="K399" s="184"/>
      <c r="L399" s="184"/>
      <c r="M399" s="184"/>
      <c r="N399" s="184"/>
      <c r="O399" s="184"/>
      <c r="P399" s="184"/>
      <c r="Q399" s="184"/>
      <c r="R399" s="184"/>
      <c r="S399" s="190"/>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row>
    <row r="400" spans="1:41">
      <c r="A400" s="191"/>
      <c r="B400" s="197" t="s">
        <v>474</v>
      </c>
      <c r="C400" s="212"/>
      <c r="D400" s="211"/>
      <c r="E400" s="211"/>
      <c r="F400" s="210"/>
      <c r="G400" s="196"/>
      <c r="H400" s="196"/>
      <c r="I400" s="184"/>
      <c r="J400" s="184"/>
      <c r="K400" s="184"/>
      <c r="L400" s="184"/>
      <c r="M400" s="184"/>
      <c r="N400" s="184"/>
      <c r="O400" s="184"/>
      <c r="P400" s="184"/>
      <c r="Q400" s="184"/>
      <c r="R400" s="184"/>
      <c r="S400" s="190"/>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row>
    <row r="401" spans="1:41">
      <c r="A401" s="191"/>
      <c r="B401" s="197" t="s">
        <v>473</v>
      </c>
      <c r="C401" s="212"/>
      <c r="D401" s="211"/>
      <c r="E401" s="211"/>
      <c r="F401" s="210"/>
      <c r="G401" s="196"/>
      <c r="H401" s="196"/>
      <c r="I401" s="184"/>
      <c r="J401" s="184"/>
      <c r="K401" s="184"/>
      <c r="L401" s="184"/>
      <c r="M401" s="184"/>
      <c r="N401" s="184"/>
      <c r="O401" s="184"/>
      <c r="P401" s="184"/>
      <c r="Q401" s="184"/>
      <c r="R401" s="184"/>
      <c r="S401" s="190"/>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row>
    <row r="402" spans="1:41">
      <c r="A402" s="191"/>
      <c r="B402" s="197" t="s">
        <v>472</v>
      </c>
      <c r="C402" s="212"/>
      <c r="D402" s="211"/>
      <c r="E402" s="211"/>
      <c r="F402" s="210"/>
      <c r="G402" s="196"/>
      <c r="H402" s="196"/>
      <c r="I402" s="184"/>
      <c r="J402" s="184"/>
      <c r="K402" s="184"/>
      <c r="L402" s="184"/>
      <c r="M402" s="184"/>
      <c r="N402" s="184"/>
      <c r="O402" s="184"/>
      <c r="P402" s="184"/>
      <c r="Q402" s="184"/>
      <c r="R402" s="184"/>
      <c r="S402" s="190"/>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row>
    <row r="403" spans="1:41">
      <c r="A403" s="191"/>
      <c r="B403" s="197" t="s">
        <v>471</v>
      </c>
      <c r="C403" s="212"/>
      <c r="D403" s="211"/>
      <c r="E403" s="211"/>
      <c r="F403" s="210"/>
      <c r="G403" s="196"/>
      <c r="H403" s="196"/>
      <c r="I403" s="184"/>
      <c r="J403" s="184"/>
      <c r="K403" s="184"/>
      <c r="L403" s="184"/>
      <c r="M403" s="184"/>
      <c r="N403" s="184"/>
      <c r="O403" s="184"/>
      <c r="P403" s="184"/>
      <c r="Q403" s="184"/>
      <c r="R403" s="184"/>
      <c r="S403" s="190"/>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row>
    <row r="404" spans="1:41">
      <c r="A404" s="191"/>
      <c r="B404" s="197" t="s">
        <v>470</v>
      </c>
      <c r="C404" s="212"/>
      <c r="D404" s="211"/>
      <c r="E404" s="211"/>
      <c r="F404" s="210"/>
      <c r="G404" s="196"/>
      <c r="H404" s="196"/>
      <c r="I404" s="184"/>
      <c r="J404" s="184"/>
      <c r="K404" s="184"/>
      <c r="L404" s="184"/>
      <c r="M404" s="184"/>
      <c r="N404" s="184"/>
      <c r="O404" s="184"/>
      <c r="P404" s="184"/>
      <c r="Q404" s="184"/>
      <c r="R404" s="184"/>
      <c r="S404" s="190"/>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row>
    <row r="405" spans="1:41">
      <c r="A405" s="191"/>
      <c r="B405" s="197" t="s">
        <v>469</v>
      </c>
      <c r="C405" s="212"/>
      <c r="D405" s="211"/>
      <c r="E405" s="211"/>
      <c r="F405" s="210"/>
      <c r="G405" s="196"/>
      <c r="H405" s="196"/>
      <c r="I405" s="184"/>
      <c r="J405" s="184"/>
      <c r="K405" s="184"/>
      <c r="L405" s="184"/>
      <c r="M405" s="184"/>
      <c r="N405" s="184"/>
      <c r="O405" s="184"/>
      <c r="P405" s="184"/>
      <c r="Q405" s="184"/>
      <c r="R405" s="184"/>
      <c r="S405" s="190"/>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row>
    <row r="406" spans="1:41">
      <c r="A406" s="191"/>
      <c r="B406" s="197" t="s">
        <v>468</v>
      </c>
      <c r="C406" s="212"/>
      <c r="D406" s="211"/>
      <c r="E406" s="211"/>
      <c r="F406" s="210"/>
      <c r="G406" s="196"/>
      <c r="H406" s="196"/>
      <c r="I406" s="184"/>
      <c r="J406" s="184"/>
      <c r="K406" s="184"/>
      <c r="L406" s="184"/>
      <c r="M406" s="184"/>
      <c r="N406" s="184"/>
      <c r="O406" s="184"/>
      <c r="P406" s="184"/>
      <c r="Q406" s="184"/>
      <c r="R406" s="184"/>
      <c r="S406" s="190"/>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row>
    <row r="407" spans="1:41">
      <c r="A407" s="191"/>
      <c r="B407" s="197" t="s">
        <v>467</v>
      </c>
      <c r="C407" s="212"/>
      <c r="D407" s="211"/>
      <c r="E407" s="211"/>
      <c r="F407" s="210"/>
      <c r="G407" s="196"/>
      <c r="H407" s="196"/>
      <c r="I407" s="184"/>
      <c r="J407" s="184"/>
      <c r="K407" s="184"/>
      <c r="L407" s="184"/>
      <c r="M407" s="184"/>
      <c r="N407" s="184"/>
      <c r="O407" s="184"/>
      <c r="P407" s="184"/>
      <c r="Q407" s="184"/>
      <c r="R407" s="184"/>
      <c r="S407" s="190"/>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row>
    <row r="408" spans="1:41">
      <c r="A408" s="191"/>
      <c r="B408" s="197" t="s">
        <v>466</v>
      </c>
      <c r="C408" s="212"/>
      <c r="D408" s="211"/>
      <c r="E408" s="211"/>
      <c r="F408" s="210"/>
      <c r="G408" s="196"/>
      <c r="H408" s="196"/>
      <c r="I408" s="184"/>
      <c r="J408" s="184"/>
      <c r="K408" s="184"/>
      <c r="L408" s="184"/>
      <c r="M408" s="184"/>
      <c r="N408" s="184"/>
      <c r="O408" s="184"/>
      <c r="P408" s="184"/>
      <c r="Q408" s="184"/>
      <c r="R408" s="184"/>
      <c r="S408" s="190"/>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row>
    <row r="409" spans="1:41">
      <c r="A409" s="191"/>
      <c r="B409" s="197" t="s">
        <v>465</v>
      </c>
      <c r="C409" s="212"/>
      <c r="D409" s="211"/>
      <c r="E409" s="211"/>
      <c r="F409" s="210"/>
      <c r="G409" s="196"/>
      <c r="H409" s="196"/>
      <c r="I409" s="184"/>
      <c r="J409" s="184"/>
      <c r="K409" s="184"/>
      <c r="L409" s="184"/>
      <c r="M409" s="184"/>
      <c r="N409" s="184"/>
      <c r="O409" s="184"/>
      <c r="P409" s="184"/>
      <c r="Q409" s="184"/>
      <c r="R409" s="184"/>
      <c r="S409" s="190"/>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row>
    <row r="410" spans="1:41">
      <c r="A410" s="191"/>
      <c r="B410" s="197" t="s">
        <v>464</v>
      </c>
      <c r="C410" s="212"/>
      <c r="D410" s="211"/>
      <c r="E410" s="211"/>
      <c r="F410" s="210"/>
      <c r="G410" s="196"/>
      <c r="H410" s="196"/>
      <c r="I410" s="184"/>
      <c r="J410" s="184"/>
      <c r="K410" s="184"/>
      <c r="L410" s="184"/>
      <c r="M410" s="184"/>
      <c r="N410" s="184"/>
      <c r="O410" s="184"/>
      <c r="P410" s="184"/>
      <c r="Q410" s="184"/>
      <c r="R410" s="184"/>
      <c r="S410" s="190"/>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row>
    <row r="411" spans="1:41">
      <c r="A411" s="191"/>
      <c r="B411" s="197" t="s">
        <v>463</v>
      </c>
      <c r="C411" s="212"/>
      <c r="D411" s="211"/>
      <c r="E411" s="211"/>
      <c r="F411" s="210"/>
      <c r="G411" s="196"/>
      <c r="H411" s="196"/>
      <c r="I411" s="184"/>
      <c r="J411" s="184"/>
      <c r="K411" s="184"/>
      <c r="L411" s="184"/>
      <c r="M411" s="184"/>
      <c r="N411" s="184"/>
      <c r="O411" s="184"/>
      <c r="P411" s="184"/>
      <c r="Q411" s="184"/>
      <c r="R411" s="184"/>
      <c r="S411" s="190"/>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row>
    <row r="412" spans="1:41">
      <c r="A412" s="191"/>
      <c r="B412" s="197" t="s">
        <v>462</v>
      </c>
      <c r="C412" s="212"/>
      <c r="D412" s="211"/>
      <c r="E412" s="211"/>
      <c r="F412" s="210"/>
      <c r="G412" s="196"/>
      <c r="H412" s="196"/>
      <c r="I412" s="184"/>
      <c r="J412" s="184"/>
      <c r="K412" s="184"/>
      <c r="L412" s="184"/>
      <c r="M412" s="184"/>
      <c r="N412" s="184"/>
      <c r="O412" s="184"/>
      <c r="P412" s="184"/>
      <c r="Q412" s="184"/>
      <c r="R412" s="184"/>
      <c r="S412" s="190"/>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row>
    <row r="413" spans="1:41">
      <c r="A413" s="191"/>
      <c r="B413" s="197" t="s">
        <v>461</v>
      </c>
      <c r="C413" s="212"/>
      <c r="D413" s="211"/>
      <c r="E413" s="211"/>
      <c r="F413" s="210"/>
      <c r="G413" s="196"/>
      <c r="H413" s="196"/>
      <c r="I413" s="184"/>
      <c r="J413" s="184"/>
      <c r="K413" s="184"/>
      <c r="L413" s="184"/>
      <c r="M413" s="184"/>
      <c r="N413" s="184"/>
      <c r="O413" s="184"/>
      <c r="P413" s="184"/>
      <c r="Q413" s="184"/>
      <c r="R413" s="184"/>
      <c r="S413" s="190"/>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row>
    <row r="414" spans="1:41">
      <c r="A414" s="191"/>
      <c r="B414" s="197" t="s">
        <v>460</v>
      </c>
      <c r="C414" s="212"/>
      <c r="D414" s="211"/>
      <c r="E414" s="211"/>
      <c r="F414" s="210"/>
      <c r="G414" s="196"/>
      <c r="H414" s="196"/>
      <c r="I414" s="184"/>
      <c r="J414" s="184"/>
      <c r="K414" s="184"/>
      <c r="L414" s="184"/>
      <c r="M414" s="184"/>
      <c r="N414" s="184"/>
      <c r="O414" s="184"/>
      <c r="P414" s="184"/>
      <c r="Q414" s="184"/>
      <c r="R414" s="184"/>
      <c r="S414" s="190"/>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row>
    <row r="415" spans="1:41">
      <c r="A415" s="191"/>
      <c r="B415" s="197" t="s">
        <v>459</v>
      </c>
      <c r="C415" s="212"/>
      <c r="D415" s="211"/>
      <c r="E415" s="211"/>
      <c r="F415" s="210"/>
      <c r="G415" s="196"/>
      <c r="H415" s="196"/>
      <c r="I415" s="184"/>
      <c r="J415" s="184"/>
      <c r="K415" s="184"/>
      <c r="L415" s="184"/>
      <c r="M415" s="184"/>
      <c r="N415" s="184"/>
      <c r="O415" s="184"/>
      <c r="P415" s="184"/>
      <c r="Q415" s="184"/>
      <c r="R415" s="184"/>
      <c r="S415" s="190"/>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row>
    <row r="416" spans="1:41">
      <c r="A416" s="191"/>
      <c r="B416" s="203"/>
      <c r="C416" s="203"/>
      <c r="D416" s="203"/>
      <c r="E416" s="203"/>
      <c r="F416" s="203"/>
      <c r="G416" s="203"/>
      <c r="H416" s="203"/>
      <c r="I416" s="184"/>
      <c r="J416" s="184"/>
      <c r="K416" s="184"/>
      <c r="L416" s="184"/>
      <c r="M416" s="184"/>
      <c r="N416" s="184"/>
      <c r="O416" s="184"/>
      <c r="P416" s="184"/>
      <c r="Q416" s="184"/>
      <c r="R416" s="184"/>
      <c r="S416" s="190"/>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row>
    <row r="417" spans="1:41">
      <c r="A417" s="191"/>
      <c r="B417" s="204" t="s">
        <v>458</v>
      </c>
      <c r="C417" s="203"/>
      <c r="D417" s="204" t="s">
        <v>457</v>
      </c>
      <c r="E417" s="203"/>
      <c r="F417" s="203"/>
      <c r="G417" s="203"/>
      <c r="H417" s="203"/>
      <c r="I417" s="184"/>
      <c r="J417" s="184"/>
      <c r="K417" s="184"/>
      <c r="L417" s="184"/>
      <c r="M417" s="184"/>
      <c r="N417" s="184"/>
      <c r="O417" s="184"/>
      <c r="P417" s="184"/>
      <c r="Q417" s="184"/>
      <c r="R417" s="184"/>
      <c r="S417" s="190"/>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row>
    <row r="418" spans="1:41">
      <c r="A418" s="191"/>
      <c r="B418" s="207" t="s">
        <v>353</v>
      </c>
      <c r="C418" s="203"/>
      <c r="D418" s="203"/>
      <c r="E418" s="203"/>
      <c r="F418" s="203"/>
      <c r="G418" s="203"/>
      <c r="H418" s="203"/>
      <c r="I418" s="184"/>
      <c r="J418" s="184"/>
      <c r="K418" s="184"/>
      <c r="L418" s="184"/>
      <c r="M418" s="184"/>
      <c r="N418" s="184"/>
      <c r="O418" s="184"/>
      <c r="P418" s="184"/>
      <c r="Q418" s="184"/>
      <c r="R418" s="184"/>
      <c r="S418" s="190"/>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row>
    <row r="419" spans="1:41">
      <c r="A419" s="191"/>
      <c r="B419" s="203"/>
      <c r="C419" s="203"/>
      <c r="D419" s="203"/>
      <c r="E419" s="203"/>
      <c r="F419" s="203"/>
      <c r="G419" s="205"/>
      <c r="H419" s="205"/>
      <c r="I419" s="184"/>
      <c r="J419" s="184"/>
      <c r="K419" s="184"/>
      <c r="L419" s="184"/>
      <c r="M419" s="184"/>
      <c r="N419" s="184"/>
      <c r="O419" s="184"/>
      <c r="P419" s="184"/>
      <c r="Q419" s="184"/>
      <c r="R419" s="184"/>
      <c r="S419" s="190"/>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row>
    <row r="420" spans="1:41">
      <c r="A420" s="191"/>
      <c r="B420" s="202" t="s">
        <v>299</v>
      </c>
      <c r="C420" s="2567" t="s">
        <v>84</v>
      </c>
      <c r="D420" s="2568"/>
      <c r="E420" s="2568"/>
      <c r="F420" s="2569"/>
      <c r="G420" s="201" t="s">
        <v>20</v>
      </c>
      <c r="H420" s="201" t="s">
        <v>20</v>
      </c>
      <c r="I420" s="184"/>
      <c r="J420" s="184"/>
      <c r="K420" s="184"/>
      <c r="L420" s="184"/>
      <c r="M420" s="184"/>
      <c r="N420" s="184"/>
      <c r="O420" s="184"/>
      <c r="P420" s="184"/>
      <c r="Q420" s="184"/>
      <c r="R420" s="184"/>
      <c r="S420" s="190"/>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row>
    <row r="421" spans="1:41">
      <c r="A421" s="191"/>
      <c r="B421" s="197" t="s">
        <v>456</v>
      </c>
      <c r="C421" s="2581"/>
      <c r="D421" s="2582"/>
      <c r="E421" s="2582"/>
      <c r="F421" s="2583"/>
      <c r="G421" s="196"/>
      <c r="H421" s="196"/>
      <c r="I421" s="184"/>
      <c r="J421" s="184"/>
      <c r="K421" s="184"/>
      <c r="L421" s="184"/>
      <c r="M421" s="184"/>
      <c r="N421" s="184"/>
      <c r="O421" s="184"/>
      <c r="P421" s="184"/>
      <c r="Q421" s="184"/>
      <c r="R421" s="184"/>
      <c r="S421" s="190"/>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row>
    <row r="422" spans="1:41">
      <c r="A422" s="191"/>
      <c r="B422" s="197" t="s">
        <v>455</v>
      </c>
      <c r="C422" s="2581"/>
      <c r="D422" s="2582"/>
      <c r="E422" s="2582"/>
      <c r="F422" s="2583"/>
      <c r="G422" s="196"/>
      <c r="H422" s="196"/>
      <c r="I422" s="184"/>
      <c r="J422" s="184"/>
      <c r="K422" s="184"/>
      <c r="L422" s="184"/>
      <c r="M422" s="184"/>
      <c r="N422" s="184"/>
      <c r="O422" s="184"/>
      <c r="P422" s="184"/>
      <c r="Q422" s="184"/>
      <c r="R422" s="184"/>
      <c r="S422" s="190"/>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row>
    <row r="423" spans="1:41">
      <c r="A423" s="191"/>
      <c r="B423" s="197" t="s">
        <v>454</v>
      </c>
      <c r="C423" s="2581"/>
      <c r="D423" s="2582"/>
      <c r="E423" s="2582"/>
      <c r="F423" s="2583"/>
      <c r="G423" s="196"/>
      <c r="H423" s="196"/>
      <c r="I423" s="184"/>
      <c r="J423" s="184"/>
      <c r="K423" s="184"/>
      <c r="L423" s="184"/>
      <c r="M423" s="184"/>
      <c r="N423" s="184"/>
      <c r="O423" s="184"/>
      <c r="P423" s="184"/>
      <c r="Q423" s="184"/>
      <c r="R423" s="184"/>
      <c r="S423" s="190"/>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row>
    <row r="424" spans="1:41">
      <c r="A424" s="191"/>
      <c r="B424" s="197" t="s">
        <v>453</v>
      </c>
      <c r="C424" s="2581"/>
      <c r="D424" s="2582"/>
      <c r="E424" s="2582"/>
      <c r="F424" s="2583"/>
      <c r="G424" s="196"/>
      <c r="H424" s="196"/>
      <c r="I424" s="184"/>
      <c r="J424" s="184"/>
      <c r="K424" s="184"/>
      <c r="L424" s="184"/>
      <c r="M424" s="184"/>
      <c r="N424" s="184"/>
      <c r="O424" s="184"/>
      <c r="P424" s="184"/>
      <c r="Q424" s="184"/>
      <c r="R424" s="184"/>
      <c r="S424" s="190"/>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row>
    <row r="425" spans="1:41">
      <c r="A425" s="191"/>
      <c r="B425" s="197" t="s">
        <v>452</v>
      </c>
      <c r="C425" s="2581"/>
      <c r="D425" s="2582"/>
      <c r="E425" s="2582"/>
      <c r="F425" s="2583"/>
      <c r="G425" s="196"/>
      <c r="H425" s="196"/>
      <c r="I425" s="184"/>
      <c r="J425" s="184"/>
      <c r="K425" s="184"/>
      <c r="L425" s="184"/>
      <c r="M425" s="184"/>
      <c r="N425" s="184"/>
      <c r="O425" s="184"/>
      <c r="P425" s="184"/>
      <c r="Q425" s="184"/>
      <c r="R425" s="184"/>
      <c r="S425" s="190"/>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row>
    <row r="426" spans="1:41">
      <c r="A426" s="191"/>
      <c r="B426" s="197" t="s">
        <v>451</v>
      </c>
      <c r="C426" s="2581"/>
      <c r="D426" s="2582"/>
      <c r="E426" s="2582"/>
      <c r="F426" s="2583"/>
      <c r="G426" s="196"/>
      <c r="H426" s="196"/>
      <c r="I426" s="184"/>
      <c r="J426" s="184"/>
      <c r="K426" s="184"/>
      <c r="L426" s="184"/>
      <c r="M426" s="184"/>
      <c r="N426" s="184"/>
      <c r="O426" s="184"/>
      <c r="P426" s="184"/>
      <c r="Q426" s="184"/>
      <c r="R426" s="184"/>
      <c r="S426" s="190"/>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row>
    <row r="427" spans="1:41">
      <c r="A427" s="191"/>
      <c r="B427" s="197" t="s">
        <v>450</v>
      </c>
      <c r="C427" s="2581"/>
      <c r="D427" s="2582"/>
      <c r="E427" s="2582"/>
      <c r="F427" s="2583"/>
      <c r="G427" s="196"/>
      <c r="H427" s="196"/>
      <c r="I427" s="184"/>
      <c r="J427" s="184"/>
      <c r="K427" s="184"/>
      <c r="L427" s="184"/>
      <c r="M427" s="184"/>
      <c r="N427" s="184"/>
      <c r="O427" s="184"/>
      <c r="P427" s="184"/>
      <c r="Q427" s="184"/>
      <c r="R427" s="184"/>
      <c r="S427" s="190"/>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row>
    <row r="428" spans="1:41">
      <c r="A428" s="191"/>
      <c r="B428" s="197" t="s">
        <v>449</v>
      </c>
      <c r="C428" s="2581"/>
      <c r="D428" s="2582"/>
      <c r="E428" s="2582"/>
      <c r="F428" s="2583"/>
      <c r="G428" s="196"/>
      <c r="H428" s="196"/>
      <c r="I428" s="184"/>
      <c r="J428" s="184"/>
      <c r="K428" s="184"/>
      <c r="L428" s="184"/>
      <c r="M428" s="184"/>
      <c r="N428" s="184"/>
      <c r="O428" s="184"/>
      <c r="P428" s="184"/>
      <c r="Q428" s="184"/>
      <c r="R428" s="184"/>
      <c r="S428" s="190"/>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row>
    <row r="429" spans="1:41">
      <c r="A429" s="191"/>
      <c r="B429" s="197" t="s">
        <v>448</v>
      </c>
      <c r="C429" s="2581"/>
      <c r="D429" s="2582"/>
      <c r="E429" s="2582"/>
      <c r="F429" s="2583"/>
      <c r="G429" s="196"/>
      <c r="H429" s="196"/>
      <c r="I429" s="184"/>
      <c r="J429" s="184"/>
      <c r="K429" s="184"/>
      <c r="L429" s="184"/>
      <c r="M429" s="184"/>
      <c r="N429" s="184"/>
      <c r="O429" s="184"/>
      <c r="P429" s="184"/>
      <c r="Q429" s="184"/>
      <c r="R429" s="184"/>
      <c r="S429" s="190"/>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row>
    <row r="430" spans="1:41">
      <c r="A430" s="191"/>
      <c r="B430" s="197" t="s">
        <v>447</v>
      </c>
      <c r="C430" s="212"/>
      <c r="D430" s="211"/>
      <c r="E430" s="211"/>
      <c r="F430" s="210"/>
      <c r="G430" s="196"/>
      <c r="H430" s="196"/>
      <c r="I430" s="184"/>
      <c r="J430" s="184"/>
      <c r="K430" s="184"/>
      <c r="L430" s="184"/>
      <c r="M430" s="184"/>
      <c r="N430" s="184"/>
      <c r="O430" s="184"/>
      <c r="P430" s="184"/>
      <c r="Q430" s="184"/>
      <c r="R430" s="184"/>
      <c r="S430" s="190"/>
      <c r="T430" s="184"/>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row>
    <row r="431" spans="1:41">
      <c r="A431" s="191"/>
      <c r="B431" s="197" t="s">
        <v>446</v>
      </c>
      <c r="C431" s="212"/>
      <c r="D431" s="211"/>
      <c r="E431" s="211"/>
      <c r="F431" s="210"/>
      <c r="G431" s="196"/>
      <c r="H431" s="196"/>
      <c r="I431" s="184"/>
      <c r="J431" s="184"/>
      <c r="K431" s="184"/>
      <c r="L431" s="184"/>
      <c r="M431" s="184"/>
      <c r="N431" s="184"/>
      <c r="O431" s="184"/>
      <c r="P431" s="184"/>
      <c r="Q431" s="184"/>
      <c r="R431" s="184"/>
      <c r="S431" s="190"/>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row>
    <row r="432" spans="1:41">
      <c r="A432" s="191"/>
      <c r="B432" s="197" t="s">
        <v>445</v>
      </c>
      <c r="C432" s="212"/>
      <c r="D432" s="211"/>
      <c r="E432" s="211"/>
      <c r="F432" s="210"/>
      <c r="G432" s="196"/>
      <c r="H432" s="196"/>
      <c r="I432" s="184"/>
      <c r="J432" s="184"/>
      <c r="K432" s="184"/>
      <c r="L432" s="184"/>
      <c r="M432" s="184"/>
      <c r="N432" s="184"/>
      <c r="O432" s="184"/>
      <c r="P432" s="184"/>
      <c r="Q432" s="184"/>
      <c r="R432" s="184"/>
      <c r="S432" s="190"/>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row>
    <row r="433" spans="1:41">
      <c r="A433" s="191"/>
      <c r="B433" s="197" t="s">
        <v>444</v>
      </c>
      <c r="C433" s="212"/>
      <c r="D433" s="211"/>
      <c r="E433" s="211"/>
      <c r="F433" s="210"/>
      <c r="G433" s="196"/>
      <c r="H433" s="196"/>
      <c r="I433" s="184"/>
      <c r="J433" s="184"/>
      <c r="K433" s="184"/>
      <c r="L433" s="184"/>
      <c r="M433" s="184"/>
      <c r="N433" s="184"/>
      <c r="O433" s="184"/>
      <c r="P433" s="184"/>
      <c r="Q433" s="184"/>
      <c r="R433" s="184"/>
      <c r="S433" s="190"/>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row>
    <row r="434" spans="1:41">
      <c r="A434" s="191"/>
      <c r="B434" s="197" t="s">
        <v>443</v>
      </c>
      <c r="C434" s="212"/>
      <c r="D434" s="211"/>
      <c r="E434" s="211"/>
      <c r="F434" s="210"/>
      <c r="G434" s="196"/>
      <c r="H434" s="196"/>
      <c r="I434" s="184"/>
      <c r="J434" s="184"/>
      <c r="K434" s="184"/>
      <c r="L434" s="184"/>
      <c r="M434" s="184"/>
      <c r="N434" s="184"/>
      <c r="O434" s="184"/>
      <c r="P434" s="184"/>
      <c r="Q434" s="184"/>
      <c r="R434" s="184"/>
      <c r="S434" s="190"/>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row>
    <row r="435" spans="1:41">
      <c r="A435" s="191"/>
      <c r="B435" s="197" t="s">
        <v>442</v>
      </c>
      <c r="C435" s="212"/>
      <c r="D435" s="211"/>
      <c r="E435" s="211"/>
      <c r="F435" s="210"/>
      <c r="G435" s="196"/>
      <c r="H435" s="196"/>
      <c r="I435" s="184"/>
      <c r="J435" s="184"/>
      <c r="K435" s="184"/>
      <c r="L435" s="184"/>
      <c r="M435" s="184"/>
      <c r="N435" s="184"/>
      <c r="O435" s="184"/>
      <c r="P435" s="184"/>
      <c r="Q435" s="184"/>
      <c r="R435" s="184"/>
      <c r="S435" s="190"/>
      <c r="T435" s="184"/>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row>
    <row r="436" spans="1:41">
      <c r="A436" s="191"/>
      <c r="B436" s="197" t="s">
        <v>441</v>
      </c>
      <c r="C436" s="212"/>
      <c r="D436" s="211"/>
      <c r="E436" s="211"/>
      <c r="F436" s="210"/>
      <c r="G436" s="196"/>
      <c r="H436" s="196"/>
      <c r="I436" s="184"/>
      <c r="J436" s="184"/>
      <c r="K436" s="184"/>
      <c r="L436" s="184"/>
      <c r="M436" s="184"/>
      <c r="N436" s="184"/>
      <c r="O436" s="184"/>
      <c r="P436" s="184"/>
      <c r="Q436" s="184"/>
      <c r="R436" s="184"/>
      <c r="S436" s="190"/>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row>
    <row r="437" spans="1:41">
      <c r="A437" s="191"/>
      <c r="B437" s="197" t="s">
        <v>440</v>
      </c>
      <c r="C437" s="212"/>
      <c r="D437" s="211"/>
      <c r="E437" s="211"/>
      <c r="F437" s="210"/>
      <c r="G437" s="196"/>
      <c r="H437" s="196"/>
      <c r="I437" s="184"/>
      <c r="J437" s="184"/>
      <c r="K437" s="184"/>
      <c r="L437" s="184"/>
      <c r="M437" s="184"/>
      <c r="N437" s="184"/>
      <c r="O437" s="184"/>
      <c r="P437" s="184"/>
      <c r="Q437" s="184"/>
      <c r="R437" s="184"/>
      <c r="S437" s="190"/>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row>
    <row r="438" spans="1:41">
      <c r="A438" s="191"/>
      <c r="B438" s="197" t="s">
        <v>439</v>
      </c>
      <c r="C438" s="212"/>
      <c r="D438" s="211"/>
      <c r="E438" s="211"/>
      <c r="F438" s="210"/>
      <c r="G438" s="196"/>
      <c r="H438" s="196"/>
      <c r="I438" s="184"/>
      <c r="J438" s="184"/>
      <c r="K438" s="184"/>
      <c r="L438" s="184"/>
      <c r="M438" s="184"/>
      <c r="N438" s="184"/>
      <c r="O438" s="184"/>
      <c r="P438" s="184"/>
      <c r="Q438" s="184"/>
      <c r="R438" s="184"/>
      <c r="S438" s="190"/>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row>
    <row r="439" spans="1:41">
      <c r="A439" s="191"/>
      <c r="B439" s="197" t="s">
        <v>438</v>
      </c>
      <c r="C439" s="212"/>
      <c r="D439" s="211"/>
      <c r="E439" s="211"/>
      <c r="F439" s="210"/>
      <c r="G439" s="196"/>
      <c r="H439" s="196"/>
      <c r="I439" s="184"/>
      <c r="J439" s="184"/>
      <c r="K439" s="184"/>
      <c r="L439" s="184"/>
      <c r="M439" s="184"/>
      <c r="N439" s="184"/>
      <c r="O439" s="184"/>
      <c r="P439" s="184"/>
      <c r="Q439" s="184"/>
      <c r="R439" s="184"/>
      <c r="S439" s="190"/>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row>
    <row r="440" spans="1:41">
      <c r="A440" s="191"/>
      <c r="B440" s="197" t="s">
        <v>437</v>
      </c>
      <c r="C440" s="212"/>
      <c r="D440" s="211"/>
      <c r="E440" s="211"/>
      <c r="F440" s="210"/>
      <c r="G440" s="196"/>
      <c r="H440" s="196"/>
      <c r="I440" s="184"/>
      <c r="J440" s="184"/>
      <c r="K440" s="184"/>
      <c r="L440" s="184"/>
      <c r="M440" s="184"/>
      <c r="N440" s="184"/>
      <c r="O440" s="184"/>
      <c r="P440" s="184"/>
      <c r="Q440" s="184"/>
      <c r="R440" s="184"/>
      <c r="S440" s="190"/>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row>
    <row r="441" spans="1:41">
      <c r="A441" s="191"/>
      <c r="B441" s="197" t="s">
        <v>436</v>
      </c>
      <c r="C441" s="212"/>
      <c r="D441" s="211"/>
      <c r="E441" s="211"/>
      <c r="F441" s="210"/>
      <c r="G441" s="196"/>
      <c r="H441" s="196"/>
      <c r="I441" s="184"/>
      <c r="J441" s="184"/>
      <c r="K441" s="184"/>
      <c r="L441" s="184"/>
      <c r="M441" s="184"/>
      <c r="N441" s="184"/>
      <c r="O441" s="184"/>
      <c r="P441" s="184"/>
      <c r="Q441" s="184"/>
      <c r="R441" s="184"/>
      <c r="S441" s="190"/>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row>
    <row r="442" spans="1:41">
      <c r="A442" s="191"/>
      <c r="B442" s="197" t="s">
        <v>435</v>
      </c>
      <c r="C442" s="212"/>
      <c r="D442" s="211"/>
      <c r="E442" s="211"/>
      <c r="F442" s="210"/>
      <c r="G442" s="196"/>
      <c r="H442" s="196"/>
      <c r="I442" s="184"/>
      <c r="J442" s="184"/>
      <c r="K442" s="184"/>
      <c r="L442" s="184"/>
      <c r="M442" s="184"/>
      <c r="N442" s="184"/>
      <c r="O442" s="184"/>
      <c r="P442" s="184"/>
      <c r="Q442" s="184"/>
      <c r="R442" s="184"/>
      <c r="S442" s="190"/>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row>
    <row r="443" spans="1:41">
      <c r="A443" s="191"/>
      <c r="B443" s="197" t="s">
        <v>434</v>
      </c>
      <c r="C443" s="212"/>
      <c r="D443" s="211"/>
      <c r="E443" s="211"/>
      <c r="F443" s="210"/>
      <c r="G443" s="196"/>
      <c r="H443" s="196"/>
      <c r="I443" s="184"/>
      <c r="J443" s="184"/>
      <c r="K443" s="184"/>
      <c r="L443" s="184"/>
      <c r="M443" s="184"/>
      <c r="N443" s="184"/>
      <c r="O443" s="184"/>
      <c r="P443" s="184"/>
      <c r="Q443" s="184"/>
      <c r="R443" s="184"/>
      <c r="S443" s="190"/>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row>
    <row r="444" spans="1:41">
      <c r="A444" s="191"/>
      <c r="B444" s="197" t="s">
        <v>433</v>
      </c>
      <c r="C444" s="212"/>
      <c r="D444" s="211"/>
      <c r="E444" s="211"/>
      <c r="F444" s="210"/>
      <c r="G444" s="196"/>
      <c r="H444" s="196"/>
      <c r="I444" s="184"/>
      <c r="J444" s="184"/>
      <c r="K444" s="184"/>
      <c r="L444" s="184"/>
      <c r="M444" s="184"/>
      <c r="N444" s="184"/>
      <c r="O444" s="184"/>
      <c r="P444" s="184"/>
      <c r="Q444" s="184"/>
      <c r="R444" s="184"/>
      <c r="S444" s="190"/>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row>
    <row r="445" spans="1:41">
      <c r="A445" s="191"/>
      <c r="B445" s="197" t="s">
        <v>432</v>
      </c>
      <c r="C445" s="212"/>
      <c r="D445" s="211"/>
      <c r="E445" s="211"/>
      <c r="F445" s="210"/>
      <c r="G445" s="196"/>
      <c r="H445" s="196"/>
      <c r="I445" s="184"/>
      <c r="J445" s="184"/>
      <c r="K445" s="184"/>
      <c r="L445" s="184"/>
      <c r="M445" s="184"/>
      <c r="N445" s="184"/>
      <c r="O445" s="184"/>
      <c r="P445" s="184"/>
      <c r="Q445" s="184"/>
      <c r="R445" s="184"/>
      <c r="S445" s="190"/>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row>
    <row r="446" spans="1:41">
      <c r="A446" s="191"/>
      <c r="B446" s="197" t="s">
        <v>431</v>
      </c>
      <c r="C446" s="212"/>
      <c r="D446" s="211"/>
      <c r="E446" s="211"/>
      <c r="F446" s="210"/>
      <c r="G446" s="196"/>
      <c r="H446" s="196"/>
      <c r="I446" s="184"/>
      <c r="J446" s="184"/>
      <c r="K446" s="184"/>
      <c r="L446" s="184"/>
      <c r="M446" s="184"/>
      <c r="N446" s="184"/>
      <c r="O446" s="184"/>
      <c r="P446" s="184"/>
      <c r="Q446" s="184"/>
      <c r="R446" s="184"/>
      <c r="S446" s="190"/>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row>
    <row r="447" spans="1:41">
      <c r="A447" s="191"/>
      <c r="B447" s="197" t="s">
        <v>430</v>
      </c>
      <c r="C447" s="212"/>
      <c r="D447" s="211"/>
      <c r="E447" s="211"/>
      <c r="F447" s="210"/>
      <c r="G447" s="196"/>
      <c r="H447" s="196"/>
      <c r="I447" s="184"/>
      <c r="J447" s="184"/>
      <c r="K447" s="184"/>
      <c r="L447" s="184"/>
      <c r="M447" s="184"/>
      <c r="N447" s="184"/>
      <c r="O447" s="184"/>
      <c r="P447" s="184"/>
      <c r="Q447" s="184"/>
      <c r="R447" s="184"/>
      <c r="S447" s="190"/>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row>
    <row r="448" spans="1:41">
      <c r="A448" s="191"/>
      <c r="B448" s="197" t="s">
        <v>429</v>
      </c>
      <c r="C448" s="212"/>
      <c r="D448" s="211"/>
      <c r="E448" s="211"/>
      <c r="F448" s="210"/>
      <c r="G448" s="196"/>
      <c r="H448" s="196"/>
      <c r="I448" s="184"/>
      <c r="J448" s="184"/>
      <c r="K448" s="184"/>
      <c r="L448" s="184"/>
      <c r="M448" s="184"/>
      <c r="N448" s="184"/>
      <c r="O448" s="184"/>
      <c r="P448" s="184"/>
      <c r="Q448" s="184"/>
      <c r="R448" s="184"/>
      <c r="S448" s="190"/>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row>
    <row r="449" spans="1:41">
      <c r="A449" s="191"/>
      <c r="B449" s="197" t="s">
        <v>428</v>
      </c>
      <c r="C449" s="212"/>
      <c r="D449" s="211"/>
      <c r="E449" s="211"/>
      <c r="F449" s="210"/>
      <c r="G449" s="196"/>
      <c r="H449" s="196"/>
      <c r="I449" s="184"/>
      <c r="J449" s="184"/>
      <c r="K449" s="184"/>
      <c r="L449" s="184"/>
      <c r="M449" s="184"/>
      <c r="N449" s="184"/>
      <c r="O449" s="184"/>
      <c r="P449" s="184"/>
      <c r="Q449" s="184"/>
      <c r="R449" s="184"/>
      <c r="S449" s="190"/>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row>
    <row r="450" spans="1:41">
      <c r="A450" s="191"/>
      <c r="B450" s="197" t="s">
        <v>427</v>
      </c>
      <c r="C450" s="212"/>
      <c r="D450" s="211"/>
      <c r="E450" s="211"/>
      <c r="F450" s="210"/>
      <c r="G450" s="196"/>
      <c r="H450" s="196"/>
      <c r="I450" s="184"/>
      <c r="J450" s="184"/>
      <c r="K450" s="184"/>
      <c r="L450" s="184"/>
      <c r="M450" s="184"/>
      <c r="N450" s="184"/>
      <c r="O450" s="184"/>
      <c r="P450" s="184"/>
      <c r="Q450" s="184"/>
      <c r="R450" s="184"/>
      <c r="S450" s="190"/>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row>
    <row r="451" spans="1:41">
      <c r="A451" s="191"/>
      <c r="B451" s="197" t="s">
        <v>426</v>
      </c>
      <c r="C451" s="212"/>
      <c r="D451" s="211"/>
      <c r="E451" s="211"/>
      <c r="F451" s="210"/>
      <c r="G451" s="196"/>
      <c r="H451" s="196"/>
      <c r="I451" s="184"/>
      <c r="J451" s="184"/>
      <c r="K451" s="184"/>
      <c r="L451" s="184"/>
      <c r="M451" s="184"/>
      <c r="N451" s="184"/>
      <c r="O451" s="184"/>
      <c r="P451" s="184"/>
      <c r="Q451" s="184"/>
      <c r="R451" s="184"/>
      <c r="S451" s="190"/>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row>
    <row r="452" spans="1:41">
      <c r="A452" s="191"/>
      <c r="B452" s="197" t="s">
        <v>425</v>
      </c>
      <c r="C452" s="2581"/>
      <c r="D452" s="2582"/>
      <c r="E452" s="2582"/>
      <c r="F452" s="2583"/>
      <c r="G452" s="196"/>
      <c r="H452" s="196"/>
      <c r="I452" s="184"/>
      <c r="J452" s="184"/>
      <c r="K452" s="184"/>
      <c r="L452" s="184"/>
      <c r="M452" s="184"/>
      <c r="N452" s="184"/>
      <c r="O452" s="184"/>
      <c r="P452" s="184"/>
      <c r="Q452" s="184"/>
      <c r="R452" s="184"/>
      <c r="S452" s="190"/>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row>
    <row r="453" spans="1:41">
      <c r="A453" s="191"/>
      <c r="B453" s="197" t="s">
        <v>424</v>
      </c>
      <c r="C453" s="2581"/>
      <c r="D453" s="2582"/>
      <c r="E453" s="2582"/>
      <c r="F453" s="2583"/>
      <c r="G453" s="196"/>
      <c r="H453" s="196"/>
      <c r="I453" s="184"/>
      <c r="J453" s="184"/>
      <c r="K453" s="184"/>
      <c r="L453" s="184"/>
      <c r="M453" s="184"/>
      <c r="N453" s="184"/>
      <c r="O453" s="184"/>
      <c r="P453" s="184"/>
      <c r="Q453" s="184"/>
      <c r="R453" s="184"/>
      <c r="S453" s="190"/>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row>
    <row r="454" spans="1:41">
      <c r="A454" s="191"/>
      <c r="B454" s="197" t="s">
        <v>423</v>
      </c>
      <c r="C454" s="2581"/>
      <c r="D454" s="2582"/>
      <c r="E454" s="2582"/>
      <c r="F454" s="2583"/>
      <c r="G454" s="196"/>
      <c r="H454" s="196"/>
      <c r="I454" s="184"/>
      <c r="J454" s="184"/>
      <c r="K454" s="184"/>
      <c r="L454" s="184"/>
      <c r="M454" s="184"/>
      <c r="N454" s="184"/>
      <c r="O454" s="184"/>
      <c r="P454" s="184"/>
      <c r="Q454" s="184"/>
      <c r="R454" s="184"/>
      <c r="S454" s="190"/>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row>
    <row r="455" spans="1:41">
      <c r="A455" s="191"/>
      <c r="B455" s="197" t="s">
        <v>422</v>
      </c>
      <c r="C455" s="2581"/>
      <c r="D455" s="2582"/>
      <c r="E455" s="2582"/>
      <c r="F455" s="2583"/>
      <c r="G455" s="196"/>
      <c r="H455" s="196"/>
      <c r="I455" s="184"/>
      <c r="J455" s="184"/>
      <c r="K455" s="184"/>
      <c r="L455" s="184"/>
      <c r="M455" s="184"/>
      <c r="N455" s="184"/>
      <c r="O455" s="184"/>
      <c r="P455" s="184"/>
      <c r="Q455" s="184"/>
      <c r="R455" s="184"/>
      <c r="S455" s="190"/>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row>
    <row r="456" spans="1:41">
      <c r="A456" s="191"/>
      <c r="B456" s="197" t="s">
        <v>421</v>
      </c>
      <c r="C456" s="2581"/>
      <c r="D456" s="2582"/>
      <c r="E456" s="2582"/>
      <c r="F456" s="2583"/>
      <c r="G456" s="196"/>
      <c r="H456" s="196"/>
      <c r="I456" s="184"/>
      <c r="J456" s="184"/>
      <c r="K456" s="184"/>
      <c r="L456" s="184"/>
      <c r="M456" s="184"/>
      <c r="N456" s="184"/>
      <c r="O456" s="184"/>
      <c r="P456" s="184"/>
      <c r="Q456" s="184"/>
      <c r="R456" s="184"/>
      <c r="S456" s="190"/>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row>
    <row r="457" spans="1:41">
      <c r="A457" s="191"/>
      <c r="B457" s="197" t="s">
        <v>420</v>
      </c>
      <c r="C457" s="2581"/>
      <c r="D457" s="2582"/>
      <c r="E457" s="2582"/>
      <c r="F457" s="2583"/>
      <c r="G457" s="196"/>
      <c r="H457" s="196"/>
      <c r="I457" s="184"/>
      <c r="J457" s="184"/>
      <c r="K457" s="184"/>
      <c r="L457" s="184"/>
      <c r="M457" s="184"/>
      <c r="N457" s="184"/>
      <c r="O457" s="184"/>
      <c r="P457" s="184"/>
      <c r="Q457" s="184"/>
      <c r="R457" s="184"/>
      <c r="S457" s="190"/>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row>
    <row r="458" spans="1:41">
      <c r="A458" s="191"/>
      <c r="B458" s="197" t="s">
        <v>419</v>
      </c>
      <c r="C458" s="212"/>
      <c r="D458" s="211"/>
      <c r="E458" s="211"/>
      <c r="F458" s="210"/>
      <c r="G458" s="196"/>
      <c r="H458" s="196"/>
      <c r="I458" s="184"/>
      <c r="J458" s="184"/>
      <c r="K458" s="184"/>
      <c r="L458" s="184"/>
      <c r="M458" s="184"/>
      <c r="N458" s="184"/>
      <c r="O458" s="184"/>
      <c r="P458" s="184"/>
      <c r="Q458" s="184"/>
      <c r="R458" s="184"/>
      <c r="S458" s="190"/>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row>
    <row r="459" spans="1:41">
      <c r="A459" s="191"/>
      <c r="B459" s="197" t="s">
        <v>418</v>
      </c>
      <c r="C459" s="212"/>
      <c r="D459" s="211"/>
      <c r="E459" s="211"/>
      <c r="F459" s="210"/>
      <c r="G459" s="196"/>
      <c r="H459" s="196"/>
      <c r="I459" s="184"/>
      <c r="J459" s="184"/>
      <c r="K459" s="184"/>
      <c r="L459" s="184"/>
      <c r="M459" s="184"/>
      <c r="N459" s="184"/>
      <c r="O459" s="184"/>
      <c r="P459" s="184"/>
      <c r="Q459" s="184"/>
      <c r="R459" s="184"/>
      <c r="S459" s="190"/>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row>
    <row r="460" spans="1:41">
      <c r="A460" s="191"/>
      <c r="B460" s="197" t="s">
        <v>417</v>
      </c>
      <c r="C460" s="212"/>
      <c r="D460" s="211"/>
      <c r="E460" s="211"/>
      <c r="F460" s="210"/>
      <c r="G460" s="196"/>
      <c r="H460" s="196"/>
      <c r="I460" s="184"/>
      <c r="J460" s="184"/>
      <c r="K460" s="184"/>
      <c r="L460" s="184"/>
      <c r="M460" s="184"/>
      <c r="N460" s="184"/>
      <c r="O460" s="184"/>
      <c r="P460" s="184"/>
      <c r="Q460" s="184"/>
      <c r="R460" s="184"/>
      <c r="S460" s="190"/>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row>
    <row r="461" spans="1:41">
      <c r="A461" s="191"/>
      <c r="B461" s="197" t="s">
        <v>416</v>
      </c>
      <c r="C461" s="212"/>
      <c r="D461" s="211"/>
      <c r="E461" s="211"/>
      <c r="F461" s="210"/>
      <c r="G461" s="196"/>
      <c r="H461" s="196"/>
      <c r="I461" s="184"/>
      <c r="J461" s="184"/>
      <c r="K461" s="184"/>
      <c r="L461" s="184"/>
      <c r="M461" s="184"/>
      <c r="N461" s="184"/>
      <c r="O461" s="184"/>
      <c r="P461" s="184"/>
      <c r="Q461" s="184"/>
      <c r="R461" s="184"/>
      <c r="S461" s="190"/>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row>
    <row r="462" spans="1:41">
      <c r="A462" s="191"/>
      <c r="B462" s="197" t="s">
        <v>415</v>
      </c>
      <c r="C462" s="212"/>
      <c r="D462" s="211"/>
      <c r="E462" s="211"/>
      <c r="F462" s="210"/>
      <c r="G462" s="196"/>
      <c r="H462" s="196"/>
      <c r="I462" s="184"/>
      <c r="J462" s="184"/>
      <c r="K462" s="184"/>
      <c r="L462" s="184"/>
      <c r="M462" s="184"/>
      <c r="N462" s="184"/>
      <c r="O462" s="184"/>
      <c r="P462" s="184"/>
      <c r="Q462" s="184"/>
      <c r="R462" s="184"/>
      <c r="S462" s="190"/>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row>
    <row r="463" spans="1:41">
      <c r="A463" s="191"/>
      <c r="B463" s="197" t="s">
        <v>414</v>
      </c>
      <c r="C463" s="212"/>
      <c r="D463" s="211"/>
      <c r="E463" s="211"/>
      <c r="F463" s="210"/>
      <c r="G463" s="196"/>
      <c r="H463" s="196"/>
      <c r="I463" s="184"/>
      <c r="J463" s="184"/>
      <c r="K463" s="184"/>
      <c r="L463" s="184"/>
      <c r="M463" s="184"/>
      <c r="N463" s="184"/>
      <c r="O463" s="184"/>
      <c r="P463" s="184"/>
      <c r="Q463" s="184"/>
      <c r="R463" s="184"/>
      <c r="S463" s="190"/>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row>
    <row r="464" spans="1:41">
      <c r="A464" s="191"/>
      <c r="B464" s="197" t="s">
        <v>413</v>
      </c>
      <c r="C464" s="212"/>
      <c r="D464" s="211"/>
      <c r="E464" s="211"/>
      <c r="F464" s="210"/>
      <c r="G464" s="196"/>
      <c r="H464" s="196"/>
      <c r="I464" s="184"/>
      <c r="J464" s="184"/>
      <c r="K464" s="184"/>
      <c r="L464" s="184"/>
      <c r="M464" s="184"/>
      <c r="N464" s="184"/>
      <c r="O464" s="184"/>
      <c r="P464" s="184"/>
      <c r="Q464" s="184"/>
      <c r="R464" s="184"/>
      <c r="S464" s="190"/>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row>
    <row r="465" spans="1:41">
      <c r="A465" s="191"/>
      <c r="B465" s="197" t="s">
        <v>412</v>
      </c>
      <c r="C465" s="212"/>
      <c r="D465" s="211"/>
      <c r="E465" s="211"/>
      <c r="F465" s="210"/>
      <c r="G465" s="196"/>
      <c r="H465" s="196"/>
      <c r="I465" s="184"/>
      <c r="J465" s="184"/>
      <c r="K465" s="184"/>
      <c r="L465" s="184"/>
      <c r="M465" s="184"/>
      <c r="N465" s="184"/>
      <c r="O465" s="184"/>
      <c r="P465" s="184"/>
      <c r="Q465" s="184"/>
      <c r="R465" s="184"/>
      <c r="S465" s="190"/>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row>
    <row r="466" spans="1:41">
      <c r="A466" s="191"/>
      <c r="B466" s="197" t="s">
        <v>411</v>
      </c>
      <c r="C466" s="2581"/>
      <c r="D466" s="2582"/>
      <c r="E466" s="2582"/>
      <c r="F466" s="2583"/>
      <c r="G466" s="196"/>
      <c r="H466" s="196"/>
      <c r="I466" s="184"/>
      <c r="J466" s="184"/>
      <c r="K466" s="184"/>
      <c r="L466" s="184"/>
      <c r="M466" s="184"/>
      <c r="N466" s="184"/>
      <c r="O466" s="184"/>
      <c r="P466" s="184"/>
      <c r="Q466" s="184"/>
      <c r="R466" s="184"/>
      <c r="S466" s="190"/>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row>
    <row r="467" spans="1:41">
      <c r="A467" s="191"/>
      <c r="B467" s="197" t="s">
        <v>410</v>
      </c>
      <c r="C467" s="2581"/>
      <c r="D467" s="2582"/>
      <c r="E467" s="2582"/>
      <c r="F467" s="2583"/>
      <c r="G467" s="196"/>
      <c r="H467" s="196"/>
      <c r="I467" s="184"/>
      <c r="J467" s="184"/>
      <c r="K467" s="184"/>
      <c r="L467" s="184"/>
      <c r="M467" s="184"/>
      <c r="N467" s="184"/>
      <c r="O467" s="184"/>
      <c r="P467" s="184"/>
      <c r="Q467" s="184"/>
      <c r="R467" s="184"/>
      <c r="S467" s="190"/>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row>
    <row r="468" spans="1:41">
      <c r="A468" s="191"/>
      <c r="B468" s="197" t="s">
        <v>409</v>
      </c>
      <c r="C468" s="2581"/>
      <c r="D468" s="2582"/>
      <c r="E468" s="2582"/>
      <c r="F468" s="2583"/>
      <c r="G468" s="196"/>
      <c r="H468" s="196"/>
      <c r="I468" s="184"/>
      <c r="J468" s="184"/>
      <c r="K468" s="184"/>
      <c r="L468" s="184"/>
      <c r="M468" s="184"/>
      <c r="N468" s="184"/>
      <c r="O468" s="184"/>
      <c r="P468" s="184"/>
      <c r="Q468" s="184"/>
      <c r="R468" s="184"/>
      <c r="S468" s="190"/>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row>
    <row r="469" spans="1:41">
      <c r="A469" s="191"/>
      <c r="B469" s="197" t="s">
        <v>408</v>
      </c>
      <c r="C469" s="2581"/>
      <c r="D469" s="2582"/>
      <c r="E469" s="2582"/>
      <c r="F469" s="2583"/>
      <c r="G469" s="196"/>
      <c r="H469" s="196"/>
      <c r="I469" s="184"/>
      <c r="J469" s="184"/>
      <c r="K469" s="184"/>
      <c r="L469" s="184"/>
      <c r="M469" s="184"/>
      <c r="N469" s="184"/>
      <c r="O469" s="184"/>
      <c r="P469" s="184"/>
      <c r="Q469" s="184"/>
      <c r="R469" s="184"/>
      <c r="S469" s="190"/>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row>
    <row r="470" spans="1:41">
      <c r="A470" s="191"/>
      <c r="B470" s="197" t="s">
        <v>407</v>
      </c>
      <c r="C470" s="2581"/>
      <c r="D470" s="2582"/>
      <c r="E470" s="2582"/>
      <c r="F470" s="2583"/>
      <c r="G470" s="196"/>
      <c r="H470" s="196"/>
      <c r="I470" s="184"/>
      <c r="J470" s="184"/>
      <c r="K470" s="184"/>
      <c r="L470" s="184"/>
      <c r="M470" s="184"/>
      <c r="N470" s="184"/>
      <c r="O470" s="184"/>
      <c r="P470" s="184"/>
      <c r="Q470" s="184"/>
      <c r="R470" s="184"/>
      <c r="S470" s="190"/>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row>
    <row r="471" spans="1:41">
      <c r="A471" s="191"/>
      <c r="B471" s="195"/>
      <c r="C471" s="194"/>
      <c r="D471" s="193"/>
      <c r="E471" s="193"/>
      <c r="F471" s="193" t="s">
        <v>8</v>
      </c>
      <c r="G471" s="192">
        <f>SUM(G421:G470)</f>
        <v>0</v>
      </c>
      <c r="H471" s="192">
        <f>SUM(H421:H470)</f>
        <v>0</v>
      </c>
      <c r="I471" s="184"/>
      <c r="J471" s="184"/>
      <c r="K471" s="184"/>
      <c r="L471" s="184"/>
      <c r="M471" s="184"/>
      <c r="N471" s="184"/>
      <c r="O471" s="184"/>
      <c r="P471" s="184"/>
      <c r="Q471" s="184"/>
      <c r="R471" s="184"/>
      <c r="S471" s="190"/>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row>
    <row r="472" spans="1:41">
      <c r="A472" s="191"/>
      <c r="B472" s="203"/>
      <c r="C472" s="203"/>
      <c r="D472" s="203"/>
      <c r="E472" s="203"/>
      <c r="F472" s="203"/>
      <c r="G472" s="203"/>
      <c r="H472" s="203"/>
      <c r="I472" s="184"/>
      <c r="J472" s="184"/>
      <c r="K472" s="184"/>
      <c r="L472" s="184"/>
      <c r="M472" s="184"/>
      <c r="N472" s="184"/>
      <c r="O472" s="184"/>
      <c r="P472" s="184"/>
      <c r="Q472" s="184"/>
      <c r="R472" s="184"/>
      <c r="S472" s="190"/>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row>
    <row r="473" spans="1:41">
      <c r="A473" s="191"/>
      <c r="B473" s="203"/>
      <c r="C473" s="203"/>
      <c r="D473" s="204" t="s">
        <v>457</v>
      </c>
      <c r="E473" s="203"/>
      <c r="F473" s="203"/>
      <c r="G473" s="203"/>
      <c r="H473" s="203"/>
      <c r="I473" s="184"/>
      <c r="J473" s="184"/>
      <c r="K473" s="184"/>
      <c r="L473" s="184"/>
      <c r="M473" s="184"/>
      <c r="N473" s="184"/>
      <c r="O473" s="184"/>
      <c r="P473" s="184"/>
      <c r="Q473" s="184"/>
      <c r="R473" s="184"/>
      <c r="S473" s="190"/>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row>
    <row r="474" spans="1:41">
      <c r="A474" s="191"/>
      <c r="B474" s="202" t="s">
        <v>299</v>
      </c>
      <c r="C474" s="2584" t="s">
        <v>298</v>
      </c>
      <c r="D474" s="2585"/>
      <c r="E474" s="2585"/>
      <c r="F474" s="2586"/>
      <c r="G474" s="201" t="s">
        <v>20</v>
      </c>
      <c r="H474" s="201" t="s">
        <v>20</v>
      </c>
      <c r="I474" s="184"/>
      <c r="J474" s="184"/>
      <c r="K474" s="184"/>
      <c r="L474" s="184"/>
      <c r="M474" s="184"/>
      <c r="N474" s="184"/>
      <c r="O474" s="184"/>
      <c r="P474" s="184"/>
      <c r="Q474" s="184"/>
      <c r="R474" s="184"/>
      <c r="S474" s="190"/>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row>
    <row r="475" spans="1:41">
      <c r="A475" s="191"/>
      <c r="B475" s="197" t="s">
        <v>456</v>
      </c>
      <c r="C475" s="2581"/>
      <c r="D475" s="2582"/>
      <c r="E475" s="2582"/>
      <c r="F475" s="2583"/>
      <c r="G475" s="196"/>
      <c r="H475" s="196"/>
      <c r="I475" s="184"/>
      <c r="J475" s="184"/>
      <c r="K475" s="184"/>
      <c r="L475" s="184"/>
      <c r="M475" s="184"/>
      <c r="N475" s="184"/>
      <c r="O475" s="184"/>
      <c r="P475" s="184"/>
      <c r="Q475" s="184"/>
      <c r="R475" s="184"/>
      <c r="S475" s="190"/>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row>
    <row r="476" spans="1:41">
      <c r="A476" s="191"/>
      <c r="B476" s="197" t="s">
        <v>455</v>
      </c>
      <c r="C476" s="2581"/>
      <c r="D476" s="2582"/>
      <c r="E476" s="2582"/>
      <c r="F476" s="2583"/>
      <c r="G476" s="196"/>
      <c r="H476" s="196"/>
      <c r="I476" s="184"/>
      <c r="J476" s="184"/>
      <c r="K476" s="184"/>
      <c r="L476" s="184"/>
      <c r="M476" s="184"/>
      <c r="N476" s="184"/>
      <c r="O476" s="184"/>
      <c r="P476" s="184"/>
      <c r="Q476" s="184"/>
      <c r="R476" s="184"/>
      <c r="S476" s="190"/>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row>
    <row r="477" spans="1:41">
      <c r="A477" s="191"/>
      <c r="B477" s="197" t="s">
        <v>454</v>
      </c>
      <c r="C477" s="212"/>
      <c r="D477" s="211"/>
      <c r="E477" s="211"/>
      <c r="F477" s="210"/>
      <c r="G477" s="196"/>
      <c r="H477" s="196"/>
      <c r="I477" s="184"/>
      <c r="J477" s="184"/>
      <c r="K477" s="184"/>
      <c r="L477" s="184"/>
      <c r="M477" s="184"/>
      <c r="N477" s="184"/>
      <c r="O477" s="184"/>
      <c r="P477" s="184"/>
      <c r="Q477" s="184"/>
      <c r="R477" s="184"/>
      <c r="S477" s="190"/>
      <c r="T477" s="184"/>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row>
    <row r="478" spans="1:41">
      <c r="A478" s="191"/>
      <c r="B478" s="197" t="s">
        <v>453</v>
      </c>
      <c r="C478" s="212"/>
      <c r="D478" s="211"/>
      <c r="E478" s="211"/>
      <c r="F478" s="210"/>
      <c r="G478" s="196"/>
      <c r="H478" s="196"/>
      <c r="I478" s="184"/>
      <c r="J478" s="184"/>
      <c r="K478" s="184"/>
      <c r="L478" s="184"/>
      <c r="M478" s="184"/>
      <c r="N478" s="184"/>
      <c r="O478" s="184"/>
      <c r="P478" s="184"/>
      <c r="Q478" s="184"/>
      <c r="R478" s="184"/>
      <c r="S478" s="190"/>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row>
    <row r="479" spans="1:41">
      <c r="A479" s="191"/>
      <c r="B479" s="197" t="s">
        <v>452</v>
      </c>
      <c r="C479" s="212"/>
      <c r="D479" s="211"/>
      <c r="E479" s="211"/>
      <c r="F479" s="210"/>
      <c r="G479" s="196"/>
      <c r="H479" s="196"/>
      <c r="I479" s="184"/>
      <c r="J479" s="184"/>
      <c r="K479" s="184"/>
      <c r="L479" s="184"/>
      <c r="M479" s="184"/>
      <c r="N479" s="184"/>
      <c r="O479" s="184"/>
      <c r="P479" s="184"/>
      <c r="Q479" s="184"/>
      <c r="R479" s="184"/>
      <c r="S479" s="190"/>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row>
    <row r="480" spans="1:41">
      <c r="A480" s="191"/>
      <c r="B480" s="197" t="s">
        <v>451</v>
      </c>
      <c r="C480" s="212"/>
      <c r="D480" s="211"/>
      <c r="E480" s="211"/>
      <c r="F480" s="210"/>
      <c r="G480" s="196"/>
      <c r="H480" s="196"/>
      <c r="I480" s="184"/>
      <c r="J480" s="184"/>
      <c r="K480" s="184"/>
      <c r="L480" s="184"/>
      <c r="M480" s="184"/>
      <c r="N480" s="184"/>
      <c r="O480" s="184"/>
      <c r="P480" s="184"/>
      <c r="Q480" s="184"/>
      <c r="R480" s="184"/>
      <c r="S480" s="190"/>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row>
    <row r="481" spans="1:41">
      <c r="A481" s="191"/>
      <c r="B481" s="197" t="s">
        <v>450</v>
      </c>
      <c r="C481" s="212"/>
      <c r="D481" s="211"/>
      <c r="E481" s="211"/>
      <c r="F481" s="210"/>
      <c r="G481" s="196"/>
      <c r="H481" s="196"/>
      <c r="I481" s="184"/>
      <c r="J481" s="184"/>
      <c r="K481" s="184"/>
      <c r="L481" s="184"/>
      <c r="M481" s="184"/>
      <c r="N481" s="184"/>
      <c r="O481" s="184"/>
      <c r="P481" s="184"/>
      <c r="Q481" s="184"/>
      <c r="R481" s="184"/>
      <c r="S481" s="190"/>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row>
    <row r="482" spans="1:41">
      <c r="A482" s="191"/>
      <c r="B482" s="197" t="s">
        <v>449</v>
      </c>
      <c r="C482" s="212"/>
      <c r="D482" s="211"/>
      <c r="E482" s="211"/>
      <c r="F482" s="210"/>
      <c r="G482" s="196"/>
      <c r="H482" s="196"/>
      <c r="I482" s="184"/>
      <c r="J482" s="184"/>
      <c r="K482" s="184"/>
      <c r="L482" s="184"/>
      <c r="M482" s="184"/>
      <c r="N482" s="184"/>
      <c r="O482" s="184"/>
      <c r="P482" s="184"/>
      <c r="Q482" s="184"/>
      <c r="R482" s="184"/>
      <c r="S482" s="190"/>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row>
    <row r="483" spans="1:41">
      <c r="A483" s="191"/>
      <c r="B483" s="197" t="s">
        <v>448</v>
      </c>
      <c r="C483" s="212"/>
      <c r="D483" s="211"/>
      <c r="E483" s="211"/>
      <c r="F483" s="210"/>
      <c r="G483" s="196"/>
      <c r="H483" s="196"/>
      <c r="I483" s="184"/>
      <c r="J483" s="184"/>
      <c r="K483" s="184"/>
      <c r="L483" s="184"/>
      <c r="M483" s="184"/>
      <c r="N483" s="184"/>
      <c r="O483" s="184"/>
      <c r="P483" s="184"/>
      <c r="Q483" s="184"/>
      <c r="R483" s="184"/>
      <c r="S483" s="190"/>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row>
    <row r="484" spans="1:41">
      <c r="A484" s="191"/>
      <c r="B484" s="197" t="s">
        <v>447</v>
      </c>
      <c r="C484" s="212"/>
      <c r="D484" s="211"/>
      <c r="E484" s="211"/>
      <c r="F484" s="210"/>
      <c r="G484" s="196"/>
      <c r="H484" s="196"/>
      <c r="I484" s="184"/>
      <c r="J484" s="184"/>
      <c r="K484" s="184"/>
      <c r="L484" s="184"/>
      <c r="M484" s="184"/>
      <c r="N484" s="184"/>
      <c r="O484" s="184"/>
      <c r="P484" s="184"/>
      <c r="Q484" s="184"/>
      <c r="R484" s="184"/>
      <c r="S484" s="190"/>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row>
    <row r="485" spans="1:41">
      <c r="A485" s="191"/>
      <c r="B485" s="197" t="s">
        <v>446</v>
      </c>
      <c r="C485" s="212"/>
      <c r="D485" s="211"/>
      <c r="E485" s="211"/>
      <c r="F485" s="210"/>
      <c r="G485" s="196"/>
      <c r="H485" s="196"/>
      <c r="I485" s="184"/>
      <c r="J485" s="184"/>
      <c r="K485" s="184"/>
      <c r="L485" s="184"/>
      <c r="M485" s="184"/>
      <c r="N485" s="184"/>
      <c r="O485" s="184"/>
      <c r="P485" s="184"/>
      <c r="Q485" s="184"/>
      <c r="R485" s="184"/>
      <c r="S485" s="190"/>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row>
    <row r="486" spans="1:41">
      <c r="A486" s="191"/>
      <c r="B486" s="197" t="s">
        <v>445</v>
      </c>
      <c r="C486" s="212"/>
      <c r="D486" s="211"/>
      <c r="E486" s="211"/>
      <c r="F486" s="210"/>
      <c r="G486" s="196"/>
      <c r="H486" s="196"/>
      <c r="I486" s="184"/>
      <c r="J486" s="184"/>
      <c r="K486" s="184"/>
      <c r="L486" s="184"/>
      <c r="M486" s="184"/>
      <c r="N486" s="184"/>
      <c r="O486" s="184"/>
      <c r="P486" s="184"/>
      <c r="Q486" s="184"/>
      <c r="R486" s="184"/>
      <c r="S486" s="190"/>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row>
    <row r="487" spans="1:41">
      <c r="A487" s="191"/>
      <c r="B487" s="197" t="s">
        <v>444</v>
      </c>
      <c r="C487" s="212"/>
      <c r="D487" s="211"/>
      <c r="E487" s="211"/>
      <c r="F487" s="210"/>
      <c r="G487" s="196"/>
      <c r="H487" s="196"/>
      <c r="I487" s="184"/>
      <c r="J487" s="184"/>
      <c r="K487" s="184"/>
      <c r="L487" s="184"/>
      <c r="M487" s="184"/>
      <c r="N487" s="184"/>
      <c r="O487" s="184"/>
      <c r="P487" s="184"/>
      <c r="Q487" s="184"/>
      <c r="R487" s="184"/>
      <c r="S487" s="190"/>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row>
    <row r="488" spans="1:41">
      <c r="A488" s="191"/>
      <c r="B488" s="197" t="s">
        <v>443</v>
      </c>
      <c r="C488" s="212"/>
      <c r="D488" s="211"/>
      <c r="E488" s="211"/>
      <c r="F488" s="210"/>
      <c r="G488" s="196"/>
      <c r="H488" s="196"/>
      <c r="I488" s="184"/>
      <c r="J488" s="184"/>
      <c r="K488" s="184"/>
      <c r="L488" s="184"/>
      <c r="M488" s="184"/>
      <c r="N488" s="184"/>
      <c r="O488" s="184"/>
      <c r="P488" s="184"/>
      <c r="Q488" s="184"/>
      <c r="R488" s="184"/>
      <c r="S488" s="190"/>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row>
    <row r="489" spans="1:41">
      <c r="A489" s="191"/>
      <c r="B489" s="197" t="s">
        <v>442</v>
      </c>
      <c r="C489" s="212"/>
      <c r="D489" s="211"/>
      <c r="E489" s="211"/>
      <c r="F489" s="210"/>
      <c r="G489" s="196"/>
      <c r="H489" s="196"/>
      <c r="I489" s="184"/>
      <c r="J489" s="184"/>
      <c r="K489" s="184"/>
      <c r="L489" s="184"/>
      <c r="M489" s="184"/>
      <c r="N489" s="184"/>
      <c r="O489" s="184"/>
      <c r="P489" s="184"/>
      <c r="Q489" s="184"/>
      <c r="R489" s="184"/>
      <c r="S489" s="190"/>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row>
    <row r="490" spans="1:41">
      <c r="A490" s="191"/>
      <c r="B490" s="197" t="s">
        <v>441</v>
      </c>
      <c r="C490" s="212"/>
      <c r="D490" s="211"/>
      <c r="E490" s="211"/>
      <c r="F490" s="210"/>
      <c r="G490" s="196"/>
      <c r="H490" s="196"/>
      <c r="I490" s="184"/>
      <c r="J490" s="184"/>
      <c r="K490" s="184"/>
      <c r="L490" s="184"/>
      <c r="M490" s="184"/>
      <c r="N490" s="184"/>
      <c r="O490" s="184"/>
      <c r="P490" s="184"/>
      <c r="Q490" s="184"/>
      <c r="R490" s="184"/>
      <c r="S490" s="190"/>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row>
    <row r="491" spans="1:41">
      <c r="A491" s="191"/>
      <c r="B491" s="197" t="s">
        <v>440</v>
      </c>
      <c r="C491" s="212"/>
      <c r="D491" s="211"/>
      <c r="E491" s="211"/>
      <c r="F491" s="210"/>
      <c r="G491" s="196"/>
      <c r="H491" s="196"/>
      <c r="I491" s="184"/>
      <c r="J491" s="184"/>
      <c r="K491" s="184"/>
      <c r="L491" s="184"/>
      <c r="M491" s="184"/>
      <c r="N491" s="184"/>
      <c r="O491" s="184"/>
      <c r="P491" s="184"/>
      <c r="Q491" s="184"/>
      <c r="R491" s="184"/>
      <c r="S491" s="190"/>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row>
    <row r="492" spans="1:41">
      <c r="A492" s="191"/>
      <c r="B492" s="197" t="s">
        <v>439</v>
      </c>
      <c r="C492" s="212"/>
      <c r="D492" s="211"/>
      <c r="E492" s="211"/>
      <c r="F492" s="210"/>
      <c r="G492" s="196"/>
      <c r="H492" s="196"/>
      <c r="I492" s="184"/>
      <c r="J492" s="184"/>
      <c r="K492" s="184"/>
      <c r="L492" s="184"/>
      <c r="M492" s="184"/>
      <c r="N492" s="184"/>
      <c r="O492" s="184"/>
      <c r="P492" s="184"/>
      <c r="Q492" s="184"/>
      <c r="R492" s="184"/>
      <c r="S492" s="190"/>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row>
    <row r="493" spans="1:41">
      <c r="A493" s="191"/>
      <c r="B493" s="197" t="s">
        <v>438</v>
      </c>
      <c r="C493" s="212"/>
      <c r="D493" s="211"/>
      <c r="E493" s="211"/>
      <c r="F493" s="210"/>
      <c r="G493" s="196"/>
      <c r="H493" s="196"/>
      <c r="I493" s="184"/>
      <c r="J493" s="184"/>
      <c r="K493" s="184"/>
      <c r="L493" s="184"/>
      <c r="M493" s="184"/>
      <c r="N493" s="184"/>
      <c r="O493" s="184"/>
      <c r="P493" s="184"/>
      <c r="Q493" s="184"/>
      <c r="R493" s="184"/>
      <c r="S493" s="190"/>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row>
    <row r="494" spans="1:41">
      <c r="A494" s="191"/>
      <c r="B494" s="197" t="s">
        <v>437</v>
      </c>
      <c r="C494" s="212"/>
      <c r="D494" s="211"/>
      <c r="E494" s="211"/>
      <c r="F494" s="210"/>
      <c r="G494" s="196"/>
      <c r="H494" s="196"/>
      <c r="I494" s="184"/>
      <c r="J494" s="184"/>
      <c r="K494" s="184"/>
      <c r="L494" s="184"/>
      <c r="M494" s="184"/>
      <c r="N494" s="184"/>
      <c r="O494" s="184"/>
      <c r="P494" s="184"/>
      <c r="Q494" s="184"/>
      <c r="R494" s="184"/>
      <c r="S494" s="190"/>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row>
    <row r="495" spans="1:41">
      <c r="A495" s="191"/>
      <c r="B495" s="197" t="s">
        <v>436</v>
      </c>
      <c r="C495" s="212"/>
      <c r="D495" s="211"/>
      <c r="E495" s="211"/>
      <c r="F495" s="210"/>
      <c r="G495" s="196"/>
      <c r="H495" s="196"/>
      <c r="I495" s="184"/>
      <c r="J495" s="184"/>
      <c r="K495" s="184"/>
      <c r="L495" s="184"/>
      <c r="M495" s="184"/>
      <c r="N495" s="184"/>
      <c r="O495" s="184"/>
      <c r="P495" s="184"/>
      <c r="Q495" s="184"/>
      <c r="R495" s="184"/>
      <c r="S495" s="190"/>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row>
    <row r="496" spans="1:41">
      <c r="A496" s="191"/>
      <c r="B496" s="197" t="s">
        <v>435</v>
      </c>
      <c r="C496" s="212"/>
      <c r="D496" s="211"/>
      <c r="E496" s="211"/>
      <c r="F496" s="210"/>
      <c r="G496" s="196"/>
      <c r="H496" s="196"/>
      <c r="I496" s="184"/>
      <c r="J496" s="184"/>
      <c r="K496" s="184"/>
      <c r="L496" s="184"/>
      <c r="M496" s="184"/>
      <c r="N496" s="184"/>
      <c r="O496" s="184"/>
      <c r="P496" s="184"/>
      <c r="Q496" s="184"/>
      <c r="R496" s="184"/>
      <c r="S496" s="190"/>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row>
    <row r="497" spans="1:41">
      <c r="A497" s="191"/>
      <c r="B497" s="197" t="s">
        <v>434</v>
      </c>
      <c r="C497" s="212"/>
      <c r="D497" s="211"/>
      <c r="E497" s="211"/>
      <c r="F497" s="210"/>
      <c r="G497" s="196"/>
      <c r="H497" s="196"/>
      <c r="I497" s="184"/>
      <c r="J497" s="184"/>
      <c r="K497" s="184"/>
      <c r="L497" s="184"/>
      <c r="M497" s="184"/>
      <c r="N497" s="184"/>
      <c r="O497" s="184"/>
      <c r="P497" s="184"/>
      <c r="Q497" s="184"/>
      <c r="R497" s="184"/>
      <c r="S497" s="190"/>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row>
    <row r="498" spans="1:41">
      <c r="A498" s="191"/>
      <c r="B498" s="197" t="s">
        <v>433</v>
      </c>
      <c r="C498" s="212"/>
      <c r="D498" s="211"/>
      <c r="E498" s="211"/>
      <c r="F498" s="210"/>
      <c r="G498" s="196"/>
      <c r="H498" s="196"/>
      <c r="I498" s="184"/>
      <c r="J498" s="184"/>
      <c r="K498" s="184"/>
      <c r="L498" s="184"/>
      <c r="M498" s="184"/>
      <c r="N498" s="184"/>
      <c r="O498" s="184"/>
      <c r="P498" s="184"/>
      <c r="Q498" s="184"/>
      <c r="R498" s="184"/>
      <c r="S498" s="190"/>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row>
    <row r="499" spans="1:41">
      <c r="A499" s="191"/>
      <c r="B499" s="197" t="s">
        <v>432</v>
      </c>
      <c r="C499" s="212"/>
      <c r="D499" s="211"/>
      <c r="E499" s="211"/>
      <c r="F499" s="210"/>
      <c r="G499" s="196"/>
      <c r="H499" s="196"/>
      <c r="I499" s="184"/>
      <c r="J499" s="184"/>
      <c r="K499" s="184"/>
      <c r="L499" s="184"/>
      <c r="M499" s="184"/>
      <c r="N499" s="184"/>
      <c r="O499" s="184"/>
      <c r="P499" s="184"/>
      <c r="Q499" s="184"/>
      <c r="R499" s="184"/>
      <c r="S499" s="190"/>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row>
    <row r="500" spans="1:41">
      <c r="A500" s="191"/>
      <c r="B500" s="197" t="s">
        <v>431</v>
      </c>
      <c r="C500" s="212"/>
      <c r="D500" s="211"/>
      <c r="E500" s="211"/>
      <c r="F500" s="210"/>
      <c r="G500" s="196"/>
      <c r="H500" s="196"/>
      <c r="I500" s="184"/>
      <c r="J500" s="184"/>
      <c r="K500" s="184"/>
      <c r="L500" s="184"/>
      <c r="M500" s="184"/>
      <c r="N500" s="184"/>
      <c r="O500" s="184"/>
      <c r="P500" s="184"/>
      <c r="Q500" s="184"/>
      <c r="R500" s="184"/>
      <c r="S500" s="190"/>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row>
    <row r="501" spans="1:41">
      <c r="A501" s="191"/>
      <c r="B501" s="197" t="s">
        <v>430</v>
      </c>
      <c r="C501" s="212"/>
      <c r="D501" s="211"/>
      <c r="E501" s="211"/>
      <c r="F501" s="210"/>
      <c r="G501" s="196"/>
      <c r="H501" s="196"/>
      <c r="I501" s="184"/>
      <c r="J501" s="184"/>
      <c r="K501" s="184"/>
      <c r="L501" s="184"/>
      <c r="M501" s="184"/>
      <c r="N501" s="184"/>
      <c r="O501" s="184"/>
      <c r="P501" s="184"/>
      <c r="Q501" s="184"/>
      <c r="R501" s="184"/>
      <c r="S501" s="190"/>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row>
    <row r="502" spans="1:41">
      <c r="A502" s="191"/>
      <c r="B502" s="197" t="s">
        <v>429</v>
      </c>
      <c r="C502" s="212"/>
      <c r="D502" s="211"/>
      <c r="E502" s="211"/>
      <c r="F502" s="210"/>
      <c r="G502" s="196"/>
      <c r="H502" s="196"/>
      <c r="I502" s="184"/>
      <c r="J502" s="184"/>
      <c r="K502" s="184"/>
      <c r="L502" s="184"/>
      <c r="M502" s="184"/>
      <c r="N502" s="184"/>
      <c r="O502" s="184"/>
      <c r="P502" s="184"/>
      <c r="Q502" s="184"/>
      <c r="R502" s="184"/>
      <c r="S502" s="190"/>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row>
    <row r="503" spans="1:41">
      <c r="A503" s="191"/>
      <c r="B503" s="197" t="s">
        <v>428</v>
      </c>
      <c r="C503" s="212"/>
      <c r="D503" s="211"/>
      <c r="E503" s="211"/>
      <c r="F503" s="210"/>
      <c r="G503" s="196"/>
      <c r="H503" s="196"/>
      <c r="I503" s="184"/>
      <c r="J503" s="184"/>
      <c r="K503" s="184"/>
      <c r="L503" s="184"/>
      <c r="M503" s="184"/>
      <c r="N503" s="184"/>
      <c r="O503" s="184"/>
      <c r="P503" s="184"/>
      <c r="Q503" s="184"/>
      <c r="R503" s="184"/>
      <c r="S503" s="190"/>
      <c r="T503" s="184"/>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row>
    <row r="504" spans="1:41">
      <c r="A504" s="191"/>
      <c r="B504" s="197" t="s">
        <v>427</v>
      </c>
      <c r="C504" s="212"/>
      <c r="D504" s="211"/>
      <c r="E504" s="211"/>
      <c r="F504" s="210"/>
      <c r="G504" s="196"/>
      <c r="H504" s="196"/>
      <c r="I504" s="184"/>
      <c r="J504" s="184"/>
      <c r="K504" s="184"/>
      <c r="L504" s="184"/>
      <c r="M504" s="184"/>
      <c r="N504" s="184"/>
      <c r="O504" s="184"/>
      <c r="P504" s="184"/>
      <c r="Q504" s="184"/>
      <c r="R504" s="184"/>
      <c r="S504" s="190"/>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row>
    <row r="505" spans="1:41">
      <c r="A505" s="191"/>
      <c r="B505" s="197" t="s">
        <v>426</v>
      </c>
      <c r="C505" s="212"/>
      <c r="D505" s="211"/>
      <c r="E505" s="211"/>
      <c r="F505" s="210"/>
      <c r="G505" s="196"/>
      <c r="H505" s="196"/>
      <c r="I505" s="184"/>
      <c r="J505" s="184"/>
      <c r="K505" s="184"/>
      <c r="L505" s="184"/>
      <c r="M505" s="184"/>
      <c r="N505" s="184"/>
      <c r="O505" s="184"/>
      <c r="P505" s="184"/>
      <c r="Q505" s="184"/>
      <c r="R505" s="184"/>
      <c r="S505" s="190"/>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row>
    <row r="506" spans="1:41">
      <c r="A506" s="191"/>
      <c r="B506" s="197" t="s">
        <v>425</v>
      </c>
      <c r="C506" s="212"/>
      <c r="D506" s="211"/>
      <c r="E506" s="211"/>
      <c r="F506" s="210"/>
      <c r="G506" s="196"/>
      <c r="H506" s="196"/>
      <c r="I506" s="184"/>
      <c r="J506" s="184"/>
      <c r="K506" s="184"/>
      <c r="L506" s="184"/>
      <c r="M506" s="184"/>
      <c r="N506" s="184"/>
      <c r="O506" s="184"/>
      <c r="P506" s="184"/>
      <c r="Q506" s="184"/>
      <c r="R506" s="184"/>
      <c r="S506" s="190"/>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row>
    <row r="507" spans="1:41">
      <c r="A507" s="191"/>
      <c r="B507" s="197" t="s">
        <v>424</v>
      </c>
      <c r="C507" s="212"/>
      <c r="D507" s="211"/>
      <c r="E507" s="211"/>
      <c r="F507" s="210"/>
      <c r="G507" s="196"/>
      <c r="H507" s="196"/>
      <c r="I507" s="184"/>
      <c r="J507" s="184"/>
      <c r="K507" s="184"/>
      <c r="L507" s="184"/>
      <c r="M507" s="184"/>
      <c r="N507" s="184"/>
      <c r="O507" s="184"/>
      <c r="P507" s="184"/>
      <c r="Q507" s="184"/>
      <c r="R507" s="184"/>
      <c r="S507" s="190"/>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row>
    <row r="508" spans="1:41">
      <c r="A508" s="191"/>
      <c r="B508" s="197" t="s">
        <v>423</v>
      </c>
      <c r="C508" s="212"/>
      <c r="D508" s="211"/>
      <c r="E508" s="211"/>
      <c r="F508" s="210"/>
      <c r="G508" s="196"/>
      <c r="H508" s="196"/>
      <c r="I508" s="184"/>
      <c r="J508" s="184"/>
      <c r="K508" s="184"/>
      <c r="L508" s="184"/>
      <c r="M508" s="184"/>
      <c r="N508" s="184"/>
      <c r="O508" s="184"/>
      <c r="P508" s="184"/>
      <c r="Q508" s="184"/>
      <c r="R508" s="184"/>
      <c r="S508" s="190"/>
      <c r="T508" s="184"/>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row>
    <row r="509" spans="1:41">
      <c r="A509" s="191"/>
      <c r="B509" s="197" t="s">
        <v>422</v>
      </c>
      <c r="C509" s="2581"/>
      <c r="D509" s="2582"/>
      <c r="E509" s="2582"/>
      <c r="F509" s="2583"/>
      <c r="G509" s="196"/>
      <c r="H509" s="196"/>
      <c r="I509" s="184"/>
      <c r="J509" s="184"/>
      <c r="K509" s="184"/>
      <c r="L509" s="184"/>
      <c r="M509" s="184"/>
      <c r="N509" s="184"/>
      <c r="O509" s="184"/>
      <c r="P509" s="184"/>
      <c r="Q509" s="184"/>
      <c r="R509" s="184"/>
      <c r="S509" s="190"/>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row>
    <row r="510" spans="1:41">
      <c r="A510" s="191"/>
      <c r="B510" s="197" t="s">
        <v>421</v>
      </c>
      <c r="C510" s="2581"/>
      <c r="D510" s="2582"/>
      <c r="E510" s="2582"/>
      <c r="F510" s="2583"/>
      <c r="G510" s="196"/>
      <c r="H510" s="196"/>
      <c r="I510" s="184"/>
      <c r="J510" s="184"/>
      <c r="K510" s="184"/>
      <c r="L510" s="184"/>
      <c r="M510" s="184"/>
      <c r="N510" s="184"/>
      <c r="O510" s="184"/>
      <c r="P510" s="184"/>
      <c r="Q510" s="184"/>
      <c r="R510" s="184"/>
      <c r="S510" s="190"/>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row>
    <row r="511" spans="1:41">
      <c r="A511" s="191"/>
      <c r="B511" s="197" t="s">
        <v>420</v>
      </c>
      <c r="C511" s="2581"/>
      <c r="D511" s="2582"/>
      <c r="E511" s="2582"/>
      <c r="F511" s="2583"/>
      <c r="G511" s="196"/>
      <c r="H511" s="196"/>
      <c r="I511" s="184"/>
      <c r="J511" s="184"/>
      <c r="K511" s="184"/>
      <c r="L511" s="184"/>
      <c r="M511" s="184"/>
      <c r="N511" s="184"/>
      <c r="O511" s="184"/>
      <c r="P511" s="184"/>
      <c r="Q511" s="184"/>
      <c r="R511" s="184"/>
      <c r="S511" s="190"/>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row>
    <row r="512" spans="1:41">
      <c r="A512" s="191"/>
      <c r="B512" s="197" t="s">
        <v>419</v>
      </c>
      <c r="C512" s="2581"/>
      <c r="D512" s="2582"/>
      <c r="E512" s="2582"/>
      <c r="F512" s="2583"/>
      <c r="G512" s="196"/>
      <c r="H512" s="196"/>
      <c r="I512" s="184"/>
      <c r="J512" s="184"/>
      <c r="K512" s="184"/>
      <c r="L512" s="184"/>
      <c r="M512" s="184"/>
      <c r="N512" s="184"/>
      <c r="O512" s="184"/>
      <c r="P512" s="184"/>
      <c r="Q512" s="184"/>
      <c r="R512" s="184"/>
      <c r="S512" s="190"/>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row>
    <row r="513" spans="1:41">
      <c r="A513" s="191"/>
      <c r="B513" s="197" t="s">
        <v>418</v>
      </c>
      <c r="C513" s="2581"/>
      <c r="D513" s="2582"/>
      <c r="E513" s="2582"/>
      <c r="F513" s="2583"/>
      <c r="G513" s="196"/>
      <c r="H513" s="196"/>
      <c r="I513" s="184"/>
      <c r="J513" s="184"/>
      <c r="K513" s="184"/>
      <c r="L513" s="184"/>
      <c r="M513" s="184"/>
      <c r="N513" s="184"/>
      <c r="O513" s="184"/>
      <c r="P513" s="184"/>
      <c r="Q513" s="184"/>
      <c r="R513" s="184"/>
      <c r="S513" s="190"/>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row>
    <row r="514" spans="1:41">
      <c r="A514" s="191"/>
      <c r="B514" s="197" t="s">
        <v>417</v>
      </c>
      <c r="C514" s="2581"/>
      <c r="D514" s="2582"/>
      <c r="E514" s="2582"/>
      <c r="F514" s="2583"/>
      <c r="G514" s="196"/>
      <c r="H514" s="196"/>
      <c r="I514" s="184"/>
      <c r="J514" s="184"/>
      <c r="K514" s="184"/>
      <c r="L514" s="184"/>
      <c r="M514" s="184"/>
      <c r="N514" s="184"/>
      <c r="O514" s="184"/>
      <c r="P514" s="184"/>
      <c r="Q514" s="184"/>
      <c r="R514" s="184"/>
      <c r="S514" s="190"/>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row>
    <row r="515" spans="1:41">
      <c r="A515" s="191"/>
      <c r="B515" s="197" t="s">
        <v>416</v>
      </c>
      <c r="C515" s="2581"/>
      <c r="D515" s="2582"/>
      <c r="E515" s="2582"/>
      <c r="F515" s="2583"/>
      <c r="G515" s="196"/>
      <c r="H515" s="196"/>
      <c r="I515" s="184"/>
      <c r="J515" s="184"/>
      <c r="K515" s="184"/>
      <c r="L515" s="184"/>
      <c r="M515" s="184"/>
      <c r="N515" s="184"/>
      <c r="O515" s="184"/>
      <c r="P515" s="184"/>
      <c r="Q515" s="184"/>
      <c r="R515" s="184"/>
      <c r="S515" s="190"/>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row>
    <row r="516" spans="1:41">
      <c r="A516" s="191"/>
      <c r="B516" s="197" t="s">
        <v>415</v>
      </c>
      <c r="C516" s="2581"/>
      <c r="D516" s="2582"/>
      <c r="E516" s="2582"/>
      <c r="F516" s="2583"/>
      <c r="G516" s="196"/>
      <c r="H516" s="196"/>
      <c r="I516" s="184"/>
      <c r="J516" s="184"/>
      <c r="K516" s="184"/>
      <c r="L516" s="184"/>
      <c r="M516" s="184"/>
      <c r="N516" s="184"/>
      <c r="O516" s="184"/>
      <c r="P516" s="184"/>
      <c r="Q516" s="184"/>
      <c r="R516" s="184"/>
      <c r="S516" s="190"/>
      <c r="T516" s="184"/>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row>
    <row r="517" spans="1:41">
      <c r="A517" s="191"/>
      <c r="B517" s="197" t="s">
        <v>414</v>
      </c>
      <c r="C517" s="2581"/>
      <c r="D517" s="2582"/>
      <c r="E517" s="2582"/>
      <c r="F517" s="2583"/>
      <c r="G517" s="196"/>
      <c r="H517" s="196"/>
      <c r="I517" s="184"/>
      <c r="J517" s="184"/>
      <c r="K517" s="184"/>
      <c r="L517" s="184"/>
      <c r="M517" s="184"/>
      <c r="N517" s="184"/>
      <c r="O517" s="184"/>
      <c r="P517" s="184"/>
      <c r="Q517" s="184"/>
      <c r="R517" s="184"/>
      <c r="S517" s="190"/>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row>
    <row r="518" spans="1:41">
      <c r="A518" s="191"/>
      <c r="B518" s="197" t="s">
        <v>413</v>
      </c>
      <c r="C518" s="212"/>
      <c r="D518" s="211"/>
      <c r="E518" s="211"/>
      <c r="F518" s="210"/>
      <c r="G518" s="196"/>
      <c r="H518" s="196"/>
      <c r="I518" s="184"/>
      <c r="J518" s="184"/>
      <c r="K518" s="184"/>
      <c r="L518" s="184"/>
      <c r="M518" s="184"/>
      <c r="N518" s="184"/>
      <c r="O518" s="184"/>
      <c r="P518" s="184"/>
      <c r="Q518" s="184"/>
      <c r="R518" s="184"/>
      <c r="S518" s="190"/>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row>
    <row r="519" spans="1:41">
      <c r="A519" s="191"/>
      <c r="B519" s="197" t="s">
        <v>412</v>
      </c>
      <c r="C519" s="212"/>
      <c r="D519" s="211"/>
      <c r="E519" s="211"/>
      <c r="F519" s="210"/>
      <c r="G519" s="196"/>
      <c r="H519" s="196"/>
      <c r="I519" s="184"/>
      <c r="J519" s="184"/>
      <c r="K519" s="184"/>
      <c r="L519" s="184"/>
      <c r="M519" s="184"/>
      <c r="N519" s="184"/>
      <c r="O519" s="184"/>
      <c r="P519" s="184"/>
      <c r="Q519" s="184"/>
      <c r="R519" s="184"/>
      <c r="S519" s="190"/>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row>
    <row r="520" spans="1:41">
      <c r="A520" s="191"/>
      <c r="B520" s="197" t="s">
        <v>411</v>
      </c>
      <c r="C520" s="212"/>
      <c r="D520" s="211"/>
      <c r="E520" s="211"/>
      <c r="F520" s="210"/>
      <c r="G520" s="196"/>
      <c r="H520" s="196"/>
      <c r="I520" s="184"/>
      <c r="J520" s="184"/>
      <c r="K520" s="184"/>
      <c r="L520" s="184"/>
      <c r="M520" s="184"/>
      <c r="N520" s="184"/>
      <c r="O520" s="184"/>
      <c r="P520" s="184"/>
      <c r="Q520" s="184"/>
      <c r="R520" s="184"/>
      <c r="S520" s="190"/>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row>
    <row r="521" spans="1:41">
      <c r="A521" s="191"/>
      <c r="B521" s="197" t="s">
        <v>410</v>
      </c>
      <c r="C521" s="212"/>
      <c r="D521" s="211"/>
      <c r="E521" s="211"/>
      <c r="F521" s="210"/>
      <c r="G521" s="196"/>
      <c r="H521" s="196"/>
      <c r="I521" s="184"/>
      <c r="J521" s="184"/>
      <c r="K521" s="184"/>
      <c r="L521" s="184"/>
      <c r="M521" s="184"/>
      <c r="N521" s="184"/>
      <c r="O521" s="184"/>
      <c r="P521" s="184"/>
      <c r="Q521" s="184"/>
      <c r="R521" s="184"/>
      <c r="S521" s="190"/>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row>
    <row r="522" spans="1:41">
      <c r="A522" s="191"/>
      <c r="B522" s="197" t="s">
        <v>409</v>
      </c>
      <c r="C522" s="212"/>
      <c r="D522" s="211"/>
      <c r="E522" s="211"/>
      <c r="F522" s="210"/>
      <c r="G522" s="196"/>
      <c r="H522" s="196"/>
      <c r="I522" s="184"/>
      <c r="J522" s="184"/>
      <c r="K522" s="184"/>
      <c r="L522" s="184"/>
      <c r="M522" s="184"/>
      <c r="N522" s="184"/>
      <c r="O522" s="184"/>
      <c r="P522" s="184"/>
      <c r="Q522" s="184"/>
      <c r="R522" s="184"/>
      <c r="S522" s="190"/>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row>
    <row r="523" spans="1:41">
      <c r="A523" s="191"/>
      <c r="B523" s="197" t="s">
        <v>408</v>
      </c>
      <c r="C523" s="212"/>
      <c r="D523" s="211"/>
      <c r="E523" s="211"/>
      <c r="F523" s="210"/>
      <c r="G523" s="196"/>
      <c r="H523" s="196"/>
      <c r="I523" s="184"/>
      <c r="J523" s="184"/>
      <c r="K523" s="184"/>
      <c r="L523" s="184"/>
      <c r="M523" s="184"/>
      <c r="N523" s="184"/>
      <c r="O523" s="184"/>
      <c r="P523" s="184"/>
      <c r="Q523" s="184"/>
      <c r="R523" s="184"/>
      <c r="S523" s="190"/>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row>
    <row r="524" spans="1:41">
      <c r="A524" s="191"/>
      <c r="B524" s="197" t="s">
        <v>407</v>
      </c>
      <c r="C524" s="212"/>
      <c r="D524" s="211"/>
      <c r="E524" s="211"/>
      <c r="F524" s="210"/>
      <c r="G524" s="196"/>
      <c r="H524" s="196"/>
      <c r="I524" s="184"/>
      <c r="J524" s="184"/>
      <c r="K524" s="184"/>
      <c r="L524" s="184"/>
      <c r="M524" s="184"/>
      <c r="N524" s="184"/>
      <c r="O524" s="184"/>
      <c r="P524" s="184"/>
      <c r="Q524" s="184"/>
      <c r="R524" s="184"/>
      <c r="S524" s="190"/>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row>
    <row r="525" spans="1:41">
      <c r="A525" s="191"/>
      <c r="B525" s="203"/>
      <c r="C525" s="209"/>
      <c r="D525" s="203"/>
      <c r="E525" s="208"/>
      <c r="F525" s="208"/>
      <c r="G525" s="208"/>
      <c r="H525" s="208"/>
      <c r="I525" s="184"/>
      <c r="J525" s="184"/>
      <c r="K525" s="184"/>
      <c r="L525" s="184"/>
      <c r="M525" s="184"/>
      <c r="N525" s="184"/>
      <c r="O525" s="184"/>
      <c r="P525" s="184"/>
      <c r="Q525" s="184"/>
      <c r="R525" s="184"/>
      <c r="S525" s="190"/>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row>
    <row r="526" spans="1:41">
      <c r="A526" s="191"/>
      <c r="B526" s="203"/>
      <c r="C526" s="203"/>
      <c r="D526" s="203"/>
      <c r="E526" s="213"/>
      <c r="F526" s="213"/>
      <c r="G526" s="213"/>
      <c r="H526" s="213"/>
      <c r="I526" s="184"/>
      <c r="J526" s="184"/>
      <c r="K526" s="184"/>
      <c r="L526" s="184"/>
      <c r="M526" s="184"/>
      <c r="N526" s="184"/>
      <c r="O526" s="184"/>
      <c r="P526" s="184"/>
      <c r="Q526" s="184"/>
      <c r="R526" s="184"/>
      <c r="S526" s="190"/>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row>
    <row r="527" spans="1:41">
      <c r="A527" s="191"/>
      <c r="B527" s="204" t="s">
        <v>406</v>
      </c>
      <c r="C527" s="205"/>
      <c r="D527" s="204" t="s">
        <v>405</v>
      </c>
      <c r="E527" s="203"/>
      <c r="F527" s="203"/>
      <c r="G527" s="203"/>
      <c r="H527" s="203"/>
      <c r="I527" s="184"/>
      <c r="J527" s="184"/>
      <c r="K527" s="184"/>
      <c r="L527" s="184"/>
      <c r="M527" s="184"/>
      <c r="N527" s="184"/>
      <c r="O527" s="184"/>
      <c r="P527" s="184"/>
      <c r="Q527" s="184"/>
      <c r="R527" s="184"/>
      <c r="S527" s="190"/>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row>
    <row r="528" spans="1:41">
      <c r="A528" s="191"/>
      <c r="B528" s="207" t="s">
        <v>353</v>
      </c>
      <c r="C528" s="203"/>
      <c r="D528" s="203"/>
      <c r="E528" s="203"/>
      <c r="F528" s="203"/>
      <c r="G528" s="205"/>
      <c r="H528" s="205"/>
      <c r="I528" s="184"/>
      <c r="J528" s="184"/>
      <c r="K528" s="184"/>
      <c r="L528" s="184"/>
      <c r="M528" s="184"/>
      <c r="N528" s="184"/>
      <c r="O528" s="184"/>
      <c r="P528" s="184"/>
      <c r="Q528" s="184"/>
      <c r="R528" s="184"/>
      <c r="S528" s="190"/>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row>
    <row r="529" spans="1:41">
      <c r="A529" s="191"/>
      <c r="B529" s="203"/>
      <c r="C529" s="203"/>
      <c r="D529" s="203"/>
      <c r="E529" s="203"/>
      <c r="F529" s="203"/>
      <c r="G529" s="205"/>
      <c r="H529" s="205"/>
      <c r="I529" s="184"/>
      <c r="J529" s="184"/>
      <c r="K529" s="184"/>
      <c r="L529" s="184"/>
      <c r="M529" s="184"/>
      <c r="N529" s="184"/>
      <c r="O529" s="184"/>
      <c r="P529" s="184"/>
      <c r="Q529" s="184"/>
      <c r="R529" s="184"/>
      <c r="S529" s="190"/>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row>
    <row r="530" spans="1:41">
      <c r="A530" s="191"/>
      <c r="B530" s="202" t="s">
        <v>299</v>
      </c>
      <c r="C530" s="2567" t="s">
        <v>84</v>
      </c>
      <c r="D530" s="2568"/>
      <c r="E530" s="2568"/>
      <c r="F530" s="2569"/>
      <c r="G530" s="201" t="s">
        <v>20</v>
      </c>
      <c r="H530" s="201" t="s">
        <v>20</v>
      </c>
      <c r="I530" s="184"/>
      <c r="J530" s="184"/>
      <c r="K530" s="184"/>
      <c r="L530" s="184"/>
      <c r="M530" s="184"/>
      <c r="N530" s="184"/>
      <c r="O530" s="184"/>
      <c r="P530" s="184"/>
      <c r="Q530" s="184"/>
      <c r="R530" s="184"/>
      <c r="S530" s="190"/>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row>
    <row r="531" spans="1:41">
      <c r="A531" s="191"/>
      <c r="B531" s="197" t="s">
        <v>404</v>
      </c>
      <c r="C531" s="2581"/>
      <c r="D531" s="2582"/>
      <c r="E531" s="2582"/>
      <c r="F531" s="2583"/>
      <c r="G531" s="196"/>
      <c r="H531" s="196"/>
      <c r="I531" s="184"/>
      <c r="J531" s="184"/>
      <c r="K531" s="184"/>
      <c r="L531" s="184"/>
      <c r="M531" s="184"/>
      <c r="N531" s="184"/>
      <c r="O531" s="184"/>
      <c r="P531" s="184"/>
      <c r="Q531" s="184"/>
      <c r="R531" s="184"/>
      <c r="S531" s="190"/>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row>
    <row r="532" spans="1:41">
      <c r="A532" s="191"/>
      <c r="B532" s="197" t="s">
        <v>403</v>
      </c>
      <c r="C532" s="2581"/>
      <c r="D532" s="2582"/>
      <c r="E532" s="2582"/>
      <c r="F532" s="2583"/>
      <c r="G532" s="196"/>
      <c r="H532" s="196"/>
      <c r="I532" s="184"/>
      <c r="J532" s="184"/>
      <c r="K532" s="184"/>
      <c r="L532" s="184"/>
      <c r="M532" s="184"/>
      <c r="N532" s="184"/>
      <c r="O532" s="184"/>
      <c r="P532" s="184"/>
      <c r="Q532" s="184"/>
      <c r="R532" s="184"/>
      <c r="S532" s="190"/>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row>
    <row r="533" spans="1:41">
      <c r="A533" s="191"/>
      <c r="B533" s="197" t="s">
        <v>402</v>
      </c>
      <c r="C533" s="212"/>
      <c r="D533" s="211"/>
      <c r="E533" s="211"/>
      <c r="F533" s="210"/>
      <c r="G533" s="196"/>
      <c r="H533" s="196"/>
      <c r="I533" s="184"/>
      <c r="J533" s="184"/>
      <c r="K533" s="184"/>
      <c r="L533" s="184"/>
      <c r="M533" s="184"/>
      <c r="N533" s="184"/>
      <c r="O533" s="184"/>
      <c r="P533" s="184"/>
      <c r="Q533" s="184"/>
      <c r="R533" s="184"/>
      <c r="S533" s="190"/>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row>
    <row r="534" spans="1:41">
      <c r="A534" s="191"/>
      <c r="B534" s="197" t="s">
        <v>401</v>
      </c>
      <c r="C534" s="212"/>
      <c r="D534" s="211"/>
      <c r="E534" s="211"/>
      <c r="F534" s="210"/>
      <c r="G534" s="196"/>
      <c r="H534" s="196"/>
      <c r="I534" s="184"/>
      <c r="J534" s="184"/>
      <c r="K534" s="184"/>
      <c r="L534" s="184"/>
      <c r="M534" s="184"/>
      <c r="N534" s="184"/>
      <c r="O534" s="184"/>
      <c r="P534" s="184"/>
      <c r="Q534" s="184"/>
      <c r="R534" s="184"/>
      <c r="S534" s="190"/>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row>
    <row r="535" spans="1:41">
      <c r="A535" s="191"/>
      <c r="B535" s="197" t="s">
        <v>400</v>
      </c>
      <c r="C535" s="212"/>
      <c r="D535" s="211"/>
      <c r="E535" s="211"/>
      <c r="F535" s="210"/>
      <c r="G535" s="196"/>
      <c r="H535" s="196"/>
      <c r="I535" s="184"/>
      <c r="J535" s="184"/>
      <c r="K535" s="184"/>
      <c r="L535" s="184"/>
      <c r="M535" s="184"/>
      <c r="N535" s="184"/>
      <c r="O535" s="184"/>
      <c r="P535" s="184"/>
      <c r="Q535" s="184"/>
      <c r="R535" s="184"/>
      <c r="S535" s="190"/>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row>
    <row r="536" spans="1:41">
      <c r="A536" s="191"/>
      <c r="B536" s="197" t="s">
        <v>399</v>
      </c>
      <c r="C536" s="212"/>
      <c r="D536" s="211"/>
      <c r="E536" s="211"/>
      <c r="F536" s="210"/>
      <c r="G536" s="196"/>
      <c r="H536" s="196"/>
      <c r="I536" s="184"/>
      <c r="J536" s="184"/>
      <c r="K536" s="184"/>
      <c r="L536" s="184"/>
      <c r="M536" s="184"/>
      <c r="N536" s="184"/>
      <c r="O536" s="184"/>
      <c r="P536" s="184"/>
      <c r="Q536" s="184"/>
      <c r="R536" s="184"/>
      <c r="S536" s="190"/>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row>
    <row r="537" spans="1:41">
      <c r="A537" s="191"/>
      <c r="B537" s="197" t="s">
        <v>398</v>
      </c>
      <c r="C537" s="212"/>
      <c r="D537" s="211"/>
      <c r="E537" s="211"/>
      <c r="F537" s="210"/>
      <c r="G537" s="196"/>
      <c r="H537" s="196"/>
      <c r="I537" s="184"/>
      <c r="J537" s="184"/>
      <c r="K537" s="184"/>
      <c r="L537" s="184"/>
      <c r="M537" s="184"/>
      <c r="N537" s="184"/>
      <c r="O537" s="184"/>
      <c r="P537" s="184"/>
      <c r="Q537" s="184"/>
      <c r="R537" s="184"/>
      <c r="S537" s="190"/>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row>
    <row r="538" spans="1:41">
      <c r="A538" s="191"/>
      <c r="B538" s="197" t="s">
        <v>397</v>
      </c>
      <c r="C538" s="212"/>
      <c r="D538" s="211"/>
      <c r="E538" s="211"/>
      <c r="F538" s="210"/>
      <c r="G538" s="196"/>
      <c r="H538" s="196"/>
      <c r="I538" s="184"/>
      <c r="J538" s="184"/>
      <c r="K538" s="184"/>
      <c r="L538" s="184"/>
      <c r="M538" s="184"/>
      <c r="N538" s="184"/>
      <c r="O538" s="184"/>
      <c r="P538" s="184"/>
      <c r="Q538" s="184"/>
      <c r="R538" s="184"/>
      <c r="S538" s="190"/>
      <c r="T538" s="184"/>
      <c r="U538" s="184"/>
      <c r="V538" s="184"/>
      <c r="W538" s="184"/>
      <c r="X538" s="184"/>
      <c r="Y538" s="184"/>
      <c r="Z538" s="184"/>
      <c r="AA538" s="184"/>
      <c r="AB538" s="184"/>
      <c r="AC538" s="184"/>
      <c r="AD538" s="184"/>
      <c r="AE538" s="184"/>
      <c r="AF538" s="184"/>
      <c r="AG538" s="184"/>
      <c r="AH538" s="184"/>
      <c r="AI538" s="184"/>
      <c r="AJ538" s="184"/>
      <c r="AK538" s="184"/>
      <c r="AL538" s="184"/>
      <c r="AM538" s="184"/>
      <c r="AN538" s="184"/>
      <c r="AO538" s="184"/>
    </row>
    <row r="539" spans="1:41">
      <c r="A539" s="191"/>
      <c r="B539" s="197" t="s">
        <v>396</v>
      </c>
      <c r="C539" s="212"/>
      <c r="D539" s="211"/>
      <c r="E539" s="211"/>
      <c r="F539" s="210"/>
      <c r="G539" s="196"/>
      <c r="H539" s="196"/>
      <c r="I539" s="184"/>
      <c r="J539" s="184"/>
      <c r="K539" s="184"/>
      <c r="L539" s="184"/>
      <c r="M539" s="184"/>
      <c r="N539" s="184"/>
      <c r="O539" s="184"/>
      <c r="P539" s="184"/>
      <c r="Q539" s="184"/>
      <c r="R539" s="184"/>
      <c r="S539" s="190"/>
      <c r="T539" s="184"/>
      <c r="U539" s="184"/>
      <c r="V539" s="184"/>
      <c r="W539" s="184"/>
      <c r="X539" s="184"/>
      <c r="Y539" s="184"/>
      <c r="Z539" s="184"/>
      <c r="AA539" s="184"/>
      <c r="AB539" s="184"/>
      <c r="AC539" s="184"/>
      <c r="AD539" s="184"/>
      <c r="AE539" s="184"/>
      <c r="AF539" s="184"/>
      <c r="AG539" s="184"/>
      <c r="AH539" s="184"/>
      <c r="AI539" s="184"/>
      <c r="AJ539" s="184"/>
      <c r="AK539" s="184"/>
      <c r="AL539" s="184"/>
      <c r="AM539" s="184"/>
      <c r="AN539" s="184"/>
      <c r="AO539" s="184"/>
    </row>
    <row r="540" spans="1:41">
      <c r="A540" s="191"/>
      <c r="B540" s="197" t="s">
        <v>395</v>
      </c>
      <c r="C540" s="212"/>
      <c r="D540" s="211"/>
      <c r="E540" s="211"/>
      <c r="F540" s="210"/>
      <c r="G540" s="196"/>
      <c r="H540" s="196"/>
      <c r="I540" s="184"/>
      <c r="J540" s="184"/>
      <c r="K540" s="184"/>
      <c r="L540" s="184"/>
      <c r="M540" s="184"/>
      <c r="N540" s="184"/>
      <c r="O540" s="184"/>
      <c r="P540" s="184"/>
      <c r="Q540" s="184"/>
      <c r="R540" s="184"/>
      <c r="S540" s="190"/>
      <c r="T540" s="184"/>
      <c r="U540" s="184"/>
      <c r="V540" s="184"/>
      <c r="W540" s="184"/>
      <c r="X540" s="184"/>
      <c r="Y540" s="184"/>
      <c r="Z540" s="184"/>
      <c r="AA540" s="184"/>
      <c r="AB540" s="184"/>
      <c r="AC540" s="184"/>
      <c r="AD540" s="184"/>
      <c r="AE540" s="184"/>
      <c r="AF540" s="184"/>
      <c r="AG540" s="184"/>
      <c r="AH540" s="184"/>
      <c r="AI540" s="184"/>
      <c r="AJ540" s="184"/>
      <c r="AK540" s="184"/>
      <c r="AL540" s="184"/>
      <c r="AM540" s="184"/>
      <c r="AN540" s="184"/>
      <c r="AO540" s="184"/>
    </row>
    <row r="541" spans="1:41">
      <c r="A541" s="191"/>
      <c r="B541" s="197" t="s">
        <v>394</v>
      </c>
      <c r="C541" s="212"/>
      <c r="D541" s="211"/>
      <c r="E541" s="211"/>
      <c r="F541" s="210"/>
      <c r="G541" s="196"/>
      <c r="H541" s="196"/>
      <c r="I541" s="184"/>
      <c r="J541" s="184"/>
      <c r="K541" s="184"/>
      <c r="L541" s="184"/>
      <c r="M541" s="184"/>
      <c r="N541" s="184"/>
      <c r="O541" s="184"/>
      <c r="P541" s="184"/>
      <c r="Q541" s="184"/>
      <c r="R541" s="184"/>
      <c r="S541" s="190"/>
      <c r="T541" s="184"/>
      <c r="U541" s="184"/>
      <c r="V541" s="184"/>
      <c r="W541" s="184"/>
      <c r="X541" s="184"/>
      <c r="Y541" s="184"/>
      <c r="Z541" s="184"/>
      <c r="AA541" s="184"/>
      <c r="AB541" s="184"/>
      <c r="AC541" s="184"/>
      <c r="AD541" s="184"/>
      <c r="AE541" s="184"/>
      <c r="AF541" s="184"/>
      <c r="AG541" s="184"/>
      <c r="AH541" s="184"/>
      <c r="AI541" s="184"/>
      <c r="AJ541" s="184"/>
      <c r="AK541" s="184"/>
      <c r="AL541" s="184"/>
      <c r="AM541" s="184"/>
      <c r="AN541" s="184"/>
      <c r="AO541" s="184"/>
    </row>
    <row r="542" spans="1:41">
      <c r="A542" s="191"/>
      <c r="B542" s="197" t="s">
        <v>393</v>
      </c>
      <c r="C542" s="212"/>
      <c r="D542" s="211"/>
      <c r="E542" s="211"/>
      <c r="F542" s="210"/>
      <c r="G542" s="196"/>
      <c r="H542" s="196"/>
      <c r="I542" s="184"/>
      <c r="J542" s="184"/>
      <c r="K542" s="184"/>
      <c r="L542" s="184"/>
      <c r="M542" s="184"/>
      <c r="N542" s="184"/>
      <c r="O542" s="184"/>
      <c r="P542" s="184"/>
      <c r="Q542" s="184"/>
      <c r="R542" s="184"/>
      <c r="S542" s="190"/>
      <c r="T542" s="184"/>
      <c r="U542" s="184"/>
      <c r="V542" s="184"/>
      <c r="W542" s="184"/>
      <c r="X542" s="184"/>
      <c r="Y542" s="184"/>
      <c r="Z542" s="184"/>
      <c r="AA542" s="184"/>
      <c r="AB542" s="184"/>
      <c r="AC542" s="184"/>
      <c r="AD542" s="184"/>
      <c r="AE542" s="184"/>
      <c r="AF542" s="184"/>
      <c r="AG542" s="184"/>
      <c r="AH542" s="184"/>
      <c r="AI542" s="184"/>
      <c r="AJ542" s="184"/>
      <c r="AK542" s="184"/>
      <c r="AL542" s="184"/>
      <c r="AM542" s="184"/>
      <c r="AN542" s="184"/>
      <c r="AO542" s="184"/>
    </row>
    <row r="543" spans="1:41">
      <c r="A543" s="191"/>
      <c r="B543" s="197" t="s">
        <v>392</v>
      </c>
      <c r="C543" s="212"/>
      <c r="D543" s="211"/>
      <c r="E543" s="211"/>
      <c r="F543" s="210"/>
      <c r="G543" s="196"/>
      <c r="H543" s="196"/>
      <c r="I543" s="184"/>
      <c r="J543" s="184"/>
      <c r="K543" s="184"/>
      <c r="L543" s="184"/>
      <c r="M543" s="184"/>
      <c r="N543" s="184"/>
      <c r="O543" s="184"/>
      <c r="P543" s="184"/>
      <c r="Q543" s="184"/>
      <c r="R543" s="184"/>
      <c r="S543" s="190"/>
      <c r="T543" s="184"/>
      <c r="U543" s="184"/>
      <c r="V543" s="184"/>
      <c r="W543" s="184"/>
      <c r="X543" s="184"/>
      <c r="Y543" s="184"/>
      <c r="Z543" s="184"/>
      <c r="AA543" s="184"/>
      <c r="AB543" s="184"/>
      <c r="AC543" s="184"/>
      <c r="AD543" s="184"/>
      <c r="AE543" s="184"/>
      <c r="AF543" s="184"/>
      <c r="AG543" s="184"/>
      <c r="AH543" s="184"/>
      <c r="AI543" s="184"/>
      <c r="AJ543" s="184"/>
      <c r="AK543" s="184"/>
      <c r="AL543" s="184"/>
      <c r="AM543" s="184"/>
      <c r="AN543" s="184"/>
      <c r="AO543" s="184"/>
    </row>
    <row r="544" spans="1:41">
      <c r="A544" s="191"/>
      <c r="B544" s="197" t="s">
        <v>391</v>
      </c>
      <c r="C544" s="212"/>
      <c r="D544" s="211"/>
      <c r="E544" s="211"/>
      <c r="F544" s="210"/>
      <c r="G544" s="196"/>
      <c r="H544" s="196"/>
      <c r="I544" s="184"/>
      <c r="J544" s="184"/>
      <c r="K544" s="184"/>
      <c r="L544" s="184"/>
      <c r="M544" s="184"/>
      <c r="N544" s="184"/>
      <c r="O544" s="184"/>
      <c r="P544" s="184"/>
      <c r="Q544" s="184"/>
      <c r="R544" s="184"/>
      <c r="S544" s="190"/>
      <c r="T544" s="184"/>
      <c r="U544" s="184"/>
      <c r="V544" s="184"/>
      <c r="W544" s="184"/>
      <c r="X544" s="184"/>
      <c r="Y544" s="184"/>
      <c r="Z544" s="184"/>
      <c r="AA544" s="184"/>
      <c r="AB544" s="184"/>
      <c r="AC544" s="184"/>
      <c r="AD544" s="184"/>
      <c r="AE544" s="184"/>
      <c r="AF544" s="184"/>
      <c r="AG544" s="184"/>
      <c r="AH544" s="184"/>
      <c r="AI544" s="184"/>
      <c r="AJ544" s="184"/>
      <c r="AK544" s="184"/>
      <c r="AL544" s="184"/>
      <c r="AM544" s="184"/>
      <c r="AN544" s="184"/>
      <c r="AO544" s="184"/>
    </row>
    <row r="545" spans="1:41">
      <c r="A545" s="191"/>
      <c r="B545" s="197" t="s">
        <v>390</v>
      </c>
      <c r="C545" s="212"/>
      <c r="D545" s="211"/>
      <c r="E545" s="211"/>
      <c r="F545" s="210"/>
      <c r="G545" s="196"/>
      <c r="H545" s="196"/>
      <c r="I545" s="184"/>
      <c r="J545" s="184"/>
      <c r="K545" s="184"/>
      <c r="L545" s="184"/>
      <c r="M545" s="184"/>
      <c r="N545" s="184"/>
      <c r="O545" s="184"/>
      <c r="P545" s="184"/>
      <c r="Q545" s="184"/>
      <c r="R545" s="184"/>
      <c r="S545" s="190"/>
      <c r="T545" s="184"/>
      <c r="U545" s="184"/>
      <c r="V545" s="184"/>
      <c r="W545" s="184"/>
      <c r="X545" s="184"/>
      <c r="Y545" s="184"/>
      <c r="Z545" s="184"/>
      <c r="AA545" s="184"/>
      <c r="AB545" s="184"/>
      <c r="AC545" s="184"/>
      <c r="AD545" s="184"/>
      <c r="AE545" s="184"/>
      <c r="AF545" s="184"/>
      <c r="AG545" s="184"/>
      <c r="AH545" s="184"/>
      <c r="AI545" s="184"/>
      <c r="AJ545" s="184"/>
      <c r="AK545" s="184"/>
      <c r="AL545" s="184"/>
      <c r="AM545" s="184"/>
      <c r="AN545" s="184"/>
      <c r="AO545" s="184"/>
    </row>
    <row r="546" spans="1:41">
      <c r="A546" s="191"/>
      <c r="B546" s="197" t="s">
        <v>389</v>
      </c>
      <c r="C546" s="212"/>
      <c r="D546" s="211"/>
      <c r="E546" s="211"/>
      <c r="F546" s="210"/>
      <c r="G546" s="196"/>
      <c r="H546" s="196"/>
      <c r="I546" s="184"/>
      <c r="J546" s="184"/>
      <c r="K546" s="184"/>
      <c r="L546" s="184"/>
      <c r="M546" s="184"/>
      <c r="N546" s="184"/>
      <c r="O546" s="184"/>
      <c r="P546" s="184"/>
      <c r="Q546" s="184"/>
      <c r="R546" s="184"/>
      <c r="S546" s="190"/>
      <c r="T546" s="184"/>
      <c r="U546" s="184"/>
      <c r="V546" s="184"/>
      <c r="W546" s="184"/>
      <c r="X546" s="184"/>
      <c r="Y546" s="184"/>
      <c r="Z546" s="184"/>
      <c r="AA546" s="184"/>
      <c r="AB546" s="184"/>
      <c r="AC546" s="184"/>
      <c r="AD546" s="184"/>
      <c r="AE546" s="184"/>
      <c r="AF546" s="184"/>
      <c r="AG546" s="184"/>
      <c r="AH546" s="184"/>
      <c r="AI546" s="184"/>
      <c r="AJ546" s="184"/>
      <c r="AK546" s="184"/>
      <c r="AL546" s="184"/>
      <c r="AM546" s="184"/>
      <c r="AN546" s="184"/>
      <c r="AO546" s="184"/>
    </row>
    <row r="547" spans="1:41">
      <c r="A547" s="191"/>
      <c r="B547" s="197" t="s">
        <v>388</v>
      </c>
      <c r="C547" s="212"/>
      <c r="D547" s="211"/>
      <c r="E547" s="211"/>
      <c r="F547" s="210"/>
      <c r="G547" s="196"/>
      <c r="H547" s="196"/>
      <c r="I547" s="184"/>
      <c r="J547" s="184"/>
      <c r="K547" s="184"/>
      <c r="L547" s="184"/>
      <c r="M547" s="184"/>
      <c r="N547" s="184"/>
      <c r="O547" s="184"/>
      <c r="P547" s="184"/>
      <c r="Q547" s="184"/>
      <c r="R547" s="184"/>
      <c r="S547" s="190"/>
      <c r="T547" s="184"/>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row>
    <row r="548" spans="1:41">
      <c r="A548" s="191"/>
      <c r="B548" s="197" t="s">
        <v>387</v>
      </c>
      <c r="C548" s="212"/>
      <c r="D548" s="211"/>
      <c r="E548" s="211"/>
      <c r="F548" s="210"/>
      <c r="G548" s="196"/>
      <c r="H548" s="196"/>
      <c r="I548" s="184"/>
      <c r="J548" s="184"/>
      <c r="K548" s="184"/>
      <c r="L548" s="184"/>
      <c r="M548" s="184"/>
      <c r="N548" s="184"/>
      <c r="O548" s="184"/>
      <c r="P548" s="184"/>
      <c r="Q548" s="184"/>
      <c r="R548" s="184"/>
      <c r="S548" s="190"/>
      <c r="T548" s="184"/>
      <c r="U548" s="184"/>
      <c r="V548" s="184"/>
      <c r="W548" s="184"/>
      <c r="X548" s="184"/>
      <c r="Y548" s="184"/>
      <c r="Z548" s="184"/>
      <c r="AA548" s="184"/>
      <c r="AB548" s="184"/>
      <c r="AC548" s="184"/>
      <c r="AD548" s="184"/>
      <c r="AE548" s="184"/>
      <c r="AF548" s="184"/>
      <c r="AG548" s="184"/>
      <c r="AH548" s="184"/>
      <c r="AI548" s="184"/>
      <c r="AJ548" s="184"/>
      <c r="AK548" s="184"/>
      <c r="AL548" s="184"/>
      <c r="AM548" s="184"/>
      <c r="AN548" s="184"/>
      <c r="AO548" s="184"/>
    </row>
    <row r="549" spans="1:41">
      <c r="A549" s="191"/>
      <c r="B549" s="197" t="s">
        <v>386</v>
      </c>
      <c r="C549" s="212"/>
      <c r="D549" s="211"/>
      <c r="E549" s="211"/>
      <c r="F549" s="210"/>
      <c r="G549" s="196"/>
      <c r="H549" s="196"/>
      <c r="I549" s="184"/>
      <c r="J549" s="184"/>
      <c r="K549" s="184"/>
      <c r="L549" s="184"/>
      <c r="M549" s="184"/>
      <c r="N549" s="184"/>
      <c r="O549" s="184"/>
      <c r="P549" s="184"/>
      <c r="Q549" s="184"/>
      <c r="R549" s="184"/>
      <c r="S549" s="190"/>
      <c r="T549" s="184"/>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row>
    <row r="550" spans="1:41">
      <c r="A550" s="191"/>
      <c r="B550" s="197" t="s">
        <v>385</v>
      </c>
      <c r="C550" s="212"/>
      <c r="D550" s="211"/>
      <c r="E550" s="211"/>
      <c r="F550" s="210"/>
      <c r="G550" s="196"/>
      <c r="H550" s="196"/>
      <c r="I550" s="184"/>
      <c r="J550" s="184"/>
      <c r="K550" s="184"/>
      <c r="L550" s="184"/>
      <c r="M550" s="184"/>
      <c r="N550" s="184"/>
      <c r="O550" s="184"/>
      <c r="P550" s="184"/>
      <c r="Q550" s="184"/>
      <c r="R550" s="184"/>
      <c r="S550" s="190"/>
      <c r="T550" s="184"/>
      <c r="U550" s="184"/>
      <c r="V550" s="184"/>
      <c r="W550" s="184"/>
      <c r="X550" s="184"/>
      <c r="Y550" s="184"/>
      <c r="Z550" s="184"/>
      <c r="AA550" s="184"/>
      <c r="AB550" s="184"/>
      <c r="AC550" s="184"/>
      <c r="AD550" s="184"/>
      <c r="AE550" s="184"/>
      <c r="AF550" s="184"/>
      <c r="AG550" s="184"/>
      <c r="AH550" s="184"/>
      <c r="AI550" s="184"/>
      <c r="AJ550" s="184"/>
      <c r="AK550" s="184"/>
      <c r="AL550" s="184"/>
      <c r="AM550" s="184"/>
      <c r="AN550" s="184"/>
      <c r="AO550" s="184"/>
    </row>
    <row r="551" spans="1:41">
      <c r="A551" s="191"/>
      <c r="B551" s="197" t="s">
        <v>384</v>
      </c>
      <c r="C551" s="212"/>
      <c r="D551" s="211"/>
      <c r="E551" s="211"/>
      <c r="F551" s="210"/>
      <c r="G551" s="196"/>
      <c r="H551" s="196"/>
      <c r="I551" s="184"/>
      <c r="J551" s="184"/>
      <c r="K551" s="184"/>
      <c r="L551" s="184"/>
      <c r="M551" s="184"/>
      <c r="N551" s="184"/>
      <c r="O551" s="184"/>
      <c r="P551" s="184"/>
      <c r="Q551" s="184"/>
      <c r="R551" s="184"/>
      <c r="S551" s="190"/>
      <c r="T551" s="184"/>
      <c r="U551" s="184"/>
      <c r="V551" s="184"/>
      <c r="W551" s="184"/>
      <c r="X551" s="184"/>
      <c r="Y551" s="184"/>
      <c r="Z551" s="184"/>
      <c r="AA551" s="184"/>
      <c r="AB551" s="184"/>
      <c r="AC551" s="184"/>
      <c r="AD551" s="184"/>
      <c r="AE551" s="184"/>
      <c r="AF551" s="184"/>
      <c r="AG551" s="184"/>
      <c r="AH551" s="184"/>
      <c r="AI551" s="184"/>
      <c r="AJ551" s="184"/>
      <c r="AK551" s="184"/>
      <c r="AL551" s="184"/>
      <c r="AM551" s="184"/>
      <c r="AN551" s="184"/>
      <c r="AO551" s="184"/>
    </row>
    <row r="552" spans="1:41">
      <c r="A552" s="191"/>
      <c r="B552" s="197" t="s">
        <v>383</v>
      </c>
      <c r="C552" s="212"/>
      <c r="D552" s="211"/>
      <c r="E552" s="211"/>
      <c r="F552" s="210"/>
      <c r="G552" s="196"/>
      <c r="H552" s="196"/>
      <c r="I552" s="184"/>
      <c r="J552" s="184"/>
      <c r="K552" s="184"/>
      <c r="L552" s="184"/>
      <c r="M552" s="184"/>
      <c r="N552" s="184"/>
      <c r="O552" s="184"/>
      <c r="P552" s="184"/>
      <c r="Q552" s="184"/>
      <c r="R552" s="184"/>
      <c r="S552" s="190"/>
      <c r="T552" s="184"/>
      <c r="U552" s="184"/>
      <c r="V552" s="184"/>
      <c r="W552" s="184"/>
      <c r="X552" s="184"/>
      <c r="Y552" s="184"/>
      <c r="Z552" s="184"/>
      <c r="AA552" s="184"/>
      <c r="AB552" s="184"/>
      <c r="AC552" s="184"/>
      <c r="AD552" s="184"/>
      <c r="AE552" s="184"/>
      <c r="AF552" s="184"/>
      <c r="AG552" s="184"/>
      <c r="AH552" s="184"/>
      <c r="AI552" s="184"/>
      <c r="AJ552" s="184"/>
      <c r="AK552" s="184"/>
      <c r="AL552" s="184"/>
      <c r="AM552" s="184"/>
      <c r="AN552" s="184"/>
      <c r="AO552" s="184"/>
    </row>
    <row r="553" spans="1:41">
      <c r="A553" s="191"/>
      <c r="B553" s="197" t="s">
        <v>382</v>
      </c>
      <c r="C553" s="212"/>
      <c r="D553" s="211"/>
      <c r="E553" s="211"/>
      <c r="F553" s="210"/>
      <c r="G553" s="196"/>
      <c r="H553" s="196"/>
      <c r="I553" s="184"/>
      <c r="J553" s="184"/>
      <c r="K553" s="184"/>
      <c r="L553" s="184"/>
      <c r="M553" s="184"/>
      <c r="N553" s="184"/>
      <c r="O553" s="184"/>
      <c r="P553" s="184"/>
      <c r="Q553" s="184"/>
      <c r="R553" s="184"/>
      <c r="S553" s="190"/>
      <c r="T553" s="184"/>
      <c r="U553" s="184"/>
      <c r="V553" s="184"/>
      <c r="W553" s="184"/>
      <c r="X553" s="184"/>
      <c r="Y553" s="184"/>
      <c r="Z553" s="184"/>
      <c r="AA553" s="184"/>
      <c r="AB553" s="184"/>
      <c r="AC553" s="184"/>
      <c r="AD553" s="184"/>
      <c r="AE553" s="184"/>
      <c r="AF553" s="184"/>
      <c r="AG553" s="184"/>
      <c r="AH553" s="184"/>
      <c r="AI553" s="184"/>
      <c r="AJ553" s="184"/>
      <c r="AK553" s="184"/>
      <c r="AL553" s="184"/>
      <c r="AM553" s="184"/>
      <c r="AN553" s="184"/>
      <c r="AO553" s="184"/>
    </row>
    <row r="554" spans="1:41">
      <c r="A554" s="191"/>
      <c r="B554" s="197" t="s">
        <v>381</v>
      </c>
      <c r="C554" s="212"/>
      <c r="D554" s="211"/>
      <c r="E554" s="211"/>
      <c r="F554" s="210"/>
      <c r="G554" s="196"/>
      <c r="H554" s="196"/>
      <c r="I554" s="184"/>
      <c r="J554" s="184"/>
      <c r="K554" s="184"/>
      <c r="L554" s="184"/>
      <c r="M554" s="184"/>
      <c r="N554" s="184"/>
      <c r="O554" s="184"/>
      <c r="P554" s="184"/>
      <c r="Q554" s="184"/>
      <c r="R554" s="184"/>
      <c r="S554" s="190"/>
      <c r="T554" s="184"/>
      <c r="U554" s="184"/>
      <c r="V554" s="184"/>
      <c r="W554" s="184"/>
      <c r="X554" s="184"/>
      <c r="Y554" s="184"/>
      <c r="Z554" s="184"/>
      <c r="AA554" s="184"/>
      <c r="AB554" s="184"/>
      <c r="AC554" s="184"/>
      <c r="AD554" s="184"/>
      <c r="AE554" s="184"/>
      <c r="AF554" s="184"/>
      <c r="AG554" s="184"/>
      <c r="AH554" s="184"/>
      <c r="AI554" s="184"/>
      <c r="AJ554" s="184"/>
      <c r="AK554" s="184"/>
      <c r="AL554" s="184"/>
      <c r="AM554" s="184"/>
      <c r="AN554" s="184"/>
      <c r="AO554" s="184"/>
    </row>
    <row r="555" spans="1:41">
      <c r="A555" s="191"/>
      <c r="B555" s="197" t="s">
        <v>380</v>
      </c>
      <c r="C555" s="212"/>
      <c r="D555" s="211"/>
      <c r="E555" s="211"/>
      <c r="F555" s="210"/>
      <c r="G555" s="196"/>
      <c r="H555" s="196"/>
      <c r="I555" s="184"/>
      <c r="J555" s="184"/>
      <c r="K555" s="184"/>
      <c r="L555" s="184"/>
      <c r="M555" s="184"/>
      <c r="N555" s="184"/>
      <c r="O555" s="184"/>
      <c r="P555" s="184"/>
      <c r="Q555" s="184"/>
      <c r="R555" s="184"/>
      <c r="S555" s="190"/>
      <c r="T555" s="184"/>
      <c r="U555" s="184"/>
      <c r="V555" s="184"/>
      <c r="W555" s="184"/>
      <c r="X555" s="184"/>
      <c r="Y555" s="184"/>
      <c r="Z555" s="184"/>
      <c r="AA555" s="184"/>
      <c r="AB555" s="184"/>
      <c r="AC555" s="184"/>
      <c r="AD555" s="184"/>
      <c r="AE555" s="184"/>
      <c r="AF555" s="184"/>
      <c r="AG555" s="184"/>
      <c r="AH555" s="184"/>
      <c r="AI555" s="184"/>
      <c r="AJ555" s="184"/>
      <c r="AK555" s="184"/>
      <c r="AL555" s="184"/>
      <c r="AM555" s="184"/>
      <c r="AN555" s="184"/>
      <c r="AO555" s="184"/>
    </row>
    <row r="556" spans="1:41">
      <c r="A556" s="191"/>
      <c r="B556" s="197" t="s">
        <v>379</v>
      </c>
      <c r="C556" s="212"/>
      <c r="D556" s="211"/>
      <c r="E556" s="211"/>
      <c r="F556" s="210"/>
      <c r="G556" s="196"/>
      <c r="H556" s="196"/>
      <c r="I556" s="184"/>
      <c r="J556" s="184"/>
      <c r="K556" s="184"/>
      <c r="L556" s="184"/>
      <c r="M556" s="184"/>
      <c r="N556" s="184"/>
      <c r="O556" s="184"/>
      <c r="P556" s="184"/>
      <c r="Q556" s="184"/>
      <c r="R556" s="184"/>
      <c r="S556" s="190"/>
      <c r="T556" s="184"/>
      <c r="U556" s="184"/>
      <c r="V556" s="184"/>
      <c r="W556" s="184"/>
      <c r="X556" s="184"/>
      <c r="Y556" s="184"/>
      <c r="Z556" s="184"/>
      <c r="AA556" s="184"/>
      <c r="AB556" s="184"/>
      <c r="AC556" s="184"/>
      <c r="AD556" s="184"/>
      <c r="AE556" s="184"/>
      <c r="AF556" s="184"/>
      <c r="AG556" s="184"/>
      <c r="AH556" s="184"/>
      <c r="AI556" s="184"/>
      <c r="AJ556" s="184"/>
      <c r="AK556" s="184"/>
      <c r="AL556" s="184"/>
      <c r="AM556" s="184"/>
      <c r="AN556" s="184"/>
      <c r="AO556" s="184"/>
    </row>
    <row r="557" spans="1:41">
      <c r="A557" s="191"/>
      <c r="B557" s="197" t="s">
        <v>378</v>
      </c>
      <c r="C557" s="212"/>
      <c r="D557" s="211"/>
      <c r="E557" s="211"/>
      <c r="F557" s="210"/>
      <c r="G557" s="196"/>
      <c r="H557" s="196"/>
      <c r="I557" s="184"/>
      <c r="J557" s="184"/>
      <c r="K557" s="184"/>
      <c r="L557" s="184"/>
      <c r="M557" s="184"/>
      <c r="N557" s="184"/>
      <c r="O557" s="184"/>
      <c r="P557" s="184"/>
      <c r="Q557" s="184"/>
      <c r="R557" s="184"/>
      <c r="S557" s="190"/>
      <c r="T557" s="184"/>
      <c r="U557" s="184"/>
      <c r="V557" s="184"/>
      <c r="W557" s="184"/>
      <c r="X557" s="184"/>
      <c r="Y557" s="184"/>
      <c r="Z557" s="184"/>
      <c r="AA557" s="184"/>
      <c r="AB557" s="184"/>
      <c r="AC557" s="184"/>
      <c r="AD557" s="184"/>
      <c r="AE557" s="184"/>
      <c r="AF557" s="184"/>
      <c r="AG557" s="184"/>
      <c r="AH557" s="184"/>
      <c r="AI557" s="184"/>
      <c r="AJ557" s="184"/>
      <c r="AK557" s="184"/>
      <c r="AL557" s="184"/>
      <c r="AM557" s="184"/>
      <c r="AN557" s="184"/>
      <c r="AO557" s="184"/>
    </row>
    <row r="558" spans="1:41">
      <c r="A558" s="191"/>
      <c r="B558" s="197" t="s">
        <v>377</v>
      </c>
      <c r="C558" s="212"/>
      <c r="D558" s="211"/>
      <c r="E558" s="211"/>
      <c r="F558" s="210"/>
      <c r="G558" s="196"/>
      <c r="H558" s="196"/>
      <c r="I558" s="184"/>
      <c r="J558" s="184"/>
      <c r="K558" s="184"/>
      <c r="L558" s="184"/>
      <c r="M558" s="184"/>
      <c r="N558" s="184"/>
      <c r="O558" s="184"/>
      <c r="P558" s="184"/>
      <c r="Q558" s="184"/>
      <c r="R558" s="184"/>
      <c r="S558" s="190"/>
      <c r="T558" s="184"/>
      <c r="U558" s="184"/>
      <c r="V558" s="184"/>
      <c r="W558" s="184"/>
      <c r="X558" s="184"/>
      <c r="Y558" s="184"/>
      <c r="Z558" s="184"/>
      <c r="AA558" s="184"/>
      <c r="AB558" s="184"/>
      <c r="AC558" s="184"/>
      <c r="AD558" s="184"/>
      <c r="AE558" s="184"/>
      <c r="AF558" s="184"/>
      <c r="AG558" s="184"/>
      <c r="AH558" s="184"/>
      <c r="AI558" s="184"/>
      <c r="AJ558" s="184"/>
      <c r="AK558" s="184"/>
      <c r="AL558" s="184"/>
      <c r="AM558" s="184"/>
      <c r="AN558" s="184"/>
      <c r="AO558" s="184"/>
    </row>
    <row r="559" spans="1:41">
      <c r="A559" s="191"/>
      <c r="B559" s="197" t="s">
        <v>376</v>
      </c>
      <c r="C559" s="212"/>
      <c r="D559" s="211"/>
      <c r="E559" s="211"/>
      <c r="F559" s="210"/>
      <c r="G559" s="196"/>
      <c r="H559" s="196"/>
      <c r="I559" s="184"/>
      <c r="J559" s="184"/>
      <c r="K559" s="184"/>
      <c r="L559" s="184"/>
      <c r="M559" s="184"/>
      <c r="N559" s="184"/>
      <c r="O559" s="184"/>
      <c r="P559" s="184"/>
      <c r="Q559" s="184"/>
      <c r="R559" s="184"/>
      <c r="S559" s="190"/>
      <c r="T559" s="184"/>
      <c r="U559" s="184"/>
      <c r="V559" s="184"/>
      <c r="W559" s="184"/>
      <c r="X559" s="184"/>
      <c r="Y559" s="184"/>
      <c r="Z559" s="184"/>
      <c r="AA559" s="184"/>
      <c r="AB559" s="184"/>
      <c r="AC559" s="184"/>
      <c r="AD559" s="184"/>
      <c r="AE559" s="184"/>
      <c r="AF559" s="184"/>
      <c r="AG559" s="184"/>
      <c r="AH559" s="184"/>
      <c r="AI559" s="184"/>
      <c r="AJ559" s="184"/>
      <c r="AK559" s="184"/>
      <c r="AL559" s="184"/>
      <c r="AM559" s="184"/>
      <c r="AN559" s="184"/>
      <c r="AO559" s="184"/>
    </row>
    <row r="560" spans="1:41">
      <c r="A560" s="191"/>
      <c r="B560" s="197" t="s">
        <v>375</v>
      </c>
      <c r="C560" s="212"/>
      <c r="D560" s="211"/>
      <c r="E560" s="211"/>
      <c r="F560" s="210"/>
      <c r="G560" s="196"/>
      <c r="H560" s="196"/>
      <c r="I560" s="184"/>
      <c r="J560" s="184"/>
      <c r="K560" s="184"/>
      <c r="L560" s="184"/>
      <c r="M560" s="184"/>
      <c r="N560" s="184"/>
      <c r="O560" s="184"/>
      <c r="P560" s="184"/>
      <c r="Q560" s="184"/>
      <c r="R560" s="184"/>
      <c r="S560" s="190"/>
      <c r="T560" s="184"/>
      <c r="U560" s="184"/>
      <c r="V560" s="184"/>
      <c r="W560" s="184"/>
      <c r="X560" s="184"/>
      <c r="Y560" s="184"/>
      <c r="Z560" s="184"/>
      <c r="AA560" s="184"/>
      <c r="AB560" s="184"/>
      <c r="AC560" s="184"/>
      <c r="AD560" s="184"/>
      <c r="AE560" s="184"/>
      <c r="AF560" s="184"/>
      <c r="AG560" s="184"/>
      <c r="AH560" s="184"/>
      <c r="AI560" s="184"/>
      <c r="AJ560" s="184"/>
      <c r="AK560" s="184"/>
      <c r="AL560" s="184"/>
      <c r="AM560" s="184"/>
      <c r="AN560" s="184"/>
      <c r="AO560" s="184"/>
    </row>
    <row r="561" spans="1:41">
      <c r="A561" s="191"/>
      <c r="B561" s="197" t="s">
        <v>374</v>
      </c>
      <c r="C561" s="212"/>
      <c r="D561" s="211"/>
      <c r="E561" s="211"/>
      <c r="F561" s="210"/>
      <c r="G561" s="196"/>
      <c r="H561" s="196"/>
      <c r="I561" s="184"/>
      <c r="J561" s="184"/>
      <c r="K561" s="184"/>
      <c r="L561" s="184"/>
      <c r="M561" s="184"/>
      <c r="N561" s="184"/>
      <c r="O561" s="184"/>
      <c r="P561" s="184"/>
      <c r="Q561" s="184"/>
      <c r="R561" s="184"/>
      <c r="S561" s="190"/>
      <c r="T561" s="184"/>
      <c r="U561" s="184"/>
      <c r="V561" s="184"/>
      <c r="W561" s="184"/>
      <c r="X561" s="184"/>
      <c r="Y561" s="184"/>
      <c r="Z561" s="184"/>
      <c r="AA561" s="184"/>
      <c r="AB561" s="184"/>
      <c r="AC561" s="184"/>
      <c r="AD561" s="184"/>
      <c r="AE561" s="184"/>
      <c r="AF561" s="184"/>
      <c r="AG561" s="184"/>
      <c r="AH561" s="184"/>
      <c r="AI561" s="184"/>
      <c r="AJ561" s="184"/>
      <c r="AK561" s="184"/>
      <c r="AL561" s="184"/>
      <c r="AM561" s="184"/>
      <c r="AN561" s="184"/>
      <c r="AO561" s="184"/>
    </row>
    <row r="562" spans="1:41">
      <c r="A562" s="191"/>
      <c r="B562" s="197" t="s">
        <v>373</v>
      </c>
      <c r="C562" s="2581"/>
      <c r="D562" s="2582"/>
      <c r="E562" s="2582"/>
      <c r="F562" s="2583"/>
      <c r="G562" s="196"/>
      <c r="H562" s="196"/>
      <c r="I562" s="184"/>
      <c r="J562" s="184"/>
      <c r="K562" s="184"/>
      <c r="L562" s="184"/>
      <c r="M562" s="184"/>
      <c r="N562" s="184"/>
      <c r="O562" s="184"/>
      <c r="P562" s="184"/>
      <c r="Q562" s="184"/>
      <c r="R562" s="184"/>
      <c r="S562" s="190"/>
      <c r="T562" s="184"/>
      <c r="U562" s="184"/>
      <c r="V562" s="184"/>
      <c r="W562" s="184"/>
      <c r="X562" s="184"/>
      <c r="Y562" s="184"/>
      <c r="Z562" s="184"/>
      <c r="AA562" s="184"/>
      <c r="AB562" s="184"/>
      <c r="AC562" s="184"/>
      <c r="AD562" s="184"/>
      <c r="AE562" s="184"/>
      <c r="AF562" s="184"/>
      <c r="AG562" s="184"/>
      <c r="AH562" s="184"/>
      <c r="AI562" s="184"/>
      <c r="AJ562" s="184"/>
      <c r="AK562" s="184"/>
      <c r="AL562" s="184"/>
      <c r="AM562" s="184"/>
      <c r="AN562" s="184"/>
      <c r="AO562" s="184"/>
    </row>
    <row r="563" spans="1:41">
      <c r="A563" s="191"/>
      <c r="B563" s="197" t="s">
        <v>372</v>
      </c>
      <c r="C563" s="2581"/>
      <c r="D563" s="2582"/>
      <c r="E563" s="2582"/>
      <c r="F563" s="2583"/>
      <c r="G563" s="196"/>
      <c r="H563" s="196"/>
      <c r="I563" s="184"/>
      <c r="J563" s="184"/>
      <c r="K563" s="184"/>
      <c r="L563" s="184"/>
      <c r="M563" s="184"/>
      <c r="N563" s="184"/>
      <c r="O563" s="184"/>
      <c r="P563" s="184"/>
      <c r="Q563" s="184"/>
      <c r="R563" s="184"/>
      <c r="S563" s="190"/>
      <c r="T563" s="184"/>
      <c r="U563" s="184"/>
      <c r="V563" s="184"/>
      <c r="W563" s="184"/>
      <c r="X563" s="184"/>
      <c r="Y563" s="184"/>
      <c r="Z563" s="184"/>
      <c r="AA563" s="184"/>
      <c r="AB563" s="184"/>
      <c r="AC563" s="184"/>
      <c r="AD563" s="184"/>
      <c r="AE563" s="184"/>
      <c r="AF563" s="184"/>
      <c r="AG563" s="184"/>
      <c r="AH563" s="184"/>
      <c r="AI563" s="184"/>
      <c r="AJ563" s="184"/>
      <c r="AK563" s="184"/>
      <c r="AL563" s="184"/>
      <c r="AM563" s="184"/>
      <c r="AN563" s="184"/>
      <c r="AO563" s="184"/>
    </row>
    <row r="564" spans="1:41">
      <c r="A564" s="191"/>
      <c r="B564" s="197" t="s">
        <v>371</v>
      </c>
      <c r="C564" s="2581"/>
      <c r="D564" s="2582"/>
      <c r="E564" s="2582"/>
      <c r="F564" s="2583"/>
      <c r="G564" s="196"/>
      <c r="H564" s="196"/>
      <c r="I564" s="184"/>
      <c r="J564" s="184"/>
      <c r="K564" s="184"/>
      <c r="L564" s="184"/>
      <c r="M564" s="184"/>
      <c r="N564" s="184"/>
      <c r="O564" s="184"/>
      <c r="P564" s="184"/>
      <c r="Q564" s="184"/>
      <c r="R564" s="184"/>
      <c r="S564" s="190"/>
      <c r="T564" s="184"/>
      <c r="U564" s="184"/>
      <c r="V564" s="184"/>
      <c r="W564" s="184"/>
      <c r="X564" s="184"/>
      <c r="Y564" s="184"/>
      <c r="Z564" s="184"/>
      <c r="AA564" s="184"/>
      <c r="AB564" s="184"/>
      <c r="AC564" s="184"/>
      <c r="AD564" s="184"/>
      <c r="AE564" s="184"/>
      <c r="AF564" s="184"/>
      <c r="AG564" s="184"/>
      <c r="AH564" s="184"/>
      <c r="AI564" s="184"/>
      <c r="AJ564" s="184"/>
      <c r="AK564" s="184"/>
      <c r="AL564" s="184"/>
      <c r="AM564" s="184"/>
      <c r="AN564" s="184"/>
      <c r="AO564" s="184"/>
    </row>
    <row r="565" spans="1:41">
      <c r="A565" s="191"/>
      <c r="B565" s="197" t="s">
        <v>370</v>
      </c>
      <c r="C565" s="2581"/>
      <c r="D565" s="2582"/>
      <c r="E565" s="2582"/>
      <c r="F565" s="2583"/>
      <c r="G565" s="196"/>
      <c r="H565" s="196"/>
      <c r="I565" s="184"/>
      <c r="J565" s="184"/>
      <c r="K565" s="184"/>
      <c r="L565" s="184"/>
      <c r="M565" s="184"/>
      <c r="N565" s="184"/>
      <c r="O565" s="184"/>
      <c r="P565" s="184"/>
      <c r="Q565" s="184"/>
      <c r="R565" s="184"/>
      <c r="S565" s="190"/>
      <c r="T565" s="184"/>
      <c r="U565" s="184"/>
      <c r="V565" s="184"/>
      <c r="W565" s="184"/>
      <c r="X565" s="184"/>
      <c r="Y565" s="184"/>
      <c r="Z565" s="184"/>
      <c r="AA565" s="184"/>
      <c r="AB565" s="184"/>
      <c r="AC565" s="184"/>
      <c r="AD565" s="184"/>
      <c r="AE565" s="184"/>
      <c r="AF565" s="184"/>
      <c r="AG565" s="184"/>
      <c r="AH565" s="184"/>
      <c r="AI565" s="184"/>
      <c r="AJ565" s="184"/>
      <c r="AK565" s="184"/>
      <c r="AL565" s="184"/>
      <c r="AM565" s="184"/>
      <c r="AN565" s="184"/>
      <c r="AO565" s="184"/>
    </row>
    <row r="566" spans="1:41">
      <c r="A566" s="191"/>
      <c r="B566" s="197" t="s">
        <v>369</v>
      </c>
      <c r="C566" s="2581"/>
      <c r="D566" s="2582"/>
      <c r="E566" s="2582"/>
      <c r="F566" s="2583"/>
      <c r="G566" s="196"/>
      <c r="H566" s="196"/>
      <c r="I566" s="184"/>
      <c r="J566" s="184"/>
      <c r="K566" s="184"/>
      <c r="L566" s="184"/>
      <c r="M566" s="184"/>
      <c r="N566" s="184"/>
      <c r="O566" s="184"/>
      <c r="P566" s="184"/>
      <c r="Q566" s="184"/>
      <c r="R566" s="184"/>
      <c r="S566" s="190"/>
      <c r="T566" s="184"/>
      <c r="U566" s="184"/>
      <c r="V566" s="184"/>
      <c r="W566" s="184"/>
      <c r="X566" s="184"/>
      <c r="Y566" s="184"/>
      <c r="Z566" s="184"/>
      <c r="AA566" s="184"/>
      <c r="AB566" s="184"/>
      <c r="AC566" s="184"/>
      <c r="AD566" s="184"/>
      <c r="AE566" s="184"/>
      <c r="AF566" s="184"/>
      <c r="AG566" s="184"/>
      <c r="AH566" s="184"/>
      <c r="AI566" s="184"/>
      <c r="AJ566" s="184"/>
      <c r="AK566" s="184"/>
      <c r="AL566" s="184"/>
      <c r="AM566" s="184"/>
      <c r="AN566" s="184"/>
      <c r="AO566" s="184"/>
    </row>
    <row r="567" spans="1:41">
      <c r="A567" s="191"/>
      <c r="B567" s="197" t="s">
        <v>368</v>
      </c>
      <c r="C567" s="2581"/>
      <c r="D567" s="2582"/>
      <c r="E567" s="2582"/>
      <c r="F567" s="2583"/>
      <c r="G567" s="196"/>
      <c r="H567" s="196"/>
      <c r="I567" s="184"/>
      <c r="J567" s="184"/>
      <c r="K567" s="184"/>
      <c r="L567" s="184"/>
      <c r="M567" s="184"/>
      <c r="N567" s="184"/>
      <c r="O567" s="184"/>
      <c r="P567" s="184"/>
      <c r="Q567" s="184"/>
      <c r="R567" s="184"/>
      <c r="S567" s="190"/>
      <c r="T567" s="184"/>
      <c r="U567" s="184"/>
      <c r="V567" s="184"/>
      <c r="W567" s="184"/>
      <c r="X567" s="184"/>
      <c r="Y567" s="184"/>
      <c r="Z567" s="184"/>
      <c r="AA567" s="184"/>
      <c r="AB567" s="184"/>
      <c r="AC567" s="184"/>
      <c r="AD567" s="184"/>
      <c r="AE567" s="184"/>
      <c r="AF567" s="184"/>
      <c r="AG567" s="184"/>
      <c r="AH567" s="184"/>
      <c r="AI567" s="184"/>
      <c r="AJ567" s="184"/>
      <c r="AK567" s="184"/>
      <c r="AL567" s="184"/>
      <c r="AM567" s="184"/>
      <c r="AN567" s="184"/>
      <c r="AO567" s="184"/>
    </row>
    <row r="568" spans="1:41">
      <c r="A568" s="191"/>
      <c r="B568" s="197" t="s">
        <v>367</v>
      </c>
      <c r="C568" s="2581"/>
      <c r="D568" s="2582"/>
      <c r="E568" s="2582"/>
      <c r="F568" s="2583"/>
      <c r="G568" s="196"/>
      <c r="H568" s="196"/>
      <c r="I568" s="184"/>
      <c r="J568" s="184"/>
      <c r="K568" s="184"/>
      <c r="L568" s="184"/>
      <c r="M568" s="184"/>
      <c r="N568" s="184"/>
      <c r="O568" s="184"/>
      <c r="P568" s="184"/>
      <c r="Q568" s="184"/>
      <c r="R568" s="184"/>
      <c r="S568" s="190"/>
      <c r="T568" s="184"/>
      <c r="U568" s="184"/>
      <c r="V568" s="184"/>
      <c r="W568" s="184"/>
      <c r="X568" s="184"/>
      <c r="Y568" s="184"/>
      <c r="Z568" s="184"/>
      <c r="AA568" s="184"/>
      <c r="AB568" s="184"/>
      <c r="AC568" s="184"/>
      <c r="AD568" s="184"/>
      <c r="AE568" s="184"/>
      <c r="AF568" s="184"/>
      <c r="AG568" s="184"/>
      <c r="AH568" s="184"/>
      <c r="AI568" s="184"/>
      <c r="AJ568" s="184"/>
      <c r="AK568" s="184"/>
      <c r="AL568" s="184"/>
      <c r="AM568" s="184"/>
      <c r="AN568" s="184"/>
      <c r="AO568" s="184"/>
    </row>
    <row r="569" spans="1:41">
      <c r="A569" s="191"/>
      <c r="B569" s="197" t="s">
        <v>366</v>
      </c>
      <c r="C569" s="2581"/>
      <c r="D569" s="2582"/>
      <c r="E569" s="2582"/>
      <c r="F569" s="2583"/>
      <c r="G569" s="196"/>
      <c r="H569" s="196"/>
      <c r="I569" s="184"/>
      <c r="J569" s="184"/>
      <c r="K569" s="184"/>
      <c r="L569" s="184"/>
      <c r="M569" s="184"/>
      <c r="N569" s="184"/>
      <c r="O569" s="184"/>
      <c r="P569" s="184"/>
      <c r="Q569" s="184"/>
      <c r="R569" s="184"/>
      <c r="S569" s="190"/>
      <c r="T569" s="184"/>
      <c r="U569" s="184"/>
      <c r="V569" s="184"/>
      <c r="W569" s="184"/>
      <c r="X569" s="184"/>
      <c r="Y569" s="184"/>
      <c r="Z569" s="184"/>
      <c r="AA569" s="184"/>
      <c r="AB569" s="184"/>
      <c r="AC569" s="184"/>
      <c r="AD569" s="184"/>
      <c r="AE569" s="184"/>
      <c r="AF569" s="184"/>
      <c r="AG569" s="184"/>
      <c r="AH569" s="184"/>
      <c r="AI569" s="184"/>
      <c r="AJ569" s="184"/>
      <c r="AK569" s="184"/>
      <c r="AL569" s="184"/>
      <c r="AM569" s="184"/>
      <c r="AN569" s="184"/>
      <c r="AO569" s="184"/>
    </row>
    <row r="570" spans="1:41">
      <c r="A570" s="191"/>
      <c r="B570" s="197" t="s">
        <v>365</v>
      </c>
      <c r="C570" s="2581"/>
      <c r="D570" s="2582"/>
      <c r="E570" s="2582"/>
      <c r="F570" s="2583"/>
      <c r="G570" s="196"/>
      <c r="H570" s="196"/>
      <c r="I570" s="184"/>
      <c r="J570" s="184"/>
      <c r="K570" s="184"/>
      <c r="L570" s="184"/>
      <c r="M570" s="184"/>
      <c r="N570" s="184"/>
      <c r="O570" s="184"/>
      <c r="P570" s="184"/>
      <c r="Q570" s="184"/>
      <c r="R570" s="184"/>
      <c r="S570" s="190"/>
      <c r="T570" s="184"/>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row>
    <row r="571" spans="1:41">
      <c r="A571" s="191"/>
      <c r="B571" s="197" t="s">
        <v>364</v>
      </c>
      <c r="C571" s="2581"/>
      <c r="D571" s="2582"/>
      <c r="E571" s="2582"/>
      <c r="F571" s="2583"/>
      <c r="G571" s="196"/>
      <c r="H571" s="196"/>
      <c r="I571" s="184"/>
      <c r="J571" s="184"/>
      <c r="K571" s="184"/>
      <c r="L571" s="184"/>
      <c r="M571" s="184"/>
      <c r="N571" s="184"/>
      <c r="O571" s="184"/>
      <c r="P571" s="184"/>
      <c r="Q571" s="184"/>
      <c r="R571" s="184"/>
      <c r="S571" s="190"/>
      <c r="T571" s="184"/>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row>
    <row r="572" spans="1:41">
      <c r="A572" s="191"/>
      <c r="B572" s="197" t="s">
        <v>363</v>
      </c>
      <c r="C572" s="2581"/>
      <c r="D572" s="2582"/>
      <c r="E572" s="2582"/>
      <c r="F572" s="2583"/>
      <c r="G572" s="196"/>
      <c r="H572" s="196"/>
      <c r="I572" s="184"/>
      <c r="J572" s="184"/>
      <c r="K572" s="184"/>
      <c r="L572" s="184"/>
      <c r="M572" s="184"/>
      <c r="N572" s="184"/>
      <c r="O572" s="184"/>
      <c r="P572" s="184"/>
      <c r="Q572" s="184"/>
      <c r="R572" s="184"/>
      <c r="S572" s="190"/>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row>
    <row r="573" spans="1:41">
      <c r="A573" s="191"/>
      <c r="B573" s="197" t="s">
        <v>362</v>
      </c>
      <c r="C573" s="2581"/>
      <c r="D573" s="2582"/>
      <c r="E573" s="2582"/>
      <c r="F573" s="2583"/>
      <c r="G573" s="196"/>
      <c r="H573" s="196"/>
      <c r="I573" s="184"/>
      <c r="J573" s="184"/>
      <c r="K573" s="184"/>
      <c r="L573" s="184"/>
      <c r="M573" s="184"/>
      <c r="N573" s="184"/>
      <c r="O573" s="184"/>
      <c r="P573" s="184"/>
      <c r="Q573" s="184"/>
      <c r="R573" s="184"/>
      <c r="S573" s="190"/>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row>
    <row r="574" spans="1:41">
      <c r="A574" s="191"/>
      <c r="B574" s="197" t="s">
        <v>361</v>
      </c>
      <c r="C574" s="2581"/>
      <c r="D574" s="2582"/>
      <c r="E574" s="2582"/>
      <c r="F574" s="2583"/>
      <c r="G574" s="196"/>
      <c r="H574" s="196"/>
      <c r="I574" s="184"/>
      <c r="J574" s="184"/>
      <c r="K574" s="184"/>
      <c r="L574" s="184"/>
      <c r="M574" s="184"/>
      <c r="N574" s="184"/>
      <c r="O574" s="184"/>
      <c r="P574" s="184"/>
      <c r="Q574" s="184"/>
      <c r="R574" s="184"/>
      <c r="S574" s="190"/>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row>
    <row r="575" spans="1:41">
      <c r="A575" s="191"/>
      <c r="B575" s="197" t="s">
        <v>360</v>
      </c>
      <c r="C575" s="2581"/>
      <c r="D575" s="2582"/>
      <c r="E575" s="2582"/>
      <c r="F575" s="2583"/>
      <c r="G575" s="196"/>
      <c r="H575" s="196"/>
      <c r="I575" s="184"/>
      <c r="J575" s="184"/>
      <c r="K575" s="184"/>
      <c r="L575" s="184"/>
      <c r="M575" s="184"/>
      <c r="N575" s="184"/>
      <c r="O575" s="184"/>
      <c r="P575" s="184"/>
      <c r="Q575" s="184"/>
      <c r="R575" s="184"/>
      <c r="S575" s="190"/>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row>
    <row r="576" spans="1:41">
      <c r="A576" s="191"/>
      <c r="B576" s="197" t="s">
        <v>359</v>
      </c>
      <c r="C576" s="2581"/>
      <c r="D576" s="2582"/>
      <c r="E576" s="2582"/>
      <c r="F576" s="2583"/>
      <c r="G576" s="196"/>
      <c r="H576" s="196"/>
      <c r="I576" s="184"/>
      <c r="J576" s="184"/>
      <c r="K576" s="184"/>
      <c r="L576" s="184"/>
      <c r="M576" s="184"/>
      <c r="N576" s="184"/>
      <c r="O576" s="184"/>
      <c r="P576" s="184"/>
      <c r="Q576" s="184"/>
      <c r="R576" s="184"/>
      <c r="S576" s="190"/>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row>
    <row r="577" spans="1:41">
      <c r="A577" s="191"/>
      <c r="B577" s="197" t="s">
        <v>358</v>
      </c>
      <c r="C577" s="2581"/>
      <c r="D577" s="2582"/>
      <c r="E577" s="2582"/>
      <c r="F577" s="2583"/>
      <c r="G577" s="196"/>
      <c r="H577" s="196"/>
      <c r="I577" s="184"/>
      <c r="J577" s="184"/>
      <c r="K577" s="184"/>
      <c r="L577" s="184"/>
      <c r="M577" s="184"/>
      <c r="N577" s="184"/>
      <c r="O577" s="184"/>
      <c r="P577" s="184"/>
      <c r="Q577" s="184"/>
      <c r="R577" s="184"/>
      <c r="S577" s="190"/>
      <c r="T577" s="184"/>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row>
    <row r="578" spans="1:41">
      <c r="A578" s="191"/>
      <c r="B578" s="197" t="s">
        <v>357</v>
      </c>
      <c r="C578" s="212"/>
      <c r="D578" s="211"/>
      <c r="E578" s="211"/>
      <c r="F578" s="210"/>
      <c r="G578" s="196"/>
      <c r="H578" s="196"/>
      <c r="I578" s="184"/>
      <c r="J578" s="184"/>
      <c r="K578" s="184"/>
      <c r="L578" s="184"/>
      <c r="M578" s="184"/>
      <c r="N578" s="184"/>
      <c r="O578" s="184"/>
      <c r="P578" s="184"/>
      <c r="Q578" s="184"/>
      <c r="R578" s="184"/>
      <c r="S578" s="190"/>
      <c r="T578" s="184"/>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row>
    <row r="579" spans="1:41">
      <c r="A579" s="191"/>
      <c r="B579" s="197" t="s">
        <v>356</v>
      </c>
      <c r="C579" s="2581"/>
      <c r="D579" s="2582"/>
      <c r="E579" s="2582"/>
      <c r="F579" s="2583"/>
      <c r="G579" s="196"/>
      <c r="H579" s="196"/>
      <c r="I579" s="184"/>
      <c r="J579" s="184"/>
      <c r="K579" s="184"/>
      <c r="L579" s="184"/>
      <c r="M579" s="184"/>
      <c r="N579" s="184"/>
      <c r="O579" s="184"/>
      <c r="P579" s="184"/>
      <c r="Q579" s="184"/>
      <c r="R579" s="184"/>
      <c r="S579" s="190"/>
      <c r="T579" s="184"/>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row>
    <row r="580" spans="1:41">
      <c r="A580" s="191"/>
      <c r="B580" s="197" t="s">
        <v>355</v>
      </c>
      <c r="C580" s="2581"/>
      <c r="D580" s="2582"/>
      <c r="E580" s="2582"/>
      <c r="F580" s="2583"/>
      <c r="G580" s="196"/>
      <c r="H580" s="196"/>
      <c r="I580" s="184"/>
      <c r="J580" s="184"/>
      <c r="K580" s="184"/>
      <c r="L580" s="184"/>
      <c r="M580" s="184"/>
      <c r="N580" s="184"/>
      <c r="O580" s="184"/>
      <c r="P580" s="184"/>
      <c r="Q580" s="184"/>
      <c r="R580" s="184"/>
      <c r="S580" s="190"/>
      <c r="T580" s="184"/>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row>
    <row r="581" spans="1:41">
      <c r="A581" s="191"/>
      <c r="B581" s="195"/>
      <c r="C581" s="194"/>
      <c r="D581" s="193"/>
      <c r="E581" s="193"/>
      <c r="F581" s="193" t="s">
        <v>8</v>
      </c>
      <c r="G581" s="192">
        <f>SUM(G531:G580)</f>
        <v>0</v>
      </c>
      <c r="H581" s="192">
        <f>SUM(H531:H580)</f>
        <v>0</v>
      </c>
      <c r="I581" s="184"/>
      <c r="J581" s="184"/>
      <c r="K581" s="184"/>
      <c r="L581" s="184"/>
      <c r="M581" s="184"/>
      <c r="N581" s="184"/>
      <c r="O581" s="184"/>
      <c r="P581" s="184"/>
      <c r="Q581" s="184"/>
      <c r="R581" s="184"/>
      <c r="S581" s="190"/>
      <c r="T581" s="184"/>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row>
    <row r="582" spans="1:41">
      <c r="A582" s="191"/>
      <c r="B582" s="203"/>
      <c r="C582" s="203"/>
      <c r="D582" s="203"/>
      <c r="E582" s="203"/>
      <c r="F582" s="203"/>
      <c r="G582" s="203"/>
      <c r="H582" s="203"/>
      <c r="I582" s="184"/>
      <c r="J582" s="184"/>
      <c r="K582" s="184"/>
      <c r="L582" s="184"/>
      <c r="M582" s="184"/>
      <c r="N582" s="184"/>
      <c r="O582" s="184"/>
      <c r="P582" s="184"/>
      <c r="Q582" s="184"/>
      <c r="R582" s="184"/>
      <c r="S582" s="190"/>
      <c r="T582" s="184"/>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row>
    <row r="583" spans="1:41">
      <c r="A583" s="191"/>
      <c r="B583" s="203"/>
      <c r="C583" s="203"/>
      <c r="D583" s="204" t="s">
        <v>405</v>
      </c>
      <c r="E583" s="203"/>
      <c r="F583" s="203"/>
      <c r="G583" s="203"/>
      <c r="H583" s="203"/>
      <c r="I583" s="184"/>
      <c r="J583" s="184"/>
      <c r="K583" s="184"/>
      <c r="L583" s="184"/>
      <c r="M583" s="184"/>
      <c r="N583" s="184"/>
      <c r="O583" s="184"/>
      <c r="P583" s="184"/>
      <c r="Q583" s="184"/>
      <c r="R583" s="184"/>
      <c r="S583" s="190"/>
      <c r="T583" s="184"/>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row>
    <row r="584" spans="1:41">
      <c r="A584" s="191"/>
      <c r="B584" s="202" t="s">
        <v>299</v>
      </c>
      <c r="C584" s="2584" t="s">
        <v>298</v>
      </c>
      <c r="D584" s="2585"/>
      <c r="E584" s="2585"/>
      <c r="F584" s="2586"/>
      <c r="G584" s="201" t="s">
        <v>20</v>
      </c>
      <c r="H584" s="201" t="s">
        <v>20</v>
      </c>
      <c r="I584" s="184"/>
      <c r="J584" s="184"/>
      <c r="K584" s="184"/>
      <c r="L584" s="184"/>
      <c r="M584" s="184"/>
      <c r="N584" s="184"/>
      <c r="O584" s="184"/>
      <c r="P584" s="184"/>
      <c r="Q584" s="184"/>
      <c r="R584" s="184"/>
      <c r="S584" s="190"/>
      <c r="T584" s="184"/>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row>
    <row r="585" spans="1:41">
      <c r="A585" s="191"/>
      <c r="B585" s="197" t="s">
        <v>404</v>
      </c>
      <c r="C585" s="2581"/>
      <c r="D585" s="2582"/>
      <c r="E585" s="2582"/>
      <c r="F585" s="2583"/>
      <c r="G585" s="196"/>
      <c r="H585" s="196"/>
      <c r="I585" s="184"/>
      <c r="J585" s="184"/>
      <c r="K585" s="184"/>
      <c r="L585" s="184"/>
      <c r="M585" s="184"/>
      <c r="N585" s="184"/>
      <c r="O585" s="184"/>
      <c r="P585" s="184"/>
      <c r="Q585" s="184"/>
      <c r="R585" s="184"/>
      <c r="S585" s="190"/>
      <c r="T585" s="184"/>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row>
    <row r="586" spans="1:41">
      <c r="A586" s="191"/>
      <c r="B586" s="197" t="s">
        <v>403</v>
      </c>
      <c r="C586" s="2581"/>
      <c r="D586" s="2582"/>
      <c r="E586" s="2582"/>
      <c r="F586" s="2583"/>
      <c r="G586" s="196"/>
      <c r="H586" s="196"/>
      <c r="I586" s="184"/>
      <c r="J586" s="184"/>
      <c r="K586" s="184"/>
      <c r="L586" s="184"/>
      <c r="M586" s="184"/>
      <c r="N586" s="184"/>
      <c r="O586" s="184"/>
      <c r="P586" s="184"/>
      <c r="Q586" s="184"/>
      <c r="R586" s="184"/>
      <c r="S586" s="190"/>
      <c r="T586" s="184"/>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row>
    <row r="587" spans="1:41">
      <c r="A587" s="191"/>
      <c r="B587" s="197" t="s">
        <v>402</v>
      </c>
      <c r="C587" s="2581"/>
      <c r="D587" s="2582"/>
      <c r="E587" s="2582"/>
      <c r="F587" s="2583"/>
      <c r="G587" s="196"/>
      <c r="H587" s="196"/>
      <c r="I587" s="184"/>
      <c r="J587" s="184"/>
      <c r="K587" s="184"/>
      <c r="L587" s="184"/>
      <c r="M587" s="184"/>
      <c r="N587" s="184"/>
      <c r="O587" s="184"/>
      <c r="P587" s="184"/>
      <c r="Q587" s="184"/>
      <c r="R587" s="184"/>
      <c r="S587" s="190"/>
      <c r="T587" s="184"/>
      <c r="U587" s="184"/>
      <c r="V587" s="184"/>
      <c r="W587" s="184"/>
      <c r="X587" s="184"/>
      <c r="Y587" s="184"/>
      <c r="Z587" s="184"/>
      <c r="AA587" s="184"/>
      <c r="AB587" s="184"/>
      <c r="AC587" s="184"/>
      <c r="AD587" s="184"/>
      <c r="AE587" s="184"/>
      <c r="AF587" s="184"/>
      <c r="AG587" s="184"/>
      <c r="AH587" s="184"/>
      <c r="AI587" s="184"/>
      <c r="AJ587" s="184"/>
      <c r="AK587" s="184"/>
      <c r="AL587" s="184"/>
      <c r="AM587" s="184"/>
      <c r="AN587" s="184"/>
      <c r="AO587" s="184"/>
    </row>
    <row r="588" spans="1:41">
      <c r="A588" s="191"/>
      <c r="B588" s="197" t="s">
        <v>401</v>
      </c>
      <c r="C588" s="2581"/>
      <c r="D588" s="2582"/>
      <c r="E588" s="2582"/>
      <c r="F588" s="2583"/>
      <c r="G588" s="196"/>
      <c r="H588" s="196"/>
      <c r="I588" s="184"/>
      <c r="J588" s="184"/>
      <c r="K588" s="184"/>
      <c r="L588" s="184"/>
      <c r="M588" s="184"/>
      <c r="N588" s="184"/>
      <c r="O588" s="184"/>
      <c r="P588" s="184"/>
      <c r="Q588" s="184"/>
      <c r="R588" s="184"/>
      <c r="S588" s="190"/>
      <c r="T588" s="184"/>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row>
    <row r="589" spans="1:41">
      <c r="A589" s="191"/>
      <c r="B589" s="197" t="s">
        <v>400</v>
      </c>
      <c r="C589" s="2581"/>
      <c r="D589" s="2582"/>
      <c r="E589" s="2582"/>
      <c r="F589" s="2583"/>
      <c r="G589" s="196"/>
      <c r="H589" s="196"/>
      <c r="I589" s="184"/>
      <c r="J589" s="184"/>
      <c r="K589" s="184"/>
      <c r="L589" s="184"/>
      <c r="M589" s="184"/>
      <c r="N589" s="184"/>
      <c r="O589" s="184"/>
      <c r="P589" s="184"/>
      <c r="Q589" s="184"/>
      <c r="R589" s="184"/>
      <c r="S589" s="190"/>
      <c r="T589" s="184"/>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row>
    <row r="590" spans="1:41">
      <c r="A590" s="191"/>
      <c r="B590" s="197" t="s">
        <v>399</v>
      </c>
      <c r="C590" s="2581"/>
      <c r="D590" s="2582"/>
      <c r="E590" s="2582"/>
      <c r="F590" s="2583"/>
      <c r="G590" s="196"/>
      <c r="H590" s="196"/>
      <c r="I590" s="184"/>
      <c r="J590" s="184"/>
      <c r="K590" s="184"/>
      <c r="L590" s="184"/>
      <c r="M590" s="184"/>
      <c r="N590" s="184"/>
      <c r="O590" s="184"/>
      <c r="P590" s="184"/>
      <c r="Q590" s="184"/>
      <c r="R590" s="184"/>
      <c r="S590" s="190"/>
      <c r="T590" s="184"/>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row>
    <row r="591" spans="1:41">
      <c r="A591" s="191"/>
      <c r="B591" s="197" t="s">
        <v>398</v>
      </c>
      <c r="C591" s="2581"/>
      <c r="D591" s="2582"/>
      <c r="E591" s="2582"/>
      <c r="F591" s="2583"/>
      <c r="G591" s="196"/>
      <c r="H591" s="196"/>
      <c r="I591" s="184"/>
      <c r="J591" s="184"/>
      <c r="K591" s="184"/>
      <c r="L591" s="184"/>
      <c r="M591" s="184"/>
      <c r="N591" s="184"/>
      <c r="O591" s="184"/>
      <c r="P591" s="184"/>
      <c r="Q591" s="184"/>
      <c r="R591" s="184"/>
      <c r="S591" s="190"/>
      <c r="T591" s="184"/>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row>
    <row r="592" spans="1:41">
      <c r="A592" s="191"/>
      <c r="B592" s="197" t="s">
        <v>397</v>
      </c>
      <c r="C592" s="2581"/>
      <c r="D592" s="2582"/>
      <c r="E592" s="2582"/>
      <c r="F592" s="2583"/>
      <c r="G592" s="196"/>
      <c r="H592" s="196"/>
      <c r="I592" s="184"/>
      <c r="J592" s="184"/>
      <c r="K592" s="184"/>
      <c r="L592" s="184"/>
      <c r="M592" s="184"/>
      <c r="N592" s="184"/>
      <c r="O592" s="184"/>
      <c r="P592" s="184"/>
      <c r="Q592" s="184"/>
      <c r="R592" s="184"/>
      <c r="S592" s="190"/>
      <c r="T592" s="184"/>
      <c r="U592" s="184"/>
      <c r="V592" s="184"/>
      <c r="W592" s="184"/>
      <c r="X592" s="184"/>
      <c r="Y592" s="184"/>
      <c r="Z592" s="184"/>
      <c r="AA592" s="184"/>
      <c r="AB592" s="184"/>
      <c r="AC592" s="184"/>
      <c r="AD592" s="184"/>
      <c r="AE592" s="184"/>
      <c r="AF592" s="184"/>
      <c r="AG592" s="184"/>
      <c r="AH592" s="184"/>
      <c r="AI592" s="184"/>
      <c r="AJ592" s="184"/>
      <c r="AK592" s="184"/>
      <c r="AL592" s="184"/>
      <c r="AM592" s="184"/>
      <c r="AN592" s="184"/>
      <c r="AO592" s="184"/>
    </row>
    <row r="593" spans="1:41">
      <c r="A593" s="191"/>
      <c r="B593" s="197" t="s">
        <v>396</v>
      </c>
      <c r="C593" s="2581"/>
      <c r="D593" s="2582"/>
      <c r="E593" s="2582"/>
      <c r="F593" s="2583"/>
      <c r="G593" s="196"/>
      <c r="H593" s="196"/>
      <c r="I593" s="184"/>
      <c r="J593" s="184"/>
      <c r="K593" s="184"/>
      <c r="L593" s="184"/>
      <c r="M593" s="184"/>
      <c r="N593" s="184"/>
      <c r="O593" s="184"/>
      <c r="P593" s="184"/>
      <c r="Q593" s="184"/>
      <c r="R593" s="184"/>
      <c r="S593" s="190"/>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row>
    <row r="594" spans="1:41">
      <c r="A594" s="191"/>
      <c r="B594" s="197" t="s">
        <v>395</v>
      </c>
      <c r="C594" s="2581"/>
      <c r="D594" s="2582"/>
      <c r="E594" s="2582"/>
      <c r="F594" s="2583"/>
      <c r="G594" s="196"/>
      <c r="H594" s="196"/>
      <c r="I594" s="184"/>
      <c r="J594" s="184"/>
      <c r="K594" s="184"/>
      <c r="L594" s="184"/>
      <c r="M594" s="184"/>
      <c r="N594" s="184"/>
      <c r="O594" s="184"/>
      <c r="P594" s="184"/>
      <c r="Q594" s="184"/>
      <c r="R594" s="184"/>
      <c r="S594" s="190"/>
      <c r="T594" s="184"/>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row>
    <row r="595" spans="1:41">
      <c r="A595" s="191"/>
      <c r="B595" s="197" t="s">
        <v>394</v>
      </c>
      <c r="C595" s="2581"/>
      <c r="D595" s="2582"/>
      <c r="E595" s="2582"/>
      <c r="F595" s="2583"/>
      <c r="G595" s="196"/>
      <c r="H595" s="196"/>
      <c r="I595" s="184"/>
      <c r="J595" s="184"/>
      <c r="K595" s="184"/>
      <c r="L595" s="184"/>
      <c r="M595" s="184"/>
      <c r="N595" s="184"/>
      <c r="O595" s="184"/>
      <c r="P595" s="184"/>
      <c r="Q595" s="184"/>
      <c r="R595" s="184"/>
      <c r="S595" s="190"/>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row>
    <row r="596" spans="1:41">
      <c r="A596" s="191"/>
      <c r="B596" s="197" t="s">
        <v>393</v>
      </c>
      <c r="C596" s="212"/>
      <c r="D596" s="211"/>
      <c r="E596" s="211"/>
      <c r="F596" s="210"/>
      <c r="G596" s="196"/>
      <c r="H596" s="196"/>
      <c r="I596" s="184"/>
      <c r="J596" s="184"/>
      <c r="K596" s="184"/>
      <c r="L596" s="184"/>
      <c r="M596" s="184"/>
      <c r="N596" s="184"/>
      <c r="O596" s="184"/>
      <c r="P596" s="184"/>
      <c r="Q596" s="184"/>
      <c r="R596" s="184"/>
      <c r="S596" s="190"/>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row>
    <row r="597" spans="1:41">
      <c r="A597" s="191"/>
      <c r="B597" s="197" t="s">
        <v>392</v>
      </c>
      <c r="C597" s="212"/>
      <c r="D597" s="211"/>
      <c r="E597" s="211"/>
      <c r="F597" s="210"/>
      <c r="G597" s="196"/>
      <c r="H597" s="196"/>
      <c r="I597" s="184"/>
      <c r="J597" s="184"/>
      <c r="K597" s="184"/>
      <c r="L597" s="184"/>
      <c r="M597" s="184"/>
      <c r="N597" s="184"/>
      <c r="O597" s="184"/>
      <c r="P597" s="184"/>
      <c r="Q597" s="184"/>
      <c r="R597" s="184"/>
      <c r="S597" s="190"/>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row>
    <row r="598" spans="1:41">
      <c r="A598" s="191"/>
      <c r="B598" s="197" t="s">
        <v>391</v>
      </c>
      <c r="C598" s="212"/>
      <c r="D598" s="211"/>
      <c r="E598" s="211"/>
      <c r="F598" s="210"/>
      <c r="G598" s="196"/>
      <c r="H598" s="196"/>
      <c r="I598" s="184"/>
      <c r="J598" s="184"/>
      <c r="K598" s="184"/>
      <c r="L598" s="184"/>
      <c r="M598" s="184"/>
      <c r="N598" s="184"/>
      <c r="O598" s="184"/>
      <c r="P598" s="184"/>
      <c r="Q598" s="184"/>
      <c r="R598" s="184"/>
      <c r="S598" s="190"/>
      <c r="T598" s="184"/>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row>
    <row r="599" spans="1:41">
      <c r="A599" s="191"/>
      <c r="B599" s="197" t="s">
        <v>390</v>
      </c>
      <c r="C599" s="212"/>
      <c r="D599" s="211"/>
      <c r="E599" s="211"/>
      <c r="F599" s="210"/>
      <c r="G599" s="196"/>
      <c r="H599" s="196"/>
      <c r="I599" s="184"/>
      <c r="J599" s="184"/>
      <c r="K599" s="184"/>
      <c r="L599" s="184"/>
      <c r="M599" s="184"/>
      <c r="N599" s="184"/>
      <c r="O599" s="184"/>
      <c r="P599" s="184"/>
      <c r="Q599" s="184"/>
      <c r="R599" s="184"/>
      <c r="S599" s="190"/>
      <c r="T599" s="184"/>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row>
    <row r="600" spans="1:41">
      <c r="A600" s="191"/>
      <c r="B600" s="197" t="s">
        <v>389</v>
      </c>
      <c r="C600" s="212"/>
      <c r="D600" s="211"/>
      <c r="E600" s="211"/>
      <c r="F600" s="210"/>
      <c r="G600" s="196"/>
      <c r="H600" s="196"/>
      <c r="I600" s="184"/>
      <c r="J600" s="184"/>
      <c r="K600" s="184"/>
      <c r="L600" s="184"/>
      <c r="M600" s="184"/>
      <c r="N600" s="184"/>
      <c r="O600" s="184"/>
      <c r="P600" s="184"/>
      <c r="Q600" s="184"/>
      <c r="R600" s="184"/>
      <c r="S600" s="190"/>
      <c r="T600" s="184"/>
      <c r="U600" s="184"/>
      <c r="V600" s="184"/>
      <c r="W600" s="184"/>
      <c r="X600" s="184"/>
      <c r="Y600" s="184"/>
      <c r="Z600" s="184"/>
      <c r="AA600" s="184"/>
      <c r="AB600" s="184"/>
      <c r="AC600" s="184"/>
      <c r="AD600" s="184"/>
      <c r="AE600" s="184"/>
      <c r="AF600" s="184"/>
      <c r="AG600" s="184"/>
      <c r="AH600" s="184"/>
      <c r="AI600" s="184"/>
      <c r="AJ600" s="184"/>
      <c r="AK600" s="184"/>
      <c r="AL600" s="184"/>
      <c r="AM600" s="184"/>
      <c r="AN600" s="184"/>
      <c r="AO600" s="184"/>
    </row>
    <row r="601" spans="1:41">
      <c r="A601" s="191"/>
      <c r="B601" s="197" t="s">
        <v>388</v>
      </c>
      <c r="C601" s="212"/>
      <c r="D601" s="211"/>
      <c r="E601" s="211"/>
      <c r="F601" s="210"/>
      <c r="G601" s="196"/>
      <c r="H601" s="196"/>
      <c r="I601" s="184"/>
      <c r="J601" s="184"/>
      <c r="K601" s="184"/>
      <c r="L601" s="184"/>
      <c r="M601" s="184"/>
      <c r="N601" s="184"/>
      <c r="O601" s="184"/>
      <c r="P601" s="184"/>
      <c r="Q601" s="184"/>
      <c r="R601" s="184"/>
      <c r="S601" s="190"/>
      <c r="T601" s="184"/>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row>
    <row r="602" spans="1:41">
      <c r="A602" s="191"/>
      <c r="B602" s="197" t="s">
        <v>387</v>
      </c>
      <c r="C602" s="212"/>
      <c r="D602" s="211"/>
      <c r="E602" s="211"/>
      <c r="F602" s="210"/>
      <c r="G602" s="196"/>
      <c r="H602" s="196"/>
      <c r="I602" s="184"/>
      <c r="J602" s="184"/>
      <c r="K602" s="184"/>
      <c r="L602" s="184"/>
      <c r="M602" s="184"/>
      <c r="N602" s="184"/>
      <c r="O602" s="184"/>
      <c r="P602" s="184"/>
      <c r="Q602" s="184"/>
      <c r="R602" s="184"/>
      <c r="S602" s="190"/>
      <c r="T602" s="184"/>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row>
    <row r="603" spans="1:41">
      <c r="A603" s="191"/>
      <c r="B603" s="197" t="s">
        <v>386</v>
      </c>
      <c r="C603" s="212"/>
      <c r="D603" s="211"/>
      <c r="E603" s="211"/>
      <c r="F603" s="210"/>
      <c r="G603" s="196"/>
      <c r="H603" s="196"/>
      <c r="I603" s="184"/>
      <c r="J603" s="184"/>
      <c r="K603" s="184"/>
      <c r="L603" s="184"/>
      <c r="M603" s="184"/>
      <c r="N603" s="184"/>
      <c r="O603" s="184"/>
      <c r="P603" s="184"/>
      <c r="Q603" s="184"/>
      <c r="R603" s="184"/>
      <c r="S603" s="190"/>
      <c r="T603" s="184"/>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row>
    <row r="604" spans="1:41">
      <c r="A604" s="191"/>
      <c r="B604" s="197" t="s">
        <v>385</v>
      </c>
      <c r="C604" s="212"/>
      <c r="D604" s="211"/>
      <c r="E604" s="211"/>
      <c r="F604" s="210"/>
      <c r="G604" s="196"/>
      <c r="H604" s="196"/>
      <c r="I604" s="184"/>
      <c r="J604" s="184"/>
      <c r="K604" s="184"/>
      <c r="L604" s="184"/>
      <c r="M604" s="184"/>
      <c r="N604" s="184"/>
      <c r="O604" s="184"/>
      <c r="P604" s="184"/>
      <c r="Q604" s="184"/>
      <c r="R604" s="184"/>
      <c r="S604" s="190"/>
      <c r="T604" s="184"/>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row>
    <row r="605" spans="1:41">
      <c r="A605" s="191"/>
      <c r="B605" s="197" t="s">
        <v>384</v>
      </c>
      <c r="C605" s="212"/>
      <c r="D605" s="211"/>
      <c r="E605" s="211"/>
      <c r="F605" s="210"/>
      <c r="G605" s="196"/>
      <c r="H605" s="196"/>
      <c r="I605" s="184"/>
      <c r="J605" s="184"/>
      <c r="K605" s="184"/>
      <c r="L605" s="184"/>
      <c r="M605" s="184"/>
      <c r="N605" s="184"/>
      <c r="O605" s="184"/>
      <c r="P605" s="184"/>
      <c r="Q605" s="184"/>
      <c r="R605" s="184"/>
      <c r="S605" s="190"/>
      <c r="T605" s="184"/>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row>
    <row r="606" spans="1:41">
      <c r="A606" s="191"/>
      <c r="B606" s="197" t="s">
        <v>383</v>
      </c>
      <c r="C606" s="212"/>
      <c r="D606" s="211"/>
      <c r="E606" s="211"/>
      <c r="F606" s="210"/>
      <c r="G606" s="196"/>
      <c r="H606" s="196"/>
      <c r="I606" s="184"/>
      <c r="J606" s="184"/>
      <c r="K606" s="184"/>
      <c r="L606" s="184"/>
      <c r="M606" s="184"/>
      <c r="N606" s="184"/>
      <c r="O606" s="184"/>
      <c r="P606" s="184"/>
      <c r="Q606" s="184"/>
      <c r="R606" s="184"/>
      <c r="S606" s="190"/>
      <c r="T606" s="184"/>
      <c r="U606" s="184"/>
      <c r="V606" s="184"/>
      <c r="W606" s="184"/>
      <c r="X606" s="184"/>
      <c r="Y606" s="184"/>
      <c r="Z606" s="184"/>
      <c r="AA606" s="184"/>
      <c r="AB606" s="184"/>
      <c r="AC606" s="184"/>
      <c r="AD606" s="184"/>
      <c r="AE606" s="184"/>
      <c r="AF606" s="184"/>
      <c r="AG606" s="184"/>
      <c r="AH606" s="184"/>
      <c r="AI606" s="184"/>
      <c r="AJ606" s="184"/>
      <c r="AK606" s="184"/>
      <c r="AL606" s="184"/>
      <c r="AM606" s="184"/>
      <c r="AN606" s="184"/>
      <c r="AO606" s="184"/>
    </row>
    <row r="607" spans="1:41">
      <c r="A607" s="191"/>
      <c r="B607" s="197" t="s">
        <v>382</v>
      </c>
      <c r="C607" s="212"/>
      <c r="D607" s="211"/>
      <c r="E607" s="211"/>
      <c r="F607" s="210"/>
      <c r="G607" s="196"/>
      <c r="H607" s="196"/>
      <c r="I607" s="184"/>
      <c r="J607" s="184"/>
      <c r="K607" s="184"/>
      <c r="L607" s="184"/>
      <c r="M607" s="184"/>
      <c r="N607" s="184"/>
      <c r="O607" s="184"/>
      <c r="P607" s="184"/>
      <c r="Q607" s="184"/>
      <c r="R607" s="184"/>
      <c r="S607" s="190"/>
      <c r="T607" s="184"/>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row>
    <row r="608" spans="1:41">
      <c r="A608" s="191"/>
      <c r="B608" s="197" t="s">
        <v>381</v>
      </c>
      <c r="C608" s="212"/>
      <c r="D608" s="211"/>
      <c r="E608" s="211"/>
      <c r="F608" s="210"/>
      <c r="G608" s="196"/>
      <c r="H608" s="196"/>
      <c r="I608" s="184"/>
      <c r="J608" s="184"/>
      <c r="K608" s="184"/>
      <c r="L608" s="184"/>
      <c r="M608" s="184"/>
      <c r="N608" s="184"/>
      <c r="O608" s="184"/>
      <c r="P608" s="184"/>
      <c r="Q608" s="184"/>
      <c r="R608" s="184"/>
      <c r="S608" s="190"/>
      <c r="T608" s="184"/>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row>
    <row r="609" spans="1:41">
      <c r="A609" s="191"/>
      <c r="B609" s="197" t="s">
        <v>380</v>
      </c>
      <c r="C609" s="212"/>
      <c r="D609" s="211"/>
      <c r="E609" s="211"/>
      <c r="F609" s="210"/>
      <c r="G609" s="196"/>
      <c r="H609" s="196"/>
      <c r="I609" s="184"/>
      <c r="J609" s="184"/>
      <c r="K609" s="184"/>
      <c r="L609" s="184"/>
      <c r="M609" s="184"/>
      <c r="N609" s="184"/>
      <c r="O609" s="184"/>
      <c r="P609" s="184"/>
      <c r="Q609" s="184"/>
      <c r="R609" s="184"/>
      <c r="S609" s="190"/>
      <c r="T609" s="184"/>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row>
    <row r="610" spans="1:41">
      <c r="A610" s="191"/>
      <c r="B610" s="197" t="s">
        <v>379</v>
      </c>
      <c r="C610" s="212"/>
      <c r="D610" s="211"/>
      <c r="E610" s="211"/>
      <c r="F610" s="210"/>
      <c r="G610" s="196"/>
      <c r="H610" s="196"/>
      <c r="I610" s="184"/>
      <c r="J610" s="184"/>
      <c r="K610" s="184"/>
      <c r="L610" s="184"/>
      <c r="M610" s="184"/>
      <c r="N610" s="184"/>
      <c r="O610" s="184"/>
      <c r="P610" s="184"/>
      <c r="Q610" s="184"/>
      <c r="R610" s="184"/>
      <c r="S610" s="190"/>
      <c r="T610" s="184"/>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row>
    <row r="611" spans="1:41">
      <c r="A611" s="191"/>
      <c r="B611" s="197" t="s">
        <v>378</v>
      </c>
      <c r="C611" s="212"/>
      <c r="D611" s="211"/>
      <c r="E611" s="211"/>
      <c r="F611" s="210"/>
      <c r="G611" s="196"/>
      <c r="H611" s="196"/>
      <c r="I611" s="184"/>
      <c r="J611" s="184"/>
      <c r="K611" s="184"/>
      <c r="L611" s="184"/>
      <c r="M611" s="184"/>
      <c r="N611" s="184"/>
      <c r="O611" s="184"/>
      <c r="P611" s="184"/>
      <c r="Q611" s="184"/>
      <c r="R611" s="184"/>
      <c r="S611" s="190"/>
      <c r="T611" s="184"/>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row>
    <row r="612" spans="1:41">
      <c r="A612" s="191"/>
      <c r="B612" s="197" t="s">
        <v>377</v>
      </c>
      <c r="C612" s="212"/>
      <c r="D612" s="211"/>
      <c r="E612" s="211"/>
      <c r="F612" s="210"/>
      <c r="G612" s="196"/>
      <c r="H612" s="196"/>
      <c r="I612" s="184"/>
      <c r="J612" s="184"/>
      <c r="K612" s="184"/>
      <c r="L612" s="184"/>
      <c r="M612" s="184"/>
      <c r="N612" s="184"/>
      <c r="O612" s="184"/>
      <c r="P612" s="184"/>
      <c r="Q612" s="184"/>
      <c r="R612" s="184"/>
      <c r="S612" s="190"/>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row>
    <row r="613" spans="1:41">
      <c r="A613" s="191"/>
      <c r="B613" s="197" t="s">
        <v>376</v>
      </c>
      <c r="C613" s="212"/>
      <c r="D613" s="211"/>
      <c r="E613" s="211"/>
      <c r="F613" s="210"/>
      <c r="G613" s="196"/>
      <c r="H613" s="196"/>
      <c r="I613" s="184"/>
      <c r="J613" s="184"/>
      <c r="K613" s="184"/>
      <c r="L613" s="184"/>
      <c r="M613" s="184"/>
      <c r="N613" s="184"/>
      <c r="O613" s="184"/>
      <c r="P613" s="184"/>
      <c r="Q613" s="184"/>
      <c r="R613" s="184"/>
      <c r="S613" s="190"/>
      <c r="T613" s="184"/>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row>
    <row r="614" spans="1:41">
      <c r="A614" s="191"/>
      <c r="B614" s="197" t="s">
        <v>375</v>
      </c>
      <c r="C614" s="212"/>
      <c r="D614" s="211"/>
      <c r="E614" s="211"/>
      <c r="F614" s="210"/>
      <c r="G614" s="196"/>
      <c r="H614" s="196"/>
      <c r="I614" s="184"/>
      <c r="J614" s="184"/>
      <c r="K614" s="184"/>
      <c r="L614" s="184"/>
      <c r="M614" s="184"/>
      <c r="N614" s="184"/>
      <c r="O614" s="184"/>
      <c r="P614" s="184"/>
      <c r="Q614" s="184"/>
      <c r="R614" s="184"/>
      <c r="S614" s="190"/>
      <c r="T614" s="184"/>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row>
    <row r="615" spans="1:41">
      <c r="A615" s="191"/>
      <c r="B615" s="197" t="s">
        <v>374</v>
      </c>
      <c r="C615" s="212"/>
      <c r="D615" s="211"/>
      <c r="E615" s="211"/>
      <c r="F615" s="210"/>
      <c r="G615" s="196"/>
      <c r="H615" s="196"/>
      <c r="I615" s="184"/>
      <c r="J615" s="184"/>
      <c r="K615" s="184"/>
      <c r="L615" s="184"/>
      <c r="M615" s="184"/>
      <c r="N615" s="184"/>
      <c r="O615" s="184"/>
      <c r="P615" s="184"/>
      <c r="Q615" s="184"/>
      <c r="R615" s="184"/>
      <c r="S615" s="190"/>
      <c r="T615" s="184"/>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row>
    <row r="616" spans="1:41">
      <c r="A616" s="191"/>
      <c r="B616" s="197" t="s">
        <v>373</v>
      </c>
      <c r="C616" s="212"/>
      <c r="D616" s="211"/>
      <c r="E616" s="211"/>
      <c r="F616" s="210"/>
      <c r="G616" s="196"/>
      <c r="H616" s="196"/>
      <c r="I616" s="184"/>
      <c r="J616" s="184"/>
      <c r="K616" s="184"/>
      <c r="L616" s="184"/>
      <c r="M616" s="184"/>
      <c r="N616" s="184"/>
      <c r="O616" s="184"/>
      <c r="P616" s="184"/>
      <c r="Q616" s="184"/>
      <c r="R616" s="184"/>
      <c r="S616" s="190"/>
      <c r="T616" s="184"/>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row>
    <row r="617" spans="1:41">
      <c r="A617" s="191"/>
      <c r="B617" s="197" t="s">
        <v>372</v>
      </c>
      <c r="C617" s="212"/>
      <c r="D617" s="211"/>
      <c r="E617" s="211"/>
      <c r="F617" s="210"/>
      <c r="G617" s="196"/>
      <c r="H617" s="196"/>
      <c r="I617" s="184"/>
      <c r="J617" s="184"/>
      <c r="K617" s="184"/>
      <c r="L617" s="184"/>
      <c r="M617" s="184"/>
      <c r="N617" s="184"/>
      <c r="O617" s="184"/>
      <c r="P617" s="184"/>
      <c r="Q617" s="184"/>
      <c r="R617" s="184"/>
      <c r="S617" s="190"/>
      <c r="T617" s="184"/>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row>
    <row r="618" spans="1:41">
      <c r="A618" s="191"/>
      <c r="B618" s="197" t="s">
        <v>371</v>
      </c>
      <c r="C618" s="212"/>
      <c r="D618" s="211"/>
      <c r="E618" s="211"/>
      <c r="F618" s="210"/>
      <c r="G618" s="196"/>
      <c r="H618" s="196"/>
      <c r="I618" s="184"/>
      <c r="J618" s="184"/>
      <c r="K618" s="184"/>
      <c r="L618" s="184"/>
      <c r="M618" s="184"/>
      <c r="N618" s="184"/>
      <c r="O618" s="184"/>
      <c r="P618" s="184"/>
      <c r="Q618" s="184"/>
      <c r="R618" s="184"/>
      <c r="S618" s="190"/>
      <c r="T618" s="184"/>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row>
    <row r="619" spans="1:41">
      <c r="A619" s="191"/>
      <c r="B619" s="197" t="s">
        <v>370</v>
      </c>
      <c r="C619" s="212"/>
      <c r="D619" s="211"/>
      <c r="E619" s="211"/>
      <c r="F619" s="210"/>
      <c r="G619" s="196"/>
      <c r="H619" s="196"/>
      <c r="I619" s="184"/>
      <c r="J619" s="184"/>
      <c r="K619" s="184"/>
      <c r="L619" s="184"/>
      <c r="M619" s="184"/>
      <c r="N619" s="184"/>
      <c r="O619" s="184"/>
      <c r="P619" s="184"/>
      <c r="Q619" s="184"/>
      <c r="R619" s="184"/>
      <c r="S619" s="190"/>
      <c r="T619" s="184"/>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row>
    <row r="620" spans="1:41">
      <c r="A620" s="191"/>
      <c r="B620" s="197" t="s">
        <v>369</v>
      </c>
      <c r="C620" s="212"/>
      <c r="D620" s="211"/>
      <c r="E620" s="211"/>
      <c r="F620" s="210"/>
      <c r="G620" s="196"/>
      <c r="H620" s="196"/>
      <c r="I620" s="184"/>
      <c r="J620" s="184"/>
      <c r="K620" s="184"/>
      <c r="L620" s="184"/>
      <c r="M620" s="184"/>
      <c r="N620" s="184"/>
      <c r="O620" s="184"/>
      <c r="P620" s="184"/>
      <c r="Q620" s="184"/>
      <c r="R620" s="184"/>
      <c r="S620" s="190"/>
      <c r="T620" s="184"/>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row>
    <row r="621" spans="1:41">
      <c r="A621" s="191"/>
      <c r="B621" s="197" t="s">
        <v>368</v>
      </c>
      <c r="C621" s="212"/>
      <c r="D621" s="211"/>
      <c r="E621" s="211"/>
      <c r="F621" s="210"/>
      <c r="G621" s="196"/>
      <c r="H621" s="196"/>
      <c r="I621" s="184"/>
      <c r="J621" s="184"/>
      <c r="K621" s="184"/>
      <c r="L621" s="184"/>
      <c r="M621" s="184"/>
      <c r="N621" s="184"/>
      <c r="O621" s="184"/>
      <c r="P621" s="184"/>
      <c r="Q621" s="184"/>
      <c r="R621" s="184"/>
      <c r="S621" s="190"/>
      <c r="T621" s="184"/>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row>
    <row r="622" spans="1:41">
      <c r="A622" s="191"/>
      <c r="B622" s="197" t="s">
        <v>367</v>
      </c>
      <c r="C622" s="212"/>
      <c r="D622" s="211"/>
      <c r="E622" s="211"/>
      <c r="F622" s="210"/>
      <c r="G622" s="196"/>
      <c r="H622" s="196"/>
      <c r="I622" s="184"/>
      <c r="J622" s="184"/>
      <c r="K622" s="184"/>
      <c r="L622" s="184"/>
      <c r="M622" s="184"/>
      <c r="N622" s="184"/>
      <c r="O622" s="184"/>
      <c r="P622" s="184"/>
      <c r="Q622" s="184"/>
      <c r="R622" s="184"/>
      <c r="S622" s="190"/>
      <c r="T622" s="184"/>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row>
    <row r="623" spans="1:41">
      <c r="A623" s="191"/>
      <c r="B623" s="197" t="s">
        <v>366</v>
      </c>
      <c r="C623" s="212"/>
      <c r="D623" s="211"/>
      <c r="E623" s="211"/>
      <c r="F623" s="210"/>
      <c r="G623" s="196"/>
      <c r="H623" s="196"/>
      <c r="I623" s="184"/>
      <c r="J623" s="184"/>
      <c r="K623" s="184"/>
      <c r="L623" s="184"/>
      <c r="M623" s="184"/>
      <c r="N623" s="184"/>
      <c r="O623" s="184"/>
      <c r="P623" s="184"/>
      <c r="Q623" s="184"/>
      <c r="R623" s="184"/>
      <c r="S623" s="190"/>
      <c r="T623" s="184"/>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row>
    <row r="624" spans="1:41">
      <c r="A624" s="191"/>
      <c r="B624" s="197" t="s">
        <v>365</v>
      </c>
      <c r="C624" s="212"/>
      <c r="D624" s="211"/>
      <c r="E624" s="211"/>
      <c r="F624" s="210"/>
      <c r="G624" s="196"/>
      <c r="H624" s="196"/>
      <c r="I624" s="184"/>
      <c r="J624" s="184"/>
      <c r="K624" s="184"/>
      <c r="L624" s="184"/>
      <c r="M624" s="184"/>
      <c r="N624" s="184"/>
      <c r="O624" s="184"/>
      <c r="P624" s="184"/>
      <c r="Q624" s="184"/>
      <c r="R624" s="184"/>
      <c r="S624" s="190"/>
      <c r="T624" s="184"/>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row>
    <row r="625" spans="1:41">
      <c r="A625" s="191"/>
      <c r="B625" s="197" t="s">
        <v>364</v>
      </c>
      <c r="C625" s="212"/>
      <c r="D625" s="211"/>
      <c r="E625" s="211"/>
      <c r="F625" s="210"/>
      <c r="G625" s="196"/>
      <c r="H625" s="196"/>
      <c r="I625" s="184"/>
      <c r="J625" s="184"/>
      <c r="K625" s="184"/>
      <c r="L625" s="184"/>
      <c r="M625" s="184"/>
      <c r="N625" s="184"/>
      <c r="O625" s="184"/>
      <c r="P625" s="184"/>
      <c r="Q625" s="184"/>
      <c r="R625" s="184"/>
      <c r="S625" s="190"/>
      <c r="T625" s="184"/>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row>
    <row r="626" spans="1:41">
      <c r="A626" s="191"/>
      <c r="B626" s="197" t="s">
        <v>363</v>
      </c>
      <c r="C626" s="212"/>
      <c r="D626" s="211"/>
      <c r="E626" s="211"/>
      <c r="F626" s="210"/>
      <c r="G626" s="196"/>
      <c r="H626" s="196"/>
      <c r="I626" s="184"/>
      <c r="J626" s="184"/>
      <c r="K626" s="184"/>
      <c r="L626" s="184"/>
      <c r="M626" s="184"/>
      <c r="N626" s="184"/>
      <c r="O626" s="184"/>
      <c r="P626" s="184"/>
      <c r="Q626" s="184"/>
      <c r="R626" s="184"/>
      <c r="S626" s="190"/>
      <c r="T626" s="184"/>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row>
    <row r="627" spans="1:41">
      <c r="A627" s="191"/>
      <c r="B627" s="197" t="s">
        <v>362</v>
      </c>
      <c r="C627" s="212"/>
      <c r="D627" s="211"/>
      <c r="E627" s="211"/>
      <c r="F627" s="210"/>
      <c r="G627" s="196"/>
      <c r="H627" s="196"/>
      <c r="I627" s="184"/>
      <c r="J627" s="184"/>
      <c r="K627" s="184"/>
      <c r="L627" s="184"/>
      <c r="M627" s="184"/>
      <c r="N627" s="184"/>
      <c r="O627" s="184"/>
      <c r="P627" s="184"/>
      <c r="Q627" s="184"/>
      <c r="R627" s="184"/>
      <c r="S627" s="190"/>
      <c r="T627" s="184"/>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row>
    <row r="628" spans="1:41">
      <c r="A628" s="191"/>
      <c r="B628" s="197" t="s">
        <v>361</v>
      </c>
      <c r="C628" s="212"/>
      <c r="D628" s="211"/>
      <c r="E628" s="211"/>
      <c r="F628" s="210"/>
      <c r="G628" s="196"/>
      <c r="H628" s="196"/>
      <c r="I628" s="184"/>
      <c r="J628" s="184"/>
      <c r="K628" s="184"/>
      <c r="L628" s="184"/>
      <c r="M628" s="184"/>
      <c r="N628" s="184"/>
      <c r="O628" s="184"/>
      <c r="P628" s="184"/>
      <c r="Q628" s="184"/>
      <c r="R628" s="184"/>
      <c r="S628" s="190"/>
      <c r="T628" s="184"/>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row>
    <row r="629" spans="1:41">
      <c r="A629" s="191"/>
      <c r="B629" s="197" t="s">
        <v>360</v>
      </c>
      <c r="C629" s="212"/>
      <c r="D629" s="211"/>
      <c r="E629" s="211"/>
      <c r="F629" s="210"/>
      <c r="G629" s="196"/>
      <c r="H629" s="196"/>
      <c r="I629" s="184"/>
      <c r="J629" s="184"/>
      <c r="K629" s="184"/>
      <c r="L629" s="184"/>
      <c r="M629" s="184"/>
      <c r="N629" s="184"/>
      <c r="O629" s="184"/>
      <c r="P629" s="184"/>
      <c r="Q629" s="184"/>
      <c r="R629" s="184"/>
      <c r="S629" s="190"/>
      <c r="T629" s="184"/>
      <c r="U629" s="184"/>
      <c r="V629" s="184"/>
      <c r="W629" s="184"/>
      <c r="X629" s="184"/>
      <c r="Y629" s="184"/>
      <c r="Z629" s="184"/>
      <c r="AA629" s="184"/>
      <c r="AB629" s="184"/>
      <c r="AC629" s="184"/>
      <c r="AD629" s="184"/>
      <c r="AE629" s="184"/>
      <c r="AF629" s="184"/>
      <c r="AG629" s="184"/>
      <c r="AH629" s="184"/>
      <c r="AI629" s="184"/>
      <c r="AJ629" s="184"/>
      <c r="AK629" s="184"/>
      <c r="AL629" s="184"/>
      <c r="AM629" s="184"/>
      <c r="AN629" s="184"/>
      <c r="AO629" s="184"/>
    </row>
    <row r="630" spans="1:41">
      <c r="A630" s="191"/>
      <c r="B630" s="197" t="s">
        <v>359</v>
      </c>
      <c r="C630" s="212"/>
      <c r="D630" s="211"/>
      <c r="E630" s="211"/>
      <c r="F630" s="210"/>
      <c r="G630" s="196"/>
      <c r="H630" s="196"/>
      <c r="I630" s="184"/>
      <c r="J630" s="184"/>
      <c r="K630" s="184"/>
      <c r="L630" s="184"/>
      <c r="M630" s="184"/>
      <c r="N630" s="184"/>
      <c r="O630" s="184"/>
      <c r="P630" s="184"/>
      <c r="Q630" s="184"/>
      <c r="R630" s="184"/>
      <c r="S630" s="190"/>
      <c r="T630" s="184"/>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row>
    <row r="631" spans="1:41">
      <c r="A631" s="191"/>
      <c r="B631" s="197" t="s">
        <v>358</v>
      </c>
      <c r="C631" s="212"/>
      <c r="D631" s="211"/>
      <c r="E631" s="211"/>
      <c r="F631" s="210"/>
      <c r="G631" s="196"/>
      <c r="H631" s="196"/>
      <c r="I631" s="184"/>
      <c r="J631" s="184"/>
      <c r="K631" s="184"/>
      <c r="L631" s="184"/>
      <c r="M631" s="184"/>
      <c r="N631" s="184"/>
      <c r="O631" s="184"/>
      <c r="P631" s="184"/>
      <c r="Q631" s="184"/>
      <c r="R631" s="184"/>
      <c r="S631" s="190"/>
      <c r="T631" s="184"/>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row>
    <row r="632" spans="1:41">
      <c r="A632" s="191"/>
      <c r="B632" s="197" t="s">
        <v>357</v>
      </c>
      <c r="C632" s="212"/>
      <c r="D632" s="211"/>
      <c r="E632" s="211"/>
      <c r="F632" s="210"/>
      <c r="G632" s="196"/>
      <c r="H632" s="196"/>
      <c r="I632" s="184"/>
      <c r="J632" s="184"/>
      <c r="K632" s="184"/>
      <c r="L632" s="184"/>
      <c r="M632" s="184"/>
      <c r="N632" s="184"/>
      <c r="O632" s="184"/>
      <c r="P632" s="184"/>
      <c r="Q632" s="184"/>
      <c r="R632" s="184"/>
      <c r="S632" s="190"/>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row>
    <row r="633" spans="1:41">
      <c r="A633" s="191"/>
      <c r="B633" s="197" t="s">
        <v>356</v>
      </c>
      <c r="C633" s="212"/>
      <c r="D633" s="211"/>
      <c r="E633" s="211"/>
      <c r="F633" s="210"/>
      <c r="G633" s="196"/>
      <c r="H633" s="196"/>
      <c r="I633" s="184"/>
      <c r="J633" s="184"/>
      <c r="K633" s="184"/>
      <c r="L633" s="184"/>
      <c r="M633" s="184"/>
      <c r="N633" s="184"/>
      <c r="O633" s="184"/>
      <c r="P633" s="184"/>
      <c r="Q633" s="184"/>
      <c r="R633" s="184"/>
      <c r="S633" s="190"/>
      <c r="T633" s="184"/>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row>
    <row r="634" spans="1:41">
      <c r="A634" s="191"/>
      <c r="B634" s="197" t="s">
        <v>355</v>
      </c>
      <c r="C634" s="212"/>
      <c r="D634" s="211"/>
      <c r="E634" s="211"/>
      <c r="F634" s="210"/>
      <c r="G634" s="196"/>
      <c r="H634" s="196"/>
      <c r="I634" s="184"/>
      <c r="J634" s="184"/>
      <c r="K634" s="184"/>
      <c r="L634" s="184"/>
      <c r="M634" s="184"/>
      <c r="N634" s="184"/>
      <c r="O634" s="184"/>
      <c r="P634" s="184"/>
      <c r="Q634" s="184"/>
      <c r="R634" s="184"/>
      <c r="S634" s="190"/>
      <c r="T634" s="184"/>
      <c r="U634" s="184"/>
      <c r="V634" s="184"/>
      <c r="W634" s="184"/>
      <c r="X634" s="184"/>
      <c r="Y634" s="184"/>
      <c r="Z634" s="184"/>
      <c r="AA634" s="184"/>
      <c r="AB634" s="184"/>
      <c r="AC634" s="184"/>
      <c r="AD634" s="184"/>
      <c r="AE634" s="184"/>
      <c r="AF634" s="184"/>
      <c r="AG634" s="184"/>
      <c r="AH634" s="184"/>
      <c r="AI634" s="184"/>
      <c r="AJ634" s="184"/>
      <c r="AK634" s="184"/>
      <c r="AL634" s="184"/>
      <c r="AM634" s="184"/>
      <c r="AN634" s="184"/>
      <c r="AO634" s="184"/>
    </row>
    <row r="635" spans="1:41">
      <c r="A635" s="191"/>
      <c r="B635" s="203"/>
      <c r="C635" s="209"/>
      <c r="D635" s="203"/>
      <c r="E635" s="208"/>
      <c r="F635" s="208"/>
      <c r="G635" s="208"/>
      <c r="H635" s="208"/>
      <c r="I635" s="184"/>
      <c r="J635" s="184"/>
      <c r="K635" s="184"/>
      <c r="L635" s="184"/>
      <c r="M635" s="184"/>
      <c r="N635" s="184"/>
      <c r="O635" s="184"/>
      <c r="P635" s="184"/>
      <c r="Q635" s="184"/>
      <c r="R635" s="184"/>
      <c r="S635" s="190"/>
      <c r="T635" s="184"/>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row>
    <row r="636" spans="1:41">
      <c r="A636" s="191"/>
      <c r="B636" s="203"/>
      <c r="C636" s="203"/>
      <c r="D636" s="203"/>
      <c r="E636" s="203"/>
      <c r="F636" s="203"/>
      <c r="G636" s="203"/>
      <c r="H636" s="203"/>
      <c r="I636" s="184"/>
      <c r="J636" s="184"/>
      <c r="K636" s="184"/>
      <c r="L636" s="184"/>
      <c r="M636" s="184"/>
      <c r="N636" s="184"/>
      <c r="O636" s="184"/>
      <c r="P636" s="184"/>
      <c r="Q636" s="184"/>
      <c r="R636" s="184"/>
      <c r="S636" s="190"/>
      <c r="T636" s="184"/>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row>
    <row r="637" spans="1:41">
      <c r="A637" s="191"/>
      <c r="B637" s="204" t="s">
        <v>354</v>
      </c>
      <c r="C637" s="205"/>
      <c r="D637" s="204" t="s">
        <v>352</v>
      </c>
      <c r="E637" s="203"/>
      <c r="F637" s="203"/>
      <c r="G637" s="203"/>
      <c r="H637" s="203"/>
      <c r="I637" s="184"/>
      <c r="J637" s="184"/>
      <c r="K637" s="184"/>
      <c r="L637" s="184"/>
      <c r="M637" s="184"/>
      <c r="N637" s="184"/>
      <c r="O637" s="184"/>
      <c r="P637" s="184"/>
      <c r="Q637" s="184"/>
      <c r="R637" s="184"/>
      <c r="S637" s="190"/>
      <c r="T637" s="184"/>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row>
    <row r="638" spans="1:41">
      <c r="A638" s="191"/>
      <c r="B638" s="207" t="s">
        <v>353</v>
      </c>
      <c r="C638" s="203"/>
      <c r="D638" s="203"/>
      <c r="E638" s="203"/>
      <c r="F638" s="203"/>
      <c r="G638" s="205"/>
      <c r="H638" s="205"/>
      <c r="I638" s="184"/>
      <c r="J638" s="184"/>
      <c r="K638" s="184"/>
      <c r="L638" s="184"/>
      <c r="M638" s="184"/>
      <c r="N638" s="184"/>
      <c r="O638" s="184"/>
      <c r="P638" s="184"/>
      <c r="Q638" s="184"/>
      <c r="R638" s="184"/>
      <c r="S638" s="190"/>
      <c r="T638" s="184"/>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row>
    <row r="639" spans="1:41">
      <c r="A639" s="191"/>
      <c r="B639" s="203"/>
      <c r="C639" s="203"/>
      <c r="D639" s="203"/>
      <c r="E639" s="203"/>
      <c r="F639" s="203"/>
      <c r="G639" s="205"/>
      <c r="H639" s="205"/>
      <c r="I639" s="184"/>
      <c r="J639" s="184"/>
      <c r="K639" s="184"/>
      <c r="L639" s="184"/>
      <c r="M639" s="184"/>
      <c r="N639" s="184"/>
      <c r="O639" s="184"/>
      <c r="P639" s="184"/>
      <c r="Q639" s="184"/>
      <c r="R639" s="184"/>
      <c r="S639" s="190"/>
      <c r="T639" s="184"/>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row>
    <row r="640" spans="1:41">
      <c r="A640" s="191"/>
      <c r="B640" s="202" t="s">
        <v>299</v>
      </c>
      <c r="C640" s="2567" t="s">
        <v>84</v>
      </c>
      <c r="D640" s="2568"/>
      <c r="E640" s="2568"/>
      <c r="F640" s="2569"/>
      <c r="G640" s="201" t="s">
        <v>20</v>
      </c>
      <c r="H640" s="201" t="s">
        <v>20</v>
      </c>
      <c r="I640" s="184"/>
      <c r="J640" s="184"/>
      <c r="K640" s="184"/>
      <c r="L640" s="184"/>
      <c r="M640" s="184"/>
      <c r="N640" s="184"/>
      <c r="O640" s="184"/>
      <c r="P640" s="184"/>
      <c r="Q640" s="184"/>
      <c r="R640" s="184"/>
      <c r="S640" s="190"/>
      <c r="T640" s="184"/>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row>
    <row r="641" spans="1:41">
      <c r="A641" s="191"/>
      <c r="B641" s="197" t="s">
        <v>351</v>
      </c>
      <c r="C641" s="2587"/>
      <c r="D641" s="2588"/>
      <c r="E641" s="2588"/>
      <c r="F641" s="2589"/>
      <c r="G641" s="196"/>
      <c r="H641" s="196"/>
      <c r="I641" s="184"/>
      <c r="J641" s="184"/>
      <c r="K641" s="184"/>
      <c r="L641" s="184"/>
      <c r="M641" s="184"/>
      <c r="N641" s="184"/>
      <c r="O641" s="184"/>
      <c r="P641" s="184"/>
      <c r="Q641" s="184"/>
      <c r="R641" s="184"/>
      <c r="S641" s="190"/>
      <c r="T641" s="184"/>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row>
    <row r="642" spans="1:41">
      <c r="A642" s="191"/>
      <c r="B642" s="197" t="s">
        <v>350</v>
      </c>
      <c r="C642" s="2587"/>
      <c r="D642" s="2588"/>
      <c r="E642" s="2588"/>
      <c r="F642" s="2589"/>
      <c r="G642" s="196"/>
      <c r="H642" s="196"/>
      <c r="I642" s="184"/>
      <c r="J642" s="184"/>
      <c r="K642" s="184"/>
      <c r="L642" s="184"/>
      <c r="M642" s="184"/>
      <c r="N642" s="184"/>
      <c r="O642" s="184"/>
      <c r="P642" s="184"/>
      <c r="Q642" s="184"/>
      <c r="R642" s="184"/>
      <c r="S642" s="190"/>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row>
    <row r="643" spans="1:41">
      <c r="A643" s="191"/>
      <c r="B643" s="197" t="s">
        <v>349</v>
      </c>
      <c r="C643" s="2587"/>
      <c r="D643" s="2588"/>
      <c r="E643" s="2588"/>
      <c r="F643" s="2589"/>
      <c r="G643" s="196"/>
      <c r="H643" s="196"/>
      <c r="I643" s="184"/>
      <c r="J643" s="184"/>
      <c r="K643" s="184"/>
      <c r="L643" s="184"/>
      <c r="M643" s="184"/>
      <c r="N643" s="184"/>
      <c r="O643" s="184"/>
      <c r="P643" s="184"/>
      <c r="Q643" s="184"/>
      <c r="R643" s="184"/>
      <c r="S643" s="190"/>
      <c r="T643" s="184"/>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row>
    <row r="644" spans="1:41">
      <c r="A644" s="191"/>
      <c r="B644" s="197" t="s">
        <v>348</v>
      </c>
      <c r="C644" s="2587"/>
      <c r="D644" s="2588"/>
      <c r="E644" s="2588"/>
      <c r="F644" s="2589"/>
      <c r="G644" s="196"/>
      <c r="H644" s="196"/>
      <c r="I644" s="184"/>
      <c r="J644" s="184"/>
      <c r="K644" s="184"/>
      <c r="L644" s="184"/>
      <c r="M644" s="184"/>
      <c r="N644" s="184"/>
      <c r="O644" s="184"/>
      <c r="P644" s="184"/>
      <c r="Q644" s="184"/>
      <c r="R644" s="184"/>
      <c r="S644" s="190"/>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row>
    <row r="645" spans="1:41">
      <c r="A645" s="191"/>
      <c r="B645" s="197" t="s">
        <v>347</v>
      </c>
      <c r="C645" s="2587"/>
      <c r="D645" s="2588"/>
      <c r="E645" s="2588"/>
      <c r="F645" s="2589"/>
      <c r="G645" s="196"/>
      <c r="H645" s="196"/>
      <c r="I645" s="184"/>
      <c r="J645" s="184"/>
      <c r="K645" s="184"/>
      <c r="L645" s="184"/>
      <c r="M645" s="184"/>
      <c r="N645" s="184"/>
      <c r="O645" s="184"/>
      <c r="P645" s="184"/>
      <c r="Q645" s="184"/>
      <c r="R645" s="184"/>
      <c r="S645" s="190"/>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row>
    <row r="646" spans="1:41">
      <c r="A646" s="191"/>
      <c r="B646" s="197" t="s">
        <v>346</v>
      </c>
      <c r="C646" s="2587"/>
      <c r="D646" s="2588"/>
      <c r="E646" s="2588"/>
      <c r="F646" s="2589"/>
      <c r="G646" s="196"/>
      <c r="H646" s="196"/>
      <c r="I646" s="184"/>
      <c r="J646" s="184"/>
      <c r="K646" s="184"/>
      <c r="L646" s="184"/>
      <c r="M646" s="184"/>
      <c r="N646" s="184"/>
      <c r="O646" s="184"/>
      <c r="P646" s="184"/>
      <c r="Q646" s="184"/>
      <c r="R646" s="184"/>
      <c r="S646" s="190"/>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row>
    <row r="647" spans="1:41">
      <c r="A647" s="191"/>
      <c r="B647" s="197" t="s">
        <v>345</v>
      </c>
      <c r="C647" s="2587"/>
      <c r="D647" s="2588"/>
      <c r="E647" s="2588"/>
      <c r="F647" s="2589"/>
      <c r="G647" s="196"/>
      <c r="H647" s="196"/>
      <c r="I647" s="184"/>
      <c r="J647" s="184"/>
      <c r="K647" s="184"/>
      <c r="L647" s="184"/>
      <c r="M647" s="184"/>
      <c r="N647" s="184"/>
      <c r="O647" s="184"/>
      <c r="P647" s="184"/>
      <c r="Q647" s="184"/>
      <c r="R647" s="184"/>
      <c r="S647" s="190"/>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row>
    <row r="648" spans="1:41">
      <c r="A648" s="191"/>
      <c r="B648" s="197" t="s">
        <v>344</v>
      </c>
      <c r="C648" s="2587"/>
      <c r="D648" s="2588"/>
      <c r="E648" s="2588"/>
      <c r="F648" s="2589"/>
      <c r="G648" s="196"/>
      <c r="H648" s="196"/>
      <c r="I648" s="184"/>
      <c r="J648" s="184"/>
      <c r="K648" s="184"/>
      <c r="L648" s="184"/>
      <c r="M648" s="184"/>
      <c r="N648" s="184"/>
      <c r="O648" s="184"/>
      <c r="P648" s="184"/>
      <c r="Q648" s="184"/>
      <c r="R648" s="184"/>
      <c r="S648" s="190"/>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row>
    <row r="649" spans="1:41">
      <c r="A649" s="191"/>
      <c r="B649" s="197" t="s">
        <v>343</v>
      </c>
      <c r="C649" s="2587"/>
      <c r="D649" s="2588"/>
      <c r="E649" s="2588"/>
      <c r="F649" s="2589"/>
      <c r="G649" s="196"/>
      <c r="H649" s="196"/>
      <c r="I649" s="184"/>
      <c r="J649" s="184"/>
      <c r="K649" s="184"/>
      <c r="L649" s="184"/>
      <c r="M649" s="184"/>
      <c r="N649" s="184"/>
      <c r="O649" s="184"/>
      <c r="P649" s="184"/>
      <c r="Q649" s="184"/>
      <c r="R649" s="184"/>
      <c r="S649" s="190"/>
      <c r="T649" s="184"/>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row>
    <row r="650" spans="1:41">
      <c r="A650" s="191"/>
      <c r="B650" s="197" t="s">
        <v>342</v>
      </c>
      <c r="C650" s="2587"/>
      <c r="D650" s="2588"/>
      <c r="E650" s="2588"/>
      <c r="F650" s="2589"/>
      <c r="G650" s="196"/>
      <c r="H650" s="196"/>
      <c r="I650" s="184"/>
      <c r="J650" s="184"/>
      <c r="K650" s="184"/>
      <c r="L650" s="184"/>
      <c r="M650" s="184"/>
      <c r="N650" s="184"/>
      <c r="O650" s="184"/>
      <c r="P650" s="184"/>
      <c r="Q650" s="184"/>
      <c r="R650" s="184"/>
      <c r="S650" s="190"/>
      <c r="T650" s="184"/>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row>
    <row r="651" spans="1:41">
      <c r="A651" s="191"/>
      <c r="B651" s="197" t="s">
        <v>341</v>
      </c>
      <c r="C651" s="2587"/>
      <c r="D651" s="2588"/>
      <c r="E651" s="2588"/>
      <c r="F651" s="2589"/>
      <c r="G651" s="196"/>
      <c r="H651" s="196"/>
      <c r="I651" s="184"/>
      <c r="J651" s="184"/>
      <c r="K651" s="184"/>
      <c r="L651" s="184"/>
      <c r="M651" s="184"/>
      <c r="N651" s="184"/>
      <c r="O651" s="184"/>
      <c r="P651" s="184"/>
      <c r="Q651" s="184"/>
      <c r="R651" s="184"/>
      <c r="S651" s="190"/>
      <c r="T651" s="184"/>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row>
    <row r="652" spans="1:41">
      <c r="A652" s="191"/>
      <c r="B652" s="197" t="s">
        <v>340</v>
      </c>
      <c r="C652" s="2587"/>
      <c r="D652" s="2588"/>
      <c r="E652" s="2588"/>
      <c r="F652" s="2589"/>
      <c r="G652" s="196"/>
      <c r="H652" s="196"/>
      <c r="I652" s="184"/>
      <c r="J652" s="184"/>
      <c r="K652" s="184"/>
      <c r="L652" s="184"/>
      <c r="M652" s="184"/>
      <c r="N652" s="184"/>
      <c r="O652" s="184"/>
      <c r="P652" s="184"/>
      <c r="Q652" s="184"/>
      <c r="R652" s="184"/>
      <c r="S652" s="190"/>
      <c r="T652" s="184"/>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row>
    <row r="653" spans="1:41">
      <c r="A653" s="191"/>
      <c r="B653" s="197" t="s">
        <v>339</v>
      </c>
      <c r="C653" s="2587"/>
      <c r="D653" s="2588"/>
      <c r="E653" s="2588"/>
      <c r="F653" s="2589"/>
      <c r="G653" s="196"/>
      <c r="H653" s="196"/>
      <c r="I653" s="184"/>
      <c r="J653" s="184"/>
      <c r="K653" s="184"/>
      <c r="L653" s="184"/>
      <c r="M653" s="184"/>
      <c r="N653" s="184"/>
      <c r="O653" s="184"/>
      <c r="P653" s="184"/>
      <c r="Q653" s="184"/>
      <c r="R653" s="184"/>
      <c r="S653" s="190"/>
      <c r="T653" s="184"/>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row>
    <row r="654" spans="1:41">
      <c r="A654" s="191"/>
      <c r="B654" s="197" t="s">
        <v>338</v>
      </c>
      <c r="C654" s="2587"/>
      <c r="D654" s="2588"/>
      <c r="E654" s="2588"/>
      <c r="F654" s="2589"/>
      <c r="G654" s="196"/>
      <c r="H654" s="196"/>
      <c r="I654" s="184"/>
      <c r="J654" s="184"/>
      <c r="K654" s="184"/>
      <c r="L654" s="184"/>
      <c r="M654" s="184"/>
      <c r="N654" s="184"/>
      <c r="O654" s="184"/>
      <c r="P654" s="184"/>
      <c r="Q654" s="184"/>
      <c r="R654" s="184"/>
      <c r="S654" s="190"/>
      <c r="T654" s="184"/>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row>
    <row r="655" spans="1:41">
      <c r="A655" s="191"/>
      <c r="B655" s="197" t="s">
        <v>337</v>
      </c>
      <c r="C655" s="2587"/>
      <c r="D655" s="2588"/>
      <c r="E655" s="2588"/>
      <c r="F655" s="2589"/>
      <c r="G655" s="196"/>
      <c r="H655" s="196"/>
      <c r="I655" s="184"/>
      <c r="J655" s="184"/>
      <c r="K655" s="184"/>
      <c r="L655" s="184"/>
      <c r="M655" s="184"/>
      <c r="N655" s="184"/>
      <c r="O655" s="184"/>
      <c r="P655" s="184"/>
      <c r="Q655" s="184"/>
      <c r="R655" s="184"/>
      <c r="S655" s="190"/>
      <c r="T655" s="184"/>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row>
    <row r="656" spans="1:41">
      <c r="A656" s="191"/>
      <c r="B656" s="197" t="s">
        <v>336</v>
      </c>
      <c r="C656" s="2587"/>
      <c r="D656" s="2588"/>
      <c r="E656" s="2588"/>
      <c r="F656" s="2589"/>
      <c r="G656" s="196"/>
      <c r="H656" s="196"/>
      <c r="I656" s="184"/>
      <c r="J656" s="184"/>
      <c r="K656" s="184"/>
      <c r="L656" s="184"/>
      <c r="M656" s="184"/>
      <c r="N656" s="184"/>
      <c r="O656" s="184"/>
      <c r="P656" s="184"/>
      <c r="Q656" s="184"/>
      <c r="R656" s="184"/>
      <c r="S656" s="190"/>
      <c r="T656" s="184"/>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row>
    <row r="657" spans="1:41">
      <c r="A657" s="191"/>
      <c r="B657" s="197" t="s">
        <v>335</v>
      </c>
      <c r="C657" s="2587"/>
      <c r="D657" s="2588"/>
      <c r="E657" s="2588"/>
      <c r="F657" s="2589"/>
      <c r="G657" s="196"/>
      <c r="H657" s="196"/>
      <c r="I657" s="184"/>
      <c r="J657" s="184"/>
      <c r="K657" s="184"/>
      <c r="L657" s="184"/>
      <c r="M657" s="184"/>
      <c r="N657" s="184"/>
      <c r="O657" s="184"/>
      <c r="P657" s="184"/>
      <c r="Q657" s="184"/>
      <c r="R657" s="184"/>
      <c r="S657" s="190"/>
      <c r="T657" s="184"/>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row>
    <row r="658" spans="1:41">
      <c r="A658" s="191"/>
      <c r="B658" s="197" t="s">
        <v>334</v>
      </c>
      <c r="C658" s="2587"/>
      <c r="D658" s="2588"/>
      <c r="E658" s="2588"/>
      <c r="F658" s="2589"/>
      <c r="G658" s="196"/>
      <c r="H658" s="196"/>
      <c r="I658" s="184"/>
      <c r="J658" s="184"/>
      <c r="K658" s="184"/>
      <c r="L658" s="184"/>
      <c r="M658" s="184"/>
      <c r="N658" s="184"/>
      <c r="O658" s="184"/>
      <c r="P658" s="184"/>
      <c r="Q658" s="184"/>
      <c r="R658" s="184"/>
      <c r="S658" s="190"/>
      <c r="T658" s="184"/>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row>
    <row r="659" spans="1:41">
      <c r="A659" s="191"/>
      <c r="B659" s="197" t="s">
        <v>333</v>
      </c>
      <c r="C659" s="2587"/>
      <c r="D659" s="2588"/>
      <c r="E659" s="2588"/>
      <c r="F659" s="2589"/>
      <c r="G659" s="196"/>
      <c r="H659" s="196"/>
      <c r="I659" s="184"/>
      <c r="J659" s="184"/>
      <c r="K659" s="184"/>
      <c r="L659" s="184"/>
      <c r="M659" s="184"/>
      <c r="N659" s="184"/>
      <c r="O659" s="184"/>
      <c r="P659" s="184"/>
      <c r="Q659" s="184"/>
      <c r="R659" s="184"/>
      <c r="S659" s="190"/>
      <c r="T659" s="184"/>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row>
    <row r="660" spans="1:41">
      <c r="A660" s="191"/>
      <c r="B660" s="197" t="s">
        <v>332</v>
      </c>
      <c r="C660" s="200"/>
      <c r="D660" s="199"/>
      <c r="E660" s="199"/>
      <c r="F660" s="198"/>
      <c r="G660" s="196"/>
      <c r="H660" s="196"/>
      <c r="I660" s="184"/>
      <c r="J660" s="184"/>
      <c r="K660" s="184"/>
      <c r="L660" s="184"/>
      <c r="M660" s="184"/>
      <c r="N660" s="184"/>
      <c r="O660" s="184"/>
      <c r="P660" s="184"/>
      <c r="Q660" s="184"/>
      <c r="R660" s="184"/>
      <c r="S660" s="190"/>
      <c r="T660" s="184"/>
      <c r="U660" s="184"/>
      <c r="V660" s="184"/>
      <c r="W660" s="184"/>
      <c r="X660" s="184"/>
      <c r="Y660" s="184"/>
      <c r="Z660" s="184"/>
      <c r="AA660" s="184"/>
      <c r="AB660" s="184"/>
      <c r="AC660" s="184"/>
      <c r="AD660" s="184"/>
      <c r="AE660" s="184"/>
      <c r="AF660" s="184"/>
      <c r="AG660" s="184"/>
      <c r="AH660" s="184"/>
      <c r="AI660" s="184"/>
      <c r="AJ660" s="184"/>
      <c r="AK660" s="184"/>
      <c r="AL660" s="184"/>
      <c r="AM660" s="184"/>
      <c r="AN660" s="184"/>
      <c r="AO660" s="184"/>
    </row>
    <row r="661" spans="1:41">
      <c r="A661" s="191"/>
      <c r="B661" s="197" t="s">
        <v>331</v>
      </c>
      <c r="C661" s="200"/>
      <c r="D661" s="199"/>
      <c r="E661" s="199"/>
      <c r="F661" s="198"/>
      <c r="G661" s="196"/>
      <c r="H661" s="196"/>
      <c r="I661" s="184"/>
      <c r="J661" s="184"/>
      <c r="K661" s="184"/>
      <c r="L661" s="184"/>
      <c r="M661" s="184"/>
      <c r="N661" s="184"/>
      <c r="O661" s="184"/>
      <c r="P661" s="184"/>
      <c r="Q661" s="184"/>
      <c r="R661" s="184"/>
      <c r="S661" s="190"/>
      <c r="T661" s="184"/>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row>
    <row r="662" spans="1:41">
      <c r="A662" s="191"/>
      <c r="B662" s="197" t="s">
        <v>330</v>
      </c>
      <c r="C662" s="200"/>
      <c r="D662" s="199"/>
      <c r="E662" s="199"/>
      <c r="F662" s="198"/>
      <c r="G662" s="196"/>
      <c r="H662" s="196"/>
      <c r="I662" s="184"/>
      <c r="J662" s="184"/>
      <c r="K662" s="184"/>
      <c r="L662" s="184"/>
      <c r="M662" s="184"/>
      <c r="N662" s="184"/>
      <c r="O662" s="184"/>
      <c r="P662" s="184"/>
      <c r="Q662" s="184"/>
      <c r="R662" s="184"/>
      <c r="S662" s="190"/>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row>
    <row r="663" spans="1:41">
      <c r="A663" s="191"/>
      <c r="B663" s="197" t="s">
        <v>329</v>
      </c>
      <c r="C663" s="200"/>
      <c r="D663" s="199"/>
      <c r="E663" s="199"/>
      <c r="F663" s="198"/>
      <c r="G663" s="196"/>
      <c r="H663" s="196"/>
      <c r="I663" s="184"/>
      <c r="J663" s="184"/>
      <c r="K663" s="184"/>
      <c r="L663" s="184"/>
      <c r="M663" s="184"/>
      <c r="N663" s="184"/>
      <c r="O663" s="184"/>
      <c r="P663" s="184"/>
      <c r="Q663" s="184"/>
      <c r="R663" s="184"/>
      <c r="S663" s="190"/>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row>
    <row r="664" spans="1:41">
      <c r="A664" s="191"/>
      <c r="B664" s="197" t="s">
        <v>328</v>
      </c>
      <c r="C664" s="200"/>
      <c r="D664" s="199"/>
      <c r="E664" s="199"/>
      <c r="F664" s="198"/>
      <c r="G664" s="196"/>
      <c r="H664" s="196"/>
      <c r="I664" s="184"/>
      <c r="J664" s="184"/>
      <c r="K664" s="184"/>
      <c r="L664" s="184"/>
      <c r="M664" s="184"/>
      <c r="N664" s="184"/>
      <c r="O664" s="184"/>
      <c r="P664" s="184"/>
      <c r="Q664" s="184"/>
      <c r="R664" s="184"/>
      <c r="S664" s="190"/>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row>
    <row r="665" spans="1:41">
      <c r="A665" s="191"/>
      <c r="B665" s="197" t="s">
        <v>327</v>
      </c>
      <c r="C665" s="200"/>
      <c r="D665" s="199"/>
      <c r="E665" s="199"/>
      <c r="F665" s="198"/>
      <c r="G665" s="196"/>
      <c r="H665" s="196"/>
      <c r="I665" s="184"/>
      <c r="J665" s="184"/>
      <c r="K665" s="184"/>
      <c r="L665" s="184"/>
      <c r="M665" s="184"/>
      <c r="N665" s="184"/>
      <c r="O665" s="184"/>
      <c r="P665" s="184"/>
      <c r="Q665" s="184"/>
      <c r="R665" s="184"/>
      <c r="S665" s="190"/>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row>
    <row r="666" spans="1:41">
      <c r="A666" s="191"/>
      <c r="B666" s="197" t="s">
        <v>326</v>
      </c>
      <c r="C666" s="200"/>
      <c r="D666" s="199"/>
      <c r="E666" s="199"/>
      <c r="F666" s="198"/>
      <c r="G666" s="196"/>
      <c r="H666" s="196"/>
      <c r="I666" s="184"/>
      <c r="J666" s="184"/>
      <c r="K666" s="184"/>
      <c r="L666" s="184"/>
      <c r="M666" s="184"/>
      <c r="N666" s="184"/>
      <c r="O666" s="184"/>
      <c r="P666" s="184"/>
      <c r="Q666" s="184"/>
      <c r="R666" s="184"/>
      <c r="S666" s="190"/>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row>
    <row r="667" spans="1:41">
      <c r="A667" s="191"/>
      <c r="B667" s="197" t="s">
        <v>325</v>
      </c>
      <c r="C667" s="200"/>
      <c r="D667" s="199"/>
      <c r="E667" s="199"/>
      <c r="F667" s="198"/>
      <c r="G667" s="196"/>
      <c r="H667" s="196"/>
      <c r="I667" s="184"/>
      <c r="J667" s="184"/>
      <c r="K667" s="184"/>
      <c r="L667" s="184"/>
      <c r="M667" s="184"/>
      <c r="N667" s="184"/>
      <c r="O667" s="184"/>
      <c r="P667" s="184"/>
      <c r="Q667" s="184"/>
      <c r="R667" s="184"/>
      <c r="S667" s="190"/>
      <c r="T667" s="184"/>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row>
    <row r="668" spans="1:41">
      <c r="A668" s="191"/>
      <c r="B668" s="197" t="s">
        <v>324</v>
      </c>
      <c r="C668" s="200"/>
      <c r="D668" s="199"/>
      <c r="E668" s="199"/>
      <c r="F668" s="198"/>
      <c r="G668" s="196"/>
      <c r="H668" s="196"/>
      <c r="I668" s="184"/>
      <c r="J668" s="184"/>
      <c r="K668" s="184"/>
      <c r="L668" s="184"/>
      <c r="M668" s="184"/>
      <c r="N668" s="184"/>
      <c r="O668" s="184"/>
      <c r="P668" s="184"/>
      <c r="Q668" s="184"/>
      <c r="R668" s="184"/>
      <c r="S668" s="190"/>
      <c r="T668" s="184"/>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row>
    <row r="669" spans="1:41">
      <c r="A669" s="191"/>
      <c r="B669" s="197" t="s">
        <v>323</v>
      </c>
      <c r="C669" s="200"/>
      <c r="D669" s="199"/>
      <c r="E669" s="199"/>
      <c r="F669" s="198"/>
      <c r="G669" s="196"/>
      <c r="H669" s="196"/>
      <c r="I669" s="184"/>
      <c r="J669" s="184"/>
      <c r="K669" s="184"/>
      <c r="L669" s="184"/>
      <c r="M669" s="184"/>
      <c r="N669" s="184"/>
      <c r="O669" s="184"/>
      <c r="P669" s="184"/>
      <c r="Q669" s="184"/>
      <c r="R669" s="184"/>
      <c r="S669" s="190"/>
      <c r="T669" s="184"/>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row>
    <row r="670" spans="1:41">
      <c r="A670" s="191"/>
      <c r="B670" s="197" t="s">
        <v>322</v>
      </c>
      <c r="C670" s="200"/>
      <c r="D670" s="199"/>
      <c r="E670" s="199"/>
      <c r="F670" s="198"/>
      <c r="G670" s="196"/>
      <c r="H670" s="196"/>
      <c r="I670" s="184"/>
      <c r="J670" s="184"/>
      <c r="K670" s="184"/>
      <c r="L670" s="184"/>
      <c r="M670" s="184"/>
      <c r="N670" s="184"/>
      <c r="O670" s="184"/>
      <c r="P670" s="184"/>
      <c r="Q670" s="184"/>
      <c r="R670" s="184"/>
      <c r="S670" s="190"/>
      <c r="T670" s="184"/>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row>
    <row r="671" spans="1:41">
      <c r="A671" s="191"/>
      <c r="B671" s="197" t="s">
        <v>321</v>
      </c>
      <c r="C671" s="200"/>
      <c r="D671" s="199"/>
      <c r="E671" s="199"/>
      <c r="F671" s="198"/>
      <c r="G671" s="196"/>
      <c r="H671" s="196"/>
      <c r="I671" s="184"/>
      <c r="J671" s="184"/>
      <c r="K671" s="184"/>
      <c r="L671" s="184"/>
      <c r="M671" s="184"/>
      <c r="N671" s="184"/>
      <c r="O671" s="184"/>
      <c r="P671" s="184"/>
      <c r="Q671" s="184"/>
      <c r="R671" s="184"/>
      <c r="S671" s="190"/>
      <c r="T671" s="184"/>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row>
    <row r="672" spans="1:41">
      <c r="A672" s="191"/>
      <c r="B672" s="197" t="s">
        <v>320</v>
      </c>
      <c r="C672" s="200"/>
      <c r="D672" s="199"/>
      <c r="E672" s="199"/>
      <c r="F672" s="198"/>
      <c r="G672" s="196"/>
      <c r="H672" s="196"/>
      <c r="I672" s="184"/>
      <c r="J672" s="184"/>
      <c r="K672" s="184"/>
      <c r="L672" s="184"/>
      <c r="M672" s="184"/>
      <c r="N672" s="184"/>
      <c r="O672" s="184"/>
      <c r="P672" s="184"/>
      <c r="Q672" s="184"/>
      <c r="R672" s="184"/>
      <c r="S672" s="190"/>
      <c r="T672" s="184"/>
      <c r="U672" s="184"/>
      <c r="V672" s="184"/>
      <c r="W672" s="184"/>
      <c r="X672" s="184"/>
      <c r="Y672" s="184"/>
      <c r="Z672" s="184"/>
      <c r="AA672" s="184"/>
      <c r="AB672" s="184"/>
      <c r="AC672" s="184"/>
      <c r="AD672" s="184"/>
      <c r="AE672" s="184"/>
      <c r="AF672" s="184"/>
      <c r="AG672" s="184"/>
      <c r="AH672" s="184"/>
      <c r="AI672" s="184"/>
      <c r="AJ672" s="184"/>
      <c r="AK672" s="184"/>
      <c r="AL672" s="184"/>
      <c r="AM672" s="184"/>
      <c r="AN672" s="184"/>
      <c r="AO672" s="184"/>
    </row>
    <row r="673" spans="1:41">
      <c r="A673" s="191"/>
      <c r="B673" s="197" t="s">
        <v>319</v>
      </c>
      <c r="C673" s="200"/>
      <c r="D673" s="199"/>
      <c r="E673" s="199"/>
      <c r="F673" s="198"/>
      <c r="G673" s="196"/>
      <c r="H673" s="196"/>
      <c r="I673" s="184"/>
      <c r="J673" s="184"/>
      <c r="K673" s="184"/>
      <c r="L673" s="184"/>
      <c r="M673" s="184"/>
      <c r="N673" s="184"/>
      <c r="O673" s="184"/>
      <c r="P673" s="184"/>
      <c r="Q673" s="184"/>
      <c r="R673" s="184"/>
      <c r="S673" s="190"/>
      <c r="T673" s="184"/>
      <c r="U673" s="184"/>
      <c r="V673" s="184"/>
      <c r="W673" s="184"/>
      <c r="X673" s="184"/>
      <c r="Y673" s="184"/>
      <c r="Z673" s="184"/>
      <c r="AA673" s="184"/>
      <c r="AB673" s="184"/>
      <c r="AC673" s="184"/>
      <c r="AD673" s="184"/>
      <c r="AE673" s="184"/>
      <c r="AF673" s="184"/>
      <c r="AG673" s="184"/>
      <c r="AH673" s="184"/>
      <c r="AI673" s="184"/>
      <c r="AJ673" s="184"/>
      <c r="AK673" s="184"/>
      <c r="AL673" s="184"/>
      <c r="AM673" s="184"/>
      <c r="AN673" s="184"/>
      <c r="AO673" s="184"/>
    </row>
    <row r="674" spans="1:41">
      <c r="A674" s="191"/>
      <c r="B674" s="197" t="s">
        <v>318</v>
      </c>
      <c r="C674" s="200"/>
      <c r="D674" s="199"/>
      <c r="E674" s="199"/>
      <c r="F674" s="198"/>
      <c r="G674" s="196"/>
      <c r="H674" s="196"/>
      <c r="I674" s="184"/>
      <c r="J674" s="184"/>
      <c r="K674" s="184"/>
      <c r="L674" s="184"/>
      <c r="M674" s="184"/>
      <c r="N674" s="184"/>
      <c r="O674" s="184"/>
      <c r="P674" s="184"/>
      <c r="Q674" s="184"/>
      <c r="R674" s="184"/>
      <c r="S674" s="190"/>
      <c r="T674" s="184"/>
      <c r="U674" s="184"/>
      <c r="V674" s="184"/>
      <c r="W674" s="184"/>
      <c r="X674" s="184"/>
      <c r="Y674" s="184"/>
      <c r="Z674" s="184"/>
      <c r="AA674" s="184"/>
      <c r="AB674" s="184"/>
      <c r="AC674" s="184"/>
      <c r="AD674" s="184"/>
      <c r="AE674" s="184"/>
      <c r="AF674" s="184"/>
      <c r="AG674" s="184"/>
      <c r="AH674" s="184"/>
      <c r="AI674" s="184"/>
      <c r="AJ674" s="184"/>
      <c r="AK674" s="184"/>
      <c r="AL674" s="184"/>
      <c r="AM674" s="184"/>
      <c r="AN674" s="184"/>
      <c r="AO674" s="184"/>
    </row>
    <row r="675" spans="1:41">
      <c r="A675" s="191"/>
      <c r="B675" s="197" t="s">
        <v>317</v>
      </c>
      <c r="C675" s="200"/>
      <c r="D675" s="199"/>
      <c r="E675" s="199"/>
      <c r="F675" s="198"/>
      <c r="G675" s="196"/>
      <c r="H675" s="196"/>
      <c r="I675" s="184"/>
      <c r="J675" s="184"/>
      <c r="K675" s="184"/>
      <c r="L675" s="184"/>
      <c r="M675" s="184"/>
      <c r="N675" s="184"/>
      <c r="O675" s="184"/>
      <c r="P675" s="184"/>
      <c r="Q675" s="184"/>
      <c r="R675" s="184"/>
      <c r="S675" s="190"/>
      <c r="T675" s="184"/>
      <c r="U675" s="184"/>
      <c r="V675" s="184"/>
      <c r="W675" s="184"/>
      <c r="X675" s="184"/>
      <c r="Y675" s="184"/>
      <c r="Z675" s="184"/>
      <c r="AA675" s="184"/>
      <c r="AB675" s="184"/>
      <c r="AC675" s="184"/>
      <c r="AD675" s="184"/>
      <c r="AE675" s="184"/>
      <c r="AF675" s="184"/>
      <c r="AG675" s="184"/>
      <c r="AH675" s="184"/>
      <c r="AI675" s="184"/>
      <c r="AJ675" s="184"/>
      <c r="AK675" s="184"/>
      <c r="AL675" s="184"/>
      <c r="AM675" s="184"/>
      <c r="AN675" s="184"/>
      <c r="AO675" s="184"/>
    </row>
    <row r="676" spans="1:41">
      <c r="A676" s="191"/>
      <c r="B676" s="197" t="s">
        <v>316</v>
      </c>
      <c r="C676" s="200"/>
      <c r="D676" s="199"/>
      <c r="E676" s="199"/>
      <c r="F676" s="198"/>
      <c r="G676" s="196"/>
      <c r="H676" s="196"/>
      <c r="I676" s="184"/>
      <c r="J676" s="184"/>
      <c r="K676" s="184"/>
      <c r="L676" s="184"/>
      <c r="M676" s="184"/>
      <c r="N676" s="184"/>
      <c r="O676" s="184"/>
      <c r="P676" s="184"/>
      <c r="Q676" s="184"/>
      <c r="R676" s="184"/>
      <c r="S676" s="190"/>
      <c r="T676" s="184"/>
      <c r="U676" s="184"/>
      <c r="V676" s="184"/>
      <c r="W676" s="184"/>
      <c r="X676" s="184"/>
      <c r="Y676" s="184"/>
      <c r="Z676" s="184"/>
      <c r="AA676" s="184"/>
      <c r="AB676" s="184"/>
      <c r="AC676" s="184"/>
      <c r="AD676" s="184"/>
      <c r="AE676" s="184"/>
      <c r="AF676" s="184"/>
      <c r="AG676" s="184"/>
      <c r="AH676" s="184"/>
      <c r="AI676" s="184"/>
      <c r="AJ676" s="184"/>
      <c r="AK676" s="184"/>
      <c r="AL676" s="184"/>
      <c r="AM676" s="184"/>
      <c r="AN676" s="184"/>
      <c r="AO676" s="184"/>
    </row>
    <row r="677" spans="1:41">
      <c r="A677" s="191"/>
      <c r="B677" s="197" t="s">
        <v>315</v>
      </c>
      <c r="C677" s="200"/>
      <c r="D677" s="199"/>
      <c r="E677" s="199"/>
      <c r="F677" s="198"/>
      <c r="G677" s="196"/>
      <c r="H677" s="196"/>
      <c r="I677" s="184"/>
      <c r="J677" s="184"/>
      <c r="K677" s="184"/>
      <c r="L677" s="184"/>
      <c r="M677" s="184"/>
      <c r="N677" s="184"/>
      <c r="O677" s="184"/>
      <c r="P677" s="184"/>
      <c r="Q677" s="184"/>
      <c r="R677" s="184"/>
      <c r="S677" s="190"/>
      <c r="T677" s="184"/>
      <c r="U677" s="184"/>
      <c r="V677" s="184"/>
      <c r="W677" s="184"/>
      <c r="X677" s="184"/>
      <c r="Y677" s="184"/>
      <c r="Z677" s="184"/>
      <c r="AA677" s="184"/>
      <c r="AB677" s="184"/>
      <c r="AC677" s="184"/>
      <c r="AD677" s="184"/>
      <c r="AE677" s="184"/>
      <c r="AF677" s="184"/>
      <c r="AG677" s="184"/>
      <c r="AH677" s="184"/>
      <c r="AI677" s="184"/>
      <c r="AJ677" s="184"/>
      <c r="AK677" s="184"/>
      <c r="AL677" s="184"/>
      <c r="AM677" s="184"/>
      <c r="AN677" s="184"/>
      <c r="AO677" s="184"/>
    </row>
    <row r="678" spans="1:41">
      <c r="A678" s="191"/>
      <c r="B678" s="197" t="s">
        <v>314</v>
      </c>
      <c r="C678" s="200"/>
      <c r="D678" s="199"/>
      <c r="E678" s="199"/>
      <c r="F678" s="198"/>
      <c r="G678" s="196"/>
      <c r="H678" s="196"/>
      <c r="I678" s="184"/>
      <c r="J678" s="184"/>
      <c r="K678" s="184"/>
      <c r="L678" s="184"/>
      <c r="M678" s="184"/>
      <c r="N678" s="184"/>
      <c r="O678" s="184"/>
      <c r="P678" s="184"/>
      <c r="Q678" s="184"/>
      <c r="R678" s="184"/>
      <c r="S678" s="190"/>
      <c r="T678" s="184"/>
      <c r="U678" s="184"/>
      <c r="V678" s="184"/>
      <c r="W678" s="184"/>
      <c r="X678" s="184"/>
      <c r="Y678" s="184"/>
      <c r="Z678" s="184"/>
      <c r="AA678" s="184"/>
      <c r="AB678" s="184"/>
      <c r="AC678" s="184"/>
      <c r="AD678" s="184"/>
      <c r="AE678" s="184"/>
      <c r="AF678" s="184"/>
      <c r="AG678" s="184"/>
      <c r="AH678" s="184"/>
      <c r="AI678" s="184"/>
      <c r="AJ678" s="184"/>
      <c r="AK678" s="184"/>
      <c r="AL678" s="184"/>
      <c r="AM678" s="184"/>
      <c r="AN678" s="184"/>
      <c r="AO678" s="184"/>
    </row>
    <row r="679" spans="1:41">
      <c r="A679" s="191"/>
      <c r="B679" s="197" t="s">
        <v>313</v>
      </c>
      <c r="C679" s="200"/>
      <c r="D679" s="199"/>
      <c r="E679" s="199"/>
      <c r="F679" s="198"/>
      <c r="G679" s="196"/>
      <c r="H679" s="196"/>
      <c r="I679" s="184"/>
      <c r="J679" s="184"/>
      <c r="K679" s="184"/>
      <c r="L679" s="184"/>
      <c r="M679" s="184"/>
      <c r="N679" s="184"/>
      <c r="O679" s="184"/>
      <c r="P679" s="184"/>
      <c r="Q679" s="184"/>
      <c r="R679" s="184"/>
      <c r="S679" s="190"/>
      <c r="T679" s="184"/>
      <c r="U679" s="184"/>
      <c r="V679" s="184"/>
      <c r="W679" s="184"/>
      <c r="X679" s="184"/>
      <c r="Y679" s="184"/>
      <c r="Z679" s="184"/>
      <c r="AA679" s="184"/>
      <c r="AB679" s="184"/>
      <c r="AC679" s="184"/>
      <c r="AD679" s="184"/>
      <c r="AE679" s="184"/>
      <c r="AF679" s="184"/>
      <c r="AG679" s="184"/>
      <c r="AH679" s="184"/>
      <c r="AI679" s="184"/>
      <c r="AJ679" s="184"/>
      <c r="AK679" s="184"/>
      <c r="AL679" s="184"/>
      <c r="AM679" s="184"/>
      <c r="AN679" s="184"/>
      <c r="AO679" s="184"/>
    </row>
    <row r="680" spans="1:41">
      <c r="A680" s="191"/>
      <c r="B680" s="197" t="s">
        <v>312</v>
      </c>
      <c r="C680" s="200"/>
      <c r="D680" s="199"/>
      <c r="E680" s="199"/>
      <c r="F680" s="198"/>
      <c r="G680" s="196"/>
      <c r="H680" s="196"/>
      <c r="I680" s="184"/>
      <c r="J680" s="184"/>
      <c r="K680" s="184"/>
      <c r="L680" s="184"/>
      <c r="M680" s="184"/>
      <c r="N680" s="184"/>
      <c r="O680" s="184"/>
      <c r="P680" s="184"/>
      <c r="Q680" s="184"/>
      <c r="R680" s="184"/>
      <c r="S680" s="190"/>
      <c r="T680" s="184"/>
      <c r="U680" s="184"/>
      <c r="V680" s="184"/>
      <c r="W680" s="184"/>
      <c r="X680" s="184"/>
      <c r="Y680" s="184"/>
      <c r="Z680" s="184"/>
      <c r="AA680" s="184"/>
      <c r="AB680" s="184"/>
      <c r="AC680" s="184"/>
      <c r="AD680" s="184"/>
      <c r="AE680" s="184"/>
      <c r="AF680" s="184"/>
      <c r="AG680" s="184"/>
      <c r="AH680" s="184"/>
      <c r="AI680" s="184"/>
      <c r="AJ680" s="184"/>
      <c r="AK680" s="184"/>
      <c r="AL680" s="184"/>
      <c r="AM680" s="184"/>
      <c r="AN680" s="184"/>
      <c r="AO680" s="184"/>
    </row>
    <row r="681" spans="1:41">
      <c r="A681" s="191"/>
      <c r="B681" s="197" t="s">
        <v>311</v>
      </c>
      <c r="C681" s="200"/>
      <c r="D681" s="199"/>
      <c r="E681" s="199"/>
      <c r="F681" s="198"/>
      <c r="G681" s="196"/>
      <c r="H681" s="196"/>
      <c r="I681" s="184"/>
      <c r="J681" s="184"/>
      <c r="K681" s="184"/>
      <c r="L681" s="184"/>
      <c r="M681" s="184"/>
      <c r="N681" s="184"/>
      <c r="O681" s="184"/>
      <c r="P681" s="184"/>
      <c r="Q681" s="184"/>
      <c r="R681" s="184"/>
      <c r="S681" s="190"/>
      <c r="T681" s="184"/>
      <c r="U681" s="184"/>
      <c r="V681" s="184"/>
      <c r="W681" s="184"/>
      <c r="X681" s="184"/>
      <c r="Y681" s="184"/>
      <c r="Z681" s="184"/>
      <c r="AA681" s="184"/>
      <c r="AB681" s="184"/>
      <c r="AC681" s="184"/>
      <c r="AD681" s="184"/>
      <c r="AE681" s="184"/>
      <c r="AF681" s="184"/>
      <c r="AG681" s="184"/>
      <c r="AH681" s="184"/>
      <c r="AI681" s="184"/>
      <c r="AJ681" s="184"/>
      <c r="AK681" s="184"/>
      <c r="AL681" s="184"/>
      <c r="AM681" s="184"/>
      <c r="AN681" s="184"/>
      <c r="AO681" s="184"/>
    </row>
    <row r="682" spans="1:41">
      <c r="A682" s="191"/>
      <c r="B682" s="197" t="s">
        <v>310</v>
      </c>
      <c r="C682" s="200"/>
      <c r="D682" s="199"/>
      <c r="E682" s="199"/>
      <c r="F682" s="198"/>
      <c r="G682" s="196"/>
      <c r="H682" s="196"/>
      <c r="I682" s="184"/>
      <c r="J682" s="184"/>
      <c r="K682" s="184"/>
      <c r="L682" s="184"/>
      <c r="M682" s="184"/>
      <c r="N682" s="184"/>
      <c r="O682" s="184"/>
      <c r="P682" s="184"/>
      <c r="Q682" s="184"/>
      <c r="R682" s="184"/>
      <c r="S682" s="190"/>
      <c r="T682" s="184"/>
      <c r="U682" s="184"/>
      <c r="V682" s="184"/>
      <c r="W682" s="184"/>
      <c r="X682" s="184"/>
      <c r="Y682" s="184"/>
      <c r="Z682" s="184"/>
      <c r="AA682" s="184"/>
      <c r="AB682" s="184"/>
      <c r="AC682" s="184"/>
      <c r="AD682" s="184"/>
      <c r="AE682" s="184"/>
      <c r="AF682" s="184"/>
      <c r="AG682" s="184"/>
      <c r="AH682" s="184"/>
      <c r="AI682" s="184"/>
      <c r="AJ682" s="184"/>
      <c r="AK682" s="184"/>
      <c r="AL682" s="184"/>
      <c r="AM682" s="184"/>
      <c r="AN682" s="184"/>
      <c r="AO682" s="184"/>
    </row>
    <row r="683" spans="1:41">
      <c r="A683" s="191"/>
      <c r="B683" s="197" t="s">
        <v>309</v>
      </c>
      <c r="C683" s="200"/>
      <c r="D683" s="199"/>
      <c r="E683" s="199"/>
      <c r="F683" s="198"/>
      <c r="G683" s="196"/>
      <c r="H683" s="196"/>
      <c r="I683" s="184"/>
      <c r="J683" s="184"/>
      <c r="K683" s="184"/>
      <c r="L683" s="184"/>
      <c r="M683" s="184"/>
      <c r="N683" s="184"/>
      <c r="O683" s="184"/>
      <c r="P683" s="184"/>
      <c r="Q683" s="184"/>
      <c r="R683" s="184"/>
      <c r="S683" s="190"/>
      <c r="T683" s="184"/>
      <c r="U683" s="184"/>
      <c r="V683" s="184"/>
      <c r="W683" s="184"/>
      <c r="X683" s="184"/>
      <c r="Y683" s="184"/>
      <c r="Z683" s="184"/>
      <c r="AA683" s="184"/>
      <c r="AB683" s="184"/>
      <c r="AC683" s="184"/>
      <c r="AD683" s="184"/>
      <c r="AE683" s="184"/>
      <c r="AF683" s="184"/>
      <c r="AG683" s="184"/>
      <c r="AH683" s="184"/>
      <c r="AI683" s="184"/>
      <c r="AJ683" s="184"/>
      <c r="AK683" s="184"/>
      <c r="AL683" s="184"/>
      <c r="AM683" s="184"/>
      <c r="AN683" s="184"/>
      <c r="AO683" s="184"/>
    </row>
    <row r="684" spans="1:41">
      <c r="A684" s="191"/>
      <c r="B684" s="197" t="s">
        <v>308</v>
      </c>
      <c r="C684" s="200"/>
      <c r="D684" s="199"/>
      <c r="E684" s="199"/>
      <c r="F684" s="198"/>
      <c r="G684" s="196"/>
      <c r="H684" s="196"/>
      <c r="I684" s="184"/>
      <c r="J684" s="184"/>
      <c r="K684" s="184"/>
      <c r="L684" s="184"/>
      <c r="M684" s="184"/>
      <c r="N684" s="184"/>
      <c r="O684" s="184"/>
      <c r="P684" s="184"/>
      <c r="Q684" s="184"/>
      <c r="R684" s="184"/>
      <c r="S684" s="190"/>
      <c r="T684" s="184"/>
      <c r="U684" s="184"/>
      <c r="V684" s="184"/>
      <c r="W684" s="184"/>
      <c r="X684" s="184"/>
      <c r="Y684" s="184"/>
      <c r="Z684" s="184"/>
      <c r="AA684" s="184"/>
      <c r="AB684" s="184"/>
      <c r="AC684" s="184"/>
      <c r="AD684" s="184"/>
      <c r="AE684" s="184"/>
      <c r="AF684" s="184"/>
      <c r="AG684" s="184"/>
      <c r="AH684" s="184"/>
      <c r="AI684" s="184"/>
      <c r="AJ684" s="184"/>
      <c r="AK684" s="184"/>
      <c r="AL684" s="184"/>
      <c r="AM684" s="184"/>
      <c r="AN684" s="184"/>
      <c r="AO684" s="184"/>
    </row>
    <row r="685" spans="1:41">
      <c r="A685" s="191"/>
      <c r="B685" s="197" t="s">
        <v>307</v>
      </c>
      <c r="C685" s="200"/>
      <c r="D685" s="199"/>
      <c r="E685" s="199"/>
      <c r="F685" s="198"/>
      <c r="G685" s="196"/>
      <c r="H685" s="196"/>
      <c r="I685" s="184"/>
      <c r="J685" s="184"/>
      <c r="K685" s="184"/>
      <c r="L685" s="184"/>
      <c r="M685" s="184"/>
      <c r="N685" s="184"/>
      <c r="O685" s="184"/>
      <c r="P685" s="184"/>
      <c r="Q685" s="184"/>
      <c r="R685" s="184"/>
      <c r="S685" s="190"/>
      <c r="T685" s="184"/>
      <c r="U685" s="184"/>
      <c r="V685" s="184"/>
      <c r="W685" s="184"/>
      <c r="X685" s="184"/>
      <c r="Y685" s="184"/>
      <c r="Z685" s="184"/>
      <c r="AA685" s="184"/>
      <c r="AB685" s="184"/>
      <c r="AC685" s="184"/>
      <c r="AD685" s="184"/>
      <c r="AE685" s="184"/>
      <c r="AF685" s="184"/>
      <c r="AG685" s="184"/>
      <c r="AH685" s="184"/>
      <c r="AI685" s="184"/>
      <c r="AJ685" s="184"/>
      <c r="AK685" s="184"/>
      <c r="AL685" s="184"/>
      <c r="AM685" s="184"/>
      <c r="AN685" s="184"/>
      <c r="AO685" s="184"/>
    </row>
    <row r="686" spans="1:41">
      <c r="A686" s="191"/>
      <c r="B686" s="197" t="s">
        <v>306</v>
      </c>
      <c r="C686" s="200"/>
      <c r="D686" s="199"/>
      <c r="E686" s="199"/>
      <c r="F686" s="198"/>
      <c r="G686" s="196"/>
      <c r="H686" s="196"/>
      <c r="I686" s="184"/>
      <c r="J686" s="184"/>
      <c r="K686" s="184"/>
      <c r="L686" s="184"/>
      <c r="M686" s="184"/>
      <c r="N686" s="184"/>
      <c r="O686" s="184"/>
      <c r="P686" s="184"/>
      <c r="Q686" s="184"/>
      <c r="R686" s="184"/>
      <c r="S686" s="190"/>
      <c r="T686" s="184"/>
      <c r="U686" s="184"/>
      <c r="V686" s="184"/>
      <c r="W686" s="184"/>
      <c r="X686" s="184"/>
      <c r="Y686" s="184"/>
      <c r="Z686" s="184"/>
      <c r="AA686" s="184"/>
      <c r="AB686" s="184"/>
      <c r="AC686" s="184"/>
      <c r="AD686" s="184"/>
      <c r="AE686" s="184"/>
      <c r="AF686" s="184"/>
      <c r="AG686" s="184"/>
      <c r="AH686" s="184"/>
      <c r="AI686" s="184"/>
      <c r="AJ686" s="184"/>
      <c r="AK686" s="184"/>
      <c r="AL686" s="184"/>
      <c r="AM686" s="184"/>
      <c r="AN686" s="184"/>
      <c r="AO686" s="184"/>
    </row>
    <row r="687" spans="1:41">
      <c r="A687" s="191"/>
      <c r="B687" s="197" t="s">
        <v>305</v>
      </c>
      <c r="C687" s="200"/>
      <c r="D687" s="199"/>
      <c r="E687" s="199"/>
      <c r="F687" s="198"/>
      <c r="G687" s="196"/>
      <c r="H687" s="196"/>
      <c r="I687" s="184"/>
      <c r="J687" s="184"/>
      <c r="K687" s="184"/>
      <c r="L687" s="184"/>
      <c r="M687" s="184"/>
      <c r="N687" s="184"/>
      <c r="O687" s="184"/>
      <c r="P687" s="184"/>
      <c r="Q687" s="184"/>
      <c r="R687" s="184"/>
      <c r="S687" s="190"/>
      <c r="T687" s="184"/>
      <c r="U687" s="184"/>
      <c r="V687" s="184"/>
      <c r="W687" s="184"/>
      <c r="X687" s="184"/>
      <c r="Y687" s="184"/>
      <c r="Z687" s="184"/>
      <c r="AA687" s="184"/>
      <c r="AB687" s="184"/>
      <c r="AC687" s="184"/>
      <c r="AD687" s="184"/>
      <c r="AE687" s="184"/>
      <c r="AF687" s="184"/>
      <c r="AG687" s="184"/>
      <c r="AH687" s="184"/>
      <c r="AI687" s="184"/>
      <c r="AJ687" s="184"/>
      <c r="AK687" s="184"/>
      <c r="AL687" s="184"/>
      <c r="AM687" s="184"/>
      <c r="AN687" s="184"/>
      <c r="AO687" s="184"/>
    </row>
    <row r="688" spans="1:41">
      <c r="A688" s="191"/>
      <c r="B688" s="197" t="s">
        <v>304</v>
      </c>
      <c r="C688" s="200"/>
      <c r="D688" s="199"/>
      <c r="E688" s="199"/>
      <c r="F688" s="198"/>
      <c r="G688" s="196"/>
      <c r="H688" s="196"/>
      <c r="I688" s="184"/>
      <c r="J688" s="184"/>
      <c r="K688" s="184"/>
      <c r="L688" s="184"/>
      <c r="M688" s="184"/>
      <c r="N688" s="184"/>
      <c r="O688" s="184"/>
      <c r="P688" s="184"/>
      <c r="Q688" s="184"/>
      <c r="R688" s="184"/>
      <c r="S688" s="190"/>
      <c r="T688" s="184"/>
      <c r="U688" s="184"/>
      <c r="V688" s="184"/>
      <c r="W688" s="184"/>
      <c r="X688" s="184"/>
      <c r="Y688" s="184"/>
      <c r="Z688" s="184"/>
      <c r="AA688" s="184"/>
      <c r="AB688" s="184"/>
      <c r="AC688" s="184"/>
      <c r="AD688" s="184"/>
      <c r="AE688" s="184"/>
      <c r="AF688" s="184"/>
      <c r="AG688" s="184"/>
      <c r="AH688" s="184"/>
      <c r="AI688" s="184"/>
      <c r="AJ688" s="184"/>
      <c r="AK688" s="184"/>
      <c r="AL688" s="184"/>
      <c r="AM688" s="184"/>
      <c r="AN688" s="184"/>
      <c r="AO688" s="184"/>
    </row>
    <row r="689" spans="1:41">
      <c r="A689" s="191"/>
      <c r="B689" s="197" t="s">
        <v>303</v>
      </c>
      <c r="C689" s="200"/>
      <c r="D689" s="199"/>
      <c r="E689" s="199"/>
      <c r="F689" s="198"/>
      <c r="G689" s="196"/>
      <c r="H689" s="196"/>
      <c r="I689" s="184"/>
      <c r="J689" s="184"/>
      <c r="K689" s="184"/>
      <c r="L689" s="184"/>
      <c r="M689" s="184"/>
      <c r="N689" s="184"/>
      <c r="O689" s="184"/>
      <c r="P689" s="184"/>
      <c r="Q689" s="184"/>
      <c r="R689" s="184"/>
      <c r="S689" s="190"/>
      <c r="T689" s="184"/>
      <c r="U689" s="184"/>
      <c r="V689" s="184"/>
      <c r="W689" s="184"/>
      <c r="X689" s="184"/>
      <c r="Y689" s="184"/>
      <c r="Z689" s="184"/>
      <c r="AA689" s="184"/>
      <c r="AB689" s="184"/>
      <c r="AC689" s="184"/>
      <c r="AD689" s="184"/>
      <c r="AE689" s="184"/>
      <c r="AF689" s="184"/>
      <c r="AG689" s="184"/>
      <c r="AH689" s="184"/>
      <c r="AI689" s="184"/>
      <c r="AJ689" s="184"/>
      <c r="AK689" s="184"/>
      <c r="AL689" s="184"/>
      <c r="AM689" s="184"/>
      <c r="AN689" s="184"/>
      <c r="AO689" s="184"/>
    </row>
    <row r="690" spans="1:41">
      <c r="A690" s="191"/>
      <c r="B690" s="197" t="s">
        <v>302</v>
      </c>
      <c r="C690" s="200"/>
      <c r="D690" s="199"/>
      <c r="E690" s="199"/>
      <c r="F690" s="198"/>
      <c r="G690" s="196"/>
      <c r="H690" s="196"/>
      <c r="I690" s="184"/>
      <c r="J690" s="184"/>
      <c r="K690" s="184"/>
      <c r="L690" s="184"/>
      <c r="M690" s="184"/>
      <c r="N690" s="184"/>
      <c r="O690" s="184"/>
      <c r="P690" s="184"/>
      <c r="Q690" s="184"/>
      <c r="R690" s="184"/>
      <c r="S690" s="190"/>
      <c r="T690" s="184"/>
      <c r="U690" s="184"/>
      <c r="V690" s="184"/>
      <c r="W690" s="184"/>
      <c r="X690" s="184"/>
      <c r="Y690" s="184"/>
      <c r="Z690" s="184"/>
      <c r="AA690" s="184"/>
      <c r="AB690" s="184"/>
      <c r="AC690" s="184"/>
      <c r="AD690" s="184"/>
      <c r="AE690" s="184"/>
      <c r="AF690" s="184"/>
      <c r="AG690" s="184"/>
      <c r="AH690" s="184"/>
      <c r="AI690" s="184"/>
      <c r="AJ690" s="184"/>
      <c r="AK690" s="184"/>
      <c r="AL690" s="184"/>
      <c r="AM690" s="184"/>
      <c r="AN690" s="184"/>
      <c r="AO690" s="184"/>
    </row>
    <row r="691" spans="1:41">
      <c r="A691" s="191"/>
      <c r="B691" s="194"/>
      <c r="C691" s="193"/>
      <c r="D691" s="193"/>
      <c r="E691" s="193"/>
      <c r="F691" s="192" t="s">
        <v>8</v>
      </c>
      <c r="G691" s="192">
        <f>SUM(G641:G690)</f>
        <v>0</v>
      </c>
      <c r="H691" s="192">
        <f>SUM(H641:H690)</f>
        <v>0</v>
      </c>
      <c r="I691" s="184"/>
      <c r="J691" s="184"/>
      <c r="K691" s="184"/>
      <c r="L691" s="184"/>
      <c r="M691" s="184"/>
      <c r="N691" s="184"/>
      <c r="O691" s="184"/>
      <c r="P691" s="184"/>
      <c r="Q691" s="184"/>
      <c r="R691" s="184"/>
      <c r="S691" s="190"/>
      <c r="T691" s="184"/>
      <c r="U691" s="184"/>
      <c r="V691" s="184"/>
      <c r="W691" s="184"/>
      <c r="X691" s="184"/>
      <c r="Y691" s="184"/>
      <c r="Z691" s="184"/>
      <c r="AA691" s="184"/>
      <c r="AB691" s="184"/>
      <c r="AC691" s="184"/>
      <c r="AD691" s="184"/>
      <c r="AE691" s="184"/>
      <c r="AF691" s="184"/>
      <c r="AG691" s="184"/>
      <c r="AH691" s="184"/>
      <c r="AI691" s="184"/>
      <c r="AJ691" s="184"/>
      <c r="AK691" s="184"/>
      <c r="AL691" s="184"/>
      <c r="AM691" s="184"/>
      <c r="AN691" s="184"/>
      <c r="AO691" s="184"/>
    </row>
    <row r="692" spans="1:41">
      <c r="A692" s="191"/>
      <c r="B692" s="203"/>
      <c r="C692" s="203"/>
      <c r="D692" s="203"/>
      <c r="E692" s="203"/>
      <c r="F692" s="203"/>
      <c r="G692" s="203"/>
      <c r="H692" s="203"/>
      <c r="I692" s="184"/>
      <c r="J692" s="184"/>
      <c r="K692" s="184"/>
      <c r="L692" s="184"/>
      <c r="M692" s="184"/>
      <c r="N692" s="184"/>
      <c r="O692" s="184"/>
      <c r="P692" s="184"/>
      <c r="Q692" s="184"/>
      <c r="R692" s="184"/>
      <c r="S692" s="190"/>
      <c r="T692" s="184"/>
      <c r="U692" s="184"/>
      <c r="V692" s="184"/>
      <c r="W692" s="184"/>
      <c r="X692" s="184"/>
      <c r="Y692" s="184"/>
      <c r="Z692" s="184"/>
      <c r="AA692" s="184"/>
      <c r="AB692" s="184"/>
      <c r="AC692" s="184"/>
      <c r="AD692" s="184"/>
      <c r="AE692" s="184"/>
      <c r="AF692" s="184"/>
      <c r="AG692" s="184"/>
      <c r="AH692" s="184"/>
      <c r="AI692" s="184"/>
      <c r="AJ692" s="184"/>
      <c r="AK692" s="184"/>
      <c r="AL692" s="184"/>
      <c r="AM692" s="184"/>
      <c r="AN692" s="184"/>
      <c r="AO692" s="184"/>
    </row>
    <row r="693" spans="1:41">
      <c r="A693" s="191"/>
      <c r="B693" s="203"/>
      <c r="C693" s="204"/>
      <c r="D693" s="206" t="s">
        <v>352</v>
      </c>
      <c r="E693" s="203"/>
      <c r="F693" s="203"/>
      <c r="G693" s="203"/>
      <c r="H693" s="203"/>
      <c r="I693" s="184"/>
      <c r="J693" s="184"/>
      <c r="K693" s="184"/>
      <c r="L693" s="184"/>
      <c r="M693" s="184"/>
      <c r="N693" s="184"/>
      <c r="O693" s="184"/>
      <c r="P693" s="184"/>
      <c r="Q693" s="184"/>
      <c r="R693" s="184"/>
      <c r="S693" s="190"/>
      <c r="T693" s="184"/>
      <c r="U693" s="184"/>
      <c r="V693" s="184"/>
      <c r="W693" s="184"/>
      <c r="X693" s="184"/>
      <c r="Y693" s="184"/>
      <c r="Z693" s="184"/>
      <c r="AA693" s="184"/>
      <c r="AB693" s="184"/>
      <c r="AC693" s="184"/>
      <c r="AD693" s="184"/>
      <c r="AE693" s="184"/>
      <c r="AF693" s="184"/>
      <c r="AG693" s="184"/>
      <c r="AH693" s="184"/>
      <c r="AI693" s="184"/>
      <c r="AJ693" s="184"/>
      <c r="AK693" s="184"/>
      <c r="AL693" s="184"/>
      <c r="AM693" s="184"/>
      <c r="AN693" s="184"/>
      <c r="AO693" s="184"/>
    </row>
    <row r="694" spans="1:41">
      <c r="A694" s="191"/>
      <c r="B694" s="202" t="s">
        <v>299</v>
      </c>
      <c r="C694" s="2567" t="s">
        <v>298</v>
      </c>
      <c r="D694" s="2568"/>
      <c r="E694" s="2568"/>
      <c r="F694" s="2569"/>
      <c r="G694" s="201" t="s">
        <v>20</v>
      </c>
      <c r="H694" s="201" t="s">
        <v>20</v>
      </c>
      <c r="I694" s="184"/>
      <c r="J694" s="184"/>
      <c r="K694" s="184"/>
      <c r="L694" s="184"/>
      <c r="M694" s="184"/>
      <c r="N694" s="184"/>
      <c r="O694" s="184"/>
      <c r="P694" s="184"/>
      <c r="Q694" s="184"/>
      <c r="R694" s="184"/>
      <c r="S694" s="190"/>
      <c r="T694" s="184"/>
      <c r="U694" s="184"/>
      <c r="V694" s="184"/>
      <c r="W694" s="184"/>
      <c r="X694" s="184"/>
      <c r="Y694" s="184"/>
      <c r="Z694" s="184"/>
      <c r="AA694" s="184"/>
      <c r="AB694" s="184"/>
      <c r="AC694" s="184"/>
      <c r="AD694" s="184"/>
      <c r="AE694" s="184"/>
      <c r="AF694" s="184"/>
      <c r="AG694" s="184"/>
      <c r="AH694" s="184"/>
      <c r="AI694" s="184"/>
      <c r="AJ694" s="184"/>
      <c r="AK694" s="184"/>
      <c r="AL694" s="184"/>
      <c r="AM694" s="184"/>
      <c r="AN694" s="184"/>
      <c r="AO694" s="184"/>
    </row>
    <row r="695" spans="1:41">
      <c r="A695" s="191"/>
      <c r="B695" s="197" t="s">
        <v>351</v>
      </c>
      <c r="C695" s="2587"/>
      <c r="D695" s="2588"/>
      <c r="E695" s="2588"/>
      <c r="F695" s="2589"/>
      <c r="G695" s="196"/>
      <c r="H695" s="196"/>
      <c r="I695" s="184"/>
      <c r="J695" s="184"/>
      <c r="K695" s="184"/>
      <c r="L695" s="184"/>
      <c r="M695" s="184"/>
      <c r="N695" s="184"/>
      <c r="O695" s="184"/>
      <c r="P695" s="184"/>
      <c r="Q695" s="184"/>
      <c r="R695" s="184"/>
      <c r="S695" s="190"/>
      <c r="T695" s="184"/>
      <c r="U695" s="184"/>
      <c r="V695" s="184"/>
      <c r="W695" s="184"/>
      <c r="X695" s="184"/>
      <c r="Y695" s="184"/>
      <c r="Z695" s="184"/>
      <c r="AA695" s="184"/>
      <c r="AB695" s="184"/>
      <c r="AC695" s="184"/>
      <c r="AD695" s="184"/>
      <c r="AE695" s="184"/>
      <c r="AF695" s="184"/>
      <c r="AG695" s="184"/>
      <c r="AH695" s="184"/>
      <c r="AI695" s="184"/>
      <c r="AJ695" s="184"/>
      <c r="AK695" s="184"/>
      <c r="AL695" s="184"/>
      <c r="AM695" s="184"/>
      <c r="AN695" s="184"/>
      <c r="AO695" s="184"/>
    </row>
    <row r="696" spans="1:41">
      <c r="A696" s="191"/>
      <c r="B696" s="197" t="s">
        <v>350</v>
      </c>
      <c r="C696" s="2587"/>
      <c r="D696" s="2588"/>
      <c r="E696" s="2588"/>
      <c r="F696" s="2589"/>
      <c r="G696" s="196"/>
      <c r="H696" s="196"/>
      <c r="I696" s="184"/>
      <c r="J696" s="184"/>
      <c r="K696" s="184"/>
      <c r="L696" s="184"/>
      <c r="M696" s="184"/>
      <c r="N696" s="184"/>
      <c r="O696" s="184"/>
      <c r="P696" s="184"/>
      <c r="Q696" s="184"/>
      <c r="R696" s="184"/>
      <c r="S696" s="190"/>
      <c r="T696" s="184"/>
      <c r="U696" s="184"/>
      <c r="V696" s="184"/>
      <c r="W696" s="184"/>
      <c r="X696" s="184"/>
      <c r="Y696" s="184"/>
      <c r="Z696" s="184"/>
      <c r="AA696" s="184"/>
      <c r="AB696" s="184"/>
      <c r="AC696" s="184"/>
      <c r="AD696" s="184"/>
      <c r="AE696" s="184"/>
      <c r="AF696" s="184"/>
      <c r="AG696" s="184"/>
      <c r="AH696" s="184"/>
      <c r="AI696" s="184"/>
      <c r="AJ696" s="184"/>
      <c r="AK696" s="184"/>
      <c r="AL696" s="184"/>
      <c r="AM696" s="184"/>
      <c r="AN696" s="184"/>
      <c r="AO696" s="184"/>
    </row>
    <row r="697" spans="1:41">
      <c r="A697" s="191"/>
      <c r="B697" s="197" t="s">
        <v>349</v>
      </c>
      <c r="C697" s="2587"/>
      <c r="D697" s="2588"/>
      <c r="E697" s="2588"/>
      <c r="F697" s="2589"/>
      <c r="G697" s="196"/>
      <c r="H697" s="196"/>
      <c r="I697" s="184"/>
      <c r="J697" s="184"/>
      <c r="K697" s="184"/>
      <c r="L697" s="184"/>
      <c r="M697" s="184"/>
      <c r="N697" s="184"/>
      <c r="O697" s="184"/>
      <c r="P697" s="184"/>
      <c r="Q697" s="184"/>
      <c r="R697" s="184"/>
      <c r="S697" s="190"/>
      <c r="T697" s="184"/>
      <c r="U697" s="184"/>
      <c r="V697" s="184"/>
      <c r="W697" s="184"/>
      <c r="X697" s="184"/>
      <c r="Y697" s="184"/>
      <c r="Z697" s="184"/>
      <c r="AA697" s="184"/>
      <c r="AB697" s="184"/>
      <c r="AC697" s="184"/>
      <c r="AD697" s="184"/>
      <c r="AE697" s="184"/>
      <c r="AF697" s="184"/>
      <c r="AG697" s="184"/>
      <c r="AH697" s="184"/>
      <c r="AI697" s="184"/>
      <c r="AJ697" s="184"/>
      <c r="AK697" s="184"/>
      <c r="AL697" s="184"/>
      <c r="AM697" s="184"/>
      <c r="AN697" s="184"/>
      <c r="AO697" s="184"/>
    </row>
    <row r="698" spans="1:41">
      <c r="A698" s="191"/>
      <c r="B698" s="197" t="s">
        <v>348</v>
      </c>
      <c r="C698" s="2587"/>
      <c r="D698" s="2588"/>
      <c r="E698" s="2588"/>
      <c r="F698" s="2589"/>
      <c r="G698" s="196"/>
      <c r="H698" s="196"/>
      <c r="I698" s="184"/>
      <c r="J698" s="184"/>
      <c r="K698" s="184"/>
      <c r="L698" s="184"/>
      <c r="M698" s="184"/>
      <c r="N698" s="184"/>
      <c r="O698" s="184"/>
      <c r="P698" s="184"/>
      <c r="Q698" s="184"/>
      <c r="R698" s="184"/>
      <c r="S698" s="190"/>
      <c r="T698" s="184"/>
      <c r="U698" s="184"/>
      <c r="V698" s="184"/>
      <c r="W698" s="184"/>
      <c r="X698" s="184"/>
      <c r="Y698" s="184"/>
      <c r="Z698" s="184"/>
      <c r="AA698" s="184"/>
      <c r="AB698" s="184"/>
      <c r="AC698" s="184"/>
      <c r="AD698" s="184"/>
      <c r="AE698" s="184"/>
      <c r="AF698" s="184"/>
      <c r="AG698" s="184"/>
      <c r="AH698" s="184"/>
      <c r="AI698" s="184"/>
      <c r="AJ698" s="184"/>
      <c r="AK698" s="184"/>
      <c r="AL698" s="184"/>
      <c r="AM698" s="184"/>
      <c r="AN698" s="184"/>
      <c r="AO698" s="184"/>
    </row>
    <row r="699" spans="1:41">
      <c r="A699" s="191"/>
      <c r="B699" s="197" t="s">
        <v>347</v>
      </c>
      <c r="C699" s="2587"/>
      <c r="D699" s="2588"/>
      <c r="E699" s="2588"/>
      <c r="F699" s="2589"/>
      <c r="G699" s="196"/>
      <c r="H699" s="196"/>
      <c r="I699" s="184"/>
      <c r="J699" s="184"/>
      <c r="K699" s="184"/>
      <c r="L699" s="184"/>
      <c r="M699" s="184"/>
      <c r="N699" s="184"/>
      <c r="O699" s="184"/>
      <c r="P699" s="184"/>
      <c r="Q699" s="184"/>
      <c r="R699" s="184"/>
      <c r="S699" s="190"/>
      <c r="T699" s="184"/>
      <c r="U699" s="184"/>
      <c r="V699" s="184"/>
      <c r="W699" s="184"/>
      <c r="X699" s="184"/>
      <c r="Y699" s="184"/>
      <c r="Z699" s="184"/>
      <c r="AA699" s="184"/>
      <c r="AB699" s="184"/>
      <c r="AC699" s="184"/>
      <c r="AD699" s="184"/>
      <c r="AE699" s="184"/>
      <c r="AF699" s="184"/>
      <c r="AG699" s="184"/>
      <c r="AH699" s="184"/>
      <c r="AI699" s="184"/>
      <c r="AJ699" s="184"/>
      <c r="AK699" s="184"/>
      <c r="AL699" s="184"/>
      <c r="AM699" s="184"/>
      <c r="AN699" s="184"/>
      <c r="AO699" s="184"/>
    </row>
    <row r="700" spans="1:41">
      <c r="A700" s="191"/>
      <c r="B700" s="197" t="s">
        <v>346</v>
      </c>
      <c r="C700" s="2587"/>
      <c r="D700" s="2588"/>
      <c r="E700" s="2588"/>
      <c r="F700" s="2589"/>
      <c r="G700" s="196"/>
      <c r="H700" s="196"/>
      <c r="I700" s="184"/>
      <c r="J700" s="184"/>
      <c r="K700" s="184"/>
      <c r="L700" s="184"/>
      <c r="M700" s="184"/>
      <c r="N700" s="184"/>
      <c r="O700" s="184"/>
      <c r="P700" s="184"/>
      <c r="Q700" s="184"/>
      <c r="R700" s="184"/>
      <c r="S700" s="190"/>
      <c r="T700" s="184"/>
      <c r="U700" s="184"/>
      <c r="V700" s="184"/>
      <c r="W700" s="184"/>
      <c r="X700" s="184"/>
      <c r="Y700" s="184"/>
      <c r="Z700" s="184"/>
      <c r="AA700" s="184"/>
      <c r="AB700" s="184"/>
      <c r="AC700" s="184"/>
      <c r="AD700" s="184"/>
      <c r="AE700" s="184"/>
      <c r="AF700" s="184"/>
      <c r="AG700" s="184"/>
      <c r="AH700" s="184"/>
      <c r="AI700" s="184"/>
      <c r="AJ700" s="184"/>
      <c r="AK700" s="184"/>
      <c r="AL700" s="184"/>
      <c r="AM700" s="184"/>
      <c r="AN700" s="184"/>
      <c r="AO700" s="184"/>
    </row>
    <row r="701" spans="1:41">
      <c r="A701" s="191"/>
      <c r="B701" s="197" t="s">
        <v>345</v>
      </c>
      <c r="C701" s="2587"/>
      <c r="D701" s="2588"/>
      <c r="E701" s="2588"/>
      <c r="F701" s="2589"/>
      <c r="G701" s="196"/>
      <c r="H701" s="196"/>
      <c r="I701" s="184"/>
      <c r="J701" s="184"/>
      <c r="K701" s="184"/>
      <c r="L701" s="184"/>
      <c r="M701" s="184"/>
      <c r="N701" s="184"/>
      <c r="O701" s="184"/>
      <c r="P701" s="184"/>
      <c r="Q701" s="184"/>
      <c r="R701" s="184"/>
      <c r="S701" s="190"/>
      <c r="T701" s="184"/>
      <c r="U701" s="184"/>
      <c r="V701" s="184"/>
      <c r="W701" s="184"/>
      <c r="X701" s="184"/>
      <c r="Y701" s="184"/>
      <c r="Z701" s="184"/>
      <c r="AA701" s="184"/>
      <c r="AB701" s="184"/>
      <c r="AC701" s="184"/>
      <c r="AD701" s="184"/>
      <c r="AE701" s="184"/>
      <c r="AF701" s="184"/>
      <c r="AG701" s="184"/>
      <c r="AH701" s="184"/>
      <c r="AI701" s="184"/>
      <c r="AJ701" s="184"/>
      <c r="AK701" s="184"/>
      <c r="AL701" s="184"/>
      <c r="AM701" s="184"/>
      <c r="AN701" s="184"/>
      <c r="AO701" s="184"/>
    </row>
    <row r="702" spans="1:41">
      <c r="A702" s="191"/>
      <c r="B702" s="197" t="s">
        <v>344</v>
      </c>
      <c r="C702" s="2587"/>
      <c r="D702" s="2588"/>
      <c r="E702" s="2588"/>
      <c r="F702" s="2589"/>
      <c r="G702" s="196"/>
      <c r="H702" s="196"/>
      <c r="I702" s="184"/>
      <c r="J702" s="184"/>
      <c r="K702" s="184"/>
      <c r="L702" s="184"/>
      <c r="M702" s="184"/>
      <c r="N702" s="184"/>
      <c r="O702" s="184"/>
      <c r="P702" s="184"/>
      <c r="Q702" s="184"/>
      <c r="R702" s="184"/>
      <c r="S702" s="190"/>
      <c r="T702" s="184"/>
      <c r="U702" s="184"/>
      <c r="V702" s="184"/>
      <c r="W702" s="184"/>
      <c r="X702" s="184"/>
      <c r="Y702" s="184"/>
      <c r="Z702" s="184"/>
      <c r="AA702" s="184"/>
      <c r="AB702" s="184"/>
      <c r="AC702" s="184"/>
      <c r="AD702" s="184"/>
      <c r="AE702" s="184"/>
      <c r="AF702" s="184"/>
      <c r="AG702" s="184"/>
      <c r="AH702" s="184"/>
      <c r="AI702" s="184"/>
      <c r="AJ702" s="184"/>
      <c r="AK702" s="184"/>
      <c r="AL702" s="184"/>
      <c r="AM702" s="184"/>
      <c r="AN702" s="184"/>
      <c r="AO702" s="184"/>
    </row>
    <row r="703" spans="1:41">
      <c r="A703" s="191"/>
      <c r="B703" s="197" t="s">
        <v>343</v>
      </c>
      <c r="C703" s="2587"/>
      <c r="D703" s="2588"/>
      <c r="E703" s="2588"/>
      <c r="F703" s="2589"/>
      <c r="G703" s="196"/>
      <c r="H703" s="196"/>
      <c r="I703" s="184"/>
      <c r="J703" s="184"/>
      <c r="K703" s="184"/>
      <c r="L703" s="184"/>
      <c r="M703" s="184"/>
      <c r="N703" s="184"/>
      <c r="O703" s="184"/>
      <c r="P703" s="184"/>
      <c r="Q703" s="184"/>
      <c r="R703" s="184"/>
      <c r="S703" s="190"/>
      <c r="T703" s="184"/>
      <c r="U703" s="184"/>
      <c r="V703" s="184"/>
      <c r="W703" s="184"/>
      <c r="X703" s="184"/>
      <c r="Y703" s="184"/>
      <c r="Z703" s="184"/>
      <c r="AA703" s="184"/>
      <c r="AB703" s="184"/>
      <c r="AC703" s="184"/>
      <c r="AD703" s="184"/>
      <c r="AE703" s="184"/>
      <c r="AF703" s="184"/>
      <c r="AG703" s="184"/>
      <c r="AH703" s="184"/>
      <c r="AI703" s="184"/>
      <c r="AJ703" s="184"/>
      <c r="AK703" s="184"/>
      <c r="AL703" s="184"/>
      <c r="AM703" s="184"/>
      <c r="AN703" s="184"/>
      <c r="AO703" s="184"/>
    </row>
    <row r="704" spans="1:41">
      <c r="A704" s="191"/>
      <c r="B704" s="197" t="s">
        <v>342</v>
      </c>
      <c r="C704" s="2587"/>
      <c r="D704" s="2588"/>
      <c r="E704" s="2588"/>
      <c r="F704" s="2589"/>
      <c r="G704" s="196"/>
      <c r="H704" s="196"/>
      <c r="I704" s="184"/>
      <c r="J704" s="184"/>
      <c r="K704" s="184"/>
      <c r="L704" s="184"/>
      <c r="M704" s="184"/>
      <c r="N704" s="184"/>
      <c r="O704" s="184"/>
      <c r="P704" s="184"/>
      <c r="Q704" s="184"/>
      <c r="R704" s="184"/>
      <c r="S704" s="190"/>
      <c r="T704" s="184"/>
      <c r="U704" s="184"/>
      <c r="V704" s="184"/>
      <c r="W704" s="184"/>
      <c r="X704" s="184"/>
      <c r="Y704" s="184"/>
      <c r="Z704" s="184"/>
      <c r="AA704" s="184"/>
      <c r="AB704" s="184"/>
      <c r="AC704" s="184"/>
      <c r="AD704" s="184"/>
      <c r="AE704" s="184"/>
      <c r="AF704" s="184"/>
      <c r="AG704" s="184"/>
      <c r="AH704" s="184"/>
      <c r="AI704" s="184"/>
      <c r="AJ704" s="184"/>
      <c r="AK704" s="184"/>
      <c r="AL704" s="184"/>
      <c r="AM704" s="184"/>
      <c r="AN704" s="184"/>
      <c r="AO704" s="184"/>
    </row>
    <row r="705" spans="1:41">
      <c r="A705" s="191"/>
      <c r="B705" s="197" t="s">
        <v>341</v>
      </c>
      <c r="C705" s="2587"/>
      <c r="D705" s="2588"/>
      <c r="E705" s="2588"/>
      <c r="F705" s="2589"/>
      <c r="G705" s="196"/>
      <c r="H705" s="196"/>
      <c r="I705" s="184"/>
      <c r="J705" s="184"/>
      <c r="K705" s="184"/>
      <c r="L705" s="184"/>
      <c r="M705" s="184"/>
      <c r="N705" s="184"/>
      <c r="O705" s="184"/>
      <c r="P705" s="184"/>
      <c r="Q705" s="184"/>
      <c r="R705" s="184"/>
      <c r="S705" s="190"/>
      <c r="T705" s="184"/>
      <c r="U705" s="184"/>
      <c r="V705" s="184"/>
      <c r="W705" s="184"/>
      <c r="X705" s="184"/>
      <c r="Y705" s="184"/>
      <c r="Z705" s="184"/>
      <c r="AA705" s="184"/>
      <c r="AB705" s="184"/>
      <c r="AC705" s="184"/>
      <c r="AD705" s="184"/>
      <c r="AE705" s="184"/>
      <c r="AF705" s="184"/>
      <c r="AG705" s="184"/>
      <c r="AH705" s="184"/>
      <c r="AI705" s="184"/>
      <c r="AJ705" s="184"/>
      <c r="AK705" s="184"/>
      <c r="AL705" s="184"/>
      <c r="AM705" s="184"/>
      <c r="AN705" s="184"/>
      <c r="AO705" s="184"/>
    </row>
    <row r="706" spans="1:41">
      <c r="A706" s="191"/>
      <c r="B706" s="197" t="s">
        <v>340</v>
      </c>
      <c r="C706" s="2587"/>
      <c r="D706" s="2588"/>
      <c r="E706" s="2588"/>
      <c r="F706" s="2589"/>
      <c r="G706" s="196"/>
      <c r="H706" s="196"/>
      <c r="I706" s="184"/>
      <c r="J706" s="184"/>
      <c r="K706" s="184"/>
      <c r="L706" s="184"/>
      <c r="M706" s="184"/>
      <c r="N706" s="184"/>
      <c r="O706" s="184"/>
      <c r="P706" s="184"/>
      <c r="Q706" s="184"/>
      <c r="R706" s="184"/>
      <c r="S706" s="190"/>
      <c r="T706" s="184"/>
      <c r="U706" s="184"/>
      <c r="V706" s="184"/>
      <c r="W706" s="184"/>
      <c r="X706" s="184"/>
      <c r="Y706" s="184"/>
      <c r="Z706" s="184"/>
      <c r="AA706" s="184"/>
      <c r="AB706" s="184"/>
      <c r="AC706" s="184"/>
      <c r="AD706" s="184"/>
      <c r="AE706" s="184"/>
      <c r="AF706" s="184"/>
      <c r="AG706" s="184"/>
      <c r="AH706" s="184"/>
      <c r="AI706" s="184"/>
      <c r="AJ706" s="184"/>
      <c r="AK706" s="184"/>
      <c r="AL706" s="184"/>
      <c r="AM706" s="184"/>
      <c r="AN706" s="184"/>
      <c r="AO706" s="184"/>
    </row>
    <row r="707" spans="1:41">
      <c r="A707" s="191"/>
      <c r="B707" s="197" t="s">
        <v>339</v>
      </c>
      <c r="C707" s="2587"/>
      <c r="D707" s="2588"/>
      <c r="E707" s="2588"/>
      <c r="F707" s="2589"/>
      <c r="G707" s="196"/>
      <c r="H707" s="196"/>
      <c r="I707" s="184"/>
      <c r="J707" s="184"/>
      <c r="K707" s="184"/>
      <c r="L707" s="184"/>
      <c r="M707" s="184"/>
      <c r="N707" s="184"/>
      <c r="O707" s="184"/>
      <c r="P707" s="184"/>
      <c r="Q707" s="184"/>
      <c r="R707" s="184"/>
      <c r="S707" s="190"/>
      <c r="T707" s="184"/>
      <c r="U707" s="184"/>
      <c r="V707" s="184"/>
      <c r="W707" s="184"/>
      <c r="X707" s="184"/>
      <c r="Y707" s="184"/>
      <c r="Z707" s="184"/>
      <c r="AA707" s="184"/>
      <c r="AB707" s="184"/>
      <c r="AC707" s="184"/>
      <c r="AD707" s="184"/>
      <c r="AE707" s="184"/>
      <c r="AF707" s="184"/>
      <c r="AG707" s="184"/>
      <c r="AH707" s="184"/>
      <c r="AI707" s="184"/>
      <c r="AJ707" s="184"/>
      <c r="AK707" s="184"/>
      <c r="AL707" s="184"/>
      <c r="AM707" s="184"/>
      <c r="AN707" s="184"/>
      <c r="AO707" s="184"/>
    </row>
    <row r="708" spans="1:41">
      <c r="A708" s="191"/>
      <c r="B708" s="197" t="s">
        <v>338</v>
      </c>
      <c r="C708" s="2587"/>
      <c r="D708" s="2588"/>
      <c r="E708" s="2588"/>
      <c r="F708" s="2589"/>
      <c r="G708" s="196"/>
      <c r="H708" s="196"/>
      <c r="I708" s="184"/>
      <c r="J708" s="184"/>
      <c r="K708" s="184"/>
      <c r="L708" s="184"/>
      <c r="M708" s="184"/>
      <c r="N708" s="184"/>
      <c r="O708" s="184"/>
      <c r="P708" s="184"/>
      <c r="Q708" s="184"/>
      <c r="R708" s="184"/>
      <c r="S708" s="190"/>
      <c r="T708" s="184"/>
      <c r="U708" s="184"/>
      <c r="V708" s="184"/>
      <c r="W708" s="184"/>
      <c r="X708" s="184"/>
      <c r="Y708" s="184"/>
      <c r="Z708" s="184"/>
      <c r="AA708" s="184"/>
      <c r="AB708" s="184"/>
      <c r="AC708" s="184"/>
      <c r="AD708" s="184"/>
      <c r="AE708" s="184"/>
      <c r="AF708" s="184"/>
      <c r="AG708" s="184"/>
      <c r="AH708" s="184"/>
      <c r="AI708" s="184"/>
      <c r="AJ708" s="184"/>
      <c r="AK708" s="184"/>
      <c r="AL708" s="184"/>
      <c r="AM708" s="184"/>
      <c r="AN708" s="184"/>
      <c r="AO708" s="184"/>
    </row>
    <row r="709" spans="1:41">
      <c r="A709" s="191"/>
      <c r="B709" s="197" t="s">
        <v>337</v>
      </c>
      <c r="C709" s="2587"/>
      <c r="D709" s="2588"/>
      <c r="E709" s="2588"/>
      <c r="F709" s="2589"/>
      <c r="G709" s="196"/>
      <c r="H709" s="196"/>
      <c r="I709" s="184"/>
      <c r="J709" s="184"/>
      <c r="K709" s="184"/>
      <c r="L709" s="184"/>
      <c r="M709" s="184"/>
      <c r="N709" s="184"/>
      <c r="O709" s="184"/>
      <c r="P709" s="184"/>
      <c r="Q709" s="184"/>
      <c r="R709" s="184"/>
      <c r="S709" s="190"/>
      <c r="T709" s="184"/>
      <c r="U709" s="184"/>
      <c r="V709" s="184"/>
      <c r="W709" s="184"/>
      <c r="X709" s="184"/>
      <c r="Y709" s="184"/>
      <c r="Z709" s="184"/>
      <c r="AA709" s="184"/>
      <c r="AB709" s="184"/>
      <c r="AC709" s="184"/>
      <c r="AD709" s="184"/>
      <c r="AE709" s="184"/>
      <c r="AF709" s="184"/>
      <c r="AG709" s="184"/>
      <c r="AH709" s="184"/>
      <c r="AI709" s="184"/>
      <c r="AJ709" s="184"/>
      <c r="AK709" s="184"/>
      <c r="AL709" s="184"/>
      <c r="AM709" s="184"/>
      <c r="AN709" s="184"/>
      <c r="AO709" s="184"/>
    </row>
    <row r="710" spans="1:41">
      <c r="A710" s="191"/>
      <c r="B710" s="197" t="s">
        <v>336</v>
      </c>
      <c r="C710" s="2587"/>
      <c r="D710" s="2588"/>
      <c r="E710" s="2588"/>
      <c r="F710" s="2589"/>
      <c r="G710" s="196"/>
      <c r="H710" s="196"/>
      <c r="I710" s="184"/>
      <c r="J710" s="184"/>
      <c r="K710" s="184"/>
      <c r="L710" s="184"/>
      <c r="M710" s="184"/>
      <c r="N710" s="184"/>
      <c r="O710" s="184"/>
      <c r="P710" s="184"/>
      <c r="Q710" s="184"/>
      <c r="R710" s="184"/>
      <c r="S710" s="190"/>
      <c r="T710" s="184"/>
      <c r="U710" s="184"/>
      <c r="V710" s="184"/>
      <c r="W710" s="184"/>
      <c r="X710" s="184"/>
      <c r="Y710" s="184"/>
      <c r="Z710" s="184"/>
      <c r="AA710" s="184"/>
      <c r="AB710" s="184"/>
      <c r="AC710" s="184"/>
      <c r="AD710" s="184"/>
      <c r="AE710" s="184"/>
      <c r="AF710" s="184"/>
      <c r="AG710" s="184"/>
      <c r="AH710" s="184"/>
      <c r="AI710" s="184"/>
      <c r="AJ710" s="184"/>
      <c r="AK710" s="184"/>
      <c r="AL710" s="184"/>
      <c r="AM710" s="184"/>
      <c r="AN710" s="184"/>
      <c r="AO710" s="184"/>
    </row>
    <row r="711" spans="1:41">
      <c r="A711" s="191"/>
      <c r="B711" s="197" t="s">
        <v>335</v>
      </c>
      <c r="C711" s="2587"/>
      <c r="D711" s="2588"/>
      <c r="E711" s="2588"/>
      <c r="F711" s="2589"/>
      <c r="G711" s="196"/>
      <c r="H711" s="196"/>
      <c r="I711" s="184"/>
      <c r="J711" s="184"/>
      <c r="K711" s="184"/>
      <c r="L711" s="184"/>
      <c r="M711" s="184"/>
      <c r="N711" s="184"/>
      <c r="O711" s="184"/>
      <c r="P711" s="184"/>
      <c r="Q711" s="184"/>
      <c r="R711" s="184"/>
      <c r="S711" s="190"/>
      <c r="T711" s="184"/>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row>
    <row r="712" spans="1:41">
      <c r="A712" s="191"/>
      <c r="B712" s="197" t="s">
        <v>334</v>
      </c>
      <c r="C712" s="2587"/>
      <c r="D712" s="2588"/>
      <c r="E712" s="2588"/>
      <c r="F712" s="2589"/>
      <c r="G712" s="196"/>
      <c r="H712" s="196"/>
      <c r="I712" s="184"/>
      <c r="J712" s="184"/>
      <c r="K712" s="184"/>
      <c r="L712" s="184"/>
      <c r="M712" s="184"/>
      <c r="N712" s="184"/>
      <c r="O712" s="184"/>
      <c r="P712" s="184"/>
      <c r="Q712" s="184"/>
      <c r="R712" s="184"/>
      <c r="S712" s="190"/>
      <c r="T712" s="184"/>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row>
    <row r="713" spans="1:41">
      <c r="A713" s="191"/>
      <c r="B713" s="197" t="s">
        <v>333</v>
      </c>
      <c r="C713" s="200"/>
      <c r="D713" s="199"/>
      <c r="E713" s="199"/>
      <c r="F713" s="198"/>
      <c r="G713" s="196"/>
      <c r="H713" s="196"/>
      <c r="I713" s="184"/>
      <c r="J713" s="184"/>
      <c r="K713" s="184"/>
      <c r="L713" s="184"/>
      <c r="M713" s="184"/>
      <c r="N713" s="184"/>
      <c r="O713" s="184"/>
      <c r="P713" s="184"/>
      <c r="Q713" s="184"/>
      <c r="R713" s="184"/>
      <c r="S713" s="190"/>
      <c r="T713" s="184"/>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row>
    <row r="714" spans="1:41">
      <c r="A714" s="191"/>
      <c r="B714" s="197" t="s">
        <v>332</v>
      </c>
      <c r="C714" s="200"/>
      <c r="D714" s="199"/>
      <c r="E714" s="199"/>
      <c r="F714" s="198"/>
      <c r="G714" s="196"/>
      <c r="H714" s="196"/>
      <c r="I714" s="184"/>
      <c r="J714" s="184"/>
      <c r="K714" s="184"/>
      <c r="L714" s="184"/>
      <c r="M714" s="184"/>
      <c r="N714" s="184"/>
      <c r="O714" s="184"/>
      <c r="P714" s="184"/>
      <c r="Q714" s="184"/>
      <c r="R714" s="184"/>
      <c r="S714" s="190"/>
      <c r="T714" s="184"/>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row>
    <row r="715" spans="1:41">
      <c r="A715" s="191"/>
      <c r="B715" s="197" t="s">
        <v>331</v>
      </c>
      <c r="C715" s="200"/>
      <c r="D715" s="199"/>
      <c r="E715" s="199"/>
      <c r="F715" s="198"/>
      <c r="G715" s="196"/>
      <c r="H715" s="196"/>
      <c r="I715" s="184"/>
      <c r="J715" s="184"/>
      <c r="K715" s="184"/>
      <c r="L715" s="184"/>
      <c r="M715" s="184"/>
      <c r="N715" s="184"/>
      <c r="O715" s="184"/>
      <c r="P715" s="184"/>
      <c r="Q715" s="184"/>
      <c r="R715" s="184"/>
      <c r="S715" s="190"/>
      <c r="T715" s="184"/>
      <c r="U715" s="184"/>
      <c r="V715" s="184"/>
      <c r="W715" s="184"/>
      <c r="X715" s="184"/>
      <c r="Y715" s="184"/>
      <c r="Z715" s="184"/>
      <c r="AA715" s="184"/>
      <c r="AB715" s="184"/>
      <c r="AC715" s="184"/>
      <c r="AD715" s="184"/>
      <c r="AE715" s="184"/>
      <c r="AF715" s="184"/>
      <c r="AG715" s="184"/>
      <c r="AH715" s="184"/>
      <c r="AI715" s="184"/>
      <c r="AJ715" s="184"/>
      <c r="AK715" s="184"/>
      <c r="AL715" s="184"/>
      <c r="AM715" s="184"/>
      <c r="AN715" s="184"/>
      <c r="AO715" s="184"/>
    </row>
    <row r="716" spans="1:41">
      <c r="A716" s="191"/>
      <c r="B716" s="197" t="s">
        <v>330</v>
      </c>
      <c r="C716" s="200"/>
      <c r="D716" s="199"/>
      <c r="E716" s="199"/>
      <c r="F716" s="198"/>
      <c r="G716" s="196"/>
      <c r="H716" s="196"/>
      <c r="I716" s="184"/>
      <c r="J716" s="184"/>
      <c r="K716" s="184"/>
      <c r="L716" s="184"/>
      <c r="M716" s="184"/>
      <c r="N716" s="184"/>
      <c r="O716" s="184"/>
      <c r="P716" s="184"/>
      <c r="Q716" s="184"/>
      <c r="R716" s="184"/>
      <c r="S716" s="190"/>
      <c r="T716" s="184"/>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row>
    <row r="717" spans="1:41">
      <c r="A717" s="191"/>
      <c r="B717" s="197" t="s">
        <v>329</v>
      </c>
      <c r="C717" s="200"/>
      <c r="D717" s="199"/>
      <c r="E717" s="199"/>
      <c r="F717" s="198"/>
      <c r="G717" s="196"/>
      <c r="H717" s="196"/>
      <c r="I717" s="184"/>
      <c r="J717" s="184"/>
      <c r="K717" s="184"/>
      <c r="L717" s="184"/>
      <c r="M717" s="184"/>
      <c r="N717" s="184"/>
      <c r="O717" s="184"/>
      <c r="P717" s="184"/>
      <c r="Q717" s="184"/>
      <c r="R717" s="184"/>
      <c r="S717" s="190"/>
      <c r="T717" s="184"/>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row>
    <row r="718" spans="1:41">
      <c r="A718" s="191"/>
      <c r="B718" s="197" t="s">
        <v>328</v>
      </c>
      <c r="C718" s="200"/>
      <c r="D718" s="199"/>
      <c r="E718" s="199"/>
      <c r="F718" s="198"/>
      <c r="G718" s="196"/>
      <c r="H718" s="196"/>
      <c r="I718" s="184"/>
      <c r="J718" s="184"/>
      <c r="K718" s="184"/>
      <c r="L718" s="184"/>
      <c r="M718" s="184"/>
      <c r="N718" s="184"/>
      <c r="O718" s="184"/>
      <c r="P718" s="184"/>
      <c r="Q718" s="184"/>
      <c r="R718" s="184"/>
      <c r="S718" s="190"/>
      <c r="T718" s="184"/>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row>
    <row r="719" spans="1:41">
      <c r="A719" s="191"/>
      <c r="B719" s="197" t="s">
        <v>327</v>
      </c>
      <c r="C719" s="200"/>
      <c r="D719" s="199"/>
      <c r="E719" s="199"/>
      <c r="F719" s="198"/>
      <c r="G719" s="196"/>
      <c r="H719" s="196"/>
      <c r="I719" s="184"/>
      <c r="J719" s="184"/>
      <c r="K719" s="184"/>
      <c r="L719" s="184"/>
      <c r="M719" s="184"/>
      <c r="N719" s="184"/>
      <c r="O719" s="184"/>
      <c r="P719" s="184"/>
      <c r="Q719" s="184"/>
      <c r="R719" s="184"/>
      <c r="S719" s="190"/>
      <c r="T719" s="184"/>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row>
    <row r="720" spans="1:41">
      <c r="A720" s="191"/>
      <c r="B720" s="197" t="s">
        <v>326</v>
      </c>
      <c r="C720" s="200"/>
      <c r="D720" s="199"/>
      <c r="E720" s="199"/>
      <c r="F720" s="198"/>
      <c r="G720" s="196"/>
      <c r="H720" s="196"/>
      <c r="I720" s="184"/>
      <c r="J720" s="184"/>
      <c r="K720" s="184"/>
      <c r="L720" s="184"/>
      <c r="M720" s="184"/>
      <c r="N720" s="184"/>
      <c r="O720" s="184"/>
      <c r="P720" s="184"/>
      <c r="Q720" s="184"/>
      <c r="R720" s="184"/>
      <c r="S720" s="190"/>
      <c r="T720" s="184"/>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row>
    <row r="721" spans="1:41">
      <c r="A721" s="191"/>
      <c r="B721" s="197" t="s">
        <v>325</v>
      </c>
      <c r="C721" s="200"/>
      <c r="D721" s="199"/>
      <c r="E721" s="199"/>
      <c r="F721" s="198"/>
      <c r="G721" s="196"/>
      <c r="H721" s="196"/>
      <c r="I721" s="184"/>
      <c r="J721" s="184"/>
      <c r="K721" s="184"/>
      <c r="L721" s="184"/>
      <c r="M721" s="184"/>
      <c r="N721" s="184"/>
      <c r="O721" s="184"/>
      <c r="P721" s="184"/>
      <c r="Q721" s="184"/>
      <c r="R721" s="184"/>
      <c r="S721" s="190"/>
      <c r="T721" s="184"/>
      <c r="U721" s="184"/>
      <c r="V721" s="184"/>
      <c r="W721" s="184"/>
      <c r="X721" s="184"/>
      <c r="Y721" s="184"/>
      <c r="Z721" s="184"/>
      <c r="AA721" s="184"/>
      <c r="AB721" s="184"/>
      <c r="AC721" s="184"/>
      <c r="AD721" s="184"/>
      <c r="AE721" s="184"/>
      <c r="AF721" s="184"/>
      <c r="AG721" s="184"/>
      <c r="AH721" s="184"/>
      <c r="AI721" s="184"/>
      <c r="AJ721" s="184"/>
      <c r="AK721" s="184"/>
      <c r="AL721" s="184"/>
      <c r="AM721" s="184"/>
      <c r="AN721" s="184"/>
      <c r="AO721" s="184"/>
    </row>
    <row r="722" spans="1:41">
      <c r="A722" s="191"/>
      <c r="B722" s="197" t="s">
        <v>324</v>
      </c>
      <c r="C722" s="200"/>
      <c r="D722" s="199"/>
      <c r="E722" s="199"/>
      <c r="F722" s="198"/>
      <c r="G722" s="196"/>
      <c r="H722" s="196"/>
      <c r="I722" s="184"/>
      <c r="J722" s="184"/>
      <c r="K722" s="184"/>
      <c r="L722" s="184"/>
      <c r="M722" s="184"/>
      <c r="N722" s="184"/>
      <c r="O722" s="184"/>
      <c r="P722" s="184"/>
      <c r="Q722" s="184"/>
      <c r="R722" s="184"/>
      <c r="S722" s="190"/>
      <c r="T722" s="184"/>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row>
    <row r="723" spans="1:41">
      <c r="A723" s="191"/>
      <c r="B723" s="197" t="s">
        <v>323</v>
      </c>
      <c r="C723" s="200"/>
      <c r="D723" s="199"/>
      <c r="E723" s="199"/>
      <c r="F723" s="198"/>
      <c r="G723" s="196"/>
      <c r="H723" s="196"/>
      <c r="I723" s="184"/>
      <c r="J723" s="184"/>
      <c r="K723" s="184"/>
      <c r="L723" s="184"/>
      <c r="M723" s="184"/>
      <c r="N723" s="184"/>
      <c r="O723" s="184"/>
      <c r="P723" s="184"/>
      <c r="Q723" s="184"/>
      <c r="R723" s="184"/>
      <c r="S723" s="190"/>
      <c r="T723" s="184"/>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row>
    <row r="724" spans="1:41">
      <c r="A724" s="191"/>
      <c r="B724" s="197" t="s">
        <v>322</v>
      </c>
      <c r="C724" s="200"/>
      <c r="D724" s="199"/>
      <c r="E724" s="199"/>
      <c r="F724" s="198"/>
      <c r="G724" s="196"/>
      <c r="H724" s="196"/>
      <c r="I724" s="184"/>
      <c r="J724" s="184"/>
      <c r="K724" s="184"/>
      <c r="L724" s="184"/>
      <c r="M724" s="184"/>
      <c r="N724" s="184"/>
      <c r="O724" s="184"/>
      <c r="P724" s="184"/>
      <c r="Q724" s="184"/>
      <c r="R724" s="184"/>
      <c r="S724" s="190"/>
      <c r="T724" s="184"/>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row>
    <row r="725" spans="1:41">
      <c r="A725" s="191"/>
      <c r="B725" s="197" t="s">
        <v>321</v>
      </c>
      <c r="C725" s="200"/>
      <c r="D725" s="199"/>
      <c r="E725" s="199"/>
      <c r="F725" s="198"/>
      <c r="G725" s="196"/>
      <c r="H725" s="196"/>
      <c r="I725" s="184"/>
      <c r="J725" s="184"/>
      <c r="K725" s="184"/>
      <c r="L725" s="184"/>
      <c r="M725" s="184"/>
      <c r="N725" s="184"/>
      <c r="O725" s="184"/>
      <c r="P725" s="184"/>
      <c r="Q725" s="184"/>
      <c r="R725" s="184"/>
      <c r="S725" s="190"/>
      <c r="T725" s="184"/>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row>
    <row r="726" spans="1:41">
      <c r="A726" s="191"/>
      <c r="B726" s="197" t="s">
        <v>320</v>
      </c>
      <c r="C726" s="200"/>
      <c r="D726" s="199"/>
      <c r="E726" s="199"/>
      <c r="F726" s="198"/>
      <c r="G726" s="196"/>
      <c r="H726" s="196"/>
      <c r="I726" s="184"/>
      <c r="J726" s="184"/>
      <c r="K726" s="184"/>
      <c r="L726" s="184"/>
      <c r="M726" s="184"/>
      <c r="N726" s="184"/>
      <c r="O726" s="184"/>
      <c r="P726" s="184"/>
      <c r="Q726" s="184"/>
      <c r="R726" s="184"/>
      <c r="S726" s="190"/>
      <c r="T726" s="184"/>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row>
    <row r="727" spans="1:41">
      <c r="A727" s="191"/>
      <c r="B727" s="197" t="s">
        <v>319</v>
      </c>
      <c r="C727" s="200"/>
      <c r="D727" s="199"/>
      <c r="E727" s="199"/>
      <c r="F727" s="198"/>
      <c r="G727" s="196"/>
      <c r="H727" s="196"/>
      <c r="I727" s="184"/>
      <c r="J727" s="184"/>
      <c r="K727" s="184"/>
      <c r="L727" s="184"/>
      <c r="M727" s="184"/>
      <c r="N727" s="184"/>
      <c r="O727" s="184"/>
      <c r="P727" s="184"/>
      <c r="Q727" s="184"/>
      <c r="R727" s="184"/>
      <c r="S727" s="190"/>
      <c r="T727" s="184"/>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row>
    <row r="728" spans="1:41">
      <c r="A728" s="191"/>
      <c r="B728" s="197" t="s">
        <v>318</v>
      </c>
      <c r="C728" s="200"/>
      <c r="D728" s="199"/>
      <c r="E728" s="199"/>
      <c r="F728" s="198"/>
      <c r="G728" s="196"/>
      <c r="H728" s="196"/>
      <c r="I728" s="184"/>
      <c r="J728" s="184"/>
      <c r="K728" s="184"/>
      <c r="L728" s="184"/>
      <c r="M728" s="184"/>
      <c r="N728" s="184"/>
      <c r="O728" s="184"/>
      <c r="P728" s="184"/>
      <c r="Q728" s="184"/>
      <c r="R728" s="184"/>
      <c r="S728" s="190"/>
      <c r="T728" s="184"/>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row>
    <row r="729" spans="1:41">
      <c r="A729" s="191"/>
      <c r="B729" s="197" t="s">
        <v>317</v>
      </c>
      <c r="C729" s="200"/>
      <c r="D729" s="199"/>
      <c r="E729" s="199"/>
      <c r="F729" s="198"/>
      <c r="G729" s="196"/>
      <c r="H729" s="196"/>
      <c r="I729" s="184"/>
      <c r="J729" s="184"/>
      <c r="K729" s="184"/>
      <c r="L729" s="184"/>
      <c r="M729" s="184"/>
      <c r="N729" s="184"/>
      <c r="O729" s="184"/>
      <c r="P729" s="184"/>
      <c r="Q729" s="184"/>
      <c r="R729" s="184"/>
      <c r="S729" s="190"/>
      <c r="T729" s="184"/>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row>
    <row r="730" spans="1:41">
      <c r="A730" s="191"/>
      <c r="B730" s="197" t="s">
        <v>316</v>
      </c>
      <c r="C730" s="200"/>
      <c r="D730" s="199"/>
      <c r="E730" s="199"/>
      <c r="F730" s="198"/>
      <c r="G730" s="196"/>
      <c r="H730" s="196"/>
      <c r="I730" s="184"/>
      <c r="J730" s="184"/>
      <c r="K730" s="184"/>
      <c r="L730" s="184"/>
      <c r="M730" s="184"/>
      <c r="N730" s="184"/>
      <c r="O730" s="184"/>
      <c r="P730" s="184"/>
      <c r="Q730" s="184"/>
      <c r="R730" s="184"/>
      <c r="S730" s="190"/>
      <c r="T730" s="184"/>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row>
    <row r="731" spans="1:41">
      <c r="A731" s="191"/>
      <c r="B731" s="197" t="s">
        <v>315</v>
      </c>
      <c r="C731" s="200"/>
      <c r="D731" s="199"/>
      <c r="E731" s="199"/>
      <c r="F731" s="198"/>
      <c r="G731" s="196"/>
      <c r="H731" s="196"/>
      <c r="I731" s="184"/>
      <c r="J731" s="184"/>
      <c r="K731" s="184"/>
      <c r="L731" s="184"/>
      <c r="M731" s="184"/>
      <c r="N731" s="184"/>
      <c r="O731" s="184"/>
      <c r="P731" s="184"/>
      <c r="Q731" s="184"/>
      <c r="R731" s="184"/>
      <c r="S731" s="190"/>
      <c r="T731" s="184"/>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row>
    <row r="732" spans="1:41">
      <c r="A732" s="191"/>
      <c r="B732" s="197" t="s">
        <v>314</v>
      </c>
      <c r="C732" s="200"/>
      <c r="D732" s="199"/>
      <c r="E732" s="199"/>
      <c r="F732" s="198"/>
      <c r="G732" s="196"/>
      <c r="H732" s="196"/>
      <c r="I732" s="184"/>
      <c r="J732" s="184"/>
      <c r="K732" s="184"/>
      <c r="L732" s="184"/>
      <c r="M732" s="184"/>
      <c r="N732" s="184"/>
      <c r="O732" s="184"/>
      <c r="P732" s="184"/>
      <c r="Q732" s="184"/>
      <c r="R732" s="184"/>
      <c r="S732" s="190"/>
      <c r="T732" s="184"/>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row>
    <row r="733" spans="1:41">
      <c r="A733" s="191"/>
      <c r="B733" s="197" t="s">
        <v>313</v>
      </c>
      <c r="C733" s="200"/>
      <c r="D733" s="199"/>
      <c r="E733" s="199"/>
      <c r="F733" s="198"/>
      <c r="G733" s="196"/>
      <c r="H733" s="196"/>
      <c r="I733" s="184"/>
      <c r="J733" s="184"/>
      <c r="K733" s="184"/>
      <c r="L733" s="184"/>
      <c r="M733" s="184"/>
      <c r="N733" s="184"/>
      <c r="O733" s="184"/>
      <c r="P733" s="184"/>
      <c r="Q733" s="184"/>
      <c r="R733" s="184"/>
      <c r="S733" s="190"/>
      <c r="T733" s="184"/>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row>
    <row r="734" spans="1:41">
      <c r="A734" s="191"/>
      <c r="B734" s="197" t="s">
        <v>312</v>
      </c>
      <c r="C734" s="200"/>
      <c r="D734" s="199"/>
      <c r="E734" s="199"/>
      <c r="F734" s="198"/>
      <c r="G734" s="196"/>
      <c r="H734" s="196"/>
      <c r="I734" s="184"/>
      <c r="J734" s="184"/>
      <c r="K734" s="184"/>
      <c r="L734" s="184"/>
      <c r="M734" s="184"/>
      <c r="N734" s="184"/>
      <c r="O734" s="184"/>
      <c r="P734" s="184"/>
      <c r="Q734" s="184"/>
      <c r="R734" s="184"/>
      <c r="S734" s="190"/>
      <c r="T734" s="184"/>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row>
    <row r="735" spans="1:41">
      <c r="A735" s="191"/>
      <c r="B735" s="197" t="s">
        <v>311</v>
      </c>
      <c r="C735" s="200"/>
      <c r="D735" s="199"/>
      <c r="E735" s="199"/>
      <c r="F735" s="198"/>
      <c r="G735" s="196"/>
      <c r="H735" s="196"/>
      <c r="I735" s="184"/>
      <c r="J735" s="184"/>
      <c r="K735" s="184"/>
      <c r="L735" s="184"/>
      <c r="M735" s="184"/>
      <c r="N735" s="184"/>
      <c r="O735" s="184"/>
      <c r="P735" s="184"/>
      <c r="Q735" s="184"/>
      <c r="R735" s="184"/>
      <c r="S735" s="190"/>
      <c r="T735" s="184"/>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row>
    <row r="736" spans="1:41">
      <c r="A736" s="191"/>
      <c r="B736" s="197" t="s">
        <v>310</v>
      </c>
      <c r="C736" s="200"/>
      <c r="D736" s="199"/>
      <c r="E736" s="199"/>
      <c r="F736" s="198"/>
      <c r="G736" s="196"/>
      <c r="H736" s="196"/>
      <c r="I736" s="184"/>
      <c r="J736" s="184"/>
      <c r="K736" s="184"/>
      <c r="L736" s="184"/>
      <c r="M736" s="184"/>
      <c r="N736" s="184"/>
      <c r="O736" s="184"/>
      <c r="P736" s="184"/>
      <c r="Q736" s="184"/>
      <c r="R736" s="184"/>
      <c r="S736" s="190"/>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row>
    <row r="737" spans="1:41">
      <c r="A737" s="191"/>
      <c r="B737" s="197" t="s">
        <v>309</v>
      </c>
      <c r="C737" s="200"/>
      <c r="D737" s="199"/>
      <c r="E737" s="199"/>
      <c r="F737" s="198"/>
      <c r="G737" s="196"/>
      <c r="H737" s="196"/>
      <c r="I737" s="184"/>
      <c r="J737" s="184"/>
      <c r="K737" s="184"/>
      <c r="L737" s="184"/>
      <c r="M737" s="184"/>
      <c r="N737" s="184"/>
      <c r="O737" s="184"/>
      <c r="P737" s="184"/>
      <c r="Q737" s="184"/>
      <c r="R737" s="184"/>
      <c r="S737" s="190"/>
      <c r="T737" s="184"/>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row>
    <row r="738" spans="1:41">
      <c r="A738" s="191"/>
      <c r="B738" s="197" t="s">
        <v>308</v>
      </c>
      <c r="C738" s="200"/>
      <c r="D738" s="199"/>
      <c r="E738" s="199"/>
      <c r="F738" s="198"/>
      <c r="G738" s="196"/>
      <c r="H738" s="196"/>
      <c r="I738" s="184"/>
      <c r="J738" s="184"/>
      <c r="K738" s="184"/>
      <c r="L738" s="184"/>
      <c r="M738" s="184"/>
      <c r="N738" s="184"/>
      <c r="O738" s="184"/>
      <c r="P738" s="184"/>
      <c r="Q738" s="184"/>
      <c r="R738" s="184"/>
      <c r="S738" s="190"/>
      <c r="T738" s="184"/>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row>
    <row r="739" spans="1:41">
      <c r="A739" s="191"/>
      <c r="B739" s="197" t="s">
        <v>307</v>
      </c>
      <c r="C739" s="200"/>
      <c r="D739" s="199"/>
      <c r="E739" s="199"/>
      <c r="F739" s="198"/>
      <c r="G739" s="196"/>
      <c r="H739" s="196"/>
      <c r="I739" s="184"/>
      <c r="J739" s="184"/>
      <c r="K739" s="184"/>
      <c r="L739" s="184"/>
      <c r="M739" s="184"/>
      <c r="N739" s="184"/>
      <c r="O739" s="184"/>
      <c r="P739" s="184"/>
      <c r="Q739" s="184"/>
      <c r="R739" s="184"/>
      <c r="S739" s="190"/>
      <c r="T739" s="184"/>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row>
    <row r="740" spans="1:41">
      <c r="A740" s="191"/>
      <c r="B740" s="197" t="s">
        <v>306</v>
      </c>
      <c r="C740" s="200"/>
      <c r="D740" s="199"/>
      <c r="E740" s="199"/>
      <c r="F740" s="198"/>
      <c r="G740" s="196"/>
      <c r="H740" s="196"/>
      <c r="I740" s="184"/>
      <c r="J740" s="184"/>
      <c r="K740" s="184"/>
      <c r="L740" s="184"/>
      <c r="M740" s="184"/>
      <c r="N740" s="184"/>
      <c r="O740" s="184"/>
      <c r="P740" s="184"/>
      <c r="Q740" s="184"/>
      <c r="R740" s="184"/>
      <c r="S740" s="190"/>
      <c r="T740" s="184"/>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row>
    <row r="741" spans="1:41">
      <c r="A741" s="191"/>
      <c r="B741" s="197" t="s">
        <v>305</v>
      </c>
      <c r="C741" s="200"/>
      <c r="D741" s="199"/>
      <c r="E741" s="199"/>
      <c r="F741" s="198"/>
      <c r="G741" s="196"/>
      <c r="H741" s="196"/>
      <c r="I741" s="184"/>
      <c r="J741" s="184"/>
      <c r="K741" s="184"/>
      <c r="L741" s="184"/>
      <c r="M741" s="184"/>
      <c r="N741" s="184"/>
      <c r="O741" s="184"/>
      <c r="P741" s="184"/>
      <c r="Q741" s="184"/>
      <c r="R741" s="184"/>
      <c r="S741" s="190"/>
      <c r="T741" s="184"/>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row>
    <row r="742" spans="1:41">
      <c r="A742" s="191"/>
      <c r="B742" s="197" t="s">
        <v>304</v>
      </c>
      <c r="C742" s="200"/>
      <c r="D742" s="199"/>
      <c r="E742" s="199"/>
      <c r="F742" s="198"/>
      <c r="G742" s="196"/>
      <c r="H742" s="196"/>
      <c r="I742" s="184"/>
      <c r="J742" s="184"/>
      <c r="K742" s="184"/>
      <c r="L742" s="184"/>
      <c r="M742" s="184"/>
      <c r="N742" s="184"/>
      <c r="O742" s="184"/>
      <c r="P742" s="184"/>
      <c r="Q742" s="184"/>
      <c r="R742" s="184"/>
      <c r="S742" s="190"/>
      <c r="T742" s="184"/>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row>
    <row r="743" spans="1:41">
      <c r="A743" s="191"/>
      <c r="B743" s="197" t="s">
        <v>303</v>
      </c>
      <c r="C743" s="200"/>
      <c r="D743" s="199"/>
      <c r="E743" s="199"/>
      <c r="F743" s="198"/>
      <c r="G743" s="196"/>
      <c r="H743" s="196"/>
      <c r="I743" s="184"/>
      <c r="J743" s="184"/>
      <c r="K743" s="184"/>
      <c r="L743" s="184"/>
      <c r="M743" s="184"/>
      <c r="N743" s="184"/>
      <c r="O743" s="184"/>
      <c r="P743" s="184"/>
      <c r="Q743" s="184"/>
      <c r="R743" s="184"/>
      <c r="S743" s="190"/>
      <c r="T743" s="184"/>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row>
    <row r="744" spans="1:41">
      <c r="A744" s="191"/>
      <c r="B744" s="197" t="s">
        <v>302</v>
      </c>
      <c r="C744" s="200"/>
      <c r="D744" s="199"/>
      <c r="E744" s="199"/>
      <c r="F744" s="198"/>
      <c r="G744" s="196"/>
      <c r="H744" s="196"/>
      <c r="I744" s="184"/>
      <c r="J744" s="184"/>
      <c r="K744" s="184"/>
      <c r="L744" s="184"/>
      <c r="M744" s="184"/>
      <c r="N744" s="184"/>
      <c r="O744" s="184"/>
      <c r="P744" s="184"/>
      <c r="Q744" s="184"/>
      <c r="R744" s="184"/>
      <c r="S744" s="190"/>
      <c r="T744" s="184"/>
      <c r="U744" s="184"/>
      <c r="V744" s="184"/>
      <c r="W744" s="184"/>
      <c r="X744" s="184"/>
      <c r="Y744" s="184"/>
      <c r="Z744" s="184"/>
      <c r="AA744" s="184"/>
      <c r="AB744" s="184"/>
      <c r="AC744" s="184"/>
      <c r="AD744" s="184"/>
      <c r="AE744" s="184"/>
      <c r="AF744" s="184"/>
      <c r="AG744" s="184"/>
      <c r="AH744" s="184"/>
      <c r="AI744" s="184"/>
      <c r="AJ744" s="184"/>
      <c r="AK744" s="184"/>
      <c r="AL744" s="184"/>
      <c r="AM744" s="184"/>
      <c r="AN744" s="184"/>
      <c r="AO744" s="184"/>
    </row>
    <row r="745" spans="1:41">
      <c r="A745" s="191"/>
      <c r="B745" s="195"/>
      <c r="C745" s="194"/>
      <c r="D745" s="193"/>
      <c r="E745" s="193"/>
      <c r="F745" s="193" t="s">
        <v>8</v>
      </c>
      <c r="G745" s="192">
        <f>SUM(G695:G744)</f>
        <v>0</v>
      </c>
      <c r="H745" s="192">
        <f>SUM(H695:H744)</f>
        <v>0</v>
      </c>
      <c r="I745" s="184"/>
      <c r="J745" s="184"/>
      <c r="K745" s="184"/>
      <c r="L745" s="184"/>
      <c r="M745" s="184"/>
      <c r="N745" s="184"/>
      <c r="O745" s="184"/>
      <c r="P745" s="184"/>
      <c r="Q745" s="184"/>
      <c r="R745" s="184"/>
      <c r="S745" s="190"/>
      <c r="T745" s="184"/>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row>
    <row r="746" spans="1:41">
      <c r="A746" s="191"/>
      <c r="B746" s="203"/>
      <c r="C746" s="203"/>
      <c r="D746" s="203"/>
      <c r="E746" s="203"/>
      <c r="F746" s="203"/>
      <c r="G746" s="203"/>
      <c r="H746" s="203"/>
      <c r="I746" s="184"/>
      <c r="J746" s="184"/>
      <c r="K746" s="184"/>
      <c r="L746" s="184"/>
      <c r="M746" s="184"/>
      <c r="N746" s="184"/>
      <c r="O746" s="184"/>
      <c r="P746" s="184"/>
      <c r="Q746" s="184"/>
      <c r="R746" s="184"/>
      <c r="S746" s="190"/>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row>
    <row r="747" spans="1:41">
      <c r="A747" s="191"/>
      <c r="B747" s="204" t="s">
        <v>301</v>
      </c>
      <c r="C747" s="203"/>
      <c r="D747" s="204" t="s">
        <v>300</v>
      </c>
      <c r="E747" s="203"/>
      <c r="F747" s="203"/>
      <c r="G747" s="203"/>
      <c r="H747" s="203"/>
      <c r="I747" s="184"/>
      <c r="J747" s="184"/>
      <c r="K747" s="184"/>
      <c r="L747" s="184"/>
      <c r="M747" s="184"/>
      <c r="N747" s="184"/>
      <c r="O747" s="184"/>
      <c r="P747" s="184"/>
      <c r="Q747" s="184"/>
      <c r="R747" s="184"/>
      <c r="S747" s="190"/>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row>
    <row r="748" spans="1:41">
      <c r="A748" s="191"/>
      <c r="B748" s="202" t="s">
        <v>299</v>
      </c>
      <c r="C748" s="2584" t="s">
        <v>84</v>
      </c>
      <c r="D748" s="2585"/>
      <c r="E748" s="2585"/>
      <c r="F748" s="2586"/>
      <c r="G748" s="201" t="s">
        <v>20</v>
      </c>
      <c r="H748" s="201" t="s">
        <v>20</v>
      </c>
      <c r="I748" s="184"/>
      <c r="J748" s="184"/>
      <c r="K748" s="184"/>
      <c r="L748" s="184"/>
      <c r="M748" s="184"/>
      <c r="N748" s="184"/>
      <c r="O748" s="184"/>
      <c r="P748" s="184"/>
      <c r="Q748" s="184"/>
      <c r="R748" s="184"/>
      <c r="S748" s="190"/>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row>
    <row r="749" spans="1:41">
      <c r="A749" s="191"/>
      <c r="B749" s="197" t="s">
        <v>297</v>
      </c>
      <c r="C749" s="2587"/>
      <c r="D749" s="2588"/>
      <c r="E749" s="2588"/>
      <c r="F749" s="2589"/>
      <c r="G749" s="196"/>
      <c r="H749" s="196"/>
      <c r="I749" s="184"/>
      <c r="J749" s="184"/>
      <c r="K749" s="184"/>
      <c r="L749" s="184"/>
      <c r="M749" s="184"/>
      <c r="N749" s="184"/>
      <c r="O749" s="184"/>
      <c r="P749" s="184"/>
      <c r="Q749" s="184"/>
      <c r="R749" s="184"/>
      <c r="S749" s="190"/>
      <c r="T749" s="184"/>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row>
    <row r="750" spans="1:41">
      <c r="A750" s="191"/>
      <c r="B750" s="197" t="s">
        <v>296</v>
      </c>
      <c r="C750" s="2587"/>
      <c r="D750" s="2588"/>
      <c r="E750" s="2588"/>
      <c r="F750" s="2589"/>
      <c r="G750" s="196"/>
      <c r="H750" s="196"/>
      <c r="I750" s="184"/>
      <c r="J750" s="184"/>
      <c r="K750" s="184"/>
      <c r="L750" s="184"/>
      <c r="M750" s="184"/>
      <c r="N750" s="184"/>
      <c r="O750" s="184"/>
      <c r="P750" s="184"/>
      <c r="Q750" s="184"/>
      <c r="R750" s="184"/>
      <c r="S750" s="190"/>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row>
    <row r="751" spans="1:41">
      <c r="A751" s="191"/>
      <c r="B751" s="197" t="s">
        <v>295</v>
      </c>
      <c r="C751" s="2587"/>
      <c r="D751" s="2588"/>
      <c r="E751" s="2588"/>
      <c r="F751" s="2589"/>
      <c r="G751" s="196"/>
      <c r="H751" s="196"/>
      <c r="I751" s="184"/>
      <c r="J751" s="184"/>
      <c r="K751" s="184"/>
      <c r="L751" s="184"/>
      <c r="M751" s="184"/>
      <c r="N751" s="184"/>
      <c r="O751" s="184"/>
      <c r="P751" s="184"/>
      <c r="Q751" s="184"/>
      <c r="R751" s="184"/>
      <c r="S751" s="190"/>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row>
    <row r="752" spans="1:41">
      <c r="A752" s="191"/>
      <c r="B752" s="197" t="s">
        <v>294</v>
      </c>
      <c r="C752" s="2587"/>
      <c r="D752" s="2588"/>
      <c r="E752" s="2588"/>
      <c r="F752" s="2589"/>
      <c r="G752" s="196"/>
      <c r="H752" s="196"/>
      <c r="I752" s="184"/>
      <c r="J752" s="184"/>
      <c r="K752" s="184"/>
      <c r="L752" s="184"/>
      <c r="M752" s="184"/>
      <c r="N752" s="184"/>
      <c r="O752" s="184"/>
      <c r="P752" s="184"/>
      <c r="Q752" s="184"/>
      <c r="R752" s="184"/>
      <c r="S752" s="190"/>
      <c r="T752" s="184"/>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row>
    <row r="753" spans="1:41">
      <c r="A753" s="191"/>
      <c r="B753" s="197" t="s">
        <v>293</v>
      </c>
      <c r="C753" s="2587"/>
      <c r="D753" s="2588"/>
      <c r="E753" s="2588"/>
      <c r="F753" s="2589"/>
      <c r="G753" s="196"/>
      <c r="H753" s="196"/>
      <c r="I753" s="184"/>
      <c r="J753" s="184"/>
      <c r="K753" s="184"/>
      <c r="L753" s="184"/>
      <c r="M753" s="184"/>
      <c r="N753" s="184"/>
      <c r="O753" s="184"/>
      <c r="P753" s="184"/>
      <c r="Q753" s="184"/>
      <c r="R753" s="184"/>
      <c r="S753" s="190"/>
      <c r="T753" s="184"/>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row>
    <row r="754" spans="1:41">
      <c r="A754" s="191"/>
      <c r="B754" s="197" t="s">
        <v>292</v>
      </c>
      <c r="C754" s="2587"/>
      <c r="D754" s="2588"/>
      <c r="E754" s="2588"/>
      <c r="F754" s="2589"/>
      <c r="G754" s="196"/>
      <c r="H754" s="196"/>
      <c r="I754" s="184"/>
      <c r="J754" s="184"/>
      <c r="K754" s="184"/>
      <c r="L754" s="184"/>
      <c r="M754" s="184"/>
      <c r="N754" s="184"/>
      <c r="O754" s="184"/>
      <c r="P754" s="184"/>
      <c r="Q754" s="184"/>
      <c r="R754" s="184"/>
      <c r="S754" s="190"/>
      <c r="T754" s="184"/>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row>
    <row r="755" spans="1:41">
      <c r="A755" s="191"/>
      <c r="B755" s="197" t="s">
        <v>291</v>
      </c>
      <c r="C755" s="2587"/>
      <c r="D755" s="2588"/>
      <c r="E755" s="2588"/>
      <c r="F755" s="2589"/>
      <c r="G755" s="196"/>
      <c r="H755" s="196"/>
      <c r="I755" s="184"/>
      <c r="J755" s="184"/>
      <c r="K755" s="184"/>
      <c r="L755" s="184"/>
      <c r="M755" s="184"/>
      <c r="N755" s="184"/>
      <c r="O755" s="184"/>
      <c r="P755" s="184"/>
      <c r="Q755" s="184"/>
      <c r="R755" s="184"/>
      <c r="S755" s="190"/>
      <c r="T755" s="184"/>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row>
    <row r="756" spans="1:41">
      <c r="A756" s="191"/>
      <c r="B756" s="197" t="s">
        <v>290</v>
      </c>
      <c r="C756" s="2587"/>
      <c r="D756" s="2588"/>
      <c r="E756" s="2588"/>
      <c r="F756" s="2589"/>
      <c r="G756" s="196"/>
      <c r="H756" s="196"/>
      <c r="I756" s="184"/>
      <c r="J756" s="184"/>
      <c r="K756" s="184"/>
      <c r="L756" s="184"/>
      <c r="M756" s="184"/>
      <c r="N756" s="184"/>
      <c r="O756" s="184"/>
      <c r="P756" s="184"/>
      <c r="Q756" s="184"/>
      <c r="R756" s="184"/>
      <c r="S756" s="190"/>
      <c r="T756" s="184"/>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row>
    <row r="757" spans="1:41">
      <c r="A757" s="191"/>
      <c r="B757" s="197" t="s">
        <v>289</v>
      </c>
      <c r="C757" s="2587"/>
      <c r="D757" s="2588"/>
      <c r="E757" s="2588"/>
      <c r="F757" s="2589"/>
      <c r="G757" s="196"/>
      <c r="H757" s="196"/>
      <c r="I757" s="184"/>
      <c r="J757" s="184"/>
      <c r="K757" s="184"/>
      <c r="L757" s="184"/>
      <c r="M757" s="184"/>
      <c r="N757" s="184"/>
      <c r="O757" s="184"/>
      <c r="P757" s="184"/>
      <c r="Q757" s="184"/>
      <c r="R757" s="184"/>
      <c r="S757" s="190"/>
      <c r="T757" s="184"/>
      <c r="U757" s="184"/>
      <c r="V757" s="184"/>
      <c r="W757" s="184"/>
      <c r="X757" s="184"/>
      <c r="Y757" s="184"/>
      <c r="Z757" s="184"/>
      <c r="AA757" s="184"/>
      <c r="AB757" s="184"/>
      <c r="AC757" s="184"/>
      <c r="AD757" s="184"/>
      <c r="AE757" s="184"/>
      <c r="AF757" s="184"/>
      <c r="AG757" s="184"/>
      <c r="AH757" s="184"/>
      <c r="AI757" s="184"/>
      <c r="AJ757" s="184"/>
      <c r="AK757" s="184"/>
      <c r="AL757" s="184"/>
      <c r="AM757" s="184"/>
      <c r="AN757" s="184"/>
      <c r="AO757" s="184"/>
    </row>
    <row r="758" spans="1:41">
      <c r="A758" s="191"/>
      <c r="B758" s="197" t="s">
        <v>288</v>
      </c>
      <c r="C758" s="2587"/>
      <c r="D758" s="2588"/>
      <c r="E758" s="2588"/>
      <c r="F758" s="2589"/>
      <c r="G758" s="196"/>
      <c r="H758" s="196"/>
      <c r="I758" s="184"/>
      <c r="J758" s="184"/>
      <c r="K758" s="184"/>
      <c r="L758" s="184"/>
      <c r="M758" s="184"/>
      <c r="N758" s="184"/>
      <c r="O758" s="184"/>
      <c r="P758" s="184"/>
      <c r="Q758" s="184"/>
      <c r="R758" s="184"/>
      <c r="S758" s="190"/>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row>
    <row r="759" spans="1:41">
      <c r="A759" s="191"/>
      <c r="B759" s="197" t="s">
        <v>287</v>
      </c>
      <c r="C759" s="2587"/>
      <c r="D759" s="2588"/>
      <c r="E759" s="2588"/>
      <c r="F759" s="2589"/>
      <c r="G759" s="196"/>
      <c r="H759" s="196"/>
      <c r="I759" s="184"/>
      <c r="J759" s="184"/>
      <c r="K759" s="184"/>
      <c r="L759" s="184"/>
      <c r="M759" s="184"/>
      <c r="N759" s="184"/>
      <c r="O759" s="184"/>
      <c r="P759" s="184"/>
      <c r="Q759" s="184"/>
      <c r="R759" s="184"/>
      <c r="S759" s="190"/>
      <c r="T759" s="184"/>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row>
    <row r="760" spans="1:41">
      <c r="A760" s="191"/>
      <c r="B760" s="197" t="s">
        <v>286</v>
      </c>
      <c r="C760" s="2587"/>
      <c r="D760" s="2588"/>
      <c r="E760" s="2588"/>
      <c r="F760" s="2589"/>
      <c r="G760" s="196"/>
      <c r="H760" s="196"/>
      <c r="I760" s="184"/>
      <c r="J760" s="184"/>
      <c r="K760" s="184"/>
      <c r="L760" s="184"/>
      <c r="M760" s="184"/>
      <c r="N760" s="184"/>
      <c r="O760" s="184"/>
      <c r="P760" s="184"/>
      <c r="Q760" s="184"/>
      <c r="R760" s="184"/>
      <c r="S760" s="190"/>
      <c r="T760" s="184"/>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row>
    <row r="761" spans="1:41">
      <c r="A761" s="191"/>
      <c r="B761" s="197" t="s">
        <v>285</v>
      </c>
      <c r="C761" s="200"/>
      <c r="D761" s="199"/>
      <c r="E761" s="199"/>
      <c r="F761" s="198"/>
      <c r="G761" s="196"/>
      <c r="H761" s="196"/>
      <c r="I761" s="184"/>
      <c r="J761" s="184"/>
      <c r="K761" s="184"/>
      <c r="L761" s="184"/>
      <c r="M761" s="184"/>
      <c r="N761" s="184"/>
      <c r="O761" s="184"/>
      <c r="P761" s="184"/>
      <c r="Q761" s="184"/>
      <c r="R761" s="184"/>
      <c r="S761" s="190"/>
      <c r="T761" s="184"/>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row>
    <row r="762" spans="1:41">
      <c r="A762" s="191"/>
      <c r="B762" s="197" t="s">
        <v>284</v>
      </c>
      <c r="C762" s="200"/>
      <c r="D762" s="199"/>
      <c r="E762" s="199"/>
      <c r="F762" s="198"/>
      <c r="G762" s="196"/>
      <c r="H762" s="196"/>
      <c r="I762" s="184"/>
      <c r="J762" s="184"/>
      <c r="K762" s="184"/>
      <c r="L762" s="184"/>
      <c r="M762" s="184"/>
      <c r="N762" s="184"/>
      <c r="O762" s="184"/>
      <c r="P762" s="184"/>
      <c r="Q762" s="184"/>
      <c r="R762" s="184"/>
      <c r="S762" s="190"/>
      <c r="T762" s="184"/>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row>
    <row r="763" spans="1:41">
      <c r="A763" s="191"/>
      <c r="B763" s="197" t="s">
        <v>283</v>
      </c>
      <c r="C763" s="200"/>
      <c r="D763" s="199"/>
      <c r="E763" s="199"/>
      <c r="F763" s="198"/>
      <c r="G763" s="196"/>
      <c r="H763" s="196"/>
      <c r="I763" s="184"/>
      <c r="J763" s="184"/>
      <c r="K763" s="184"/>
      <c r="L763" s="184"/>
      <c r="M763" s="184"/>
      <c r="N763" s="184"/>
      <c r="O763" s="184"/>
      <c r="P763" s="184"/>
      <c r="Q763" s="184"/>
      <c r="R763" s="184"/>
      <c r="S763" s="190"/>
      <c r="T763" s="184"/>
      <c r="U763" s="184"/>
      <c r="V763" s="184"/>
      <c r="W763" s="184"/>
      <c r="X763" s="184"/>
      <c r="Y763" s="184"/>
      <c r="Z763" s="184"/>
      <c r="AA763" s="184"/>
      <c r="AB763" s="184"/>
      <c r="AC763" s="184"/>
      <c r="AD763" s="184"/>
      <c r="AE763" s="184"/>
      <c r="AF763" s="184"/>
      <c r="AG763" s="184"/>
      <c r="AH763" s="184"/>
      <c r="AI763" s="184"/>
      <c r="AJ763" s="184"/>
      <c r="AK763" s="184"/>
      <c r="AL763" s="184"/>
      <c r="AM763" s="184"/>
      <c r="AN763" s="184"/>
      <c r="AO763" s="184"/>
    </row>
    <row r="764" spans="1:41">
      <c r="A764" s="191"/>
      <c r="B764" s="197" t="s">
        <v>282</v>
      </c>
      <c r="C764" s="200"/>
      <c r="D764" s="199"/>
      <c r="E764" s="199"/>
      <c r="F764" s="198"/>
      <c r="G764" s="196"/>
      <c r="H764" s="196"/>
      <c r="I764" s="184"/>
      <c r="J764" s="184"/>
      <c r="K764" s="184"/>
      <c r="L764" s="184"/>
      <c r="M764" s="184"/>
      <c r="N764" s="184"/>
      <c r="O764" s="184"/>
      <c r="P764" s="184"/>
      <c r="Q764" s="184"/>
      <c r="R764" s="184"/>
      <c r="S764" s="190"/>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row>
    <row r="765" spans="1:41">
      <c r="A765" s="191"/>
      <c r="B765" s="197" t="s">
        <v>281</v>
      </c>
      <c r="C765" s="200"/>
      <c r="D765" s="199"/>
      <c r="E765" s="199"/>
      <c r="F765" s="198"/>
      <c r="G765" s="196"/>
      <c r="H765" s="196"/>
      <c r="I765" s="184"/>
      <c r="J765" s="184"/>
      <c r="K765" s="184"/>
      <c r="L765" s="184"/>
      <c r="M765" s="184"/>
      <c r="N765" s="184"/>
      <c r="O765" s="184"/>
      <c r="P765" s="184"/>
      <c r="Q765" s="184"/>
      <c r="R765" s="184"/>
      <c r="S765" s="190"/>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row>
    <row r="766" spans="1:41">
      <c r="A766" s="191"/>
      <c r="B766" s="197" t="s">
        <v>280</v>
      </c>
      <c r="C766" s="200"/>
      <c r="D766" s="199"/>
      <c r="E766" s="199"/>
      <c r="F766" s="198"/>
      <c r="G766" s="196"/>
      <c r="H766" s="196"/>
      <c r="I766" s="184"/>
      <c r="J766" s="184"/>
      <c r="K766" s="184"/>
      <c r="L766" s="184"/>
      <c r="M766" s="184"/>
      <c r="N766" s="184"/>
      <c r="O766" s="184"/>
      <c r="P766" s="184"/>
      <c r="Q766" s="184"/>
      <c r="R766" s="184"/>
      <c r="S766" s="190"/>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row>
    <row r="767" spans="1:41">
      <c r="A767" s="191"/>
      <c r="B767" s="197" t="s">
        <v>279</v>
      </c>
      <c r="C767" s="200"/>
      <c r="D767" s="199"/>
      <c r="E767" s="199"/>
      <c r="F767" s="198"/>
      <c r="G767" s="196"/>
      <c r="H767" s="196"/>
      <c r="I767" s="184"/>
      <c r="J767" s="184"/>
      <c r="K767" s="184"/>
      <c r="L767" s="184"/>
      <c r="M767" s="184"/>
      <c r="N767" s="184"/>
      <c r="O767" s="184"/>
      <c r="P767" s="184"/>
      <c r="Q767" s="184"/>
      <c r="R767" s="184"/>
      <c r="S767" s="190"/>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row>
    <row r="768" spans="1:41">
      <c r="A768" s="191"/>
      <c r="B768" s="197" t="s">
        <v>278</v>
      </c>
      <c r="C768" s="200"/>
      <c r="D768" s="199"/>
      <c r="E768" s="199"/>
      <c r="F768" s="198"/>
      <c r="G768" s="196"/>
      <c r="H768" s="196"/>
      <c r="I768" s="184"/>
      <c r="J768" s="184"/>
      <c r="K768" s="184"/>
      <c r="L768" s="184"/>
      <c r="M768" s="184"/>
      <c r="N768" s="184"/>
      <c r="O768" s="184"/>
      <c r="P768" s="184"/>
      <c r="Q768" s="184"/>
      <c r="R768" s="184"/>
      <c r="S768" s="190"/>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row>
    <row r="769" spans="1:41">
      <c r="A769" s="191"/>
      <c r="B769" s="197" t="s">
        <v>277</v>
      </c>
      <c r="C769" s="200"/>
      <c r="D769" s="199"/>
      <c r="E769" s="199"/>
      <c r="F769" s="198"/>
      <c r="G769" s="196"/>
      <c r="H769" s="196"/>
      <c r="I769" s="184"/>
      <c r="J769" s="184"/>
      <c r="K769" s="184"/>
      <c r="L769" s="184"/>
      <c r="M769" s="184"/>
      <c r="N769" s="184"/>
      <c r="O769" s="184"/>
      <c r="P769" s="184"/>
      <c r="Q769" s="184"/>
      <c r="R769" s="184"/>
      <c r="S769" s="190"/>
      <c r="T769" s="184"/>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row>
    <row r="770" spans="1:41">
      <c r="A770" s="191"/>
      <c r="B770" s="197" t="s">
        <v>276</v>
      </c>
      <c r="C770" s="200"/>
      <c r="D770" s="199"/>
      <c r="E770" s="199"/>
      <c r="F770" s="198"/>
      <c r="G770" s="196"/>
      <c r="H770" s="196"/>
      <c r="I770" s="184"/>
      <c r="J770" s="184"/>
      <c r="K770" s="184"/>
      <c r="L770" s="184"/>
      <c r="M770" s="184"/>
      <c r="N770" s="184"/>
      <c r="O770" s="184"/>
      <c r="P770" s="184"/>
      <c r="Q770" s="184"/>
      <c r="R770" s="184"/>
      <c r="S770" s="190"/>
      <c r="T770" s="184"/>
      <c r="U770" s="184"/>
      <c r="V770" s="184"/>
      <c r="W770" s="184"/>
      <c r="X770" s="184"/>
      <c r="Y770" s="184"/>
      <c r="Z770" s="184"/>
      <c r="AA770" s="184"/>
      <c r="AB770" s="184"/>
      <c r="AC770" s="184"/>
      <c r="AD770" s="184"/>
      <c r="AE770" s="184"/>
      <c r="AF770" s="184"/>
      <c r="AG770" s="184"/>
      <c r="AH770" s="184"/>
      <c r="AI770" s="184"/>
      <c r="AJ770" s="184"/>
      <c r="AK770" s="184"/>
      <c r="AL770" s="184"/>
      <c r="AM770" s="184"/>
      <c r="AN770" s="184"/>
      <c r="AO770" s="184"/>
    </row>
    <row r="771" spans="1:41">
      <c r="A771" s="191"/>
      <c r="B771" s="197" t="s">
        <v>275</v>
      </c>
      <c r="C771" s="200"/>
      <c r="D771" s="199"/>
      <c r="E771" s="199"/>
      <c r="F771" s="198"/>
      <c r="G771" s="196"/>
      <c r="H771" s="196"/>
      <c r="I771" s="184"/>
      <c r="J771" s="184"/>
      <c r="K771" s="184"/>
      <c r="L771" s="184"/>
      <c r="M771" s="184"/>
      <c r="N771" s="184"/>
      <c r="O771" s="184"/>
      <c r="P771" s="184"/>
      <c r="Q771" s="184"/>
      <c r="R771" s="184"/>
      <c r="S771" s="190"/>
      <c r="T771" s="184"/>
      <c r="U771" s="184"/>
      <c r="V771" s="184"/>
      <c r="W771" s="184"/>
      <c r="X771" s="184"/>
      <c r="Y771" s="184"/>
      <c r="Z771" s="184"/>
      <c r="AA771" s="184"/>
      <c r="AB771" s="184"/>
      <c r="AC771" s="184"/>
      <c r="AD771" s="184"/>
      <c r="AE771" s="184"/>
      <c r="AF771" s="184"/>
      <c r="AG771" s="184"/>
      <c r="AH771" s="184"/>
      <c r="AI771" s="184"/>
      <c r="AJ771" s="184"/>
      <c r="AK771" s="184"/>
      <c r="AL771" s="184"/>
      <c r="AM771" s="184"/>
      <c r="AN771" s="184"/>
      <c r="AO771" s="184"/>
    </row>
    <row r="772" spans="1:41">
      <c r="A772" s="191"/>
      <c r="B772" s="197" t="s">
        <v>274</v>
      </c>
      <c r="C772" s="200"/>
      <c r="D772" s="199"/>
      <c r="E772" s="199"/>
      <c r="F772" s="198"/>
      <c r="G772" s="196"/>
      <c r="H772" s="196"/>
      <c r="I772" s="184"/>
      <c r="J772" s="184"/>
      <c r="K772" s="184"/>
      <c r="L772" s="184"/>
      <c r="M772" s="184"/>
      <c r="N772" s="184"/>
      <c r="O772" s="184"/>
      <c r="P772" s="184"/>
      <c r="Q772" s="184"/>
      <c r="R772" s="184"/>
      <c r="S772" s="190"/>
      <c r="T772" s="184"/>
      <c r="U772" s="184"/>
      <c r="V772" s="184"/>
      <c r="W772" s="184"/>
      <c r="X772" s="184"/>
      <c r="Y772" s="184"/>
      <c r="Z772" s="184"/>
      <c r="AA772" s="184"/>
      <c r="AB772" s="184"/>
      <c r="AC772" s="184"/>
      <c r="AD772" s="184"/>
      <c r="AE772" s="184"/>
      <c r="AF772" s="184"/>
      <c r="AG772" s="184"/>
      <c r="AH772" s="184"/>
      <c r="AI772" s="184"/>
      <c r="AJ772" s="184"/>
      <c r="AK772" s="184"/>
      <c r="AL772" s="184"/>
      <c r="AM772" s="184"/>
      <c r="AN772" s="184"/>
      <c r="AO772" s="184"/>
    </row>
    <row r="773" spans="1:41">
      <c r="A773" s="191"/>
      <c r="B773" s="197" t="s">
        <v>273</v>
      </c>
      <c r="C773" s="200"/>
      <c r="D773" s="199"/>
      <c r="E773" s="199"/>
      <c r="F773" s="198"/>
      <c r="G773" s="196"/>
      <c r="H773" s="196"/>
      <c r="I773" s="184"/>
      <c r="J773" s="184"/>
      <c r="K773" s="184"/>
      <c r="L773" s="184"/>
      <c r="M773" s="184"/>
      <c r="N773" s="184"/>
      <c r="O773" s="184"/>
      <c r="P773" s="184"/>
      <c r="Q773" s="184"/>
      <c r="R773" s="184"/>
      <c r="S773" s="190"/>
      <c r="T773" s="184"/>
      <c r="U773" s="184"/>
      <c r="V773" s="184"/>
      <c r="W773" s="184"/>
      <c r="X773" s="184"/>
      <c r="Y773" s="184"/>
      <c r="Z773" s="184"/>
      <c r="AA773" s="184"/>
      <c r="AB773" s="184"/>
      <c r="AC773" s="184"/>
      <c r="AD773" s="184"/>
      <c r="AE773" s="184"/>
      <c r="AF773" s="184"/>
      <c r="AG773" s="184"/>
      <c r="AH773" s="184"/>
      <c r="AI773" s="184"/>
      <c r="AJ773" s="184"/>
      <c r="AK773" s="184"/>
      <c r="AL773" s="184"/>
      <c r="AM773" s="184"/>
      <c r="AN773" s="184"/>
      <c r="AO773" s="184"/>
    </row>
    <row r="774" spans="1:41">
      <c r="A774" s="191"/>
      <c r="B774" s="197" t="s">
        <v>272</v>
      </c>
      <c r="C774" s="200"/>
      <c r="D774" s="199"/>
      <c r="E774" s="199"/>
      <c r="F774" s="198"/>
      <c r="G774" s="196"/>
      <c r="H774" s="196"/>
      <c r="I774" s="184"/>
      <c r="J774" s="184"/>
      <c r="K774" s="184"/>
      <c r="L774" s="184"/>
      <c r="M774" s="184"/>
      <c r="N774" s="184"/>
      <c r="O774" s="184"/>
      <c r="P774" s="184"/>
      <c r="Q774" s="184"/>
      <c r="R774" s="184"/>
      <c r="S774" s="190"/>
      <c r="T774" s="184"/>
      <c r="U774" s="184"/>
      <c r="V774" s="184"/>
      <c r="W774" s="184"/>
      <c r="X774" s="184"/>
      <c r="Y774" s="184"/>
      <c r="Z774" s="184"/>
      <c r="AA774" s="184"/>
      <c r="AB774" s="184"/>
      <c r="AC774" s="184"/>
      <c r="AD774" s="184"/>
      <c r="AE774" s="184"/>
      <c r="AF774" s="184"/>
      <c r="AG774" s="184"/>
      <c r="AH774" s="184"/>
      <c r="AI774" s="184"/>
      <c r="AJ774" s="184"/>
      <c r="AK774" s="184"/>
      <c r="AL774" s="184"/>
      <c r="AM774" s="184"/>
      <c r="AN774" s="184"/>
      <c r="AO774" s="184"/>
    </row>
    <row r="775" spans="1:41">
      <c r="A775" s="191"/>
      <c r="B775" s="197" t="s">
        <v>271</v>
      </c>
      <c r="C775" s="200"/>
      <c r="D775" s="199"/>
      <c r="E775" s="199"/>
      <c r="F775" s="198"/>
      <c r="G775" s="196"/>
      <c r="H775" s="196"/>
      <c r="I775" s="184"/>
      <c r="J775" s="184"/>
      <c r="K775" s="184"/>
      <c r="L775" s="184"/>
      <c r="M775" s="184"/>
      <c r="N775" s="184"/>
      <c r="O775" s="184"/>
      <c r="P775" s="184"/>
      <c r="Q775" s="184"/>
      <c r="R775" s="184"/>
      <c r="S775" s="190"/>
      <c r="T775" s="184"/>
      <c r="U775" s="184"/>
      <c r="V775" s="184"/>
      <c r="W775" s="184"/>
      <c r="X775" s="184"/>
      <c r="Y775" s="184"/>
      <c r="Z775" s="184"/>
      <c r="AA775" s="184"/>
      <c r="AB775" s="184"/>
      <c r="AC775" s="184"/>
      <c r="AD775" s="184"/>
      <c r="AE775" s="184"/>
      <c r="AF775" s="184"/>
      <c r="AG775" s="184"/>
      <c r="AH775" s="184"/>
      <c r="AI775" s="184"/>
      <c r="AJ775" s="184"/>
      <c r="AK775" s="184"/>
      <c r="AL775" s="184"/>
      <c r="AM775" s="184"/>
      <c r="AN775" s="184"/>
      <c r="AO775" s="184"/>
    </row>
    <row r="776" spans="1:41">
      <c r="A776" s="191"/>
      <c r="B776" s="197" t="s">
        <v>270</v>
      </c>
      <c r="C776" s="200"/>
      <c r="D776" s="199"/>
      <c r="E776" s="199"/>
      <c r="F776" s="198"/>
      <c r="G776" s="196"/>
      <c r="H776" s="196"/>
      <c r="I776" s="184"/>
      <c r="J776" s="184"/>
      <c r="K776" s="184"/>
      <c r="L776" s="184"/>
      <c r="M776" s="184"/>
      <c r="N776" s="184"/>
      <c r="O776" s="184"/>
      <c r="P776" s="184"/>
      <c r="Q776" s="184"/>
      <c r="R776" s="184"/>
      <c r="S776" s="190"/>
      <c r="T776" s="184"/>
      <c r="U776" s="184"/>
      <c r="V776" s="184"/>
      <c r="W776" s="184"/>
      <c r="X776" s="184"/>
      <c r="Y776" s="184"/>
      <c r="Z776" s="184"/>
      <c r="AA776" s="184"/>
      <c r="AB776" s="184"/>
      <c r="AC776" s="184"/>
      <c r="AD776" s="184"/>
      <c r="AE776" s="184"/>
      <c r="AF776" s="184"/>
      <c r="AG776" s="184"/>
      <c r="AH776" s="184"/>
      <c r="AI776" s="184"/>
      <c r="AJ776" s="184"/>
      <c r="AK776" s="184"/>
      <c r="AL776" s="184"/>
      <c r="AM776" s="184"/>
      <c r="AN776" s="184"/>
      <c r="AO776" s="184"/>
    </row>
    <row r="777" spans="1:41">
      <c r="A777" s="191"/>
      <c r="B777" s="197" t="s">
        <v>269</v>
      </c>
      <c r="C777" s="200"/>
      <c r="D777" s="199"/>
      <c r="E777" s="199"/>
      <c r="F777" s="198"/>
      <c r="G777" s="196"/>
      <c r="H777" s="196"/>
      <c r="I777" s="184"/>
      <c r="J777" s="184"/>
      <c r="K777" s="184"/>
      <c r="L777" s="184"/>
      <c r="M777" s="184"/>
      <c r="N777" s="184"/>
      <c r="O777" s="184"/>
      <c r="P777" s="184"/>
      <c r="Q777" s="184"/>
      <c r="R777" s="184"/>
      <c r="S777" s="190"/>
      <c r="T777" s="184"/>
      <c r="U777" s="184"/>
      <c r="V777" s="184"/>
      <c r="W777" s="184"/>
      <c r="X777" s="184"/>
      <c r="Y777" s="184"/>
      <c r="Z777" s="184"/>
      <c r="AA777" s="184"/>
      <c r="AB777" s="184"/>
      <c r="AC777" s="184"/>
      <c r="AD777" s="184"/>
      <c r="AE777" s="184"/>
      <c r="AF777" s="184"/>
      <c r="AG777" s="184"/>
      <c r="AH777" s="184"/>
      <c r="AI777" s="184"/>
      <c r="AJ777" s="184"/>
      <c r="AK777" s="184"/>
      <c r="AL777" s="184"/>
      <c r="AM777" s="184"/>
      <c r="AN777" s="184"/>
      <c r="AO777" s="184"/>
    </row>
    <row r="778" spans="1:41">
      <c r="A778" s="191"/>
      <c r="B778" s="197" t="s">
        <v>268</v>
      </c>
      <c r="C778" s="200"/>
      <c r="D778" s="199"/>
      <c r="E778" s="199"/>
      <c r="F778" s="198"/>
      <c r="G778" s="196"/>
      <c r="H778" s="196"/>
      <c r="I778" s="184"/>
      <c r="J778" s="184"/>
      <c r="K778" s="184"/>
      <c r="L778" s="184"/>
      <c r="M778" s="184"/>
      <c r="N778" s="184"/>
      <c r="O778" s="184"/>
      <c r="P778" s="184"/>
      <c r="Q778" s="184"/>
      <c r="R778" s="184"/>
      <c r="S778" s="190"/>
      <c r="T778" s="184"/>
      <c r="U778" s="184"/>
      <c r="V778" s="184"/>
      <c r="W778" s="184"/>
      <c r="X778" s="184"/>
      <c r="Y778" s="184"/>
      <c r="Z778" s="184"/>
      <c r="AA778" s="184"/>
      <c r="AB778" s="184"/>
      <c r="AC778" s="184"/>
      <c r="AD778" s="184"/>
      <c r="AE778" s="184"/>
      <c r="AF778" s="184"/>
      <c r="AG778" s="184"/>
      <c r="AH778" s="184"/>
      <c r="AI778" s="184"/>
      <c r="AJ778" s="184"/>
      <c r="AK778" s="184"/>
      <c r="AL778" s="184"/>
      <c r="AM778" s="184"/>
      <c r="AN778" s="184"/>
      <c r="AO778" s="184"/>
    </row>
    <row r="779" spans="1:41">
      <c r="A779" s="191"/>
      <c r="B779" s="197" t="s">
        <v>267</v>
      </c>
      <c r="C779" s="200"/>
      <c r="D779" s="199"/>
      <c r="E779" s="199"/>
      <c r="F779" s="198"/>
      <c r="G779" s="196"/>
      <c r="H779" s="196"/>
      <c r="I779" s="184"/>
      <c r="J779" s="184"/>
      <c r="K779" s="184"/>
      <c r="L779" s="184"/>
      <c r="M779" s="184"/>
      <c r="N779" s="184"/>
      <c r="O779" s="184"/>
      <c r="P779" s="184"/>
      <c r="Q779" s="184"/>
      <c r="R779" s="184"/>
      <c r="S779" s="190"/>
      <c r="T779" s="184"/>
      <c r="U779" s="184"/>
      <c r="V779" s="184"/>
      <c r="W779" s="184"/>
      <c r="X779" s="184"/>
      <c r="Y779" s="184"/>
      <c r="Z779" s="184"/>
      <c r="AA779" s="184"/>
      <c r="AB779" s="184"/>
      <c r="AC779" s="184"/>
      <c r="AD779" s="184"/>
      <c r="AE779" s="184"/>
      <c r="AF779" s="184"/>
      <c r="AG779" s="184"/>
      <c r="AH779" s="184"/>
      <c r="AI779" s="184"/>
      <c r="AJ779" s="184"/>
      <c r="AK779" s="184"/>
      <c r="AL779" s="184"/>
      <c r="AM779" s="184"/>
      <c r="AN779" s="184"/>
      <c r="AO779" s="184"/>
    </row>
    <row r="780" spans="1:41">
      <c r="A780" s="191"/>
      <c r="B780" s="197" t="s">
        <v>266</v>
      </c>
      <c r="C780" s="2587"/>
      <c r="D780" s="2588"/>
      <c r="E780" s="2588"/>
      <c r="F780" s="2589"/>
      <c r="G780" s="196"/>
      <c r="H780" s="196"/>
      <c r="I780" s="184"/>
      <c r="J780" s="184"/>
      <c r="K780" s="184"/>
      <c r="L780" s="184"/>
      <c r="M780" s="184"/>
      <c r="N780" s="184"/>
      <c r="O780" s="184"/>
      <c r="P780" s="184"/>
      <c r="Q780" s="184"/>
      <c r="R780" s="184"/>
      <c r="S780" s="190"/>
      <c r="T780" s="184"/>
      <c r="U780" s="184"/>
      <c r="V780" s="184"/>
      <c r="W780" s="184"/>
      <c r="X780" s="184"/>
      <c r="Y780" s="184"/>
      <c r="Z780" s="184"/>
      <c r="AA780" s="184"/>
      <c r="AB780" s="184"/>
      <c r="AC780" s="184"/>
      <c r="AD780" s="184"/>
      <c r="AE780" s="184"/>
      <c r="AF780" s="184"/>
      <c r="AG780" s="184"/>
      <c r="AH780" s="184"/>
      <c r="AI780" s="184"/>
      <c r="AJ780" s="184"/>
      <c r="AK780" s="184"/>
      <c r="AL780" s="184"/>
      <c r="AM780" s="184"/>
      <c r="AN780" s="184"/>
      <c r="AO780" s="184"/>
    </row>
    <row r="781" spans="1:41">
      <c r="A781" s="191"/>
      <c r="B781" s="197" t="s">
        <v>265</v>
      </c>
      <c r="C781" s="2587"/>
      <c r="D781" s="2588"/>
      <c r="E781" s="2588"/>
      <c r="F781" s="2589"/>
      <c r="G781" s="196"/>
      <c r="H781" s="196"/>
      <c r="I781" s="184"/>
      <c r="J781" s="184"/>
      <c r="K781" s="184"/>
      <c r="L781" s="184"/>
      <c r="M781" s="184"/>
      <c r="N781" s="184"/>
      <c r="O781" s="184"/>
      <c r="P781" s="184"/>
      <c r="Q781" s="184"/>
      <c r="R781" s="184"/>
      <c r="S781" s="190"/>
      <c r="T781" s="184"/>
      <c r="U781" s="184"/>
      <c r="V781" s="184"/>
      <c r="W781" s="184"/>
      <c r="X781" s="184"/>
      <c r="Y781" s="184"/>
      <c r="Z781" s="184"/>
      <c r="AA781" s="184"/>
      <c r="AB781" s="184"/>
      <c r="AC781" s="184"/>
      <c r="AD781" s="184"/>
      <c r="AE781" s="184"/>
      <c r="AF781" s="184"/>
      <c r="AG781" s="184"/>
      <c r="AH781" s="184"/>
      <c r="AI781" s="184"/>
      <c r="AJ781" s="184"/>
      <c r="AK781" s="184"/>
      <c r="AL781" s="184"/>
      <c r="AM781" s="184"/>
      <c r="AN781" s="184"/>
      <c r="AO781" s="184"/>
    </row>
    <row r="782" spans="1:41">
      <c r="A782" s="191"/>
      <c r="B782" s="197" t="s">
        <v>264</v>
      </c>
      <c r="C782" s="2587"/>
      <c r="D782" s="2588"/>
      <c r="E782" s="2588"/>
      <c r="F782" s="2589"/>
      <c r="G782" s="196"/>
      <c r="H782" s="196"/>
      <c r="I782" s="184"/>
      <c r="J782" s="184"/>
      <c r="K782" s="184"/>
      <c r="L782" s="184"/>
      <c r="M782" s="184"/>
      <c r="N782" s="184"/>
      <c r="O782" s="184"/>
      <c r="P782" s="184"/>
      <c r="Q782" s="184"/>
      <c r="R782" s="184"/>
      <c r="S782" s="190"/>
      <c r="T782" s="184"/>
      <c r="U782" s="184"/>
      <c r="V782" s="184"/>
      <c r="W782" s="184"/>
      <c r="X782" s="184"/>
      <c r="Y782" s="184"/>
      <c r="Z782" s="184"/>
      <c r="AA782" s="184"/>
      <c r="AB782" s="184"/>
      <c r="AC782" s="184"/>
      <c r="AD782" s="184"/>
      <c r="AE782" s="184"/>
      <c r="AF782" s="184"/>
      <c r="AG782" s="184"/>
      <c r="AH782" s="184"/>
      <c r="AI782" s="184"/>
      <c r="AJ782" s="184"/>
      <c r="AK782" s="184"/>
      <c r="AL782" s="184"/>
      <c r="AM782" s="184"/>
      <c r="AN782" s="184"/>
      <c r="AO782" s="184"/>
    </row>
    <row r="783" spans="1:41">
      <c r="A783" s="191"/>
      <c r="B783" s="197" t="s">
        <v>263</v>
      </c>
      <c r="C783" s="200"/>
      <c r="D783" s="199"/>
      <c r="E783" s="199"/>
      <c r="F783" s="198"/>
      <c r="G783" s="196"/>
      <c r="H783" s="196"/>
      <c r="I783" s="184"/>
      <c r="J783" s="184"/>
      <c r="K783" s="184"/>
      <c r="L783" s="184"/>
      <c r="M783" s="184"/>
      <c r="N783" s="184"/>
      <c r="O783" s="184"/>
      <c r="P783" s="184"/>
      <c r="Q783" s="184"/>
      <c r="R783" s="184"/>
      <c r="S783" s="190"/>
      <c r="T783" s="184"/>
      <c r="U783" s="184"/>
      <c r="V783" s="184"/>
      <c r="W783" s="184"/>
      <c r="X783" s="184"/>
      <c r="Y783" s="184"/>
      <c r="Z783" s="184"/>
      <c r="AA783" s="184"/>
      <c r="AB783" s="184"/>
      <c r="AC783" s="184"/>
      <c r="AD783" s="184"/>
      <c r="AE783" s="184"/>
      <c r="AF783" s="184"/>
      <c r="AG783" s="184"/>
      <c r="AH783" s="184"/>
      <c r="AI783" s="184"/>
      <c r="AJ783" s="184"/>
      <c r="AK783" s="184"/>
      <c r="AL783" s="184"/>
      <c r="AM783" s="184"/>
      <c r="AN783" s="184"/>
      <c r="AO783" s="184"/>
    </row>
    <row r="784" spans="1:41">
      <c r="A784" s="191"/>
      <c r="B784" s="197" t="s">
        <v>262</v>
      </c>
      <c r="C784" s="200"/>
      <c r="D784" s="199"/>
      <c r="E784" s="199"/>
      <c r="F784" s="198"/>
      <c r="G784" s="196"/>
      <c r="H784" s="196"/>
      <c r="I784" s="184"/>
      <c r="J784" s="184"/>
      <c r="K784" s="184"/>
      <c r="L784" s="184"/>
      <c r="M784" s="184"/>
      <c r="N784" s="184"/>
      <c r="O784" s="184"/>
      <c r="P784" s="184"/>
      <c r="Q784" s="184"/>
      <c r="R784" s="184"/>
      <c r="S784" s="190"/>
      <c r="T784" s="184"/>
      <c r="U784" s="184"/>
      <c r="V784" s="184"/>
      <c r="W784" s="184"/>
      <c r="X784" s="184"/>
      <c r="Y784" s="184"/>
      <c r="Z784" s="184"/>
      <c r="AA784" s="184"/>
      <c r="AB784" s="184"/>
      <c r="AC784" s="184"/>
      <c r="AD784" s="184"/>
      <c r="AE784" s="184"/>
      <c r="AF784" s="184"/>
      <c r="AG784" s="184"/>
      <c r="AH784" s="184"/>
      <c r="AI784" s="184"/>
      <c r="AJ784" s="184"/>
      <c r="AK784" s="184"/>
      <c r="AL784" s="184"/>
      <c r="AM784" s="184"/>
      <c r="AN784" s="184"/>
      <c r="AO784" s="184"/>
    </row>
    <row r="785" spans="1:41">
      <c r="A785" s="191"/>
      <c r="B785" s="197" t="s">
        <v>261</v>
      </c>
      <c r="C785" s="200"/>
      <c r="D785" s="199"/>
      <c r="E785" s="199"/>
      <c r="F785" s="198"/>
      <c r="G785" s="196"/>
      <c r="H785" s="196"/>
      <c r="I785" s="184"/>
      <c r="J785" s="184"/>
      <c r="K785" s="184"/>
      <c r="L785" s="184"/>
      <c r="M785" s="184"/>
      <c r="N785" s="184"/>
      <c r="O785" s="184"/>
      <c r="P785" s="184"/>
      <c r="Q785" s="184"/>
      <c r="R785" s="184"/>
      <c r="S785" s="190"/>
      <c r="T785" s="184"/>
      <c r="U785" s="184"/>
      <c r="V785" s="184"/>
      <c r="W785" s="184"/>
      <c r="X785" s="184"/>
      <c r="Y785" s="184"/>
      <c r="Z785" s="184"/>
      <c r="AA785" s="184"/>
      <c r="AB785" s="184"/>
      <c r="AC785" s="184"/>
      <c r="AD785" s="184"/>
      <c r="AE785" s="184"/>
      <c r="AF785" s="184"/>
      <c r="AG785" s="184"/>
      <c r="AH785" s="184"/>
      <c r="AI785" s="184"/>
      <c r="AJ785" s="184"/>
      <c r="AK785" s="184"/>
      <c r="AL785" s="184"/>
      <c r="AM785" s="184"/>
      <c r="AN785" s="184"/>
      <c r="AO785" s="184"/>
    </row>
    <row r="786" spans="1:41">
      <c r="A786" s="191"/>
      <c r="B786" s="197" t="s">
        <v>260</v>
      </c>
      <c r="C786" s="200"/>
      <c r="D786" s="199"/>
      <c r="E786" s="199"/>
      <c r="F786" s="198"/>
      <c r="G786" s="196"/>
      <c r="H786" s="196"/>
      <c r="I786" s="184"/>
      <c r="J786" s="184"/>
      <c r="K786" s="184"/>
      <c r="L786" s="184"/>
      <c r="M786" s="184"/>
      <c r="N786" s="184"/>
      <c r="O786" s="184"/>
      <c r="P786" s="184"/>
      <c r="Q786" s="184"/>
      <c r="R786" s="184"/>
      <c r="S786" s="190"/>
      <c r="T786" s="184"/>
      <c r="U786" s="184"/>
      <c r="V786" s="184"/>
      <c r="W786" s="184"/>
      <c r="X786" s="184"/>
      <c r="Y786" s="184"/>
      <c r="Z786" s="184"/>
      <c r="AA786" s="184"/>
      <c r="AB786" s="184"/>
      <c r="AC786" s="184"/>
      <c r="AD786" s="184"/>
      <c r="AE786" s="184"/>
      <c r="AF786" s="184"/>
      <c r="AG786" s="184"/>
      <c r="AH786" s="184"/>
      <c r="AI786" s="184"/>
      <c r="AJ786" s="184"/>
      <c r="AK786" s="184"/>
      <c r="AL786" s="184"/>
      <c r="AM786" s="184"/>
      <c r="AN786" s="184"/>
      <c r="AO786" s="184"/>
    </row>
    <row r="787" spans="1:41">
      <c r="A787" s="191"/>
      <c r="B787" s="197" t="s">
        <v>259</v>
      </c>
      <c r="C787" s="200"/>
      <c r="D787" s="199"/>
      <c r="E787" s="199"/>
      <c r="F787" s="198"/>
      <c r="G787" s="196"/>
      <c r="H787" s="196"/>
      <c r="I787" s="184"/>
      <c r="J787" s="184"/>
      <c r="K787" s="184"/>
      <c r="L787" s="184"/>
      <c r="M787" s="184"/>
      <c r="N787" s="184"/>
      <c r="O787" s="184"/>
      <c r="P787" s="184"/>
      <c r="Q787" s="184"/>
      <c r="R787" s="184"/>
      <c r="S787" s="190"/>
      <c r="T787" s="184"/>
      <c r="U787" s="184"/>
      <c r="V787" s="184"/>
      <c r="W787" s="184"/>
      <c r="X787" s="184"/>
      <c r="Y787" s="184"/>
      <c r="Z787" s="184"/>
      <c r="AA787" s="184"/>
      <c r="AB787" s="184"/>
      <c r="AC787" s="184"/>
      <c r="AD787" s="184"/>
      <c r="AE787" s="184"/>
      <c r="AF787" s="184"/>
      <c r="AG787" s="184"/>
      <c r="AH787" s="184"/>
      <c r="AI787" s="184"/>
      <c r="AJ787" s="184"/>
      <c r="AK787" s="184"/>
      <c r="AL787" s="184"/>
      <c r="AM787" s="184"/>
      <c r="AN787" s="184"/>
      <c r="AO787" s="184"/>
    </row>
    <row r="788" spans="1:41">
      <c r="A788" s="191"/>
      <c r="B788" s="197" t="s">
        <v>258</v>
      </c>
      <c r="C788" s="200"/>
      <c r="D788" s="199"/>
      <c r="E788" s="199"/>
      <c r="F788" s="198"/>
      <c r="G788" s="196"/>
      <c r="H788" s="196"/>
      <c r="I788" s="184"/>
      <c r="J788" s="184"/>
      <c r="K788" s="184"/>
      <c r="L788" s="184"/>
      <c r="M788" s="184"/>
      <c r="N788" s="184"/>
      <c r="O788" s="184"/>
      <c r="P788" s="184"/>
      <c r="Q788" s="184"/>
      <c r="R788" s="184"/>
      <c r="S788" s="190"/>
      <c r="T788" s="184"/>
      <c r="U788" s="184"/>
      <c r="V788" s="184"/>
      <c r="W788" s="184"/>
      <c r="X788" s="184"/>
      <c r="Y788" s="184"/>
      <c r="Z788" s="184"/>
      <c r="AA788" s="184"/>
      <c r="AB788" s="184"/>
      <c r="AC788" s="184"/>
      <c r="AD788" s="184"/>
      <c r="AE788" s="184"/>
      <c r="AF788" s="184"/>
      <c r="AG788" s="184"/>
      <c r="AH788" s="184"/>
      <c r="AI788" s="184"/>
      <c r="AJ788" s="184"/>
      <c r="AK788" s="184"/>
      <c r="AL788" s="184"/>
      <c r="AM788" s="184"/>
      <c r="AN788" s="184"/>
      <c r="AO788" s="184"/>
    </row>
    <row r="789" spans="1:41">
      <c r="A789" s="191"/>
      <c r="B789" s="197" t="s">
        <v>257</v>
      </c>
      <c r="C789" s="200"/>
      <c r="D789" s="199"/>
      <c r="E789" s="199"/>
      <c r="F789" s="198"/>
      <c r="G789" s="196"/>
      <c r="H789" s="196"/>
      <c r="I789" s="184"/>
      <c r="J789" s="184"/>
      <c r="K789" s="184"/>
      <c r="L789" s="184"/>
      <c r="M789" s="184"/>
      <c r="N789" s="184"/>
      <c r="O789" s="184"/>
      <c r="P789" s="184"/>
      <c r="Q789" s="184"/>
      <c r="R789" s="184"/>
      <c r="S789" s="190"/>
      <c r="T789" s="184"/>
      <c r="U789" s="184"/>
      <c r="V789" s="184"/>
      <c r="W789" s="184"/>
      <c r="X789" s="184"/>
      <c r="Y789" s="184"/>
      <c r="Z789" s="184"/>
      <c r="AA789" s="184"/>
      <c r="AB789" s="184"/>
      <c r="AC789" s="184"/>
      <c r="AD789" s="184"/>
      <c r="AE789" s="184"/>
      <c r="AF789" s="184"/>
      <c r="AG789" s="184"/>
      <c r="AH789" s="184"/>
      <c r="AI789" s="184"/>
      <c r="AJ789" s="184"/>
      <c r="AK789" s="184"/>
      <c r="AL789" s="184"/>
      <c r="AM789" s="184"/>
      <c r="AN789" s="184"/>
      <c r="AO789" s="184"/>
    </row>
    <row r="790" spans="1:41">
      <c r="A790" s="191"/>
      <c r="B790" s="197" t="s">
        <v>256</v>
      </c>
      <c r="C790" s="200"/>
      <c r="D790" s="199"/>
      <c r="E790" s="199"/>
      <c r="F790" s="198"/>
      <c r="G790" s="196"/>
      <c r="H790" s="196"/>
      <c r="I790" s="184"/>
      <c r="J790" s="184"/>
      <c r="K790" s="184"/>
      <c r="L790" s="184"/>
      <c r="M790" s="184"/>
      <c r="N790" s="184"/>
      <c r="O790" s="184"/>
      <c r="P790" s="184"/>
      <c r="Q790" s="184"/>
      <c r="R790" s="184"/>
      <c r="S790" s="190"/>
      <c r="T790" s="184"/>
      <c r="U790" s="184"/>
      <c r="V790" s="184"/>
      <c r="W790" s="184"/>
      <c r="X790" s="184"/>
      <c r="Y790" s="184"/>
      <c r="Z790" s="184"/>
      <c r="AA790" s="184"/>
      <c r="AB790" s="184"/>
      <c r="AC790" s="184"/>
      <c r="AD790" s="184"/>
      <c r="AE790" s="184"/>
      <c r="AF790" s="184"/>
      <c r="AG790" s="184"/>
      <c r="AH790" s="184"/>
      <c r="AI790" s="184"/>
      <c r="AJ790" s="184"/>
      <c r="AK790" s="184"/>
      <c r="AL790" s="184"/>
      <c r="AM790" s="184"/>
      <c r="AN790" s="184"/>
      <c r="AO790" s="184"/>
    </row>
    <row r="791" spans="1:41">
      <c r="A791" s="191"/>
      <c r="B791" s="197" t="s">
        <v>255</v>
      </c>
      <c r="C791" s="200"/>
      <c r="D791" s="199"/>
      <c r="E791" s="199"/>
      <c r="F791" s="198"/>
      <c r="G791" s="196"/>
      <c r="H791" s="196"/>
      <c r="I791" s="184"/>
      <c r="J791" s="184"/>
      <c r="K791" s="184"/>
      <c r="L791" s="184"/>
      <c r="M791" s="184"/>
      <c r="N791" s="184"/>
      <c r="O791" s="184"/>
      <c r="P791" s="184"/>
      <c r="Q791" s="184"/>
      <c r="R791" s="184"/>
      <c r="S791" s="190"/>
      <c r="T791" s="184"/>
      <c r="U791" s="184"/>
      <c r="V791" s="184"/>
      <c r="W791" s="184"/>
      <c r="X791" s="184"/>
      <c r="Y791" s="184"/>
      <c r="Z791" s="184"/>
      <c r="AA791" s="184"/>
      <c r="AB791" s="184"/>
      <c r="AC791" s="184"/>
      <c r="AD791" s="184"/>
      <c r="AE791" s="184"/>
      <c r="AF791" s="184"/>
      <c r="AG791" s="184"/>
      <c r="AH791" s="184"/>
      <c r="AI791" s="184"/>
      <c r="AJ791" s="184"/>
      <c r="AK791" s="184"/>
      <c r="AL791" s="184"/>
      <c r="AM791" s="184"/>
      <c r="AN791" s="184"/>
      <c r="AO791" s="184"/>
    </row>
    <row r="792" spans="1:41">
      <c r="A792" s="191"/>
      <c r="B792" s="197" t="s">
        <v>254</v>
      </c>
      <c r="C792" s="200"/>
      <c r="D792" s="199"/>
      <c r="E792" s="199"/>
      <c r="F792" s="198"/>
      <c r="G792" s="196"/>
      <c r="H792" s="196"/>
      <c r="I792" s="184"/>
      <c r="J792" s="184"/>
      <c r="K792" s="184"/>
      <c r="L792" s="184"/>
      <c r="M792" s="184"/>
      <c r="N792" s="184"/>
      <c r="O792" s="184"/>
      <c r="P792" s="184"/>
      <c r="Q792" s="184"/>
      <c r="R792" s="184"/>
      <c r="S792" s="190"/>
      <c r="T792" s="184"/>
      <c r="U792" s="184"/>
      <c r="V792" s="184"/>
      <c r="W792" s="184"/>
      <c r="X792" s="184"/>
      <c r="Y792" s="184"/>
      <c r="Z792" s="184"/>
      <c r="AA792" s="184"/>
      <c r="AB792" s="184"/>
      <c r="AC792" s="184"/>
      <c r="AD792" s="184"/>
      <c r="AE792" s="184"/>
      <c r="AF792" s="184"/>
      <c r="AG792" s="184"/>
      <c r="AH792" s="184"/>
      <c r="AI792" s="184"/>
      <c r="AJ792" s="184"/>
      <c r="AK792" s="184"/>
      <c r="AL792" s="184"/>
      <c r="AM792" s="184"/>
      <c r="AN792" s="184"/>
      <c r="AO792" s="184"/>
    </row>
    <row r="793" spans="1:41">
      <c r="A793" s="191"/>
      <c r="B793" s="197" t="s">
        <v>253</v>
      </c>
      <c r="C793" s="200"/>
      <c r="D793" s="199"/>
      <c r="E793" s="199"/>
      <c r="F793" s="198"/>
      <c r="G793" s="196"/>
      <c r="H793" s="196"/>
      <c r="I793" s="184"/>
      <c r="J793" s="184"/>
      <c r="K793" s="184"/>
      <c r="L793" s="184"/>
      <c r="M793" s="184"/>
      <c r="N793" s="184"/>
      <c r="O793" s="184"/>
      <c r="P793" s="184"/>
      <c r="Q793" s="184"/>
      <c r="R793" s="184"/>
      <c r="S793" s="190"/>
      <c r="T793" s="184"/>
      <c r="U793" s="184"/>
      <c r="V793" s="184"/>
      <c r="W793" s="184"/>
      <c r="X793" s="184"/>
      <c r="Y793" s="184"/>
      <c r="Z793" s="184"/>
      <c r="AA793" s="184"/>
      <c r="AB793" s="184"/>
      <c r="AC793" s="184"/>
      <c r="AD793" s="184"/>
      <c r="AE793" s="184"/>
      <c r="AF793" s="184"/>
      <c r="AG793" s="184"/>
      <c r="AH793" s="184"/>
      <c r="AI793" s="184"/>
      <c r="AJ793" s="184"/>
      <c r="AK793" s="184"/>
      <c r="AL793" s="184"/>
      <c r="AM793" s="184"/>
      <c r="AN793" s="184"/>
      <c r="AO793" s="184"/>
    </row>
    <row r="794" spans="1:41">
      <c r="A794" s="191"/>
      <c r="B794" s="197" t="s">
        <v>252</v>
      </c>
      <c r="C794" s="200"/>
      <c r="D794" s="199"/>
      <c r="E794" s="199"/>
      <c r="F794" s="198"/>
      <c r="G794" s="196"/>
      <c r="H794" s="196"/>
      <c r="I794" s="184"/>
      <c r="J794" s="184"/>
      <c r="K794" s="184"/>
      <c r="L794" s="184"/>
      <c r="M794" s="184"/>
      <c r="N794" s="184"/>
      <c r="O794" s="184"/>
      <c r="P794" s="184"/>
      <c r="Q794" s="184"/>
      <c r="R794" s="184"/>
      <c r="S794" s="190"/>
      <c r="T794" s="184"/>
      <c r="U794" s="184"/>
      <c r="V794" s="184"/>
      <c r="W794" s="184"/>
      <c r="X794" s="184"/>
      <c r="Y794" s="184"/>
      <c r="Z794" s="184"/>
      <c r="AA794" s="184"/>
      <c r="AB794" s="184"/>
      <c r="AC794" s="184"/>
      <c r="AD794" s="184"/>
      <c r="AE794" s="184"/>
      <c r="AF794" s="184"/>
      <c r="AG794" s="184"/>
      <c r="AH794" s="184"/>
      <c r="AI794" s="184"/>
      <c r="AJ794" s="184"/>
      <c r="AK794" s="184"/>
      <c r="AL794" s="184"/>
      <c r="AM794" s="184"/>
      <c r="AN794" s="184"/>
      <c r="AO794" s="184"/>
    </row>
    <row r="795" spans="1:41">
      <c r="A795" s="191"/>
      <c r="B795" s="197" t="s">
        <v>251</v>
      </c>
      <c r="C795" s="200"/>
      <c r="D795" s="199"/>
      <c r="E795" s="199"/>
      <c r="F795" s="198"/>
      <c r="G795" s="196"/>
      <c r="H795" s="196"/>
      <c r="I795" s="184"/>
      <c r="J795" s="184"/>
      <c r="K795" s="184"/>
      <c r="L795" s="184"/>
      <c r="M795" s="184"/>
      <c r="N795" s="184"/>
      <c r="O795" s="184"/>
      <c r="P795" s="184"/>
      <c r="Q795" s="184"/>
      <c r="R795" s="184"/>
      <c r="S795" s="190"/>
      <c r="T795" s="184"/>
      <c r="U795" s="184"/>
      <c r="V795" s="184"/>
      <c r="W795" s="184"/>
      <c r="X795" s="184"/>
      <c r="Y795" s="184"/>
      <c r="Z795" s="184"/>
      <c r="AA795" s="184"/>
      <c r="AB795" s="184"/>
      <c r="AC795" s="184"/>
      <c r="AD795" s="184"/>
      <c r="AE795" s="184"/>
      <c r="AF795" s="184"/>
      <c r="AG795" s="184"/>
      <c r="AH795" s="184"/>
      <c r="AI795" s="184"/>
      <c r="AJ795" s="184"/>
      <c r="AK795" s="184"/>
      <c r="AL795" s="184"/>
      <c r="AM795" s="184"/>
      <c r="AN795" s="184"/>
      <c r="AO795" s="184"/>
    </row>
    <row r="796" spans="1:41">
      <c r="A796" s="191"/>
      <c r="B796" s="197" t="s">
        <v>250</v>
      </c>
      <c r="C796" s="2587"/>
      <c r="D796" s="2588"/>
      <c r="E796" s="2588"/>
      <c r="F796" s="2589"/>
      <c r="G796" s="196"/>
      <c r="H796" s="196"/>
      <c r="I796" s="184"/>
      <c r="J796" s="184"/>
      <c r="K796" s="184"/>
      <c r="L796" s="184"/>
      <c r="M796" s="184"/>
      <c r="N796" s="184"/>
      <c r="O796" s="184"/>
      <c r="P796" s="184"/>
      <c r="Q796" s="184"/>
      <c r="R796" s="184"/>
      <c r="S796" s="190"/>
      <c r="T796" s="184"/>
      <c r="U796" s="184"/>
      <c r="V796" s="184"/>
      <c r="W796" s="184"/>
      <c r="X796" s="184"/>
      <c r="Y796" s="184"/>
      <c r="Z796" s="184"/>
      <c r="AA796" s="184"/>
      <c r="AB796" s="184"/>
      <c r="AC796" s="184"/>
      <c r="AD796" s="184"/>
      <c r="AE796" s="184"/>
      <c r="AF796" s="184"/>
      <c r="AG796" s="184"/>
      <c r="AH796" s="184"/>
      <c r="AI796" s="184"/>
      <c r="AJ796" s="184"/>
      <c r="AK796" s="184"/>
      <c r="AL796" s="184"/>
      <c r="AM796" s="184"/>
      <c r="AN796" s="184"/>
      <c r="AO796" s="184"/>
    </row>
    <row r="797" spans="1:41">
      <c r="A797" s="191"/>
      <c r="B797" s="197" t="s">
        <v>249</v>
      </c>
      <c r="C797" s="2587"/>
      <c r="D797" s="2588"/>
      <c r="E797" s="2588"/>
      <c r="F797" s="2589"/>
      <c r="G797" s="196"/>
      <c r="H797" s="196"/>
      <c r="I797" s="184"/>
      <c r="J797" s="184"/>
      <c r="K797" s="184"/>
      <c r="L797" s="184"/>
      <c r="M797" s="184"/>
      <c r="N797" s="184"/>
      <c r="O797" s="184"/>
      <c r="P797" s="184"/>
      <c r="Q797" s="184"/>
      <c r="R797" s="184"/>
      <c r="S797" s="190"/>
      <c r="T797" s="184"/>
      <c r="U797" s="184"/>
      <c r="V797" s="184"/>
      <c r="W797" s="184"/>
      <c r="X797" s="184"/>
      <c r="Y797" s="184"/>
      <c r="Z797" s="184"/>
      <c r="AA797" s="184"/>
      <c r="AB797" s="184"/>
      <c r="AC797" s="184"/>
      <c r="AD797" s="184"/>
      <c r="AE797" s="184"/>
      <c r="AF797" s="184"/>
      <c r="AG797" s="184"/>
      <c r="AH797" s="184"/>
      <c r="AI797" s="184"/>
      <c r="AJ797" s="184"/>
      <c r="AK797" s="184"/>
      <c r="AL797" s="184"/>
      <c r="AM797" s="184"/>
      <c r="AN797" s="184"/>
      <c r="AO797" s="184"/>
    </row>
    <row r="798" spans="1:41">
      <c r="A798" s="191"/>
      <c r="B798" s="197" t="s">
        <v>248</v>
      </c>
      <c r="C798" s="2587"/>
      <c r="D798" s="2588"/>
      <c r="E798" s="2588"/>
      <c r="F798" s="2589"/>
      <c r="G798" s="196"/>
      <c r="H798" s="196"/>
      <c r="I798" s="184"/>
      <c r="J798" s="184"/>
      <c r="K798" s="184"/>
      <c r="L798" s="184"/>
      <c r="M798" s="184"/>
      <c r="N798" s="184"/>
      <c r="O798" s="184"/>
      <c r="P798" s="184"/>
      <c r="Q798" s="184"/>
      <c r="R798" s="184"/>
      <c r="S798" s="190"/>
      <c r="T798" s="184"/>
      <c r="U798" s="184"/>
      <c r="V798" s="184"/>
      <c r="W798" s="184"/>
      <c r="X798" s="184"/>
      <c r="Y798" s="184"/>
      <c r="Z798" s="184"/>
      <c r="AA798" s="184"/>
      <c r="AB798" s="184"/>
      <c r="AC798" s="184"/>
      <c r="AD798" s="184"/>
      <c r="AE798" s="184"/>
      <c r="AF798" s="184"/>
      <c r="AG798" s="184"/>
      <c r="AH798" s="184"/>
      <c r="AI798" s="184"/>
      <c r="AJ798" s="184"/>
      <c r="AK798" s="184"/>
      <c r="AL798" s="184"/>
      <c r="AM798" s="184"/>
      <c r="AN798" s="184"/>
      <c r="AO798" s="184"/>
    </row>
    <row r="799" spans="1:41">
      <c r="A799" s="191"/>
      <c r="B799" s="195"/>
      <c r="C799" s="194"/>
      <c r="D799" s="193"/>
      <c r="E799" s="193"/>
      <c r="F799" s="193" t="s">
        <v>8</v>
      </c>
      <c r="G799" s="192">
        <f>SUM(G749:G798)</f>
        <v>0</v>
      </c>
      <c r="H799" s="192">
        <f>SUM(H749:H798)</f>
        <v>0</v>
      </c>
      <c r="I799" s="184"/>
      <c r="J799" s="184"/>
      <c r="K799" s="184"/>
      <c r="L799" s="184"/>
      <c r="M799" s="184"/>
      <c r="N799" s="184"/>
      <c r="O799" s="184"/>
      <c r="P799" s="184"/>
      <c r="Q799" s="184"/>
      <c r="R799" s="184"/>
      <c r="S799" s="190"/>
      <c r="T799" s="184"/>
      <c r="U799" s="184"/>
      <c r="V799" s="184"/>
      <c r="W799" s="184"/>
      <c r="X799" s="184"/>
      <c r="Y799" s="184"/>
      <c r="Z799" s="184"/>
      <c r="AA799" s="184"/>
      <c r="AB799" s="184"/>
      <c r="AC799" s="184"/>
      <c r="AD799" s="184"/>
      <c r="AE799" s="184"/>
      <c r="AF799" s="184"/>
      <c r="AG799" s="184"/>
      <c r="AH799" s="184"/>
      <c r="AI799" s="184"/>
      <c r="AJ799" s="184"/>
      <c r="AK799" s="184"/>
      <c r="AL799" s="184"/>
      <c r="AM799" s="184"/>
      <c r="AN799" s="184"/>
      <c r="AO799" s="184"/>
    </row>
    <row r="800" spans="1:41">
      <c r="A800" s="191"/>
      <c r="B800" s="203"/>
      <c r="C800" s="205"/>
      <c r="D800" s="203"/>
      <c r="E800" s="203"/>
      <c r="F800" s="203"/>
      <c r="G800" s="205"/>
      <c r="H800" s="205"/>
      <c r="I800" s="184"/>
      <c r="J800" s="184"/>
      <c r="K800" s="184"/>
      <c r="L800" s="184"/>
      <c r="M800" s="184"/>
      <c r="N800" s="184"/>
      <c r="O800" s="184"/>
      <c r="P800" s="184"/>
      <c r="Q800" s="184"/>
      <c r="R800" s="184"/>
      <c r="S800" s="190"/>
      <c r="T800" s="184"/>
      <c r="U800" s="184"/>
      <c r="V800" s="184"/>
      <c r="W800" s="184"/>
      <c r="X800" s="184"/>
      <c r="Y800" s="184"/>
      <c r="Z800" s="184"/>
      <c r="AA800" s="184"/>
      <c r="AB800" s="184"/>
      <c r="AC800" s="184"/>
      <c r="AD800" s="184"/>
      <c r="AE800" s="184"/>
      <c r="AF800" s="184"/>
      <c r="AG800" s="184"/>
      <c r="AH800" s="184"/>
      <c r="AI800" s="184"/>
      <c r="AJ800" s="184"/>
      <c r="AK800" s="184"/>
      <c r="AL800" s="184"/>
      <c r="AM800" s="184"/>
      <c r="AN800" s="184"/>
      <c r="AO800" s="184"/>
    </row>
    <row r="801" spans="1:41">
      <c r="A801" s="191"/>
      <c r="B801" s="203"/>
      <c r="C801" s="205"/>
      <c r="D801" s="203"/>
      <c r="E801" s="203"/>
      <c r="F801" s="203"/>
      <c r="G801" s="205"/>
      <c r="H801" s="205"/>
      <c r="I801" s="184"/>
      <c r="J801" s="184"/>
      <c r="K801" s="184"/>
      <c r="L801" s="184"/>
      <c r="M801" s="184"/>
      <c r="N801" s="184"/>
      <c r="O801" s="184"/>
      <c r="P801" s="184"/>
      <c r="Q801" s="184"/>
      <c r="R801" s="184"/>
      <c r="S801" s="190"/>
      <c r="T801" s="184"/>
      <c r="U801" s="184"/>
      <c r="V801" s="184"/>
      <c r="W801" s="184"/>
      <c r="X801" s="184"/>
      <c r="Y801" s="184"/>
      <c r="Z801" s="184"/>
      <c r="AA801" s="184"/>
      <c r="AB801" s="184"/>
      <c r="AC801" s="184"/>
      <c r="AD801" s="184"/>
      <c r="AE801" s="184"/>
      <c r="AF801" s="184"/>
      <c r="AG801" s="184"/>
      <c r="AH801" s="184"/>
      <c r="AI801" s="184"/>
      <c r="AJ801" s="184"/>
      <c r="AK801" s="184"/>
      <c r="AL801" s="184"/>
      <c r="AM801" s="184"/>
      <c r="AN801" s="184"/>
      <c r="AO801" s="184"/>
    </row>
    <row r="802" spans="1:41">
      <c r="A802" s="191"/>
      <c r="B802" s="204"/>
      <c r="C802" s="203"/>
      <c r="D802" s="204" t="s">
        <v>300</v>
      </c>
      <c r="E802" s="203"/>
      <c r="F802" s="203"/>
      <c r="G802" s="203"/>
      <c r="H802" s="203"/>
      <c r="I802" s="184"/>
      <c r="J802" s="184"/>
      <c r="K802" s="184"/>
      <c r="L802" s="184"/>
      <c r="M802" s="184"/>
      <c r="N802" s="184"/>
      <c r="O802" s="184"/>
      <c r="P802" s="184"/>
      <c r="Q802" s="184"/>
      <c r="R802" s="184"/>
      <c r="S802" s="190"/>
      <c r="T802" s="184"/>
      <c r="U802" s="184"/>
      <c r="V802" s="184"/>
      <c r="W802" s="184"/>
      <c r="X802" s="184"/>
      <c r="Y802" s="184"/>
      <c r="Z802" s="184"/>
      <c r="AA802" s="184"/>
      <c r="AB802" s="184"/>
      <c r="AC802" s="184"/>
      <c r="AD802" s="184"/>
      <c r="AE802" s="184"/>
      <c r="AF802" s="184"/>
      <c r="AG802" s="184"/>
      <c r="AH802" s="184"/>
      <c r="AI802" s="184"/>
      <c r="AJ802" s="184"/>
      <c r="AK802" s="184"/>
      <c r="AL802" s="184"/>
      <c r="AM802" s="184"/>
      <c r="AN802" s="184"/>
      <c r="AO802" s="184"/>
    </row>
    <row r="803" spans="1:41">
      <c r="A803" s="191"/>
      <c r="B803" s="202" t="s">
        <v>299</v>
      </c>
      <c r="C803" s="2584" t="s">
        <v>298</v>
      </c>
      <c r="D803" s="2585"/>
      <c r="E803" s="2585"/>
      <c r="F803" s="2586"/>
      <c r="G803" s="201" t="s">
        <v>20</v>
      </c>
      <c r="H803" s="201" t="s">
        <v>20</v>
      </c>
      <c r="I803" s="184"/>
      <c r="J803" s="184"/>
      <c r="K803" s="184"/>
      <c r="L803" s="184"/>
      <c r="M803" s="184"/>
      <c r="N803" s="184"/>
      <c r="O803" s="184"/>
      <c r="P803" s="184"/>
      <c r="Q803" s="184"/>
      <c r="R803" s="184"/>
      <c r="S803" s="190"/>
      <c r="T803" s="184"/>
      <c r="U803" s="184"/>
      <c r="V803" s="184"/>
      <c r="W803" s="184"/>
      <c r="X803" s="184"/>
      <c r="Y803" s="184"/>
      <c r="Z803" s="184"/>
      <c r="AA803" s="184"/>
      <c r="AB803" s="184"/>
      <c r="AC803" s="184"/>
      <c r="AD803" s="184"/>
      <c r="AE803" s="184"/>
      <c r="AF803" s="184"/>
      <c r="AG803" s="184"/>
      <c r="AH803" s="184"/>
      <c r="AI803" s="184"/>
      <c r="AJ803" s="184"/>
      <c r="AK803" s="184"/>
      <c r="AL803" s="184"/>
      <c r="AM803" s="184"/>
      <c r="AN803" s="184"/>
      <c r="AO803" s="184"/>
    </row>
    <row r="804" spans="1:41">
      <c r="A804" s="191"/>
      <c r="B804" s="197" t="s">
        <v>297</v>
      </c>
      <c r="C804" s="2587"/>
      <c r="D804" s="2588"/>
      <c r="E804" s="2588"/>
      <c r="F804" s="2589"/>
      <c r="G804" s="196"/>
      <c r="H804" s="196"/>
      <c r="I804" s="184"/>
      <c r="J804" s="184"/>
      <c r="K804" s="184"/>
      <c r="L804" s="184"/>
      <c r="M804" s="184"/>
      <c r="N804" s="184"/>
      <c r="O804" s="184"/>
      <c r="P804" s="184"/>
      <c r="Q804" s="184"/>
      <c r="R804" s="184"/>
      <c r="S804" s="190"/>
      <c r="T804" s="184"/>
      <c r="U804" s="184"/>
      <c r="V804" s="184"/>
      <c r="W804" s="184"/>
      <c r="X804" s="184"/>
      <c r="Y804" s="184"/>
      <c r="Z804" s="184"/>
      <c r="AA804" s="184"/>
      <c r="AB804" s="184"/>
      <c r="AC804" s="184"/>
      <c r="AD804" s="184"/>
      <c r="AE804" s="184"/>
      <c r="AF804" s="184"/>
      <c r="AG804" s="184"/>
      <c r="AH804" s="184"/>
      <c r="AI804" s="184"/>
      <c r="AJ804" s="184"/>
      <c r="AK804" s="184"/>
      <c r="AL804" s="184"/>
      <c r="AM804" s="184"/>
      <c r="AN804" s="184"/>
      <c r="AO804" s="184"/>
    </row>
    <row r="805" spans="1:41">
      <c r="A805" s="191"/>
      <c r="B805" s="197" t="s">
        <v>296</v>
      </c>
      <c r="C805" s="2587"/>
      <c r="D805" s="2588"/>
      <c r="E805" s="2588"/>
      <c r="F805" s="2589"/>
      <c r="G805" s="196"/>
      <c r="H805" s="196"/>
      <c r="I805" s="184"/>
      <c r="J805" s="184"/>
      <c r="K805" s="184"/>
      <c r="L805" s="184"/>
      <c r="M805" s="184"/>
      <c r="N805" s="184"/>
      <c r="O805" s="184"/>
      <c r="P805" s="184"/>
      <c r="Q805" s="184"/>
      <c r="R805" s="184"/>
      <c r="S805" s="190"/>
      <c r="T805" s="184"/>
      <c r="U805" s="184"/>
      <c r="V805" s="184"/>
      <c r="W805" s="184"/>
      <c r="X805" s="184"/>
      <c r="Y805" s="184"/>
      <c r="Z805" s="184"/>
      <c r="AA805" s="184"/>
      <c r="AB805" s="184"/>
      <c r="AC805" s="184"/>
      <c r="AD805" s="184"/>
      <c r="AE805" s="184"/>
      <c r="AF805" s="184"/>
      <c r="AG805" s="184"/>
      <c r="AH805" s="184"/>
      <c r="AI805" s="184"/>
      <c r="AJ805" s="184"/>
      <c r="AK805" s="184"/>
      <c r="AL805" s="184"/>
      <c r="AM805" s="184"/>
      <c r="AN805" s="184"/>
      <c r="AO805" s="184"/>
    </row>
    <row r="806" spans="1:41">
      <c r="A806" s="191"/>
      <c r="B806" s="197" t="s">
        <v>295</v>
      </c>
      <c r="C806" s="2587"/>
      <c r="D806" s="2588"/>
      <c r="E806" s="2588"/>
      <c r="F806" s="2589"/>
      <c r="G806" s="196"/>
      <c r="H806" s="196"/>
      <c r="I806" s="184"/>
      <c r="J806" s="184"/>
      <c r="K806" s="184"/>
      <c r="L806" s="184"/>
      <c r="M806" s="184"/>
      <c r="N806" s="184"/>
      <c r="O806" s="184"/>
      <c r="P806" s="184"/>
      <c r="Q806" s="184"/>
      <c r="R806" s="184"/>
      <c r="S806" s="190"/>
      <c r="T806" s="184"/>
      <c r="U806" s="184"/>
      <c r="V806" s="184"/>
      <c r="W806" s="184"/>
      <c r="X806" s="184"/>
      <c r="Y806" s="184"/>
      <c r="Z806" s="184"/>
      <c r="AA806" s="184"/>
      <c r="AB806" s="184"/>
      <c r="AC806" s="184"/>
      <c r="AD806" s="184"/>
      <c r="AE806" s="184"/>
      <c r="AF806" s="184"/>
      <c r="AG806" s="184"/>
      <c r="AH806" s="184"/>
      <c r="AI806" s="184"/>
      <c r="AJ806" s="184"/>
      <c r="AK806" s="184"/>
      <c r="AL806" s="184"/>
      <c r="AM806" s="184"/>
      <c r="AN806" s="184"/>
      <c r="AO806" s="184"/>
    </row>
    <row r="807" spans="1:41">
      <c r="A807" s="191"/>
      <c r="B807" s="197" t="s">
        <v>294</v>
      </c>
      <c r="C807" s="2587"/>
      <c r="D807" s="2588"/>
      <c r="E807" s="2588"/>
      <c r="F807" s="2589"/>
      <c r="G807" s="196"/>
      <c r="H807" s="196"/>
      <c r="I807" s="184"/>
      <c r="J807" s="184"/>
      <c r="K807" s="184"/>
      <c r="L807" s="184"/>
      <c r="M807" s="184"/>
      <c r="N807" s="184"/>
      <c r="O807" s="184"/>
      <c r="P807" s="184"/>
      <c r="Q807" s="184"/>
      <c r="R807" s="184"/>
      <c r="S807" s="190"/>
      <c r="T807" s="184"/>
      <c r="U807" s="184"/>
      <c r="V807" s="184"/>
      <c r="W807" s="184"/>
      <c r="X807" s="184"/>
      <c r="Y807" s="184"/>
      <c r="Z807" s="184"/>
      <c r="AA807" s="184"/>
      <c r="AB807" s="184"/>
      <c r="AC807" s="184"/>
      <c r="AD807" s="184"/>
      <c r="AE807" s="184"/>
      <c r="AF807" s="184"/>
      <c r="AG807" s="184"/>
      <c r="AH807" s="184"/>
      <c r="AI807" s="184"/>
      <c r="AJ807" s="184"/>
      <c r="AK807" s="184"/>
      <c r="AL807" s="184"/>
      <c r="AM807" s="184"/>
      <c r="AN807" s="184"/>
      <c r="AO807" s="184"/>
    </row>
    <row r="808" spans="1:41">
      <c r="A808" s="191"/>
      <c r="B808" s="197" t="s">
        <v>293</v>
      </c>
      <c r="C808" s="2587"/>
      <c r="D808" s="2588"/>
      <c r="E808" s="2588"/>
      <c r="F808" s="2589"/>
      <c r="G808" s="196"/>
      <c r="H808" s="196"/>
      <c r="I808" s="184"/>
      <c r="J808" s="184"/>
      <c r="K808" s="184"/>
      <c r="L808" s="184"/>
      <c r="M808" s="184"/>
      <c r="N808" s="184"/>
      <c r="O808" s="184"/>
      <c r="P808" s="184"/>
      <c r="Q808" s="184"/>
      <c r="R808" s="184"/>
      <c r="S808" s="190"/>
      <c r="T808" s="184"/>
      <c r="U808" s="184"/>
      <c r="V808" s="184"/>
      <c r="W808" s="184"/>
      <c r="X808" s="184"/>
      <c r="Y808" s="184"/>
      <c r="Z808" s="184"/>
      <c r="AA808" s="184"/>
      <c r="AB808" s="184"/>
      <c r="AC808" s="184"/>
      <c r="AD808" s="184"/>
      <c r="AE808" s="184"/>
      <c r="AF808" s="184"/>
      <c r="AG808" s="184"/>
      <c r="AH808" s="184"/>
      <c r="AI808" s="184"/>
      <c r="AJ808" s="184"/>
      <c r="AK808" s="184"/>
      <c r="AL808" s="184"/>
      <c r="AM808" s="184"/>
      <c r="AN808" s="184"/>
      <c r="AO808" s="184"/>
    </row>
    <row r="809" spans="1:41">
      <c r="A809" s="191"/>
      <c r="B809" s="197" t="s">
        <v>292</v>
      </c>
      <c r="C809" s="2587"/>
      <c r="D809" s="2588"/>
      <c r="E809" s="2588"/>
      <c r="F809" s="2589"/>
      <c r="G809" s="196"/>
      <c r="H809" s="196"/>
      <c r="I809" s="184"/>
      <c r="J809" s="184"/>
      <c r="K809" s="184"/>
      <c r="L809" s="184"/>
      <c r="M809" s="184"/>
      <c r="N809" s="184"/>
      <c r="O809" s="184"/>
      <c r="P809" s="184"/>
      <c r="Q809" s="184"/>
      <c r="R809" s="184"/>
      <c r="S809" s="190"/>
      <c r="T809" s="184"/>
      <c r="U809" s="184"/>
      <c r="V809" s="184"/>
      <c r="W809" s="184"/>
      <c r="X809" s="184"/>
      <c r="Y809" s="184"/>
      <c r="Z809" s="184"/>
      <c r="AA809" s="184"/>
      <c r="AB809" s="184"/>
      <c r="AC809" s="184"/>
      <c r="AD809" s="184"/>
      <c r="AE809" s="184"/>
      <c r="AF809" s="184"/>
      <c r="AG809" s="184"/>
      <c r="AH809" s="184"/>
      <c r="AI809" s="184"/>
      <c r="AJ809" s="184"/>
      <c r="AK809" s="184"/>
      <c r="AL809" s="184"/>
      <c r="AM809" s="184"/>
      <c r="AN809" s="184"/>
      <c r="AO809" s="184"/>
    </row>
    <row r="810" spans="1:41">
      <c r="A810" s="191"/>
      <c r="B810" s="197" t="s">
        <v>291</v>
      </c>
      <c r="C810" s="2587"/>
      <c r="D810" s="2588"/>
      <c r="E810" s="2588"/>
      <c r="F810" s="2589"/>
      <c r="G810" s="196"/>
      <c r="H810" s="196"/>
      <c r="I810" s="184"/>
      <c r="J810" s="184"/>
      <c r="K810" s="184"/>
      <c r="L810" s="184"/>
      <c r="M810" s="184"/>
      <c r="N810" s="184"/>
      <c r="O810" s="184"/>
      <c r="P810" s="184"/>
      <c r="Q810" s="184"/>
      <c r="R810" s="184"/>
      <c r="S810" s="190"/>
      <c r="T810" s="184"/>
      <c r="U810" s="184"/>
      <c r="V810" s="184"/>
      <c r="W810" s="184"/>
      <c r="X810" s="184"/>
      <c r="Y810" s="184"/>
      <c r="Z810" s="184"/>
      <c r="AA810" s="184"/>
      <c r="AB810" s="184"/>
      <c r="AC810" s="184"/>
      <c r="AD810" s="184"/>
      <c r="AE810" s="184"/>
      <c r="AF810" s="184"/>
      <c r="AG810" s="184"/>
      <c r="AH810" s="184"/>
      <c r="AI810" s="184"/>
      <c r="AJ810" s="184"/>
      <c r="AK810" s="184"/>
      <c r="AL810" s="184"/>
      <c r="AM810" s="184"/>
      <c r="AN810" s="184"/>
      <c r="AO810" s="184"/>
    </row>
    <row r="811" spans="1:41">
      <c r="A811" s="191"/>
      <c r="B811" s="197" t="s">
        <v>290</v>
      </c>
      <c r="C811" s="2587"/>
      <c r="D811" s="2588"/>
      <c r="E811" s="2588"/>
      <c r="F811" s="2589"/>
      <c r="G811" s="196"/>
      <c r="H811" s="196"/>
      <c r="I811" s="184"/>
      <c r="J811" s="184"/>
      <c r="K811" s="184"/>
      <c r="L811" s="184"/>
      <c r="M811" s="184"/>
      <c r="N811" s="184"/>
      <c r="O811" s="184"/>
      <c r="P811" s="184"/>
      <c r="Q811" s="184"/>
      <c r="R811" s="184"/>
      <c r="S811" s="190"/>
      <c r="T811" s="184"/>
      <c r="U811" s="184"/>
      <c r="V811" s="184"/>
      <c r="W811" s="184"/>
      <c r="X811" s="184"/>
      <c r="Y811" s="184"/>
      <c r="Z811" s="184"/>
      <c r="AA811" s="184"/>
      <c r="AB811" s="184"/>
      <c r="AC811" s="184"/>
      <c r="AD811" s="184"/>
      <c r="AE811" s="184"/>
      <c r="AF811" s="184"/>
      <c r="AG811" s="184"/>
      <c r="AH811" s="184"/>
      <c r="AI811" s="184"/>
      <c r="AJ811" s="184"/>
      <c r="AK811" s="184"/>
      <c r="AL811" s="184"/>
      <c r="AM811" s="184"/>
      <c r="AN811" s="184"/>
      <c r="AO811" s="184"/>
    </row>
    <row r="812" spans="1:41">
      <c r="A812" s="191"/>
      <c r="B812" s="197" t="s">
        <v>289</v>
      </c>
      <c r="C812" s="2587"/>
      <c r="D812" s="2588"/>
      <c r="E812" s="2588"/>
      <c r="F812" s="2589"/>
      <c r="G812" s="196"/>
      <c r="H812" s="196"/>
      <c r="I812" s="184"/>
      <c r="J812" s="184"/>
      <c r="K812" s="184"/>
      <c r="L812" s="184"/>
      <c r="M812" s="184"/>
      <c r="N812" s="184"/>
      <c r="O812" s="184"/>
      <c r="P812" s="184"/>
      <c r="Q812" s="184"/>
      <c r="R812" s="184"/>
      <c r="S812" s="190"/>
      <c r="T812" s="184"/>
      <c r="U812" s="184"/>
      <c r="V812" s="184"/>
      <c r="W812" s="184"/>
      <c r="X812" s="184"/>
      <c r="Y812" s="184"/>
      <c r="Z812" s="184"/>
      <c r="AA812" s="184"/>
      <c r="AB812" s="184"/>
      <c r="AC812" s="184"/>
      <c r="AD812" s="184"/>
      <c r="AE812" s="184"/>
      <c r="AF812" s="184"/>
      <c r="AG812" s="184"/>
      <c r="AH812" s="184"/>
      <c r="AI812" s="184"/>
      <c r="AJ812" s="184"/>
      <c r="AK812" s="184"/>
      <c r="AL812" s="184"/>
      <c r="AM812" s="184"/>
      <c r="AN812" s="184"/>
      <c r="AO812" s="184"/>
    </row>
    <row r="813" spans="1:41">
      <c r="A813" s="191"/>
      <c r="B813" s="197" t="s">
        <v>288</v>
      </c>
      <c r="C813" s="2587"/>
      <c r="D813" s="2588"/>
      <c r="E813" s="2588"/>
      <c r="F813" s="2589"/>
      <c r="G813" s="196"/>
      <c r="H813" s="196"/>
      <c r="I813" s="184"/>
      <c r="J813" s="184"/>
      <c r="K813" s="184"/>
      <c r="L813" s="184"/>
      <c r="M813" s="184"/>
      <c r="N813" s="184"/>
      <c r="O813" s="184"/>
      <c r="P813" s="184"/>
      <c r="Q813" s="184"/>
      <c r="R813" s="184"/>
      <c r="S813" s="190"/>
      <c r="T813" s="184"/>
      <c r="U813" s="184"/>
      <c r="V813" s="184"/>
      <c r="W813" s="184"/>
      <c r="X813" s="184"/>
      <c r="Y813" s="184"/>
      <c r="Z813" s="184"/>
      <c r="AA813" s="184"/>
      <c r="AB813" s="184"/>
      <c r="AC813" s="184"/>
      <c r="AD813" s="184"/>
      <c r="AE813" s="184"/>
      <c r="AF813" s="184"/>
      <c r="AG813" s="184"/>
      <c r="AH813" s="184"/>
      <c r="AI813" s="184"/>
      <c r="AJ813" s="184"/>
      <c r="AK813" s="184"/>
      <c r="AL813" s="184"/>
      <c r="AM813" s="184"/>
      <c r="AN813" s="184"/>
      <c r="AO813" s="184"/>
    </row>
    <row r="814" spans="1:41">
      <c r="A814" s="191"/>
      <c r="B814" s="197" t="s">
        <v>287</v>
      </c>
      <c r="C814" s="2587"/>
      <c r="D814" s="2588"/>
      <c r="E814" s="2588"/>
      <c r="F814" s="2589"/>
      <c r="G814" s="196"/>
      <c r="H814" s="196"/>
      <c r="I814" s="184"/>
      <c r="J814" s="184"/>
      <c r="K814" s="184"/>
      <c r="L814" s="184"/>
      <c r="M814" s="184"/>
      <c r="N814" s="184"/>
      <c r="O814" s="184"/>
      <c r="P814" s="184"/>
      <c r="Q814" s="184"/>
      <c r="R814" s="184"/>
      <c r="S814" s="190"/>
      <c r="T814" s="184"/>
      <c r="U814" s="184"/>
      <c r="V814" s="184"/>
      <c r="W814" s="184"/>
      <c r="X814" s="184"/>
      <c r="Y814" s="184"/>
      <c r="Z814" s="184"/>
      <c r="AA814" s="184"/>
      <c r="AB814" s="184"/>
      <c r="AC814" s="184"/>
      <c r="AD814" s="184"/>
      <c r="AE814" s="184"/>
      <c r="AF814" s="184"/>
      <c r="AG814" s="184"/>
      <c r="AH814" s="184"/>
      <c r="AI814" s="184"/>
      <c r="AJ814" s="184"/>
      <c r="AK814" s="184"/>
      <c r="AL814" s="184"/>
      <c r="AM814" s="184"/>
      <c r="AN814" s="184"/>
      <c r="AO814" s="184"/>
    </row>
    <row r="815" spans="1:41">
      <c r="A815" s="191"/>
      <c r="B815" s="197" t="s">
        <v>286</v>
      </c>
      <c r="C815" s="2587"/>
      <c r="D815" s="2588"/>
      <c r="E815" s="2588"/>
      <c r="F815" s="2589"/>
      <c r="G815" s="196"/>
      <c r="H815" s="196"/>
      <c r="I815" s="184"/>
      <c r="J815" s="184"/>
      <c r="K815" s="184"/>
      <c r="L815" s="184"/>
      <c r="M815" s="184"/>
      <c r="N815" s="184"/>
      <c r="O815" s="184"/>
      <c r="P815" s="184"/>
      <c r="Q815" s="184"/>
      <c r="R815" s="184"/>
      <c r="S815" s="190"/>
      <c r="T815" s="184"/>
      <c r="U815" s="184"/>
      <c r="V815" s="184"/>
      <c r="W815" s="184"/>
      <c r="X815" s="184"/>
      <c r="Y815" s="184"/>
      <c r="Z815" s="184"/>
      <c r="AA815" s="184"/>
      <c r="AB815" s="184"/>
      <c r="AC815" s="184"/>
      <c r="AD815" s="184"/>
      <c r="AE815" s="184"/>
      <c r="AF815" s="184"/>
      <c r="AG815" s="184"/>
      <c r="AH815" s="184"/>
      <c r="AI815" s="184"/>
      <c r="AJ815" s="184"/>
      <c r="AK815" s="184"/>
      <c r="AL815" s="184"/>
      <c r="AM815" s="184"/>
      <c r="AN815" s="184"/>
      <c r="AO815" s="184"/>
    </row>
    <row r="816" spans="1:41">
      <c r="A816" s="191"/>
      <c r="B816" s="197" t="s">
        <v>285</v>
      </c>
      <c r="C816" s="200"/>
      <c r="D816" s="199"/>
      <c r="E816" s="199"/>
      <c r="F816" s="198"/>
      <c r="G816" s="196"/>
      <c r="H816" s="196"/>
      <c r="I816" s="184"/>
      <c r="J816" s="184"/>
      <c r="K816" s="184"/>
      <c r="L816" s="184"/>
      <c r="M816" s="184"/>
      <c r="N816" s="184"/>
      <c r="O816" s="184"/>
      <c r="P816" s="184"/>
      <c r="Q816" s="184"/>
      <c r="R816" s="184"/>
      <c r="S816" s="190"/>
      <c r="T816" s="184"/>
      <c r="U816" s="184"/>
      <c r="V816" s="184"/>
      <c r="W816" s="184"/>
      <c r="X816" s="184"/>
      <c r="Y816" s="184"/>
      <c r="Z816" s="184"/>
      <c r="AA816" s="184"/>
      <c r="AB816" s="184"/>
      <c r="AC816" s="184"/>
      <c r="AD816" s="184"/>
      <c r="AE816" s="184"/>
      <c r="AF816" s="184"/>
      <c r="AG816" s="184"/>
      <c r="AH816" s="184"/>
      <c r="AI816" s="184"/>
      <c r="AJ816" s="184"/>
      <c r="AK816" s="184"/>
      <c r="AL816" s="184"/>
      <c r="AM816" s="184"/>
      <c r="AN816" s="184"/>
      <c r="AO816" s="184"/>
    </row>
    <row r="817" spans="1:41">
      <c r="A817" s="191"/>
      <c r="B817" s="197" t="s">
        <v>284</v>
      </c>
      <c r="C817" s="200"/>
      <c r="D817" s="199"/>
      <c r="E817" s="199"/>
      <c r="F817" s="198"/>
      <c r="G817" s="196"/>
      <c r="H817" s="196"/>
      <c r="I817" s="184"/>
      <c r="J817" s="184"/>
      <c r="K817" s="184"/>
      <c r="L817" s="184"/>
      <c r="M817" s="184"/>
      <c r="N817" s="184"/>
      <c r="O817" s="184"/>
      <c r="P817" s="184"/>
      <c r="Q817" s="184"/>
      <c r="R817" s="184"/>
      <c r="S817" s="190"/>
      <c r="T817" s="184"/>
      <c r="U817" s="184"/>
      <c r="V817" s="184"/>
      <c r="W817" s="184"/>
      <c r="X817" s="184"/>
      <c r="Y817" s="184"/>
      <c r="Z817" s="184"/>
      <c r="AA817" s="184"/>
      <c r="AB817" s="184"/>
      <c r="AC817" s="184"/>
      <c r="AD817" s="184"/>
      <c r="AE817" s="184"/>
      <c r="AF817" s="184"/>
      <c r="AG817" s="184"/>
      <c r="AH817" s="184"/>
      <c r="AI817" s="184"/>
      <c r="AJ817" s="184"/>
      <c r="AK817" s="184"/>
      <c r="AL817" s="184"/>
      <c r="AM817" s="184"/>
      <c r="AN817" s="184"/>
      <c r="AO817" s="184"/>
    </row>
    <row r="818" spans="1:41">
      <c r="A818" s="191"/>
      <c r="B818" s="197" t="s">
        <v>283</v>
      </c>
      <c r="C818" s="200"/>
      <c r="D818" s="199"/>
      <c r="E818" s="199"/>
      <c r="F818" s="198"/>
      <c r="G818" s="196"/>
      <c r="H818" s="196"/>
      <c r="I818" s="184"/>
      <c r="J818" s="184"/>
      <c r="K818" s="184"/>
      <c r="L818" s="184"/>
      <c r="M818" s="184"/>
      <c r="N818" s="184"/>
      <c r="O818" s="184"/>
      <c r="P818" s="184"/>
      <c r="Q818" s="184"/>
      <c r="R818" s="184"/>
      <c r="S818" s="190"/>
      <c r="T818" s="184"/>
      <c r="U818" s="184"/>
      <c r="V818" s="184"/>
      <c r="W818" s="184"/>
      <c r="X818" s="184"/>
      <c r="Y818" s="184"/>
      <c r="Z818" s="184"/>
      <c r="AA818" s="184"/>
      <c r="AB818" s="184"/>
      <c r="AC818" s="184"/>
      <c r="AD818" s="184"/>
      <c r="AE818" s="184"/>
      <c r="AF818" s="184"/>
      <c r="AG818" s="184"/>
      <c r="AH818" s="184"/>
      <c r="AI818" s="184"/>
      <c r="AJ818" s="184"/>
      <c r="AK818" s="184"/>
      <c r="AL818" s="184"/>
      <c r="AM818" s="184"/>
      <c r="AN818" s="184"/>
      <c r="AO818" s="184"/>
    </row>
    <row r="819" spans="1:41">
      <c r="A819" s="191"/>
      <c r="B819" s="197" t="s">
        <v>282</v>
      </c>
      <c r="C819" s="200"/>
      <c r="D819" s="199"/>
      <c r="E819" s="199"/>
      <c r="F819" s="198"/>
      <c r="G819" s="196"/>
      <c r="H819" s="196"/>
      <c r="I819" s="184"/>
      <c r="J819" s="184"/>
      <c r="K819" s="184"/>
      <c r="L819" s="184"/>
      <c r="M819" s="184"/>
      <c r="N819" s="184"/>
      <c r="O819" s="184"/>
      <c r="P819" s="184"/>
      <c r="Q819" s="184"/>
      <c r="R819" s="184"/>
      <c r="S819" s="190"/>
      <c r="T819" s="184"/>
      <c r="U819" s="184"/>
      <c r="V819" s="184"/>
      <c r="W819" s="184"/>
      <c r="X819" s="184"/>
      <c r="Y819" s="184"/>
      <c r="Z819" s="184"/>
      <c r="AA819" s="184"/>
      <c r="AB819" s="184"/>
      <c r="AC819" s="184"/>
      <c r="AD819" s="184"/>
      <c r="AE819" s="184"/>
      <c r="AF819" s="184"/>
      <c r="AG819" s="184"/>
      <c r="AH819" s="184"/>
      <c r="AI819" s="184"/>
      <c r="AJ819" s="184"/>
      <c r="AK819" s="184"/>
      <c r="AL819" s="184"/>
      <c r="AM819" s="184"/>
      <c r="AN819" s="184"/>
      <c r="AO819" s="184"/>
    </row>
    <row r="820" spans="1:41">
      <c r="A820" s="191"/>
      <c r="B820" s="197" t="s">
        <v>281</v>
      </c>
      <c r="C820" s="200"/>
      <c r="D820" s="199"/>
      <c r="E820" s="199"/>
      <c r="F820" s="198"/>
      <c r="G820" s="196"/>
      <c r="H820" s="196"/>
      <c r="I820" s="184"/>
      <c r="J820" s="184"/>
      <c r="K820" s="184"/>
      <c r="L820" s="184"/>
      <c r="M820" s="184"/>
      <c r="N820" s="184"/>
      <c r="O820" s="184"/>
      <c r="P820" s="184"/>
      <c r="Q820" s="184"/>
      <c r="R820" s="184"/>
      <c r="S820" s="190"/>
      <c r="T820" s="184"/>
      <c r="U820" s="184"/>
      <c r="V820" s="184"/>
      <c r="W820" s="184"/>
      <c r="X820" s="184"/>
      <c r="Y820" s="184"/>
      <c r="Z820" s="184"/>
      <c r="AA820" s="184"/>
      <c r="AB820" s="184"/>
      <c r="AC820" s="184"/>
      <c r="AD820" s="184"/>
      <c r="AE820" s="184"/>
      <c r="AF820" s="184"/>
      <c r="AG820" s="184"/>
      <c r="AH820" s="184"/>
      <c r="AI820" s="184"/>
      <c r="AJ820" s="184"/>
      <c r="AK820" s="184"/>
      <c r="AL820" s="184"/>
      <c r="AM820" s="184"/>
      <c r="AN820" s="184"/>
      <c r="AO820" s="184"/>
    </row>
    <row r="821" spans="1:41">
      <c r="A821" s="191"/>
      <c r="B821" s="197" t="s">
        <v>280</v>
      </c>
      <c r="C821" s="200"/>
      <c r="D821" s="199"/>
      <c r="E821" s="199"/>
      <c r="F821" s="198"/>
      <c r="G821" s="196"/>
      <c r="H821" s="196"/>
      <c r="I821" s="184"/>
      <c r="J821" s="184"/>
      <c r="K821" s="184"/>
      <c r="L821" s="184"/>
      <c r="M821" s="184"/>
      <c r="N821" s="184"/>
      <c r="O821" s="184"/>
      <c r="P821" s="184"/>
      <c r="Q821" s="184"/>
      <c r="R821" s="184"/>
      <c r="S821" s="190"/>
      <c r="T821" s="184"/>
      <c r="U821" s="184"/>
      <c r="V821" s="184"/>
      <c r="W821" s="184"/>
      <c r="X821" s="184"/>
      <c r="Y821" s="184"/>
      <c r="Z821" s="184"/>
      <c r="AA821" s="184"/>
      <c r="AB821" s="184"/>
      <c r="AC821" s="184"/>
      <c r="AD821" s="184"/>
      <c r="AE821" s="184"/>
      <c r="AF821" s="184"/>
      <c r="AG821" s="184"/>
      <c r="AH821" s="184"/>
      <c r="AI821" s="184"/>
      <c r="AJ821" s="184"/>
      <c r="AK821" s="184"/>
      <c r="AL821" s="184"/>
      <c r="AM821" s="184"/>
      <c r="AN821" s="184"/>
      <c r="AO821" s="184"/>
    </row>
    <row r="822" spans="1:41">
      <c r="A822" s="191"/>
      <c r="B822" s="197" t="s">
        <v>279</v>
      </c>
      <c r="C822" s="200"/>
      <c r="D822" s="199"/>
      <c r="E822" s="199"/>
      <c r="F822" s="198"/>
      <c r="G822" s="196"/>
      <c r="H822" s="196"/>
      <c r="I822" s="184"/>
      <c r="J822" s="184"/>
      <c r="K822" s="184"/>
      <c r="L822" s="184"/>
      <c r="M822" s="184"/>
      <c r="N822" s="184"/>
      <c r="O822" s="184"/>
      <c r="P822" s="184"/>
      <c r="Q822" s="184"/>
      <c r="R822" s="184"/>
      <c r="S822" s="190"/>
      <c r="T822" s="184"/>
      <c r="U822" s="184"/>
      <c r="V822" s="184"/>
      <c r="W822" s="184"/>
      <c r="X822" s="184"/>
      <c r="Y822" s="184"/>
      <c r="Z822" s="184"/>
      <c r="AA822" s="184"/>
      <c r="AB822" s="184"/>
      <c r="AC822" s="184"/>
      <c r="AD822" s="184"/>
      <c r="AE822" s="184"/>
      <c r="AF822" s="184"/>
      <c r="AG822" s="184"/>
      <c r="AH822" s="184"/>
      <c r="AI822" s="184"/>
      <c r="AJ822" s="184"/>
      <c r="AK822" s="184"/>
      <c r="AL822" s="184"/>
      <c r="AM822" s="184"/>
      <c r="AN822" s="184"/>
      <c r="AO822" s="184"/>
    </row>
    <row r="823" spans="1:41">
      <c r="A823" s="191"/>
      <c r="B823" s="197" t="s">
        <v>278</v>
      </c>
      <c r="C823" s="200"/>
      <c r="D823" s="199"/>
      <c r="E823" s="199"/>
      <c r="F823" s="198"/>
      <c r="G823" s="196"/>
      <c r="H823" s="196"/>
      <c r="I823" s="184"/>
      <c r="J823" s="184"/>
      <c r="K823" s="184"/>
      <c r="L823" s="184"/>
      <c r="M823" s="184"/>
      <c r="N823" s="184"/>
      <c r="O823" s="184"/>
      <c r="P823" s="184"/>
      <c r="Q823" s="184"/>
      <c r="R823" s="184"/>
      <c r="S823" s="190"/>
      <c r="T823" s="184"/>
      <c r="U823" s="184"/>
      <c r="V823" s="184"/>
      <c r="W823" s="184"/>
      <c r="X823" s="184"/>
      <c r="Y823" s="184"/>
      <c r="Z823" s="184"/>
      <c r="AA823" s="184"/>
      <c r="AB823" s="184"/>
      <c r="AC823" s="184"/>
      <c r="AD823" s="184"/>
      <c r="AE823" s="184"/>
      <c r="AF823" s="184"/>
      <c r="AG823" s="184"/>
      <c r="AH823" s="184"/>
      <c r="AI823" s="184"/>
      <c r="AJ823" s="184"/>
      <c r="AK823" s="184"/>
      <c r="AL823" s="184"/>
      <c r="AM823" s="184"/>
      <c r="AN823" s="184"/>
      <c r="AO823" s="184"/>
    </row>
    <row r="824" spans="1:41">
      <c r="A824" s="191"/>
      <c r="B824" s="197" t="s">
        <v>277</v>
      </c>
      <c r="C824" s="200"/>
      <c r="D824" s="199"/>
      <c r="E824" s="199"/>
      <c r="F824" s="198"/>
      <c r="G824" s="196"/>
      <c r="H824" s="196"/>
      <c r="I824" s="184"/>
      <c r="J824" s="184"/>
      <c r="K824" s="184"/>
      <c r="L824" s="184"/>
      <c r="M824" s="184"/>
      <c r="N824" s="184"/>
      <c r="O824" s="184"/>
      <c r="P824" s="184"/>
      <c r="Q824" s="184"/>
      <c r="R824" s="184"/>
      <c r="S824" s="190"/>
      <c r="T824" s="184"/>
      <c r="U824" s="184"/>
      <c r="V824" s="184"/>
      <c r="W824" s="184"/>
      <c r="X824" s="184"/>
      <c r="Y824" s="184"/>
      <c r="Z824" s="184"/>
      <c r="AA824" s="184"/>
      <c r="AB824" s="184"/>
      <c r="AC824" s="184"/>
      <c r="AD824" s="184"/>
      <c r="AE824" s="184"/>
      <c r="AF824" s="184"/>
      <c r="AG824" s="184"/>
      <c r="AH824" s="184"/>
      <c r="AI824" s="184"/>
      <c r="AJ824" s="184"/>
      <c r="AK824" s="184"/>
      <c r="AL824" s="184"/>
      <c r="AM824" s="184"/>
      <c r="AN824" s="184"/>
      <c r="AO824" s="184"/>
    </row>
    <row r="825" spans="1:41">
      <c r="A825" s="191"/>
      <c r="B825" s="197" t="s">
        <v>276</v>
      </c>
      <c r="C825" s="200"/>
      <c r="D825" s="199"/>
      <c r="E825" s="199"/>
      <c r="F825" s="198"/>
      <c r="G825" s="196"/>
      <c r="H825" s="196"/>
      <c r="I825" s="184"/>
      <c r="J825" s="184"/>
      <c r="K825" s="184"/>
      <c r="L825" s="184"/>
      <c r="M825" s="184"/>
      <c r="N825" s="184"/>
      <c r="O825" s="184"/>
      <c r="P825" s="184"/>
      <c r="Q825" s="184"/>
      <c r="R825" s="184"/>
      <c r="S825" s="190"/>
      <c r="T825" s="184"/>
      <c r="U825" s="184"/>
      <c r="V825" s="184"/>
      <c r="W825" s="184"/>
      <c r="X825" s="184"/>
      <c r="Y825" s="184"/>
      <c r="Z825" s="184"/>
      <c r="AA825" s="184"/>
      <c r="AB825" s="184"/>
      <c r="AC825" s="184"/>
      <c r="AD825" s="184"/>
      <c r="AE825" s="184"/>
      <c r="AF825" s="184"/>
      <c r="AG825" s="184"/>
      <c r="AH825" s="184"/>
      <c r="AI825" s="184"/>
      <c r="AJ825" s="184"/>
      <c r="AK825" s="184"/>
      <c r="AL825" s="184"/>
      <c r="AM825" s="184"/>
      <c r="AN825" s="184"/>
      <c r="AO825" s="184"/>
    </row>
    <row r="826" spans="1:41">
      <c r="A826" s="191"/>
      <c r="B826" s="197" t="s">
        <v>275</v>
      </c>
      <c r="C826" s="200"/>
      <c r="D826" s="199"/>
      <c r="E826" s="199"/>
      <c r="F826" s="198"/>
      <c r="G826" s="196"/>
      <c r="H826" s="196"/>
      <c r="I826" s="184"/>
      <c r="J826" s="184"/>
      <c r="K826" s="184"/>
      <c r="L826" s="184"/>
      <c r="M826" s="184"/>
      <c r="N826" s="184"/>
      <c r="O826" s="184"/>
      <c r="P826" s="184"/>
      <c r="Q826" s="184"/>
      <c r="R826" s="184"/>
      <c r="S826" s="190"/>
      <c r="T826" s="184"/>
      <c r="U826" s="184"/>
      <c r="V826" s="184"/>
      <c r="W826" s="184"/>
      <c r="X826" s="184"/>
      <c r="Y826" s="184"/>
      <c r="Z826" s="184"/>
      <c r="AA826" s="184"/>
      <c r="AB826" s="184"/>
      <c r="AC826" s="184"/>
      <c r="AD826" s="184"/>
      <c r="AE826" s="184"/>
      <c r="AF826" s="184"/>
      <c r="AG826" s="184"/>
      <c r="AH826" s="184"/>
      <c r="AI826" s="184"/>
      <c r="AJ826" s="184"/>
      <c r="AK826" s="184"/>
      <c r="AL826" s="184"/>
      <c r="AM826" s="184"/>
      <c r="AN826" s="184"/>
      <c r="AO826" s="184"/>
    </row>
    <row r="827" spans="1:41">
      <c r="A827" s="191"/>
      <c r="B827" s="197" t="s">
        <v>274</v>
      </c>
      <c r="C827" s="200"/>
      <c r="D827" s="199"/>
      <c r="E827" s="199"/>
      <c r="F827" s="198"/>
      <c r="G827" s="196"/>
      <c r="H827" s="196"/>
      <c r="I827" s="184"/>
      <c r="J827" s="184"/>
      <c r="K827" s="184"/>
      <c r="L827" s="184"/>
      <c r="M827" s="184"/>
      <c r="N827" s="184"/>
      <c r="O827" s="184"/>
      <c r="P827" s="184"/>
      <c r="Q827" s="184"/>
      <c r="R827" s="184"/>
      <c r="S827" s="190"/>
      <c r="T827" s="184"/>
      <c r="U827" s="184"/>
      <c r="V827" s="184"/>
      <c r="W827" s="184"/>
      <c r="X827" s="184"/>
      <c r="Y827" s="184"/>
      <c r="Z827" s="184"/>
      <c r="AA827" s="184"/>
      <c r="AB827" s="184"/>
      <c r="AC827" s="184"/>
      <c r="AD827" s="184"/>
      <c r="AE827" s="184"/>
      <c r="AF827" s="184"/>
      <c r="AG827" s="184"/>
      <c r="AH827" s="184"/>
      <c r="AI827" s="184"/>
      <c r="AJ827" s="184"/>
      <c r="AK827" s="184"/>
      <c r="AL827" s="184"/>
      <c r="AM827" s="184"/>
      <c r="AN827" s="184"/>
      <c r="AO827" s="184"/>
    </row>
    <row r="828" spans="1:41">
      <c r="A828" s="191"/>
      <c r="B828" s="197" t="s">
        <v>273</v>
      </c>
      <c r="C828" s="200"/>
      <c r="D828" s="199"/>
      <c r="E828" s="199"/>
      <c r="F828" s="198"/>
      <c r="G828" s="196"/>
      <c r="H828" s="196"/>
      <c r="I828" s="184"/>
      <c r="J828" s="184"/>
      <c r="K828" s="184"/>
      <c r="L828" s="184"/>
      <c r="M828" s="184"/>
      <c r="N828" s="184"/>
      <c r="O828" s="184"/>
      <c r="P828" s="184"/>
      <c r="Q828" s="184"/>
      <c r="R828" s="184"/>
      <c r="S828" s="190"/>
      <c r="T828" s="184"/>
      <c r="U828" s="184"/>
      <c r="V828" s="184"/>
      <c r="W828" s="184"/>
      <c r="X828" s="184"/>
      <c r="Y828" s="184"/>
      <c r="Z828" s="184"/>
      <c r="AA828" s="184"/>
      <c r="AB828" s="184"/>
      <c r="AC828" s="184"/>
      <c r="AD828" s="184"/>
      <c r="AE828" s="184"/>
      <c r="AF828" s="184"/>
      <c r="AG828" s="184"/>
      <c r="AH828" s="184"/>
      <c r="AI828" s="184"/>
      <c r="AJ828" s="184"/>
      <c r="AK828" s="184"/>
      <c r="AL828" s="184"/>
      <c r="AM828" s="184"/>
      <c r="AN828" s="184"/>
      <c r="AO828" s="184"/>
    </row>
    <row r="829" spans="1:41">
      <c r="A829" s="191"/>
      <c r="B829" s="197" t="s">
        <v>272</v>
      </c>
      <c r="C829" s="200"/>
      <c r="D829" s="199"/>
      <c r="E829" s="199"/>
      <c r="F829" s="198"/>
      <c r="G829" s="196"/>
      <c r="H829" s="196"/>
      <c r="I829" s="184"/>
      <c r="J829" s="184"/>
      <c r="K829" s="184"/>
      <c r="L829" s="184"/>
      <c r="M829" s="184"/>
      <c r="N829" s="184"/>
      <c r="O829" s="184"/>
      <c r="P829" s="184"/>
      <c r="Q829" s="184"/>
      <c r="R829" s="184"/>
      <c r="S829" s="190"/>
      <c r="T829" s="184"/>
      <c r="U829" s="184"/>
      <c r="V829" s="184"/>
      <c r="W829" s="184"/>
      <c r="X829" s="184"/>
      <c r="Y829" s="184"/>
      <c r="Z829" s="184"/>
      <c r="AA829" s="184"/>
      <c r="AB829" s="184"/>
      <c r="AC829" s="184"/>
      <c r="AD829" s="184"/>
      <c r="AE829" s="184"/>
      <c r="AF829" s="184"/>
      <c r="AG829" s="184"/>
      <c r="AH829" s="184"/>
      <c r="AI829" s="184"/>
      <c r="AJ829" s="184"/>
      <c r="AK829" s="184"/>
      <c r="AL829" s="184"/>
      <c r="AM829" s="184"/>
      <c r="AN829" s="184"/>
      <c r="AO829" s="184"/>
    </row>
    <row r="830" spans="1:41">
      <c r="A830" s="191"/>
      <c r="B830" s="197" t="s">
        <v>271</v>
      </c>
      <c r="C830" s="200"/>
      <c r="D830" s="199"/>
      <c r="E830" s="199"/>
      <c r="F830" s="198"/>
      <c r="G830" s="196"/>
      <c r="H830" s="196"/>
      <c r="I830" s="184"/>
      <c r="J830" s="184"/>
      <c r="K830" s="184"/>
      <c r="L830" s="184"/>
      <c r="M830" s="184"/>
      <c r="N830" s="184"/>
      <c r="O830" s="184"/>
      <c r="P830" s="184"/>
      <c r="Q830" s="184"/>
      <c r="R830" s="184"/>
      <c r="S830" s="190"/>
      <c r="T830" s="184"/>
      <c r="U830" s="184"/>
      <c r="V830" s="184"/>
      <c r="W830" s="184"/>
      <c r="X830" s="184"/>
      <c r="Y830" s="184"/>
      <c r="Z830" s="184"/>
      <c r="AA830" s="184"/>
      <c r="AB830" s="184"/>
      <c r="AC830" s="184"/>
      <c r="AD830" s="184"/>
      <c r="AE830" s="184"/>
      <c r="AF830" s="184"/>
      <c r="AG830" s="184"/>
      <c r="AH830" s="184"/>
      <c r="AI830" s="184"/>
      <c r="AJ830" s="184"/>
      <c r="AK830" s="184"/>
      <c r="AL830" s="184"/>
      <c r="AM830" s="184"/>
      <c r="AN830" s="184"/>
      <c r="AO830" s="184"/>
    </row>
    <row r="831" spans="1:41">
      <c r="A831" s="191"/>
      <c r="B831" s="197" t="s">
        <v>270</v>
      </c>
      <c r="C831" s="200"/>
      <c r="D831" s="199"/>
      <c r="E831" s="199"/>
      <c r="F831" s="198"/>
      <c r="G831" s="196"/>
      <c r="H831" s="196"/>
      <c r="I831" s="184"/>
      <c r="J831" s="184"/>
      <c r="K831" s="184"/>
      <c r="L831" s="184"/>
      <c r="M831" s="184"/>
      <c r="N831" s="184"/>
      <c r="O831" s="184"/>
      <c r="P831" s="184"/>
      <c r="Q831" s="184"/>
      <c r="R831" s="184"/>
      <c r="S831" s="190"/>
      <c r="T831" s="184"/>
      <c r="U831" s="184"/>
      <c r="V831" s="184"/>
      <c r="W831" s="184"/>
      <c r="X831" s="184"/>
      <c r="Y831" s="184"/>
      <c r="Z831" s="184"/>
      <c r="AA831" s="184"/>
      <c r="AB831" s="184"/>
      <c r="AC831" s="184"/>
      <c r="AD831" s="184"/>
      <c r="AE831" s="184"/>
      <c r="AF831" s="184"/>
      <c r="AG831" s="184"/>
      <c r="AH831" s="184"/>
      <c r="AI831" s="184"/>
      <c r="AJ831" s="184"/>
      <c r="AK831" s="184"/>
      <c r="AL831" s="184"/>
      <c r="AM831" s="184"/>
      <c r="AN831" s="184"/>
      <c r="AO831" s="184"/>
    </row>
    <row r="832" spans="1:41">
      <c r="A832" s="191"/>
      <c r="B832" s="197" t="s">
        <v>269</v>
      </c>
      <c r="C832" s="200"/>
      <c r="D832" s="199"/>
      <c r="E832" s="199"/>
      <c r="F832" s="198"/>
      <c r="G832" s="196"/>
      <c r="H832" s="196"/>
      <c r="I832" s="184"/>
      <c r="J832" s="184"/>
      <c r="K832" s="184"/>
      <c r="L832" s="184"/>
      <c r="M832" s="184"/>
      <c r="N832" s="184"/>
      <c r="O832" s="184"/>
      <c r="P832" s="184"/>
      <c r="Q832" s="184"/>
      <c r="R832" s="184"/>
      <c r="S832" s="190"/>
      <c r="T832" s="184"/>
      <c r="U832" s="184"/>
      <c r="V832" s="184"/>
      <c r="W832" s="184"/>
      <c r="X832" s="184"/>
      <c r="Y832" s="184"/>
      <c r="Z832" s="184"/>
      <c r="AA832" s="184"/>
      <c r="AB832" s="184"/>
      <c r="AC832" s="184"/>
      <c r="AD832" s="184"/>
      <c r="AE832" s="184"/>
      <c r="AF832" s="184"/>
      <c r="AG832" s="184"/>
      <c r="AH832" s="184"/>
      <c r="AI832" s="184"/>
      <c r="AJ832" s="184"/>
      <c r="AK832" s="184"/>
      <c r="AL832" s="184"/>
      <c r="AM832" s="184"/>
      <c r="AN832" s="184"/>
      <c r="AO832" s="184"/>
    </row>
    <row r="833" spans="1:41">
      <c r="A833" s="191"/>
      <c r="B833" s="197" t="s">
        <v>268</v>
      </c>
      <c r="C833" s="200"/>
      <c r="D833" s="199"/>
      <c r="E833" s="199"/>
      <c r="F833" s="198"/>
      <c r="G833" s="196"/>
      <c r="H833" s="196"/>
      <c r="I833" s="184"/>
      <c r="J833" s="184"/>
      <c r="K833" s="184"/>
      <c r="L833" s="184"/>
      <c r="M833" s="184"/>
      <c r="N833" s="184"/>
      <c r="O833" s="184"/>
      <c r="P833" s="184"/>
      <c r="Q833" s="184"/>
      <c r="R833" s="184"/>
      <c r="S833" s="190"/>
      <c r="T833" s="184"/>
      <c r="U833" s="184"/>
      <c r="V833" s="184"/>
      <c r="W833" s="184"/>
      <c r="X833" s="184"/>
      <c r="Y833" s="184"/>
      <c r="Z833" s="184"/>
      <c r="AA833" s="184"/>
      <c r="AB833" s="184"/>
      <c r="AC833" s="184"/>
      <c r="AD833" s="184"/>
      <c r="AE833" s="184"/>
      <c r="AF833" s="184"/>
      <c r="AG833" s="184"/>
      <c r="AH833" s="184"/>
      <c r="AI833" s="184"/>
      <c r="AJ833" s="184"/>
      <c r="AK833" s="184"/>
      <c r="AL833" s="184"/>
      <c r="AM833" s="184"/>
      <c r="AN833" s="184"/>
      <c r="AO833" s="184"/>
    </row>
    <row r="834" spans="1:41">
      <c r="A834" s="191"/>
      <c r="B834" s="197" t="s">
        <v>267</v>
      </c>
      <c r="C834" s="200"/>
      <c r="D834" s="199"/>
      <c r="E834" s="199"/>
      <c r="F834" s="198"/>
      <c r="G834" s="196"/>
      <c r="H834" s="196"/>
      <c r="I834" s="184"/>
      <c r="J834" s="184"/>
      <c r="K834" s="184"/>
      <c r="L834" s="184"/>
      <c r="M834" s="184"/>
      <c r="N834" s="184"/>
      <c r="O834" s="184"/>
      <c r="P834" s="184"/>
      <c r="Q834" s="184"/>
      <c r="R834" s="184"/>
      <c r="S834" s="190"/>
      <c r="T834" s="184"/>
      <c r="U834" s="184"/>
      <c r="V834" s="184"/>
      <c r="W834" s="184"/>
      <c r="X834" s="184"/>
      <c r="Y834" s="184"/>
      <c r="Z834" s="184"/>
      <c r="AA834" s="184"/>
      <c r="AB834" s="184"/>
      <c r="AC834" s="184"/>
      <c r="AD834" s="184"/>
      <c r="AE834" s="184"/>
      <c r="AF834" s="184"/>
      <c r="AG834" s="184"/>
      <c r="AH834" s="184"/>
      <c r="AI834" s="184"/>
      <c r="AJ834" s="184"/>
      <c r="AK834" s="184"/>
      <c r="AL834" s="184"/>
      <c r="AM834" s="184"/>
      <c r="AN834" s="184"/>
      <c r="AO834" s="184"/>
    </row>
    <row r="835" spans="1:41">
      <c r="A835" s="191"/>
      <c r="B835" s="197" t="s">
        <v>266</v>
      </c>
      <c r="C835" s="2587"/>
      <c r="D835" s="2588"/>
      <c r="E835" s="2588"/>
      <c r="F835" s="2589"/>
      <c r="G835" s="196"/>
      <c r="H835" s="196"/>
      <c r="I835" s="184"/>
      <c r="J835" s="184"/>
      <c r="K835" s="184"/>
      <c r="L835" s="184"/>
      <c r="M835" s="184"/>
      <c r="N835" s="184"/>
      <c r="O835" s="184"/>
      <c r="P835" s="184"/>
      <c r="Q835" s="184"/>
      <c r="R835" s="184"/>
      <c r="S835" s="190"/>
      <c r="T835" s="184"/>
      <c r="U835" s="184"/>
      <c r="V835" s="184"/>
      <c r="W835" s="184"/>
      <c r="X835" s="184"/>
      <c r="Y835" s="184"/>
      <c r="Z835" s="184"/>
      <c r="AA835" s="184"/>
      <c r="AB835" s="184"/>
      <c r="AC835" s="184"/>
      <c r="AD835" s="184"/>
      <c r="AE835" s="184"/>
      <c r="AF835" s="184"/>
      <c r="AG835" s="184"/>
      <c r="AH835" s="184"/>
      <c r="AI835" s="184"/>
      <c r="AJ835" s="184"/>
      <c r="AK835" s="184"/>
      <c r="AL835" s="184"/>
      <c r="AM835" s="184"/>
      <c r="AN835" s="184"/>
      <c r="AO835" s="184"/>
    </row>
    <row r="836" spans="1:41">
      <c r="A836" s="191"/>
      <c r="B836" s="197" t="s">
        <v>265</v>
      </c>
      <c r="C836" s="2587"/>
      <c r="D836" s="2588"/>
      <c r="E836" s="2588"/>
      <c r="F836" s="2589"/>
      <c r="G836" s="196"/>
      <c r="H836" s="196"/>
      <c r="I836" s="184"/>
      <c r="J836" s="184"/>
      <c r="K836" s="184"/>
      <c r="L836" s="184"/>
      <c r="M836" s="184"/>
      <c r="N836" s="184"/>
      <c r="O836" s="184"/>
      <c r="P836" s="184"/>
      <c r="Q836" s="184"/>
      <c r="R836" s="184"/>
      <c r="S836" s="190"/>
      <c r="T836" s="184"/>
      <c r="U836" s="184"/>
      <c r="V836" s="184"/>
      <c r="W836" s="184"/>
      <c r="X836" s="184"/>
      <c r="Y836" s="184"/>
      <c r="Z836" s="184"/>
      <c r="AA836" s="184"/>
      <c r="AB836" s="184"/>
      <c r="AC836" s="184"/>
      <c r="AD836" s="184"/>
      <c r="AE836" s="184"/>
      <c r="AF836" s="184"/>
      <c r="AG836" s="184"/>
      <c r="AH836" s="184"/>
      <c r="AI836" s="184"/>
      <c r="AJ836" s="184"/>
      <c r="AK836" s="184"/>
      <c r="AL836" s="184"/>
      <c r="AM836" s="184"/>
      <c r="AN836" s="184"/>
      <c r="AO836" s="184"/>
    </row>
    <row r="837" spans="1:41">
      <c r="A837" s="191"/>
      <c r="B837" s="197" t="s">
        <v>264</v>
      </c>
      <c r="C837" s="2587"/>
      <c r="D837" s="2588"/>
      <c r="E837" s="2588"/>
      <c r="F837" s="2589"/>
      <c r="G837" s="196"/>
      <c r="H837" s="196"/>
      <c r="I837" s="184"/>
      <c r="J837" s="184"/>
      <c r="K837" s="184"/>
      <c r="L837" s="184"/>
      <c r="M837" s="184"/>
      <c r="N837" s="184"/>
      <c r="O837" s="184"/>
      <c r="P837" s="184"/>
      <c r="Q837" s="184"/>
      <c r="R837" s="184"/>
      <c r="S837" s="190"/>
      <c r="T837" s="184"/>
      <c r="U837" s="184"/>
      <c r="V837" s="184"/>
      <c r="W837" s="184"/>
      <c r="X837" s="184"/>
      <c r="Y837" s="184"/>
      <c r="Z837" s="184"/>
      <c r="AA837" s="184"/>
      <c r="AB837" s="184"/>
      <c r="AC837" s="184"/>
      <c r="AD837" s="184"/>
      <c r="AE837" s="184"/>
      <c r="AF837" s="184"/>
      <c r="AG837" s="184"/>
      <c r="AH837" s="184"/>
      <c r="AI837" s="184"/>
      <c r="AJ837" s="184"/>
      <c r="AK837" s="184"/>
      <c r="AL837" s="184"/>
      <c r="AM837" s="184"/>
      <c r="AN837" s="184"/>
      <c r="AO837" s="184"/>
    </row>
    <row r="838" spans="1:41">
      <c r="A838" s="191"/>
      <c r="B838" s="197" t="s">
        <v>263</v>
      </c>
      <c r="C838" s="200"/>
      <c r="D838" s="199"/>
      <c r="E838" s="199"/>
      <c r="F838" s="198"/>
      <c r="G838" s="196"/>
      <c r="H838" s="196"/>
      <c r="I838" s="184"/>
      <c r="J838" s="184"/>
      <c r="K838" s="184"/>
      <c r="L838" s="184"/>
      <c r="M838" s="184"/>
      <c r="N838" s="184"/>
      <c r="O838" s="184"/>
      <c r="P838" s="184"/>
      <c r="Q838" s="184"/>
      <c r="R838" s="184"/>
      <c r="S838" s="190"/>
      <c r="T838" s="184"/>
      <c r="U838" s="184"/>
      <c r="V838" s="184"/>
      <c r="W838" s="184"/>
      <c r="X838" s="184"/>
      <c r="Y838" s="184"/>
      <c r="Z838" s="184"/>
      <c r="AA838" s="184"/>
      <c r="AB838" s="184"/>
      <c r="AC838" s="184"/>
      <c r="AD838" s="184"/>
      <c r="AE838" s="184"/>
      <c r="AF838" s="184"/>
      <c r="AG838" s="184"/>
      <c r="AH838" s="184"/>
      <c r="AI838" s="184"/>
      <c r="AJ838" s="184"/>
      <c r="AK838" s="184"/>
      <c r="AL838" s="184"/>
      <c r="AM838" s="184"/>
      <c r="AN838" s="184"/>
      <c r="AO838" s="184"/>
    </row>
    <row r="839" spans="1:41">
      <c r="A839" s="191"/>
      <c r="B839" s="197" t="s">
        <v>262</v>
      </c>
      <c r="C839" s="200"/>
      <c r="D839" s="199"/>
      <c r="E839" s="199"/>
      <c r="F839" s="198"/>
      <c r="G839" s="196"/>
      <c r="H839" s="196"/>
      <c r="I839" s="184"/>
      <c r="J839" s="184"/>
      <c r="K839" s="184"/>
      <c r="L839" s="184"/>
      <c r="M839" s="184"/>
      <c r="N839" s="184"/>
      <c r="O839" s="184"/>
      <c r="P839" s="184"/>
      <c r="Q839" s="184"/>
      <c r="R839" s="184"/>
      <c r="S839" s="190"/>
      <c r="T839" s="184"/>
      <c r="U839" s="184"/>
      <c r="V839" s="184"/>
      <c r="W839" s="184"/>
      <c r="X839" s="184"/>
      <c r="Y839" s="184"/>
      <c r="Z839" s="184"/>
      <c r="AA839" s="184"/>
      <c r="AB839" s="184"/>
      <c r="AC839" s="184"/>
      <c r="AD839" s="184"/>
      <c r="AE839" s="184"/>
      <c r="AF839" s="184"/>
      <c r="AG839" s="184"/>
      <c r="AH839" s="184"/>
      <c r="AI839" s="184"/>
      <c r="AJ839" s="184"/>
      <c r="AK839" s="184"/>
      <c r="AL839" s="184"/>
      <c r="AM839" s="184"/>
      <c r="AN839" s="184"/>
      <c r="AO839" s="184"/>
    </row>
    <row r="840" spans="1:41">
      <c r="A840" s="191"/>
      <c r="B840" s="197" t="s">
        <v>261</v>
      </c>
      <c r="C840" s="200"/>
      <c r="D840" s="199"/>
      <c r="E840" s="199"/>
      <c r="F840" s="198"/>
      <c r="G840" s="196"/>
      <c r="H840" s="196"/>
      <c r="I840" s="184"/>
      <c r="J840" s="184"/>
      <c r="K840" s="184"/>
      <c r="L840" s="184"/>
      <c r="M840" s="184"/>
      <c r="N840" s="184"/>
      <c r="O840" s="184"/>
      <c r="P840" s="184"/>
      <c r="Q840" s="184"/>
      <c r="R840" s="184"/>
      <c r="S840" s="190"/>
      <c r="T840" s="184"/>
      <c r="U840" s="184"/>
      <c r="V840" s="184"/>
      <c r="W840" s="184"/>
      <c r="X840" s="184"/>
      <c r="Y840" s="184"/>
      <c r="Z840" s="184"/>
      <c r="AA840" s="184"/>
      <c r="AB840" s="184"/>
      <c r="AC840" s="184"/>
      <c r="AD840" s="184"/>
      <c r="AE840" s="184"/>
      <c r="AF840" s="184"/>
      <c r="AG840" s="184"/>
      <c r="AH840" s="184"/>
      <c r="AI840" s="184"/>
      <c r="AJ840" s="184"/>
      <c r="AK840" s="184"/>
      <c r="AL840" s="184"/>
      <c r="AM840" s="184"/>
      <c r="AN840" s="184"/>
      <c r="AO840" s="184"/>
    </row>
    <row r="841" spans="1:41">
      <c r="A841" s="191"/>
      <c r="B841" s="197" t="s">
        <v>260</v>
      </c>
      <c r="C841" s="200"/>
      <c r="D841" s="199"/>
      <c r="E841" s="199"/>
      <c r="F841" s="198"/>
      <c r="G841" s="196"/>
      <c r="H841" s="196"/>
      <c r="I841" s="184"/>
      <c r="J841" s="184"/>
      <c r="K841" s="184"/>
      <c r="L841" s="184"/>
      <c r="M841" s="184"/>
      <c r="N841" s="184"/>
      <c r="O841" s="184"/>
      <c r="P841" s="184"/>
      <c r="Q841" s="184"/>
      <c r="R841" s="184"/>
      <c r="S841" s="190"/>
      <c r="T841" s="184"/>
      <c r="U841" s="184"/>
      <c r="V841" s="184"/>
      <c r="W841" s="184"/>
      <c r="X841" s="184"/>
      <c r="Y841" s="184"/>
      <c r="Z841" s="184"/>
      <c r="AA841" s="184"/>
      <c r="AB841" s="184"/>
      <c r="AC841" s="184"/>
      <c r="AD841" s="184"/>
      <c r="AE841" s="184"/>
      <c r="AF841" s="184"/>
      <c r="AG841" s="184"/>
      <c r="AH841" s="184"/>
      <c r="AI841" s="184"/>
      <c r="AJ841" s="184"/>
      <c r="AK841" s="184"/>
      <c r="AL841" s="184"/>
      <c r="AM841" s="184"/>
      <c r="AN841" s="184"/>
      <c r="AO841" s="184"/>
    </row>
    <row r="842" spans="1:41">
      <c r="A842" s="191"/>
      <c r="B842" s="197" t="s">
        <v>259</v>
      </c>
      <c r="C842" s="200"/>
      <c r="D842" s="199"/>
      <c r="E842" s="199"/>
      <c r="F842" s="198"/>
      <c r="G842" s="196"/>
      <c r="H842" s="196"/>
      <c r="I842" s="184"/>
      <c r="J842" s="184"/>
      <c r="K842" s="184"/>
      <c r="L842" s="184"/>
      <c r="M842" s="184"/>
      <c r="N842" s="184"/>
      <c r="O842" s="184"/>
      <c r="P842" s="184"/>
      <c r="Q842" s="184"/>
      <c r="R842" s="184"/>
      <c r="S842" s="190"/>
      <c r="T842" s="184"/>
      <c r="U842" s="184"/>
      <c r="V842" s="184"/>
      <c r="W842" s="184"/>
      <c r="X842" s="184"/>
      <c r="Y842" s="184"/>
      <c r="Z842" s="184"/>
      <c r="AA842" s="184"/>
      <c r="AB842" s="184"/>
      <c r="AC842" s="184"/>
      <c r="AD842" s="184"/>
      <c r="AE842" s="184"/>
      <c r="AF842" s="184"/>
      <c r="AG842" s="184"/>
      <c r="AH842" s="184"/>
      <c r="AI842" s="184"/>
      <c r="AJ842" s="184"/>
      <c r="AK842" s="184"/>
      <c r="AL842" s="184"/>
      <c r="AM842" s="184"/>
      <c r="AN842" s="184"/>
      <c r="AO842" s="184"/>
    </row>
    <row r="843" spans="1:41">
      <c r="A843" s="191"/>
      <c r="B843" s="197" t="s">
        <v>258</v>
      </c>
      <c r="C843" s="200"/>
      <c r="D843" s="199"/>
      <c r="E843" s="199"/>
      <c r="F843" s="198"/>
      <c r="G843" s="196"/>
      <c r="H843" s="196"/>
      <c r="I843" s="184"/>
      <c r="J843" s="184"/>
      <c r="K843" s="184"/>
      <c r="L843" s="184"/>
      <c r="M843" s="184"/>
      <c r="N843" s="184"/>
      <c r="O843" s="184"/>
      <c r="P843" s="184"/>
      <c r="Q843" s="184"/>
      <c r="R843" s="184"/>
      <c r="S843" s="190"/>
      <c r="T843" s="184"/>
      <c r="U843" s="184"/>
      <c r="V843" s="184"/>
      <c r="W843" s="184"/>
      <c r="X843" s="184"/>
      <c r="Y843" s="184"/>
      <c r="Z843" s="184"/>
      <c r="AA843" s="184"/>
      <c r="AB843" s="184"/>
      <c r="AC843" s="184"/>
      <c r="AD843" s="184"/>
      <c r="AE843" s="184"/>
      <c r="AF843" s="184"/>
      <c r="AG843" s="184"/>
      <c r="AH843" s="184"/>
      <c r="AI843" s="184"/>
      <c r="AJ843" s="184"/>
      <c r="AK843" s="184"/>
      <c r="AL843" s="184"/>
      <c r="AM843" s="184"/>
      <c r="AN843" s="184"/>
      <c r="AO843" s="184"/>
    </row>
    <row r="844" spans="1:41">
      <c r="A844" s="191"/>
      <c r="B844" s="197" t="s">
        <v>257</v>
      </c>
      <c r="C844" s="200"/>
      <c r="D844" s="199"/>
      <c r="E844" s="199"/>
      <c r="F844" s="198"/>
      <c r="G844" s="196"/>
      <c r="H844" s="196"/>
      <c r="I844" s="184"/>
      <c r="J844" s="184"/>
      <c r="K844" s="184"/>
      <c r="L844" s="184"/>
      <c r="M844" s="184"/>
      <c r="N844" s="184"/>
      <c r="O844" s="184"/>
      <c r="P844" s="184"/>
      <c r="Q844" s="184"/>
      <c r="R844" s="184"/>
      <c r="S844" s="190"/>
      <c r="T844" s="184"/>
      <c r="U844" s="184"/>
      <c r="V844" s="184"/>
      <c r="W844" s="184"/>
      <c r="X844" s="184"/>
      <c r="Y844" s="184"/>
      <c r="Z844" s="184"/>
      <c r="AA844" s="184"/>
      <c r="AB844" s="184"/>
      <c r="AC844" s="184"/>
      <c r="AD844" s="184"/>
      <c r="AE844" s="184"/>
      <c r="AF844" s="184"/>
      <c r="AG844" s="184"/>
      <c r="AH844" s="184"/>
      <c r="AI844" s="184"/>
      <c r="AJ844" s="184"/>
      <c r="AK844" s="184"/>
      <c r="AL844" s="184"/>
      <c r="AM844" s="184"/>
      <c r="AN844" s="184"/>
      <c r="AO844" s="184"/>
    </row>
    <row r="845" spans="1:41">
      <c r="A845" s="191"/>
      <c r="B845" s="197" t="s">
        <v>256</v>
      </c>
      <c r="C845" s="200"/>
      <c r="D845" s="199"/>
      <c r="E845" s="199"/>
      <c r="F845" s="198"/>
      <c r="G845" s="196"/>
      <c r="H845" s="196"/>
      <c r="I845" s="184"/>
      <c r="J845" s="184"/>
      <c r="K845" s="184"/>
      <c r="L845" s="184"/>
      <c r="M845" s="184"/>
      <c r="N845" s="184"/>
      <c r="O845" s="184"/>
      <c r="P845" s="184"/>
      <c r="Q845" s="184"/>
      <c r="R845" s="184"/>
      <c r="S845" s="190"/>
      <c r="T845" s="184"/>
      <c r="U845" s="184"/>
      <c r="V845" s="184"/>
      <c r="W845" s="184"/>
      <c r="X845" s="184"/>
      <c r="Y845" s="184"/>
      <c r="Z845" s="184"/>
      <c r="AA845" s="184"/>
      <c r="AB845" s="184"/>
      <c r="AC845" s="184"/>
      <c r="AD845" s="184"/>
      <c r="AE845" s="184"/>
      <c r="AF845" s="184"/>
      <c r="AG845" s="184"/>
      <c r="AH845" s="184"/>
      <c r="AI845" s="184"/>
      <c r="AJ845" s="184"/>
      <c r="AK845" s="184"/>
      <c r="AL845" s="184"/>
      <c r="AM845" s="184"/>
      <c r="AN845" s="184"/>
      <c r="AO845" s="184"/>
    </row>
    <row r="846" spans="1:41">
      <c r="A846" s="191"/>
      <c r="B846" s="197" t="s">
        <v>255</v>
      </c>
      <c r="C846" s="200"/>
      <c r="D846" s="199"/>
      <c r="E846" s="199"/>
      <c r="F846" s="198"/>
      <c r="G846" s="196"/>
      <c r="H846" s="196"/>
      <c r="I846" s="184"/>
      <c r="J846" s="184"/>
      <c r="K846" s="184"/>
      <c r="L846" s="184"/>
      <c r="M846" s="184"/>
      <c r="N846" s="184"/>
      <c r="O846" s="184"/>
      <c r="P846" s="184"/>
      <c r="Q846" s="184"/>
      <c r="R846" s="184"/>
      <c r="S846" s="190"/>
      <c r="T846" s="184"/>
      <c r="U846" s="184"/>
      <c r="V846" s="184"/>
      <c r="W846" s="184"/>
      <c r="X846" s="184"/>
      <c r="Y846" s="184"/>
      <c r="Z846" s="184"/>
      <c r="AA846" s="184"/>
      <c r="AB846" s="184"/>
      <c r="AC846" s="184"/>
      <c r="AD846" s="184"/>
      <c r="AE846" s="184"/>
      <c r="AF846" s="184"/>
      <c r="AG846" s="184"/>
      <c r="AH846" s="184"/>
      <c r="AI846" s="184"/>
      <c r="AJ846" s="184"/>
      <c r="AK846" s="184"/>
      <c r="AL846" s="184"/>
      <c r="AM846" s="184"/>
      <c r="AN846" s="184"/>
      <c r="AO846" s="184"/>
    </row>
    <row r="847" spans="1:41">
      <c r="A847" s="191"/>
      <c r="B847" s="197" t="s">
        <v>254</v>
      </c>
      <c r="C847" s="200"/>
      <c r="D847" s="199"/>
      <c r="E847" s="199"/>
      <c r="F847" s="198"/>
      <c r="G847" s="196"/>
      <c r="H847" s="196"/>
      <c r="I847" s="184"/>
      <c r="J847" s="184"/>
      <c r="K847" s="184"/>
      <c r="L847" s="184"/>
      <c r="M847" s="184"/>
      <c r="N847" s="184"/>
      <c r="O847" s="184"/>
      <c r="P847" s="184"/>
      <c r="Q847" s="184"/>
      <c r="R847" s="184"/>
      <c r="S847" s="190"/>
      <c r="T847" s="184"/>
      <c r="U847" s="184"/>
      <c r="V847" s="184"/>
      <c r="W847" s="184"/>
      <c r="X847" s="184"/>
      <c r="Y847" s="184"/>
      <c r="Z847" s="184"/>
      <c r="AA847" s="184"/>
      <c r="AB847" s="184"/>
      <c r="AC847" s="184"/>
      <c r="AD847" s="184"/>
      <c r="AE847" s="184"/>
      <c r="AF847" s="184"/>
      <c r="AG847" s="184"/>
      <c r="AH847" s="184"/>
      <c r="AI847" s="184"/>
      <c r="AJ847" s="184"/>
      <c r="AK847" s="184"/>
      <c r="AL847" s="184"/>
      <c r="AM847" s="184"/>
      <c r="AN847" s="184"/>
      <c r="AO847" s="184"/>
    </row>
    <row r="848" spans="1:41">
      <c r="A848" s="191"/>
      <c r="B848" s="197" t="s">
        <v>253</v>
      </c>
      <c r="C848" s="200"/>
      <c r="D848" s="199"/>
      <c r="E848" s="199"/>
      <c r="F848" s="198"/>
      <c r="G848" s="196"/>
      <c r="H848" s="196"/>
      <c r="I848" s="184"/>
      <c r="J848" s="184"/>
      <c r="K848" s="184"/>
      <c r="L848" s="184"/>
      <c r="M848" s="184"/>
      <c r="N848" s="184"/>
      <c r="O848" s="184"/>
      <c r="P848" s="184"/>
      <c r="Q848" s="184"/>
      <c r="R848" s="184"/>
      <c r="S848" s="190"/>
      <c r="T848" s="184"/>
      <c r="U848" s="184"/>
      <c r="V848" s="184"/>
      <c r="W848" s="184"/>
      <c r="X848" s="184"/>
      <c r="Y848" s="184"/>
      <c r="Z848" s="184"/>
      <c r="AA848" s="184"/>
      <c r="AB848" s="184"/>
      <c r="AC848" s="184"/>
      <c r="AD848" s="184"/>
      <c r="AE848" s="184"/>
      <c r="AF848" s="184"/>
      <c r="AG848" s="184"/>
      <c r="AH848" s="184"/>
      <c r="AI848" s="184"/>
      <c r="AJ848" s="184"/>
      <c r="AK848" s="184"/>
      <c r="AL848" s="184"/>
      <c r="AM848" s="184"/>
      <c r="AN848" s="184"/>
      <c r="AO848" s="184"/>
    </row>
    <row r="849" spans="1:41">
      <c r="A849" s="191"/>
      <c r="B849" s="197" t="s">
        <v>252</v>
      </c>
      <c r="C849" s="200"/>
      <c r="D849" s="199"/>
      <c r="E849" s="199"/>
      <c r="F849" s="198"/>
      <c r="G849" s="196"/>
      <c r="H849" s="196"/>
      <c r="I849" s="184"/>
      <c r="J849" s="184"/>
      <c r="K849" s="184"/>
      <c r="L849" s="184"/>
      <c r="M849" s="184"/>
      <c r="N849" s="184"/>
      <c r="O849" s="184"/>
      <c r="P849" s="184"/>
      <c r="Q849" s="184"/>
      <c r="R849" s="184"/>
      <c r="S849" s="190"/>
      <c r="T849" s="184"/>
      <c r="U849" s="184"/>
      <c r="V849" s="184"/>
      <c r="W849" s="184"/>
      <c r="X849" s="184"/>
      <c r="Y849" s="184"/>
      <c r="Z849" s="184"/>
      <c r="AA849" s="184"/>
      <c r="AB849" s="184"/>
      <c r="AC849" s="184"/>
      <c r="AD849" s="184"/>
      <c r="AE849" s="184"/>
      <c r="AF849" s="184"/>
      <c r="AG849" s="184"/>
      <c r="AH849" s="184"/>
      <c r="AI849" s="184"/>
      <c r="AJ849" s="184"/>
      <c r="AK849" s="184"/>
      <c r="AL849" s="184"/>
      <c r="AM849" s="184"/>
      <c r="AN849" s="184"/>
      <c r="AO849" s="184"/>
    </row>
    <row r="850" spans="1:41">
      <c r="A850" s="191"/>
      <c r="B850" s="197" t="s">
        <v>251</v>
      </c>
      <c r="C850" s="200"/>
      <c r="D850" s="199"/>
      <c r="E850" s="199"/>
      <c r="F850" s="198"/>
      <c r="G850" s="196"/>
      <c r="H850" s="196"/>
      <c r="I850" s="184"/>
      <c r="J850" s="184"/>
      <c r="K850" s="184"/>
      <c r="L850" s="184"/>
      <c r="M850" s="184"/>
      <c r="N850" s="184"/>
      <c r="O850" s="184"/>
      <c r="P850" s="184"/>
      <c r="Q850" s="184"/>
      <c r="R850" s="184"/>
      <c r="S850" s="190"/>
      <c r="T850" s="184"/>
      <c r="U850" s="184"/>
      <c r="V850" s="184"/>
      <c r="W850" s="184"/>
      <c r="X850" s="184"/>
      <c r="Y850" s="184"/>
      <c r="Z850" s="184"/>
      <c r="AA850" s="184"/>
      <c r="AB850" s="184"/>
      <c r="AC850" s="184"/>
      <c r="AD850" s="184"/>
      <c r="AE850" s="184"/>
      <c r="AF850" s="184"/>
      <c r="AG850" s="184"/>
      <c r="AH850" s="184"/>
      <c r="AI850" s="184"/>
      <c r="AJ850" s="184"/>
      <c r="AK850" s="184"/>
      <c r="AL850" s="184"/>
      <c r="AM850" s="184"/>
      <c r="AN850" s="184"/>
      <c r="AO850" s="184"/>
    </row>
    <row r="851" spans="1:41">
      <c r="A851" s="191"/>
      <c r="B851" s="197" t="s">
        <v>250</v>
      </c>
      <c r="C851" s="2587"/>
      <c r="D851" s="2588"/>
      <c r="E851" s="2588"/>
      <c r="F851" s="2589"/>
      <c r="G851" s="196"/>
      <c r="H851" s="196"/>
      <c r="I851" s="184"/>
      <c r="J851" s="184"/>
      <c r="K851" s="184"/>
      <c r="L851" s="184"/>
      <c r="M851" s="184"/>
      <c r="N851" s="184"/>
      <c r="O851" s="184"/>
      <c r="P851" s="184"/>
      <c r="Q851" s="184"/>
      <c r="R851" s="184"/>
      <c r="S851" s="190"/>
      <c r="T851" s="184"/>
      <c r="U851" s="184"/>
      <c r="V851" s="184"/>
      <c r="W851" s="184"/>
      <c r="X851" s="184"/>
      <c r="Y851" s="184"/>
      <c r="Z851" s="184"/>
      <c r="AA851" s="184"/>
      <c r="AB851" s="184"/>
      <c r="AC851" s="184"/>
      <c r="AD851" s="184"/>
      <c r="AE851" s="184"/>
      <c r="AF851" s="184"/>
      <c r="AG851" s="184"/>
      <c r="AH851" s="184"/>
      <c r="AI851" s="184"/>
      <c r="AJ851" s="184"/>
      <c r="AK851" s="184"/>
      <c r="AL851" s="184"/>
      <c r="AM851" s="184"/>
      <c r="AN851" s="184"/>
      <c r="AO851" s="184"/>
    </row>
    <row r="852" spans="1:41">
      <c r="A852" s="191"/>
      <c r="B852" s="197" t="s">
        <v>249</v>
      </c>
      <c r="C852" s="2587"/>
      <c r="D852" s="2588"/>
      <c r="E852" s="2588"/>
      <c r="F852" s="2589"/>
      <c r="G852" s="196"/>
      <c r="H852" s="196"/>
      <c r="I852" s="184"/>
      <c r="J852" s="184"/>
      <c r="K852" s="184"/>
      <c r="L852" s="184"/>
      <c r="M852" s="184"/>
      <c r="N852" s="184"/>
      <c r="O852" s="184"/>
      <c r="P852" s="184"/>
      <c r="Q852" s="184"/>
      <c r="R852" s="184"/>
      <c r="S852" s="190"/>
      <c r="T852" s="184"/>
      <c r="U852" s="184"/>
      <c r="V852" s="184"/>
      <c r="W852" s="184"/>
      <c r="X852" s="184"/>
      <c r="Y852" s="184"/>
      <c r="Z852" s="184"/>
      <c r="AA852" s="184"/>
      <c r="AB852" s="184"/>
      <c r="AC852" s="184"/>
      <c r="AD852" s="184"/>
      <c r="AE852" s="184"/>
      <c r="AF852" s="184"/>
      <c r="AG852" s="184"/>
      <c r="AH852" s="184"/>
      <c r="AI852" s="184"/>
      <c r="AJ852" s="184"/>
      <c r="AK852" s="184"/>
      <c r="AL852" s="184"/>
      <c r="AM852" s="184"/>
      <c r="AN852" s="184"/>
      <c r="AO852" s="184"/>
    </row>
    <row r="853" spans="1:41">
      <c r="A853" s="191"/>
      <c r="B853" s="197" t="s">
        <v>248</v>
      </c>
      <c r="C853" s="2587"/>
      <c r="D853" s="2588"/>
      <c r="E853" s="2588"/>
      <c r="F853" s="2589"/>
      <c r="G853" s="196"/>
      <c r="H853" s="196"/>
      <c r="I853" s="184"/>
      <c r="J853" s="184"/>
      <c r="K853" s="184"/>
      <c r="L853" s="184"/>
      <c r="M853" s="184"/>
      <c r="N853" s="184"/>
      <c r="O853" s="184"/>
      <c r="P853" s="184"/>
      <c r="Q853" s="184"/>
      <c r="R853" s="184"/>
      <c r="S853" s="190"/>
      <c r="T853" s="184"/>
      <c r="U853" s="184"/>
      <c r="V853" s="184"/>
      <c r="W853" s="184"/>
      <c r="X853" s="184"/>
      <c r="Y853" s="184"/>
      <c r="Z853" s="184"/>
      <c r="AA853" s="184"/>
      <c r="AB853" s="184"/>
      <c r="AC853" s="184"/>
      <c r="AD853" s="184"/>
      <c r="AE853" s="184"/>
      <c r="AF853" s="184"/>
      <c r="AG853" s="184"/>
      <c r="AH853" s="184"/>
      <c r="AI853" s="184"/>
      <c r="AJ853" s="184"/>
      <c r="AK853" s="184"/>
      <c r="AL853" s="184"/>
      <c r="AM853" s="184"/>
      <c r="AN853" s="184"/>
      <c r="AO853" s="184"/>
    </row>
    <row r="854" spans="1:41">
      <c r="A854" s="191"/>
      <c r="B854" s="195"/>
      <c r="C854" s="194"/>
      <c r="D854" s="193"/>
      <c r="E854" s="193"/>
      <c r="F854" s="193" t="s">
        <v>8</v>
      </c>
      <c r="G854" s="192">
        <f>SUM(G804:G853)</f>
        <v>0</v>
      </c>
      <c r="H854" s="192">
        <f>SUM(H804:H853)</f>
        <v>0</v>
      </c>
      <c r="I854" s="184"/>
      <c r="J854" s="184"/>
      <c r="K854" s="184"/>
      <c r="L854" s="184"/>
      <c r="M854" s="184"/>
      <c r="N854" s="184"/>
      <c r="O854" s="184"/>
      <c r="P854" s="184"/>
      <c r="Q854" s="184"/>
      <c r="R854" s="184"/>
      <c r="S854" s="190"/>
      <c r="T854" s="184"/>
      <c r="U854" s="184"/>
      <c r="V854" s="184"/>
      <c r="W854" s="184"/>
      <c r="X854" s="184"/>
      <c r="Y854" s="184"/>
      <c r="Z854" s="184"/>
      <c r="AA854" s="184"/>
      <c r="AB854" s="184"/>
      <c r="AC854" s="184"/>
      <c r="AD854" s="184"/>
      <c r="AE854" s="184"/>
      <c r="AF854" s="184"/>
      <c r="AG854" s="184"/>
      <c r="AH854" s="184"/>
      <c r="AI854" s="184"/>
      <c r="AJ854" s="184"/>
      <c r="AK854" s="184"/>
      <c r="AL854" s="184"/>
      <c r="AM854" s="184"/>
      <c r="AN854" s="184"/>
      <c r="AO854" s="184"/>
    </row>
    <row r="855" spans="1:41">
      <c r="A855" s="191"/>
      <c r="B855" s="184"/>
      <c r="C855" s="184"/>
      <c r="D855" s="184"/>
      <c r="E855" s="185"/>
      <c r="F855" s="184"/>
      <c r="G855" s="184"/>
      <c r="H855" s="184"/>
      <c r="I855" s="184"/>
      <c r="J855" s="184"/>
      <c r="K855" s="184"/>
      <c r="L855" s="184"/>
      <c r="M855" s="184"/>
      <c r="N855" s="184"/>
      <c r="O855" s="184"/>
      <c r="P855" s="184"/>
      <c r="Q855" s="184"/>
      <c r="R855" s="184"/>
      <c r="S855" s="190"/>
      <c r="T855" s="184"/>
      <c r="U855" s="184"/>
      <c r="V855" s="184"/>
      <c r="W855" s="184"/>
      <c r="X855" s="184"/>
      <c r="Y855" s="184"/>
      <c r="Z855" s="184"/>
      <c r="AA855" s="184"/>
      <c r="AB855" s="184"/>
      <c r="AC855" s="184"/>
      <c r="AD855" s="184"/>
      <c r="AE855" s="184"/>
      <c r="AF855" s="184"/>
      <c r="AG855" s="184"/>
      <c r="AH855" s="184"/>
      <c r="AI855" s="184"/>
      <c r="AJ855" s="184"/>
      <c r="AK855" s="184"/>
      <c r="AL855" s="184"/>
      <c r="AM855" s="184"/>
      <c r="AN855" s="184"/>
      <c r="AO855" s="184"/>
    </row>
    <row r="856" spans="1:41" ht="13.5" thickBot="1">
      <c r="A856" s="189"/>
      <c r="B856" s="187"/>
      <c r="C856" s="187"/>
      <c r="D856" s="187"/>
      <c r="E856" s="188"/>
      <c r="F856" s="187"/>
      <c r="G856" s="187"/>
      <c r="H856" s="187"/>
      <c r="I856" s="187"/>
      <c r="J856" s="187"/>
      <c r="K856" s="187"/>
      <c r="L856" s="187"/>
      <c r="M856" s="187"/>
      <c r="N856" s="187"/>
      <c r="O856" s="187"/>
      <c r="P856" s="187"/>
      <c r="Q856" s="187"/>
      <c r="R856" s="187"/>
      <c r="S856" s="186"/>
      <c r="T856" s="184"/>
      <c r="U856" s="184"/>
      <c r="V856" s="184"/>
      <c r="W856" s="184"/>
      <c r="X856" s="184"/>
      <c r="Y856" s="184"/>
      <c r="Z856" s="184"/>
      <c r="AA856" s="184"/>
      <c r="AB856" s="184"/>
      <c r="AC856" s="184"/>
      <c r="AD856" s="184"/>
      <c r="AE856" s="184"/>
      <c r="AF856" s="184"/>
      <c r="AG856" s="184"/>
      <c r="AH856" s="184"/>
      <c r="AI856" s="184"/>
      <c r="AJ856" s="184"/>
      <c r="AK856" s="184"/>
      <c r="AL856" s="184"/>
      <c r="AM856" s="184"/>
      <c r="AN856" s="184"/>
      <c r="AO856" s="184"/>
    </row>
    <row r="857" spans="1:41">
      <c r="A857" s="184"/>
      <c r="B857" s="184"/>
      <c r="C857" s="184"/>
      <c r="D857" s="184"/>
      <c r="E857" s="185"/>
      <c r="F857" s="184"/>
      <c r="G857" s="184"/>
      <c r="H857" s="184"/>
      <c r="I857" s="184"/>
      <c r="J857" s="184"/>
      <c r="K857" s="184"/>
      <c r="L857" s="184"/>
      <c r="M857" s="184"/>
      <c r="N857" s="184"/>
      <c r="O857" s="184"/>
      <c r="P857" s="184"/>
      <c r="Q857" s="184"/>
      <c r="R857" s="184"/>
      <c r="S857" s="184"/>
      <c r="T857" s="184"/>
      <c r="U857" s="184"/>
      <c r="V857" s="184"/>
      <c r="W857" s="184"/>
      <c r="X857" s="184"/>
      <c r="Y857" s="184"/>
      <c r="Z857" s="184"/>
      <c r="AA857" s="184"/>
      <c r="AB857" s="184"/>
      <c r="AC857" s="184"/>
      <c r="AD857" s="184"/>
      <c r="AE857" s="184"/>
      <c r="AF857" s="184"/>
      <c r="AG857" s="184"/>
      <c r="AH857" s="184"/>
      <c r="AI857" s="184"/>
      <c r="AJ857" s="184"/>
      <c r="AK857" s="184"/>
      <c r="AL857" s="184"/>
      <c r="AM857" s="184"/>
      <c r="AN857" s="184"/>
      <c r="AO857" s="184"/>
    </row>
  </sheetData>
  <mergeCells count="198">
    <mergeCell ref="C853:F853"/>
    <mergeCell ref="C813:F813"/>
    <mergeCell ref="C814:F814"/>
    <mergeCell ref="C815:F815"/>
    <mergeCell ref="C835:F835"/>
    <mergeCell ref="C836:F836"/>
    <mergeCell ref="C803:F803"/>
    <mergeCell ref="C804:F804"/>
    <mergeCell ref="C811:F811"/>
    <mergeCell ref="C812:F812"/>
    <mergeCell ref="C851:F851"/>
    <mergeCell ref="C852:F852"/>
    <mergeCell ref="C806:F806"/>
    <mergeCell ref="C837:F837"/>
    <mergeCell ref="C807:F807"/>
    <mergeCell ref="C808:F808"/>
    <mergeCell ref="C809:F809"/>
    <mergeCell ref="C810:F810"/>
    <mergeCell ref="C805:F805"/>
    <mergeCell ref="C651:F651"/>
    <mergeCell ref="C755:F755"/>
    <mergeCell ref="C756:F756"/>
    <mergeCell ref="C782:F782"/>
    <mergeCell ref="C796:F796"/>
    <mergeCell ref="C797:F797"/>
    <mergeCell ref="C798:F798"/>
    <mergeCell ref="C780:F780"/>
    <mergeCell ref="C781:F781"/>
    <mergeCell ref="C757:F757"/>
    <mergeCell ref="C758:F758"/>
    <mergeCell ref="C749:F749"/>
    <mergeCell ref="C750:F750"/>
    <mergeCell ref="C710:F710"/>
    <mergeCell ref="C711:F711"/>
    <mergeCell ref="C759:F759"/>
    <mergeCell ref="C760:F760"/>
    <mergeCell ref="C751:F751"/>
    <mergeCell ref="C752:F752"/>
    <mergeCell ref="C753:F753"/>
    <mergeCell ref="C754:F754"/>
    <mergeCell ref="C712:F712"/>
    <mergeCell ref="C748:F748"/>
    <mergeCell ref="C708:F708"/>
    <mergeCell ref="C511:F511"/>
    <mergeCell ref="C512:F512"/>
    <mergeCell ref="C475:F475"/>
    <mergeCell ref="C476:F476"/>
    <mergeCell ref="C513:F513"/>
    <mergeCell ref="C514:F514"/>
    <mergeCell ref="C696:F696"/>
    <mergeCell ref="C697:F697"/>
    <mergeCell ref="C704:F704"/>
    <mergeCell ref="C594:F594"/>
    <mergeCell ref="C595:F595"/>
    <mergeCell ref="C646:F646"/>
    <mergeCell ref="C647:F647"/>
    <mergeCell ref="C648:F648"/>
    <mergeCell ref="C649:F649"/>
    <mergeCell ref="C702:F702"/>
    <mergeCell ref="C703:F703"/>
    <mergeCell ref="C698:F698"/>
    <mergeCell ref="C699:F699"/>
    <mergeCell ref="C644:F644"/>
    <mergeCell ref="C645:F645"/>
    <mergeCell ref="C640:F640"/>
    <mergeCell ref="C641:F641"/>
    <mergeCell ref="C650:F650"/>
    <mergeCell ref="C468:F468"/>
    <mergeCell ref="C469:F469"/>
    <mergeCell ref="C422:F422"/>
    <mergeCell ref="C423:F423"/>
    <mergeCell ref="C466:F466"/>
    <mergeCell ref="C467:F467"/>
    <mergeCell ref="C509:F509"/>
    <mergeCell ref="C510:F510"/>
    <mergeCell ref="C456:F456"/>
    <mergeCell ref="C457:F457"/>
    <mergeCell ref="C428:F428"/>
    <mergeCell ref="C429:F429"/>
    <mergeCell ref="C452:F452"/>
    <mergeCell ref="C453:F453"/>
    <mergeCell ref="C426:F426"/>
    <mergeCell ref="C427:F427"/>
    <mergeCell ref="C470:F470"/>
    <mergeCell ref="C474:F474"/>
    <mergeCell ref="C454:F454"/>
    <mergeCell ref="C455:F455"/>
    <mergeCell ref="C424:F424"/>
    <mergeCell ref="C425:F425"/>
    <mergeCell ref="C377:F377"/>
    <mergeCell ref="C378:F378"/>
    <mergeCell ref="C420:F420"/>
    <mergeCell ref="C421:F421"/>
    <mergeCell ref="C383:F383"/>
    <mergeCell ref="C384:F384"/>
    <mergeCell ref="C379:F379"/>
    <mergeCell ref="C380:F380"/>
    <mergeCell ref="I217:M217"/>
    <mergeCell ref="C329:F329"/>
    <mergeCell ref="C330:F330"/>
    <mergeCell ref="C325:F325"/>
    <mergeCell ref="C326:F326"/>
    <mergeCell ref="C321:F321"/>
    <mergeCell ref="C322:F322"/>
    <mergeCell ref="C323:F323"/>
    <mergeCell ref="C324:F324"/>
    <mergeCell ref="C313:F313"/>
    <mergeCell ref="C371:F371"/>
    <mergeCell ref="C372:F372"/>
    <mergeCell ref="C367:F367"/>
    <mergeCell ref="C368:F368"/>
    <mergeCell ref="C381:F381"/>
    <mergeCell ref="C382:F382"/>
    <mergeCell ref="C709:F709"/>
    <mergeCell ref="C656:F656"/>
    <mergeCell ref="C657:F657"/>
    <mergeCell ref="C652:F652"/>
    <mergeCell ref="C653:F653"/>
    <mergeCell ref="C700:F700"/>
    <mergeCell ref="C701:F701"/>
    <mergeCell ref="C658:F658"/>
    <mergeCell ref="C659:F659"/>
    <mergeCell ref="C694:F694"/>
    <mergeCell ref="C695:F695"/>
    <mergeCell ref="C654:F654"/>
    <mergeCell ref="C655:F655"/>
    <mergeCell ref="C705:F705"/>
    <mergeCell ref="C706:F706"/>
    <mergeCell ref="C707:F707"/>
    <mergeCell ref="C588:F588"/>
    <mergeCell ref="C589:F589"/>
    <mergeCell ref="C584:F584"/>
    <mergeCell ref="C585:F585"/>
    <mergeCell ref="C642:F642"/>
    <mergeCell ref="C643:F643"/>
    <mergeCell ref="C590:F590"/>
    <mergeCell ref="C591:F591"/>
    <mergeCell ref="C592:F592"/>
    <mergeCell ref="C593:F593"/>
    <mergeCell ref="C586:F586"/>
    <mergeCell ref="C587:F587"/>
    <mergeCell ref="C579:F579"/>
    <mergeCell ref="C580:F580"/>
    <mergeCell ref="C531:F531"/>
    <mergeCell ref="C532:F532"/>
    <mergeCell ref="C566:F566"/>
    <mergeCell ref="C567:F567"/>
    <mergeCell ref="C574:F574"/>
    <mergeCell ref="C575:F575"/>
    <mergeCell ref="C515:F515"/>
    <mergeCell ref="C516:F516"/>
    <mergeCell ref="C570:F570"/>
    <mergeCell ref="C571:F571"/>
    <mergeCell ref="C562:F562"/>
    <mergeCell ref="C563:F563"/>
    <mergeCell ref="C564:F564"/>
    <mergeCell ref="C565:F565"/>
    <mergeCell ref="C517:F517"/>
    <mergeCell ref="C530:F530"/>
    <mergeCell ref="C576:F576"/>
    <mergeCell ref="C577:F577"/>
    <mergeCell ref="C572:F572"/>
    <mergeCell ref="C573:F573"/>
    <mergeCell ref="C568:F568"/>
    <mergeCell ref="C569:F569"/>
    <mergeCell ref="C373:F373"/>
    <mergeCell ref="C374:F374"/>
    <mergeCell ref="C375:F375"/>
    <mergeCell ref="C376:F376"/>
    <mergeCell ref="C369:F369"/>
    <mergeCell ref="C370:F370"/>
    <mergeCell ref="C365:F365"/>
    <mergeCell ref="C366:F366"/>
    <mergeCell ref="C314:F314"/>
    <mergeCell ref="C319:F319"/>
    <mergeCell ref="C320:F320"/>
    <mergeCell ref="C327:F327"/>
    <mergeCell ref="C328:F328"/>
    <mergeCell ref="C315:F315"/>
    <mergeCell ref="C316:F316"/>
    <mergeCell ref="C317:F317"/>
    <mergeCell ref="C318:F318"/>
    <mergeCell ref="U9:V9"/>
    <mergeCell ref="R9:S9"/>
    <mergeCell ref="M105:Q105"/>
    <mergeCell ref="AI128:AM129"/>
    <mergeCell ref="C311:F311"/>
    <mergeCell ref="C312:F312"/>
    <mergeCell ref="I271:M271"/>
    <mergeCell ref="E310:F310"/>
    <mergeCell ref="Q131:R131"/>
    <mergeCell ref="I131:M131"/>
    <mergeCell ref="Z217:AA217"/>
    <mergeCell ref="AB217:AC217"/>
    <mergeCell ref="I156:M156"/>
    <mergeCell ref="AB130:AC130"/>
    <mergeCell ref="Y129:AC129"/>
    <mergeCell ref="Z130:AA130"/>
  </mergeCells>
  <conditionalFormatting sqref="B745 B691 B581 B471 B362 G695:H744 G531:H580 G585:H634 G641:H690 G421:H470 G475:H524 G366:H415 G804:H854 B799 G312:H361 B854 G749:H799">
    <cfRule type="cellIs" priority="1" stopIfTrue="1" operator="greaterThanOrEqual">
      <formula>0</formula>
    </cfRule>
  </conditionalFormatting>
  <printOptions horizontalCentered="1"/>
  <pageMargins left="0.74803149606299213" right="0.74803149606299213" top="0.98425196850393704" bottom="0.98425196850393704" header="0.51181102362204722" footer="0.51181102362204722"/>
  <pageSetup paperSize="8" scale="10" orientation="portrait" r:id="rId1"/>
  <headerFooter alignWithMargins="0">
    <oddFooter>&amp;L&amp;D&amp;T&amp;R&amp;F</oddFooter>
  </headerFooter>
  <rowBreaks count="1" manualBreakCount="1">
    <brk id="175" max="26" man="1"/>
  </rowBreaks>
  <legacyDrawing r:id="rId2"/>
</worksheet>
</file>

<file path=xl/worksheets/sheet80.xml><?xml version="1.0" encoding="utf-8"?>
<worksheet xmlns="http://schemas.openxmlformats.org/spreadsheetml/2006/main" xmlns:r="http://schemas.openxmlformats.org/officeDocument/2006/relationships">
  <sheetPr>
    <tabColor theme="2" tint="-0.249977111117893"/>
    <pageSetUpPr fitToPage="1"/>
  </sheetPr>
  <dimension ref="A1:AY222"/>
  <sheetViews>
    <sheetView topLeftCell="R43" zoomScale="80" zoomScaleNormal="80" workbookViewId="0">
      <selection activeCell="A199" sqref="A199"/>
    </sheetView>
  </sheetViews>
  <sheetFormatPr defaultRowHeight="12"/>
  <cols>
    <col min="1" max="1" width="3.625" style="1918" customWidth="1"/>
    <col min="2" max="2" width="5.75" style="1918" customWidth="1"/>
    <col min="3" max="3" width="39" style="1918" customWidth="1"/>
    <col min="4" max="4" width="17.875" style="1918" customWidth="1"/>
    <col min="5" max="5" width="14.5" style="1918" customWidth="1"/>
    <col min="6" max="6" width="11.75" style="1918" customWidth="1"/>
    <col min="7" max="8" width="13.5" style="1927" customWidth="1"/>
    <col min="9" max="9" width="17.25" style="1918" customWidth="1"/>
    <col min="10" max="10" width="4.625" style="1918" bestFit="1" customWidth="1"/>
    <col min="11" max="11" width="4.625" style="1918" customWidth="1"/>
    <col min="12" max="14" width="4.625" style="1918" bestFit="1" customWidth="1"/>
    <col min="15" max="15" width="4.625" style="1918" customWidth="1"/>
    <col min="16" max="16" width="10.75" style="1918" customWidth="1"/>
    <col min="17" max="17" width="26.125" style="1918" customWidth="1"/>
    <col min="18" max="18" width="14.125" style="1918" customWidth="1"/>
    <col min="19" max="19" width="21.75" style="1918" customWidth="1"/>
    <col min="20" max="21" width="4.625" style="1918" customWidth="1"/>
    <col min="22" max="22" width="14.25" style="1918" customWidth="1"/>
    <col min="23" max="23" width="8.125" style="1918" customWidth="1"/>
    <col min="24" max="24" width="5.625" style="1927" customWidth="1"/>
    <col min="25" max="25" width="7.375" style="1927" customWidth="1"/>
    <col min="26" max="26" width="18.875" style="1918" customWidth="1"/>
    <col min="27" max="27" width="8.25" style="1918" customWidth="1"/>
    <col min="28" max="28" width="7.375" style="1918" customWidth="1"/>
    <col min="29" max="29" width="15.5" style="1918" customWidth="1"/>
    <col min="30" max="30" width="5.125" style="1918" customWidth="1"/>
    <col min="31" max="33" width="9" style="1918"/>
    <col min="34" max="34" width="29.75" style="1918" customWidth="1"/>
    <col min="35" max="35" width="10" style="1918" customWidth="1"/>
    <col min="36" max="41" width="9" style="1918"/>
    <col min="42" max="42" width="10.125" style="1918" customWidth="1"/>
    <col min="43" max="61" width="9" style="1918"/>
    <col min="62" max="62" width="30.875" style="1918" customWidth="1"/>
    <col min="63" max="63" width="24.375" style="1918" customWidth="1"/>
    <col min="64" max="64" width="19" style="1918" customWidth="1"/>
    <col min="65" max="16384" width="9" style="1918"/>
  </cols>
  <sheetData>
    <row r="1" spans="2:29" ht="30" customHeight="1">
      <c r="B1" s="2665" t="s">
        <v>2209</v>
      </c>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7"/>
      <c r="AC1"/>
    </row>
    <row r="2" spans="2:29" ht="30" customHeight="1">
      <c r="B2" s="2668" t="s">
        <v>1792</v>
      </c>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70"/>
      <c r="AC2"/>
    </row>
    <row r="3" spans="2:29" ht="30" customHeight="1" thickBot="1">
      <c r="B3" s="2671" t="s">
        <v>1283</v>
      </c>
      <c r="C3" s="2672"/>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3"/>
      <c r="AC3"/>
    </row>
    <row r="4" spans="2:29" s="2135" customFormat="1" ht="24.75" customHeight="1">
      <c r="B4" s="2134" t="s">
        <v>2324</v>
      </c>
    </row>
    <row r="5" spans="2:29" s="2135" customFormat="1" ht="48" customHeight="1">
      <c r="B5" s="2134"/>
    </row>
    <row r="6" spans="2:29" s="2135" customFormat="1" ht="24" customHeight="1">
      <c r="B6" s="2136" t="s">
        <v>1768</v>
      </c>
      <c r="C6" s="1918"/>
      <c r="D6" s="2137"/>
      <c r="E6" s="2138"/>
      <c r="F6" s="1924"/>
      <c r="G6" s="1924"/>
      <c r="H6" s="1925"/>
      <c r="I6" s="1925"/>
      <c r="J6" s="1925"/>
      <c r="K6" s="1925"/>
      <c r="L6" s="1925"/>
      <c r="M6" s="2139"/>
      <c r="N6" s="2139"/>
      <c r="O6" s="2139"/>
      <c r="P6" s="2139"/>
      <c r="Q6" s="2139"/>
      <c r="R6" s="2139"/>
      <c r="S6" s="2139"/>
      <c r="T6" s="2139"/>
      <c r="U6" s="2139"/>
      <c r="V6" s="2139"/>
      <c r="W6" s="2139"/>
      <c r="X6" s="1925"/>
      <c r="Y6" s="2139"/>
      <c r="Z6" s="2139"/>
      <c r="AA6" s="2139"/>
      <c r="AB6" s="2139"/>
      <c r="AC6" s="2139"/>
    </row>
    <row r="7" spans="2:29" s="2135" customFormat="1" ht="75.75" customHeight="1">
      <c r="B7" s="2138"/>
      <c r="C7" s="2137"/>
      <c r="D7" s="2138"/>
      <c r="E7" s="1924"/>
      <c r="F7" s="1925"/>
      <c r="G7" s="1925"/>
      <c r="H7" s="1925"/>
      <c r="I7" s="1925"/>
      <c r="J7" s="1925"/>
      <c r="K7" s="1925"/>
      <c r="L7" s="2139"/>
      <c r="M7" s="2139"/>
      <c r="N7" s="2139"/>
      <c r="O7" s="2139"/>
      <c r="P7" s="2139"/>
      <c r="Q7" s="2139"/>
      <c r="R7" s="2139"/>
      <c r="S7" s="2139"/>
      <c r="T7" s="2139"/>
      <c r="U7" s="2139"/>
      <c r="V7" s="2139"/>
      <c r="W7" s="1925"/>
      <c r="X7" s="1925"/>
      <c r="Y7" s="2139"/>
      <c r="Z7" s="2139"/>
      <c r="AA7" s="2139"/>
      <c r="AB7" s="2139"/>
      <c r="AC7" s="1918"/>
    </row>
    <row r="8" spans="2:29" s="2135" customFormat="1" ht="24" customHeight="1">
      <c r="B8" s="2136" t="s">
        <v>1720</v>
      </c>
      <c r="C8" s="2136"/>
      <c r="D8" s="2136"/>
      <c r="E8" s="2136" t="s">
        <v>1721</v>
      </c>
      <c r="F8" s="2136"/>
      <c r="G8" s="2136"/>
      <c r="H8" s="2136" t="s">
        <v>1722</v>
      </c>
      <c r="I8" s="2136"/>
      <c r="J8" s="2136"/>
      <c r="K8" s="2136" t="s">
        <v>2211</v>
      </c>
      <c r="L8" s="2136"/>
      <c r="M8" s="2136"/>
      <c r="N8" s="2136"/>
      <c r="O8" s="2136"/>
      <c r="P8" s="2136"/>
      <c r="Q8" s="1918"/>
      <c r="R8" s="2136"/>
      <c r="S8" s="2136"/>
      <c r="T8" s="2136"/>
      <c r="U8" s="2136"/>
      <c r="V8" s="2136"/>
      <c r="W8" s="2139"/>
      <c r="X8" s="2139"/>
      <c r="Y8" s="1927"/>
      <c r="Z8" s="1918"/>
      <c r="AA8" s="1918"/>
      <c r="AB8" s="1918"/>
      <c r="AC8" s="1918"/>
    </row>
    <row r="9" spans="2:29" s="2135" customFormat="1" ht="18.75" customHeight="1">
      <c r="B9" s="2138"/>
      <c r="C9" s="2137"/>
      <c r="D9" s="2138"/>
      <c r="E9" s="1925"/>
      <c r="F9" s="1925"/>
      <c r="G9" s="1927"/>
      <c r="H9" s="2138"/>
      <c r="I9" s="2137"/>
      <c r="J9" s="1918"/>
      <c r="K9" s="1925"/>
      <c r="L9" s="2139"/>
      <c r="M9" s="2139"/>
      <c r="N9" s="2139"/>
      <c r="O9" s="2139"/>
      <c r="P9" s="2139"/>
      <c r="Q9" s="1918"/>
      <c r="R9" s="2139"/>
      <c r="S9" s="2139"/>
      <c r="T9" s="2139"/>
      <c r="U9" s="2139"/>
      <c r="V9" s="2139"/>
      <c r="W9" s="2139"/>
      <c r="X9" s="2139"/>
      <c r="Y9" s="1927"/>
      <c r="Z9" s="1918"/>
      <c r="AA9" s="1918"/>
      <c r="AB9" s="1918"/>
      <c r="AC9" s="1918"/>
    </row>
    <row r="10" spans="2:29" s="2135" customFormat="1" ht="12.75">
      <c r="B10" s="1928" t="s">
        <v>1700</v>
      </c>
      <c r="C10" s="1929" t="s">
        <v>1723</v>
      </c>
      <c r="D10" s="2138"/>
      <c r="E10" s="1930" t="s">
        <v>1724</v>
      </c>
      <c r="F10" s="1929" t="s">
        <v>2212</v>
      </c>
      <c r="G10" s="1927"/>
      <c r="H10" s="1931" t="s">
        <v>1710</v>
      </c>
      <c r="I10" s="1929" t="s">
        <v>1725</v>
      </c>
      <c r="J10" s="1918"/>
      <c r="K10" s="1925"/>
      <c r="L10" s="1928" t="s">
        <v>1700</v>
      </c>
      <c r="M10" s="1932" t="s">
        <v>1701</v>
      </c>
      <c r="N10" s="1932" t="s">
        <v>1702</v>
      </c>
      <c r="O10" s="1933" t="s">
        <v>1703</v>
      </c>
      <c r="P10" s="1931" t="s">
        <v>1726</v>
      </c>
      <c r="Q10" s="1918"/>
      <c r="R10" s="1934"/>
      <c r="S10" s="1934"/>
      <c r="T10" s="1934"/>
      <c r="U10" s="1934"/>
      <c r="V10" s="1934"/>
      <c r="W10" s="1918"/>
      <c r="X10" s="1927"/>
      <c r="Y10" s="1927"/>
      <c r="Z10" s="1918"/>
      <c r="AA10" s="1918"/>
      <c r="AB10" s="1918"/>
      <c r="AC10" s="1918"/>
    </row>
    <row r="11" spans="2:29" s="2135" customFormat="1" ht="16.5" customHeight="1">
      <c r="B11" s="1932" t="s">
        <v>1701</v>
      </c>
      <c r="C11" s="1929" t="s">
        <v>1727</v>
      </c>
      <c r="D11" s="2138"/>
      <c r="E11" s="1935" t="s">
        <v>1728</v>
      </c>
      <c r="F11" s="1929" t="s">
        <v>1729</v>
      </c>
      <c r="G11" s="1927"/>
      <c r="H11" s="1933" t="s">
        <v>1711</v>
      </c>
      <c r="I11" s="1929" t="s">
        <v>1730</v>
      </c>
      <c r="J11" s="1918"/>
      <c r="K11" s="1930" t="s">
        <v>1724</v>
      </c>
      <c r="L11" s="1929" t="s">
        <v>1713</v>
      </c>
      <c r="M11" s="1929" t="s">
        <v>1712</v>
      </c>
      <c r="N11" s="1929" t="s">
        <v>1711</v>
      </c>
      <c r="O11" s="1929" t="s">
        <v>1710</v>
      </c>
      <c r="P11" s="1929" t="s">
        <v>1710</v>
      </c>
      <c r="Q11" s="1918"/>
      <c r="R11" s="1934"/>
      <c r="S11" s="1934"/>
      <c r="T11" s="1934"/>
      <c r="U11" s="1934"/>
      <c r="V11" s="1934"/>
      <c r="W11" s="1918"/>
      <c r="X11" s="1927"/>
      <c r="Y11" s="1927"/>
      <c r="Z11" s="1918"/>
      <c r="AA11" s="1918"/>
      <c r="AB11" s="1918"/>
      <c r="AC11" s="1918"/>
    </row>
    <row r="12" spans="2:29" s="2135" customFormat="1" ht="12.75" customHeight="1">
      <c r="B12" s="1932" t="s">
        <v>1702</v>
      </c>
      <c r="C12" s="1929" t="s">
        <v>1731</v>
      </c>
      <c r="D12" s="2138"/>
      <c r="E12" s="1936" t="s">
        <v>1732</v>
      </c>
      <c r="F12" s="1929" t="s">
        <v>1733</v>
      </c>
      <c r="G12" s="1927"/>
      <c r="H12" s="1932" t="s">
        <v>1712</v>
      </c>
      <c r="I12" s="1929" t="s">
        <v>1734</v>
      </c>
      <c r="J12" s="1918"/>
      <c r="K12" s="1935" t="s">
        <v>1728</v>
      </c>
      <c r="L12" s="1929" t="s">
        <v>1713</v>
      </c>
      <c r="M12" s="1929" t="s">
        <v>1712</v>
      </c>
      <c r="N12" s="1929" t="s">
        <v>1711</v>
      </c>
      <c r="O12" s="1929" t="s">
        <v>1710</v>
      </c>
      <c r="P12" s="1929" t="s">
        <v>1710</v>
      </c>
      <c r="Q12" s="1918"/>
      <c r="R12" s="1934"/>
      <c r="S12" s="1934"/>
      <c r="T12" s="1934"/>
      <c r="U12" s="1934"/>
      <c r="V12" s="1934"/>
      <c r="W12" s="1918"/>
      <c r="X12" s="1927"/>
      <c r="Y12" s="1927"/>
      <c r="Z12" s="1918"/>
      <c r="AA12" s="1918"/>
      <c r="AB12" s="1918"/>
      <c r="AC12" s="1918"/>
    </row>
    <row r="13" spans="2:29" s="2135" customFormat="1" ht="21">
      <c r="B13" s="1933" t="s">
        <v>1703</v>
      </c>
      <c r="C13" s="1929" t="s">
        <v>1735</v>
      </c>
      <c r="D13" s="2138"/>
      <c r="E13" s="1937" t="s">
        <v>1736</v>
      </c>
      <c r="F13" s="1929" t="s">
        <v>1737</v>
      </c>
      <c r="G13" s="1927"/>
      <c r="H13" s="1928" t="s">
        <v>1713</v>
      </c>
      <c r="I13" s="1929" t="s">
        <v>1738</v>
      </c>
      <c r="J13" s="1918"/>
      <c r="K13" s="1936" t="s">
        <v>1732</v>
      </c>
      <c r="L13" s="1929" t="s">
        <v>1713</v>
      </c>
      <c r="M13" s="1929" t="s">
        <v>1712</v>
      </c>
      <c r="N13" s="1929" t="s">
        <v>1711</v>
      </c>
      <c r="O13" s="1929" t="s">
        <v>1711</v>
      </c>
      <c r="P13" s="1929" t="s">
        <v>1710</v>
      </c>
      <c r="Q13" s="1918"/>
      <c r="R13" s="1934"/>
      <c r="S13" s="1934"/>
      <c r="T13" s="1934"/>
      <c r="U13" s="1934"/>
      <c r="V13" s="1934"/>
      <c r="W13" s="1918"/>
      <c r="X13" s="1927"/>
      <c r="Y13" s="1927"/>
      <c r="Z13" s="1918"/>
      <c r="AA13" s="1918"/>
      <c r="AB13" s="1918"/>
      <c r="AC13" s="1918"/>
    </row>
    <row r="14" spans="2:29" s="2135" customFormat="1" ht="12.75">
      <c r="B14" s="1931" t="s">
        <v>1726</v>
      </c>
      <c r="C14" s="1929" t="s">
        <v>1739</v>
      </c>
      <c r="D14" s="2138"/>
      <c r="E14" s="1924"/>
      <c r="F14" s="1925"/>
      <c r="G14" s="1925"/>
      <c r="H14" s="1924"/>
      <c r="I14" s="1925"/>
      <c r="J14" s="1918"/>
      <c r="K14" s="1937" t="s">
        <v>1736</v>
      </c>
      <c r="L14" s="1929" t="s">
        <v>1713</v>
      </c>
      <c r="M14" s="1929" t="s">
        <v>1712</v>
      </c>
      <c r="N14" s="1929" t="s">
        <v>1711</v>
      </c>
      <c r="O14" s="1929" t="s">
        <v>1711</v>
      </c>
      <c r="P14" s="1929" t="s">
        <v>1710</v>
      </c>
      <c r="Q14" s="1918"/>
      <c r="R14" s="1934"/>
      <c r="S14" s="1934"/>
      <c r="T14" s="1934"/>
      <c r="U14" s="1934"/>
      <c r="V14" s="1934"/>
      <c r="W14" s="1918"/>
      <c r="X14" s="1927"/>
      <c r="Y14" s="1927"/>
      <c r="Z14" s="1918"/>
      <c r="AA14" s="1918"/>
      <c r="AB14" s="1918"/>
      <c r="AC14" s="1918"/>
    </row>
    <row r="15" spans="2:29" s="2135" customFormat="1" ht="16.5" customHeight="1">
      <c r="B15" s="1938"/>
      <c r="C15" s="1939"/>
      <c r="D15" s="2140"/>
      <c r="E15" s="1941"/>
      <c r="F15" s="1942"/>
      <c r="G15" s="1942"/>
      <c r="H15" s="1938"/>
      <c r="I15" s="1939"/>
      <c r="J15" s="1943"/>
      <c r="K15" s="1943"/>
      <c r="L15" s="2141"/>
      <c r="M15" s="1938"/>
      <c r="N15" s="1939"/>
      <c r="O15" s="1939"/>
      <c r="P15" s="1939"/>
      <c r="Q15" s="1939"/>
      <c r="R15" s="1934"/>
      <c r="S15" s="1934"/>
      <c r="T15" s="1934"/>
      <c r="U15" s="1934"/>
      <c r="V15" s="1934"/>
      <c r="W15" s="1945"/>
      <c r="X15" s="1945"/>
      <c r="Y15" s="1927"/>
      <c r="Z15" s="1918"/>
      <c r="AA15" s="1918"/>
      <c r="AB15" s="1918"/>
      <c r="AC15" s="1918"/>
    </row>
    <row r="16" spans="2:29" ht="19.5">
      <c r="B16" s="2142" t="s">
        <v>2213</v>
      </c>
      <c r="C16" s="1934"/>
      <c r="D16" s="1934"/>
      <c r="E16" s="1934"/>
      <c r="F16" s="1934"/>
      <c r="G16" s="1934"/>
      <c r="H16" s="1934"/>
      <c r="I16" s="1934"/>
      <c r="J16" s="1934"/>
      <c r="K16" s="1934"/>
      <c r="L16" s="1934"/>
      <c r="M16" s="1934"/>
      <c r="N16" s="1934"/>
      <c r="O16" s="1934"/>
      <c r="P16" s="1934"/>
      <c r="Q16" s="1934"/>
      <c r="R16" s="1934"/>
      <c r="S16" s="1934"/>
      <c r="T16" s="1934"/>
      <c r="U16" s="1934"/>
      <c r="V16" s="1934"/>
      <c r="W16" s="1934"/>
      <c r="X16"/>
      <c r="Y16"/>
      <c r="Z16"/>
      <c r="AA16"/>
      <c r="AB16"/>
      <c r="AC16"/>
    </row>
    <row r="17" spans="2:51" ht="16.5" customHeight="1">
      <c r="B17" s="2143"/>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c r="Y17"/>
      <c r="Z17"/>
      <c r="AA17"/>
      <c r="AB17"/>
      <c r="AC17"/>
      <c r="AD17"/>
      <c r="AE17"/>
      <c r="AF17"/>
      <c r="AG17"/>
      <c r="AH17"/>
      <c r="AI17"/>
      <c r="AJ17"/>
      <c r="AK17"/>
      <c r="AL17"/>
      <c r="AM17"/>
      <c r="AN17"/>
      <c r="AO17"/>
      <c r="AP17"/>
      <c r="AQ17"/>
      <c r="AR17"/>
      <c r="AS17"/>
      <c r="AT17"/>
      <c r="AU17"/>
      <c r="AV17"/>
      <c r="AW17"/>
      <c r="AX17"/>
      <c r="AY17"/>
    </row>
    <row r="18" spans="2:51" ht="15">
      <c r="B18" s="1947" t="s">
        <v>246</v>
      </c>
      <c r="C18" s="1934"/>
      <c r="D18" s="1934"/>
      <c r="E18" s="1934"/>
      <c r="F18" s="1934"/>
      <c r="G18" s="1934"/>
      <c r="H18" s="1934"/>
      <c r="I18" s="1934"/>
      <c r="J18" s="1934"/>
      <c r="K18" s="1934"/>
      <c r="L18" s="1934"/>
      <c r="M18" s="1934"/>
      <c r="N18" s="1934"/>
      <c r="O18" s="1934"/>
      <c r="P18" s="1947" t="s">
        <v>2214</v>
      </c>
      <c r="Q18" s="1934"/>
      <c r="R18" s="1934"/>
      <c r="S18" s="1934"/>
      <c r="T18" s="1934"/>
      <c r="U18" s="1934"/>
      <c r="V18" s="1934"/>
      <c r="W18" s="1934"/>
      <c r="X18"/>
      <c r="Y18"/>
      <c r="Z18"/>
      <c r="AA18"/>
      <c r="AB18"/>
      <c r="AC18"/>
      <c r="AD18"/>
      <c r="AE18"/>
      <c r="AF18"/>
      <c r="AG18" s="1947" t="s">
        <v>2215</v>
      </c>
      <c r="AH18"/>
      <c r="AI18"/>
      <c r="AJ18"/>
      <c r="AK18"/>
      <c r="AL18"/>
      <c r="AM18"/>
      <c r="AN18"/>
      <c r="AO18"/>
      <c r="AP18"/>
      <c r="AQ18"/>
      <c r="AR18"/>
      <c r="AS18"/>
      <c r="AT18"/>
      <c r="AU18"/>
      <c r="AV18"/>
      <c r="AW18"/>
      <c r="AX18"/>
      <c r="AY18"/>
    </row>
    <row r="19" spans="2:51" ht="20.25" thickBot="1">
      <c r="B19" s="1946"/>
      <c r="C19" s="1934"/>
      <c r="D19" s="1934"/>
      <c r="E19" s="1934"/>
      <c r="F19" s="1934"/>
      <c r="G19" s="1934"/>
      <c r="H19" s="1934"/>
      <c r="I19" s="1934"/>
      <c r="J19" s="1934"/>
      <c r="K19" s="1934"/>
      <c r="L19" s="1934"/>
      <c r="M19" s="1934"/>
      <c r="N19" s="1934"/>
      <c r="O19" s="1934"/>
      <c r="P19" s="1934"/>
      <c r="Q19" s="1934"/>
      <c r="R19" s="1934"/>
      <c r="S19" s="1934"/>
      <c r="T19" s="1934"/>
      <c r="U19" s="1934"/>
      <c r="V19" s="1934"/>
      <c r="W19" s="1934"/>
      <c r="X19"/>
      <c r="Y19"/>
      <c r="Z19"/>
      <c r="AA19"/>
      <c r="AB19"/>
      <c r="AC19"/>
      <c r="AD19"/>
      <c r="AE19"/>
      <c r="AF19"/>
      <c r="AG19"/>
      <c r="AH19"/>
      <c r="AI19"/>
      <c r="AJ19"/>
      <c r="AK19"/>
      <c r="AL19"/>
      <c r="AM19"/>
      <c r="AN19"/>
      <c r="AO19"/>
      <c r="AP19"/>
      <c r="AQ19"/>
      <c r="AR19"/>
      <c r="AS19"/>
      <c r="AT19"/>
      <c r="AU19"/>
      <c r="AV19"/>
      <c r="AW19"/>
      <c r="AX19"/>
      <c r="AY19"/>
    </row>
    <row r="20" spans="2:51" s="1950" customFormat="1" ht="16.5" customHeight="1">
      <c r="B20" s="2656" t="s">
        <v>2216</v>
      </c>
      <c r="C20" s="2676" t="s">
        <v>2217</v>
      </c>
      <c r="D20" s="1948" t="s">
        <v>2218</v>
      </c>
      <c r="E20" s="1948" t="s">
        <v>2219</v>
      </c>
      <c r="F20" s="1948" t="s">
        <v>2220</v>
      </c>
      <c r="G20" s="2676" t="s">
        <v>2221</v>
      </c>
      <c r="H20" s="2715" t="s">
        <v>2222</v>
      </c>
      <c r="I20" s="2716"/>
      <c r="J20" s="2716"/>
      <c r="K20" s="2716"/>
      <c r="L20" s="2716"/>
      <c r="M20" s="2716"/>
      <c r="N20" s="2717"/>
      <c r="O20" s="1949"/>
      <c r="P20" s="2656" t="s">
        <v>2216</v>
      </c>
      <c r="Q20" s="2144" t="s">
        <v>2217</v>
      </c>
      <c r="R20" s="2662" t="s">
        <v>2223</v>
      </c>
      <c r="S20" s="2663"/>
      <c r="T20" s="2663"/>
      <c r="U20" s="2663"/>
      <c r="V20" s="2663"/>
      <c r="W20" s="2663"/>
      <c r="X20" s="2664"/>
      <c r="Y20" s="2662" t="s">
        <v>2224</v>
      </c>
      <c r="Z20" s="2663"/>
      <c r="AA20" s="2663"/>
      <c r="AB20" s="2663"/>
      <c r="AC20" s="2663"/>
      <c r="AD20" s="2663"/>
      <c r="AE20" s="2664"/>
      <c r="AF20" s="1949"/>
      <c r="AG20" s="2656" t="s">
        <v>2216</v>
      </c>
      <c r="AH20" s="2144" t="s">
        <v>2217</v>
      </c>
      <c r="AI20" s="2662" t="s">
        <v>2225</v>
      </c>
      <c r="AJ20" s="2663"/>
      <c r="AK20" s="2663"/>
      <c r="AL20" s="2663"/>
      <c r="AM20" s="2663"/>
      <c r="AN20" s="2663"/>
      <c r="AO20" s="2664"/>
      <c r="AP20" s="2662" t="s">
        <v>2226</v>
      </c>
      <c r="AQ20" s="2663"/>
      <c r="AR20" s="2663"/>
      <c r="AS20" s="2663"/>
      <c r="AT20" s="2663"/>
      <c r="AU20" s="2663"/>
      <c r="AV20" s="2664"/>
    </row>
    <row r="21" spans="2:51" s="1950" customFormat="1" ht="16.5" customHeight="1">
      <c r="B21" s="2657"/>
      <c r="C21" s="2655"/>
      <c r="D21" s="1956" t="s">
        <v>2227</v>
      </c>
      <c r="E21" s="1956" t="s">
        <v>2297</v>
      </c>
      <c r="F21" s="1952" t="s">
        <v>2229</v>
      </c>
      <c r="G21" s="2655"/>
      <c r="H21" s="1952" t="s">
        <v>1721</v>
      </c>
      <c r="I21" s="1952" t="s">
        <v>2230</v>
      </c>
      <c r="J21" s="2145" t="s">
        <v>1700</v>
      </c>
      <c r="K21" s="2146" t="s">
        <v>1701</v>
      </c>
      <c r="L21" s="2146" t="s">
        <v>1702</v>
      </c>
      <c r="M21" s="2147" t="s">
        <v>1703</v>
      </c>
      <c r="N21" s="2148" t="s">
        <v>1726</v>
      </c>
      <c r="O21" s="1938"/>
      <c r="P21" s="2657"/>
      <c r="Q21" s="1952"/>
      <c r="R21" s="1953" t="s">
        <v>1721</v>
      </c>
      <c r="S21" s="1952" t="s">
        <v>2231</v>
      </c>
      <c r="T21" s="2644" t="s">
        <v>1700</v>
      </c>
      <c r="U21" s="2646" t="s">
        <v>1701</v>
      </c>
      <c r="V21" s="2646" t="s">
        <v>1702</v>
      </c>
      <c r="W21" s="2647" t="s">
        <v>1703</v>
      </c>
      <c r="X21" s="2650" t="s">
        <v>1726</v>
      </c>
      <c r="Y21" s="1953" t="s">
        <v>1721</v>
      </c>
      <c r="Z21" s="1952" t="s">
        <v>2232</v>
      </c>
      <c r="AA21" s="2644" t="s">
        <v>1700</v>
      </c>
      <c r="AB21" s="2646" t="s">
        <v>1701</v>
      </c>
      <c r="AC21" s="2646" t="s">
        <v>1702</v>
      </c>
      <c r="AD21" s="2647" t="s">
        <v>1703</v>
      </c>
      <c r="AE21" s="2650" t="s">
        <v>1726</v>
      </c>
      <c r="AF21" s="1938"/>
      <c r="AG21" s="2657"/>
      <c r="AH21" s="1952"/>
      <c r="AI21" s="1953" t="s">
        <v>1721</v>
      </c>
      <c r="AJ21" s="1952" t="s">
        <v>2231</v>
      </c>
      <c r="AK21" s="2644" t="s">
        <v>1700</v>
      </c>
      <c r="AL21" s="2646" t="s">
        <v>1701</v>
      </c>
      <c r="AM21" s="2646" t="s">
        <v>1702</v>
      </c>
      <c r="AN21" s="2647" t="s">
        <v>1703</v>
      </c>
      <c r="AO21" s="2650" t="s">
        <v>1726</v>
      </c>
      <c r="AP21" s="1953" t="s">
        <v>1721</v>
      </c>
      <c r="AQ21" s="1952" t="s">
        <v>2232</v>
      </c>
      <c r="AR21" s="2644" t="s">
        <v>1700</v>
      </c>
      <c r="AS21" s="2646" t="s">
        <v>1701</v>
      </c>
      <c r="AT21" s="2646" t="s">
        <v>1702</v>
      </c>
      <c r="AU21" s="2647" t="s">
        <v>1703</v>
      </c>
      <c r="AV21" s="2650" t="s">
        <v>1726</v>
      </c>
    </row>
    <row r="22" spans="2:51" s="1961" customFormat="1" ht="16.5" customHeight="1" thickBot="1">
      <c r="B22" s="2658"/>
      <c r="C22" s="2690"/>
      <c r="D22" s="2149"/>
      <c r="E22" s="2149"/>
      <c r="F22" s="2149"/>
      <c r="G22" s="2690"/>
      <c r="H22" s="1960"/>
      <c r="I22" s="1960"/>
      <c r="J22" s="2150"/>
      <c r="K22" s="2151"/>
      <c r="L22" s="2151"/>
      <c r="M22" s="2152"/>
      <c r="N22" s="2153"/>
      <c r="O22" s="1958"/>
      <c r="P22" s="2658"/>
      <c r="Q22" s="1960"/>
      <c r="R22" s="1959"/>
      <c r="S22" s="1960"/>
      <c r="T22" s="2645"/>
      <c r="U22" s="2645"/>
      <c r="V22" s="2645"/>
      <c r="W22" s="2645"/>
      <c r="X22" s="2651"/>
      <c r="Y22" s="1959"/>
      <c r="Z22" s="1960"/>
      <c r="AA22" s="2645"/>
      <c r="AB22" s="2645"/>
      <c r="AC22" s="2645"/>
      <c r="AD22" s="2645"/>
      <c r="AE22" s="2651"/>
      <c r="AF22" s="1938"/>
      <c r="AG22" s="2658"/>
      <c r="AH22" s="1960"/>
      <c r="AI22" s="1959"/>
      <c r="AJ22" s="1960"/>
      <c r="AK22" s="2645"/>
      <c r="AL22" s="2645"/>
      <c r="AM22" s="2645"/>
      <c r="AN22" s="2645"/>
      <c r="AO22" s="2651"/>
      <c r="AP22" s="1959"/>
      <c r="AQ22" s="1960"/>
      <c r="AR22" s="2645"/>
      <c r="AS22" s="2645"/>
      <c r="AT22" s="2645"/>
      <c r="AU22" s="2645"/>
      <c r="AV22" s="2651"/>
    </row>
    <row r="23" spans="2:51" s="1950" customFormat="1" ht="11.25">
      <c r="B23" s="2706">
        <v>45</v>
      </c>
      <c r="C23" s="2709" t="s">
        <v>2234</v>
      </c>
      <c r="D23" s="2637" t="s">
        <v>2235</v>
      </c>
      <c r="E23" s="2637" t="s">
        <v>2236</v>
      </c>
      <c r="F23" s="2637" t="s">
        <v>2237</v>
      </c>
      <c r="G23" s="2637" t="s">
        <v>2238</v>
      </c>
      <c r="H23" s="2068" t="s">
        <v>2212</v>
      </c>
      <c r="I23" s="2069"/>
      <c r="J23" s="2069"/>
      <c r="K23" s="2069"/>
      <c r="L23" s="2069"/>
      <c r="M23" s="2069"/>
      <c r="N23" s="2070"/>
      <c r="O23" s="1965"/>
      <c r="P23" s="2706">
        <v>45</v>
      </c>
      <c r="Q23" s="2709" t="s">
        <v>2234</v>
      </c>
      <c r="R23" s="1966" t="s">
        <v>2212</v>
      </c>
      <c r="S23" s="1970"/>
      <c r="T23" s="1967"/>
      <c r="U23" s="1967"/>
      <c r="V23" s="1967"/>
      <c r="W23" s="1967"/>
      <c r="X23" s="1968"/>
      <c r="Y23" s="1966" t="s">
        <v>2212</v>
      </c>
      <c r="Z23" s="1970"/>
      <c r="AA23" s="1967"/>
      <c r="AB23" s="1967"/>
      <c r="AC23" s="1967"/>
      <c r="AD23" s="1967"/>
      <c r="AE23" s="1968"/>
      <c r="AF23" s="1969"/>
      <c r="AG23" s="2706">
        <v>45</v>
      </c>
      <c r="AH23" s="2709" t="s">
        <v>2234</v>
      </c>
      <c r="AI23" s="1966" t="s">
        <v>2212</v>
      </c>
      <c r="AJ23" s="1967"/>
      <c r="AK23" s="1967"/>
      <c r="AL23" s="1967"/>
      <c r="AM23" s="1967"/>
      <c r="AN23" s="1967"/>
      <c r="AO23" s="1968"/>
      <c r="AP23" s="1966" t="s">
        <v>2212</v>
      </c>
      <c r="AQ23" s="1970"/>
      <c r="AR23" s="1967"/>
      <c r="AS23" s="1967"/>
      <c r="AT23" s="1967"/>
      <c r="AU23" s="1967"/>
      <c r="AV23" s="1968"/>
      <c r="AW23" s="1965"/>
      <c r="AX23" s="1965"/>
      <c r="AY23" s="1971"/>
    </row>
    <row r="24" spans="2:51" s="1950" customFormat="1" ht="11.25" customHeight="1">
      <c r="B24" s="2713"/>
      <c r="C24" s="2696"/>
      <c r="D24" s="2638"/>
      <c r="E24" s="2638"/>
      <c r="F24" s="2638"/>
      <c r="G24" s="2638"/>
      <c r="H24" s="2068" t="s">
        <v>1729</v>
      </c>
      <c r="I24" s="2069"/>
      <c r="J24" s="2069"/>
      <c r="K24" s="2069"/>
      <c r="L24" s="2069"/>
      <c r="M24" s="2069"/>
      <c r="N24" s="2070"/>
      <c r="O24" s="1965"/>
      <c r="P24" s="2713"/>
      <c r="Q24" s="2696"/>
      <c r="R24" s="1975" t="s">
        <v>1729</v>
      </c>
      <c r="S24" s="1976"/>
      <c r="T24" s="1977"/>
      <c r="U24" s="1977"/>
      <c r="V24" s="1977"/>
      <c r="W24" s="1977"/>
      <c r="X24" s="1978"/>
      <c r="Y24" s="1975" t="s">
        <v>1729</v>
      </c>
      <c r="Z24" s="1976"/>
      <c r="AA24" s="1977"/>
      <c r="AB24" s="1977"/>
      <c r="AC24" s="1977"/>
      <c r="AD24" s="1977"/>
      <c r="AE24" s="1978"/>
      <c r="AF24" s="1965"/>
      <c r="AG24" s="2713"/>
      <c r="AH24" s="2696"/>
      <c r="AI24" s="1975" t="s">
        <v>1729</v>
      </c>
      <c r="AJ24" s="1976"/>
      <c r="AK24" s="1977"/>
      <c r="AL24" s="1977"/>
      <c r="AM24" s="1977"/>
      <c r="AN24" s="1977"/>
      <c r="AO24" s="1978"/>
      <c r="AP24" s="1975" t="s">
        <v>1729</v>
      </c>
      <c r="AQ24" s="1976"/>
      <c r="AR24" s="1977"/>
      <c r="AS24" s="1977"/>
      <c r="AT24" s="1977"/>
      <c r="AU24" s="1977"/>
      <c r="AV24" s="1978"/>
      <c r="AW24" s="1965"/>
      <c r="AX24" s="1965"/>
      <c r="AY24" s="1971"/>
    </row>
    <row r="25" spans="2:51" s="1950" customFormat="1" ht="11.25" customHeight="1">
      <c r="B25" s="2713"/>
      <c r="C25" s="2696"/>
      <c r="D25" s="2681" t="s">
        <v>2239</v>
      </c>
      <c r="E25" s="2638"/>
      <c r="F25" s="2638"/>
      <c r="G25" s="2638"/>
      <c r="H25" s="2068" t="s">
        <v>1733</v>
      </c>
      <c r="I25" s="2069"/>
      <c r="J25" s="2069"/>
      <c r="K25" s="2069"/>
      <c r="L25" s="2069"/>
      <c r="M25" s="2069"/>
      <c r="N25" s="2070"/>
      <c r="O25" s="1965"/>
      <c r="P25" s="2713"/>
      <c r="Q25" s="2696"/>
      <c r="R25" s="1975" t="s">
        <v>1733</v>
      </c>
      <c r="S25" s="1976"/>
      <c r="T25" s="1977"/>
      <c r="U25" s="1977"/>
      <c r="V25" s="1977"/>
      <c r="W25" s="1977"/>
      <c r="X25" s="1978"/>
      <c r="Y25" s="1975" t="s">
        <v>1733</v>
      </c>
      <c r="Z25" s="1976"/>
      <c r="AA25" s="1977"/>
      <c r="AB25" s="1977"/>
      <c r="AC25" s="1977"/>
      <c r="AD25" s="1977"/>
      <c r="AE25" s="1978"/>
      <c r="AF25" s="1965"/>
      <c r="AG25" s="2713"/>
      <c r="AH25" s="2696"/>
      <c r="AI25" s="1975" t="s">
        <v>1733</v>
      </c>
      <c r="AJ25" s="1976"/>
      <c r="AK25" s="1977"/>
      <c r="AL25" s="1977"/>
      <c r="AM25" s="1977"/>
      <c r="AN25" s="1977"/>
      <c r="AO25" s="1978"/>
      <c r="AP25" s="1975" t="s">
        <v>1733</v>
      </c>
      <c r="AQ25" s="1976"/>
      <c r="AR25" s="1977"/>
      <c r="AS25" s="1977"/>
      <c r="AT25" s="1977"/>
      <c r="AU25" s="1977"/>
      <c r="AV25" s="1978"/>
      <c r="AW25" s="1965"/>
      <c r="AX25" s="1965"/>
      <c r="AY25" s="1971"/>
    </row>
    <row r="26" spans="2:51" s="1950" customFormat="1" ht="12" customHeight="1" thickBot="1">
      <c r="B26" s="2714"/>
      <c r="C26" s="2697"/>
      <c r="D26" s="2629"/>
      <c r="E26" s="2638"/>
      <c r="F26" s="2638"/>
      <c r="G26" s="2685"/>
      <c r="H26" s="2071" t="s">
        <v>1737</v>
      </c>
      <c r="I26" s="2072"/>
      <c r="J26" s="2072"/>
      <c r="K26" s="2072"/>
      <c r="L26" s="2072"/>
      <c r="M26" s="2072"/>
      <c r="N26" s="2073"/>
      <c r="O26" s="1965"/>
      <c r="P26" s="2714"/>
      <c r="Q26" s="2697"/>
      <c r="R26" s="1975" t="s">
        <v>1737</v>
      </c>
      <c r="S26" s="1976"/>
      <c r="T26" s="1977"/>
      <c r="U26" s="1977"/>
      <c r="V26" s="1977"/>
      <c r="W26" s="1977"/>
      <c r="X26" s="1978"/>
      <c r="Y26" s="1975" t="s">
        <v>1737</v>
      </c>
      <c r="Z26" s="1976"/>
      <c r="AA26" s="1977"/>
      <c r="AB26" s="1977"/>
      <c r="AC26" s="1977"/>
      <c r="AD26" s="1977"/>
      <c r="AE26" s="1978"/>
      <c r="AF26" s="1965"/>
      <c r="AG26" s="2714"/>
      <c r="AH26" s="2697"/>
      <c r="AI26" s="1975" t="s">
        <v>1737</v>
      </c>
      <c r="AJ26" s="1976"/>
      <c r="AK26" s="1977"/>
      <c r="AL26" s="1977"/>
      <c r="AM26" s="1977"/>
      <c r="AN26" s="1977"/>
      <c r="AO26" s="1978"/>
      <c r="AP26" s="1975" t="s">
        <v>1737</v>
      </c>
      <c r="AQ26" s="1976"/>
      <c r="AR26" s="1977"/>
      <c r="AS26" s="1977"/>
      <c r="AT26" s="1977"/>
      <c r="AU26" s="1977"/>
      <c r="AV26" s="1978"/>
      <c r="AW26" s="1965"/>
      <c r="AX26" s="1965"/>
      <c r="AY26" s="1971"/>
    </row>
    <row r="27" spans="2:51" s="1950" customFormat="1" ht="11.25" customHeight="1">
      <c r="B27" s="2706">
        <v>29</v>
      </c>
      <c r="C27" s="2709" t="s">
        <v>2313</v>
      </c>
      <c r="D27" s="2637" t="s">
        <v>2235</v>
      </c>
      <c r="E27" s="2637" t="s">
        <v>2241</v>
      </c>
      <c r="F27" s="2637" t="s">
        <v>2237</v>
      </c>
      <c r="G27" s="2637" t="s">
        <v>2253</v>
      </c>
      <c r="H27" s="1970" t="s">
        <v>2212</v>
      </c>
      <c r="I27" s="1967"/>
      <c r="J27" s="1967"/>
      <c r="K27" s="1967"/>
      <c r="L27" s="1967"/>
      <c r="M27" s="1967"/>
      <c r="N27" s="1968"/>
      <c r="O27" s="1965"/>
      <c r="P27" s="2706">
        <v>29</v>
      </c>
      <c r="Q27" s="2709" t="s">
        <v>2313</v>
      </c>
      <c r="R27" s="1975" t="s">
        <v>2212</v>
      </c>
      <c r="S27" s="1976"/>
      <c r="T27" s="1977"/>
      <c r="U27" s="1977"/>
      <c r="V27" s="1977"/>
      <c r="W27" s="1977"/>
      <c r="X27" s="1978"/>
      <c r="Y27" s="1975" t="s">
        <v>2212</v>
      </c>
      <c r="Z27" s="1976"/>
      <c r="AA27" s="1977"/>
      <c r="AB27" s="1977"/>
      <c r="AC27" s="1977"/>
      <c r="AD27" s="1977"/>
      <c r="AE27" s="1978"/>
      <c r="AF27" s="1965"/>
      <c r="AG27" s="2706">
        <v>29</v>
      </c>
      <c r="AH27" s="2709" t="s">
        <v>2313</v>
      </c>
      <c r="AI27" s="1975" t="s">
        <v>2212</v>
      </c>
      <c r="AJ27" s="1976"/>
      <c r="AK27" s="1977"/>
      <c r="AL27" s="1977"/>
      <c r="AM27" s="1977"/>
      <c r="AN27" s="1977"/>
      <c r="AO27" s="1978"/>
      <c r="AP27" s="1975" t="s">
        <v>2212</v>
      </c>
      <c r="AQ27" s="1976"/>
      <c r="AR27" s="1977"/>
      <c r="AS27" s="1977"/>
      <c r="AT27" s="1977"/>
      <c r="AU27" s="1977"/>
      <c r="AV27" s="1978"/>
      <c r="AW27" s="1965"/>
      <c r="AX27" s="1965"/>
      <c r="AY27" s="1971"/>
    </row>
    <row r="28" spans="2:51" s="1950" customFormat="1" ht="11.25" customHeight="1">
      <c r="B28" s="2713"/>
      <c r="C28" s="2696"/>
      <c r="D28" s="2638"/>
      <c r="E28" s="2638"/>
      <c r="F28" s="2638"/>
      <c r="G28" s="2638"/>
      <c r="H28" s="2068" t="s">
        <v>1729</v>
      </c>
      <c r="I28" s="2069"/>
      <c r="J28" s="2069"/>
      <c r="K28" s="2069"/>
      <c r="L28" s="2069"/>
      <c r="M28" s="2069"/>
      <c r="N28" s="2070"/>
      <c r="O28" s="1965"/>
      <c r="P28" s="2713"/>
      <c r="Q28" s="2696"/>
      <c r="R28" s="1975" t="s">
        <v>1729</v>
      </c>
      <c r="S28" s="1976"/>
      <c r="T28" s="1977"/>
      <c r="U28" s="1977"/>
      <c r="V28" s="1977"/>
      <c r="W28" s="1977"/>
      <c r="X28" s="1978"/>
      <c r="Y28" s="1975" t="s">
        <v>1729</v>
      </c>
      <c r="Z28" s="1976"/>
      <c r="AA28" s="1977"/>
      <c r="AB28" s="1977"/>
      <c r="AC28" s="1977"/>
      <c r="AD28" s="1977"/>
      <c r="AE28" s="1978"/>
      <c r="AF28" s="1965"/>
      <c r="AG28" s="2713"/>
      <c r="AH28" s="2696"/>
      <c r="AI28" s="1975" t="s">
        <v>1729</v>
      </c>
      <c r="AJ28" s="1976"/>
      <c r="AK28" s="1977"/>
      <c r="AL28" s="1977"/>
      <c r="AM28" s="1977"/>
      <c r="AN28" s="1977"/>
      <c r="AO28" s="1978"/>
      <c r="AP28" s="1975" t="s">
        <v>1729</v>
      </c>
      <c r="AQ28" s="1976"/>
      <c r="AR28" s="1977"/>
      <c r="AS28" s="1977"/>
      <c r="AT28" s="1977"/>
      <c r="AU28" s="1977"/>
      <c r="AV28" s="1978"/>
      <c r="AW28" s="1965"/>
      <c r="AX28" s="1965"/>
      <c r="AY28" s="1971"/>
    </row>
    <row r="29" spans="2:51" s="1950" customFormat="1" ht="11.25" customHeight="1">
      <c r="B29" s="2713"/>
      <c r="C29" s="2696"/>
      <c r="D29" s="2681" t="s">
        <v>2249</v>
      </c>
      <c r="E29" s="2638"/>
      <c r="F29" s="2638"/>
      <c r="G29" s="2638"/>
      <c r="H29" s="2068" t="s">
        <v>1733</v>
      </c>
      <c r="I29" s="2069"/>
      <c r="J29" s="2069"/>
      <c r="K29" s="2069"/>
      <c r="L29" s="2069"/>
      <c r="M29" s="2069"/>
      <c r="N29" s="2070"/>
      <c r="O29" s="1965"/>
      <c r="P29" s="2713"/>
      <c r="Q29" s="2696"/>
      <c r="R29" s="1975" t="s">
        <v>1733</v>
      </c>
      <c r="S29" s="1976"/>
      <c r="T29" s="1977"/>
      <c r="U29" s="1977"/>
      <c r="V29" s="1977"/>
      <c r="W29" s="1977"/>
      <c r="X29" s="1978"/>
      <c r="Y29" s="1975" t="s">
        <v>1733</v>
      </c>
      <c r="Z29" s="1976"/>
      <c r="AA29" s="1977"/>
      <c r="AB29" s="1977"/>
      <c r="AC29" s="1977"/>
      <c r="AD29" s="1977"/>
      <c r="AE29" s="1978"/>
      <c r="AF29" s="1965"/>
      <c r="AG29" s="2713"/>
      <c r="AH29" s="2696"/>
      <c r="AI29" s="1975" t="s">
        <v>1733</v>
      </c>
      <c r="AJ29" s="1976"/>
      <c r="AK29" s="1977"/>
      <c r="AL29" s="1977"/>
      <c r="AM29" s="1977"/>
      <c r="AN29" s="1977"/>
      <c r="AO29" s="1978"/>
      <c r="AP29" s="1975" t="s">
        <v>1733</v>
      </c>
      <c r="AQ29" s="1976"/>
      <c r="AR29" s="1977"/>
      <c r="AS29" s="1977"/>
      <c r="AT29" s="1977"/>
      <c r="AU29" s="1977"/>
      <c r="AV29" s="1978"/>
      <c r="AW29" s="1965"/>
      <c r="AX29" s="1965"/>
      <c r="AY29" s="1971"/>
    </row>
    <row r="30" spans="2:51" s="1950" customFormat="1" ht="12" customHeight="1" thickBot="1">
      <c r="B30" s="2714"/>
      <c r="C30" s="2697"/>
      <c r="D30" s="2629"/>
      <c r="E30" s="2638"/>
      <c r="F30" s="2638"/>
      <c r="G30" s="2685"/>
      <c r="H30" s="2074" t="s">
        <v>1737</v>
      </c>
      <c r="I30" s="2075"/>
      <c r="J30" s="2075"/>
      <c r="K30" s="2075"/>
      <c r="L30" s="2075"/>
      <c r="M30" s="2075"/>
      <c r="N30" s="2076"/>
      <c r="O30" s="1965"/>
      <c r="P30" s="2714"/>
      <c r="Q30" s="2697"/>
      <c r="R30" s="1975" t="s">
        <v>1737</v>
      </c>
      <c r="S30" s="1976"/>
      <c r="T30" s="1977"/>
      <c r="U30" s="1977"/>
      <c r="V30" s="1977"/>
      <c r="W30" s="1977"/>
      <c r="X30" s="1978"/>
      <c r="Y30" s="1975" t="s">
        <v>1737</v>
      </c>
      <c r="Z30" s="1976"/>
      <c r="AA30" s="1977"/>
      <c r="AB30" s="1977"/>
      <c r="AC30" s="1977"/>
      <c r="AD30" s="1977"/>
      <c r="AE30" s="1978"/>
      <c r="AF30" s="1965"/>
      <c r="AG30" s="2714"/>
      <c r="AH30" s="2697"/>
      <c r="AI30" s="1975" t="s">
        <v>1737</v>
      </c>
      <c r="AJ30" s="1976"/>
      <c r="AK30" s="1977"/>
      <c r="AL30" s="1977"/>
      <c r="AM30" s="1977"/>
      <c r="AN30" s="1977"/>
      <c r="AO30" s="1978"/>
      <c r="AP30" s="1975" t="s">
        <v>1737</v>
      </c>
      <c r="AQ30" s="1976"/>
      <c r="AR30" s="1977"/>
      <c r="AS30" s="1977"/>
      <c r="AT30" s="1977"/>
      <c r="AU30" s="1977"/>
      <c r="AV30" s="1978"/>
      <c r="AW30" s="1965"/>
      <c r="AX30" s="1965"/>
      <c r="AY30" s="1971"/>
    </row>
    <row r="31" spans="2:51" s="1950" customFormat="1" ht="11.25">
      <c r="B31" s="2706">
        <v>17</v>
      </c>
      <c r="C31" s="2709" t="s">
        <v>2250</v>
      </c>
      <c r="D31" s="2637" t="s">
        <v>2235</v>
      </c>
      <c r="E31" s="2637" t="s">
        <v>2241</v>
      </c>
      <c r="F31" s="2637" t="s">
        <v>2237</v>
      </c>
      <c r="G31" s="2637" t="s">
        <v>2242</v>
      </c>
      <c r="H31" s="2068" t="s">
        <v>2212</v>
      </c>
      <c r="I31" s="2069"/>
      <c r="J31" s="2069"/>
      <c r="K31" s="2069"/>
      <c r="L31" s="2069"/>
      <c r="M31" s="2069"/>
      <c r="N31" s="2070"/>
      <c r="O31" s="1965"/>
      <c r="P31" s="2706">
        <v>17</v>
      </c>
      <c r="Q31" s="2709" t="s">
        <v>2250</v>
      </c>
      <c r="R31" s="1975" t="s">
        <v>2212</v>
      </c>
      <c r="S31" s="1976"/>
      <c r="T31" s="1977"/>
      <c r="U31" s="1977"/>
      <c r="V31" s="1977"/>
      <c r="W31" s="1977"/>
      <c r="X31" s="1978"/>
      <c r="Y31" s="1975" t="s">
        <v>2212</v>
      </c>
      <c r="Z31" s="1976"/>
      <c r="AA31" s="1977"/>
      <c r="AB31" s="1977"/>
      <c r="AC31" s="1977"/>
      <c r="AD31" s="1977"/>
      <c r="AE31" s="1978"/>
      <c r="AF31" s="1965"/>
      <c r="AG31" s="2706">
        <v>17</v>
      </c>
      <c r="AH31" s="2709" t="s">
        <v>2250</v>
      </c>
      <c r="AI31" s="1975" t="s">
        <v>2212</v>
      </c>
      <c r="AJ31" s="1976"/>
      <c r="AK31" s="1977"/>
      <c r="AL31" s="1977"/>
      <c r="AM31" s="1977"/>
      <c r="AN31" s="1977"/>
      <c r="AO31" s="1978"/>
      <c r="AP31" s="1975" t="s">
        <v>2212</v>
      </c>
      <c r="AQ31" s="1976"/>
      <c r="AR31" s="1977"/>
      <c r="AS31" s="1977"/>
      <c r="AT31" s="1977"/>
      <c r="AU31" s="1977"/>
      <c r="AV31" s="1978"/>
      <c r="AW31" s="1965"/>
      <c r="AX31" s="1965"/>
      <c r="AY31" s="1971"/>
    </row>
    <row r="32" spans="2:51" s="1950" customFormat="1" ht="11.25" customHeight="1">
      <c r="B32" s="2713"/>
      <c r="C32" s="2696"/>
      <c r="D32" s="2638"/>
      <c r="E32" s="2638"/>
      <c r="F32" s="2638"/>
      <c r="G32" s="2638"/>
      <c r="H32" s="2068" t="s">
        <v>1729</v>
      </c>
      <c r="I32" s="2069"/>
      <c r="J32" s="2069"/>
      <c r="K32" s="2069"/>
      <c r="L32" s="2069"/>
      <c r="M32" s="2069"/>
      <c r="N32" s="2070"/>
      <c r="O32" s="1965"/>
      <c r="P32" s="2713"/>
      <c r="Q32" s="2696"/>
      <c r="R32" s="1975" t="s">
        <v>1729</v>
      </c>
      <c r="S32" s="1976"/>
      <c r="T32" s="1977"/>
      <c r="U32" s="1977"/>
      <c r="V32" s="1977"/>
      <c r="W32" s="1977"/>
      <c r="X32" s="1978"/>
      <c r="Y32" s="1975" t="s">
        <v>1729</v>
      </c>
      <c r="Z32" s="1976"/>
      <c r="AA32" s="1977"/>
      <c r="AB32" s="1977"/>
      <c r="AC32" s="1977"/>
      <c r="AD32" s="1977"/>
      <c r="AE32" s="1978"/>
      <c r="AF32" s="1965"/>
      <c r="AG32" s="2713"/>
      <c r="AH32" s="2696"/>
      <c r="AI32" s="1975" t="s">
        <v>1729</v>
      </c>
      <c r="AJ32" s="1976"/>
      <c r="AK32" s="1977"/>
      <c r="AL32" s="1977"/>
      <c r="AM32" s="1977"/>
      <c r="AN32" s="1977"/>
      <c r="AO32" s="1978"/>
      <c r="AP32" s="1975" t="s">
        <v>1729</v>
      </c>
      <c r="AQ32" s="1976"/>
      <c r="AR32" s="1977"/>
      <c r="AS32" s="1977"/>
      <c r="AT32" s="1977"/>
      <c r="AU32" s="1977"/>
      <c r="AV32" s="1978"/>
      <c r="AW32" s="1965"/>
      <c r="AX32" s="1965"/>
      <c r="AY32" s="1971"/>
    </row>
    <row r="33" spans="2:51" s="1950" customFormat="1" ht="11.25" customHeight="1">
      <c r="B33" s="2713"/>
      <c r="C33" s="2696"/>
      <c r="D33" s="2681" t="s">
        <v>2239</v>
      </c>
      <c r="E33" s="2638"/>
      <c r="F33" s="2638"/>
      <c r="G33" s="2638"/>
      <c r="H33" s="2068" t="s">
        <v>1733</v>
      </c>
      <c r="I33" s="2069"/>
      <c r="J33" s="2069"/>
      <c r="K33" s="2069"/>
      <c r="L33" s="2069"/>
      <c r="M33" s="2069"/>
      <c r="N33" s="2070"/>
      <c r="O33" s="1965"/>
      <c r="P33" s="2713"/>
      <c r="Q33" s="2696"/>
      <c r="R33" s="1975" t="s">
        <v>1733</v>
      </c>
      <c r="S33" s="1976"/>
      <c r="T33" s="1977"/>
      <c r="U33" s="1977"/>
      <c r="V33" s="1977"/>
      <c r="W33" s="1977"/>
      <c r="X33" s="1978"/>
      <c r="Y33" s="1975" t="s">
        <v>1733</v>
      </c>
      <c r="Z33" s="1976"/>
      <c r="AA33" s="1977"/>
      <c r="AB33" s="1977"/>
      <c r="AC33" s="1977"/>
      <c r="AD33" s="1977"/>
      <c r="AE33" s="1978"/>
      <c r="AF33" s="1965"/>
      <c r="AG33" s="2713"/>
      <c r="AH33" s="2696"/>
      <c r="AI33" s="1975" t="s">
        <v>1733</v>
      </c>
      <c r="AJ33" s="1976"/>
      <c r="AK33" s="1977"/>
      <c r="AL33" s="1977"/>
      <c r="AM33" s="1977"/>
      <c r="AN33" s="1977"/>
      <c r="AO33" s="1978"/>
      <c r="AP33" s="1975" t="s">
        <v>1733</v>
      </c>
      <c r="AQ33" s="1976"/>
      <c r="AR33" s="1977"/>
      <c r="AS33" s="1977"/>
      <c r="AT33" s="1977"/>
      <c r="AU33" s="1977"/>
      <c r="AV33" s="1978"/>
      <c r="AW33" s="1965"/>
      <c r="AX33" s="1965"/>
      <c r="AY33" s="1971"/>
    </row>
    <row r="34" spans="2:51" s="1950" customFormat="1" ht="12" customHeight="1" thickBot="1">
      <c r="B34" s="2714"/>
      <c r="C34" s="2697"/>
      <c r="D34" s="2629"/>
      <c r="E34" s="2638"/>
      <c r="F34" s="2638"/>
      <c r="G34" s="2685"/>
      <c r="H34" s="2071" t="s">
        <v>1737</v>
      </c>
      <c r="I34" s="2072"/>
      <c r="J34" s="2072"/>
      <c r="K34" s="2072"/>
      <c r="L34" s="2072"/>
      <c r="M34" s="2072"/>
      <c r="N34" s="2073"/>
      <c r="O34" s="1965"/>
      <c r="P34" s="2714"/>
      <c r="Q34" s="2697"/>
      <c r="R34" s="1975" t="s">
        <v>1737</v>
      </c>
      <c r="S34" s="1976"/>
      <c r="T34" s="1977"/>
      <c r="U34" s="1977"/>
      <c r="V34" s="1977"/>
      <c r="W34" s="1977"/>
      <c r="X34" s="1978"/>
      <c r="Y34" s="1975" t="s">
        <v>1737</v>
      </c>
      <c r="Z34" s="1976"/>
      <c r="AA34" s="1977"/>
      <c r="AB34" s="1977"/>
      <c r="AC34" s="1977"/>
      <c r="AD34" s="1977"/>
      <c r="AE34" s="1978"/>
      <c r="AF34" s="1965"/>
      <c r="AG34" s="2714"/>
      <c r="AH34" s="2697"/>
      <c r="AI34" s="1975" t="s">
        <v>1737</v>
      </c>
      <c r="AJ34" s="1976"/>
      <c r="AK34" s="1977"/>
      <c r="AL34" s="1977"/>
      <c r="AM34" s="1977"/>
      <c r="AN34" s="1977"/>
      <c r="AO34" s="1978"/>
      <c r="AP34" s="1975" t="s">
        <v>1737</v>
      </c>
      <c r="AQ34" s="1976"/>
      <c r="AR34" s="1977"/>
      <c r="AS34" s="1977"/>
      <c r="AT34" s="1977"/>
      <c r="AU34" s="1977"/>
      <c r="AV34" s="1978"/>
      <c r="AW34" s="1965"/>
      <c r="AX34" s="1965"/>
      <c r="AY34" s="1971"/>
    </row>
    <row r="35" spans="2:51" s="1950" customFormat="1" ht="11.25">
      <c r="B35" s="2706">
        <v>16</v>
      </c>
      <c r="C35" s="2709" t="s">
        <v>2248</v>
      </c>
      <c r="D35" s="2637" t="s">
        <v>2235</v>
      </c>
      <c r="E35" s="2637" t="s">
        <v>2241</v>
      </c>
      <c r="F35" s="2637" t="s">
        <v>2237</v>
      </c>
      <c r="G35" s="2637" t="s">
        <v>2242</v>
      </c>
      <c r="H35" s="1970" t="s">
        <v>2212</v>
      </c>
      <c r="I35" s="1967"/>
      <c r="J35" s="1967"/>
      <c r="K35" s="1967"/>
      <c r="L35" s="1967"/>
      <c r="M35" s="1967"/>
      <c r="N35" s="1968"/>
      <c r="O35" s="1965"/>
      <c r="P35" s="2706">
        <v>16</v>
      </c>
      <c r="Q35" s="2709" t="s">
        <v>2248</v>
      </c>
      <c r="R35" s="1975" t="s">
        <v>2212</v>
      </c>
      <c r="S35" s="1976"/>
      <c r="T35" s="1977"/>
      <c r="U35" s="1977"/>
      <c r="V35" s="1977"/>
      <c r="W35" s="1977"/>
      <c r="X35" s="1978"/>
      <c r="Y35" s="1975" t="s">
        <v>2212</v>
      </c>
      <c r="Z35" s="1976"/>
      <c r="AA35" s="1977"/>
      <c r="AB35" s="1977"/>
      <c r="AC35" s="1977"/>
      <c r="AD35" s="1977"/>
      <c r="AE35" s="1978"/>
      <c r="AF35" s="1965"/>
      <c r="AG35" s="2706">
        <v>16</v>
      </c>
      <c r="AH35" s="2709" t="s">
        <v>2248</v>
      </c>
      <c r="AI35" s="1975" t="s">
        <v>2212</v>
      </c>
      <c r="AJ35" s="1976"/>
      <c r="AK35" s="1977"/>
      <c r="AL35" s="1977"/>
      <c r="AM35" s="1977"/>
      <c r="AN35" s="1977"/>
      <c r="AO35" s="1978"/>
      <c r="AP35" s="1975" t="s">
        <v>2212</v>
      </c>
      <c r="AQ35" s="1976"/>
      <c r="AR35" s="1977"/>
      <c r="AS35" s="1977"/>
      <c r="AT35" s="1977"/>
      <c r="AU35" s="1977"/>
      <c r="AV35" s="1978"/>
      <c r="AW35" s="1965"/>
      <c r="AX35" s="1965"/>
      <c r="AY35" s="1971"/>
    </row>
    <row r="36" spans="2:51" s="1950" customFormat="1" ht="11.25" customHeight="1">
      <c r="B36" s="2713"/>
      <c r="C36" s="2696"/>
      <c r="D36" s="2638"/>
      <c r="E36" s="2638"/>
      <c r="F36" s="2638"/>
      <c r="G36" s="2638"/>
      <c r="H36" s="2068" t="s">
        <v>1729</v>
      </c>
      <c r="I36" s="2069"/>
      <c r="J36" s="2069"/>
      <c r="K36" s="2069"/>
      <c r="L36" s="2069"/>
      <c r="M36" s="2069"/>
      <c r="N36" s="2070"/>
      <c r="O36" s="1965"/>
      <c r="P36" s="2713"/>
      <c r="Q36" s="2696"/>
      <c r="R36" s="1975" t="s">
        <v>1729</v>
      </c>
      <c r="S36" s="1976"/>
      <c r="T36" s="1977"/>
      <c r="U36" s="1977"/>
      <c r="V36" s="1977"/>
      <c r="W36" s="1977"/>
      <c r="X36" s="1978"/>
      <c r="Y36" s="1975" t="s">
        <v>1729</v>
      </c>
      <c r="Z36" s="1976"/>
      <c r="AA36" s="1977"/>
      <c r="AB36" s="1977"/>
      <c r="AC36" s="1977"/>
      <c r="AD36" s="1977"/>
      <c r="AE36" s="1978"/>
      <c r="AF36" s="1965"/>
      <c r="AG36" s="2713"/>
      <c r="AH36" s="2696"/>
      <c r="AI36" s="1975" t="s">
        <v>1729</v>
      </c>
      <c r="AJ36" s="1976"/>
      <c r="AK36" s="1977"/>
      <c r="AL36" s="1977"/>
      <c r="AM36" s="1977"/>
      <c r="AN36" s="1977"/>
      <c r="AO36" s="1978"/>
      <c r="AP36" s="1975" t="s">
        <v>1729</v>
      </c>
      <c r="AQ36" s="1976"/>
      <c r="AR36" s="1977"/>
      <c r="AS36" s="1977"/>
      <c r="AT36" s="1977"/>
      <c r="AU36" s="1977"/>
      <c r="AV36" s="1978"/>
      <c r="AW36" s="1965"/>
      <c r="AX36" s="1965"/>
      <c r="AY36" s="1971"/>
    </row>
    <row r="37" spans="2:51" s="1950" customFormat="1" ht="11.25" customHeight="1">
      <c r="B37" s="2713"/>
      <c r="C37" s="2696"/>
      <c r="D37" s="2681" t="s">
        <v>2249</v>
      </c>
      <c r="E37" s="2638"/>
      <c r="F37" s="2638"/>
      <c r="G37" s="2638"/>
      <c r="H37" s="2068" t="s">
        <v>1733</v>
      </c>
      <c r="I37" s="2069"/>
      <c r="J37" s="2069"/>
      <c r="K37" s="2069"/>
      <c r="L37" s="2069"/>
      <c r="M37" s="2069"/>
      <c r="N37" s="2070"/>
      <c r="O37" s="1965"/>
      <c r="P37" s="2713"/>
      <c r="Q37" s="2696"/>
      <c r="R37" s="1975" t="s">
        <v>1733</v>
      </c>
      <c r="S37" s="1976"/>
      <c r="T37" s="1977"/>
      <c r="U37" s="1977"/>
      <c r="V37" s="1977"/>
      <c r="W37" s="1977"/>
      <c r="X37" s="1978"/>
      <c r="Y37" s="1975" t="s">
        <v>1733</v>
      </c>
      <c r="Z37" s="1976"/>
      <c r="AA37" s="1977"/>
      <c r="AB37" s="1977"/>
      <c r="AC37" s="1977"/>
      <c r="AD37" s="1977"/>
      <c r="AE37" s="1978"/>
      <c r="AF37" s="1965"/>
      <c r="AG37" s="2713"/>
      <c r="AH37" s="2696"/>
      <c r="AI37" s="1975" t="s">
        <v>1733</v>
      </c>
      <c r="AJ37" s="1976"/>
      <c r="AK37" s="1977"/>
      <c r="AL37" s="1977"/>
      <c r="AM37" s="1977"/>
      <c r="AN37" s="1977"/>
      <c r="AO37" s="1978"/>
      <c r="AP37" s="1975" t="s">
        <v>1733</v>
      </c>
      <c r="AQ37" s="1976"/>
      <c r="AR37" s="1977"/>
      <c r="AS37" s="1977"/>
      <c r="AT37" s="1977"/>
      <c r="AU37" s="1977"/>
      <c r="AV37" s="1978"/>
      <c r="AW37" s="1965"/>
      <c r="AX37" s="1965"/>
      <c r="AY37" s="1971"/>
    </row>
    <row r="38" spans="2:51" s="1950" customFormat="1" ht="12" customHeight="1" thickBot="1">
      <c r="B38" s="2714"/>
      <c r="C38" s="2697"/>
      <c r="D38" s="2629"/>
      <c r="E38" s="2638"/>
      <c r="F38" s="2638"/>
      <c r="G38" s="2685"/>
      <c r="H38" s="2074" t="s">
        <v>1737</v>
      </c>
      <c r="I38" s="2075"/>
      <c r="J38" s="2075"/>
      <c r="K38" s="2075"/>
      <c r="L38" s="2075"/>
      <c r="M38" s="2075"/>
      <c r="N38" s="2076"/>
      <c r="O38" s="1965"/>
      <c r="P38" s="2714"/>
      <c r="Q38" s="2697"/>
      <c r="R38" s="1975" t="s">
        <v>1737</v>
      </c>
      <c r="S38" s="1976"/>
      <c r="T38" s="1977"/>
      <c r="U38" s="1977"/>
      <c r="V38" s="1977"/>
      <c r="W38" s="1977"/>
      <c r="X38" s="1978"/>
      <c r="Y38" s="1975" t="s">
        <v>1737</v>
      </c>
      <c r="Z38" s="1976"/>
      <c r="AA38" s="1977"/>
      <c r="AB38" s="1977"/>
      <c r="AC38" s="1977"/>
      <c r="AD38" s="1977"/>
      <c r="AE38" s="1978"/>
      <c r="AF38" s="1965"/>
      <c r="AG38" s="2714"/>
      <c r="AH38" s="2697"/>
      <c r="AI38" s="1975" t="s">
        <v>1737</v>
      </c>
      <c r="AJ38" s="1976"/>
      <c r="AK38" s="1977"/>
      <c r="AL38" s="1977"/>
      <c r="AM38" s="1977"/>
      <c r="AN38" s="1977"/>
      <c r="AO38" s="1978"/>
      <c r="AP38" s="1975" t="s">
        <v>1737</v>
      </c>
      <c r="AQ38" s="1976"/>
      <c r="AR38" s="1977"/>
      <c r="AS38" s="1977"/>
      <c r="AT38" s="1977"/>
      <c r="AU38" s="1977"/>
      <c r="AV38" s="1978"/>
      <c r="AW38" s="1965"/>
      <c r="AX38" s="1965"/>
      <c r="AY38" s="1971"/>
    </row>
    <row r="39" spans="2:51" s="1950" customFormat="1" ht="11.25">
      <c r="B39" s="2706">
        <v>7</v>
      </c>
      <c r="C39" s="2709" t="s">
        <v>2244</v>
      </c>
      <c r="D39" s="2637" t="s">
        <v>2235</v>
      </c>
      <c r="E39" s="2637" t="s">
        <v>2241</v>
      </c>
      <c r="F39" s="2637" t="s">
        <v>2237</v>
      </c>
      <c r="G39" s="2637" t="s">
        <v>2242</v>
      </c>
      <c r="H39" s="2068" t="s">
        <v>2212</v>
      </c>
      <c r="I39" s="2069"/>
      <c r="J39" s="2069"/>
      <c r="K39" s="2069"/>
      <c r="L39" s="2069"/>
      <c r="M39" s="2069"/>
      <c r="N39" s="2070"/>
      <c r="O39" s="1965"/>
      <c r="P39" s="2706">
        <v>7</v>
      </c>
      <c r="Q39" s="2709" t="s">
        <v>2244</v>
      </c>
      <c r="R39" s="1975" t="s">
        <v>2212</v>
      </c>
      <c r="S39" s="1976"/>
      <c r="T39" s="1977"/>
      <c r="U39" s="1977"/>
      <c r="V39" s="1977"/>
      <c r="W39" s="1977"/>
      <c r="X39" s="1978"/>
      <c r="Y39" s="1975" t="s">
        <v>2212</v>
      </c>
      <c r="Z39" s="1977"/>
      <c r="AA39" s="1977"/>
      <c r="AB39" s="1977"/>
      <c r="AC39" s="1977"/>
      <c r="AD39" s="1977"/>
      <c r="AE39" s="1978"/>
      <c r="AF39" s="1965"/>
      <c r="AG39" s="2706">
        <v>7</v>
      </c>
      <c r="AH39" s="2709" t="s">
        <v>2244</v>
      </c>
      <c r="AI39" s="1975" t="s">
        <v>2212</v>
      </c>
      <c r="AJ39" s="1976"/>
      <c r="AK39" s="1977"/>
      <c r="AL39" s="1977"/>
      <c r="AM39" s="1977"/>
      <c r="AN39" s="1977"/>
      <c r="AO39" s="1978"/>
      <c r="AP39" s="1975" t="s">
        <v>2212</v>
      </c>
      <c r="AQ39" s="1977"/>
      <c r="AR39" s="1977"/>
      <c r="AS39" s="1977"/>
      <c r="AT39" s="1977"/>
      <c r="AU39" s="1977"/>
      <c r="AV39" s="1978"/>
      <c r="AW39" s="1965"/>
      <c r="AX39" s="1965"/>
      <c r="AY39" s="1971"/>
    </row>
    <row r="40" spans="2:51" s="1950" customFormat="1" ht="11.25" customHeight="1">
      <c r="B40" s="2713"/>
      <c r="C40" s="2696"/>
      <c r="D40" s="2638"/>
      <c r="E40" s="2638"/>
      <c r="F40" s="2638"/>
      <c r="G40" s="2638"/>
      <c r="H40" s="2068" t="s">
        <v>1729</v>
      </c>
      <c r="I40" s="2069"/>
      <c r="J40" s="2069"/>
      <c r="K40" s="2069"/>
      <c r="L40" s="2069"/>
      <c r="M40" s="2069"/>
      <c r="N40" s="2070"/>
      <c r="O40" s="1965"/>
      <c r="P40" s="2713"/>
      <c r="Q40" s="2696"/>
      <c r="R40" s="1975" t="s">
        <v>1729</v>
      </c>
      <c r="S40" s="1976"/>
      <c r="T40" s="1977"/>
      <c r="U40" s="1977"/>
      <c r="V40" s="1977"/>
      <c r="W40" s="1977"/>
      <c r="X40" s="1978"/>
      <c r="Y40" s="1975" t="s">
        <v>1729</v>
      </c>
      <c r="Z40" s="1977"/>
      <c r="AA40" s="1977"/>
      <c r="AB40" s="1977"/>
      <c r="AC40" s="1977"/>
      <c r="AD40" s="1977"/>
      <c r="AE40" s="1978"/>
      <c r="AF40" s="1965"/>
      <c r="AG40" s="2713"/>
      <c r="AH40" s="2696"/>
      <c r="AI40" s="1975" t="s">
        <v>1729</v>
      </c>
      <c r="AJ40" s="1976"/>
      <c r="AK40" s="1977"/>
      <c r="AL40" s="1977"/>
      <c r="AM40" s="1977"/>
      <c r="AN40" s="1977"/>
      <c r="AO40" s="1978"/>
      <c r="AP40" s="1975" t="s">
        <v>1729</v>
      </c>
      <c r="AQ40" s="1977"/>
      <c r="AR40" s="1977"/>
      <c r="AS40" s="1977"/>
      <c r="AT40" s="1977"/>
      <c r="AU40" s="1977"/>
      <c r="AV40" s="1978"/>
      <c r="AW40" s="1965"/>
      <c r="AX40" s="1965"/>
      <c r="AY40" s="1971"/>
    </row>
    <row r="41" spans="2:51" s="1950" customFormat="1" ht="11.25" customHeight="1">
      <c r="B41" s="2713"/>
      <c r="C41" s="2696"/>
      <c r="D41" s="2681" t="s">
        <v>2243</v>
      </c>
      <c r="E41" s="2638"/>
      <c r="F41" s="2638"/>
      <c r="G41" s="2638"/>
      <c r="H41" s="2068" t="s">
        <v>1733</v>
      </c>
      <c r="I41" s="2069"/>
      <c r="J41" s="2069"/>
      <c r="K41" s="2069"/>
      <c r="L41" s="2069"/>
      <c r="M41" s="2069"/>
      <c r="N41" s="2070"/>
      <c r="O41" s="1965"/>
      <c r="P41" s="2713"/>
      <c r="Q41" s="2696"/>
      <c r="R41" s="1975" t="s">
        <v>1733</v>
      </c>
      <c r="S41" s="1976"/>
      <c r="T41" s="1977"/>
      <c r="U41" s="1977"/>
      <c r="V41" s="1977"/>
      <c r="W41" s="1977"/>
      <c r="X41" s="1978"/>
      <c r="Y41" s="1975" t="s">
        <v>1733</v>
      </c>
      <c r="Z41" s="1977"/>
      <c r="AA41" s="1977"/>
      <c r="AB41" s="1977"/>
      <c r="AC41" s="1977"/>
      <c r="AD41" s="1977"/>
      <c r="AE41" s="1978"/>
      <c r="AF41" s="1965"/>
      <c r="AG41" s="2713"/>
      <c r="AH41" s="2696"/>
      <c r="AI41" s="1975" t="s">
        <v>1733</v>
      </c>
      <c r="AJ41" s="1976"/>
      <c r="AK41" s="1977"/>
      <c r="AL41" s="1977"/>
      <c r="AM41" s="1977"/>
      <c r="AN41" s="1977"/>
      <c r="AO41" s="1978"/>
      <c r="AP41" s="1975" t="s">
        <v>1733</v>
      </c>
      <c r="AQ41" s="1977"/>
      <c r="AR41" s="1977"/>
      <c r="AS41" s="1977"/>
      <c r="AT41" s="1977"/>
      <c r="AU41" s="1977"/>
      <c r="AV41" s="1978"/>
      <c r="AW41" s="1965"/>
      <c r="AX41" s="1965"/>
      <c r="AY41" s="1971"/>
    </row>
    <row r="42" spans="2:51" s="1950" customFormat="1" ht="12" customHeight="1" thickBot="1">
      <c r="B42" s="2714"/>
      <c r="C42" s="2697"/>
      <c r="D42" s="2629"/>
      <c r="E42" s="2638"/>
      <c r="F42" s="2638"/>
      <c r="G42" s="2685"/>
      <c r="H42" s="2071" t="s">
        <v>1737</v>
      </c>
      <c r="I42" s="2072"/>
      <c r="J42" s="2072"/>
      <c r="K42" s="2072"/>
      <c r="L42" s="2072"/>
      <c r="M42" s="2072"/>
      <c r="N42" s="2073"/>
      <c r="O42" s="1965"/>
      <c r="P42" s="2714"/>
      <c r="Q42" s="2697"/>
      <c r="R42" s="1975" t="s">
        <v>1737</v>
      </c>
      <c r="S42" s="1976"/>
      <c r="T42" s="1977"/>
      <c r="U42" s="1977"/>
      <c r="V42" s="1977"/>
      <c r="W42" s="1977"/>
      <c r="X42" s="1978"/>
      <c r="Y42" s="1975" t="s">
        <v>1737</v>
      </c>
      <c r="Z42" s="1977"/>
      <c r="AA42" s="1977"/>
      <c r="AB42" s="1977"/>
      <c r="AC42" s="1977"/>
      <c r="AD42" s="1977"/>
      <c r="AE42" s="1978"/>
      <c r="AF42" s="1965"/>
      <c r="AG42" s="2714"/>
      <c r="AH42" s="2697"/>
      <c r="AI42" s="1975" t="s">
        <v>1737</v>
      </c>
      <c r="AJ42" s="1976"/>
      <c r="AK42" s="1977"/>
      <c r="AL42" s="1977"/>
      <c r="AM42" s="1977"/>
      <c r="AN42" s="1977"/>
      <c r="AO42" s="1978"/>
      <c r="AP42" s="1975" t="s">
        <v>1737</v>
      </c>
      <c r="AQ42" s="1977"/>
      <c r="AR42" s="1977"/>
      <c r="AS42" s="1977"/>
      <c r="AT42" s="1977"/>
      <c r="AU42" s="1977"/>
      <c r="AV42" s="1978"/>
      <c r="AW42" s="1965"/>
      <c r="AX42" s="1965"/>
      <c r="AY42" s="1971"/>
    </row>
    <row r="43" spans="2:51" s="1950" customFormat="1" ht="11.25">
      <c r="B43" s="2706">
        <v>8</v>
      </c>
      <c r="C43" s="2709" t="s">
        <v>2245</v>
      </c>
      <c r="D43" s="2637" t="s">
        <v>2235</v>
      </c>
      <c r="E43" s="2637" t="s">
        <v>2241</v>
      </c>
      <c r="F43" s="2637" t="s">
        <v>2237</v>
      </c>
      <c r="G43" s="2637" t="s">
        <v>2242</v>
      </c>
      <c r="H43" s="1970" t="s">
        <v>2212</v>
      </c>
      <c r="I43" s="1967"/>
      <c r="J43" s="1967"/>
      <c r="K43" s="1967"/>
      <c r="L43" s="1967"/>
      <c r="M43" s="1967"/>
      <c r="N43" s="1968"/>
      <c r="O43" s="1965"/>
      <c r="P43" s="2706">
        <v>8</v>
      </c>
      <c r="Q43" s="2709" t="s">
        <v>2245</v>
      </c>
      <c r="R43" s="1975" t="s">
        <v>2212</v>
      </c>
      <c r="S43" s="1976"/>
      <c r="T43" s="1977"/>
      <c r="U43" s="1977"/>
      <c r="V43" s="1977"/>
      <c r="W43" s="1977"/>
      <c r="X43" s="1978"/>
      <c r="Y43" s="1975" t="s">
        <v>2212</v>
      </c>
      <c r="Z43" s="1976"/>
      <c r="AA43" s="1977"/>
      <c r="AB43" s="1977"/>
      <c r="AC43" s="1977"/>
      <c r="AD43" s="1977"/>
      <c r="AE43" s="1978"/>
      <c r="AF43" s="1965"/>
      <c r="AG43" s="2706">
        <v>8</v>
      </c>
      <c r="AH43" s="2709" t="s">
        <v>2245</v>
      </c>
      <c r="AI43" s="1975" t="s">
        <v>2212</v>
      </c>
      <c r="AJ43" s="1976"/>
      <c r="AK43" s="1977"/>
      <c r="AL43" s="1977"/>
      <c r="AM43" s="1977"/>
      <c r="AN43" s="1977"/>
      <c r="AO43" s="1978"/>
      <c r="AP43" s="1975" t="s">
        <v>2212</v>
      </c>
      <c r="AQ43" s="1976"/>
      <c r="AR43" s="1977"/>
      <c r="AS43" s="1977"/>
      <c r="AT43" s="1977"/>
      <c r="AU43" s="1977"/>
      <c r="AV43" s="1978"/>
      <c r="AW43" s="1965"/>
      <c r="AX43" s="1965"/>
      <c r="AY43" s="1971"/>
    </row>
    <row r="44" spans="2:51" s="1950" customFormat="1" ht="11.25" customHeight="1">
      <c r="B44" s="2713"/>
      <c r="C44" s="2696"/>
      <c r="D44" s="2638"/>
      <c r="E44" s="2638"/>
      <c r="F44" s="2638"/>
      <c r="G44" s="2638"/>
      <c r="H44" s="2068" t="s">
        <v>1729</v>
      </c>
      <c r="I44" s="2069"/>
      <c r="J44" s="2069"/>
      <c r="K44" s="2069"/>
      <c r="L44" s="2069"/>
      <c r="M44" s="2069"/>
      <c r="N44" s="2070"/>
      <c r="O44" s="1965"/>
      <c r="P44" s="2713"/>
      <c r="Q44" s="2696"/>
      <c r="R44" s="1975" t="s">
        <v>1729</v>
      </c>
      <c r="S44" s="1976"/>
      <c r="T44" s="1977"/>
      <c r="U44" s="1977"/>
      <c r="V44" s="1977"/>
      <c r="W44" s="1977"/>
      <c r="X44" s="1978"/>
      <c r="Y44" s="1975" t="s">
        <v>1729</v>
      </c>
      <c r="Z44" s="1976"/>
      <c r="AA44" s="1977"/>
      <c r="AB44" s="1977"/>
      <c r="AC44" s="1977"/>
      <c r="AD44" s="1977"/>
      <c r="AE44" s="1978"/>
      <c r="AF44" s="1965"/>
      <c r="AG44" s="2713"/>
      <c r="AH44" s="2696"/>
      <c r="AI44" s="1975" t="s">
        <v>1729</v>
      </c>
      <c r="AJ44" s="1976"/>
      <c r="AK44" s="1977"/>
      <c r="AL44" s="1977"/>
      <c r="AM44" s="1977"/>
      <c r="AN44" s="1977"/>
      <c r="AO44" s="1978"/>
      <c r="AP44" s="1975" t="s">
        <v>1729</v>
      </c>
      <c r="AQ44" s="1976"/>
      <c r="AR44" s="1977"/>
      <c r="AS44" s="1977"/>
      <c r="AT44" s="1977"/>
      <c r="AU44" s="1977"/>
      <c r="AV44" s="1978"/>
      <c r="AW44" s="1965"/>
      <c r="AX44" s="1965"/>
      <c r="AY44" s="1971"/>
    </row>
    <row r="45" spans="2:51" s="1950" customFormat="1" ht="11.25" customHeight="1">
      <c r="B45" s="2713"/>
      <c r="C45" s="2696"/>
      <c r="D45" s="2681" t="s">
        <v>2239</v>
      </c>
      <c r="E45" s="2638"/>
      <c r="F45" s="2638"/>
      <c r="G45" s="2638"/>
      <c r="H45" s="2068" t="s">
        <v>1733</v>
      </c>
      <c r="I45" s="2069"/>
      <c r="J45" s="2069"/>
      <c r="K45" s="2069"/>
      <c r="L45" s="2069"/>
      <c r="M45" s="2069"/>
      <c r="N45" s="2070"/>
      <c r="O45" s="1965"/>
      <c r="P45" s="2713"/>
      <c r="Q45" s="2696"/>
      <c r="R45" s="1975" t="s">
        <v>1733</v>
      </c>
      <c r="S45" s="1976"/>
      <c r="T45" s="1977"/>
      <c r="U45" s="1977"/>
      <c r="V45" s="1977"/>
      <c r="W45" s="1977"/>
      <c r="X45" s="1978"/>
      <c r="Y45" s="1975" t="s">
        <v>1733</v>
      </c>
      <c r="Z45" s="1976"/>
      <c r="AA45" s="1977"/>
      <c r="AB45" s="1977"/>
      <c r="AC45" s="1977"/>
      <c r="AD45" s="1977"/>
      <c r="AE45" s="1978"/>
      <c r="AF45" s="1965"/>
      <c r="AG45" s="2713"/>
      <c r="AH45" s="2696"/>
      <c r="AI45" s="1975" t="s">
        <v>1733</v>
      </c>
      <c r="AJ45" s="1976"/>
      <c r="AK45" s="1977"/>
      <c r="AL45" s="1977"/>
      <c r="AM45" s="1977"/>
      <c r="AN45" s="1977"/>
      <c r="AO45" s="1978"/>
      <c r="AP45" s="1975" t="s">
        <v>1733</v>
      </c>
      <c r="AQ45" s="1976"/>
      <c r="AR45" s="1977"/>
      <c r="AS45" s="1977"/>
      <c r="AT45" s="1977"/>
      <c r="AU45" s="1977"/>
      <c r="AV45" s="1978"/>
      <c r="AW45" s="1965"/>
      <c r="AX45" s="1965"/>
      <c r="AY45" s="1971"/>
    </row>
    <row r="46" spans="2:51" s="1950" customFormat="1" ht="12" customHeight="1" thickBot="1">
      <c r="B46" s="2714"/>
      <c r="C46" s="2697"/>
      <c r="D46" s="2629"/>
      <c r="E46" s="2638"/>
      <c r="F46" s="2638"/>
      <c r="G46" s="2685"/>
      <c r="H46" s="2074" t="s">
        <v>1737</v>
      </c>
      <c r="I46" s="2075"/>
      <c r="J46" s="2075"/>
      <c r="K46" s="2075"/>
      <c r="L46" s="2075"/>
      <c r="M46" s="2075"/>
      <c r="N46" s="2076"/>
      <c r="O46" s="1965"/>
      <c r="P46" s="2714"/>
      <c r="Q46" s="2697"/>
      <c r="R46" s="1975" t="s">
        <v>1737</v>
      </c>
      <c r="S46" s="1976"/>
      <c r="T46" s="1977"/>
      <c r="U46" s="1977"/>
      <c r="V46" s="1977"/>
      <c r="W46" s="1977"/>
      <c r="X46" s="1978"/>
      <c r="Y46" s="1975" t="s">
        <v>1737</v>
      </c>
      <c r="Z46" s="1976"/>
      <c r="AA46" s="1977"/>
      <c r="AB46" s="1977"/>
      <c r="AC46" s="1977"/>
      <c r="AD46" s="1977"/>
      <c r="AE46" s="1978"/>
      <c r="AF46" s="1965"/>
      <c r="AG46" s="2714"/>
      <c r="AH46" s="2697"/>
      <c r="AI46" s="1975" t="s">
        <v>1737</v>
      </c>
      <c r="AJ46" s="1976"/>
      <c r="AK46" s="1977"/>
      <c r="AL46" s="1977"/>
      <c r="AM46" s="1977"/>
      <c r="AN46" s="1977"/>
      <c r="AO46" s="1978"/>
      <c r="AP46" s="1975" t="s">
        <v>1737</v>
      </c>
      <c r="AQ46" s="1976"/>
      <c r="AR46" s="1977"/>
      <c r="AS46" s="1977"/>
      <c r="AT46" s="1977"/>
      <c r="AU46" s="1977"/>
      <c r="AV46" s="1978"/>
      <c r="AW46" s="1965"/>
      <c r="AX46" s="1965"/>
      <c r="AY46" s="1971"/>
    </row>
    <row r="47" spans="2:51" s="1950" customFormat="1" ht="11.25" customHeight="1">
      <c r="B47" s="2706">
        <v>5</v>
      </c>
      <c r="C47" s="2709" t="s">
        <v>2325</v>
      </c>
      <c r="D47" s="2637" t="s">
        <v>2271</v>
      </c>
      <c r="E47" s="2637" t="s">
        <v>2236</v>
      </c>
      <c r="F47" s="2637" t="s">
        <v>2237</v>
      </c>
      <c r="G47" s="2637" t="s">
        <v>2253</v>
      </c>
      <c r="H47" s="2068" t="s">
        <v>2212</v>
      </c>
      <c r="I47" s="2069"/>
      <c r="J47" s="2069"/>
      <c r="K47" s="2069"/>
      <c r="L47" s="2069"/>
      <c r="M47" s="2069"/>
      <c r="N47" s="2070"/>
      <c r="O47" s="1965"/>
      <c r="P47" s="2706">
        <v>5</v>
      </c>
      <c r="Q47" s="2709" t="s">
        <v>2325</v>
      </c>
      <c r="R47" s="1975" t="s">
        <v>2212</v>
      </c>
      <c r="S47" s="1976"/>
      <c r="T47" s="1977"/>
      <c r="U47" s="1977"/>
      <c r="V47" s="1977"/>
      <c r="W47" s="1977"/>
      <c r="X47" s="1978"/>
      <c r="Y47" s="1975" t="s">
        <v>2212</v>
      </c>
      <c r="Z47" s="1976"/>
      <c r="AA47" s="1977"/>
      <c r="AB47" s="1977"/>
      <c r="AC47" s="1977"/>
      <c r="AD47" s="1977"/>
      <c r="AE47" s="1978"/>
      <c r="AF47" s="1965"/>
      <c r="AG47" s="2706">
        <v>5</v>
      </c>
      <c r="AH47" s="2709" t="s">
        <v>2325</v>
      </c>
      <c r="AI47" s="1975" t="s">
        <v>2212</v>
      </c>
      <c r="AJ47" s="1976"/>
      <c r="AK47" s="1977"/>
      <c r="AL47" s="1977"/>
      <c r="AM47" s="1977"/>
      <c r="AN47" s="1977"/>
      <c r="AO47" s="1978"/>
      <c r="AP47" s="1975" t="s">
        <v>2212</v>
      </c>
      <c r="AQ47" s="1976"/>
      <c r="AR47" s="1977"/>
      <c r="AS47" s="1977"/>
      <c r="AT47" s="1977"/>
      <c r="AU47" s="1977"/>
      <c r="AV47" s="1978"/>
      <c r="AW47" s="1965"/>
      <c r="AX47" s="1965"/>
      <c r="AY47" s="1971"/>
    </row>
    <row r="48" spans="2:51" s="1950" customFormat="1" ht="11.25" customHeight="1">
      <c r="B48" s="2713"/>
      <c r="C48" s="2696"/>
      <c r="D48" s="2638"/>
      <c r="E48" s="2638"/>
      <c r="F48" s="2638"/>
      <c r="G48" s="2638"/>
      <c r="H48" s="2068" t="s">
        <v>1729</v>
      </c>
      <c r="I48" s="2069"/>
      <c r="J48" s="2069"/>
      <c r="K48" s="2069"/>
      <c r="L48" s="2069"/>
      <c r="M48" s="2069"/>
      <c r="N48" s="2070"/>
      <c r="O48" s="1965"/>
      <c r="P48" s="2713"/>
      <c r="Q48" s="2696"/>
      <c r="R48" s="1975" t="s">
        <v>1729</v>
      </c>
      <c r="S48" s="1976"/>
      <c r="T48" s="1977"/>
      <c r="U48" s="1977"/>
      <c r="V48" s="1977"/>
      <c r="W48" s="1977"/>
      <c r="X48" s="1978"/>
      <c r="Y48" s="1975" t="s">
        <v>1729</v>
      </c>
      <c r="Z48" s="1976"/>
      <c r="AA48" s="1977"/>
      <c r="AB48" s="1977"/>
      <c r="AC48" s="1977"/>
      <c r="AD48" s="1977"/>
      <c r="AE48" s="1978"/>
      <c r="AF48" s="1965"/>
      <c r="AG48" s="2713"/>
      <c r="AH48" s="2696"/>
      <c r="AI48" s="1975" t="s">
        <v>1729</v>
      </c>
      <c r="AJ48" s="1976"/>
      <c r="AK48" s="1977"/>
      <c r="AL48" s="1977"/>
      <c r="AM48" s="1977"/>
      <c r="AN48" s="1977"/>
      <c r="AO48" s="1978"/>
      <c r="AP48" s="1975" t="s">
        <v>1729</v>
      </c>
      <c r="AQ48" s="1976"/>
      <c r="AR48" s="1977"/>
      <c r="AS48" s="1977"/>
      <c r="AT48" s="1977"/>
      <c r="AU48" s="1977"/>
      <c r="AV48" s="1978"/>
      <c r="AW48" s="1965"/>
      <c r="AX48" s="1965"/>
      <c r="AY48" s="1971"/>
    </row>
    <row r="49" spans="2:51" s="1950" customFormat="1" ht="11.25" customHeight="1">
      <c r="B49" s="2713"/>
      <c r="C49" s="2696"/>
      <c r="D49" s="2681" t="s">
        <v>2239</v>
      </c>
      <c r="E49" s="2638"/>
      <c r="F49" s="2638"/>
      <c r="G49" s="2638"/>
      <c r="H49" s="2068" t="s">
        <v>1733</v>
      </c>
      <c r="I49" s="2069"/>
      <c r="J49" s="2069"/>
      <c r="K49" s="2069"/>
      <c r="L49" s="2069"/>
      <c r="M49" s="2069"/>
      <c r="N49" s="2070"/>
      <c r="O49" s="1965"/>
      <c r="P49" s="2713"/>
      <c r="Q49" s="2696"/>
      <c r="R49" s="1975" t="s">
        <v>1733</v>
      </c>
      <c r="S49" s="1976"/>
      <c r="T49" s="1977"/>
      <c r="U49" s="1977"/>
      <c r="V49" s="1977"/>
      <c r="W49" s="1977"/>
      <c r="X49" s="1978"/>
      <c r="Y49" s="1975" t="s">
        <v>1733</v>
      </c>
      <c r="Z49" s="1976"/>
      <c r="AA49" s="1977"/>
      <c r="AB49" s="1977"/>
      <c r="AC49" s="1977"/>
      <c r="AD49" s="1977"/>
      <c r="AE49" s="1978"/>
      <c r="AF49" s="1965"/>
      <c r="AG49" s="2713"/>
      <c r="AH49" s="2696"/>
      <c r="AI49" s="1975" t="s">
        <v>1733</v>
      </c>
      <c r="AJ49" s="1976"/>
      <c r="AK49" s="1977"/>
      <c r="AL49" s="1977"/>
      <c r="AM49" s="1977"/>
      <c r="AN49" s="1977"/>
      <c r="AO49" s="1978"/>
      <c r="AP49" s="1975" t="s">
        <v>1733</v>
      </c>
      <c r="AQ49" s="1976"/>
      <c r="AR49" s="1977"/>
      <c r="AS49" s="1977"/>
      <c r="AT49" s="1977"/>
      <c r="AU49" s="1977"/>
      <c r="AV49" s="1978"/>
      <c r="AW49" s="1965"/>
      <c r="AX49" s="1965"/>
      <c r="AY49" s="1971"/>
    </row>
    <row r="50" spans="2:51" s="1950" customFormat="1" ht="12" customHeight="1" thickBot="1">
      <c r="B50" s="2714"/>
      <c r="C50" s="2697"/>
      <c r="D50" s="2629"/>
      <c r="E50" s="2638"/>
      <c r="F50" s="2638"/>
      <c r="G50" s="2685"/>
      <c r="H50" s="2071" t="s">
        <v>1737</v>
      </c>
      <c r="I50" s="2072"/>
      <c r="J50" s="2072"/>
      <c r="K50" s="2072"/>
      <c r="L50" s="2072"/>
      <c r="M50" s="2072"/>
      <c r="N50" s="2073"/>
      <c r="O50" s="1965"/>
      <c r="P50" s="2714"/>
      <c r="Q50" s="2697"/>
      <c r="R50" s="1975" t="s">
        <v>1737</v>
      </c>
      <c r="S50" s="1976"/>
      <c r="T50" s="1977"/>
      <c r="U50" s="1977"/>
      <c r="V50" s="1977"/>
      <c r="W50" s="1977"/>
      <c r="X50" s="1978"/>
      <c r="Y50" s="1975" t="s">
        <v>1737</v>
      </c>
      <c r="Z50" s="1976"/>
      <c r="AA50" s="1977"/>
      <c r="AB50" s="1977"/>
      <c r="AC50" s="1977"/>
      <c r="AD50" s="1977"/>
      <c r="AE50" s="1978"/>
      <c r="AF50" s="1965"/>
      <c r="AG50" s="2714"/>
      <c r="AH50" s="2697"/>
      <c r="AI50" s="1975" t="s">
        <v>1737</v>
      </c>
      <c r="AJ50" s="1976"/>
      <c r="AK50" s="1977"/>
      <c r="AL50" s="1977"/>
      <c r="AM50" s="1977"/>
      <c r="AN50" s="1977"/>
      <c r="AO50" s="1978"/>
      <c r="AP50" s="1975" t="s">
        <v>1737</v>
      </c>
      <c r="AQ50" s="1976"/>
      <c r="AR50" s="1977"/>
      <c r="AS50" s="1977"/>
      <c r="AT50" s="1977"/>
      <c r="AU50" s="1977"/>
      <c r="AV50" s="1978"/>
      <c r="AW50" s="1965"/>
      <c r="AX50" s="1965"/>
      <c r="AY50" s="1971"/>
    </row>
    <row r="51" spans="2:51" s="1950" customFormat="1" ht="11.25">
      <c r="B51" s="2706">
        <v>11</v>
      </c>
      <c r="C51" s="2709" t="s">
        <v>2326</v>
      </c>
      <c r="D51" s="2637" t="s">
        <v>2271</v>
      </c>
      <c r="E51" s="2637" t="s">
        <v>2236</v>
      </c>
      <c r="F51" s="2637" t="s">
        <v>2237</v>
      </c>
      <c r="G51" s="2637" t="s">
        <v>2327</v>
      </c>
      <c r="H51" s="1970" t="s">
        <v>2212</v>
      </c>
      <c r="I51" s="1967"/>
      <c r="J51" s="1967"/>
      <c r="K51" s="1967"/>
      <c r="L51" s="1967"/>
      <c r="M51" s="1967"/>
      <c r="N51" s="1968"/>
      <c r="O51" s="1965"/>
      <c r="P51" s="2706">
        <v>11</v>
      </c>
      <c r="Q51" s="2709" t="s">
        <v>2326</v>
      </c>
      <c r="R51" s="1975" t="s">
        <v>2212</v>
      </c>
      <c r="S51" s="1976"/>
      <c r="T51" s="1977"/>
      <c r="U51" s="1977"/>
      <c r="V51" s="1977"/>
      <c r="W51" s="1977"/>
      <c r="X51" s="1978"/>
      <c r="Y51" s="1975" t="s">
        <v>2212</v>
      </c>
      <c r="Z51" s="1976"/>
      <c r="AA51" s="1977"/>
      <c r="AB51" s="1977"/>
      <c r="AC51" s="1977"/>
      <c r="AD51" s="1977"/>
      <c r="AE51" s="1978"/>
      <c r="AF51" s="1965"/>
      <c r="AG51" s="2706">
        <v>11</v>
      </c>
      <c r="AH51" s="2709" t="s">
        <v>2326</v>
      </c>
      <c r="AI51" s="1975" t="s">
        <v>2212</v>
      </c>
      <c r="AJ51" s="1976"/>
      <c r="AK51" s="1977"/>
      <c r="AL51" s="1977"/>
      <c r="AM51" s="1977"/>
      <c r="AN51" s="1977"/>
      <c r="AO51" s="1978"/>
      <c r="AP51" s="1975" t="s">
        <v>2212</v>
      </c>
      <c r="AQ51" s="1976"/>
      <c r="AR51" s="1977"/>
      <c r="AS51" s="1977"/>
      <c r="AT51" s="1977"/>
      <c r="AU51" s="1977"/>
      <c r="AV51" s="1978"/>
      <c r="AW51" s="1965"/>
      <c r="AX51" s="1965"/>
      <c r="AY51" s="1971"/>
    </row>
    <row r="52" spans="2:51" s="1950" customFormat="1" ht="11.25" customHeight="1">
      <c r="B52" s="2713"/>
      <c r="C52" s="2696"/>
      <c r="D52" s="2638"/>
      <c r="E52" s="2638"/>
      <c r="F52" s="2638"/>
      <c r="G52" s="2638"/>
      <c r="H52" s="2068" t="s">
        <v>1729</v>
      </c>
      <c r="I52" s="2069"/>
      <c r="J52" s="2069"/>
      <c r="K52" s="2069"/>
      <c r="L52" s="2069"/>
      <c r="M52" s="2069"/>
      <c r="N52" s="2070"/>
      <c r="O52" s="1965"/>
      <c r="P52" s="2713"/>
      <c r="Q52" s="2696"/>
      <c r="R52" s="1975" t="s">
        <v>1729</v>
      </c>
      <c r="S52" s="1976"/>
      <c r="T52" s="1977"/>
      <c r="U52" s="1977"/>
      <c r="V52" s="1977"/>
      <c r="W52" s="1977"/>
      <c r="X52" s="1978"/>
      <c r="Y52" s="1975" t="s">
        <v>1729</v>
      </c>
      <c r="Z52" s="1976"/>
      <c r="AA52" s="1977"/>
      <c r="AB52" s="1977"/>
      <c r="AC52" s="1977"/>
      <c r="AD52" s="1977"/>
      <c r="AE52" s="1978"/>
      <c r="AF52" s="1965"/>
      <c r="AG52" s="2713"/>
      <c r="AH52" s="2696"/>
      <c r="AI52" s="1975" t="s">
        <v>1729</v>
      </c>
      <c r="AJ52" s="1976"/>
      <c r="AK52" s="1977"/>
      <c r="AL52" s="1977"/>
      <c r="AM52" s="1977"/>
      <c r="AN52" s="1977"/>
      <c r="AO52" s="1978"/>
      <c r="AP52" s="1975" t="s">
        <v>1729</v>
      </c>
      <c r="AQ52" s="1976"/>
      <c r="AR52" s="1977"/>
      <c r="AS52" s="1977"/>
      <c r="AT52" s="1977"/>
      <c r="AU52" s="1977"/>
      <c r="AV52" s="1978"/>
      <c r="AW52" s="1965"/>
      <c r="AX52" s="1965"/>
      <c r="AY52" s="1971"/>
    </row>
    <row r="53" spans="2:51" s="1950" customFormat="1" ht="11.25" customHeight="1">
      <c r="B53" s="2713"/>
      <c r="C53" s="2696"/>
      <c r="D53" s="2681" t="s">
        <v>2249</v>
      </c>
      <c r="E53" s="2638"/>
      <c r="F53" s="2638"/>
      <c r="G53" s="2638"/>
      <c r="H53" s="2068" t="s">
        <v>1733</v>
      </c>
      <c r="I53" s="2069"/>
      <c r="J53" s="2069"/>
      <c r="K53" s="2069"/>
      <c r="L53" s="2069"/>
      <c r="M53" s="2069"/>
      <c r="N53" s="2070"/>
      <c r="O53" s="1965"/>
      <c r="P53" s="2713"/>
      <c r="Q53" s="2696"/>
      <c r="R53" s="1975" t="s">
        <v>1733</v>
      </c>
      <c r="S53" s="1976"/>
      <c r="T53" s="1977"/>
      <c r="U53" s="1977"/>
      <c r="V53" s="1977"/>
      <c r="W53" s="1977"/>
      <c r="X53" s="1978"/>
      <c r="Y53" s="1975" t="s">
        <v>1733</v>
      </c>
      <c r="Z53" s="1976"/>
      <c r="AA53" s="1977"/>
      <c r="AB53" s="1977"/>
      <c r="AC53" s="1977"/>
      <c r="AD53" s="1977"/>
      <c r="AE53" s="1978"/>
      <c r="AF53" s="1965"/>
      <c r="AG53" s="2713"/>
      <c r="AH53" s="2696"/>
      <c r="AI53" s="1975" t="s">
        <v>1733</v>
      </c>
      <c r="AJ53" s="1976"/>
      <c r="AK53" s="1977"/>
      <c r="AL53" s="1977"/>
      <c r="AM53" s="1977"/>
      <c r="AN53" s="1977"/>
      <c r="AO53" s="1978"/>
      <c r="AP53" s="1975" t="s">
        <v>1733</v>
      </c>
      <c r="AQ53" s="1976"/>
      <c r="AR53" s="1977"/>
      <c r="AS53" s="1977"/>
      <c r="AT53" s="1977"/>
      <c r="AU53" s="1977"/>
      <c r="AV53" s="1978"/>
      <c r="AW53" s="1965"/>
      <c r="AX53" s="1965"/>
      <c r="AY53" s="1971"/>
    </row>
    <row r="54" spans="2:51" s="1950" customFormat="1" ht="12" customHeight="1" thickBot="1">
      <c r="B54" s="2714"/>
      <c r="C54" s="2697"/>
      <c r="D54" s="2629"/>
      <c r="E54" s="2638"/>
      <c r="F54" s="2638"/>
      <c r="G54" s="2685"/>
      <c r="H54" s="2074" t="s">
        <v>1737</v>
      </c>
      <c r="I54" s="2075"/>
      <c r="J54" s="2075"/>
      <c r="K54" s="2075"/>
      <c r="L54" s="2075"/>
      <c r="M54" s="2075"/>
      <c r="N54" s="2076"/>
      <c r="O54" s="1965"/>
      <c r="P54" s="2714"/>
      <c r="Q54" s="2697"/>
      <c r="R54" s="1975" t="s">
        <v>1737</v>
      </c>
      <c r="S54" s="1976"/>
      <c r="T54" s="1977"/>
      <c r="U54" s="1977"/>
      <c r="V54" s="1977"/>
      <c r="W54" s="1977"/>
      <c r="X54" s="1978"/>
      <c r="Y54" s="1975" t="s">
        <v>1737</v>
      </c>
      <c r="Z54" s="1976"/>
      <c r="AA54" s="1977"/>
      <c r="AB54" s="1977"/>
      <c r="AC54" s="1977"/>
      <c r="AD54" s="1977"/>
      <c r="AE54" s="1978"/>
      <c r="AF54" s="1965"/>
      <c r="AG54" s="2714"/>
      <c r="AH54" s="2697"/>
      <c r="AI54" s="1975" t="s">
        <v>1737</v>
      </c>
      <c r="AJ54" s="1976"/>
      <c r="AK54" s="1977"/>
      <c r="AL54" s="1977"/>
      <c r="AM54" s="1977"/>
      <c r="AN54" s="1977"/>
      <c r="AO54" s="1978"/>
      <c r="AP54" s="1975" t="s">
        <v>1737</v>
      </c>
      <c r="AQ54" s="1976"/>
      <c r="AR54" s="1977"/>
      <c r="AS54" s="1977"/>
      <c r="AT54" s="1977"/>
      <c r="AU54" s="1977"/>
      <c r="AV54" s="1978"/>
      <c r="AW54" s="1965"/>
      <c r="AX54" s="1965"/>
      <c r="AY54" s="1971"/>
    </row>
    <row r="55" spans="2:51" s="1950" customFormat="1" ht="11.25">
      <c r="B55" s="2706">
        <v>15</v>
      </c>
      <c r="C55" s="2709" t="s">
        <v>2307</v>
      </c>
      <c r="D55" s="2637" t="s">
        <v>2271</v>
      </c>
      <c r="E55" s="2637" t="s">
        <v>2236</v>
      </c>
      <c r="F55" s="2637" t="s">
        <v>2237</v>
      </c>
      <c r="G55" s="2637" t="s">
        <v>2328</v>
      </c>
      <c r="H55" s="2068" t="s">
        <v>2212</v>
      </c>
      <c r="I55" s="2069"/>
      <c r="J55" s="2069"/>
      <c r="K55" s="2069"/>
      <c r="L55" s="2069"/>
      <c r="M55" s="2069"/>
      <c r="N55" s="2070"/>
      <c r="O55" s="1965"/>
      <c r="P55" s="2706">
        <v>15</v>
      </c>
      <c r="Q55" s="2709" t="s">
        <v>2307</v>
      </c>
      <c r="R55" s="1975" t="s">
        <v>2212</v>
      </c>
      <c r="S55" s="1976"/>
      <c r="T55" s="1977"/>
      <c r="U55" s="1977"/>
      <c r="V55" s="1977"/>
      <c r="W55" s="1977"/>
      <c r="X55" s="1978"/>
      <c r="Y55" s="1975" t="s">
        <v>2212</v>
      </c>
      <c r="Z55" s="1977"/>
      <c r="AA55" s="1977"/>
      <c r="AB55" s="1977"/>
      <c r="AC55" s="1977"/>
      <c r="AD55" s="1977"/>
      <c r="AE55" s="1978"/>
      <c r="AF55" s="1965"/>
      <c r="AG55" s="2706">
        <v>15</v>
      </c>
      <c r="AH55" s="2709" t="s">
        <v>2307</v>
      </c>
      <c r="AI55" s="1975" t="s">
        <v>2212</v>
      </c>
      <c r="AJ55" s="1976"/>
      <c r="AK55" s="1977"/>
      <c r="AL55" s="1977"/>
      <c r="AM55" s="1977"/>
      <c r="AN55" s="1977"/>
      <c r="AO55" s="1978"/>
      <c r="AP55" s="1975" t="s">
        <v>2212</v>
      </c>
      <c r="AQ55" s="1977"/>
      <c r="AR55" s="1977"/>
      <c r="AS55" s="1977"/>
      <c r="AT55" s="1977"/>
      <c r="AU55" s="1977"/>
      <c r="AV55" s="1978"/>
      <c r="AW55" s="1965"/>
      <c r="AX55" s="1965"/>
      <c r="AY55" s="1971"/>
    </row>
    <row r="56" spans="2:51" s="1950" customFormat="1" ht="11.25" customHeight="1">
      <c r="B56" s="2713"/>
      <c r="C56" s="2696"/>
      <c r="D56" s="2638"/>
      <c r="E56" s="2638"/>
      <c r="F56" s="2638"/>
      <c r="G56" s="2638"/>
      <c r="H56" s="2068" t="s">
        <v>1729</v>
      </c>
      <c r="I56" s="2069"/>
      <c r="J56" s="2069"/>
      <c r="K56" s="2069"/>
      <c r="L56" s="2069"/>
      <c r="M56" s="2069"/>
      <c r="N56" s="2070"/>
      <c r="O56" s="1965"/>
      <c r="P56" s="2713"/>
      <c r="Q56" s="2696"/>
      <c r="R56" s="1975" t="s">
        <v>1729</v>
      </c>
      <c r="S56" s="1976"/>
      <c r="T56" s="1977"/>
      <c r="U56" s="1977"/>
      <c r="V56" s="1977"/>
      <c r="W56" s="1977"/>
      <c r="X56" s="1978"/>
      <c r="Y56" s="1975" t="s">
        <v>1729</v>
      </c>
      <c r="Z56" s="1977"/>
      <c r="AA56" s="1977"/>
      <c r="AB56" s="1977"/>
      <c r="AC56" s="1977"/>
      <c r="AD56" s="1977"/>
      <c r="AE56" s="1978"/>
      <c r="AF56" s="1965"/>
      <c r="AG56" s="2713"/>
      <c r="AH56" s="2696"/>
      <c r="AI56" s="1975" t="s">
        <v>1729</v>
      </c>
      <c r="AJ56" s="1976"/>
      <c r="AK56" s="1977"/>
      <c r="AL56" s="1977"/>
      <c r="AM56" s="1977"/>
      <c r="AN56" s="1977"/>
      <c r="AO56" s="1978"/>
      <c r="AP56" s="1975" t="s">
        <v>1729</v>
      </c>
      <c r="AQ56" s="1977"/>
      <c r="AR56" s="1977"/>
      <c r="AS56" s="1977"/>
      <c r="AT56" s="1977"/>
      <c r="AU56" s="1977"/>
      <c r="AV56" s="1978"/>
      <c r="AW56" s="1965"/>
      <c r="AX56" s="1965"/>
      <c r="AY56" s="1971"/>
    </row>
    <row r="57" spans="2:51" s="1950" customFormat="1" ht="11.25" customHeight="1">
      <c r="B57" s="2713"/>
      <c r="C57" s="2696"/>
      <c r="D57" s="2681" t="s">
        <v>2239</v>
      </c>
      <c r="E57" s="2638"/>
      <c r="F57" s="2638"/>
      <c r="G57" s="2638"/>
      <c r="H57" s="2068" t="s">
        <v>1733</v>
      </c>
      <c r="I57" s="2069"/>
      <c r="J57" s="2069"/>
      <c r="K57" s="2069"/>
      <c r="L57" s="2069"/>
      <c r="M57" s="2069"/>
      <c r="N57" s="2070"/>
      <c r="O57" s="1965"/>
      <c r="P57" s="2713"/>
      <c r="Q57" s="2696"/>
      <c r="R57" s="1975" t="s">
        <v>1733</v>
      </c>
      <c r="S57" s="1976"/>
      <c r="T57" s="1977"/>
      <c r="U57" s="1977"/>
      <c r="V57" s="1977"/>
      <c r="W57" s="1977"/>
      <c r="X57" s="1978"/>
      <c r="Y57" s="1975" t="s">
        <v>1733</v>
      </c>
      <c r="Z57" s="1977"/>
      <c r="AA57" s="1977"/>
      <c r="AB57" s="1977"/>
      <c r="AC57" s="1977"/>
      <c r="AD57" s="1977"/>
      <c r="AE57" s="1978"/>
      <c r="AF57" s="1965"/>
      <c r="AG57" s="2713"/>
      <c r="AH57" s="2696"/>
      <c r="AI57" s="1975" t="s">
        <v>1733</v>
      </c>
      <c r="AJ57" s="1976"/>
      <c r="AK57" s="1977"/>
      <c r="AL57" s="1977"/>
      <c r="AM57" s="1977"/>
      <c r="AN57" s="1977"/>
      <c r="AO57" s="1978"/>
      <c r="AP57" s="1975" t="s">
        <v>1733</v>
      </c>
      <c r="AQ57" s="1977"/>
      <c r="AR57" s="1977"/>
      <c r="AS57" s="1977"/>
      <c r="AT57" s="1977"/>
      <c r="AU57" s="1977"/>
      <c r="AV57" s="1978"/>
      <c r="AW57" s="1965"/>
      <c r="AX57" s="1965"/>
      <c r="AY57" s="1971"/>
    </row>
    <row r="58" spans="2:51" s="1950" customFormat="1" ht="12" customHeight="1" thickBot="1">
      <c r="B58" s="2714"/>
      <c r="C58" s="2697"/>
      <c r="D58" s="2629"/>
      <c r="E58" s="2638"/>
      <c r="F58" s="2638"/>
      <c r="G58" s="2685"/>
      <c r="H58" s="2071" t="s">
        <v>1737</v>
      </c>
      <c r="I58" s="2072"/>
      <c r="J58" s="2072"/>
      <c r="K58" s="2072"/>
      <c r="L58" s="2072"/>
      <c r="M58" s="2072"/>
      <c r="N58" s="2073"/>
      <c r="O58" s="1965"/>
      <c r="P58" s="2714"/>
      <c r="Q58" s="2697"/>
      <c r="R58" s="1975" t="s">
        <v>1737</v>
      </c>
      <c r="S58" s="1976"/>
      <c r="T58" s="1977"/>
      <c r="U58" s="1977"/>
      <c r="V58" s="1977"/>
      <c r="W58" s="1977"/>
      <c r="X58" s="1978"/>
      <c r="Y58" s="1975" t="s">
        <v>1737</v>
      </c>
      <c r="Z58" s="1977"/>
      <c r="AA58" s="1977"/>
      <c r="AB58" s="1977"/>
      <c r="AC58" s="1977"/>
      <c r="AD58" s="1977"/>
      <c r="AE58" s="1978"/>
      <c r="AF58" s="1965"/>
      <c r="AG58" s="2714"/>
      <c r="AH58" s="2697"/>
      <c r="AI58" s="1975" t="s">
        <v>1737</v>
      </c>
      <c r="AJ58" s="1976"/>
      <c r="AK58" s="1977"/>
      <c r="AL58" s="1977"/>
      <c r="AM58" s="1977"/>
      <c r="AN58" s="1977"/>
      <c r="AO58" s="1978"/>
      <c r="AP58" s="1975" t="s">
        <v>1737</v>
      </c>
      <c r="AQ58" s="1977"/>
      <c r="AR58" s="1977"/>
      <c r="AS58" s="1977"/>
      <c r="AT58" s="1977"/>
      <c r="AU58" s="1977"/>
      <c r="AV58" s="1978"/>
      <c r="AW58" s="1965"/>
      <c r="AX58" s="1965"/>
      <c r="AY58" s="1971"/>
    </row>
    <row r="59" spans="2:51" s="1950" customFormat="1" ht="11.25" customHeight="1">
      <c r="B59" s="2706">
        <v>33</v>
      </c>
      <c r="C59" s="2709" t="s">
        <v>2283</v>
      </c>
      <c r="D59" s="2637" t="s">
        <v>2271</v>
      </c>
      <c r="E59" s="2637" t="s">
        <v>2236</v>
      </c>
      <c r="F59" s="2637" t="s">
        <v>2237</v>
      </c>
      <c r="G59" s="2637" t="s">
        <v>2329</v>
      </c>
      <c r="H59" s="1970" t="s">
        <v>2212</v>
      </c>
      <c r="I59" s="1967"/>
      <c r="J59" s="1967"/>
      <c r="K59" s="1967"/>
      <c r="L59" s="1967"/>
      <c r="M59" s="1967"/>
      <c r="N59" s="1968"/>
      <c r="O59" s="1965"/>
      <c r="P59" s="2706">
        <v>33</v>
      </c>
      <c r="Q59" s="2709" t="s">
        <v>2283</v>
      </c>
      <c r="R59" s="1975" t="s">
        <v>2212</v>
      </c>
      <c r="S59" s="1977"/>
      <c r="T59" s="1977"/>
      <c r="U59" s="1977"/>
      <c r="V59" s="1977"/>
      <c r="W59" s="1977"/>
      <c r="X59" s="1978"/>
      <c r="Y59" s="1975" t="s">
        <v>2212</v>
      </c>
      <c r="Z59" s="1977"/>
      <c r="AA59" s="1977"/>
      <c r="AB59" s="1977"/>
      <c r="AC59" s="1977"/>
      <c r="AD59" s="1977"/>
      <c r="AE59" s="1978"/>
      <c r="AF59" s="1965"/>
      <c r="AG59" s="2706">
        <v>33</v>
      </c>
      <c r="AH59" s="2709" t="s">
        <v>2283</v>
      </c>
      <c r="AI59" s="1975" t="s">
        <v>2212</v>
      </c>
      <c r="AJ59" s="1977"/>
      <c r="AK59" s="1977"/>
      <c r="AL59" s="1977"/>
      <c r="AM59" s="1977"/>
      <c r="AN59" s="1977"/>
      <c r="AO59" s="1978"/>
      <c r="AP59" s="1975" t="s">
        <v>2212</v>
      </c>
      <c r="AQ59" s="1977"/>
      <c r="AR59" s="1977"/>
      <c r="AS59" s="1977"/>
      <c r="AT59" s="1977"/>
      <c r="AU59" s="1977"/>
      <c r="AV59" s="1978"/>
      <c r="AW59" s="1965"/>
      <c r="AX59" s="1965"/>
      <c r="AY59" s="1971"/>
    </row>
    <row r="60" spans="2:51" s="1950" customFormat="1" ht="11.25" customHeight="1">
      <c r="B60" s="2713"/>
      <c r="C60" s="2696"/>
      <c r="D60" s="2638"/>
      <c r="E60" s="2638"/>
      <c r="F60" s="2638"/>
      <c r="G60" s="2638"/>
      <c r="H60" s="2068" t="s">
        <v>1729</v>
      </c>
      <c r="I60" s="2069"/>
      <c r="J60" s="2069"/>
      <c r="K60" s="2069"/>
      <c r="L60" s="2069"/>
      <c r="M60" s="2069"/>
      <c r="N60" s="2070"/>
      <c r="O60" s="1965"/>
      <c r="P60" s="2713"/>
      <c r="Q60" s="2696"/>
      <c r="R60" s="1975" t="s">
        <v>1729</v>
      </c>
      <c r="S60" s="1976"/>
      <c r="T60" s="1977"/>
      <c r="U60" s="1977"/>
      <c r="V60" s="1977"/>
      <c r="W60" s="1977"/>
      <c r="X60" s="1978"/>
      <c r="Y60" s="1975" t="s">
        <v>1729</v>
      </c>
      <c r="Z60" s="1976"/>
      <c r="AA60" s="1977"/>
      <c r="AB60" s="1977"/>
      <c r="AC60" s="1977"/>
      <c r="AD60" s="1977"/>
      <c r="AE60" s="1978"/>
      <c r="AF60" s="1965"/>
      <c r="AG60" s="2713"/>
      <c r="AH60" s="2696"/>
      <c r="AI60" s="1975" t="s">
        <v>1729</v>
      </c>
      <c r="AJ60" s="1976"/>
      <c r="AK60" s="1977"/>
      <c r="AL60" s="1977"/>
      <c r="AM60" s="1977"/>
      <c r="AN60" s="1977"/>
      <c r="AO60" s="1978"/>
      <c r="AP60" s="1975" t="s">
        <v>1729</v>
      </c>
      <c r="AQ60" s="1976"/>
      <c r="AR60" s="1977"/>
      <c r="AS60" s="1977"/>
      <c r="AT60" s="1977"/>
      <c r="AU60" s="1977"/>
      <c r="AV60" s="1978"/>
      <c r="AW60" s="1965"/>
      <c r="AX60" s="1965"/>
      <c r="AY60" s="1971"/>
    </row>
    <row r="61" spans="2:51" s="1950" customFormat="1" ht="11.25" customHeight="1">
      <c r="B61" s="2713"/>
      <c r="C61" s="2696"/>
      <c r="D61" s="2681" t="s">
        <v>2239</v>
      </c>
      <c r="E61" s="2638"/>
      <c r="F61" s="2638"/>
      <c r="G61" s="2638"/>
      <c r="H61" s="2068" t="s">
        <v>1733</v>
      </c>
      <c r="I61" s="2069"/>
      <c r="J61" s="2069"/>
      <c r="K61" s="2069"/>
      <c r="L61" s="2069"/>
      <c r="M61" s="2069"/>
      <c r="N61" s="2070"/>
      <c r="O61" s="1965"/>
      <c r="P61" s="2713"/>
      <c r="Q61" s="2696"/>
      <c r="R61" s="1975" t="s">
        <v>1733</v>
      </c>
      <c r="S61" s="1976"/>
      <c r="T61" s="1977"/>
      <c r="U61" s="1977"/>
      <c r="V61" s="1977"/>
      <c r="W61" s="1977"/>
      <c r="X61" s="1978"/>
      <c r="Y61" s="1975" t="s">
        <v>1733</v>
      </c>
      <c r="Z61" s="1976"/>
      <c r="AA61" s="1977"/>
      <c r="AB61" s="1977"/>
      <c r="AC61" s="1977"/>
      <c r="AD61" s="1977"/>
      <c r="AE61" s="1978"/>
      <c r="AF61" s="1965"/>
      <c r="AG61" s="2713"/>
      <c r="AH61" s="2696"/>
      <c r="AI61" s="1975" t="s">
        <v>1733</v>
      </c>
      <c r="AJ61" s="1976"/>
      <c r="AK61" s="1977"/>
      <c r="AL61" s="1977"/>
      <c r="AM61" s="1977"/>
      <c r="AN61" s="1977"/>
      <c r="AO61" s="1978"/>
      <c r="AP61" s="1975" t="s">
        <v>1733</v>
      </c>
      <c r="AQ61" s="1976"/>
      <c r="AR61" s="1977"/>
      <c r="AS61" s="1977"/>
      <c r="AT61" s="1977"/>
      <c r="AU61" s="1977"/>
      <c r="AV61" s="1978"/>
      <c r="AW61" s="1965"/>
      <c r="AX61" s="1965"/>
      <c r="AY61" s="1971"/>
    </row>
    <row r="62" spans="2:51" s="1950" customFormat="1" ht="12" customHeight="1" thickBot="1">
      <c r="B62" s="2714"/>
      <c r="C62" s="2697"/>
      <c r="D62" s="2629"/>
      <c r="E62" s="2638"/>
      <c r="F62" s="2638"/>
      <c r="G62" s="2685"/>
      <c r="H62" s="2074" t="s">
        <v>1737</v>
      </c>
      <c r="I62" s="2075"/>
      <c r="J62" s="2075"/>
      <c r="K62" s="2075"/>
      <c r="L62" s="2075"/>
      <c r="M62" s="2075"/>
      <c r="N62" s="2076"/>
      <c r="O62" s="1965"/>
      <c r="P62" s="2714"/>
      <c r="Q62" s="2697"/>
      <c r="R62" s="1975" t="s">
        <v>1737</v>
      </c>
      <c r="S62" s="1976"/>
      <c r="T62" s="1977"/>
      <c r="U62" s="1977"/>
      <c r="V62" s="1977"/>
      <c r="W62" s="1977"/>
      <c r="X62" s="1978"/>
      <c r="Y62" s="1975" t="s">
        <v>1737</v>
      </c>
      <c r="Z62" s="1976"/>
      <c r="AA62" s="1977"/>
      <c r="AB62" s="1977"/>
      <c r="AC62" s="1977"/>
      <c r="AD62" s="1977"/>
      <c r="AE62" s="1978"/>
      <c r="AF62" s="1965"/>
      <c r="AG62" s="2714"/>
      <c r="AH62" s="2697"/>
      <c r="AI62" s="1975" t="s">
        <v>1737</v>
      </c>
      <c r="AJ62" s="1976"/>
      <c r="AK62" s="1977"/>
      <c r="AL62" s="1977"/>
      <c r="AM62" s="1977"/>
      <c r="AN62" s="1977"/>
      <c r="AO62" s="1978"/>
      <c r="AP62" s="1975" t="s">
        <v>1737</v>
      </c>
      <c r="AQ62" s="1976"/>
      <c r="AR62" s="1977"/>
      <c r="AS62" s="1977"/>
      <c r="AT62" s="1977"/>
      <c r="AU62" s="1977"/>
      <c r="AV62" s="1978"/>
      <c r="AW62" s="1965"/>
      <c r="AX62" s="1965"/>
      <c r="AY62" s="1971"/>
    </row>
    <row r="63" spans="2:51" s="1950" customFormat="1" ht="11.25">
      <c r="B63" s="2706">
        <v>32</v>
      </c>
      <c r="C63" s="2709" t="s">
        <v>2282</v>
      </c>
      <c r="D63" s="2637" t="s">
        <v>2271</v>
      </c>
      <c r="E63" s="2637" t="s">
        <v>2236</v>
      </c>
      <c r="F63" s="2637" t="s">
        <v>2237</v>
      </c>
      <c r="G63" s="2637" t="s">
        <v>2242</v>
      </c>
      <c r="H63" s="2068" t="s">
        <v>2212</v>
      </c>
      <c r="I63" s="2069"/>
      <c r="J63" s="2069"/>
      <c r="K63" s="2069"/>
      <c r="L63" s="2069"/>
      <c r="M63" s="2069"/>
      <c r="N63" s="2070"/>
      <c r="O63" s="1965"/>
      <c r="P63" s="2706">
        <v>32</v>
      </c>
      <c r="Q63" s="2709" t="s">
        <v>2282</v>
      </c>
      <c r="R63" s="1975" t="s">
        <v>2212</v>
      </c>
      <c r="S63" s="1976"/>
      <c r="T63" s="1977"/>
      <c r="U63" s="1977"/>
      <c r="V63" s="1977"/>
      <c r="W63" s="1977"/>
      <c r="X63" s="1978"/>
      <c r="Y63" s="1975" t="s">
        <v>2212</v>
      </c>
      <c r="Z63" s="1976"/>
      <c r="AA63" s="1977"/>
      <c r="AB63" s="1977"/>
      <c r="AC63" s="1977"/>
      <c r="AD63" s="1977"/>
      <c r="AE63" s="1978"/>
      <c r="AF63" s="1965"/>
      <c r="AG63" s="2706">
        <v>32</v>
      </c>
      <c r="AH63" s="2709" t="s">
        <v>2282</v>
      </c>
      <c r="AI63" s="1975" t="s">
        <v>2212</v>
      </c>
      <c r="AJ63" s="1976"/>
      <c r="AK63" s="1977"/>
      <c r="AL63" s="1977"/>
      <c r="AM63" s="1977"/>
      <c r="AN63" s="1977"/>
      <c r="AO63" s="1978"/>
      <c r="AP63" s="1975" t="s">
        <v>2212</v>
      </c>
      <c r="AQ63" s="1976"/>
      <c r="AR63" s="1977"/>
      <c r="AS63" s="1977"/>
      <c r="AT63" s="1977"/>
      <c r="AU63" s="1977"/>
      <c r="AV63" s="1978"/>
      <c r="AW63" s="1965"/>
      <c r="AX63" s="1965"/>
      <c r="AY63" s="1971"/>
    </row>
    <row r="64" spans="2:51" s="1950" customFormat="1" ht="11.25" customHeight="1">
      <c r="B64" s="2713"/>
      <c r="C64" s="2696"/>
      <c r="D64" s="2638"/>
      <c r="E64" s="2638"/>
      <c r="F64" s="2638"/>
      <c r="G64" s="2638"/>
      <c r="H64" s="2068" t="s">
        <v>1729</v>
      </c>
      <c r="I64" s="2069"/>
      <c r="J64" s="2069"/>
      <c r="K64" s="2069"/>
      <c r="L64" s="2069"/>
      <c r="M64" s="2069"/>
      <c r="N64" s="2070"/>
      <c r="O64" s="1965"/>
      <c r="P64" s="2713"/>
      <c r="Q64" s="2696"/>
      <c r="R64" s="1975" t="s">
        <v>1729</v>
      </c>
      <c r="S64" s="1976"/>
      <c r="T64" s="1977"/>
      <c r="U64" s="1977"/>
      <c r="V64" s="1977"/>
      <c r="W64" s="1977"/>
      <c r="X64" s="1978"/>
      <c r="Y64" s="1975" t="s">
        <v>1729</v>
      </c>
      <c r="Z64" s="1976"/>
      <c r="AA64" s="1977"/>
      <c r="AB64" s="1977"/>
      <c r="AC64" s="1977"/>
      <c r="AD64" s="1977"/>
      <c r="AE64" s="1978"/>
      <c r="AF64" s="1965"/>
      <c r="AG64" s="2713"/>
      <c r="AH64" s="2696"/>
      <c r="AI64" s="1975" t="s">
        <v>1729</v>
      </c>
      <c r="AJ64" s="1976"/>
      <c r="AK64" s="1977"/>
      <c r="AL64" s="1977"/>
      <c r="AM64" s="1977"/>
      <c r="AN64" s="1977"/>
      <c r="AO64" s="1978"/>
      <c r="AP64" s="1975" t="s">
        <v>1729</v>
      </c>
      <c r="AQ64" s="1976"/>
      <c r="AR64" s="1977"/>
      <c r="AS64" s="1977"/>
      <c r="AT64" s="1977"/>
      <c r="AU64" s="1977"/>
      <c r="AV64" s="1978"/>
      <c r="AW64" s="1965"/>
      <c r="AX64" s="1965"/>
      <c r="AY64" s="1971"/>
    </row>
    <row r="65" spans="2:51" s="1950" customFormat="1" ht="11.25" customHeight="1">
      <c r="B65" s="2713"/>
      <c r="C65" s="2696"/>
      <c r="D65" s="2681" t="s">
        <v>2239</v>
      </c>
      <c r="E65" s="2638"/>
      <c r="F65" s="2638"/>
      <c r="G65" s="2638"/>
      <c r="H65" s="2068" t="s">
        <v>1733</v>
      </c>
      <c r="I65" s="2069"/>
      <c r="J65" s="2069"/>
      <c r="K65" s="2069"/>
      <c r="L65" s="2069"/>
      <c r="M65" s="2069"/>
      <c r="N65" s="2070"/>
      <c r="O65" s="1965"/>
      <c r="P65" s="2713"/>
      <c r="Q65" s="2696"/>
      <c r="R65" s="1975" t="s">
        <v>1733</v>
      </c>
      <c r="S65" s="1976"/>
      <c r="T65" s="1977"/>
      <c r="U65" s="1977"/>
      <c r="V65" s="1977"/>
      <c r="W65" s="1977"/>
      <c r="X65" s="1978"/>
      <c r="Y65" s="1975" t="s">
        <v>1733</v>
      </c>
      <c r="Z65" s="1976"/>
      <c r="AA65" s="1977"/>
      <c r="AB65" s="1977"/>
      <c r="AC65" s="1977"/>
      <c r="AD65" s="1977"/>
      <c r="AE65" s="1978"/>
      <c r="AF65" s="1965"/>
      <c r="AG65" s="2713"/>
      <c r="AH65" s="2696"/>
      <c r="AI65" s="1975" t="s">
        <v>1733</v>
      </c>
      <c r="AJ65" s="1976"/>
      <c r="AK65" s="1977"/>
      <c r="AL65" s="1977"/>
      <c r="AM65" s="1977"/>
      <c r="AN65" s="1977"/>
      <c r="AO65" s="1978"/>
      <c r="AP65" s="1975" t="s">
        <v>1733</v>
      </c>
      <c r="AQ65" s="1976"/>
      <c r="AR65" s="1977"/>
      <c r="AS65" s="1977"/>
      <c r="AT65" s="1977"/>
      <c r="AU65" s="1977"/>
      <c r="AV65" s="1978"/>
      <c r="AW65" s="1965"/>
      <c r="AX65" s="1965"/>
      <c r="AY65" s="1971"/>
    </row>
    <row r="66" spans="2:51" s="1950" customFormat="1" ht="12" customHeight="1" thickBot="1">
      <c r="B66" s="2714"/>
      <c r="C66" s="2697"/>
      <c r="D66" s="2629"/>
      <c r="E66" s="2638"/>
      <c r="F66" s="2638"/>
      <c r="G66" s="2685"/>
      <c r="H66" s="2071" t="s">
        <v>1737</v>
      </c>
      <c r="I66" s="2072"/>
      <c r="J66" s="2072"/>
      <c r="K66" s="2072"/>
      <c r="L66" s="2072"/>
      <c r="M66" s="2072"/>
      <c r="N66" s="2073"/>
      <c r="O66" s="1965"/>
      <c r="P66" s="2714"/>
      <c r="Q66" s="2697"/>
      <c r="R66" s="1975" t="s">
        <v>1737</v>
      </c>
      <c r="S66" s="1976"/>
      <c r="T66" s="1977"/>
      <c r="U66" s="1977"/>
      <c r="V66" s="1977"/>
      <c r="W66" s="1977"/>
      <c r="X66" s="1978"/>
      <c r="Y66" s="1975" t="s">
        <v>1737</v>
      </c>
      <c r="Z66" s="1976"/>
      <c r="AA66" s="1977"/>
      <c r="AB66" s="1977"/>
      <c r="AC66" s="1977"/>
      <c r="AD66" s="1977"/>
      <c r="AE66" s="1978"/>
      <c r="AF66" s="1965"/>
      <c r="AG66" s="2714"/>
      <c r="AH66" s="2697"/>
      <c r="AI66" s="1975" t="s">
        <v>1737</v>
      </c>
      <c r="AJ66" s="1976"/>
      <c r="AK66" s="1977"/>
      <c r="AL66" s="1977"/>
      <c r="AM66" s="1977"/>
      <c r="AN66" s="1977"/>
      <c r="AO66" s="1978"/>
      <c r="AP66" s="1975" t="s">
        <v>1737</v>
      </c>
      <c r="AQ66" s="1976"/>
      <c r="AR66" s="1977"/>
      <c r="AS66" s="1977"/>
      <c r="AT66" s="1977"/>
      <c r="AU66" s="1977"/>
      <c r="AV66" s="1978"/>
      <c r="AW66" s="1965"/>
      <c r="AX66" s="1965"/>
      <c r="AY66" s="1971"/>
    </row>
    <row r="67" spans="2:51" s="1950" customFormat="1" ht="11.25" customHeight="1">
      <c r="B67" s="2706">
        <v>25</v>
      </c>
      <c r="C67" s="2709" t="s">
        <v>2330</v>
      </c>
      <c r="D67" s="2637" t="s">
        <v>2271</v>
      </c>
      <c r="E67" s="2637" t="s">
        <v>2236</v>
      </c>
      <c r="F67" s="2637" t="s">
        <v>2237</v>
      </c>
      <c r="G67" s="2637" t="s">
        <v>2331</v>
      </c>
      <c r="H67" s="1970" t="s">
        <v>2212</v>
      </c>
      <c r="I67" s="1967"/>
      <c r="J67" s="1967"/>
      <c r="K67" s="1967"/>
      <c r="L67" s="1967"/>
      <c r="M67" s="1967"/>
      <c r="N67" s="1968"/>
      <c r="O67" s="1965"/>
      <c r="P67" s="2706">
        <v>25</v>
      </c>
      <c r="Q67" s="2709" t="s">
        <v>2330</v>
      </c>
      <c r="R67" s="1975" t="s">
        <v>2212</v>
      </c>
      <c r="S67" s="1976"/>
      <c r="T67" s="1977"/>
      <c r="U67" s="1977"/>
      <c r="V67" s="1977"/>
      <c r="W67" s="1977"/>
      <c r="X67" s="1978"/>
      <c r="Y67" s="1975" t="s">
        <v>2212</v>
      </c>
      <c r="Z67" s="1976"/>
      <c r="AA67" s="1977"/>
      <c r="AB67" s="1977"/>
      <c r="AC67" s="1977"/>
      <c r="AD67" s="1977"/>
      <c r="AE67" s="1978"/>
      <c r="AF67" s="1965"/>
      <c r="AG67" s="2706">
        <v>25</v>
      </c>
      <c r="AH67" s="2709" t="s">
        <v>2330</v>
      </c>
      <c r="AI67" s="1975" t="s">
        <v>2212</v>
      </c>
      <c r="AJ67" s="1976"/>
      <c r="AK67" s="1977"/>
      <c r="AL67" s="1977"/>
      <c r="AM67" s="1977"/>
      <c r="AN67" s="1977"/>
      <c r="AO67" s="1978"/>
      <c r="AP67" s="1975" t="s">
        <v>2212</v>
      </c>
      <c r="AQ67" s="1976"/>
      <c r="AR67" s="1977"/>
      <c r="AS67" s="1977"/>
      <c r="AT67" s="1977"/>
      <c r="AU67" s="1977"/>
      <c r="AV67" s="1978"/>
      <c r="AW67" s="1965"/>
      <c r="AX67" s="1965"/>
      <c r="AY67" s="1971"/>
    </row>
    <row r="68" spans="2:51" s="1950" customFormat="1" ht="11.25" customHeight="1">
      <c r="B68" s="2713"/>
      <c r="C68" s="2696"/>
      <c r="D68" s="2638"/>
      <c r="E68" s="2638"/>
      <c r="F68" s="2638"/>
      <c r="G68" s="2638"/>
      <c r="H68" s="2068" t="s">
        <v>1729</v>
      </c>
      <c r="I68" s="2069"/>
      <c r="J68" s="2069"/>
      <c r="K68" s="2069"/>
      <c r="L68" s="2069"/>
      <c r="M68" s="2069"/>
      <c r="N68" s="2070"/>
      <c r="O68" s="1965"/>
      <c r="P68" s="2713"/>
      <c r="Q68" s="2696"/>
      <c r="R68" s="1975" t="s">
        <v>1729</v>
      </c>
      <c r="S68" s="1976"/>
      <c r="T68" s="1977"/>
      <c r="U68" s="1977"/>
      <c r="V68" s="1977"/>
      <c r="W68" s="1977"/>
      <c r="X68" s="1978"/>
      <c r="Y68" s="1975" t="s">
        <v>1729</v>
      </c>
      <c r="Z68" s="1976"/>
      <c r="AA68" s="1977"/>
      <c r="AB68" s="1977"/>
      <c r="AC68" s="1977"/>
      <c r="AD68" s="1977"/>
      <c r="AE68" s="1978"/>
      <c r="AF68" s="1965"/>
      <c r="AG68" s="2713"/>
      <c r="AH68" s="2696"/>
      <c r="AI68" s="1975" t="s">
        <v>1729</v>
      </c>
      <c r="AJ68" s="1976"/>
      <c r="AK68" s="1977"/>
      <c r="AL68" s="1977"/>
      <c r="AM68" s="1977"/>
      <c r="AN68" s="1977"/>
      <c r="AO68" s="1978"/>
      <c r="AP68" s="1975" t="s">
        <v>1729</v>
      </c>
      <c r="AQ68" s="1976"/>
      <c r="AR68" s="1977"/>
      <c r="AS68" s="1977"/>
      <c r="AT68" s="1977"/>
      <c r="AU68" s="1977"/>
      <c r="AV68" s="1978"/>
      <c r="AW68" s="1965"/>
      <c r="AX68" s="1965"/>
      <c r="AY68" s="1971"/>
    </row>
    <row r="69" spans="2:51" s="1950" customFormat="1" ht="11.25" customHeight="1">
      <c r="B69" s="2713"/>
      <c r="C69" s="2696"/>
      <c r="D69" s="2681" t="s">
        <v>2239</v>
      </c>
      <c r="E69" s="2638"/>
      <c r="F69" s="2638"/>
      <c r="G69" s="2638"/>
      <c r="H69" s="2068" t="s">
        <v>1733</v>
      </c>
      <c r="I69" s="2069"/>
      <c r="J69" s="2069"/>
      <c r="K69" s="2069"/>
      <c r="L69" s="2069"/>
      <c r="M69" s="2069"/>
      <c r="N69" s="2070"/>
      <c r="O69" s="1965"/>
      <c r="P69" s="2713"/>
      <c r="Q69" s="2696"/>
      <c r="R69" s="1975" t="s">
        <v>1733</v>
      </c>
      <c r="S69" s="1976"/>
      <c r="T69" s="1977"/>
      <c r="U69" s="1977"/>
      <c r="V69" s="1977"/>
      <c r="W69" s="1977"/>
      <c r="X69" s="1978"/>
      <c r="Y69" s="1975" t="s">
        <v>1733</v>
      </c>
      <c r="Z69" s="1976"/>
      <c r="AA69" s="1977"/>
      <c r="AB69" s="1977"/>
      <c r="AC69" s="1977"/>
      <c r="AD69" s="1977"/>
      <c r="AE69" s="1978"/>
      <c r="AF69" s="1965"/>
      <c r="AG69" s="2713"/>
      <c r="AH69" s="2696"/>
      <c r="AI69" s="1975" t="s">
        <v>1733</v>
      </c>
      <c r="AJ69" s="1976"/>
      <c r="AK69" s="1977"/>
      <c r="AL69" s="1977"/>
      <c r="AM69" s="1977"/>
      <c r="AN69" s="1977"/>
      <c r="AO69" s="1978"/>
      <c r="AP69" s="1975" t="s">
        <v>1733</v>
      </c>
      <c r="AQ69" s="1976"/>
      <c r="AR69" s="1977"/>
      <c r="AS69" s="1977"/>
      <c r="AT69" s="1977"/>
      <c r="AU69" s="1977"/>
      <c r="AV69" s="1978"/>
      <c r="AW69" s="1965"/>
      <c r="AX69" s="1965"/>
      <c r="AY69" s="1971"/>
    </row>
    <row r="70" spans="2:51" s="1950" customFormat="1" ht="12" customHeight="1" thickBot="1">
      <c r="B70" s="2714"/>
      <c r="C70" s="2697"/>
      <c r="D70" s="2629"/>
      <c r="E70" s="2638"/>
      <c r="F70" s="2638"/>
      <c r="G70" s="2685"/>
      <c r="H70" s="2074" t="s">
        <v>1737</v>
      </c>
      <c r="I70" s="2075"/>
      <c r="J70" s="2075"/>
      <c r="K70" s="2075"/>
      <c r="L70" s="2075"/>
      <c r="M70" s="2075"/>
      <c r="N70" s="2076"/>
      <c r="O70" s="1965"/>
      <c r="P70" s="2714"/>
      <c r="Q70" s="2697"/>
      <c r="R70" s="1975" t="s">
        <v>1737</v>
      </c>
      <c r="S70" s="1976"/>
      <c r="T70" s="1977"/>
      <c r="U70" s="1977"/>
      <c r="V70" s="1977"/>
      <c r="W70" s="1977"/>
      <c r="X70" s="1978"/>
      <c r="Y70" s="1975" t="s">
        <v>1737</v>
      </c>
      <c r="Z70" s="1976"/>
      <c r="AA70" s="1977"/>
      <c r="AB70" s="1977"/>
      <c r="AC70" s="1977"/>
      <c r="AD70" s="1977"/>
      <c r="AE70" s="1978"/>
      <c r="AF70" s="1965"/>
      <c r="AG70" s="2714"/>
      <c r="AH70" s="2697"/>
      <c r="AI70" s="1975" t="s">
        <v>1737</v>
      </c>
      <c r="AJ70" s="1976"/>
      <c r="AK70" s="1977"/>
      <c r="AL70" s="1977"/>
      <c r="AM70" s="1977"/>
      <c r="AN70" s="1977"/>
      <c r="AO70" s="1978"/>
      <c r="AP70" s="1975" t="s">
        <v>1737</v>
      </c>
      <c r="AQ70" s="1976"/>
      <c r="AR70" s="1977"/>
      <c r="AS70" s="1977"/>
      <c r="AT70" s="1977"/>
      <c r="AU70" s="1977"/>
      <c r="AV70" s="1978"/>
      <c r="AW70" s="1965"/>
      <c r="AX70" s="1965"/>
      <c r="AY70" s="1971"/>
    </row>
    <row r="71" spans="2:51" s="1950" customFormat="1" ht="11.25">
      <c r="B71" s="2706">
        <v>26</v>
      </c>
      <c r="C71" s="2709" t="s">
        <v>2304</v>
      </c>
      <c r="D71" s="2637" t="s">
        <v>2271</v>
      </c>
      <c r="E71" s="2637" t="s">
        <v>2236</v>
      </c>
      <c r="F71" s="2637" t="s">
        <v>2237</v>
      </c>
      <c r="G71" s="2637" t="s">
        <v>2332</v>
      </c>
      <c r="H71" s="2068" t="s">
        <v>2212</v>
      </c>
      <c r="I71" s="2069"/>
      <c r="J71" s="2069"/>
      <c r="K71" s="2069"/>
      <c r="L71" s="2069"/>
      <c r="M71" s="2069"/>
      <c r="N71" s="2070"/>
      <c r="O71" s="1965"/>
      <c r="P71" s="2706">
        <v>26</v>
      </c>
      <c r="Q71" s="2709" t="s">
        <v>2304</v>
      </c>
      <c r="R71" s="1975" t="s">
        <v>2212</v>
      </c>
      <c r="S71" s="1976"/>
      <c r="T71" s="1977"/>
      <c r="U71" s="1977"/>
      <c r="V71" s="1977"/>
      <c r="W71" s="1977"/>
      <c r="X71" s="1978"/>
      <c r="Y71" s="1975" t="s">
        <v>2212</v>
      </c>
      <c r="Z71" s="1976"/>
      <c r="AA71" s="1977"/>
      <c r="AB71" s="1977"/>
      <c r="AC71" s="1977"/>
      <c r="AD71" s="1977"/>
      <c r="AE71" s="1978"/>
      <c r="AF71" s="1965"/>
      <c r="AG71" s="2706">
        <v>26</v>
      </c>
      <c r="AH71" s="2709" t="s">
        <v>2304</v>
      </c>
      <c r="AI71" s="1975" t="s">
        <v>2212</v>
      </c>
      <c r="AJ71" s="1976"/>
      <c r="AK71" s="1977"/>
      <c r="AL71" s="1977"/>
      <c r="AM71" s="1977"/>
      <c r="AN71" s="1977"/>
      <c r="AO71" s="1978"/>
      <c r="AP71" s="1975" t="s">
        <v>2212</v>
      </c>
      <c r="AQ71" s="1976"/>
      <c r="AR71" s="1977"/>
      <c r="AS71" s="1977"/>
      <c r="AT71" s="1977"/>
      <c r="AU71" s="1977"/>
      <c r="AV71" s="1978"/>
      <c r="AW71" s="1965"/>
      <c r="AX71" s="1965"/>
      <c r="AY71" s="1971"/>
    </row>
    <row r="72" spans="2:51" s="1950" customFormat="1" ht="11.25" customHeight="1">
      <c r="B72" s="2713"/>
      <c r="C72" s="2696"/>
      <c r="D72" s="2638"/>
      <c r="E72" s="2638"/>
      <c r="F72" s="2638"/>
      <c r="G72" s="2638"/>
      <c r="H72" s="2068" t="s">
        <v>1729</v>
      </c>
      <c r="I72" s="2069"/>
      <c r="J72" s="2069"/>
      <c r="K72" s="2069"/>
      <c r="L72" s="2069"/>
      <c r="M72" s="2069"/>
      <c r="N72" s="2070"/>
      <c r="O72" s="1965"/>
      <c r="P72" s="2713"/>
      <c r="Q72" s="2696"/>
      <c r="R72" s="1975" t="s">
        <v>1729</v>
      </c>
      <c r="S72" s="1976"/>
      <c r="T72" s="1977"/>
      <c r="U72" s="1977"/>
      <c r="V72" s="1977"/>
      <c r="W72" s="1977"/>
      <c r="X72" s="1978"/>
      <c r="Y72" s="1975" t="s">
        <v>1729</v>
      </c>
      <c r="Z72" s="1976"/>
      <c r="AA72" s="1977"/>
      <c r="AB72" s="1977"/>
      <c r="AC72" s="1977"/>
      <c r="AD72" s="1977"/>
      <c r="AE72" s="1978"/>
      <c r="AF72" s="1965"/>
      <c r="AG72" s="2713"/>
      <c r="AH72" s="2696"/>
      <c r="AI72" s="1975" t="s">
        <v>1729</v>
      </c>
      <c r="AJ72" s="1976"/>
      <c r="AK72" s="1977"/>
      <c r="AL72" s="1977"/>
      <c r="AM72" s="1977"/>
      <c r="AN72" s="1977"/>
      <c r="AO72" s="1978"/>
      <c r="AP72" s="1975" t="s">
        <v>1729</v>
      </c>
      <c r="AQ72" s="1976"/>
      <c r="AR72" s="1977"/>
      <c r="AS72" s="1977"/>
      <c r="AT72" s="1977"/>
      <c r="AU72" s="1977"/>
      <c r="AV72" s="1978"/>
      <c r="AW72" s="1965"/>
      <c r="AX72" s="1965"/>
      <c r="AY72" s="1971"/>
    </row>
    <row r="73" spans="2:51" s="1950" customFormat="1" ht="11.25" customHeight="1">
      <c r="B73" s="2713"/>
      <c r="C73" s="2696"/>
      <c r="D73" s="2681" t="s">
        <v>2239</v>
      </c>
      <c r="E73" s="2638"/>
      <c r="F73" s="2638"/>
      <c r="G73" s="2638"/>
      <c r="H73" s="2068" t="s">
        <v>1733</v>
      </c>
      <c r="I73" s="2069"/>
      <c r="J73" s="2069"/>
      <c r="K73" s="2069"/>
      <c r="L73" s="2069"/>
      <c r="M73" s="2069"/>
      <c r="N73" s="2070"/>
      <c r="O73" s="1965"/>
      <c r="P73" s="2713"/>
      <c r="Q73" s="2696"/>
      <c r="R73" s="1975" t="s">
        <v>1733</v>
      </c>
      <c r="S73" s="1976"/>
      <c r="T73" s="1977"/>
      <c r="U73" s="1977"/>
      <c r="V73" s="1977"/>
      <c r="W73" s="1977"/>
      <c r="X73" s="1978"/>
      <c r="Y73" s="1975" t="s">
        <v>1733</v>
      </c>
      <c r="Z73" s="1976"/>
      <c r="AA73" s="1977"/>
      <c r="AB73" s="1977"/>
      <c r="AC73" s="1977"/>
      <c r="AD73" s="1977"/>
      <c r="AE73" s="1978"/>
      <c r="AF73" s="1965"/>
      <c r="AG73" s="2713"/>
      <c r="AH73" s="2696"/>
      <c r="AI73" s="1975" t="s">
        <v>1733</v>
      </c>
      <c r="AJ73" s="1976"/>
      <c r="AK73" s="1977"/>
      <c r="AL73" s="1977"/>
      <c r="AM73" s="1977"/>
      <c r="AN73" s="1977"/>
      <c r="AO73" s="1978"/>
      <c r="AP73" s="1975" t="s">
        <v>1733</v>
      </c>
      <c r="AQ73" s="1976"/>
      <c r="AR73" s="1977"/>
      <c r="AS73" s="1977"/>
      <c r="AT73" s="1977"/>
      <c r="AU73" s="1977"/>
      <c r="AV73" s="1978"/>
      <c r="AW73" s="1965"/>
      <c r="AX73" s="1965"/>
      <c r="AY73" s="1971"/>
    </row>
    <row r="74" spans="2:51" s="1950" customFormat="1" ht="12" customHeight="1" thickBot="1">
      <c r="B74" s="2714"/>
      <c r="C74" s="2697"/>
      <c r="D74" s="2629"/>
      <c r="E74" s="2638"/>
      <c r="F74" s="2638"/>
      <c r="G74" s="2685"/>
      <c r="H74" s="2071" t="s">
        <v>1737</v>
      </c>
      <c r="I74" s="2072"/>
      <c r="J74" s="2072"/>
      <c r="K74" s="2072"/>
      <c r="L74" s="2072"/>
      <c r="M74" s="2072"/>
      <c r="N74" s="2073"/>
      <c r="O74" s="1965"/>
      <c r="P74" s="2714"/>
      <c r="Q74" s="2697"/>
      <c r="R74" s="1975" t="s">
        <v>1737</v>
      </c>
      <c r="S74" s="1976"/>
      <c r="T74" s="1977"/>
      <c r="U74" s="1977"/>
      <c r="V74" s="1977"/>
      <c r="W74" s="1977"/>
      <c r="X74" s="1978"/>
      <c r="Y74" s="1975" t="s">
        <v>1737</v>
      </c>
      <c r="Z74" s="1976"/>
      <c r="AA74" s="1977"/>
      <c r="AB74" s="1977"/>
      <c r="AC74" s="1977"/>
      <c r="AD74" s="1977"/>
      <c r="AE74" s="1978"/>
      <c r="AF74" s="1965"/>
      <c r="AG74" s="2714"/>
      <c r="AH74" s="2697"/>
      <c r="AI74" s="1975" t="s">
        <v>1737</v>
      </c>
      <c r="AJ74" s="1976"/>
      <c r="AK74" s="1977"/>
      <c r="AL74" s="1977"/>
      <c r="AM74" s="1977"/>
      <c r="AN74" s="1977"/>
      <c r="AO74" s="1978"/>
      <c r="AP74" s="1975" t="s">
        <v>1737</v>
      </c>
      <c r="AQ74" s="1976"/>
      <c r="AR74" s="1977"/>
      <c r="AS74" s="1977"/>
      <c r="AT74" s="1977"/>
      <c r="AU74" s="1977"/>
      <c r="AV74" s="1978"/>
      <c r="AW74" s="1965"/>
      <c r="AX74" s="1965"/>
      <c r="AY74" s="1971"/>
    </row>
    <row r="75" spans="2:51" s="1950" customFormat="1" ht="11.25">
      <c r="B75" s="2706">
        <v>24</v>
      </c>
      <c r="C75" s="2709" t="s">
        <v>2333</v>
      </c>
      <c r="D75" s="2637" t="s">
        <v>2271</v>
      </c>
      <c r="E75" s="2637" t="s">
        <v>2236</v>
      </c>
      <c r="F75" s="2637" t="s">
        <v>2237</v>
      </c>
      <c r="G75" s="2637" t="s">
        <v>2334</v>
      </c>
      <c r="H75" s="1970" t="s">
        <v>2212</v>
      </c>
      <c r="I75" s="1967"/>
      <c r="J75" s="1967"/>
      <c r="K75" s="1967"/>
      <c r="L75" s="1967"/>
      <c r="M75" s="1967"/>
      <c r="N75" s="1968"/>
      <c r="O75" s="1965"/>
      <c r="P75" s="2706">
        <v>24</v>
      </c>
      <c r="Q75" s="2709" t="s">
        <v>2333</v>
      </c>
      <c r="R75" s="1975" t="s">
        <v>2212</v>
      </c>
      <c r="S75" s="1976"/>
      <c r="T75" s="1977"/>
      <c r="U75" s="1977"/>
      <c r="V75" s="1977"/>
      <c r="W75" s="1977"/>
      <c r="X75" s="1978"/>
      <c r="Y75" s="1975" t="s">
        <v>2212</v>
      </c>
      <c r="Z75" s="1977"/>
      <c r="AA75" s="1977"/>
      <c r="AB75" s="1977"/>
      <c r="AC75" s="1977"/>
      <c r="AD75" s="1977"/>
      <c r="AE75" s="1978"/>
      <c r="AF75" s="1965"/>
      <c r="AG75" s="2706">
        <v>24</v>
      </c>
      <c r="AH75" s="2709" t="s">
        <v>2333</v>
      </c>
      <c r="AI75" s="1975" t="s">
        <v>2212</v>
      </c>
      <c r="AJ75" s="1976"/>
      <c r="AK75" s="1977"/>
      <c r="AL75" s="1977"/>
      <c r="AM75" s="1977"/>
      <c r="AN75" s="1977"/>
      <c r="AO75" s="1978"/>
      <c r="AP75" s="1975" t="s">
        <v>2212</v>
      </c>
      <c r="AQ75" s="1977"/>
      <c r="AR75" s="1977"/>
      <c r="AS75" s="1977"/>
      <c r="AT75" s="1977"/>
      <c r="AU75" s="1977"/>
      <c r="AV75" s="1978"/>
      <c r="AW75" s="1965"/>
      <c r="AX75" s="1965"/>
      <c r="AY75" s="1971"/>
    </row>
    <row r="76" spans="2:51" s="1950" customFormat="1" ht="11.25" customHeight="1">
      <c r="B76" s="2713"/>
      <c r="C76" s="2696"/>
      <c r="D76" s="2638"/>
      <c r="E76" s="2638"/>
      <c r="F76" s="2638"/>
      <c r="G76" s="2638"/>
      <c r="H76" s="2068" t="s">
        <v>1729</v>
      </c>
      <c r="I76" s="2069"/>
      <c r="J76" s="2069"/>
      <c r="K76" s="2069"/>
      <c r="L76" s="2069"/>
      <c r="M76" s="2069"/>
      <c r="N76" s="2070"/>
      <c r="O76" s="1965"/>
      <c r="P76" s="2713"/>
      <c r="Q76" s="2696"/>
      <c r="R76" s="1975" t="s">
        <v>1729</v>
      </c>
      <c r="S76" s="1976"/>
      <c r="T76" s="1977"/>
      <c r="U76" s="1977"/>
      <c r="V76" s="1977"/>
      <c r="W76" s="1977"/>
      <c r="X76" s="1978"/>
      <c r="Y76" s="1975" t="s">
        <v>1729</v>
      </c>
      <c r="Z76" s="1977"/>
      <c r="AA76" s="1977"/>
      <c r="AB76" s="1977"/>
      <c r="AC76" s="1977"/>
      <c r="AD76" s="1977"/>
      <c r="AE76" s="1978"/>
      <c r="AF76" s="1965"/>
      <c r="AG76" s="2713"/>
      <c r="AH76" s="2696"/>
      <c r="AI76" s="1975" t="s">
        <v>1729</v>
      </c>
      <c r="AJ76" s="1976"/>
      <c r="AK76" s="1977"/>
      <c r="AL76" s="1977"/>
      <c r="AM76" s="1977"/>
      <c r="AN76" s="1977"/>
      <c r="AO76" s="1978"/>
      <c r="AP76" s="1975" t="s">
        <v>1729</v>
      </c>
      <c r="AQ76" s="1977"/>
      <c r="AR76" s="1977"/>
      <c r="AS76" s="1977"/>
      <c r="AT76" s="1977"/>
      <c r="AU76" s="1977"/>
      <c r="AV76" s="1978"/>
      <c r="AW76" s="1965"/>
      <c r="AX76" s="1965"/>
      <c r="AY76" s="1971"/>
    </row>
    <row r="77" spans="2:51" s="1950" customFormat="1" ht="11.25" customHeight="1">
      <c r="B77" s="2713"/>
      <c r="C77" s="2696"/>
      <c r="D77" s="2681" t="s">
        <v>2239</v>
      </c>
      <c r="E77" s="2638"/>
      <c r="F77" s="2638"/>
      <c r="G77" s="2638"/>
      <c r="H77" s="2068" t="s">
        <v>1733</v>
      </c>
      <c r="I77" s="2069"/>
      <c r="J77" s="2069"/>
      <c r="K77" s="2069"/>
      <c r="L77" s="2069"/>
      <c r="M77" s="2069"/>
      <c r="N77" s="2070"/>
      <c r="O77" s="1965"/>
      <c r="P77" s="2713"/>
      <c r="Q77" s="2696"/>
      <c r="R77" s="1975" t="s">
        <v>1733</v>
      </c>
      <c r="S77" s="1976"/>
      <c r="T77" s="1977"/>
      <c r="U77" s="1977"/>
      <c r="V77" s="1977"/>
      <c r="W77" s="1977"/>
      <c r="X77" s="1978"/>
      <c r="Y77" s="1975" t="s">
        <v>1733</v>
      </c>
      <c r="Z77" s="1977"/>
      <c r="AA77" s="1977"/>
      <c r="AB77" s="1977"/>
      <c r="AC77" s="1977"/>
      <c r="AD77" s="1977"/>
      <c r="AE77" s="1978"/>
      <c r="AF77" s="1965"/>
      <c r="AG77" s="2713"/>
      <c r="AH77" s="2696"/>
      <c r="AI77" s="1975" t="s">
        <v>1733</v>
      </c>
      <c r="AJ77" s="1976"/>
      <c r="AK77" s="1977"/>
      <c r="AL77" s="1977"/>
      <c r="AM77" s="1977"/>
      <c r="AN77" s="1977"/>
      <c r="AO77" s="1978"/>
      <c r="AP77" s="1975" t="s">
        <v>1733</v>
      </c>
      <c r="AQ77" s="1977"/>
      <c r="AR77" s="1977"/>
      <c r="AS77" s="1977"/>
      <c r="AT77" s="1977"/>
      <c r="AU77" s="1977"/>
      <c r="AV77" s="1978"/>
      <c r="AW77" s="1965"/>
      <c r="AX77" s="1965"/>
      <c r="AY77" s="1971"/>
    </row>
    <row r="78" spans="2:51" s="1950" customFormat="1" ht="12" customHeight="1" thickBot="1">
      <c r="B78" s="2714"/>
      <c r="C78" s="2697"/>
      <c r="D78" s="2629"/>
      <c r="E78" s="2638"/>
      <c r="F78" s="2638"/>
      <c r="G78" s="2685"/>
      <c r="H78" s="2074" t="s">
        <v>1737</v>
      </c>
      <c r="I78" s="2075"/>
      <c r="J78" s="2075"/>
      <c r="K78" s="2075"/>
      <c r="L78" s="2075"/>
      <c r="M78" s="2075"/>
      <c r="N78" s="2076"/>
      <c r="O78" s="1965"/>
      <c r="P78" s="2714"/>
      <c r="Q78" s="2697"/>
      <c r="R78" s="1975" t="s">
        <v>1737</v>
      </c>
      <c r="S78" s="1976"/>
      <c r="T78" s="1977"/>
      <c r="U78" s="1977"/>
      <c r="V78" s="1977"/>
      <c r="W78" s="1977"/>
      <c r="X78" s="1978"/>
      <c r="Y78" s="1975" t="s">
        <v>1737</v>
      </c>
      <c r="Z78" s="1977"/>
      <c r="AA78" s="1977"/>
      <c r="AB78" s="1977"/>
      <c r="AC78" s="1977"/>
      <c r="AD78" s="1977"/>
      <c r="AE78" s="1978"/>
      <c r="AF78" s="1965"/>
      <c r="AG78" s="2714"/>
      <c r="AH78" s="2697"/>
      <c r="AI78" s="1975" t="s">
        <v>1737</v>
      </c>
      <c r="AJ78" s="1976"/>
      <c r="AK78" s="1977"/>
      <c r="AL78" s="1977"/>
      <c r="AM78" s="1977"/>
      <c r="AN78" s="1977"/>
      <c r="AO78" s="1978"/>
      <c r="AP78" s="1975" t="s">
        <v>1737</v>
      </c>
      <c r="AQ78" s="1977"/>
      <c r="AR78" s="1977"/>
      <c r="AS78" s="1977"/>
      <c r="AT78" s="1977"/>
      <c r="AU78" s="1977"/>
      <c r="AV78" s="1978"/>
      <c r="AW78" s="1965"/>
      <c r="AX78" s="1965"/>
      <c r="AY78" s="1971"/>
    </row>
    <row r="79" spans="2:51" s="1950" customFormat="1" ht="11.25">
      <c r="B79" s="2706">
        <v>39</v>
      </c>
      <c r="C79" s="2709" t="s">
        <v>1740</v>
      </c>
      <c r="D79" s="2637" t="s">
        <v>2271</v>
      </c>
      <c r="E79" s="2637" t="s">
        <v>2241</v>
      </c>
      <c r="F79" s="2637" t="s">
        <v>2237</v>
      </c>
      <c r="G79" s="2637" t="s">
        <v>2242</v>
      </c>
      <c r="H79" s="2068" t="s">
        <v>2212</v>
      </c>
      <c r="I79" s="2069"/>
      <c r="J79" s="2069"/>
      <c r="K79" s="2069"/>
      <c r="L79" s="2069"/>
      <c r="M79" s="2069"/>
      <c r="N79" s="2070"/>
      <c r="O79" s="1965"/>
      <c r="P79" s="2706">
        <v>39</v>
      </c>
      <c r="Q79" s="2709" t="s">
        <v>1740</v>
      </c>
      <c r="R79" s="1975" t="s">
        <v>2212</v>
      </c>
      <c r="S79" s="1976"/>
      <c r="T79" s="1977"/>
      <c r="U79" s="1977"/>
      <c r="V79" s="1977"/>
      <c r="W79" s="1977"/>
      <c r="X79" s="1978"/>
      <c r="Y79" s="1975" t="s">
        <v>2212</v>
      </c>
      <c r="Z79" s="1976"/>
      <c r="AA79" s="1977"/>
      <c r="AB79" s="1977"/>
      <c r="AC79" s="1977"/>
      <c r="AD79" s="1977"/>
      <c r="AE79" s="1978"/>
      <c r="AF79" s="1965"/>
      <c r="AG79" s="2706">
        <v>39</v>
      </c>
      <c r="AH79" s="2709" t="s">
        <v>1740</v>
      </c>
      <c r="AI79" s="1975" t="s">
        <v>2212</v>
      </c>
      <c r="AJ79" s="1976"/>
      <c r="AK79" s="1977"/>
      <c r="AL79" s="1977"/>
      <c r="AM79" s="1977"/>
      <c r="AN79" s="1977"/>
      <c r="AO79" s="1978"/>
      <c r="AP79" s="1975" t="s">
        <v>2212</v>
      </c>
      <c r="AQ79" s="1976"/>
      <c r="AR79" s="1977"/>
      <c r="AS79" s="1977"/>
      <c r="AT79" s="1977"/>
      <c r="AU79" s="1977"/>
      <c r="AV79" s="1978"/>
      <c r="AW79" s="1965"/>
      <c r="AX79" s="1965"/>
      <c r="AY79" s="1971"/>
    </row>
    <row r="80" spans="2:51" s="1950" customFormat="1" ht="11.25" customHeight="1">
      <c r="B80" s="2713"/>
      <c r="C80" s="2696"/>
      <c r="D80" s="2638"/>
      <c r="E80" s="2638"/>
      <c r="F80" s="2638"/>
      <c r="G80" s="2638"/>
      <c r="H80" s="2068" t="s">
        <v>1729</v>
      </c>
      <c r="I80" s="2069"/>
      <c r="J80" s="2069"/>
      <c r="K80" s="2069"/>
      <c r="L80" s="2069"/>
      <c r="M80" s="2069"/>
      <c r="N80" s="2070"/>
      <c r="O80" s="1965"/>
      <c r="P80" s="2713"/>
      <c r="Q80" s="2696"/>
      <c r="R80" s="1975" t="s">
        <v>1729</v>
      </c>
      <c r="S80" s="1976"/>
      <c r="T80" s="1977"/>
      <c r="U80" s="1977"/>
      <c r="V80" s="1977"/>
      <c r="W80" s="1977"/>
      <c r="X80" s="1978"/>
      <c r="Y80" s="1975" t="s">
        <v>1729</v>
      </c>
      <c r="Z80" s="1976"/>
      <c r="AA80" s="1977"/>
      <c r="AB80" s="1977"/>
      <c r="AC80" s="1977"/>
      <c r="AD80" s="1977"/>
      <c r="AE80" s="1978"/>
      <c r="AF80" s="1965"/>
      <c r="AG80" s="2713"/>
      <c r="AH80" s="2696"/>
      <c r="AI80" s="1975" t="s">
        <v>1729</v>
      </c>
      <c r="AJ80" s="1976"/>
      <c r="AK80" s="1977"/>
      <c r="AL80" s="1977"/>
      <c r="AM80" s="1977"/>
      <c r="AN80" s="1977"/>
      <c r="AO80" s="1978"/>
      <c r="AP80" s="1975" t="s">
        <v>1729</v>
      </c>
      <c r="AQ80" s="1976"/>
      <c r="AR80" s="1977"/>
      <c r="AS80" s="1977"/>
      <c r="AT80" s="1977"/>
      <c r="AU80" s="1977"/>
      <c r="AV80" s="1978"/>
      <c r="AW80" s="1965"/>
      <c r="AX80" s="1965"/>
      <c r="AY80" s="1971"/>
    </row>
    <row r="81" spans="2:51" s="1950" customFormat="1" ht="11.25" customHeight="1">
      <c r="B81" s="2713"/>
      <c r="C81" s="2696"/>
      <c r="D81" s="2681" t="s">
        <v>2239</v>
      </c>
      <c r="E81" s="2638"/>
      <c r="F81" s="2638"/>
      <c r="G81" s="2638"/>
      <c r="H81" s="2068" t="s">
        <v>1733</v>
      </c>
      <c r="I81" s="2069"/>
      <c r="J81" s="2069"/>
      <c r="K81" s="2069"/>
      <c r="L81" s="2069"/>
      <c r="M81" s="2069"/>
      <c r="N81" s="2070"/>
      <c r="O81" s="1965"/>
      <c r="P81" s="2713"/>
      <c r="Q81" s="2696"/>
      <c r="R81" s="1975" t="s">
        <v>1733</v>
      </c>
      <c r="S81" s="1976"/>
      <c r="T81" s="1977"/>
      <c r="U81" s="1977"/>
      <c r="V81" s="1977"/>
      <c r="W81" s="1977"/>
      <c r="X81" s="1978"/>
      <c r="Y81" s="1975" t="s">
        <v>1733</v>
      </c>
      <c r="Z81" s="1976"/>
      <c r="AA81" s="1977"/>
      <c r="AB81" s="1977"/>
      <c r="AC81" s="1977"/>
      <c r="AD81" s="1977"/>
      <c r="AE81" s="1978"/>
      <c r="AF81" s="1965"/>
      <c r="AG81" s="2713"/>
      <c r="AH81" s="2696"/>
      <c r="AI81" s="1975" t="s">
        <v>1733</v>
      </c>
      <c r="AJ81" s="1976"/>
      <c r="AK81" s="1977"/>
      <c r="AL81" s="1977"/>
      <c r="AM81" s="1977"/>
      <c r="AN81" s="1977"/>
      <c r="AO81" s="1978"/>
      <c r="AP81" s="1975" t="s">
        <v>1733</v>
      </c>
      <c r="AQ81" s="1976"/>
      <c r="AR81" s="1977"/>
      <c r="AS81" s="1977"/>
      <c r="AT81" s="1977"/>
      <c r="AU81" s="1977"/>
      <c r="AV81" s="1978"/>
      <c r="AW81" s="1965"/>
      <c r="AX81" s="1965"/>
      <c r="AY81" s="1971"/>
    </row>
    <row r="82" spans="2:51" s="1950" customFormat="1" ht="12" customHeight="1" thickBot="1">
      <c r="B82" s="2714"/>
      <c r="C82" s="2697"/>
      <c r="D82" s="2629"/>
      <c r="E82" s="2638"/>
      <c r="F82" s="2638"/>
      <c r="G82" s="2685"/>
      <c r="H82" s="2071" t="s">
        <v>1737</v>
      </c>
      <c r="I82" s="2072"/>
      <c r="J82" s="2072"/>
      <c r="K82" s="2072"/>
      <c r="L82" s="2072"/>
      <c r="M82" s="2072"/>
      <c r="N82" s="2073"/>
      <c r="O82" s="1965"/>
      <c r="P82" s="2714"/>
      <c r="Q82" s="2697"/>
      <c r="R82" s="1975" t="s">
        <v>1737</v>
      </c>
      <c r="S82" s="1976"/>
      <c r="T82" s="1977"/>
      <c r="U82" s="1977"/>
      <c r="V82" s="1977"/>
      <c r="W82" s="1977"/>
      <c r="X82" s="1978"/>
      <c r="Y82" s="1975" t="s">
        <v>1737</v>
      </c>
      <c r="Z82" s="1976"/>
      <c r="AA82" s="1977"/>
      <c r="AB82" s="1977"/>
      <c r="AC82" s="1977"/>
      <c r="AD82" s="1977"/>
      <c r="AE82" s="1978"/>
      <c r="AF82" s="1965"/>
      <c r="AG82" s="2714"/>
      <c r="AH82" s="2697"/>
      <c r="AI82" s="1975" t="s">
        <v>1737</v>
      </c>
      <c r="AJ82" s="1976"/>
      <c r="AK82" s="1977"/>
      <c r="AL82" s="1977"/>
      <c r="AM82" s="1977"/>
      <c r="AN82" s="1977"/>
      <c r="AO82" s="1978"/>
      <c r="AP82" s="1975" t="s">
        <v>1737</v>
      </c>
      <c r="AQ82" s="1976"/>
      <c r="AR82" s="1977"/>
      <c r="AS82" s="1977"/>
      <c r="AT82" s="1977"/>
      <c r="AU82" s="1977"/>
      <c r="AV82" s="1978"/>
      <c r="AW82" s="1965"/>
      <c r="AX82" s="1965"/>
      <c r="AY82" s="1971"/>
    </row>
    <row r="83" spans="2:51" s="1950" customFormat="1" ht="11.25">
      <c r="B83" s="2706">
        <v>12</v>
      </c>
      <c r="C83" s="2709" t="s">
        <v>2274</v>
      </c>
      <c r="D83" s="2637" t="s">
        <v>2271</v>
      </c>
      <c r="E83" s="2637" t="s">
        <v>2241</v>
      </c>
      <c r="F83" s="2637" t="s">
        <v>2237</v>
      </c>
      <c r="G83" s="2637" t="s">
        <v>2242</v>
      </c>
      <c r="H83" s="1970" t="s">
        <v>2212</v>
      </c>
      <c r="I83" s="1967"/>
      <c r="J83" s="1967"/>
      <c r="K83" s="1967"/>
      <c r="L83" s="1967"/>
      <c r="M83" s="1967"/>
      <c r="N83" s="1968"/>
      <c r="O83" s="1965"/>
      <c r="P83" s="2706">
        <v>12</v>
      </c>
      <c r="Q83" s="2709" t="s">
        <v>2274</v>
      </c>
      <c r="R83" s="1975" t="s">
        <v>2212</v>
      </c>
      <c r="S83" s="1976"/>
      <c r="T83" s="1977"/>
      <c r="U83" s="1977"/>
      <c r="V83" s="1977"/>
      <c r="W83" s="1977"/>
      <c r="X83" s="1978"/>
      <c r="Y83" s="1975" t="s">
        <v>2212</v>
      </c>
      <c r="Z83" s="1976"/>
      <c r="AA83" s="1977"/>
      <c r="AB83" s="1977"/>
      <c r="AC83" s="1977"/>
      <c r="AD83" s="1977"/>
      <c r="AE83" s="1978"/>
      <c r="AF83" s="1965"/>
      <c r="AG83" s="2706">
        <v>12</v>
      </c>
      <c r="AH83" s="2709" t="s">
        <v>2274</v>
      </c>
      <c r="AI83" s="1975" t="s">
        <v>2212</v>
      </c>
      <c r="AJ83" s="1976"/>
      <c r="AK83" s="1977"/>
      <c r="AL83" s="1977"/>
      <c r="AM83" s="1977"/>
      <c r="AN83" s="1977"/>
      <c r="AO83" s="1978"/>
      <c r="AP83" s="1975" t="s">
        <v>2212</v>
      </c>
      <c r="AQ83" s="1976"/>
      <c r="AR83" s="1977"/>
      <c r="AS83" s="1977"/>
      <c r="AT83" s="1977"/>
      <c r="AU83" s="1977"/>
      <c r="AV83" s="1978"/>
      <c r="AW83" s="1965"/>
      <c r="AX83" s="1965"/>
      <c r="AY83" s="1971"/>
    </row>
    <row r="84" spans="2:51" s="1950" customFormat="1" ht="11.25" customHeight="1">
      <c r="B84" s="2713"/>
      <c r="C84" s="2696"/>
      <c r="D84" s="2638"/>
      <c r="E84" s="2638"/>
      <c r="F84" s="2638"/>
      <c r="G84" s="2638"/>
      <c r="H84" s="2068" t="s">
        <v>1729</v>
      </c>
      <c r="I84" s="2069"/>
      <c r="J84" s="2069"/>
      <c r="K84" s="2069"/>
      <c r="L84" s="2069"/>
      <c r="M84" s="2069"/>
      <c r="N84" s="2070"/>
      <c r="O84" s="1965"/>
      <c r="P84" s="2713"/>
      <c r="Q84" s="2696"/>
      <c r="R84" s="1975" t="s">
        <v>1729</v>
      </c>
      <c r="S84" s="1976"/>
      <c r="T84" s="1977"/>
      <c r="U84" s="1977"/>
      <c r="V84" s="1977"/>
      <c r="W84" s="1977"/>
      <c r="X84" s="1978"/>
      <c r="Y84" s="1975" t="s">
        <v>1729</v>
      </c>
      <c r="Z84" s="1976"/>
      <c r="AA84" s="1977"/>
      <c r="AB84" s="1977"/>
      <c r="AC84" s="1977"/>
      <c r="AD84" s="1977"/>
      <c r="AE84" s="1978"/>
      <c r="AF84" s="1965"/>
      <c r="AG84" s="2713"/>
      <c r="AH84" s="2696"/>
      <c r="AI84" s="1975" t="s">
        <v>1729</v>
      </c>
      <c r="AJ84" s="1976"/>
      <c r="AK84" s="1977"/>
      <c r="AL84" s="1977"/>
      <c r="AM84" s="1977"/>
      <c r="AN84" s="1977"/>
      <c r="AO84" s="1978"/>
      <c r="AP84" s="1975" t="s">
        <v>1729</v>
      </c>
      <c r="AQ84" s="1976"/>
      <c r="AR84" s="1977"/>
      <c r="AS84" s="1977"/>
      <c r="AT84" s="1977"/>
      <c r="AU84" s="1977"/>
      <c r="AV84" s="1978"/>
      <c r="AW84" s="1965"/>
      <c r="AX84" s="1965"/>
      <c r="AY84" s="1971"/>
    </row>
    <row r="85" spans="2:51" s="1950" customFormat="1" ht="11.25" customHeight="1">
      <c r="B85" s="2713"/>
      <c r="C85" s="2696"/>
      <c r="D85" s="2681" t="s">
        <v>2249</v>
      </c>
      <c r="E85" s="2638"/>
      <c r="F85" s="2638"/>
      <c r="G85" s="2638"/>
      <c r="H85" s="2068" t="s">
        <v>1733</v>
      </c>
      <c r="I85" s="2069"/>
      <c r="J85" s="2069"/>
      <c r="K85" s="2069"/>
      <c r="L85" s="2069"/>
      <c r="M85" s="2069"/>
      <c r="N85" s="2070"/>
      <c r="O85" s="1965"/>
      <c r="P85" s="2713"/>
      <c r="Q85" s="2696"/>
      <c r="R85" s="1975" t="s">
        <v>1733</v>
      </c>
      <c r="S85" s="1976"/>
      <c r="T85" s="1977"/>
      <c r="U85" s="1977"/>
      <c r="V85" s="1977"/>
      <c r="W85" s="1977"/>
      <c r="X85" s="1978"/>
      <c r="Y85" s="1975" t="s">
        <v>1733</v>
      </c>
      <c r="Z85" s="1976"/>
      <c r="AA85" s="1977"/>
      <c r="AB85" s="1977"/>
      <c r="AC85" s="1977"/>
      <c r="AD85" s="1977"/>
      <c r="AE85" s="1978"/>
      <c r="AF85" s="1965"/>
      <c r="AG85" s="2713"/>
      <c r="AH85" s="2696"/>
      <c r="AI85" s="1975" t="s">
        <v>1733</v>
      </c>
      <c r="AJ85" s="1976"/>
      <c r="AK85" s="1977"/>
      <c r="AL85" s="1977"/>
      <c r="AM85" s="1977"/>
      <c r="AN85" s="1977"/>
      <c r="AO85" s="1978"/>
      <c r="AP85" s="1975" t="s">
        <v>1733</v>
      </c>
      <c r="AQ85" s="1976"/>
      <c r="AR85" s="1977"/>
      <c r="AS85" s="1977"/>
      <c r="AT85" s="1977"/>
      <c r="AU85" s="1977"/>
      <c r="AV85" s="1978"/>
      <c r="AW85" s="1965"/>
      <c r="AX85" s="1965"/>
      <c r="AY85" s="1971"/>
    </row>
    <row r="86" spans="2:51" s="1950" customFormat="1" ht="12" customHeight="1" thickBot="1">
      <c r="B86" s="2714"/>
      <c r="C86" s="2697"/>
      <c r="D86" s="2629"/>
      <c r="E86" s="2638"/>
      <c r="F86" s="2638"/>
      <c r="G86" s="2685"/>
      <c r="H86" s="2074" t="s">
        <v>1737</v>
      </c>
      <c r="I86" s="2075"/>
      <c r="J86" s="2075"/>
      <c r="K86" s="2075"/>
      <c r="L86" s="2075"/>
      <c r="M86" s="2075"/>
      <c r="N86" s="2076"/>
      <c r="O86" s="1965"/>
      <c r="P86" s="2714"/>
      <c r="Q86" s="2697"/>
      <c r="R86" s="1975" t="s">
        <v>1737</v>
      </c>
      <c r="S86" s="1976"/>
      <c r="T86" s="1977"/>
      <c r="U86" s="1977"/>
      <c r="V86" s="1977"/>
      <c r="W86" s="1977"/>
      <c r="X86" s="1978"/>
      <c r="Y86" s="1975" t="s">
        <v>1737</v>
      </c>
      <c r="Z86" s="1976"/>
      <c r="AA86" s="1977"/>
      <c r="AB86" s="1977"/>
      <c r="AC86" s="1977"/>
      <c r="AD86" s="1977"/>
      <c r="AE86" s="1978"/>
      <c r="AF86" s="1965"/>
      <c r="AG86" s="2714"/>
      <c r="AH86" s="2697"/>
      <c r="AI86" s="1975" t="s">
        <v>1737</v>
      </c>
      <c r="AJ86" s="1976"/>
      <c r="AK86" s="1977"/>
      <c r="AL86" s="1977"/>
      <c r="AM86" s="1977"/>
      <c r="AN86" s="1977"/>
      <c r="AO86" s="1978"/>
      <c r="AP86" s="1975" t="s">
        <v>1737</v>
      </c>
      <c r="AQ86" s="1976"/>
      <c r="AR86" s="1977"/>
      <c r="AS86" s="1977"/>
      <c r="AT86" s="1977"/>
      <c r="AU86" s="1977"/>
      <c r="AV86" s="1978"/>
      <c r="AW86" s="1965"/>
      <c r="AX86" s="1965"/>
      <c r="AY86" s="1971"/>
    </row>
    <row r="87" spans="2:51" s="1950" customFormat="1" ht="11.25">
      <c r="B87" s="2706">
        <v>10</v>
      </c>
      <c r="C87" s="2709" t="s">
        <v>2306</v>
      </c>
      <c r="D87" s="2637" t="s">
        <v>2271</v>
      </c>
      <c r="E87" s="2637" t="s">
        <v>2241</v>
      </c>
      <c r="F87" s="2637" t="s">
        <v>2237</v>
      </c>
      <c r="G87" s="2637" t="s">
        <v>2242</v>
      </c>
      <c r="H87" s="2068" t="s">
        <v>2212</v>
      </c>
      <c r="I87" s="2069"/>
      <c r="J87" s="2069"/>
      <c r="K87" s="2069"/>
      <c r="L87" s="2069"/>
      <c r="M87" s="2069"/>
      <c r="N87" s="2070"/>
      <c r="O87" s="1965"/>
      <c r="P87" s="2706">
        <v>10</v>
      </c>
      <c r="Q87" s="2709" t="s">
        <v>2306</v>
      </c>
      <c r="R87" s="1975" t="s">
        <v>2212</v>
      </c>
      <c r="S87" s="1976"/>
      <c r="T87" s="1977"/>
      <c r="U87" s="1977"/>
      <c r="V87" s="1977"/>
      <c r="W87" s="1977"/>
      <c r="X87" s="1978"/>
      <c r="Y87" s="1975" t="s">
        <v>2212</v>
      </c>
      <c r="Z87" s="1977"/>
      <c r="AA87" s="1977"/>
      <c r="AB87" s="1977"/>
      <c r="AC87" s="1977"/>
      <c r="AD87" s="1977"/>
      <c r="AE87" s="1978"/>
      <c r="AF87" s="1965"/>
      <c r="AG87" s="2706">
        <v>10</v>
      </c>
      <c r="AH87" s="2709" t="s">
        <v>2306</v>
      </c>
      <c r="AI87" s="1975" t="s">
        <v>2212</v>
      </c>
      <c r="AJ87" s="1976"/>
      <c r="AK87" s="1977"/>
      <c r="AL87" s="1977"/>
      <c r="AM87" s="1977"/>
      <c r="AN87" s="1977"/>
      <c r="AO87" s="1978"/>
      <c r="AP87" s="1975" t="s">
        <v>2212</v>
      </c>
      <c r="AQ87" s="1977"/>
      <c r="AR87" s="1977"/>
      <c r="AS87" s="1977"/>
      <c r="AT87" s="1977"/>
      <c r="AU87" s="1977"/>
      <c r="AV87" s="1978"/>
      <c r="AW87" s="1965"/>
      <c r="AX87" s="1965"/>
      <c r="AY87" s="1971"/>
    </row>
    <row r="88" spans="2:51" s="1950" customFormat="1" ht="11.25" customHeight="1">
      <c r="B88" s="2713"/>
      <c r="C88" s="2696"/>
      <c r="D88" s="2638"/>
      <c r="E88" s="2638"/>
      <c r="F88" s="2638"/>
      <c r="G88" s="2638"/>
      <c r="H88" s="2068" t="s">
        <v>1729</v>
      </c>
      <c r="I88" s="2069"/>
      <c r="J88" s="2069"/>
      <c r="K88" s="2069"/>
      <c r="L88" s="2069"/>
      <c r="M88" s="2069"/>
      <c r="N88" s="2070"/>
      <c r="O88" s="1965"/>
      <c r="P88" s="2713"/>
      <c r="Q88" s="2696"/>
      <c r="R88" s="1975" t="s">
        <v>1729</v>
      </c>
      <c r="S88" s="1976"/>
      <c r="T88" s="1977"/>
      <c r="U88" s="1977"/>
      <c r="V88" s="1977"/>
      <c r="W88" s="1977"/>
      <c r="X88" s="1978"/>
      <c r="Y88" s="1975" t="s">
        <v>1729</v>
      </c>
      <c r="Z88" s="1977"/>
      <c r="AA88" s="1977"/>
      <c r="AB88" s="1977"/>
      <c r="AC88" s="1977"/>
      <c r="AD88" s="1977"/>
      <c r="AE88" s="1978"/>
      <c r="AF88" s="1965"/>
      <c r="AG88" s="2713"/>
      <c r="AH88" s="2696"/>
      <c r="AI88" s="1975" t="s">
        <v>1729</v>
      </c>
      <c r="AJ88" s="1976"/>
      <c r="AK88" s="1977"/>
      <c r="AL88" s="1977"/>
      <c r="AM88" s="1977"/>
      <c r="AN88" s="1977"/>
      <c r="AO88" s="1978"/>
      <c r="AP88" s="1975" t="s">
        <v>1729</v>
      </c>
      <c r="AQ88" s="1977"/>
      <c r="AR88" s="1977"/>
      <c r="AS88" s="1977"/>
      <c r="AT88" s="1977"/>
      <c r="AU88" s="1977"/>
      <c r="AV88" s="1978"/>
      <c r="AW88" s="1965"/>
      <c r="AX88" s="1965"/>
      <c r="AY88" s="1971"/>
    </row>
    <row r="89" spans="2:51" s="1950" customFormat="1" ht="11.25" customHeight="1">
      <c r="B89" s="2713"/>
      <c r="C89" s="2696"/>
      <c r="D89" s="2681" t="s">
        <v>2249</v>
      </c>
      <c r="E89" s="2638"/>
      <c r="F89" s="2638"/>
      <c r="G89" s="2638"/>
      <c r="H89" s="2068" t="s">
        <v>1733</v>
      </c>
      <c r="I89" s="2069"/>
      <c r="J89" s="2069"/>
      <c r="K89" s="2069"/>
      <c r="L89" s="2069"/>
      <c r="M89" s="2069"/>
      <c r="N89" s="2070"/>
      <c r="O89" s="1965"/>
      <c r="P89" s="2713"/>
      <c r="Q89" s="2696"/>
      <c r="R89" s="1975" t="s">
        <v>1733</v>
      </c>
      <c r="S89" s="1976"/>
      <c r="T89" s="1977"/>
      <c r="U89" s="1977"/>
      <c r="V89" s="1977"/>
      <c r="W89" s="1977"/>
      <c r="X89" s="1978"/>
      <c r="Y89" s="1975" t="s">
        <v>1733</v>
      </c>
      <c r="Z89" s="1977"/>
      <c r="AA89" s="1977"/>
      <c r="AB89" s="1977"/>
      <c r="AC89" s="1977"/>
      <c r="AD89" s="1977"/>
      <c r="AE89" s="1978"/>
      <c r="AF89" s="1965"/>
      <c r="AG89" s="2713"/>
      <c r="AH89" s="2696"/>
      <c r="AI89" s="1975" t="s">
        <v>1733</v>
      </c>
      <c r="AJ89" s="1976"/>
      <c r="AK89" s="1977"/>
      <c r="AL89" s="1977"/>
      <c r="AM89" s="1977"/>
      <c r="AN89" s="1977"/>
      <c r="AO89" s="1978"/>
      <c r="AP89" s="1975" t="s">
        <v>1733</v>
      </c>
      <c r="AQ89" s="1977"/>
      <c r="AR89" s="1977"/>
      <c r="AS89" s="1977"/>
      <c r="AT89" s="1977"/>
      <c r="AU89" s="1977"/>
      <c r="AV89" s="1978"/>
      <c r="AW89" s="1965"/>
      <c r="AX89" s="1965"/>
      <c r="AY89" s="1971"/>
    </row>
    <row r="90" spans="2:51" s="1950" customFormat="1" ht="12" customHeight="1" thickBot="1">
      <c r="B90" s="2714"/>
      <c r="C90" s="2697"/>
      <c r="D90" s="2629"/>
      <c r="E90" s="2638"/>
      <c r="F90" s="2638"/>
      <c r="G90" s="2685"/>
      <c r="H90" s="2071" t="s">
        <v>1737</v>
      </c>
      <c r="I90" s="2072"/>
      <c r="J90" s="2072"/>
      <c r="K90" s="2072"/>
      <c r="L90" s="2072"/>
      <c r="M90" s="2072"/>
      <c r="N90" s="2073"/>
      <c r="O90" s="1965"/>
      <c r="P90" s="2714"/>
      <c r="Q90" s="2697"/>
      <c r="R90" s="1975" t="s">
        <v>1737</v>
      </c>
      <c r="S90" s="1976"/>
      <c r="T90" s="1977"/>
      <c r="U90" s="1977"/>
      <c r="V90" s="1977"/>
      <c r="W90" s="1977"/>
      <c r="X90" s="1978"/>
      <c r="Y90" s="1975" t="s">
        <v>1737</v>
      </c>
      <c r="Z90" s="1977"/>
      <c r="AA90" s="1977"/>
      <c r="AB90" s="1977"/>
      <c r="AC90" s="1977"/>
      <c r="AD90" s="1977"/>
      <c r="AE90" s="1978"/>
      <c r="AF90" s="1965"/>
      <c r="AG90" s="2714"/>
      <c r="AH90" s="2697"/>
      <c r="AI90" s="1975" t="s">
        <v>1737</v>
      </c>
      <c r="AJ90" s="1976"/>
      <c r="AK90" s="1977"/>
      <c r="AL90" s="1977"/>
      <c r="AM90" s="1977"/>
      <c r="AN90" s="1977"/>
      <c r="AO90" s="1978"/>
      <c r="AP90" s="1975" t="s">
        <v>1737</v>
      </c>
      <c r="AQ90" s="1977"/>
      <c r="AR90" s="1977"/>
      <c r="AS90" s="1977"/>
      <c r="AT90" s="1977"/>
      <c r="AU90" s="1977"/>
      <c r="AV90" s="1978"/>
      <c r="AW90" s="1965"/>
      <c r="AX90" s="1965"/>
      <c r="AY90" s="1971"/>
    </row>
    <row r="91" spans="2:51" s="1950" customFormat="1" ht="11.25">
      <c r="B91" s="2706">
        <v>9</v>
      </c>
      <c r="C91" s="2709" t="s">
        <v>2272</v>
      </c>
      <c r="D91" s="2637" t="s">
        <v>2271</v>
      </c>
      <c r="E91" s="2637" t="s">
        <v>2241</v>
      </c>
      <c r="F91" s="2637" t="s">
        <v>2237</v>
      </c>
      <c r="G91" s="2637" t="s">
        <v>2242</v>
      </c>
      <c r="H91" s="1970" t="s">
        <v>2212</v>
      </c>
      <c r="I91" s="1967"/>
      <c r="J91" s="1967"/>
      <c r="K91" s="1967"/>
      <c r="L91" s="1967"/>
      <c r="M91" s="1967"/>
      <c r="N91" s="1968"/>
      <c r="O91" s="1965"/>
      <c r="P91" s="2706">
        <v>9</v>
      </c>
      <c r="Q91" s="2709" t="s">
        <v>2272</v>
      </c>
      <c r="R91" s="1975" t="s">
        <v>2212</v>
      </c>
      <c r="S91" s="1976"/>
      <c r="T91" s="1977"/>
      <c r="U91" s="1977"/>
      <c r="V91" s="1977"/>
      <c r="W91" s="1977"/>
      <c r="X91" s="1978"/>
      <c r="Y91" s="1975" t="s">
        <v>2212</v>
      </c>
      <c r="Z91" s="1976"/>
      <c r="AA91" s="1977"/>
      <c r="AB91" s="1977"/>
      <c r="AC91" s="1977"/>
      <c r="AD91" s="1977"/>
      <c r="AE91" s="1978"/>
      <c r="AF91" s="1965"/>
      <c r="AG91" s="2706">
        <v>9</v>
      </c>
      <c r="AH91" s="2709" t="s">
        <v>2272</v>
      </c>
      <c r="AI91" s="1975" t="s">
        <v>2212</v>
      </c>
      <c r="AJ91" s="1976"/>
      <c r="AK91" s="1977"/>
      <c r="AL91" s="1977"/>
      <c r="AM91" s="1977"/>
      <c r="AN91" s="1977"/>
      <c r="AO91" s="1978"/>
      <c r="AP91" s="1975" t="s">
        <v>2212</v>
      </c>
      <c r="AQ91" s="1976"/>
      <c r="AR91" s="1977"/>
      <c r="AS91" s="1977"/>
      <c r="AT91" s="1977"/>
      <c r="AU91" s="1977"/>
      <c r="AV91" s="1978"/>
      <c r="AW91" s="1965"/>
      <c r="AX91" s="1965"/>
      <c r="AY91" s="1971"/>
    </row>
    <row r="92" spans="2:51" s="1950" customFormat="1" ht="11.25" customHeight="1">
      <c r="B92" s="2713"/>
      <c r="C92" s="2696"/>
      <c r="D92" s="2638"/>
      <c r="E92" s="2638"/>
      <c r="F92" s="2638"/>
      <c r="G92" s="2638"/>
      <c r="H92" s="2068" t="s">
        <v>1729</v>
      </c>
      <c r="I92" s="2069"/>
      <c r="J92" s="2069"/>
      <c r="K92" s="2069"/>
      <c r="L92" s="2069"/>
      <c r="M92" s="2069"/>
      <c r="N92" s="2070"/>
      <c r="O92" s="1965"/>
      <c r="P92" s="2713"/>
      <c r="Q92" s="2696"/>
      <c r="R92" s="1975" t="s">
        <v>1729</v>
      </c>
      <c r="S92" s="1976"/>
      <c r="T92" s="1977"/>
      <c r="U92" s="1977"/>
      <c r="V92" s="1977"/>
      <c r="W92" s="1977"/>
      <c r="X92" s="1978"/>
      <c r="Y92" s="1975" t="s">
        <v>1729</v>
      </c>
      <c r="Z92" s="1976"/>
      <c r="AA92" s="1977"/>
      <c r="AB92" s="1977"/>
      <c r="AC92" s="1977"/>
      <c r="AD92" s="1977"/>
      <c r="AE92" s="1978"/>
      <c r="AF92" s="1965"/>
      <c r="AG92" s="2713"/>
      <c r="AH92" s="2696"/>
      <c r="AI92" s="1975" t="s">
        <v>1729</v>
      </c>
      <c r="AJ92" s="1976"/>
      <c r="AK92" s="1977"/>
      <c r="AL92" s="1977"/>
      <c r="AM92" s="1977"/>
      <c r="AN92" s="1977"/>
      <c r="AO92" s="1978"/>
      <c r="AP92" s="1975" t="s">
        <v>1729</v>
      </c>
      <c r="AQ92" s="1976"/>
      <c r="AR92" s="1977"/>
      <c r="AS92" s="1977"/>
      <c r="AT92" s="1977"/>
      <c r="AU92" s="1977"/>
      <c r="AV92" s="1978"/>
      <c r="AW92" s="1965"/>
      <c r="AX92" s="1965"/>
      <c r="AY92" s="1971"/>
    </row>
    <row r="93" spans="2:51" s="1950" customFormat="1" ht="11.25" customHeight="1">
      <c r="B93" s="2713"/>
      <c r="C93" s="2696"/>
      <c r="D93" s="2681" t="s">
        <v>2249</v>
      </c>
      <c r="E93" s="2638"/>
      <c r="F93" s="2638"/>
      <c r="G93" s="2638"/>
      <c r="H93" s="2068" t="s">
        <v>1733</v>
      </c>
      <c r="I93" s="2069"/>
      <c r="J93" s="2069"/>
      <c r="K93" s="2069"/>
      <c r="L93" s="2069"/>
      <c r="M93" s="2069"/>
      <c r="N93" s="2070"/>
      <c r="O93" s="1965"/>
      <c r="P93" s="2713"/>
      <c r="Q93" s="2696"/>
      <c r="R93" s="1975" t="s">
        <v>1733</v>
      </c>
      <c r="S93" s="1976"/>
      <c r="T93" s="1977"/>
      <c r="U93" s="1977"/>
      <c r="V93" s="1977"/>
      <c r="W93" s="1977"/>
      <c r="X93" s="1978"/>
      <c r="Y93" s="1975" t="s">
        <v>1733</v>
      </c>
      <c r="Z93" s="1976"/>
      <c r="AA93" s="1977"/>
      <c r="AB93" s="1977"/>
      <c r="AC93" s="1977"/>
      <c r="AD93" s="1977"/>
      <c r="AE93" s="1978"/>
      <c r="AF93" s="1965"/>
      <c r="AG93" s="2713"/>
      <c r="AH93" s="2696"/>
      <c r="AI93" s="1975" t="s">
        <v>1733</v>
      </c>
      <c r="AJ93" s="1976"/>
      <c r="AK93" s="1977"/>
      <c r="AL93" s="1977"/>
      <c r="AM93" s="1977"/>
      <c r="AN93" s="1977"/>
      <c r="AO93" s="1978"/>
      <c r="AP93" s="1975" t="s">
        <v>1733</v>
      </c>
      <c r="AQ93" s="1976"/>
      <c r="AR93" s="1977"/>
      <c r="AS93" s="1977"/>
      <c r="AT93" s="1977"/>
      <c r="AU93" s="1977"/>
      <c r="AV93" s="1978"/>
      <c r="AW93" s="1965"/>
      <c r="AX93" s="1965"/>
      <c r="AY93" s="1971"/>
    </row>
    <row r="94" spans="2:51" s="1950" customFormat="1" ht="12" customHeight="1" thickBot="1">
      <c r="B94" s="2714"/>
      <c r="C94" s="2697"/>
      <c r="D94" s="2629"/>
      <c r="E94" s="2638"/>
      <c r="F94" s="2638"/>
      <c r="G94" s="2685"/>
      <c r="H94" s="2074" t="s">
        <v>1737</v>
      </c>
      <c r="I94" s="2075"/>
      <c r="J94" s="2075"/>
      <c r="K94" s="2075"/>
      <c r="L94" s="2075"/>
      <c r="M94" s="2075"/>
      <c r="N94" s="2076"/>
      <c r="O94" s="1965"/>
      <c r="P94" s="2714"/>
      <c r="Q94" s="2697"/>
      <c r="R94" s="1975" t="s">
        <v>1737</v>
      </c>
      <c r="S94" s="1976"/>
      <c r="T94" s="1977"/>
      <c r="U94" s="1977"/>
      <c r="V94" s="1977"/>
      <c r="W94" s="1977"/>
      <c r="X94" s="1978"/>
      <c r="Y94" s="1975" t="s">
        <v>1737</v>
      </c>
      <c r="Z94" s="1976"/>
      <c r="AA94" s="1977"/>
      <c r="AB94" s="1977"/>
      <c r="AC94" s="1977"/>
      <c r="AD94" s="1977"/>
      <c r="AE94" s="1978"/>
      <c r="AF94" s="1965"/>
      <c r="AG94" s="2714"/>
      <c r="AH94" s="2697"/>
      <c r="AI94" s="1975" t="s">
        <v>1737</v>
      </c>
      <c r="AJ94" s="1976"/>
      <c r="AK94" s="1977"/>
      <c r="AL94" s="1977"/>
      <c r="AM94" s="1977"/>
      <c r="AN94" s="1977"/>
      <c r="AO94" s="1978"/>
      <c r="AP94" s="1975" t="s">
        <v>1737</v>
      </c>
      <c r="AQ94" s="1976"/>
      <c r="AR94" s="1977"/>
      <c r="AS94" s="1977"/>
      <c r="AT94" s="1977"/>
      <c r="AU94" s="1977"/>
      <c r="AV94" s="1978"/>
      <c r="AW94" s="1965"/>
      <c r="AX94" s="1965"/>
      <c r="AY94" s="1971"/>
    </row>
    <row r="95" spans="2:51" s="1950" customFormat="1" ht="11.25">
      <c r="B95" s="2706">
        <v>31</v>
      </c>
      <c r="C95" s="2709" t="s">
        <v>2289</v>
      </c>
      <c r="D95" s="2637" t="s">
        <v>2271</v>
      </c>
      <c r="E95" s="2637" t="s">
        <v>1707</v>
      </c>
      <c r="F95" s="2637" t="s">
        <v>2277</v>
      </c>
      <c r="G95" s="2637" t="s">
        <v>2247</v>
      </c>
      <c r="H95" s="2068" t="s">
        <v>2212</v>
      </c>
      <c r="I95" s="2069"/>
      <c r="J95" s="2069"/>
      <c r="K95" s="2069"/>
      <c r="L95" s="2069"/>
      <c r="M95" s="2069"/>
      <c r="N95" s="2070"/>
      <c r="O95" s="1965"/>
      <c r="P95" s="2706">
        <v>31</v>
      </c>
      <c r="Q95" s="2709" t="s">
        <v>2289</v>
      </c>
      <c r="R95" s="1975" t="s">
        <v>2212</v>
      </c>
      <c r="S95" s="1976"/>
      <c r="T95" s="1977"/>
      <c r="U95" s="1977"/>
      <c r="V95" s="1977"/>
      <c r="W95" s="1977"/>
      <c r="X95" s="1978"/>
      <c r="Y95" s="1975" t="s">
        <v>2212</v>
      </c>
      <c r="Z95" s="1976"/>
      <c r="AA95" s="1977"/>
      <c r="AB95" s="1977"/>
      <c r="AC95" s="1977"/>
      <c r="AD95" s="1977"/>
      <c r="AE95" s="1978"/>
      <c r="AF95" s="1965"/>
      <c r="AG95" s="2706">
        <v>31</v>
      </c>
      <c r="AH95" s="2709" t="s">
        <v>2289</v>
      </c>
      <c r="AI95" s="1975" t="s">
        <v>2212</v>
      </c>
      <c r="AJ95" s="1976"/>
      <c r="AK95" s="1977"/>
      <c r="AL95" s="1977"/>
      <c r="AM95" s="1977"/>
      <c r="AN95" s="1977"/>
      <c r="AO95" s="1978"/>
      <c r="AP95" s="1975" t="s">
        <v>2212</v>
      </c>
      <c r="AQ95" s="1976"/>
      <c r="AR95" s="1977"/>
      <c r="AS95" s="1977"/>
      <c r="AT95" s="1977"/>
      <c r="AU95" s="1977"/>
      <c r="AV95" s="1978"/>
      <c r="AW95" s="1965"/>
      <c r="AX95" s="1965"/>
      <c r="AY95" s="1971"/>
    </row>
    <row r="96" spans="2:51" s="1950" customFormat="1" ht="11.25" customHeight="1">
      <c r="B96" s="2713"/>
      <c r="C96" s="2696"/>
      <c r="D96" s="2638"/>
      <c r="E96" s="2638"/>
      <c r="F96" s="2638"/>
      <c r="G96" s="2638"/>
      <c r="H96" s="2068" t="s">
        <v>1729</v>
      </c>
      <c r="I96" s="2069"/>
      <c r="J96" s="2069"/>
      <c r="K96" s="2069"/>
      <c r="L96" s="2069"/>
      <c r="M96" s="2069"/>
      <c r="N96" s="2070"/>
      <c r="O96" s="1965"/>
      <c r="P96" s="2713"/>
      <c r="Q96" s="2696"/>
      <c r="R96" s="1975" t="s">
        <v>1729</v>
      </c>
      <c r="S96" s="1976"/>
      <c r="T96" s="1977"/>
      <c r="U96" s="1977"/>
      <c r="V96" s="1977"/>
      <c r="W96" s="1977"/>
      <c r="X96" s="1978"/>
      <c r="Y96" s="1975" t="s">
        <v>1729</v>
      </c>
      <c r="Z96" s="1976"/>
      <c r="AA96" s="1977"/>
      <c r="AB96" s="1977"/>
      <c r="AC96" s="1977"/>
      <c r="AD96" s="1977"/>
      <c r="AE96" s="1978"/>
      <c r="AF96" s="1965"/>
      <c r="AG96" s="2713"/>
      <c r="AH96" s="2696"/>
      <c r="AI96" s="1975" t="s">
        <v>1729</v>
      </c>
      <c r="AJ96" s="1976"/>
      <c r="AK96" s="1977"/>
      <c r="AL96" s="1977"/>
      <c r="AM96" s="1977"/>
      <c r="AN96" s="1977"/>
      <c r="AO96" s="1978"/>
      <c r="AP96" s="1975" t="s">
        <v>1729</v>
      </c>
      <c r="AQ96" s="1976"/>
      <c r="AR96" s="1977"/>
      <c r="AS96" s="1977"/>
      <c r="AT96" s="1977"/>
      <c r="AU96" s="1977"/>
      <c r="AV96" s="1978"/>
      <c r="AW96" s="1965"/>
      <c r="AX96" s="1965"/>
      <c r="AY96" s="1971"/>
    </row>
    <row r="97" spans="1:51" s="1950" customFormat="1" ht="11.25" customHeight="1">
      <c r="B97" s="2713"/>
      <c r="C97" s="2696"/>
      <c r="D97" s="2681" t="s">
        <v>2239</v>
      </c>
      <c r="E97" s="2638"/>
      <c r="F97" s="2638"/>
      <c r="G97" s="2638"/>
      <c r="H97" s="2068" t="s">
        <v>1733</v>
      </c>
      <c r="I97" s="2069"/>
      <c r="J97" s="2069"/>
      <c r="K97" s="2069"/>
      <c r="L97" s="2069"/>
      <c r="M97" s="2069"/>
      <c r="N97" s="2070"/>
      <c r="O97" s="1965"/>
      <c r="P97" s="2713"/>
      <c r="Q97" s="2696"/>
      <c r="R97" s="1975" t="s">
        <v>1733</v>
      </c>
      <c r="S97" s="1976"/>
      <c r="T97" s="1977"/>
      <c r="U97" s="1977"/>
      <c r="V97" s="1977"/>
      <c r="W97" s="1977"/>
      <c r="X97" s="1978"/>
      <c r="Y97" s="1975" t="s">
        <v>1733</v>
      </c>
      <c r="Z97" s="1976"/>
      <c r="AA97" s="1977"/>
      <c r="AB97" s="1977"/>
      <c r="AC97" s="1977"/>
      <c r="AD97" s="1977"/>
      <c r="AE97" s="1978"/>
      <c r="AF97" s="1965"/>
      <c r="AG97" s="2713"/>
      <c r="AH97" s="2696"/>
      <c r="AI97" s="1975" t="s">
        <v>1733</v>
      </c>
      <c r="AJ97" s="1976"/>
      <c r="AK97" s="1977"/>
      <c r="AL97" s="1977"/>
      <c r="AM97" s="1977"/>
      <c r="AN97" s="1977"/>
      <c r="AO97" s="1978"/>
      <c r="AP97" s="1975" t="s">
        <v>1733</v>
      </c>
      <c r="AQ97" s="1976"/>
      <c r="AR97" s="1977"/>
      <c r="AS97" s="1977"/>
      <c r="AT97" s="1977"/>
      <c r="AU97" s="1977"/>
      <c r="AV97" s="1978"/>
      <c r="AW97" s="1965"/>
      <c r="AX97" s="1965"/>
      <c r="AY97" s="1971"/>
    </row>
    <row r="98" spans="1:51" s="1950" customFormat="1" ht="12" customHeight="1" thickBot="1">
      <c r="B98" s="2714"/>
      <c r="C98" s="2696"/>
      <c r="D98" s="2629"/>
      <c r="E98" s="2638"/>
      <c r="F98" s="2638"/>
      <c r="G98" s="2638"/>
      <c r="H98" s="2071" t="s">
        <v>1737</v>
      </c>
      <c r="I98" s="2072"/>
      <c r="J98" s="2072"/>
      <c r="K98" s="2072"/>
      <c r="L98" s="2072"/>
      <c r="M98" s="2072"/>
      <c r="N98" s="2073"/>
      <c r="O98" s="1965"/>
      <c r="P98" s="2714"/>
      <c r="Q98" s="2696"/>
      <c r="R98" s="1975" t="s">
        <v>1737</v>
      </c>
      <c r="S98" s="1976"/>
      <c r="T98" s="1977"/>
      <c r="U98" s="1977"/>
      <c r="V98" s="1977"/>
      <c r="W98" s="1977"/>
      <c r="X98" s="1978"/>
      <c r="Y98" s="1975" t="s">
        <v>1737</v>
      </c>
      <c r="Z98" s="1976"/>
      <c r="AA98" s="1977"/>
      <c r="AB98" s="1977"/>
      <c r="AC98" s="1977"/>
      <c r="AD98" s="1977"/>
      <c r="AE98" s="1978"/>
      <c r="AF98" s="1965"/>
      <c r="AG98" s="2714"/>
      <c r="AH98" s="2696"/>
      <c r="AI98" s="1975" t="s">
        <v>1737</v>
      </c>
      <c r="AJ98" s="1976"/>
      <c r="AK98" s="1977"/>
      <c r="AL98" s="1977"/>
      <c r="AM98" s="1977"/>
      <c r="AN98" s="1977"/>
      <c r="AO98" s="1978"/>
      <c r="AP98" s="1975" t="s">
        <v>1737</v>
      </c>
      <c r="AQ98" s="1976"/>
      <c r="AR98" s="1977"/>
      <c r="AS98" s="1977"/>
      <c r="AT98" s="1977"/>
      <c r="AU98" s="1977"/>
      <c r="AV98" s="1978"/>
      <c r="AW98" s="1965"/>
      <c r="AX98" s="1965"/>
      <c r="AY98" s="1971"/>
    </row>
    <row r="99" spans="1:51" s="1950" customFormat="1" ht="11.25">
      <c r="B99" s="2706">
        <v>43</v>
      </c>
      <c r="C99" s="2709" t="s">
        <v>2308</v>
      </c>
      <c r="D99" s="2637" t="s">
        <v>2271</v>
      </c>
      <c r="E99" s="2637" t="s">
        <v>2241</v>
      </c>
      <c r="F99" s="2637" t="s">
        <v>2237</v>
      </c>
      <c r="G99" s="2637" t="s">
        <v>2238</v>
      </c>
      <c r="H99" s="1970" t="s">
        <v>2212</v>
      </c>
      <c r="I99" s="1967"/>
      <c r="J99" s="1967"/>
      <c r="K99" s="1967"/>
      <c r="L99" s="1967"/>
      <c r="M99" s="1967"/>
      <c r="N99" s="1968"/>
      <c r="O99" s="1965"/>
      <c r="P99" s="2706">
        <v>43</v>
      </c>
      <c r="Q99" s="2709" t="s">
        <v>2308</v>
      </c>
      <c r="R99" s="1975" t="s">
        <v>2212</v>
      </c>
      <c r="S99" s="1976"/>
      <c r="T99" s="1977"/>
      <c r="U99" s="1977"/>
      <c r="V99" s="1977"/>
      <c r="W99" s="1977"/>
      <c r="X99" s="1978"/>
      <c r="Y99" s="1975" t="s">
        <v>2212</v>
      </c>
      <c r="Z99" s="1976"/>
      <c r="AA99" s="1977"/>
      <c r="AB99" s="1977"/>
      <c r="AC99" s="1977"/>
      <c r="AD99" s="1977"/>
      <c r="AE99" s="1978"/>
      <c r="AF99" s="1965"/>
      <c r="AG99" s="2706">
        <v>43</v>
      </c>
      <c r="AH99" s="2709" t="s">
        <v>2308</v>
      </c>
      <c r="AI99" s="1975" t="s">
        <v>2212</v>
      </c>
      <c r="AJ99" s="1976"/>
      <c r="AK99" s="1977"/>
      <c r="AL99" s="1977"/>
      <c r="AM99" s="1977"/>
      <c r="AN99" s="1977"/>
      <c r="AO99" s="1978"/>
      <c r="AP99" s="1975" t="s">
        <v>2212</v>
      </c>
      <c r="AQ99" s="1976"/>
      <c r="AR99" s="1977"/>
      <c r="AS99" s="1977"/>
      <c r="AT99" s="1977"/>
      <c r="AU99" s="1977"/>
      <c r="AV99" s="1978"/>
      <c r="AW99" s="1965"/>
      <c r="AX99" s="1965"/>
      <c r="AY99" s="1971"/>
    </row>
    <row r="100" spans="1:51" s="1950" customFormat="1" ht="11.25" customHeight="1">
      <c r="B100" s="2713"/>
      <c r="C100" s="2696"/>
      <c r="D100" s="2638"/>
      <c r="E100" s="2638"/>
      <c r="F100" s="2638"/>
      <c r="G100" s="2638"/>
      <c r="H100" s="2068" t="s">
        <v>1729</v>
      </c>
      <c r="I100" s="2069"/>
      <c r="J100" s="2069"/>
      <c r="K100" s="2069"/>
      <c r="L100" s="2069"/>
      <c r="M100" s="2069"/>
      <c r="N100" s="2070"/>
      <c r="O100" s="1965"/>
      <c r="P100" s="2713"/>
      <c r="Q100" s="2696"/>
      <c r="R100" s="1975" t="s">
        <v>1729</v>
      </c>
      <c r="S100" s="1976"/>
      <c r="T100" s="1977"/>
      <c r="U100" s="1977"/>
      <c r="V100" s="1977"/>
      <c r="W100" s="1977"/>
      <c r="X100" s="1978"/>
      <c r="Y100" s="1975" t="s">
        <v>1729</v>
      </c>
      <c r="Z100" s="1976"/>
      <c r="AA100" s="1977"/>
      <c r="AB100" s="1977"/>
      <c r="AC100" s="1977"/>
      <c r="AD100" s="1977"/>
      <c r="AE100" s="1978"/>
      <c r="AF100" s="1965"/>
      <c r="AG100" s="2713"/>
      <c r="AH100" s="2696"/>
      <c r="AI100" s="1975" t="s">
        <v>1729</v>
      </c>
      <c r="AJ100" s="1976"/>
      <c r="AK100" s="1977"/>
      <c r="AL100" s="1977"/>
      <c r="AM100" s="1977"/>
      <c r="AN100" s="1977"/>
      <c r="AO100" s="1978"/>
      <c r="AP100" s="1975" t="s">
        <v>1729</v>
      </c>
      <c r="AQ100" s="1976"/>
      <c r="AR100" s="1977"/>
      <c r="AS100" s="1977"/>
      <c r="AT100" s="1977"/>
      <c r="AU100" s="1977"/>
      <c r="AV100" s="1978"/>
      <c r="AW100" s="1965"/>
      <c r="AX100" s="1965"/>
      <c r="AY100" s="1971"/>
    </row>
    <row r="101" spans="1:51" s="1950" customFormat="1" ht="11.25" customHeight="1">
      <c r="B101" s="2713"/>
      <c r="C101" s="2696"/>
      <c r="D101" s="2681" t="s">
        <v>2239</v>
      </c>
      <c r="E101" s="2638"/>
      <c r="F101" s="2638"/>
      <c r="G101" s="2638"/>
      <c r="H101" s="2068" t="s">
        <v>1733</v>
      </c>
      <c r="I101" s="2069"/>
      <c r="J101" s="2069"/>
      <c r="K101" s="2069"/>
      <c r="L101" s="2069"/>
      <c r="M101" s="2069"/>
      <c r="N101" s="2070"/>
      <c r="O101" s="1965"/>
      <c r="P101" s="2713"/>
      <c r="Q101" s="2696"/>
      <c r="R101" s="1975" t="s">
        <v>1733</v>
      </c>
      <c r="S101" s="1976"/>
      <c r="T101" s="1977"/>
      <c r="U101" s="1977"/>
      <c r="V101" s="1977"/>
      <c r="W101" s="1977"/>
      <c r="X101" s="1978"/>
      <c r="Y101" s="1975" t="s">
        <v>1733</v>
      </c>
      <c r="Z101" s="1976"/>
      <c r="AA101" s="1977"/>
      <c r="AB101" s="1977"/>
      <c r="AC101" s="1977"/>
      <c r="AD101" s="1977"/>
      <c r="AE101" s="1978"/>
      <c r="AF101" s="1965"/>
      <c r="AG101" s="2713"/>
      <c r="AH101" s="2696"/>
      <c r="AI101" s="1975" t="s">
        <v>1733</v>
      </c>
      <c r="AJ101" s="1976"/>
      <c r="AK101" s="1977"/>
      <c r="AL101" s="1977"/>
      <c r="AM101" s="1977"/>
      <c r="AN101" s="1977"/>
      <c r="AO101" s="1978"/>
      <c r="AP101" s="1975" t="s">
        <v>1733</v>
      </c>
      <c r="AQ101" s="1976"/>
      <c r="AR101" s="1977"/>
      <c r="AS101" s="1977"/>
      <c r="AT101" s="1977"/>
      <c r="AU101" s="1977"/>
      <c r="AV101" s="1978"/>
      <c r="AW101" s="1965"/>
      <c r="AX101" s="1965"/>
      <c r="AY101" s="1971"/>
    </row>
    <row r="102" spans="1:51" s="1950" customFormat="1" ht="12" customHeight="1" thickBot="1">
      <c r="B102" s="2714"/>
      <c r="C102" s="2697"/>
      <c r="D102" s="2682"/>
      <c r="E102" s="2630"/>
      <c r="F102" s="2630"/>
      <c r="G102" s="2630"/>
      <c r="H102" s="2074" t="s">
        <v>1737</v>
      </c>
      <c r="I102" s="2075"/>
      <c r="J102" s="2075"/>
      <c r="K102" s="2075"/>
      <c r="L102" s="2075"/>
      <c r="M102" s="2075"/>
      <c r="N102" s="2076"/>
      <c r="O102" s="1965"/>
      <c r="P102" s="2714"/>
      <c r="Q102" s="2697"/>
      <c r="R102" s="1992" t="s">
        <v>1737</v>
      </c>
      <c r="S102" s="2055"/>
      <c r="T102" s="1994"/>
      <c r="U102" s="1994"/>
      <c r="V102" s="1994"/>
      <c r="W102" s="1994"/>
      <c r="X102" s="1995"/>
      <c r="Y102" s="1992" t="s">
        <v>1737</v>
      </c>
      <c r="Z102" s="2055"/>
      <c r="AA102" s="1994"/>
      <c r="AB102" s="1994"/>
      <c r="AC102" s="1994"/>
      <c r="AD102" s="1994"/>
      <c r="AE102" s="1995"/>
      <c r="AF102" s="1965"/>
      <c r="AG102" s="2714"/>
      <c r="AH102" s="2697"/>
      <c r="AI102" s="1992" t="s">
        <v>1737</v>
      </c>
      <c r="AJ102" s="2055"/>
      <c r="AK102" s="1994"/>
      <c r="AL102" s="1994"/>
      <c r="AM102" s="1994"/>
      <c r="AN102" s="1994"/>
      <c r="AO102" s="1995"/>
      <c r="AP102" s="1992" t="s">
        <v>1737</v>
      </c>
      <c r="AQ102" s="2055"/>
      <c r="AR102" s="1994"/>
      <c r="AS102" s="1994"/>
      <c r="AT102" s="1994"/>
      <c r="AU102" s="1994"/>
      <c r="AV102" s="1995"/>
      <c r="AW102" s="1965"/>
      <c r="AX102" s="1965"/>
      <c r="AY102" s="1971"/>
    </row>
    <row r="103" spans="1:51" s="1950" customFormat="1" ht="11.25">
      <c r="A103" s="1987"/>
      <c r="B103" s="1987"/>
      <c r="C103" s="1987"/>
      <c r="D103" s="1987"/>
      <c r="E103" s="1987"/>
      <c r="F103" s="1987"/>
      <c r="I103" s="1987"/>
      <c r="J103" s="1987"/>
      <c r="K103" s="1987"/>
      <c r="L103" s="1987"/>
      <c r="M103" s="1987"/>
      <c r="N103" s="1987"/>
      <c r="O103" s="1987"/>
      <c r="P103" s="1987"/>
      <c r="Q103" s="1987"/>
      <c r="R103" s="1987"/>
      <c r="S103" s="1965"/>
      <c r="T103" s="1987"/>
      <c r="U103" s="1987"/>
      <c r="V103" s="1987"/>
      <c r="W103" s="1987"/>
      <c r="Z103" s="1965"/>
      <c r="AA103" s="1987"/>
      <c r="AB103" s="1987"/>
      <c r="AC103" s="1987"/>
      <c r="AD103" s="1987"/>
      <c r="AE103" s="1987"/>
      <c r="AF103" s="1987"/>
      <c r="AG103" s="1987"/>
      <c r="AH103" s="1987"/>
      <c r="AI103" s="1987"/>
      <c r="AJ103" s="1965"/>
      <c r="AK103" s="1987"/>
      <c r="AL103" s="1987"/>
      <c r="AM103" s="1987"/>
      <c r="AN103" s="1987"/>
      <c r="AO103" s="1987"/>
      <c r="AP103" s="1987"/>
      <c r="AQ103" s="1965"/>
      <c r="AR103" s="1987"/>
      <c r="AS103" s="1987"/>
      <c r="AT103" s="1987"/>
      <c r="AU103" s="1987"/>
      <c r="AV103" s="1987"/>
      <c r="AW103" s="1987"/>
      <c r="AX103" s="1987"/>
      <c r="AY103" s="1987"/>
    </row>
    <row r="104" spans="1:51" s="1950" customFormat="1" ht="11.25">
      <c r="A104" s="1987"/>
      <c r="B104" s="1987"/>
      <c r="C104" s="1987"/>
      <c r="D104" s="1987"/>
      <c r="E104" s="1987"/>
      <c r="F104" s="1987"/>
      <c r="I104" s="1987"/>
      <c r="J104" s="1987"/>
      <c r="K104" s="1987"/>
      <c r="L104" s="1987"/>
      <c r="M104" s="1987"/>
      <c r="N104" s="1987"/>
      <c r="O104" s="1987"/>
      <c r="P104" s="1987"/>
      <c r="Q104" s="1987"/>
      <c r="R104" s="1987"/>
      <c r="S104" s="1987"/>
      <c r="T104" s="1987"/>
      <c r="U104" s="1987"/>
      <c r="V104" s="1987"/>
      <c r="W104" s="1987"/>
      <c r="Z104" s="1987"/>
      <c r="AA104" s="1987"/>
      <c r="AB104" s="1987"/>
      <c r="AC104" s="1987"/>
      <c r="AD104" s="1987"/>
      <c r="AE104" s="1987"/>
      <c r="AF104" s="1987"/>
      <c r="AG104" s="1987"/>
      <c r="AH104" s="1987"/>
      <c r="AI104" s="1987"/>
      <c r="AJ104" s="1987"/>
      <c r="AK104" s="1987"/>
      <c r="AL104" s="1987"/>
      <c r="AM104" s="1987"/>
      <c r="AN104" s="1987"/>
      <c r="AO104" s="1987"/>
      <c r="AP104" s="1987"/>
      <c r="AQ104" s="1987"/>
      <c r="AR104" s="1987"/>
      <c r="AS104" s="1987"/>
      <c r="AT104" s="1987"/>
      <c r="AU104" s="1987"/>
      <c r="AV104" s="1987"/>
      <c r="AW104" s="1987"/>
      <c r="AX104" s="1987"/>
      <c r="AY104" s="1987"/>
    </row>
    <row r="105" spans="1:51" s="1950" customFormat="1" ht="19.5">
      <c r="A105" s="1987"/>
      <c r="B105" s="2142" t="s">
        <v>2291</v>
      </c>
      <c r="C105" s="1934"/>
      <c r="D105" s="1934"/>
      <c r="E105" s="1934"/>
      <c r="F105" s="1934"/>
      <c r="G105" s="1934"/>
      <c r="H105" s="1934"/>
      <c r="I105" s="1934"/>
      <c r="J105" s="1934"/>
      <c r="K105" s="1934"/>
      <c r="L105" s="1934"/>
      <c r="M105" s="1934"/>
      <c r="N105" s="1934"/>
      <c r="O105" s="1934"/>
      <c r="P105" s="1934"/>
      <c r="Q105" s="1987"/>
      <c r="R105" s="1987"/>
      <c r="S105" s="1987"/>
      <c r="T105" s="1987"/>
      <c r="U105" s="1987"/>
      <c r="V105" s="1987"/>
      <c r="W105" s="1987"/>
      <c r="Z105" s="1987"/>
      <c r="AA105" s="1987"/>
      <c r="AB105" s="1987"/>
      <c r="AC105" s="1987"/>
      <c r="AD105" s="1987"/>
      <c r="AE105" s="1987"/>
      <c r="AF105" s="1987"/>
      <c r="AG105" s="1987"/>
      <c r="AH105" s="1987"/>
      <c r="AI105" s="1987"/>
      <c r="AJ105" s="1987"/>
      <c r="AK105" s="1987"/>
      <c r="AL105" s="1987"/>
      <c r="AM105" s="1987"/>
      <c r="AN105" s="1987"/>
      <c r="AO105" s="1987"/>
      <c r="AP105" s="1987"/>
      <c r="AQ105" s="1987"/>
      <c r="AR105" s="1987"/>
      <c r="AS105" s="1987"/>
      <c r="AT105" s="1987"/>
      <c r="AU105" s="1987"/>
      <c r="AV105" s="1987"/>
      <c r="AW105" s="1987"/>
      <c r="AX105" s="1987"/>
      <c r="AY105" s="1987"/>
    </row>
    <row r="106" spans="1:51" s="1950" customFormat="1" ht="19.5">
      <c r="A106" s="1987"/>
      <c r="B106" s="1946"/>
      <c r="C106" s="1934"/>
      <c r="D106" s="1934"/>
      <c r="E106" s="1934"/>
      <c r="F106" s="1934"/>
      <c r="G106" s="1934"/>
      <c r="H106" s="1934"/>
      <c r="I106" s="1934"/>
      <c r="J106" s="1934"/>
      <c r="K106" s="1934"/>
      <c r="L106" s="1934"/>
      <c r="M106" s="1934"/>
      <c r="N106" s="1934"/>
      <c r="O106" s="1934"/>
      <c r="P106" s="1934"/>
      <c r="Q106" s="1987"/>
      <c r="R106" s="1987"/>
      <c r="S106" s="1987"/>
      <c r="T106" s="1987"/>
      <c r="U106" s="1987"/>
      <c r="V106" s="1987"/>
      <c r="W106" s="1987"/>
      <c r="Z106" s="1987"/>
      <c r="AA106" s="1987"/>
      <c r="AB106" s="1987"/>
      <c r="AC106" s="1987"/>
      <c r="AD106" s="1987"/>
      <c r="AE106" s="1987"/>
      <c r="AF106" s="1987"/>
      <c r="AG106" s="1987"/>
      <c r="AH106" s="1987"/>
      <c r="AI106" s="1987"/>
      <c r="AJ106" s="1987"/>
      <c r="AK106" s="1987"/>
      <c r="AL106" s="1987"/>
      <c r="AM106" s="1987"/>
      <c r="AN106" s="1987"/>
      <c r="AO106" s="1987"/>
      <c r="AP106" s="1987"/>
      <c r="AQ106" s="1987"/>
      <c r="AR106" s="1987"/>
      <c r="AS106" s="1987"/>
      <c r="AT106" s="1987"/>
      <c r="AU106" s="1987"/>
      <c r="AV106" s="1987"/>
      <c r="AW106" s="1987"/>
      <c r="AX106" s="1987"/>
      <c r="AY106" s="1987"/>
    </row>
    <row r="107" spans="1:51" s="1950" customFormat="1" ht="18">
      <c r="A107" s="1987"/>
      <c r="B107" s="1997" t="s">
        <v>246</v>
      </c>
      <c r="C107" s="1934"/>
      <c r="D107" s="1934"/>
      <c r="E107" s="1934"/>
      <c r="F107" s="1934"/>
      <c r="G107" s="1934"/>
      <c r="H107" s="1934"/>
      <c r="I107" s="1934"/>
      <c r="J107" s="1934"/>
      <c r="K107" s="1934"/>
      <c r="L107" s="1934"/>
      <c r="M107" s="1934"/>
      <c r="N107" s="1934"/>
      <c r="O107" s="1934"/>
      <c r="P107" s="1997" t="s">
        <v>2214</v>
      </c>
      <c r="Q107" s="1987"/>
      <c r="R107" s="1987"/>
      <c r="S107" s="1987"/>
      <c r="T107" s="1987"/>
      <c r="U107" s="1987"/>
      <c r="V107" s="1987"/>
      <c r="W107" s="1987"/>
      <c r="Z107" s="1987"/>
      <c r="AA107" s="1987"/>
      <c r="AB107" s="1987"/>
      <c r="AC107" s="1987"/>
      <c r="AD107" s="1987"/>
      <c r="AE107" s="1987"/>
      <c r="AF107" s="1987"/>
      <c r="AG107" s="1997" t="s">
        <v>2215</v>
      </c>
      <c r="AH107" s="1987"/>
      <c r="AI107" s="1987"/>
      <c r="AJ107" s="1987"/>
      <c r="AK107" s="1987"/>
      <c r="AL107" s="1987"/>
      <c r="AM107" s="1987"/>
      <c r="AN107" s="1987"/>
      <c r="AO107" s="1987"/>
      <c r="AP107" s="1987"/>
      <c r="AQ107" s="1987"/>
      <c r="AR107" s="1987"/>
      <c r="AS107" s="1987"/>
      <c r="AT107" s="1987"/>
      <c r="AU107" s="1987"/>
      <c r="AV107" s="1987"/>
      <c r="AW107" s="1987"/>
      <c r="AX107" s="1987"/>
      <c r="AY107" s="1987"/>
    </row>
    <row r="108" spans="1:51" s="1950" customFormat="1" thickBot="1">
      <c r="A108" s="1987"/>
      <c r="B108" s="1998"/>
      <c r="C108" s="1998"/>
      <c r="D108" s="1998"/>
      <c r="E108" s="1998"/>
      <c r="F108" s="1998"/>
      <c r="G108" s="1998"/>
      <c r="H108" s="1998"/>
      <c r="I108" s="1998"/>
      <c r="J108" s="1998"/>
      <c r="K108" s="1998"/>
      <c r="L108" s="1987"/>
      <c r="M108" s="1987"/>
      <c r="N108" s="1987"/>
      <c r="O108" s="1987"/>
      <c r="P108" s="1987"/>
      <c r="Q108" s="1987"/>
      <c r="R108" s="1987"/>
      <c r="S108" s="1987"/>
      <c r="T108" s="1987"/>
      <c r="U108" s="1987"/>
      <c r="V108" s="1987"/>
      <c r="W108" s="1987"/>
      <c r="Z108" s="1987"/>
      <c r="AA108" s="1987"/>
      <c r="AB108" s="1987"/>
      <c r="AC108" s="1987"/>
      <c r="AD108" s="1987"/>
      <c r="AE108" s="1987"/>
      <c r="AF108" s="1987"/>
      <c r="AG108" s="1987"/>
      <c r="AH108" s="1987"/>
      <c r="AI108" s="1987"/>
      <c r="AJ108" s="1987"/>
      <c r="AK108" s="1987"/>
      <c r="AL108" s="1987"/>
      <c r="AM108" s="1987"/>
      <c r="AN108" s="1987"/>
      <c r="AO108" s="1987"/>
      <c r="AP108" s="1987"/>
      <c r="AQ108" s="1987"/>
      <c r="AR108" s="1987"/>
      <c r="AS108" s="1987"/>
      <c r="AT108" s="1987"/>
      <c r="AU108" s="1987"/>
      <c r="AV108" s="1987"/>
      <c r="AW108" s="1987"/>
      <c r="AX108" s="1987"/>
      <c r="AY108" s="1987"/>
    </row>
    <row r="109" spans="1:51" s="1950" customFormat="1" ht="63" customHeight="1">
      <c r="A109" s="1987"/>
      <c r="B109" s="2154" t="s">
        <v>2216</v>
      </c>
      <c r="C109" s="2155" t="s">
        <v>2217</v>
      </c>
      <c r="D109" s="2001" t="s">
        <v>240</v>
      </c>
      <c r="E109" s="2156" t="s">
        <v>2292</v>
      </c>
      <c r="F109" s="2156"/>
      <c r="G109" s="2156"/>
      <c r="H109" s="2157"/>
      <c r="I109" s="2077" t="s">
        <v>2293</v>
      </c>
      <c r="J109" s="2078"/>
      <c r="K109" s="2621"/>
      <c r="L109" s="2622"/>
      <c r="M109" s="2622"/>
      <c r="N109" s="2622"/>
      <c r="O109" s="2079"/>
      <c r="P109" s="2158" t="s">
        <v>2216</v>
      </c>
      <c r="Q109" s="2155" t="s">
        <v>2217</v>
      </c>
      <c r="R109" s="2001" t="s">
        <v>240</v>
      </c>
      <c r="S109" s="2710" t="s">
        <v>2294</v>
      </c>
      <c r="T109" s="2711"/>
      <c r="U109" s="2711"/>
      <c r="V109" s="2712"/>
      <c r="W109" s="2004" t="s">
        <v>2231</v>
      </c>
      <c r="X109" s="2710" t="s">
        <v>2295</v>
      </c>
      <c r="Y109" s="2711"/>
      <c r="Z109" s="2711"/>
      <c r="AA109" s="2712"/>
      <c r="AB109" s="2004" t="s">
        <v>2232</v>
      </c>
      <c r="AC109" s="1987"/>
      <c r="AD109" s="1987"/>
      <c r="AE109" s="1987"/>
      <c r="AF109" s="1987"/>
      <c r="AG109" s="2154" t="s">
        <v>2216</v>
      </c>
      <c r="AH109" s="2155" t="s">
        <v>2217</v>
      </c>
      <c r="AI109" s="2001" t="s">
        <v>240</v>
      </c>
      <c r="AJ109" s="2710" t="s">
        <v>2294</v>
      </c>
      <c r="AK109" s="2711"/>
      <c r="AL109" s="2711"/>
      <c r="AM109" s="2712"/>
      <c r="AN109" s="2004" t="s">
        <v>2231</v>
      </c>
      <c r="AO109" s="2710" t="s">
        <v>2295</v>
      </c>
      <c r="AP109" s="2711"/>
      <c r="AQ109" s="2711"/>
      <c r="AR109" s="2712"/>
      <c r="AS109" s="2004" t="s">
        <v>2232</v>
      </c>
      <c r="AT109" s="1987"/>
      <c r="AU109" s="1987"/>
      <c r="AX109" s="1987"/>
      <c r="AY109" s="1987"/>
    </row>
    <row r="110" spans="1:51" s="1950" customFormat="1" thickBot="1">
      <c r="A110" s="2007"/>
      <c r="B110" s="2159"/>
      <c r="C110" s="2160"/>
      <c r="D110" s="2010"/>
      <c r="E110" s="2011" t="s">
        <v>1710</v>
      </c>
      <c r="F110" s="2012" t="s">
        <v>1711</v>
      </c>
      <c r="G110" s="2013" t="s">
        <v>1712</v>
      </c>
      <c r="H110" s="2014" t="s">
        <v>1713</v>
      </c>
      <c r="I110" s="2081"/>
      <c r="J110" s="2082"/>
      <c r="K110" s="2017"/>
      <c r="L110" s="2017"/>
      <c r="M110" s="2017"/>
      <c r="N110" s="2017"/>
      <c r="O110" s="2018"/>
      <c r="P110" s="2161"/>
      <c r="Q110" s="2160"/>
      <c r="R110" s="2010"/>
      <c r="S110" s="2019" t="s">
        <v>1710</v>
      </c>
      <c r="T110" s="2012" t="s">
        <v>1711</v>
      </c>
      <c r="U110" s="2013" t="s">
        <v>1712</v>
      </c>
      <c r="V110" s="2014" t="s">
        <v>1713</v>
      </c>
      <c r="W110" s="2015"/>
      <c r="X110" s="2019" t="s">
        <v>1710</v>
      </c>
      <c r="Y110" s="2012" t="s">
        <v>1711</v>
      </c>
      <c r="Z110" s="2013" t="s">
        <v>1712</v>
      </c>
      <c r="AA110" s="2014" t="s">
        <v>1713</v>
      </c>
      <c r="AB110" s="2015"/>
      <c r="AC110" s="1987"/>
      <c r="AD110" s="1987"/>
      <c r="AE110" s="1987"/>
      <c r="AF110" s="1987"/>
      <c r="AG110" s="2159"/>
      <c r="AH110" s="2160"/>
      <c r="AI110" s="2010"/>
      <c r="AJ110" s="2019" t="s">
        <v>1710</v>
      </c>
      <c r="AK110" s="2012" t="s">
        <v>1711</v>
      </c>
      <c r="AL110" s="2013" t="s">
        <v>1712</v>
      </c>
      <c r="AM110" s="2014" t="s">
        <v>1713</v>
      </c>
      <c r="AN110" s="2015"/>
      <c r="AO110" s="2019" t="s">
        <v>1710</v>
      </c>
      <c r="AP110" s="2012" t="s">
        <v>1711</v>
      </c>
      <c r="AQ110" s="2013" t="s">
        <v>1712</v>
      </c>
      <c r="AR110" s="2014" t="s">
        <v>1713</v>
      </c>
      <c r="AS110" s="2015"/>
      <c r="AT110" s="1987"/>
      <c r="AU110" s="1987"/>
      <c r="AX110" s="1987"/>
      <c r="AY110" s="1987"/>
    </row>
    <row r="111" spans="1:51" s="1950" customFormat="1" ht="22.5">
      <c r="A111" s="2020"/>
      <c r="B111" s="1966">
        <v>45</v>
      </c>
      <c r="C111" s="2021" t="s">
        <v>2234</v>
      </c>
      <c r="D111" s="1970" t="s">
        <v>2238</v>
      </c>
      <c r="E111" s="2162"/>
      <c r="F111" s="2022"/>
      <c r="G111" s="2162"/>
      <c r="H111" s="2162"/>
      <c r="I111" s="2163"/>
      <c r="J111" s="2087"/>
      <c r="K111" s="2025"/>
      <c r="L111" s="2025"/>
      <c r="M111" s="2025"/>
      <c r="N111" s="2025"/>
      <c r="O111" s="2088"/>
      <c r="P111" s="1966">
        <v>45</v>
      </c>
      <c r="Q111" s="2021" t="s">
        <v>2234</v>
      </c>
      <c r="R111" s="1970" t="s">
        <v>2238</v>
      </c>
      <c r="S111" s="2026"/>
      <c r="T111" s="2027"/>
      <c r="U111" s="2027"/>
      <c r="V111" s="2027"/>
      <c r="W111" s="2090"/>
      <c r="X111" s="2026"/>
      <c r="Y111" s="2027"/>
      <c r="Z111" s="2027"/>
      <c r="AA111" s="2027"/>
      <c r="AB111" s="2090"/>
      <c r="AC111" s="1987"/>
      <c r="AD111" s="1987"/>
      <c r="AE111" s="1987"/>
      <c r="AF111" s="1987"/>
      <c r="AG111" s="1966">
        <v>45</v>
      </c>
      <c r="AH111" s="2021" t="s">
        <v>2234</v>
      </c>
      <c r="AI111" s="1970" t="s">
        <v>2238</v>
      </c>
      <c r="AJ111" s="2026"/>
      <c r="AK111" s="2027"/>
      <c r="AL111" s="2027"/>
      <c r="AM111" s="2027"/>
      <c r="AN111" s="2090"/>
      <c r="AO111" s="2026"/>
      <c r="AP111" s="2027"/>
      <c r="AQ111" s="2027"/>
      <c r="AR111" s="2027"/>
      <c r="AS111" s="2090"/>
      <c r="AT111" s="1987"/>
      <c r="AU111" s="1987"/>
      <c r="AX111" s="1987"/>
      <c r="AY111" s="1987"/>
    </row>
    <row r="112" spans="1:51" s="1950" customFormat="1" ht="22.5">
      <c r="A112" s="2020"/>
      <c r="B112" s="1975">
        <v>29</v>
      </c>
      <c r="C112" s="2030" t="s">
        <v>2313</v>
      </c>
      <c r="D112" s="1976" t="s">
        <v>2253</v>
      </c>
      <c r="E112" s="2091"/>
      <c r="F112" s="2091"/>
      <c r="G112" s="2091"/>
      <c r="H112" s="2091"/>
      <c r="I112" s="2164"/>
      <c r="J112" s="2087"/>
      <c r="K112" s="2025"/>
      <c r="L112" s="2025"/>
      <c r="M112" s="2025"/>
      <c r="N112" s="2025"/>
      <c r="O112" s="2088"/>
      <c r="P112" s="1975">
        <v>29</v>
      </c>
      <c r="Q112" s="2030" t="s">
        <v>2313</v>
      </c>
      <c r="R112" s="1976" t="s">
        <v>2253</v>
      </c>
      <c r="S112" s="2034"/>
      <c r="T112" s="2035"/>
      <c r="U112" s="2035"/>
      <c r="V112" s="2035"/>
      <c r="W112" s="2094"/>
      <c r="X112" s="2034"/>
      <c r="Y112" s="2035"/>
      <c r="Z112" s="2035"/>
      <c r="AA112" s="2035"/>
      <c r="AB112" s="2094"/>
      <c r="AC112" s="1987"/>
      <c r="AD112" s="1987"/>
      <c r="AE112" s="1987"/>
      <c r="AF112" s="1987"/>
      <c r="AG112" s="1975">
        <v>29</v>
      </c>
      <c r="AH112" s="2030" t="s">
        <v>2313</v>
      </c>
      <c r="AI112" s="1976" t="s">
        <v>2253</v>
      </c>
      <c r="AJ112" s="2034"/>
      <c r="AK112" s="2035"/>
      <c r="AL112" s="2035"/>
      <c r="AM112" s="2035"/>
      <c r="AN112" s="2094"/>
      <c r="AO112" s="2034"/>
      <c r="AP112" s="2035"/>
      <c r="AQ112" s="2035"/>
      <c r="AR112" s="2035"/>
      <c r="AS112" s="2094"/>
      <c r="AT112" s="1987"/>
      <c r="AU112" s="1987"/>
      <c r="AX112" s="1987"/>
      <c r="AY112" s="1987"/>
    </row>
    <row r="113" spans="1:49" s="1950" customFormat="1" ht="22.5">
      <c r="A113" s="2020"/>
      <c r="B113" s="1975">
        <v>17</v>
      </c>
      <c r="C113" s="2030" t="s">
        <v>2250</v>
      </c>
      <c r="D113" s="1976" t="s">
        <v>2242</v>
      </c>
      <c r="E113" s="2091"/>
      <c r="F113" s="2091"/>
      <c r="G113" s="2091"/>
      <c r="H113" s="2091"/>
      <c r="I113" s="2164"/>
      <c r="J113" s="2087"/>
      <c r="K113" s="2025"/>
      <c r="L113" s="2025"/>
      <c r="M113" s="2025"/>
      <c r="N113" s="2025"/>
      <c r="O113" s="2088"/>
      <c r="P113" s="1975">
        <v>17</v>
      </c>
      <c r="Q113" s="2030" t="s">
        <v>2250</v>
      </c>
      <c r="R113" s="1976" t="s">
        <v>2242</v>
      </c>
      <c r="S113" s="2034"/>
      <c r="T113" s="2035"/>
      <c r="U113" s="2035"/>
      <c r="V113" s="2035"/>
      <c r="W113" s="2094"/>
      <c r="X113" s="2034"/>
      <c r="Y113" s="2035"/>
      <c r="Z113" s="2035"/>
      <c r="AA113" s="2035"/>
      <c r="AB113" s="2094"/>
      <c r="AC113" s="1987"/>
      <c r="AD113" s="1987"/>
      <c r="AE113" s="1987"/>
      <c r="AF113" s="1987"/>
      <c r="AG113" s="1975">
        <v>17</v>
      </c>
      <c r="AH113" s="2030" t="s">
        <v>2250</v>
      </c>
      <c r="AI113" s="1976" t="s">
        <v>2242</v>
      </c>
      <c r="AJ113" s="2034"/>
      <c r="AK113" s="2035"/>
      <c r="AL113" s="2035"/>
      <c r="AM113" s="2035"/>
      <c r="AN113" s="2094"/>
      <c r="AO113" s="2034"/>
      <c r="AP113" s="2035"/>
      <c r="AQ113" s="2035"/>
      <c r="AR113" s="2035"/>
      <c r="AS113" s="2094"/>
      <c r="AT113" s="1987"/>
      <c r="AU113" s="1987"/>
    </row>
    <row r="114" spans="1:49" s="1950" customFormat="1" ht="22.5">
      <c r="A114" s="2020"/>
      <c r="B114" s="1975">
        <v>16</v>
      </c>
      <c r="C114" s="2030" t="s">
        <v>2248</v>
      </c>
      <c r="D114" s="1976" t="s">
        <v>2242</v>
      </c>
      <c r="E114" s="2091"/>
      <c r="F114" s="2091"/>
      <c r="G114" s="2091"/>
      <c r="H114" s="2091"/>
      <c r="I114" s="2164"/>
      <c r="J114" s="2087"/>
      <c r="K114" s="2025"/>
      <c r="L114" s="2025"/>
      <c r="M114" s="2025"/>
      <c r="N114" s="2025"/>
      <c r="O114" s="2088"/>
      <c r="P114" s="1975">
        <v>16</v>
      </c>
      <c r="Q114" s="2030" t="s">
        <v>2248</v>
      </c>
      <c r="R114" s="1976" t="s">
        <v>2242</v>
      </c>
      <c r="S114" s="2034"/>
      <c r="T114" s="2035"/>
      <c r="U114" s="2035"/>
      <c r="V114" s="2035"/>
      <c r="W114" s="2094"/>
      <c r="X114" s="2034"/>
      <c r="Y114" s="2035"/>
      <c r="Z114" s="2035"/>
      <c r="AA114" s="2035"/>
      <c r="AB114" s="2094"/>
      <c r="AC114" s="1987"/>
      <c r="AD114" s="1987"/>
      <c r="AE114" s="1987"/>
      <c r="AF114" s="1987"/>
      <c r="AG114" s="1975">
        <v>16</v>
      </c>
      <c r="AH114" s="2030" t="s">
        <v>2248</v>
      </c>
      <c r="AI114" s="1976" t="s">
        <v>2242</v>
      </c>
      <c r="AJ114" s="2034"/>
      <c r="AK114" s="2035"/>
      <c r="AL114" s="2035"/>
      <c r="AM114" s="2035"/>
      <c r="AN114" s="2094"/>
      <c r="AO114" s="2034"/>
      <c r="AP114" s="2035"/>
      <c r="AQ114" s="2035"/>
      <c r="AR114" s="2035"/>
      <c r="AS114" s="2094"/>
      <c r="AT114" s="1987"/>
      <c r="AU114" s="1987"/>
    </row>
    <row r="115" spans="1:49" s="1950" customFormat="1" ht="22.5">
      <c r="A115" s="2020"/>
      <c r="B115" s="1975">
        <v>7</v>
      </c>
      <c r="C115" s="2030" t="s">
        <v>2244</v>
      </c>
      <c r="D115" s="1976" t="s">
        <v>2242</v>
      </c>
      <c r="E115" s="2091"/>
      <c r="F115" s="2091"/>
      <c r="G115" s="2091"/>
      <c r="H115" s="2091"/>
      <c r="I115" s="2164"/>
      <c r="J115" s="2087"/>
      <c r="K115" s="2025"/>
      <c r="L115" s="2025"/>
      <c r="M115" s="2025"/>
      <c r="N115" s="2025"/>
      <c r="O115" s="2088"/>
      <c r="P115" s="1975">
        <v>7</v>
      </c>
      <c r="Q115" s="2030" t="s">
        <v>2244</v>
      </c>
      <c r="R115" s="1976" t="s">
        <v>2242</v>
      </c>
      <c r="S115" s="2034"/>
      <c r="T115" s="2035"/>
      <c r="U115" s="2035"/>
      <c r="V115" s="2035"/>
      <c r="W115" s="2094"/>
      <c r="X115" s="2034"/>
      <c r="Y115" s="2035"/>
      <c r="Z115" s="2035"/>
      <c r="AA115" s="2035"/>
      <c r="AB115" s="2094"/>
      <c r="AC115" s="1987"/>
      <c r="AD115" s="1987"/>
      <c r="AE115" s="1987"/>
      <c r="AF115" s="1987"/>
      <c r="AG115" s="1975">
        <v>7</v>
      </c>
      <c r="AH115" s="2030" t="s">
        <v>2244</v>
      </c>
      <c r="AI115" s="1976" t="s">
        <v>2242</v>
      </c>
      <c r="AJ115" s="2034"/>
      <c r="AK115" s="2035"/>
      <c r="AL115" s="2035"/>
      <c r="AM115" s="2035"/>
      <c r="AN115" s="2094"/>
      <c r="AO115" s="2034"/>
      <c r="AP115" s="2035"/>
      <c r="AQ115" s="2035"/>
      <c r="AR115" s="2035"/>
      <c r="AS115" s="2094"/>
      <c r="AT115" s="1987"/>
      <c r="AU115" s="1987"/>
    </row>
    <row r="116" spans="1:49" s="1950" customFormat="1" ht="22.5">
      <c r="A116" s="2020"/>
      <c r="B116" s="1975">
        <v>8</v>
      </c>
      <c r="C116" s="2030" t="s">
        <v>2245</v>
      </c>
      <c r="D116" s="1976" t="s">
        <v>2242</v>
      </c>
      <c r="E116" s="2091"/>
      <c r="F116" s="2091"/>
      <c r="G116" s="2091"/>
      <c r="H116" s="2091"/>
      <c r="I116" s="2164"/>
      <c r="J116" s="2087"/>
      <c r="K116" s="2025"/>
      <c r="L116" s="2025"/>
      <c r="M116" s="2025"/>
      <c r="N116" s="2025"/>
      <c r="O116" s="2088"/>
      <c r="P116" s="1975">
        <v>8</v>
      </c>
      <c r="Q116" s="2030" t="s">
        <v>2245</v>
      </c>
      <c r="R116" s="1976" t="s">
        <v>2242</v>
      </c>
      <c r="S116" s="2034"/>
      <c r="T116" s="2035"/>
      <c r="U116" s="2035"/>
      <c r="V116" s="2035"/>
      <c r="W116" s="2094"/>
      <c r="X116" s="2034"/>
      <c r="Y116" s="2035"/>
      <c r="Z116" s="2035"/>
      <c r="AA116" s="2035"/>
      <c r="AB116" s="2094"/>
      <c r="AC116" s="1987"/>
      <c r="AD116" s="1987"/>
      <c r="AE116" s="1987"/>
      <c r="AF116" s="1987"/>
      <c r="AG116" s="1975">
        <v>8</v>
      </c>
      <c r="AH116" s="2030" t="s">
        <v>2245</v>
      </c>
      <c r="AI116" s="1976" t="s">
        <v>2242</v>
      </c>
      <c r="AJ116" s="2034"/>
      <c r="AK116" s="2035"/>
      <c r="AL116" s="2035"/>
      <c r="AM116" s="2035"/>
      <c r="AN116" s="2094"/>
      <c r="AO116" s="2034"/>
      <c r="AP116" s="2035"/>
      <c r="AQ116" s="2035"/>
      <c r="AR116" s="2035"/>
      <c r="AS116" s="2094"/>
      <c r="AT116" s="1987"/>
      <c r="AU116" s="1987"/>
    </row>
    <row r="117" spans="1:49" s="1950" customFormat="1" ht="22.5">
      <c r="A117" s="2020"/>
      <c r="B117" s="1975">
        <v>5</v>
      </c>
      <c r="C117" s="2030" t="s">
        <v>2325</v>
      </c>
      <c r="D117" s="1976" t="s">
        <v>2253</v>
      </c>
      <c r="E117" s="2091"/>
      <c r="F117" s="2091"/>
      <c r="G117" s="2091"/>
      <c r="H117" s="2091"/>
      <c r="I117" s="2164"/>
      <c r="J117" s="2087"/>
      <c r="K117" s="2025"/>
      <c r="L117" s="2025"/>
      <c r="M117" s="2025"/>
      <c r="N117" s="2025"/>
      <c r="O117" s="2088"/>
      <c r="P117" s="1975">
        <v>5</v>
      </c>
      <c r="Q117" s="2030" t="s">
        <v>2325</v>
      </c>
      <c r="R117" s="1976" t="s">
        <v>2253</v>
      </c>
      <c r="S117" s="2034"/>
      <c r="T117" s="2035"/>
      <c r="U117" s="2035"/>
      <c r="V117" s="2035"/>
      <c r="W117" s="2094"/>
      <c r="X117" s="2034"/>
      <c r="Y117" s="2035"/>
      <c r="Z117" s="2035"/>
      <c r="AA117" s="2035"/>
      <c r="AB117" s="2094"/>
      <c r="AC117" s="1987"/>
      <c r="AD117" s="1987"/>
      <c r="AE117" s="1987"/>
      <c r="AF117" s="1987"/>
      <c r="AG117" s="1975">
        <v>5</v>
      </c>
      <c r="AH117" s="2030" t="s">
        <v>2325</v>
      </c>
      <c r="AI117" s="1976" t="s">
        <v>2253</v>
      </c>
      <c r="AJ117" s="2034"/>
      <c r="AK117" s="2035"/>
      <c r="AL117" s="2035"/>
      <c r="AM117" s="2035"/>
      <c r="AN117" s="2094"/>
      <c r="AO117" s="2034"/>
      <c r="AP117" s="2035"/>
      <c r="AQ117" s="2035"/>
      <c r="AR117" s="2035"/>
      <c r="AS117" s="2094"/>
      <c r="AT117" s="1987"/>
      <c r="AU117" s="1987"/>
    </row>
    <row r="118" spans="1:49" s="1950" customFormat="1" ht="22.5">
      <c r="A118" s="2020"/>
      <c r="B118" s="1975">
        <v>11</v>
      </c>
      <c r="C118" s="2030" t="s">
        <v>2326</v>
      </c>
      <c r="D118" s="1976" t="s">
        <v>2327</v>
      </c>
      <c r="E118" s="2091"/>
      <c r="F118" s="2091"/>
      <c r="G118" s="2091"/>
      <c r="H118" s="2091"/>
      <c r="I118" s="2164"/>
      <c r="J118" s="2087"/>
      <c r="K118" s="2025"/>
      <c r="L118" s="2025"/>
      <c r="M118" s="2025"/>
      <c r="N118" s="2025"/>
      <c r="O118" s="2088"/>
      <c r="P118" s="1975">
        <v>11</v>
      </c>
      <c r="Q118" s="2030" t="s">
        <v>2326</v>
      </c>
      <c r="R118" s="1976" t="s">
        <v>2327</v>
      </c>
      <c r="S118" s="2034"/>
      <c r="T118" s="2035"/>
      <c r="U118" s="2035"/>
      <c r="V118" s="2035"/>
      <c r="W118" s="2094"/>
      <c r="X118" s="2034"/>
      <c r="Y118" s="2035"/>
      <c r="Z118" s="2035"/>
      <c r="AA118" s="2035"/>
      <c r="AB118" s="2094"/>
      <c r="AC118" s="1987"/>
      <c r="AD118" s="1987"/>
      <c r="AE118" s="1987"/>
      <c r="AF118" s="1987"/>
      <c r="AG118" s="1975">
        <v>11</v>
      </c>
      <c r="AH118" s="2030" t="s">
        <v>2326</v>
      </c>
      <c r="AI118" s="1976" t="s">
        <v>2327</v>
      </c>
      <c r="AJ118" s="2034"/>
      <c r="AK118" s="2035"/>
      <c r="AL118" s="2035"/>
      <c r="AM118" s="2035"/>
      <c r="AN118" s="2094"/>
      <c r="AO118" s="2034"/>
      <c r="AP118" s="2035"/>
      <c r="AQ118" s="2035"/>
      <c r="AR118" s="2035"/>
      <c r="AS118" s="2094"/>
      <c r="AT118" s="1987"/>
      <c r="AU118" s="1987"/>
    </row>
    <row r="119" spans="1:49" s="1950" customFormat="1" ht="22.5">
      <c r="A119" s="2020"/>
      <c r="B119" s="1975">
        <v>15</v>
      </c>
      <c r="C119" s="2030" t="s">
        <v>2307</v>
      </c>
      <c r="D119" s="1976" t="s">
        <v>2328</v>
      </c>
      <c r="E119" s="1929"/>
      <c r="F119" s="1929"/>
      <c r="G119" s="1929"/>
      <c r="H119" s="1929"/>
      <c r="I119" s="2165"/>
      <c r="J119" s="2087"/>
      <c r="K119" s="2025"/>
      <c r="L119" s="2025"/>
      <c r="M119" s="2025"/>
      <c r="N119" s="2025"/>
      <c r="O119" s="2088"/>
      <c r="P119" s="1975">
        <v>15</v>
      </c>
      <c r="Q119" s="2030" t="s">
        <v>2307</v>
      </c>
      <c r="R119" s="1976" t="s">
        <v>2328</v>
      </c>
      <c r="S119" s="2040"/>
      <c r="T119" s="2032"/>
      <c r="U119" s="2032"/>
      <c r="V119" s="2032"/>
      <c r="W119" s="2033"/>
      <c r="X119" s="2040"/>
      <c r="Y119" s="2032"/>
      <c r="Z119" s="2032"/>
      <c r="AA119" s="2032"/>
      <c r="AB119" s="2033"/>
      <c r="AC119" s="1987"/>
      <c r="AD119" s="1987"/>
      <c r="AE119" s="1987"/>
      <c r="AF119" s="1987"/>
      <c r="AG119" s="1975">
        <v>15</v>
      </c>
      <c r="AH119" s="2030" t="s">
        <v>2307</v>
      </c>
      <c r="AI119" s="1976" t="s">
        <v>2328</v>
      </c>
      <c r="AJ119" s="2040"/>
      <c r="AK119" s="2032"/>
      <c r="AL119" s="2032"/>
      <c r="AM119" s="2032"/>
      <c r="AN119" s="2033"/>
      <c r="AO119" s="2040"/>
      <c r="AP119" s="2032"/>
      <c r="AQ119" s="2032"/>
      <c r="AR119" s="2032"/>
      <c r="AS119" s="2033"/>
      <c r="AT119" s="1987"/>
      <c r="AU119" s="1987"/>
    </row>
    <row r="120" spans="1:49" s="1950" customFormat="1" ht="33.75">
      <c r="A120" s="2020"/>
      <c r="B120" s="1988">
        <v>33</v>
      </c>
      <c r="C120" s="2043" t="s">
        <v>2283</v>
      </c>
      <c r="D120" s="1976" t="s">
        <v>2329</v>
      </c>
      <c r="E120" s="2091"/>
      <c r="F120" s="2091"/>
      <c r="G120" s="2091"/>
      <c r="H120" s="2091"/>
      <c r="I120" s="2164"/>
      <c r="J120" s="2087"/>
      <c r="K120" s="2025"/>
      <c r="L120" s="2025"/>
      <c r="M120" s="2025"/>
      <c r="N120" s="2025"/>
      <c r="O120" s="2088"/>
      <c r="P120" s="1975">
        <v>33</v>
      </c>
      <c r="Q120" s="2030" t="s">
        <v>2283</v>
      </c>
      <c r="R120" s="1976" t="s">
        <v>2329</v>
      </c>
      <c r="S120" s="2034"/>
      <c r="T120" s="2035"/>
      <c r="U120" s="2035"/>
      <c r="V120" s="2035"/>
      <c r="W120" s="2094"/>
      <c r="X120" s="2034"/>
      <c r="Y120" s="2035"/>
      <c r="Z120" s="2035"/>
      <c r="AA120" s="2035"/>
      <c r="AB120" s="2094"/>
      <c r="AC120" s="1987"/>
      <c r="AD120" s="1987"/>
      <c r="AE120" s="1987"/>
      <c r="AF120" s="1987"/>
      <c r="AG120" s="1975">
        <v>33</v>
      </c>
      <c r="AH120" s="2030" t="s">
        <v>2283</v>
      </c>
      <c r="AI120" s="1976" t="s">
        <v>2329</v>
      </c>
      <c r="AJ120" s="2034"/>
      <c r="AK120" s="2035"/>
      <c r="AL120" s="2035"/>
      <c r="AM120" s="2035"/>
      <c r="AN120" s="2094"/>
      <c r="AO120" s="2034"/>
      <c r="AP120" s="2035"/>
      <c r="AQ120" s="2035"/>
      <c r="AR120" s="2035"/>
      <c r="AS120" s="2094"/>
      <c r="AT120" s="1987"/>
      <c r="AU120" s="1987"/>
    </row>
    <row r="121" spans="1:49" s="1950" customFormat="1" ht="22.5">
      <c r="A121" s="2020"/>
      <c r="B121" s="1988">
        <v>32</v>
      </c>
      <c r="C121" s="2043" t="s">
        <v>2282</v>
      </c>
      <c r="D121" s="1976" t="s">
        <v>2242</v>
      </c>
      <c r="E121" s="2091"/>
      <c r="F121" s="2091"/>
      <c r="G121" s="2091"/>
      <c r="H121" s="2091"/>
      <c r="I121" s="2164"/>
      <c r="J121" s="2087"/>
      <c r="K121" s="2025"/>
      <c r="L121" s="2025"/>
      <c r="M121" s="2025"/>
      <c r="N121" s="2025"/>
      <c r="O121" s="2088"/>
      <c r="P121" s="1988">
        <v>32</v>
      </c>
      <c r="Q121" s="2043" t="s">
        <v>2282</v>
      </c>
      <c r="R121" s="1976" t="s">
        <v>2242</v>
      </c>
      <c r="S121" s="2034"/>
      <c r="T121" s="2035"/>
      <c r="U121" s="2035"/>
      <c r="V121" s="2035"/>
      <c r="W121" s="2094"/>
      <c r="X121" s="2034"/>
      <c r="Y121" s="2035"/>
      <c r="Z121" s="2035"/>
      <c r="AA121" s="2035"/>
      <c r="AB121" s="2094"/>
      <c r="AC121" s="1987"/>
      <c r="AD121" s="1987"/>
      <c r="AE121" s="1987"/>
      <c r="AF121" s="1987"/>
      <c r="AG121" s="1988">
        <v>32</v>
      </c>
      <c r="AH121" s="2043" t="s">
        <v>2282</v>
      </c>
      <c r="AI121" s="1976" t="s">
        <v>2242</v>
      </c>
      <c r="AJ121" s="2034"/>
      <c r="AK121" s="2035"/>
      <c r="AL121" s="2035"/>
      <c r="AM121" s="2035"/>
      <c r="AN121" s="2094"/>
      <c r="AO121" s="2034"/>
      <c r="AP121" s="2035"/>
      <c r="AQ121" s="2035"/>
      <c r="AR121" s="2035"/>
      <c r="AS121" s="2094"/>
      <c r="AT121" s="1987"/>
      <c r="AU121" s="1987"/>
    </row>
    <row r="122" spans="1:49" s="1950" customFormat="1" ht="22.5">
      <c r="A122" s="2020"/>
      <c r="B122" s="1975">
        <v>25</v>
      </c>
      <c r="C122" s="2030" t="s">
        <v>2330</v>
      </c>
      <c r="D122" s="1976" t="s">
        <v>2331</v>
      </c>
      <c r="E122" s="2091"/>
      <c r="F122" s="2091"/>
      <c r="G122" s="2091"/>
      <c r="H122" s="2091"/>
      <c r="I122" s="2164"/>
      <c r="J122" s="2087"/>
      <c r="K122" s="2025"/>
      <c r="L122" s="2025"/>
      <c r="M122" s="2025"/>
      <c r="N122" s="2025"/>
      <c r="O122" s="2088"/>
      <c r="P122" s="1975">
        <v>25</v>
      </c>
      <c r="Q122" s="2030" t="s">
        <v>2330</v>
      </c>
      <c r="R122" s="1976" t="s">
        <v>2331</v>
      </c>
      <c r="S122" s="2034"/>
      <c r="T122" s="2035"/>
      <c r="U122" s="2035"/>
      <c r="V122" s="2035"/>
      <c r="W122" s="2094"/>
      <c r="X122" s="2034"/>
      <c r="Y122" s="2035"/>
      <c r="Z122" s="2035"/>
      <c r="AA122" s="2035"/>
      <c r="AB122" s="2094"/>
      <c r="AC122" s="1987"/>
      <c r="AD122" s="1987"/>
      <c r="AE122" s="1987"/>
      <c r="AF122" s="1987"/>
      <c r="AG122" s="1975">
        <v>25</v>
      </c>
      <c r="AH122" s="2030" t="s">
        <v>2330</v>
      </c>
      <c r="AI122" s="1976" t="s">
        <v>2331</v>
      </c>
      <c r="AJ122" s="2034"/>
      <c r="AK122" s="2035"/>
      <c r="AL122" s="2035"/>
      <c r="AM122" s="2035"/>
      <c r="AN122" s="2094"/>
      <c r="AO122" s="2034"/>
      <c r="AP122" s="2035"/>
      <c r="AQ122" s="2035"/>
      <c r="AR122" s="2035"/>
      <c r="AS122" s="2094"/>
      <c r="AT122" s="1987"/>
      <c r="AU122" s="1987"/>
    </row>
    <row r="123" spans="1:49" s="1987" customFormat="1" ht="22.5">
      <c r="A123" s="2020"/>
      <c r="B123" s="1988">
        <v>26</v>
      </c>
      <c r="C123" s="2043" t="s">
        <v>2304</v>
      </c>
      <c r="D123" s="1976" t="s">
        <v>2332</v>
      </c>
      <c r="E123" s="2091"/>
      <c r="F123" s="2091"/>
      <c r="G123" s="2091"/>
      <c r="H123" s="2091"/>
      <c r="I123" s="2164"/>
      <c r="J123" s="2087"/>
      <c r="K123" s="2025"/>
      <c r="L123" s="2025"/>
      <c r="M123" s="2025"/>
      <c r="N123" s="2025"/>
      <c r="O123" s="2088"/>
      <c r="P123" s="1975">
        <v>26</v>
      </c>
      <c r="Q123" s="2030" t="s">
        <v>2304</v>
      </c>
      <c r="R123" s="1976" t="s">
        <v>2332</v>
      </c>
      <c r="S123" s="2034"/>
      <c r="T123" s="2035"/>
      <c r="U123" s="2035"/>
      <c r="V123" s="2035"/>
      <c r="W123" s="2094"/>
      <c r="X123" s="2034"/>
      <c r="Y123" s="2035"/>
      <c r="Z123" s="2035"/>
      <c r="AA123" s="2035"/>
      <c r="AB123" s="2094"/>
      <c r="AG123" s="1975">
        <v>26</v>
      </c>
      <c r="AH123" s="2030" t="s">
        <v>2304</v>
      </c>
      <c r="AI123" s="1976" t="s">
        <v>2332</v>
      </c>
      <c r="AJ123" s="2034"/>
      <c r="AK123" s="2035"/>
      <c r="AL123" s="2035"/>
      <c r="AM123" s="2035"/>
      <c r="AN123" s="2094"/>
      <c r="AO123" s="2034"/>
      <c r="AP123" s="2035"/>
      <c r="AQ123" s="2035"/>
      <c r="AR123" s="2035"/>
      <c r="AS123" s="2094"/>
      <c r="AV123" s="1950"/>
      <c r="AW123" s="1950"/>
    </row>
    <row r="124" spans="1:49" s="1987" customFormat="1" ht="22.5">
      <c r="A124" s="2020"/>
      <c r="B124" s="1975">
        <v>24</v>
      </c>
      <c r="C124" s="2030" t="s">
        <v>2333</v>
      </c>
      <c r="D124" s="1976" t="s">
        <v>2334</v>
      </c>
      <c r="E124" s="2091"/>
      <c r="F124" s="2091"/>
      <c r="G124" s="2091"/>
      <c r="H124" s="2091"/>
      <c r="I124" s="2164"/>
      <c r="J124" s="2087"/>
      <c r="K124" s="2025"/>
      <c r="L124" s="2025"/>
      <c r="M124" s="2025"/>
      <c r="N124" s="2025"/>
      <c r="O124" s="2088"/>
      <c r="P124" s="1975">
        <v>24</v>
      </c>
      <c r="Q124" s="2030" t="s">
        <v>2333</v>
      </c>
      <c r="R124" s="1976" t="s">
        <v>2334</v>
      </c>
      <c r="S124" s="2034"/>
      <c r="T124" s="2035"/>
      <c r="U124" s="2035"/>
      <c r="V124" s="2035"/>
      <c r="W124" s="2094"/>
      <c r="X124" s="2034"/>
      <c r="Y124" s="2035"/>
      <c r="Z124" s="2035"/>
      <c r="AA124" s="2035"/>
      <c r="AB124" s="2094"/>
      <c r="AG124" s="1975">
        <v>24</v>
      </c>
      <c r="AH124" s="2030" t="s">
        <v>2333</v>
      </c>
      <c r="AI124" s="1976" t="s">
        <v>2334</v>
      </c>
      <c r="AJ124" s="2034"/>
      <c r="AK124" s="2035"/>
      <c r="AL124" s="2035"/>
      <c r="AM124" s="2035"/>
      <c r="AN124" s="2094"/>
      <c r="AO124" s="2034"/>
      <c r="AP124" s="2035"/>
      <c r="AQ124" s="2035"/>
      <c r="AR124" s="2035"/>
      <c r="AS124" s="2094"/>
      <c r="AV124" s="1950"/>
      <c r="AW124" s="1950"/>
    </row>
    <row r="125" spans="1:49" s="1987" customFormat="1" ht="22.5">
      <c r="A125" s="2020"/>
      <c r="B125" s="1988">
        <v>39</v>
      </c>
      <c r="C125" s="2043" t="s">
        <v>1740</v>
      </c>
      <c r="D125" s="1976" t="s">
        <v>2242</v>
      </c>
      <c r="E125" s="2091"/>
      <c r="F125" s="2091"/>
      <c r="G125" s="2091"/>
      <c r="H125" s="2091"/>
      <c r="I125" s="2164"/>
      <c r="J125" s="2087"/>
      <c r="K125" s="2025"/>
      <c r="L125" s="2025"/>
      <c r="M125" s="2025"/>
      <c r="N125" s="2025"/>
      <c r="O125" s="2088"/>
      <c r="P125" s="1988">
        <v>39</v>
      </c>
      <c r="Q125" s="2043" t="s">
        <v>1740</v>
      </c>
      <c r="R125" s="1976" t="s">
        <v>2242</v>
      </c>
      <c r="S125" s="2034"/>
      <c r="T125" s="2035"/>
      <c r="U125" s="2035"/>
      <c r="V125" s="2035"/>
      <c r="W125" s="2094"/>
      <c r="X125" s="2034"/>
      <c r="Y125" s="2035"/>
      <c r="Z125" s="2035"/>
      <c r="AA125" s="2035"/>
      <c r="AB125" s="2094"/>
      <c r="AG125" s="1988">
        <v>39</v>
      </c>
      <c r="AH125" s="2043" t="s">
        <v>1740</v>
      </c>
      <c r="AI125" s="1976" t="s">
        <v>2242</v>
      </c>
      <c r="AJ125" s="2034"/>
      <c r="AK125" s="2035"/>
      <c r="AL125" s="2035"/>
      <c r="AM125" s="2035"/>
      <c r="AN125" s="2094"/>
      <c r="AO125" s="2034"/>
      <c r="AP125" s="2035"/>
      <c r="AQ125" s="2035"/>
      <c r="AR125" s="2035"/>
      <c r="AS125" s="2094"/>
      <c r="AV125" s="1950"/>
      <c r="AW125" s="1950"/>
    </row>
    <row r="126" spans="1:49" s="1987" customFormat="1" ht="22.5">
      <c r="A126" s="2020"/>
      <c r="B126" s="1988">
        <v>12</v>
      </c>
      <c r="C126" s="2043" t="s">
        <v>2274</v>
      </c>
      <c r="D126" s="1976" t="s">
        <v>2242</v>
      </c>
      <c r="E126" s="2091"/>
      <c r="F126" s="2091"/>
      <c r="G126" s="2091"/>
      <c r="H126" s="2091"/>
      <c r="I126" s="2164"/>
      <c r="J126" s="2087"/>
      <c r="K126" s="2025"/>
      <c r="L126" s="2025"/>
      <c r="M126" s="2025"/>
      <c r="N126" s="2025"/>
      <c r="O126" s="2088"/>
      <c r="P126" s="1988">
        <v>12</v>
      </c>
      <c r="Q126" s="2043" t="s">
        <v>2274</v>
      </c>
      <c r="R126" s="1976" t="s">
        <v>2242</v>
      </c>
      <c r="S126" s="2034"/>
      <c r="T126" s="2035"/>
      <c r="U126" s="2035"/>
      <c r="V126" s="2035"/>
      <c r="W126" s="2094"/>
      <c r="X126" s="2034"/>
      <c r="Y126" s="2035"/>
      <c r="Z126" s="2035"/>
      <c r="AA126" s="2035"/>
      <c r="AB126" s="2094"/>
      <c r="AG126" s="1988">
        <v>12</v>
      </c>
      <c r="AH126" s="2043" t="s">
        <v>2274</v>
      </c>
      <c r="AI126" s="1976" t="s">
        <v>2242</v>
      </c>
      <c r="AJ126" s="2034"/>
      <c r="AK126" s="2035"/>
      <c r="AL126" s="2035"/>
      <c r="AM126" s="2035"/>
      <c r="AN126" s="2094"/>
      <c r="AO126" s="2034"/>
      <c r="AP126" s="2035"/>
      <c r="AQ126" s="2035"/>
      <c r="AR126" s="2035"/>
      <c r="AS126" s="2094"/>
      <c r="AV126" s="1950"/>
      <c r="AW126" s="1950"/>
    </row>
    <row r="127" spans="1:49" s="1987" customFormat="1" ht="22.5">
      <c r="A127" s="2020"/>
      <c r="B127" s="1988">
        <v>10</v>
      </c>
      <c r="C127" s="2043" t="s">
        <v>2306</v>
      </c>
      <c r="D127" s="1976" t="s">
        <v>2242</v>
      </c>
      <c r="E127" s="1929"/>
      <c r="F127" s="1929"/>
      <c r="G127" s="1929"/>
      <c r="H127" s="1929"/>
      <c r="I127" s="2165"/>
      <c r="J127" s="2087"/>
      <c r="K127" s="2025"/>
      <c r="L127" s="2025"/>
      <c r="M127" s="2025"/>
      <c r="N127" s="2025"/>
      <c r="O127" s="2088"/>
      <c r="P127" s="1988">
        <v>10</v>
      </c>
      <c r="Q127" s="2043" t="s">
        <v>2306</v>
      </c>
      <c r="R127" s="1976" t="s">
        <v>2242</v>
      </c>
      <c r="S127" s="2040"/>
      <c r="T127" s="2032"/>
      <c r="U127" s="2032"/>
      <c r="V127" s="2032"/>
      <c r="W127" s="2033"/>
      <c r="X127" s="2040"/>
      <c r="Y127" s="2032"/>
      <c r="Z127" s="2032"/>
      <c r="AA127" s="2032"/>
      <c r="AB127" s="2033"/>
      <c r="AG127" s="1988">
        <v>10</v>
      </c>
      <c r="AH127" s="2043" t="s">
        <v>2306</v>
      </c>
      <c r="AI127" s="1976" t="s">
        <v>2242</v>
      </c>
      <c r="AJ127" s="2040"/>
      <c r="AK127" s="2032"/>
      <c r="AL127" s="2032"/>
      <c r="AM127" s="2032"/>
      <c r="AN127" s="2033"/>
      <c r="AO127" s="2040"/>
      <c r="AP127" s="2032"/>
      <c r="AQ127" s="2032"/>
      <c r="AR127" s="2032"/>
      <c r="AS127" s="2033"/>
      <c r="AV127" s="1950"/>
      <c r="AW127" s="1950"/>
    </row>
    <row r="128" spans="1:49" s="1987" customFormat="1" ht="22.5">
      <c r="A128" s="2020"/>
      <c r="B128" s="1988">
        <v>9</v>
      </c>
      <c r="C128" s="2043" t="s">
        <v>2272</v>
      </c>
      <c r="D128" s="1976" t="s">
        <v>2242</v>
      </c>
      <c r="E128" s="2091"/>
      <c r="F128" s="2091"/>
      <c r="G128" s="2091"/>
      <c r="H128" s="2091"/>
      <c r="I128" s="2164"/>
      <c r="J128" s="2087"/>
      <c r="K128" s="2025"/>
      <c r="L128" s="2025"/>
      <c r="M128" s="2025"/>
      <c r="N128" s="2025"/>
      <c r="O128" s="2088"/>
      <c r="P128" s="1988">
        <v>9</v>
      </c>
      <c r="Q128" s="2043" t="s">
        <v>2272</v>
      </c>
      <c r="R128" s="1976" t="s">
        <v>2242</v>
      </c>
      <c r="S128" s="2034"/>
      <c r="T128" s="2035"/>
      <c r="U128" s="2035"/>
      <c r="V128" s="2035"/>
      <c r="W128" s="2094"/>
      <c r="X128" s="2034"/>
      <c r="Y128" s="2035"/>
      <c r="Z128" s="2035"/>
      <c r="AA128" s="2035"/>
      <c r="AB128" s="2094"/>
      <c r="AG128" s="1988">
        <v>9</v>
      </c>
      <c r="AH128" s="2043" t="s">
        <v>2272</v>
      </c>
      <c r="AI128" s="1976" t="s">
        <v>2242</v>
      </c>
      <c r="AJ128" s="2034"/>
      <c r="AK128" s="2035"/>
      <c r="AL128" s="2035"/>
      <c r="AM128" s="2035"/>
      <c r="AN128" s="2094"/>
      <c r="AO128" s="2034"/>
      <c r="AP128" s="2035"/>
      <c r="AQ128" s="2035"/>
      <c r="AR128" s="2035"/>
      <c r="AS128" s="2094"/>
      <c r="AV128" s="1950"/>
      <c r="AW128" s="1950"/>
    </row>
    <row r="129" spans="1:49" s="1987" customFormat="1" ht="22.5">
      <c r="A129" s="2024"/>
      <c r="B129" s="1988">
        <v>31</v>
      </c>
      <c r="C129" s="2043" t="s">
        <v>2289</v>
      </c>
      <c r="D129" s="1976" t="s">
        <v>2247</v>
      </c>
      <c r="E129" s="2091"/>
      <c r="F129" s="2091"/>
      <c r="G129" s="2091"/>
      <c r="H129" s="2091"/>
      <c r="I129" s="2164"/>
      <c r="J129" s="2087"/>
      <c r="K129" s="2025"/>
      <c r="L129" s="2025"/>
      <c r="M129" s="2025"/>
      <c r="N129" s="2025"/>
      <c r="O129" s="2088"/>
      <c r="P129" s="1988">
        <v>31</v>
      </c>
      <c r="Q129" s="2043" t="s">
        <v>2289</v>
      </c>
      <c r="R129" s="1976" t="s">
        <v>2247</v>
      </c>
      <c r="S129" s="2034"/>
      <c r="T129" s="2035"/>
      <c r="U129" s="2035"/>
      <c r="V129" s="2035"/>
      <c r="W129" s="2094"/>
      <c r="X129" s="2034"/>
      <c r="Y129" s="2035"/>
      <c r="Z129" s="2035"/>
      <c r="AA129" s="2035"/>
      <c r="AB129" s="2094"/>
      <c r="AG129" s="1988">
        <v>31</v>
      </c>
      <c r="AH129" s="2043" t="s">
        <v>2289</v>
      </c>
      <c r="AI129" s="1976" t="s">
        <v>2247</v>
      </c>
      <c r="AJ129" s="2034"/>
      <c r="AK129" s="2035"/>
      <c r="AL129" s="2035"/>
      <c r="AM129" s="2035"/>
      <c r="AN129" s="2094"/>
      <c r="AO129" s="2034"/>
      <c r="AP129" s="2035"/>
      <c r="AQ129" s="2035"/>
      <c r="AR129" s="2035"/>
      <c r="AS129" s="2094"/>
      <c r="AV129" s="1950"/>
      <c r="AW129" s="1950"/>
    </row>
    <row r="130" spans="1:49" s="1987" customFormat="1" ht="23.25" thickBot="1">
      <c r="A130" s="2020"/>
      <c r="B130" s="2053">
        <v>43</v>
      </c>
      <c r="C130" s="2054" t="s">
        <v>2308</v>
      </c>
      <c r="D130" s="2055" t="s">
        <v>2238</v>
      </c>
      <c r="E130" s="2166"/>
      <c r="F130" s="2166"/>
      <c r="G130" s="2166"/>
      <c r="H130" s="2166"/>
      <c r="I130" s="2167"/>
      <c r="J130" s="2087"/>
      <c r="K130" s="2025"/>
      <c r="L130" s="2025"/>
      <c r="M130" s="2025"/>
      <c r="N130" s="2025"/>
      <c r="O130" s="2088"/>
      <c r="P130" s="2053">
        <v>43</v>
      </c>
      <c r="Q130" s="2054" t="s">
        <v>2308</v>
      </c>
      <c r="R130" s="2055" t="s">
        <v>2238</v>
      </c>
      <c r="S130" s="2168"/>
      <c r="T130" s="2169"/>
      <c r="U130" s="2169"/>
      <c r="V130" s="2169"/>
      <c r="W130" s="2170"/>
      <c r="X130" s="2168"/>
      <c r="Y130" s="2169"/>
      <c r="Z130" s="2169"/>
      <c r="AA130" s="2169"/>
      <c r="AB130" s="2170"/>
      <c r="AG130" s="2053">
        <v>43</v>
      </c>
      <c r="AH130" s="2054" t="s">
        <v>2308</v>
      </c>
      <c r="AI130" s="2055" t="s">
        <v>2238</v>
      </c>
      <c r="AJ130" s="2168"/>
      <c r="AK130" s="2169"/>
      <c r="AL130" s="2169"/>
      <c r="AM130" s="2169"/>
      <c r="AN130" s="2170"/>
      <c r="AO130" s="2168"/>
      <c r="AP130" s="2169"/>
      <c r="AQ130" s="2169"/>
      <c r="AR130" s="2169"/>
      <c r="AS130" s="2170"/>
      <c r="AV130" s="1950"/>
      <c r="AW130" s="1950"/>
    </row>
    <row r="131" spans="1:49" s="1987" customFormat="1" ht="11.25">
      <c r="A131" s="2020"/>
      <c r="E131" s="2171"/>
      <c r="F131" s="2171"/>
      <c r="G131" s="2171"/>
      <c r="H131" s="2171"/>
      <c r="I131" s="2172"/>
      <c r="J131" s="1990"/>
      <c r="K131" s="2066"/>
      <c r="L131" s="1990"/>
      <c r="M131" s="1990"/>
      <c r="N131" s="1990"/>
      <c r="O131" s="2067"/>
      <c r="X131" s="1950"/>
      <c r="Y131" s="1950"/>
    </row>
    <row r="132" spans="1:49" s="1987" customFormat="1" ht="11.25">
      <c r="A132" s="2020"/>
      <c r="G132" s="1950"/>
      <c r="H132" s="1950"/>
      <c r="X132" s="1950"/>
      <c r="Y132" s="1950"/>
    </row>
    <row r="133" spans="1:49" s="1987" customFormat="1" ht="11.25">
      <c r="A133" s="2020"/>
      <c r="G133" s="1950"/>
      <c r="H133" s="1950"/>
      <c r="X133" s="1950"/>
      <c r="Y133" s="1950"/>
    </row>
    <row r="134" spans="1:49" s="1987" customFormat="1" ht="11.25">
      <c r="A134" s="2020"/>
      <c r="G134" s="1950"/>
      <c r="H134" s="1950"/>
      <c r="X134" s="1950"/>
      <c r="Y134" s="1950"/>
    </row>
    <row r="135" spans="1:49" s="1987" customFormat="1" ht="11.25">
      <c r="A135" s="2020"/>
      <c r="G135" s="1950"/>
      <c r="H135" s="1950"/>
      <c r="X135" s="1950"/>
      <c r="Y135" s="1950"/>
    </row>
    <row r="136" spans="1:49" s="1987" customFormat="1" ht="11.25">
      <c r="A136" s="2020"/>
      <c r="G136" s="1950"/>
      <c r="H136" s="1950"/>
      <c r="X136" s="1950"/>
      <c r="Y136" s="1950"/>
    </row>
    <row r="137" spans="1:49" s="1987" customFormat="1" ht="11.25">
      <c r="A137" s="2020"/>
      <c r="G137" s="1950"/>
      <c r="H137" s="1950"/>
      <c r="X137" s="1950"/>
      <c r="Y137" s="1950"/>
    </row>
    <row r="138" spans="1:49" s="1987" customFormat="1" ht="11.25">
      <c r="A138" s="2020"/>
      <c r="G138" s="1950"/>
      <c r="H138" s="1950"/>
      <c r="X138" s="1950"/>
      <c r="Y138" s="1950"/>
    </row>
    <row r="139" spans="1:49" s="1987" customFormat="1" ht="11.25">
      <c r="A139" s="2020"/>
      <c r="G139" s="1950"/>
      <c r="H139" s="1950"/>
      <c r="X139" s="1950"/>
      <c r="Y139" s="1950"/>
    </row>
    <row r="140" spans="1:49" s="1987" customFormat="1" ht="11.25">
      <c r="A140" s="2020"/>
      <c r="G140" s="1950"/>
      <c r="H140" s="1950"/>
      <c r="X140" s="1950"/>
      <c r="Y140" s="1950"/>
    </row>
    <row r="141" spans="1:49" s="1987" customFormat="1" ht="11.25">
      <c r="A141" s="2020"/>
      <c r="G141" s="1950"/>
      <c r="H141" s="1950"/>
      <c r="X141" s="1950"/>
      <c r="Y141" s="1950"/>
    </row>
    <row r="142" spans="1:49" s="1987" customFormat="1" ht="11.25">
      <c r="A142" s="2020"/>
      <c r="G142" s="1950"/>
      <c r="H142" s="1950"/>
      <c r="X142" s="1950"/>
      <c r="Y142" s="1950"/>
    </row>
    <row r="143" spans="1:49" s="1987" customFormat="1" ht="11.25">
      <c r="A143" s="2020"/>
      <c r="E143" s="2173"/>
      <c r="G143" s="1950"/>
      <c r="H143" s="1950"/>
      <c r="X143" s="1950"/>
      <c r="Y143" s="1950"/>
    </row>
    <row r="144" spans="1:49" s="1987" customFormat="1">
      <c r="A144" s="2020"/>
      <c r="E144" s="2173"/>
      <c r="F144" s="1918"/>
      <c r="G144" s="1950"/>
      <c r="H144" s="1950"/>
      <c r="X144" s="1950"/>
      <c r="Y144" s="1950"/>
    </row>
    <row r="145" spans="1:25" s="1987" customFormat="1">
      <c r="A145" s="2020"/>
      <c r="E145" s="2173"/>
      <c r="F145" s="1918"/>
      <c r="G145" s="1950"/>
      <c r="H145" s="1950"/>
      <c r="X145" s="1950"/>
      <c r="Y145" s="1950"/>
    </row>
    <row r="146" spans="1:25" s="1987" customFormat="1" ht="11.25">
      <c r="E146" s="2173"/>
      <c r="G146" s="1950"/>
      <c r="H146" s="1950"/>
      <c r="X146" s="1950"/>
      <c r="Y146" s="1950"/>
    </row>
    <row r="147" spans="1:25" s="1987" customFormat="1" ht="11.25">
      <c r="E147" s="2173"/>
      <c r="G147" s="1950"/>
      <c r="H147" s="1950"/>
      <c r="X147" s="1950"/>
      <c r="Y147" s="1950"/>
    </row>
    <row r="148" spans="1:25" s="1987" customFormat="1">
      <c r="E148" s="2173"/>
      <c r="F148" s="1918"/>
      <c r="G148" s="1950"/>
      <c r="H148" s="1950"/>
      <c r="X148" s="1950"/>
      <c r="Y148" s="1950"/>
    </row>
    <row r="149" spans="1:25" s="1987" customFormat="1" ht="11.25">
      <c r="E149" s="2173"/>
      <c r="G149" s="1950"/>
      <c r="H149" s="1950"/>
      <c r="X149" s="1950"/>
      <c r="Y149" s="1950"/>
    </row>
    <row r="150" spans="1:25" s="1987" customFormat="1" ht="11.25">
      <c r="E150" s="2173"/>
      <c r="G150" s="1950"/>
      <c r="H150" s="1950"/>
      <c r="X150" s="1950"/>
      <c r="Y150" s="1950"/>
    </row>
    <row r="151" spans="1:25" s="1987" customFormat="1" ht="11.25">
      <c r="E151" s="2173"/>
      <c r="G151" s="1950"/>
      <c r="H151" s="1950"/>
      <c r="X151" s="1950"/>
      <c r="Y151" s="1950"/>
    </row>
    <row r="152" spans="1:25" s="1987" customFormat="1" ht="11.25">
      <c r="E152" s="2173"/>
      <c r="G152" s="1950"/>
      <c r="H152" s="1950"/>
      <c r="X152" s="1950"/>
      <c r="Y152" s="1950"/>
    </row>
    <row r="153" spans="1:25" s="1987" customFormat="1" ht="11.25">
      <c r="E153" s="2173"/>
      <c r="G153" s="1950"/>
      <c r="H153" s="1950"/>
      <c r="X153" s="1950"/>
      <c r="Y153" s="1950"/>
    </row>
    <row r="154" spans="1:25" s="1987" customFormat="1" ht="11.25">
      <c r="E154" s="2173"/>
      <c r="G154" s="1950"/>
      <c r="H154" s="1950"/>
      <c r="X154" s="1950"/>
      <c r="Y154" s="1950"/>
    </row>
    <row r="155" spans="1:25" s="1987" customFormat="1" ht="11.25">
      <c r="E155" s="2173"/>
      <c r="G155" s="1950"/>
      <c r="H155" s="1950"/>
      <c r="X155" s="1950"/>
      <c r="Y155" s="1950"/>
    </row>
    <row r="156" spans="1:25" s="1987" customFormat="1">
      <c r="E156" s="2173"/>
      <c r="F156" s="1918"/>
      <c r="G156" s="1950"/>
      <c r="H156" s="1950"/>
      <c r="X156" s="1950"/>
      <c r="Y156" s="1950"/>
    </row>
    <row r="157" spans="1:25" s="1987" customFormat="1" ht="12.75">
      <c r="B157"/>
      <c r="C157"/>
      <c r="D157"/>
      <c r="E157" s="2173"/>
      <c r="G157"/>
      <c r="H157"/>
      <c r="I157"/>
      <c r="J157"/>
      <c r="K157"/>
      <c r="L157"/>
      <c r="M157"/>
      <c r="N157"/>
      <c r="O157"/>
      <c r="P157"/>
      <c r="Q157"/>
      <c r="R157"/>
      <c r="S157"/>
      <c r="T157"/>
      <c r="U157"/>
      <c r="V157"/>
      <c r="W157"/>
      <c r="X157"/>
      <c r="Y157"/>
    </row>
    <row r="158" spans="1:25" s="1987" customFormat="1" ht="12.75">
      <c r="B158"/>
      <c r="C158"/>
      <c r="D158"/>
      <c r="E158" s="2173"/>
      <c r="F158"/>
      <c r="G158"/>
      <c r="H158"/>
      <c r="I158"/>
      <c r="J158"/>
      <c r="K158"/>
      <c r="L158"/>
      <c r="M158"/>
      <c r="N158"/>
      <c r="O158"/>
      <c r="P158"/>
      <c r="Q158"/>
      <c r="R158"/>
      <c r="S158"/>
      <c r="T158"/>
      <c r="U158"/>
      <c r="V158"/>
      <c r="W158"/>
      <c r="X158"/>
      <c r="Y158"/>
    </row>
    <row r="159" spans="1:25" s="1987" customFormat="1" ht="12.75">
      <c r="B159"/>
      <c r="C159"/>
      <c r="D159"/>
      <c r="E159" s="2173"/>
      <c r="F159"/>
      <c r="G159"/>
      <c r="H159"/>
      <c r="I159"/>
      <c r="J159"/>
      <c r="K159"/>
      <c r="L159"/>
      <c r="M159"/>
      <c r="N159"/>
      <c r="O159"/>
      <c r="P159"/>
      <c r="Q159"/>
      <c r="R159"/>
      <c r="S159"/>
      <c r="T159"/>
      <c r="U159"/>
      <c r="V159"/>
      <c r="W159"/>
      <c r="X159"/>
      <c r="Y159"/>
    </row>
    <row r="160" spans="1:25" s="1987" customFormat="1" ht="12.75">
      <c r="B160"/>
      <c r="C160"/>
      <c r="D160"/>
      <c r="E160" s="2173"/>
      <c r="G160"/>
      <c r="H160"/>
      <c r="I160"/>
      <c r="J160"/>
      <c r="K160"/>
      <c r="L160"/>
      <c r="M160"/>
      <c r="N160"/>
      <c r="O160"/>
      <c r="P160"/>
      <c r="Q160"/>
      <c r="R160"/>
      <c r="S160"/>
      <c r="T160"/>
      <c r="U160"/>
      <c r="V160"/>
      <c r="W160"/>
      <c r="X160"/>
      <c r="Y160"/>
    </row>
    <row r="161" spans="1:25" s="1987" customFormat="1" ht="12.75">
      <c r="B161"/>
      <c r="C161"/>
      <c r="D161"/>
      <c r="E161" s="2173"/>
      <c r="G161" s="1950"/>
      <c r="H161" s="1950"/>
      <c r="X161" s="1950"/>
      <c r="Y161" s="1950"/>
    </row>
    <row r="162" spans="1:25" s="1987" customFormat="1" ht="12.75">
      <c r="B162"/>
      <c r="C162"/>
      <c r="D162"/>
      <c r="E162" s="2173"/>
      <c r="G162" s="1950"/>
      <c r="H162" s="1950"/>
      <c r="X162" s="1950"/>
      <c r="Y162" s="1950"/>
    </row>
    <row r="163" spans="1:25" s="1987" customFormat="1" ht="12.75">
      <c r="B163"/>
      <c r="C163"/>
      <c r="D163"/>
      <c r="E163" s="2173"/>
      <c r="F163"/>
      <c r="G163" s="1950"/>
      <c r="H163" s="1950"/>
      <c r="X163" s="1950"/>
      <c r="Y163" s="1950"/>
    </row>
    <row r="164" spans="1:25" s="1987" customFormat="1" ht="12.75">
      <c r="B164"/>
      <c r="C164"/>
      <c r="D164"/>
      <c r="E164" s="2173"/>
      <c r="F164"/>
      <c r="G164" s="1950"/>
      <c r="H164" s="1950"/>
      <c r="X164" s="1950"/>
      <c r="Y164" s="1950"/>
    </row>
    <row r="165" spans="1:25" s="1987" customFormat="1" ht="12.75">
      <c r="B165"/>
      <c r="C165"/>
      <c r="D165"/>
      <c r="E165" s="2173"/>
      <c r="F165"/>
      <c r="G165" s="1950"/>
      <c r="H165" s="1950"/>
      <c r="X165" s="1950"/>
      <c r="Y165" s="1950"/>
    </row>
    <row r="166" spans="1:25" ht="12.75">
      <c r="A166" s="1987"/>
      <c r="B166"/>
      <c r="C166"/>
      <c r="D166"/>
      <c r="E166" s="2173"/>
      <c r="F166"/>
    </row>
    <row r="167" spans="1:25" ht="12.75">
      <c r="A167" s="1987"/>
      <c r="B167"/>
      <c r="C167"/>
      <c r="D167"/>
      <c r="E167" s="2173"/>
      <c r="F167"/>
    </row>
    <row r="168" spans="1:25" ht="12.75">
      <c r="A168" s="1987"/>
      <c r="B168"/>
      <c r="C168"/>
      <c r="D168"/>
      <c r="E168" s="2173"/>
      <c r="F168"/>
    </row>
    <row r="169" spans="1:25" ht="12.75">
      <c r="A169" s="1987"/>
      <c r="B169"/>
      <c r="C169"/>
      <c r="D169"/>
      <c r="E169" s="2173"/>
      <c r="F169"/>
    </row>
    <row r="170" spans="1:25" ht="12.75">
      <c r="A170" s="1987"/>
      <c r="B170"/>
      <c r="C170"/>
      <c r="D170"/>
      <c r="E170" s="2173"/>
      <c r="F170"/>
    </row>
    <row r="171" spans="1:25" ht="12.75">
      <c r="A171" s="1987"/>
      <c r="B171"/>
      <c r="C171"/>
      <c r="D171"/>
      <c r="E171" s="2173"/>
      <c r="F171"/>
    </row>
    <row r="172" spans="1:25" ht="12.75">
      <c r="A172" s="1987"/>
      <c r="B172"/>
      <c r="C172"/>
      <c r="D172"/>
      <c r="E172" s="2173"/>
      <c r="F172"/>
    </row>
    <row r="173" spans="1:25" ht="12.75">
      <c r="A173" s="1987"/>
      <c r="B173"/>
      <c r="C173"/>
      <c r="D173"/>
      <c r="E173" s="2173"/>
      <c r="F173"/>
    </row>
    <row r="174" spans="1:25" ht="12.75">
      <c r="A174" s="1987"/>
      <c r="B174"/>
      <c r="C174"/>
      <c r="D174"/>
      <c r="E174" s="2173"/>
      <c r="F174"/>
    </row>
    <row r="175" spans="1:25" ht="12.75">
      <c r="A175" s="1987"/>
      <c r="B175"/>
      <c r="C175"/>
      <c r="D175"/>
      <c r="E175" s="2173"/>
      <c r="F175"/>
    </row>
    <row r="176" spans="1:25" ht="12.75">
      <c r="A176" s="1987"/>
      <c r="B176"/>
      <c r="C176"/>
      <c r="D176"/>
      <c r="E176" s="2173"/>
      <c r="F176"/>
    </row>
    <row r="177" spans="1:5" ht="12.75">
      <c r="A177" s="1987"/>
      <c r="B177"/>
      <c r="C177"/>
      <c r="D177"/>
      <c r="E177" s="2173"/>
    </row>
    <row r="178" spans="1:5" ht="12.75">
      <c r="A178" s="1987"/>
      <c r="B178"/>
      <c r="C178"/>
      <c r="D178"/>
      <c r="E178" s="2173"/>
    </row>
    <row r="179" spans="1:5" ht="12.75">
      <c r="A179" s="1987"/>
      <c r="B179"/>
      <c r="C179"/>
      <c r="D179"/>
      <c r="E179" s="2173"/>
    </row>
    <row r="180" spans="1:5" ht="12.75">
      <c r="A180" s="1987"/>
      <c r="B180"/>
      <c r="C180"/>
      <c r="D180"/>
      <c r="E180" s="2173"/>
    </row>
    <row r="181" spans="1:5" ht="12.75">
      <c r="A181"/>
      <c r="B181"/>
      <c r="C181"/>
      <c r="D181"/>
      <c r="E181" s="2173"/>
    </row>
    <row r="182" spans="1:5" ht="12.75">
      <c r="A182"/>
      <c r="B182"/>
      <c r="C182"/>
      <c r="D182"/>
      <c r="E182" s="2173"/>
    </row>
    <row r="183" spans="1:5" ht="12.75">
      <c r="A183"/>
      <c r="B183"/>
      <c r="C183"/>
      <c r="D183"/>
      <c r="E183" s="2173"/>
    </row>
    <row r="184" spans="1:5" ht="12.75">
      <c r="A184"/>
      <c r="B184"/>
      <c r="C184"/>
      <c r="D184"/>
      <c r="E184" s="2173"/>
    </row>
    <row r="185" spans="1:5" ht="12.75">
      <c r="A185"/>
      <c r="B185"/>
      <c r="C185"/>
      <c r="D185"/>
      <c r="E185" s="2173"/>
    </row>
    <row r="186" spans="1:5" ht="12.75">
      <c r="A186"/>
      <c r="B186"/>
      <c r="C186"/>
      <c r="D186"/>
      <c r="E186" s="2173"/>
    </row>
    <row r="187" spans="1:5" ht="12.75">
      <c r="A187"/>
      <c r="B187"/>
      <c r="C187"/>
      <c r="D187"/>
      <c r="E187" s="2173"/>
    </row>
    <row r="188" spans="1:5" ht="12.75">
      <c r="A188"/>
      <c r="B188"/>
      <c r="C188"/>
      <c r="D188"/>
      <c r="E188" s="2173"/>
    </row>
    <row r="189" spans="1:5" ht="12.75">
      <c r="A189"/>
      <c r="B189"/>
      <c r="C189"/>
      <c r="D189"/>
      <c r="E189" s="2173"/>
    </row>
    <row r="190" spans="1:5" ht="12.75">
      <c r="A190"/>
      <c r="B190"/>
      <c r="C190"/>
      <c r="D190"/>
      <c r="E190" s="2173"/>
    </row>
    <row r="191" spans="1:5" ht="12.75">
      <c r="A191"/>
      <c r="B191"/>
      <c r="C191"/>
      <c r="D191"/>
      <c r="E191" s="2173"/>
    </row>
    <row r="192" spans="1:5" ht="12.75">
      <c r="A192"/>
      <c r="B192"/>
      <c r="C192"/>
      <c r="D192"/>
      <c r="E192" s="2173"/>
    </row>
    <row r="193" spans="5:5">
      <c r="E193" s="2173"/>
    </row>
    <row r="194" spans="5:5">
      <c r="E194" s="2173"/>
    </row>
    <row r="195" spans="5:5">
      <c r="E195" s="2173"/>
    </row>
    <row r="196" spans="5:5">
      <c r="E196" s="2173"/>
    </row>
    <row r="197" spans="5:5">
      <c r="E197" s="2173"/>
    </row>
    <row r="198" spans="5:5">
      <c r="E198" s="2173"/>
    </row>
    <row r="199" spans="5:5">
      <c r="E199" s="2173"/>
    </row>
    <row r="200" spans="5:5">
      <c r="E200" s="2173"/>
    </row>
    <row r="201" spans="5:5">
      <c r="E201" s="2173"/>
    </row>
    <row r="202" spans="5:5">
      <c r="E202" s="2173"/>
    </row>
    <row r="203" spans="5:5">
      <c r="E203" s="2173"/>
    </row>
    <row r="204" spans="5:5">
      <c r="E204" s="2173"/>
    </row>
    <row r="205" spans="5:5">
      <c r="E205" s="2173"/>
    </row>
    <row r="206" spans="5:5">
      <c r="E206" s="2173"/>
    </row>
    <row r="207" spans="5:5">
      <c r="E207" s="2173"/>
    </row>
    <row r="208" spans="5:5">
      <c r="E208" s="2173"/>
    </row>
    <row r="209" spans="5:5">
      <c r="E209" s="2173"/>
    </row>
    <row r="210" spans="5:5">
      <c r="E210" s="2173"/>
    </row>
    <row r="211" spans="5:5">
      <c r="E211" s="2173"/>
    </row>
    <row r="212" spans="5:5">
      <c r="E212" s="2173"/>
    </row>
    <row r="213" spans="5:5">
      <c r="E213" s="2173"/>
    </row>
    <row r="214" spans="5:5">
      <c r="E214" s="2173"/>
    </row>
    <row r="215" spans="5:5">
      <c r="E215" s="2173"/>
    </row>
    <row r="216" spans="5:5">
      <c r="E216" s="2173"/>
    </row>
    <row r="217" spans="5:5">
      <c r="E217" s="2173"/>
    </row>
    <row r="218" spans="5:5">
      <c r="E218" s="2173"/>
    </row>
    <row r="219" spans="5:5">
      <c r="E219" s="2173"/>
    </row>
    <row r="220" spans="5:5">
      <c r="E220" s="2173"/>
    </row>
    <row r="221" spans="5:5">
      <c r="E221" s="2173"/>
    </row>
    <row r="222" spans="5:5">
      <c r="E222" s="2173"/>
    </row>
  </sheetData>
  <mergeCells count="258">
    <mergeCell ref="B1:AB1"/>
    <mergeCell ref="B2:AB2"/>
    <mergeCell ref="B3:AB3"/>
    <mergeCell ref="B20:B22"/>
    <mergeCell ref="C20:C22"/>
    <mergeCell ref="G20:G22"/>
    <mergeCell ref="H20:N20"/>
    <mergeCell ref="P20:P22"/>
    <mergeCell ref="R20:X20"/>
    <mergeCell ref="Y20:AE20"/>
    <mergeCell ref="AP20:AV20"/>
    <mergeCell ref="T21:T22"/>
    <mergeCell ref="U21:U22"/>
    <mergeCell ref="V21:V22"/>
    <mergeCell ref="W21:W22"/>
    <mergeCell ref="X21:X22"/>
    <mergeCell ref="AA21:AA22"/>
    <mergeCell ref="AB21:AB22"/>
    <mergeCell ref="AV21:AV22"/>
    <mergeCell ref="AN21:AN22"/>
    <mergeCell ref="AO21:AO22"/>
    <mergeCell ref="AR21:AR22"/>
    <mergeCell ref="AS21:AS22"/>
    <mergeCell ref="AT21:AT22"/>
    <mergeCell ref="AU21:AU22"/>
    <mergeCell ref="AC21:AC22"/>
    <mergeCell ref="AD21:AD22"/>
    <mergeCell ref="AE21:AE22"/>
    <mergeCell ref="AK21:AK22"/>
    <mergeCell ref="AL21:AL22"/>
    <mergeCell ref="AM21:AM22"/>
    <mergeCell ref="AG20:AG22"/>
    <mergeCell ref="AI20:AO20"/>
    <mergeCell ref="B39:B42"/>
    <mergeCell ref="C39:C42"/>
    <mergeCell ref="D39:D40"/>
    <mergeCell ref="E39:E42"/>
    <mergeCell ref="F39:F42"/>
    <mergeCell ref="G39:G42"/>
    <mergeCell ref="P39:P42"/>
    <mergeCell ref="AH23:AH26"/>
    <mergeCell ref="D25:D26"/>
    <mergeCell ref="B27:B30"/>
    <mergeCell ref="C27:C30"/>
    <mergeCell ref="D27:D28"/>
    <mergeCell ref="E27:E30"/>
    <mergeCell ref="F27:F30"/>
    <mergeCell ref="G27:G30"/>
    <mergeCell ref="P27:P30"/>
    <mergeCell ref="Q27:Q30"/>
    <mergeCell ref="AG27:AG30"/>
    <mergeCell ref="AH27:AH30"/>
    <mergeCell ref="D29:D30"/>
    <mergeCell ref="B23:B26"/>
    <mergeCell ref="C23:C26"/>
    <mergeCell ref="D23:D24"/>
    <mergeCell ref="E23:E26"/>
    <mergeCell ref="B35:B38"/>
    <mergeCell ref="C35:C38"/>
    <mergeCell ref="D35:D36"/>
    <mergeCell ref="E35:E38"/>
    <mergeCell ref="F35:F38"/>
    <mergeCell ref="G35:G38"/>
    <mergeCell ref="B31:B34"/>
    <mergeCell ref="C31:C34"/>
    <mergeCell ref="D31:D32"/>
    <mergeCell ref="E31:E34"/>
    <mergeCell ref="F31:F34"/>
    <mergeCell ref="G31:G34"/>
    <mergeCell ref="F23:F26"/>
    <mergeCell ref="G23:G26"/>
    <mergeCell ref="P23:P26"/>
    <mergeCell ref="Q23:Q26"/>
    <mergeCell ref="AG23:AG26"/>
    <mergeCell ref="Q39:Q42"/>
    <mergeCell ref="AG39:AG42"/>
    <mergeCell ref="AH39:AH42"/>
    <mergeCell ref="D41:D42"/>
    <mergeCell ref="P35:P38"/>
    <mergeCell ref="Q35:Q38"/>
    <mergeCell ref="AG35:AG38"/>
    <mergeCell ref="AH35:AH38"/>
    <mergeCell ref="D37:D38"/>
    <mergeCell ref="Q31:Q34"/>
    <mergeCell ref="AG31:AG34"/>
    <mergeCell ref="AH31:AH34"/>
    <mergeCell ref="D33:D34"/>
    <mergeCell ref="P31:P34"/>
    <mergeCell ref="B47:B50"/>
    <mergeCell ref="C47:C50"/>
    <mergeCell ref="D47:D48"/>
    <mergeCell ref="E47:E50"/>
    <mergeCell ref="F47:F50"/>
    <mergeCell ref="B43:B46"/>
    <mergeCell ref="C43:C46"/>
    <mergeCell ref="D43:D44"/>
    <mergeCell ref="E43:E46"/>
    <mergeCell ref="F43:F46"/>
    <mergeCell ref="G47:G50"/>
    <mergeCell ref="P47:P50"/>
    <mergeCell ref="Q47:Q50"/>
    <mergeCell ref="AG47:AG50"/>
    <mergeCell ref="AH47:AH50"/>
    <mergeCell ref="D49:D50"/>
    <mergeCell ref="P43:P46"/>
    <mergeCell ref="Q43:Q46"/>
    <mergeCell ref="AG43:AG46"/>
    <mergeCell ref="AH43:AH46"/>
    <mergeCell ref="D45:D46"/>
    <mergeCell ref="G43:G46"/>
    <mergeCell ref="B55:B58"/>
    <mergeCell ref="C55:C58"/>
    <mergeCell ref="D55:D56"/>
    <mergeCell ref="E55:E58"/>
    <mergeCell ref="F55:F58"/>
    <mergeCell ref="B51:B54"/>
    <mergeCell ref="C51:C54"/>
    <mergeCell ref="D51:D52"/>
    <mergeCell ref="E51:E54"/>
    <mergeCell ref="F51:F54"/>
    <mergeCell ref="G55:G58"/>
    <mergeCell ref="P55:P58"/>
    <mergeCell ref="Q55:Q58"/>
    <mergeCell ref="AG55:AG58"/>
    <mergeCell ref="AH55:AH58"/>
    <mergeCell ref="D57:D58"/>
    <mergeCell ref="P51:P54"/>
    <mergeCell ref="Q51:Q54"/>
    <mergeCell ref="AG51:AG54"/>
    <mergeCell ref="AH51:AH54"/>
    <mergeCell ref="D53:D54"/>
    <mergeCell ref="G51:G54"/>
    <mergeCell ref="B63:B66"/>
    <mergeCell ref="C63:C66"/>
    <mergeCell ref="D63:D64"/>
    <mergeCell ref="E63:E66"/>
    <mergeCell ref="F63:F66"/>
    <mergeCell ref="B59:B62"/>
    <mergeCell ref="C59:C62"/>
    <mergeCell ref="D59:D60"/>
    <mergeCell ref="E59:E62"/>
    <mergeCell ref="F59:F62"/>
    <mergeCell ref="G63:G66"/>
    <mergeCell ref="P63:P66"/>
    <mergeCell ref="Q63:Q66"/>
    <mergeCell ref="AG63:AG66"/>
    <mergeCell ref="AH63:AH66"/>
    <mergeCell ref="D65:D66"/>
    <mergeCell ref="P59:P62"/>
    <mergeCell ref="Q59:Q62"/>
    <mergeCell ref="AG59:AG62"/>
    <mergeCell ref="AH59:AH62"/>
    <mergeCell ref="D61:D62"/>
    <mergeCell ref="G59:G62"/>
    <mergeCell ref="B71:B74"/>
    <mergeCell ref="C71:C74"/>
    <mergeCell ref="D71:D72"/>
    <mergeCell ref="E71:E74"/>
    <mergeCell ref="F71:F74"/>
    <mergeCell ref="B67:B70"/>
    <mergeCell ref="C67:C70"/>
    <mergeCell ref="D67:D68"/>
    <mergeCell ref="E67:E70"/>
    <mergeCell ref="F67:F70"/>
    <mergeCell ref="G71:G74"/>
    <mergeCell ref="P71:P74"/>
    <mergeCell ref="Q71:Q74"/>
    <mergeCell ref="AG71:AG74"/>
    <mergeCell ref="AH71:AH74"/>
    <mergeCell ref="D73:D74"/>
    <mergeCell ref="P67:P70"/>
    <mergeCell ref="Q67:Q70"/>
    <mergeCell ref="AG67:AG70"/>
    <mergeCell ref="AH67:AH70"/>
    <mergeCell ref="D69:D70"/>
    <mergeCell ref="G67:G70"/>
    <mergeCell ref="B79:B82"/>
    <mergeCell ref="C79:C82"/>
    <mergeCell ref="D79:D80"/>
    <mergeCell ref="E79:E82"/>
    <mergeCell ref="F79:F82"/>
    <mergeCell ref="B75:B78"/>
    <mergeCell ref="C75:C78"/>
    <mergeCell ref="D75:D76"/>
    <mergeCell ref="E75:E78"/>
    <mergeCell ref="F75:F78"/>
    <mergeCell ref="G79:G82"/>
    <mergeCell ref="P79:P82"/>
    <mergeCell ref="Q79:Q82"/>
    <mergeCell ref="AG79:AG82"/>
    <mergeCell ref="AH79:AH82"/>
    <mergeCell ref="D81:D82"/>
    <mergeCell ref="P75:P78"/>
    <mergeCell ref="Q75:Q78"/>
    <mergeCell ref="AG75:AG78"/>
    <mergeCell ref="AH75:AH78"/>
    <mergeCell ref="D77:D78"/>
    <mergeCell ref="G75:G78"/>
    <mergeCell ref="B87:B90"/>
    <mergeCell ref="C87:C90"/>
    <mergeCell ref="D87:D88"/>
    <mergeCell ref="E87:E90"/>
    <mergeCell ref="F87:F90"/>
    <mergeCell ref="B83:B86"/>
    <mergeCell ref="C83:C86"/>
    <mergeCell ref="D83:D84"/>
    <mergeCell ref="E83:E86"/>
    <mergeCell ref="F83:F86"/>
    <mergeCell ref="G87:G90"/>
    <mergeCell ref="P87:P90"/>
    <mergeCell ref="Q87:Q90"/>
    <mergeCell ref="AG87:AG90"/>
    <mergeCell ref="AH87:AH90"/>
    <mergeCell ref="D89:D90"/>
    <mergeCell ref="P83:P86"/>
    <mergeCell ref="Q83:Q86"/>
    <mergeCell ref="AG83:AG86"/>
    <mergeCell ref="AH83:AH86"/>
    <mergeCell ref="D85:D86"/>
    <mergeCell ref="G83:G86"/>
    <mergeCell ref="AG95:AG98"/>
    <mergeCell ref="AH95:AH98"/>
    <mergeCell ref="D97:D98"/>
    <mergeCell ref="P91:P94"/>
    <mergeCell ref="Q91:Q94"/>
    <mergeCell ref="AG91:AG94"/>
    <mergeCell ref="AH91:AH94"/>
    <mergeCell ref="D93:D94"/>
    <mergeCell ref="B95:B98"/>
    <mergeCell ref="C95:C98"/>
    <mergeCell ref="D95:D96"/>
    <mergeCell ref="E95:E98"/>
    <mergeCell ref="F95:F98"/>
    <mergeCell ref="B91:B94"/>
    <mergeCell ref="C91:C94"/>
    <mergeCell ref="D91:D92"/>
    <mergeCell ref="E91:E94"/>
    <mergeCell ref="F91:F94"/>
    <mergeCell ref="G91:G94"/>
    <mergeCell ref="B99:B102"/>
    <mergeCell ref="C99:C102"/>
    <mergeCell ref="D99:D100"/>
    <mergeCell ref="E99:E102"/>
    <mergeCell ref="F99:F102"/>
    <mergeCell ref="G99:G102"/>
    <mergeCell ref="G95:G98"/>
    <mergeCell ref="P95:P98"/>
    <mergeCell ref="Q95:Q98"/>
    <mergeCell ref="AJ109:AM109"/>
    <mergeCell ref="AO109:AR109"/>
    <mergeCell ref="P99:P102"/>
    <mergeCell ref="Q99:Q102"/>
    <mergeCell ref="AG99:AG102"/>
    <mergeCell ref="AH99:AH102"/>
    <mergeCell ref="D101:D102"/>
    <mergeCell ref="K109:N109"/>
    <mergeCell ref="S109:V109"/>
    <mergeCell ref="X109:AA109"/>
  </mergeCells>
  <pageMargins left="0.17" right="0.17" top="0.35" bottom="0.98425196850393704" header="0.51181102362204722" footer="0.51181102362204722"/>
  <pageSetup paperSize="8" scale="35" fitToHeight="2" orientation="landscape" r:id="rId1"/>
  <headerFooter alignWithMargins="0"/>
</worksheet>
</file>

<file path=xl/worksheets/sheet81.xml><?xml version="1.0" encoding="utf-8"?>
<worksheet xmlns="http://schemas.openxmlformats.org/spreadsheetml/2006/main" xmlns:r="http://schemas.openxmlformats.org/officeDocument/2006/relationships">
  <sheetPr>
    <tabColor theme="2" tint="-0.249977111117893"/>
    <pageSetUpPr fitToPage="1"/>
  </sheetPr>
  <dimension ref="A1:BM218"/>
  <sheetViews>
    <sheetView topLeftCell="R85" zoomScale="80" zoomScaleNormal="80" workbookViewId="0">
      <selection activeCell="A199" sqref="A199"/>
    </sheetView>
  </sheetViews>
  <sheetFormatPr defaultRowHeight="12"/>
  <cols>
    <col min="1" max="1" width="3.625" style="1918" customWidth="1"/>
    <col min="2" max="2" width="5.75" style="1918" customWidth="1"/>
    <col min="3" max="3" width="39" style="1918" customWidth="1"/>
    <col min="4" max="4" width="17.875" style="1918" customWidth="1"/>
    <col min="5" max="5" width="14.5" style="1918" customWidth="1"/>
    <col min="6" max="6" width="11.75" style="1918" customWidth="1"/>
    <col min="7" max="8" width="13.5" style="1927" customWidth="1"/>
    <col min="9" max="9" width="17.25" style="1918" customWidth="1"/>
    <col min="10" max="10" width="4.625" style="1918" bestFit="1" customWidth="1"/>
    <col min="11" max="11" width="4.625" style="1918" customWidth="1"/>
    <col min="12" max="14" width="4.625" style="1918" bestFit="1" customWidth="1"/>
    <col min="15" max="15" width="4.625" style="1918" customWidth="1"/>
    <col min="16" max="16" width="10.75" style="1918" customWidth="1"/>
    <col min="17" max="17" width="26.125" style="1918" customWidth="1"/>
    <col min="18" max="18" width="14.125" style="1918" customWidth="1"/>
    <col min="19" max="19" width="21.75" style="1918" customWidth="1"/>
    <col min="20" max="21" width="4.625" style="1918" customWidth="1"/>
    <col min="22" max="22" width="14.25" style="1918" customWidth="1"/>
    <col min="23" max="23" width="8.125" style="1918" customWidth="1"/>
    <col min="24" max="24" width="5.625" style="1927" customWidth="1"/>
    <col min="25" max="25" width="7.375" style="1927" customWidth="1"/>
    <col min="26" max="26" width="18.875" style="1918" customWidth="1"/>
    <col min="27" max="27" width="8.25" style="1918" customWidth="1"/>
    <col min="28" max="28" width="7.375" style="1918" customWidth="1"/>
    <col min="29" max="29" width="15.5" style="1918" customWidth="1"/>
    <col min="30" max="30" width="5.125" style="1918" customWidth="1"/>
    <col min="31" max="33" width="9" style="1918"/>
    <col min="34" max="34" width="29.75" style="1918" customWidth="1"/>
    <col min="35" max="35" width="10" style="1918" customWidth="1"/>
    <col min="36" max="41" width="9" style="1918"/>
    <col min="42" max="42" width="10.125" style="1918" customWidth="1"/>
    <col min="43" max="61" width="9" style="1918"/>
    <col min="62" max="62" width="30.875" style="1918" customWidth="1"/>
    <col min="63" max="63" width="24.375" style="1918" customWidth="1"/>
    <col min="64" max="64" width="19" style="1918" customWidth="1"/>
    <col min="65" max="16384" width="9" style="1918"/>
  </cols>
  <sheetData>
    <row r="1" spans="2:29" ht="30" customHeight="1">
      <c r="B1" s="2665" t="s">
        <v>2209</v>
      </c>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7"/>
      <c r="AC1"/>
    </row>
    <row r="2" spans="2:29" ht="30" customHeight="1">
      <c r="B2" s="2668" t="s">
        <v>1792</v>
      </c>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70"/>
      <c r="AC2"/>
    </row>
    <row r="3" spans="2:29" ht="30" customHeight="1" thickBot="1">
      <c r="B3" s="2671" t="s">
        <v>1283</v>
      </c>
      <c r="C3" s="2672"/>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3"/>
      <c r="AC3"/>
    </row>
    <row r="4" spans="2:29" s="2135" customFormat="1" ht="24.75" customHeight="1">
      <c r="B4" s="2134" t="s">
        <v>2335</v>
      </c>
    </row>
    <row r="5" spans="2:29" s="2135" customFormat="1" ht="43.5" customHeight="1">
      <c r="B5" s="2134"/>
    </row>
    <row r="6" spans="2:29" s="2135" customFormat="1" ht="24" customHeight="1">
      <c r="B6" s="2136" t="s">
        <v>1768</v>
      </c>
      <c r="C6" s="1918"/>
      <c r="D6" s="2137"/>
      <c r="E6" s="2138"/>
      <c r="F6" s="1924"/>
      <c r="G6" s="1924"/>
      <c r="H6" s="1925"/>
      <c r="I6" s="1925"/>
      <c r="J6" s="1925"/>
      <c r="K6" s="1925"/>
      <c r="L6" s="1925"/>
      <c r="M6" s="2139"/>
      <c r="N6" s="2139"/>
      <c r="O6" s="2139"/>
      <c r="P6" s="2139"/>
      <c r="Q6" s="2139"/>
      <c r="R6" s="2139"/>
      <c r="S6" s="2139"/>
      <c r="T6" s="2139"/>
      <c r="U6" s="2139"/>
      <c r="V6" s="2139"/>
      <c r="W6" s="2139"/>
      <c r="X6" s="1925"/>
      <c r="Y6" s="2139"/>
      <c r="Z6" s="2139"/>
      <c r="AA6" s="2139"/>
      <c r="AB6" s="2139"/>
      <c r="AC6" s="2139"/>
    </row>
    <row r="7" spans="2:29" s="2135" customFormat="1" ht="75.75" customHeight="1">
      <c r="B7" s="2138"/>
      <c r="C7" s="2137"/>
      <c r="D7" s="2138"/>
      <c r="E7" s="1924"/>
      <c r="F7" s="1925"/>
      <c r="G7" s="1925"/>
      <c r="H7" s="1925"/>
      <c r="I7" s="1925"/>
      <c r="J7" s="1925"/>
      <c r="K7" s="1925"/>
      <c r="L7" s="2139"/>
      <c r="M7" s="2139"/>
      <c r="N7" s="2139"/>
      <c r="O7" s="2139"/>
      <c r="P7" s="2139"/>
      <c r="Q7" s="2139"/>
      <c r="R7" s="2139"/>
      <c r="S7" s="2139"/>
      <c r="T7" s="2139"/>
      <c r="U7" s="2139"/>
      <c r="V7" s="2139"/>
      <c r="W7" s="1925"/>
      <c r="X7" s="1925"/>
      <c r="Y7" s="2139"/>
      <c r="Z7" s="2139"/>
      <c r="AA7" s="2139"/>
      <c r="AB7" s="2139"/>
      <c r="AC7" s="1918"/>
    </row>
    <row r="8" spans="2:29" s="2135" customFormat="1" ht="24" customHeight="1">
      <c r="B8" s="2136" t="s">
        <v>1720</v>
      </c>
      <c r="C8" s="2136"/>
      <c r="D8" s="2136"/>
      <c r="E8" s="2136" t="s">
        <v>1721</v>
      </c>
      <c r="F8" s="2136"/>
      <c r="G8" s="2136"/>
      <c r="H8" s="2136" t="s">
        <v>1722</v>
      </c>
      <c r="I8" s="2136"/>
      <c r="J8" s="2136"/>
      <c r="K8" s="2136" t="s">
        <v>2211</v>
      </c>
      <c r="L8" s="2136"/>
      <c r="M8" s="2136"/>
      <c r="N8" s="2136"/>
      <c r="O8" s="2136"/>
      <c r="P8" s="2136"/>
      <c r="Q8" s="1918"/>
      <c r="R8" s="2136"/>
      <c r="S8" s="2136"/>
      <c r="T8" s="2136"/>
      <c r="U8" s="2136"/>
      <c r="V8" s="2136"/>
      <c r="W8" s="2139"/>
      <c r="X8" s="2139"/>
      <c r="Y8" s="1927"/>
      <c r="Z8" s="1918"/>
      <c r="AA8" s="1918"/>
      <c r="AB8" s="1918"/>
      <c r="AC8" s="1918"/>
    </row>
    <row r="9" spans="2:29" s="2135" customFormat="1" ht="18.75" customHeight="1">
      <c r="B9" s="2138"/>
      <c r="C9" s="2137"/>
      <c r="D9" s="2138"/>
      <c r="E9" s="1925"/>
      <c r="F9" s="1925"/>
      <c r="G9" s="1927"/>
      <c r="H9" s="2138"/>
      <c r="I9" s="2137"/>
      <c r="J9" s="1918"/>
      <c r="K9" s="1925"/>
      <c r="L9" s="2139"/>
      <c r="M9" s="2139"/>
      <c r="N9" s="2139"/>
      <c r="O9" s="2139"/>
      <c r="P9" s="2139"/>
      <c r="Q9" s="1918"/>
      <c r="R9" s="2139"/>
      <c r="S9" s="2139"/>
      <c r="T9" s="2139"/>
      <c r="U9" s="2139"/>
      <c r="V9" s="2139"/>
      <c r="W9" s="2139"/>
      <c r="X9" s="2139"/>
      <c r="Y9" s="1927"/>
      <c r="Z9" s="1918"/>
      <c r="AA9" s="1918"/>
      <c r="AB9" s="1918"/>
      <c r="AC9" s="1918"/>
    </row>
    <row r="10" spans="2:29" s="2135" customFormat="1" ht="12.75">
      <c r="B10" s="1928" t="s">
        <v>1700</v>
      </c>
      <c r="C10" s="1929" t="s">
        <v>1723</v>
      </c>
      <c r="D10" s="2138"/>
      <c r="E10" s="1930" t="s">
        <v>1724</v>
      </c>
      <c r="F10" s="1929" t="s">
        <v>2212</v>
      </c>
      <c r="G10" s="1927"/>
      <c r="H10" s="1931" t="s">
        <v>1710</v>
      </c>
      <c r="I10" s="1929" t="s">
        <v>1725</v>
      </c>
      <c r="J10" s="1918"/>
      <c r="K10" s="1925"/>
      <c r="L10" s="1928" t="s">
        <v>1700</v>
      </c>
      <c r="M10" s="1932" t="s">
        <v>1701</v>
      </c>
      <c r="N10" s="1932" t="s">
        <v>1702</v>
      </c>
      <c r="O10" s="1933" t="s">
        <v>1703</v>
      </c>
      <c r="P10" s="1931" t="s">
        <v>1726</v>
      </c>
      <c r="Q10" s="1918"/>
      <c r="R10" s="1934"/>
      <c r="S10" s="1934"/>
      <c r="T10" s="1934"/>
      <c r="U10" s="1934"/>
      <c r="V10" s="1934"/>
      <c r="W10" s="1918"/>
      <c r="X10" s="1927"/>
      <c r="Y10" s="1927"/>
      <c r="Z10" s="1918"/>
      <c r="AA10" s="1918"/>
      <c r="AB10" s="1918"/>
      <c r="AC10" s="1918"/>
    </row>
    <row r="11" spans="2:29" s="2135" customFormat="1" ht="16.5" customHeight="1">
      <c r="B11" s="1932" t="s">
        <v>1701</v>
      </c>
      <c r="C11" s="1929" t="s">
        <v>1727</v>
      </c>
      <c r="D11" s="2138"/>
      <c r="E11" s="1935" t="s">
        <v>1728</v>
      </c>
      <c r="F11" s="1929" t="s">
        <v>1729</v>
      </c>
      <c r="G11" s="1927"/>
      <c r="H11" s="1933" t="s">
        <v>1711</v>
      </c>
      <c r="I11" s="1929" t="s">
        <v>1730</v>
      </c>
      <c r="J11" s="1918"/>
      <c r="K11" s="1930" t="s">
        <v>1724</v>
      </c>
      <c r="L11" s="1929" t="s">
        <v>1713</v>
      </c>
      <c r="M11" s="1929" t="s">
        <v>1712</v>
      </c>
      <c r="N11" s="1929" t="s">
        <v>1711</v>
      </c>
      <c r="O11" s="1929" t="s">
        <v>1710</v>
      </c>
      <c r="P11" s="1929" t="s">
        <v>1710</v>
      </c>
      <c r="Q11" s="1918"/>
      <c r="R11" s="1934"/>
      <c r="S11" s="1934"/>
      <c r="T11" s="1934"/>
      <c r="U11" s="1934"/>
      <c r="V11" s="1934"/>
      <c r="W11" s="1918"/>
      <c r="X11" s="1927"/>
      <c r="Y11" s="1927"/>
      <c r="Z11" s="1918"/>
      <c r="AA11" s="1918"/>
      <c r="AB11" s="1918"/>
      <c r="AC11" s="1918"/>
    </row>
    <row r="12" spans="2:29" s="2135" customFormat="1" ht="12.75">
      <c r="B12" s="1932" t="s">
        <v>1702</v>
      </c>
      <c r="C12" s="1929" t="s">
        <v>1731</v>
      </c>
      <c r="D12" s="2138"/>
      <c r="E12" s="1936" t="s">
        <v>1732</v>
      </c>
      <c r="F12" s="1929" t="s">
        <v>1733</v>
      </c>
      <c r="G12" s="1927"/>
      <c r="H12" s="1932" t="s">
        <v>1712</v>
      </c>
      <c r="I12" s="1929" t="s">
        <v>1734</v>
      </c>
      <c r="J12" s="1918"/>
      <c r="K12" s="1935" t="s">
        <v>1728</v>
      </c>
      <c r="L12" s="1929" t="s">
        <v>1713</v>
      </c>
      <c r="M12" s="1929" t="s">
        <v>1712</v>
      </c>
      <c r="N12" s="1929" t="s">
        <v>1711</v>
      </c>
      <c r="O12" s="1929" t="s">
        <v>1710</v>
      </c>
      <c r="P12" s="1929" t="s">
        <v>1710</v>
      </c>
      <c r="Q12" s="1918"/>
      <c r="R12" s="1934"/>
      <c r="S12" s="1934"/>
      <c r="T12" s="1934"/>
      <c r="U12" s="1934"/>
      <c r="V12" s="1934"/>
      <c r="W12" s="1918"/>
      <c r="X12" s="1927"/>
      <c r="Y12" s="1927"/>
      <c r="Z12" s="1918"/>
      <c r="AA12" s="1918"/>
      <c r="AB12" s="1918"/>
      <c r="AC12" s="1918"/>
    </row>
    <row r="13" spans="2:29" s="2135" customFormat="1" ht="21">
      <c r="B13" s="1933" t="s">
        <v>1703</v>
      </c>
      <c r="C13" s="1929" t="s">
        <v>1735</v>
      </c>
      <c r="D13" s="2138"/>
      <c r="E13" s="1937" t="s">
        <v>1736</v>
      </c>
      <c r="F13" s="1929" t="s">
        <v>1737</v>
      </c>
      <c r="G13" s="1927"/>
      <c r="H13" s="1928" t="s">
        <v>1713</v>
      </c>
      <c r="I13" s="1929" t="s">
        <v>1738</v>
      </c>
      <c r="J13" s="1918"/>
      <c r="K13" s="1936" t="s">
        <v>1732</v>
      </c>
      <c r="L13" s="1929" t="s">
        <v>1713</v>
      </c>
      <c r="M13" s="1929" t="s">
        <v>1712</v>
      </c>
      <c r="N13" s="1929" t="s">
        <v>1711</v>
      </c>
      <c r="O13" s="1929" t="s">
        <v>1711</v>
      </c>
      <c r="P13" s="1929" t="s">
        <v>1710</v>
      </c>
      <c r="Q13" s="1918"/>
      <c r="R13" s="1934"/>
      <c r="S13" s="1934"/>
      <c r="T13" s="1934"/>
      <c r="U13" s="1934"/>
      <c r="V13" s="1934"/>
      <c r="W13" s="1918"/>
      <c r="X13" s="1927"/>
      <c r="Y13" s="1927"/>
      <c r="Z13" s="1918"/>
      <c r="AA13" s="1918"/>
      <c r="AB13" s="1918"/>
      <c r="AC13" s="1918"/>
    </row>
    <row r="14" spans="2:29" s="2135" customFormat="1" ht="12.75">
      <c r="B14" s="1931" t="s">
        <v>1726</v>
      </c>
      <c r="C14" s="1929" t="s">
        <v>1739</v>
      </c>
      <c r="D14" s="2138"/>
      <c r="E14" s="1924"/>
      <c r="F14" s="1925"/>
      <c r="G14" s="1925"/>
      <c r="H14" s="1924"/>
      <c r="I14" s="1925"/>
      <c r="J14" s="1918"/>
      <c r="K14" s="1937" t="s">
        <v>1736</v>
      </c>
      <c r="L14" s="1929" t="s">
        <v>1713</v>
      </c>
      <c r="M14" s="1929" t="s">
        <v>1712</v>
      </c>
      <c r="N14" s="1929" t="s">
        <v>1711</v>
      </c>
      <c r="O14" s="1929" t="s">
        <v>1711</v>
      </c>
      <c r="P14" s="1929" t="s">
        <v>1710</v>
      </c>
      <c r="Q14" s="1918"/>
      <c r="R14" s="1934"/>
      <c r="S14" s="1934"/>
      <c r="T14" s="1934"/>
      <c r="U14" s="1934"/>
      <c r="V14" s="1934"/>
      <c r="W14" s="1918"/>
      <c r="X14" s="1927"/>
      <c r="Y14" s="1927"/>
      <c r="Z14" s="1918"/>
      <c r="AA14" s="1918"/>
      <c r="AB14" s="1918"/>
      <c r="AC14" s="1918"/>
    </row>
    <row r="15" spans="2:29" s="2135" customFormat="1" ht="16.5" customHeight="1">
      <c r="B15" s="1938"/>
      <c r="C15" s="1939"/>
      <c r="D15" s="2140"/>
      <c r="E15" s="1941"/>
      <c r="F15" s="1942"/>
      <c r="G15" s="1942"/>
      <c r="H15" s="1938"/>
      <c r="I15" s="1939"/>
      <c r="J15" s="1943"/>
      <c r="K15" s="1943"/>
      <c r="L15" s="2141"/>
      <c r="M15" s="1938"/>
      <c r="N15" s="1939"/>
      <c r="O15" s="1939"/>
      <c r="P15" s="1939"/>
      <c r="Q15" s="1939"/>
      <c r="R15" s="1934"/>
      <c r="S15" s="1934"/>
      <c r="T15" s="1934"/>
      <c r="U15" s="1934"/>
      <c r="V15" s="1934"/>
      <c r="W15" s="1945"/>
      <c r="X15" s="1945"/>
      <c r="Y15" s="1927"/>
      <c r="Z15" s="1918"/>
      <c r="AA15" s="1918"/>
      <c r="AB15" s="1918"/>
      <c r="AC15" s="1918"/>
    </row>
    <row r="16" spans="2:29" ht="19.5">
      <c r="B16" s="2142" t="s">
        <v>2213</v>
      </c>
      <c r="C16" s="1934"/>
      <c r="D16" s="1934"/>
      <c r="E16" s="1934"/>
      <c r="F16" s="1934"/>
      <c r="G16" s="1934"/>
      <c r="H16" s="1934"/>
      <c r="I16" s="1934"/>
      <c r="J16" s="1934"/>
      <c r="K16" s="1934"/>
      <c r="L16" s="1934"/>
      <c r="M16" s="1934"/>
      <c r="N16" s="1934"/>
      <c r="O16" s="1934"/>
      <c r="P16" s="1934"/>
      <c r="Q16" s="1934"/>
      <c r="R16" s="1934"/>
      <c r="S16" s="1934"/>
      <c r="T16" s="1934"/>
      <c r="U16" s="1934"/>
      <c r="V16" s="1934"/>
      <c r="W16" s="1934"/>
      <c r="X16"/>
      <c r="Y16"/>
      <c r="Z16"/>
      <c r="AA16"/>
      <c r="AB16"/>
      <c r="AC16"/>
    </row>
    <row r="17" spans="2:51" ht="16.5" customHeight="1">
      <c r="B17" s="1946"/>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c r="Y17"/>
      <c r="Z17"/>
      <c r="AA17"/>
      <c r="AB17"/>
      <c r="AC17"/>
      <c r="AD17"/>
      <c r="AE17"/>
      <c r="AF17"/>
      <c r="AG17"/>
      <c r="AH17"/>
      <c r="AI17"/>
      <c r="AJ17"/>
      <c r="AK17"/>
      <c r="AL17"/>
      <c r="AM17"/>
      <c r="AN17"/>
      <c r="AO17"/>
      <c r="AP17"/>
      <c r="AQ17"/>
      <c r="AR17"/>
      <c r="AS17"/>
      <c r="AT17"/>
      <c r="AU17"/>
      <c r="AV17"/>
      <c r="AW17"/>
      <c r="AX17"/>
      <c r="AY17"/>
    </row>
    <row r="18" spans="2:51" ht="16.5" customHeight="1">
      <c r="B18" s="1947" t="s">
        <v>246</v>
      </c>
      <c r="C18" s="1934"/>
      <c r="D18" s="1934"/>
      <c r="E18" s="1934"/>
      <c r="F18" s="1934"/>
      <c r="G18" s="1934"/>
      <c r="H18" s="1934"/>
      <c r="I18" s="1934"/>
      <c r="J18" s="1934"/>
      <c r="K18" s="1934"/>
      <c r="L18" s="1934"/>
      <c r="M18" s="1934"/>
      <c r="N18" s="1934"/>
      <c r="O18" s="1934"/>
      <c r="P18" s="1947" t="s">
        <v>2214</v>
      </c>
      <c r="Q18" s="1934"/>
      <c r="R18" s="1934"/>
      <c r="S18" s="1934"/>
      <c r="T18" s="1934"/>
      <c r="U18" s="1934"/>
      <c r="V18" s="1934"/>
      <c r="W18" s="1934"/>
      <c r="X18"/>
      <c r="Y18"/>
      <c r="Z18"/>
      <c r="AA18"/>
      <c r="AB18"/>
      <c r="AC18"/>
      <c r="AD18"/>
      <c r="AE18"/>
      <c r="AF18"/>
      <c r="AG18" s="1947" t="s">
        <v>2215</v>
      </c>
      <c r="AH18"/>
      <c r="AI18"/>
      <c r="AJ18"/>
      <c r="AK18"/>
      <c r="AL18"/>
      <c r="AM18"/>
      <c r="AN18"/>
      <c r="AO18"/>
      <c r="AP18"/>
      <c r="AQ18"/>
      <c r="AR18"/>
      <c r="AS18"/>
      <c r="AT18"/>
      <c r="AU18"/>
      <c r="AV18"/>
      <c r="AW18"/>
      <c r="AX18"/>
      <c r="AY18"/>
    </row>
    <row r="19" spans="2:51" ht="16.5" customHeight="1" thickBot="1">
      <c r="B19" s="1946"/>
      <c r="C19" s="1934"/>
      <c r="D19" s="1934"/>
      <c r="E19" s="1934"/>
      <c r="F19" s="1934"/>
      <c r="G19" s="1934"/>
      <c r="H19" s="1934"/>
      <c r="I19" s="1934"/>
      <c r="J19" s="1934"/>
      <c r="K19" s="1934"/>
      <c r="L19" s="1934"/>
      <c r="M19" s="1934"/>
      <c r="N19" s="1934"/>
      <c r="O19" s="1934"/>
      <c r="P19" s="1934"/>
      <c r="Q19" s="1934"/>
      <c r="R19" s="1934"/>
      <c r="S19" s="1934"/>
      <c r="T19" s="1934"/>
      <c r="U19" s="1934"/>
      <c r="V19" s="1934"/>
      <c r="W19" s="1934"/>
      <c r="X19"/>
      <c r="Y19"/>
      <c r="Z19"/>
      <c r="AA19"/>
      <c r="AB19"/>
      <c r="AC19"/>
      <c r="AD19"/>
      <c r="AE19"/>
      <c r="AF19"/>
      <c r="AG19"/>
      <c r="AH19"/>
      <c r="AI19"/>
      <c r="AJ19"/>
      <c r="AK19"/>
      <c r="AL19"/>
      <c r="AM19"/>
      <c r="AN19"/>
      <c r="AO19"/>
      <c r="AP19"/>
      <c r="AQ19"/>
      <c r="AR19"/>
      <c r="AS19"/>
      <c r="AT19"/>
      <c r="AU19"/>
      <c r="AV19"/>
      <c r="AW19"/>
      <c r="AX19"/>
      <c r="AY19"/>
    </row>
    <row r="20" spans="2:51" s="1950" customFormat="1" ht="38.25" customHeight="1">
      <c r="B20" s="2656" t="s">
        <v>2216</v>
      </c>
      <c r="C20" s="2676" t="s">
        <v>2217</v>
      </c>
      <c r="D20" s="1948" t="s">
        <v>2218</v>
      </c>
      <c r="E20" s="1948" t="s">
        <v>2219</v>
      </c>
      <c r="F20" s="1948" t="s">
        <v>2220</v>
      </c>
      <c r="G20" s="2676" t="s">
        <v>2221</v>
      </c>
      <c r="H20" s="2715" t="s">
        <v>2222</v>
      </c>
      <c r="I20" s="2716"/>
      <c r="J20" s="2716"/>
      <c r="K20" s="2716"/>
      <c r="L20" s="2716"/>
      <c r="M20" s="2716"/>
      <c r="N20" s="2717"/>
      <c r="O20" s="1949"/>
      <c r="P20" s="2656" t="s">
        <v>2216</v>
      </c>
      <c r="Q20" s="2659" t="s">
        <v>2217</v>
      </c>
      <c r="R20" s="2662" t="s">
        <v>2223</v>
      </c>
      <c r="S20" s="2663"/>
      <c r="T20" s="2663"/>
      <c r="U20" s="2663"/>
      <c r="V20" s="2663"/>
      <c r="W20" s="2663"/>
      <c r="X20" s="2664"/>
      <c r="Y20" s="2662" t="s">
        <v>2224</v>
      </c>
      <c r="Z20" s="2663"/>
      <c r="AA20" s="2663"/>
      <c r="AB20" s="2663"/>
      <c r="AC20" s="2663"/>
      <c r="AD20" s="2663"/>
      <c r="AE20" s="2664"/>
      <c r="AF20" s="1949"/>
      <c r="AG20" s="2656" t="s">
        <v>2216</v>
      </c>
      <c r="AH20" s="2676" t="s">
        <v>2217</v>
      </c>
      <c r="AI20" s="2678" t="s">
        <v>2225</v>
      </c>
      <c r="AJ20" s="2679"/>
      <c r="AK20" s="2679"/>
      <c r="AL20" s="2679"/>
      <c r="AM20" s="2679"/>
      <c r="AN20" s="2679"/>
      <c r="AO20" s="2727"/>
      <c r="AP20" s="2678" t="s">
        <v>2226</v>
      </c>
      <c r="AQ20" s="2679"/>
      <c r="AR20" s="2679"/>
      <c r="AS20" s="2679"/>
      <c r="AT20" s="2679"/>
      <c r="AU20" s="2679"/>
      <c r="AV20" s="2680"/>
    </row>
    <row r="21" spans="2:51" s="1950" customFormat="1" ht="63.75">
      <c r="B21" s="2657"/>
      <c r="C21" s="2655"/>
      <c r="D21" s="1956" t="s">
        <v>2227</v>
      </c>
      <c r="E21" s="1956" t="s">
        <v>2297</v>
      </c>
      <c r="F21" s="1952" t="s">
        <v>2229</v>
      </c>
      <c r="G21" s="2655"/>
      <c r="H21" s="1952" t="s">
        <v>1721</v>
      </c>
      <c r="I21" s="1952" t="s">
        <v>2230</v>
      </c>
      <c r="J21" s="2145" t="s">
        <v>1700</v>
      </c>
      <c r="K21" s="2146" t="s">
        <v>1701</v>
      </c>
      <c r="L21" s="2146" t="s">
        <v>1702</v>
      </c>
      <c r="M21" s="2147" t="s">
        <v>1703</v>
      </c>
      <c r="N21" s="2148" t="s">
        <v>1726</v>
      </c>
      <c r="O21" s="1938"/>
      <c r="P21" s="2657"/>
      <c r="Q21" s="2660"/>
      <c r="R21" s="1953" t="s">
        <v>1721</v>
      </c>
      <c r="S21" s="1952" t="s">
        <v>2231</v>
      </c>
      <c r="T21" s="2644" t="s">
        <v>1700</v>
      </c>
      <c r="U21" s="2646" t="s">
        <v>1701</v>
      </c>
      <c r="V21" s="2646" t="s">
        <v>1702</v>
      </c>
      <c r="W21" s="2647" t="s">
        <v>1703</v>
      </c>
      <c r="X21" s="2650" t="s">
        <v>1726</v>
      </c>
      <c r="Y21" s="1953" t="s">
        <v>1721</v>
      </c>
      <c r="Z21" s="1952" t="s">
        <v>2232</v>
      </c>
      <c r="AA21" s="2644" t="s">
        <v>1700</v>
      </c>
      <c r="AB21" s="2646" t="s">
        <v>1701</v>
      </c>
      <c r="AC21" s="2646" t="s">
        <v>1702</v>
      </c>
      <c r="AD21" s="2647" t="s">
        <v>1703</v>
      </c>
      <c r="AE21" s="2650" t="s">
        <v>1726</v>
      </c>
      <c r="AF21" s="1938"/>
      <c r="AG21" s="2657"/>
      <c r="AH21" s="2655"/>
      <c r="AI21" s="1952" t="s">
        <v>1721</v>
      </c>
      <c r="AJ21" s="1952" t="s">
        <v>2231</v>
      </c>
      <c r="AK21" s="2644" t="s">
        <v>1700</v>
      </c>
      <c r="AL21" s="2646" t="s">
        <v>1701</v>
      </c>
      <c r="AM21" s="2646" t="s">
        <v>1702</v>
      </c>
      <c r="AN21" s="2647" t="s">
        <v>1703</v>
      </c>
      <c r="AO21" s="2730" t="s">
        <v>1726</v>
      </c>
      <c r="AP21" s="1952" t="s">
        <v>1721</v>
      </c>
      <c r="AQ21" s="1952" t="s">
        <v>2232</v>
      </c>
      <c r="AR21" s="2644" t="s">
        <v>1700</v>
      </c>
      <c r="AS21" s="2646" t="s">
        <v>1701</v>
      </c>
      <c r="AT21" s="2646" t="s">
        <v>1702</v>
      </c>
      <c r="AU21" s="2647" t="s">
        <v>1703</v>
      </c>
      <c r="AV21" s="2650" t="s">
        <v>1726</v>
      </c>
    </row>
    <row r="22" spans="2:51" s="1961" customFormat="1" ht="13.5" thickBot="1">
      <c r="B22" s="2658"/>
      <c r="C22" s="2690"/>
      <c r="D22" s="2149"/>
      <c r="E22" s="2149"/>
      <c r="F22" s="2149"/>
      <c r="G22" s="2690"/>
      <c r="H22" s="1960"/>
      <c r="I22" s="1960"/>
      <c r="J22" s="2150"/>
      <c r="K22" s="2151"/>
      <c r="L22" s="2151"/>
      <c r="M22" s="2152"/>
      <c r="N22" s="2153"/>
      <c r="O22" s="1958"/>
      <c r="P22" s="2658"/>
      <c r="Q22" s="2661"/>
      <c r="R22" s="1959"/>
      <c r="S22" s="1960"/>
      <c r="T22" s="2645"/>
      <c r="U22" s="2645"/>
      <c r="V22" s="2645"/>
      <c r="W22" s="2645"/>
      <c r="X22" s="2651"/>
      <c r="Y22" s="1959"/>
      <c r="Z22" s="1960"/>
      <c r="AA22" s="2645"/>
      <c r="AB22" s="2645"/>
      <c r="AC22" s="2645"/>
      <c r="AD22" s="2645"/>
      <c r="AE22" s="2651"/>
      <c r="AF22" s="1938"/>
      <c r="AG22" s="2658"/>
      <c r="AH22" s="2690"/>
      <c r="AI22" s="1960"/>
      <c r="AJ22" s="1960"/>
      <c r="AK22" s="2726"/>
      <c r="AL22" s="2725"/>
      <c r="AM22" s="2725"/>
      <c r="AN22" s="2728"/>
      <c r="AO22" s="2731"/>
      <c r="AP22" s="1960"/>
      <c r="AQ22" s="1960"/>
      <c r="AR22" s="2726"/>
      <c r="AS22" s="2725"/>
      <c r="AT22" s="2725"/>
      <c r="AU22" s="2728"/>
      <c r="AV22" s="2729"/>
    </row>
    <row r="23" spans="2:51" s="1950" customFormat="1" ht="11.25">
      <c r="B23" s="2706">
        <v>45</v>
      </c>
      <c r="C23" s="2709" t="s">
        <v>2234</v>
      </c>
      <c r="D23" s="2637" t="s">
        <v>2235</v>
      </c>
      <c r="E23" s="2637" t="s">
        <v>2236</v>
      </c>
      <c r="F23" s="2637" t="s">
        <v>2237</v>
      </c>
      <c r="G23" s="2637" t="s">
        <v>2238</v>
      </c>
      <c r="H23" s="2068" t="s">
        <v>2212</v>
      </c>
      <c r="I23" s="2069"/>
      <c r="J23" s="2069"/>
      <c r="K23" s="2069"/>
      <c r="L23" s="2069"/>
      <c r="M23" s="2069"/>
      <c r="N23" s="2070"/>
      <c r="O23" s="1965"/>
      <c r="P23" s="2649">
        <v>45</v>
      </c>
      <c r="Q23" s="2705" t="s">
        <v>2234</v>
      </c>
      <c r="R23" s="1966" t="s">
        <v>2212</v>
      </c>
      <c r="S23" s="1967"/>
      <c r="T23" s="1967"/>
      <c r="U23" s="1967"/>
      <c r="V23" s="1967"/>
      <c r="W23" s="1967"/>
      <c r="X23" s="1968"/>
      <c r="Y23" s="1966" t="s">
        <v>2212</v>
      </c>
      <c r="Z23" s="1967"/>
      <c r="AA23" s="1967"/>
      <c r="AB23" s="1967"/>
      <c r="AC23" s="1967"/>
      <c r="AD23" s="1967"/>
      <c r="AE23" s="1968"/>
      <c r="AF23" s="1969"/>
      <c r="AG23" s="2723">
        <v>45</v>
      </c>
      <c r="AH23" s="2724" t="s">
        <v>2234</v>
      </c>
      <c r="AI23" s="1966" t="s">
        <v>2212</v>
      </c>
      <c r="AJ23" s="1967"/>
      <c r="AK23" s="1967"/>
      <c r="AL23" s="1967"/>
      <c r="AM23" s="1967"/>
      <c r="AN23" s="1967"/>
      <c r="AO23" s="1968"/>
      <c r="AP23" s="1966" t="s">
        <v>2212</v>
      </c>
      <c r="AQ23" s="1970"/>
      <c r="AR23" s="1967"/>
      <c r="AS23" s="1967"/>
      <c r="AT23" s="1967"/>
      <c r="AU23" s="1967"/>
      <c r="AV23" s="1968"/>
      <c r="AW23" s="1965"/>
      <c r="AX23" s="1965"/>
      <c r="AY23" s="1971"/>
    </row>
    <row r="24" spans="2:51" s="1950" customFormat="1" ht="11.25">
      <c r="B24" s="2707"/>
      <c r="C24" s="2696"/>
      <c r="D24" s="2638"/>
      <c r="E24" s="2638"/>
      <c r="F24" s="2638"/>
      <c r="G24" s="2638"/>
      <c r="H24" s="2068" t="s">
        <v>1729</v>
      </c>
      <c r="I24" s="2069"/>
      <c r="J24" s="2069"/>
      <c r="K24" s="2069"/>
      <c r="L24" s="2069"/>
      <c r="M24" s="2069"/>
      <c r="N24" s="2070"/>
      <c r="O24" s="1965"/>
      <c r="P24" s="2624"/>
      <c r="Q24" s="2703"/>
      <c r="R24" s="1975" t="s">
        <v>1729</v>
      </c>
      <c r="S24" s="1976"/>
      <c r="T24" s="1977"/>
      <c r="U24" s="1977"/>
      <c r="V24" s="1977"/>
      <c r="W24" s="1977"/>
      <c r="X24" s="1978"/>
      <c r="Y24" s="1975" t="s">
        <v>1729</v>
      </c>
      <c r="Z24" s="1976"/>
      <c r="AA24" s="1977"/>
      <c r="AB24" s="1977"/>
      <c r="AC24" s="1977"/>
      <c r="AD24" s="1977"/>
      <c r="AE24" s="1978"/>
      <c r="AF24" s="1965"/>
      <c r="AG24" s="2641"/>
      <c r="AH24" s="2642"/>
      <c r="AI24" s="1975" t="s">
        <v>1729</v>
      </c>
      <c r="AJ24" s="1976"/>
      <c r="AK24" s="1977"/>
      <c r="AL24" s="1977"/>
      <c r="AM24" s="1977"/>
      <c r="AN24" s="1977"/>
      <c r="AO24" s="1978"/>
      <c r="AP24" s="1975" t="s">
        <v>1729</v>
      </c>
      <c r="AQ24" s="1976"/>
      <c r="AR24" s="1977"/>
      <c r="AS24" s="1977"/>
      <c r="AT24" s="1977"/>
      <c r="AU24" s="1977"/>
      <c r="AV24" s="1978"/>
      <c r="AW24" s="1965"/>
      <c r="AX24" s="1965"/>
      <c r="AY24" s="1971"/>
    </row>
    <row r="25" spans="2:51" s="1950" customFormat="1" ht="11.25">
      <c r="B25" s="2707"/>
      <c r="C25" s="2696"/>
      <c r="D25" s="2681" t="s">
        <v>2239</v>
      </c>
      <c r="E25" s="2638"/>
      <c r="F25" s="2638"/>
      <c r="G25" s="2638"/>
      <c r="H25" s="2068" t="s">
        <v>1733</v>
      </c>
      <c r="I25" s="2069"/>
      <c r="J25" s="2069"/>
      <c r="K25" s="2069"/>
      <c r="L25" s="2069"/>
      <c r="M25" s="2069"/>
      <c r="N25" s="2070"/>
      <c r="O25" s="1965"/>
      <c r="P25" s="2624"/>
      <c r="Q25" s="2703"/>
      <c r="R25" s="1975" t="s">
        <v>1733</v>
      </c>
      <c r="S25" s="1976"/>
      <c r="T25" s="1977"/>
      <c r="U25" s="1977"/>
      <c r="V25" s="1977"/>
      <c r="W25" s="1977"/>
      <c r="X25" s="1978"/>
      <c r="Y25" s="1975" t="s">
        <v>1733</v>
      </c>
      <c r="Z25" s="1976"/>
      <c r="AA25" s="1977"/>
      <c r="AB25" s="1977"/>
      <c r="AC25" s="1977"/>
      <c r="AD25" s="1977"/>
      <c r="AE25" s="1978"/>
      <c r="AF25" s="1965"/>
      <c r="AG25" s="2641"/>
      <c r="AH25" s="2642"/>
      <c r="AI25" s="1975" t="s">
        <v>1733</v>
      </c>
      <c r="AJ25" s="1976"/>
      <c r="AK25" s="1977"/>
      <c r="AL25" s="1977"/>
      <c r="AM25" s="1977"/>
      <c r="AN25" s="1977"/>
      <c r="AO25" s="1978"/>
      <c r="AP25" s="1975" t="s">
        <v>1733</v>
      </c>
      <c r="AQ25" s="1976"/>
      <c r="AR25" s="1977"/>
      <c r="AS25" s="1977"/>
      <c r="AT25" s="1977"/>
      <c r="AU25" s="1977"/>
      <c r="AV25" s="1978"/>
      <c r="AW25" s="1965"/>
      <c r="AX25" s="1965"/>
      <c r="AY25" s="1971"/>
    </row>
    <row r="26" spans="2:51" s="1950" customFormat="1" thickBot="1">
      <c r="B26" s="2708"/>
      <c r="C26" s="2700"/>
      <c r="D26" s="2629"/>
      <c r="E26" s="2638"/>
      <c r="F26" s="2638"/>
      <c r="G26" s="2638"/>
      <c r="H26" s="2071" t="s">
        <v>1737</v>
      </c>
      <c r="I26" s="2072"/>
      <c r="J26" s="2072"/>
      <c r="K26" s="2072"/>
      <c r="L26" s="2072"/>
      <c r="M26" s="2072"/>
      <c r="N26" s="2073"/>
      <c r="O26" s="1965"/>
      <c r="P26" s="2639"/>
      <c r="Q26" s="2704"/>
      <c r="R26" s="1975" t="s">
        <v>1737</v>
      </c>
      <c r="S26" s="1976"/>
      <c r="T26" s="1977"/>
      <c r="U26" s="1977"/>
      <c r="V26" s="1977"/>
      <c r="W26" s="1977"/>
      <c r="X26" s="1978"/>
      <c r="Y26" s="1975" t="s">
        <v>1737</v>
      </c>
      <c r="Z26" s="1976"/>
      <c r="AA26" s="1977"/>
      <c r="AB26" s="1977"/>
      <c r="AC26" s="1977"/>
      <c r="AD26" s="1977"/>
      <c r="AE26" s="1978"/>
      <c r="AF26" s="1965"/>
      <c r="AG26" s="2641"/>
      <c r="AH26" s="2642"/>
      <c r="AI26" s="1975" t="s">
        <v>1737</v>
      </c>
      <c r="AJ26" s="1976"/>
      <c r="AK26" s="1977"/>
      <c r="AL26" s="1977"/>
      <c r="AM26" s="1977"/>
      <c r="AN26" s="1977"/>
      <c r="AO26" s="1978"/>
      <c r="AP26" s="1975" t="s">
        <v>1737</v>
      </c>
      <c r="AQ26" s="1976"/>
      <c r="AR26" s="1977"/>
      <c r="AS26" s="1977"/>
      <c r="AT26" s="1977"/>
      <c r="AU26" s="1977"/>
      <c r="AV26" s="1978"/>
      <c r="AW26" s="1965"/>
      <c r="AX26" s="1965"/>
      <c r="AY26" s="1971"/>
    </row>
    <row r="27" spans="2:51" s="1950" customFormat="1" ht="11.25" customHeight="1">
      <c r="B27" s="2706">
        <v>29</v>
      </c>
      <c r="C27" s="2709" t="s">
        <v>2313</v>
      </c>
      <c r="D27" s="2637" t="s">
        <v>2235</v>
      </c>
      <c r="E27" s="2637" t="s">
        <v>2236</v>
      </c>
      <c r="F27" s="2637" t="s">
        <v>2237</v>
      </c>
      <c r="G27" s="2637" t="s">
        <v>2242</v>
      </c>
      <c r="H27" s="1970" t="s">
        <v>2212</v>
      </c>
      <c r="I27" s="1967"/>
      <c r="J27" s="1967"/>
      <c r="K27" s="1967"/>
      <c r="L27" s="1967"/>
      <c r="M27" s="1967"/>
      <c r="N27" s="1968"/>
      <c r="O27" s="1965"/>
      <c r="P27" s="2624">
        <v>29</v>
      </c>
      <c r="Q27" s="2703" t="s">
        <v>2313</v>
      </c>
      <c r="R27" s="1975" t="s">
        <v>2212</v>
      </c>
      <c r="S27" s="1976"/>
      <c r="T27" s="1977"/>
      <c r="U27" s="1977"/>
      <c r="V27" s="1977"/>
      <c r="W27" s="1977"/>
      <c r="X27" s="1978"/>
      <c r="Y27" s="1975" t="s">
        <v>2212</v>
      </c>
      <c r="Z27" s="1976"/>
      <c r="AA27" s="1977"/>
      <c r="AB27" s="1977"/>
      <c r="AC27" s="1977"/>
      <c r="AD27" s="1977"/>
      <c r="AE27" s="1978"/>
      <c r="AF27" s="1965"/>
      <c r="AG27" s="2641">
        <v>29</v>
      </c>
      <c r="AH27" s="2642" t="s">
        <v>2313</v>
      </c>
      <c r="AI27" s="1975" t="s">
        <v>2212</v>
      </c>
      <c r="AJ27" s="1976"/>
      <c r="AK27" s="1977"/>
      <c r="AL27" s="1977"/>
      <c r="AM27" s="1977"/>
      <c r="AN27" s="1977"/>
      <c r="AO27" s="1978"/>
      <c r="AP27" s="1975" t="s">
        <v>2212</v>
      </c>
      <c r="AQ27" s="1976"/>
      <c r="AR27" s="1977"/>
      <c r="AS27" s="1977"/>
      <c r="AT27" s="1977"/>
      <c r="AU27" s="1977"/>
      <c r="AV27" s="1978"/>
      <c r="AW27" s="1965"/>
      <c r="AX27" s="1965"/>
      <c r="AY27" s="1971"/>
    </row>
    <row r="28" spans="2:51" s="1950" customFormat="1" ht="11.25">
      <c r="B28" s="2707"/>
      <c r="C28" s="2696"/>
      <c r="D28" s="2638"/>
      <c r="E28" s="2638"/>
      <c r="F28" s="2638"/>
      <c r="G28" s="2638"/>
      <c r="H28" s="2068" t="s">
        <v>1729</v>
      </c>
      <c r="I28" s="2069"/>
      <c r="J28" s="2069"/>
      <c r="K28" s="2069"/>
      <c r="L28" s="2069"/>
      <c r="M28" s="2069"/>
      <c r="N28" s="2070"/>
      <c r="O28" s="1965"/>
      <c r="P28" s="2624"/>
      <c r="Q28" s="2703"/>
      <c r="R28" s="1975" t="s">
        <v>1729</v>
      </c>
      <c r="S28" s="1976"/>
      <c r="T28" s="1977"/>
      <c r="U28" s="1977"/>
      <c r="V28" s="1977"/>
      <c r="W28" s="1977"/>
      <c r="X28" s="1978"/>
      <c r="Y28" s="1975" t="s">
        <v>1729</v>
      </c>
      <c r="Z28" s="1976"/>
      <c r="AA28" s="1977"/>
      <c r="AB28" s="1977"/>
      <c r="AC28" s="1977"/>
      <c r="AD28" s="1977"/>
      <c r="AE28" s="1978"/>
      <c r="AF28" s="1965"/>
      <c r="AG28" s="2641"/>
      <c r="AH28" s="2642"/>
      <c r="AI28" s="1975" t="s">
        <v>1729</v>
      </c>
      <c r="AJ28" s="1976"/>
      <c r="AK28" s="1977"/>
      <c r="AL28" s="1977"/>
      <c r="AM28" s="1977"/>
      <c r="AN28" s="1977"/>
      <c r="AO28" s="1978"/>
      <c r="AP28" s="1975" t="s">
        <v>1729</v>
      </c>
      <c r="AQ28" s="1976"/>
      <c r="AR28" s="1977"/>
      <c r="AS28" s="1977"/>
      <c r="AT28" s="1977"/>
      <c r="AU28" s="1977"/>
      <c r="AV28" s="1978"/>
      <c r="AW28" s="1965"/>
      <c r="AX28" s="1965"/>
      <c r="AY28" s="1971"/>
    </row>
    <row r="29" spans="2:51" s="1950" customFormat="1" ht="11.25">
      <c r="B29" s="2707"/>
      <c r="C29" s="2696"/>
      <c r="D29" s="2681" t="s">
        <v>2249</v>
      </c>
      <c r="E29" s="2638"/>
      <c r="F29" s="2638"/>
      <c r="G29" s="2638"/>
      <c r="H29" s="2068" t="s">
        <v>1733</v>
      </c>
      <c r="I29" s="2069"/>
      <c r="J29" s="2069"/>
      <c r="K29" s="2069"/>
      <c r="L29" s="2069"/>
      <c r="M29" s="2069"/>
      <c r="N29" s="2070"/>
      <c r="O29" s="1965"/>
      <c r="P29" s="2624"/>
      <c r="Q29" s="2703"/>
      <c r="R29" s="1975" t="s">
        <v>1733</v>
      </c>
      <c r="S29" s="1976"/>
      <c r="T29" s="1977"/>
      <c r="U29" s="1977"/>
      <c r="V29" s="1977"/>
      <c r="W29" s="1977"/>
      <c r="X29" s="1978"/>
      <c r="Y29" s="1975" t="s">
        <v>1733</v>
      </c>
      <c r="Z29" s="1976"/>
      <c r="AA29" s="1977"/>
      <c r="AB29" s="1977"/>
      <c r="AC29" s="1977"/>
      <c r="AD29" s="1977"/>
      <c r="AE29" s="1978"/>
      <c r="AF29" s="1965"/>
      <c r="AG29" s="2641"/>
      <c r="AH29" s="2642"/>
      <c r="AI29" s="1975" t="s">
        <v>1733</v>
      </c>
      <c r="AJ29" s="1976"/>
      <c r="AK29" s="1977"/>
      <c r="AL29" s="1977"/>
      <c r="AM29" s="1977"/>
      <c r="AN29" s="1977"/>
      <c r="AO29" s="1978"/>
      <c r="AP29" s="1975" t="s">
        <v>1733</v>
      </c>
      <c r="AQ29" s="1976"/>
      <c r="AR29" s="1977"/>
      <c r="AS29" s="1977"/>
      <c r="AT29" s="1977"/>
      <c r="AU29" s="1977"/>
      <c r="AV29" s="1978"/>
      <c r="AW29" s="1965"/>
      <c r="AX29" s="1965"/>
      <c r="AY29" s="1971"/>
    </row>
    <row r="30" spans="2:51" s="1950" customFormat="1" thickBot="1">
      <c r="B30" s="2708"/>
      <c r="C30" s="2700"/>
      <c r="D30" s="2629"/>
      <c r="E30" s="2638"/>
      <c r="F30" s="2638"/>
      <c r="G30" s="2630"/>
      <c r="H30" s="2074" t="s">
        <v>1737</v>
      </c>
      <c r="I30" s="2075"/>
      <c r="J30" s="2075"/>
      <c r="K30" s="2075"/>
      <c r="L30" s="2075"/>
      <c r="M30" s="2075"/>
      <c r="N30" s="2076"/>
      <c r="O30" s="1965"/>
      <c r="P30" s="2639"/>
      <c r="Q30" s="2704"/>
      <c r="R30" s="1975" t="s">
        <v>1737</v>
      </c>
      <c r="S30" s="1976"/>
      <c r="T30" s="1977"/>
      <c r="U30" s="1977"/>
      <c r="V30" s="1977"/>
      <c r="W30" s="1977"/>
      <c r="X30" s="1978"/>
      <c r="Y30" s="1975" t="s">
        <v>1737</v>
      </c>
      <c r="Z30" s="1976"/>
      <c r="AA30" s="1977"/>
      <c r="AB30" s="1977"/>
      <c r="AC30" s="1977"/>
      <c r="AD30" s="1977"/>
      <c r="AE30" s="1978"/>
      <c r="AF30" s="1965"/>
      <c r="AG30" s="2641"/>
      <c r="AH30" s="2642"/>
      <c r="AI30" s="1975" t="s">
        <v>1737</v>
      </c>
      <c r="AJ30" s="1976"/>
      <c r="AK30" s="1977"/>
      <c r="AL30" s="1977"/>
      <c r="AM30" s="1977"/>
      <c r="AN30" s="1977"/>
      <c r="AO30" s="1978"/>
      <c r="AP30" s="1975" t="s">
        <v>1737</v>
      </c>
      <c r="AQ30" s="1976"/>
      <c r="AR30" s="1977"/>
      <c r="AS30" s="1977"/>
      <c r="AT30" s="1977"/>
      <c r="AU30" s="1977"/>
      <c r="AV30" s="1978"/>
      <c r="AW30" s="1965"/>
      <c r="AX30" s="1965"/>
      <c r="AY30" s="1971"/>
    </row>
    <row r="31" spans="2:51" s="1950" customFormat="1" ht="11.25">
      <c r="B31" s="2706">
        <v>17</v>
      </c>
      <c r="C31" s="2709" t="s">
        <v>2250</v>
      </c>
      <c r="D31" s="2637" t="s">
        <v>2235</v>
      </c>
      <c r="E31" s="2637" t="s">
        <v>2241</v>
      </c>
      <c r="F31" s="2637" t="s">
        <v>2237</v>
      </c>
      <c r="G31" s="2637" t="s">
        <v>2242</v>
      </c>
      <c r="H31" s="1970" t="s">
        <v>2212</v>
      </c>
      <c r="I31" s="1967"/>
      <c r="J31" s="1967"/>
      <c r="K31" s="1967"/>
      <c r="L31" s="1967"/>
      <c r="M31" s="1967"/>
      <c r="N31" s="1968"/>
      <c r="O31" s="1965"/>
      <c r="P31" s="2623">
        <v>17</v>
      </c>
      <c r="Q31" s="2702" t="s">
        <v>2250</v>
      </c>
      <c r="R31" s="1975" t="s">
        <v>2212</v>
      </c>
      <c r="S31" s="1976"/>
      <c r="T31" s="1977"/>
      <c r="U31" s="1977"/>
      <c r="V31" s="1977"/>
      <c r="W31" s="1977"/>
      <c r="X31" s="1978"/>
      <c r="Y31" s="1975" t="s">
        <v>2212</v>
      </c>
      <c r="Z31" s="1976"/>
      <c r="AA31" s="1977"/>
      <c r="AB31" s="1977"/>
      <c r="AC31" s="1977"/>
      <c r="AD31" s="1977"/>
      <c r="AE31" s="1978"/>
      <c r="AF31" s="1965"/>
      <c r="AG31" s="2641">
        <v>17</v>
      </c>
      <c r="AH31" s="2642" t="s">
        <v>2250</v>
      </c>
      <c r="AI31" s="1975" t="s">
        <v>2212</v>
      </c>
      <c r="AJ31" s="1976"/>
      <c r="AK31" s="1977"/>
      <c r="AL31" s="1977"/>
      <c r="AM31" s="1977"/>
      <c r="AN31" s="1977"/>
      <c r="AO31" s="1978"/>
      <c r="AP31" s="1975" t="s">
        <v>2212</v>
      </c>
      <c r="AQ31" s="1976"/>
      <c r="AR31" s="1977"/>
      <c r="AS31" s="1977"/>
      <c r="AT31" s="1977"/>
      <c r="AU31" s="1977"/>
      <c r="AV31" s="1978"/>
      <c r="AW31" s="1965"/>
      <c r="AX31" s="1965"/>
      <c r="AY31" s="1971"/>
    </row>
    <row r="32" spans="2:51" s="1950" customFormat="1" ht="11.25">
      <c r="B32" s="2707"/>
      <c r="C32" s="2696"/>
      <c r="D32" s="2638"/>
      <c r="E32" s="2638"/>
      <c r="F32" s="2638"/>
      <c r="G32" s="2638"/>
      <c r="H32" s="2068" t="s">
        <v>1729</v>
      </c>
      <c r="I32" s="2069"/>
      <c r="J32" s="2069"/>
      <c r="K32" s="2069"/>
      <c r="L32" s="2069"/>
      <c r="M32" s="2069"/>
      <c r="N32" s="2070"/>
      <c r="O32" s="1965"/>
      <c r="P32" s="2624"/>
      <c r="Q32" s="2703"/>
      <c r="R32" s="1975" t="s">
        <v>1729</v>
      </c>
      <c r="S32" s="1976"/>
      <c r="T32" s="1977"/>
      <c r="U32" s="1977"/>
      <c r="V32" s="1977"/>
      <c r="W32" s="1977"/>
      <c r="X32" s="1978"/>
      <c r="Y32" s="1975" t="s">
        <v>1729</v>
      </c>
      <c r="Z32" s="1976"/>
      <c r="AA32" s="1977"/>
      <c r="AB32" s="1977"/>
      <c r="AC32" s="1977"/>
      <c r="AD32" s="1977"/>
      <c r="AE32" s="1978"/>
      <c r="AF32" s="1965"/>
      <c r="AG32" s="2641"/>
      <c r="AH32" s="2642"/>
      <c r="AI32" s="1975" t="s">
        <v>1729</v>
      </c>
      <c r="AJ32" s="1976"/>
      <c r="AK32" s="1977"/>
      <c r="AL32" s="1977"/>
      <c r="AM32" s="1977"/>
      <c r="AN32" s="1977"/>
      <c r="AO32" s="1978"/>
      <c r="AP32" s="1975" t="s">
        <v>1729</v>
      </c>
      <c r="AQ32" s="1976"/>
      <c r="AR32" s="1977"/>
      <c r="AS32" s="1977"/>
      <c r="AT32" s="1977"/>
      <c r="AU32" s="1977"/>
      <c r="AV32" s="1978"/>
      <c r="AW32" s="1965"/>
      <c r="AX32" s="1965"/>
      <c r="AY32" s="1971"/>
    </row>
    <row r="33" spans="2:51" s="1950" customFormat="1" ht="11.25">
      <c r="B33" s="2707"/>
      <c r="C33" s="2696"/>
      <c r="D33" s="2681" t="s">
        <v>2239</v>
      </c>
      <c r="E33" s="2638"/>
      <c r="F33" s="2638"/>
      <c r="G33" s="2638"/>
      <c r="H33" s="2068" t="s">
        <v>1733</v>
      </c>
      <c r="I33" s="2069"/>
      <c r="J33" s="2069"/>
      <c r="K33" s="2069"/>
      <c r="L33" s="2069"/>
      <c r="M33" s="2069"/>
      <c r="N33" s="2070"/>
      <c r="O33" s="1965"/>
      <c r="P33" s="2624"/>
      <c r="Q33" s="2703"/>
      <c r="R33" s="1975" t="s">
        <v>1733</v>
      </c>
      <c r="S33" s="1976"/>
      <c r="T33" s="1977"/>
      <c r="U33" s="1977"/>
      <c r="V33" s="1977"/>
      <c r="W33" s="1977"/>
      <c r="X33" s="1978"/>
      <c r="Y33" s="1975" t="s">
        <v>1733</v>
      </c>
      <c r="Z33" s="1976"/>
      <c r="AA33" s="1977"/>
      <c r="AB33" s="1977"/>
      <c r="AC33" s="1977"/>
      <c r="AD33" s="1977"/>
      <c r="AE33" s="1978"/>
      <c r="AF33" s="1965"/>
      <c r="AG33" s="2641"/>
      <c r="AH33" s="2642"/>
      <c r="AI33" s="1975" t="s">
        <v>1733</v>
      </c>
      <c r="AJ33" s="1976"/>
      <c r="AK33" s="1977"/>
      <c r="AL33" s="1977"/>
      <c r="AM33" s="1977"/>
      <c r="AN33" s="1977"/>
      <c r="AO33" s="1978"/>
      <c r="AP33" s="1975" t="s">
        <v>1733</v>
      </c>
      <c r="AQ33" s="1976"/>
      <c r="AR33" s="1977"/>
      <c r="AS33" s="1977"/>
      <c r="AT33" s="1977"/>
      <c r="AU33" s="1977"/>
      <c r="AV33" s="1978"/>
      <c r="AW33" s="1965"/>
      <c r="AX33" s="1965"/>
      <c r="AY33" s="1971"/>
    </row>
    <row r="34" spans="2:51" s="1950" customFormat="1" thickBot="1">
      <c r="B34" s="2708"/>
      <c r="C34" s="2700"/>
      <c r="D34" s="2629"/>
      <c r="E34" s="2638"/>
      <c r="F34" s="2638"/>
      <c r="G34" s="2630"/>
      <c r="H34" s="2074" t="s">
        <v>1737</v>
      </c>
      <c r="I34" s="2075"/>
      <c r="J34" s="2075"/>
      <c r="K34" s="2075"/>
      <c r="L34" s="2075"/>
      <c r="M34" s="2075"/>
      <c r="N34" s="2076"/>
      <c r="O34" s="1965"/>
      <c r="P34" s="2639"/>
      <c r="Q34" s="2704"/>
      <c r="R34" s="1975" t="s">
        <v>1737</v>
      </c>
      <c r="S34" s="1976"/>
      <c r="T34" s="1977"/>
      <c r="U34" s="1977"/>
      <c r="V34" s="1977"/>
      <c r="W34" s="1977"/>
      <c r="X34" s="1978"/>
      <c r="Y34" s="1975" t="s">
        <v>1737</v>
      </c>
      <c r="Z34" s="1976"/>
      <c r="AA34" s="1977"/>
      <c r="AB34" s="1977"/>
      <c r="AC34" s="1977"/>
      <c r="AD34" s="1977"/>
      <c r="AE34" s="1978"/>
      <c r="AF34" s="1965"/>
      <c r="AG34" s="2641"/>
      <c r="AH34" s="2642"/>
      <c r="AI34" s="1975" t="s">
        <v>1737</v>
      </c>
      <c r="AJ34" s="1976"/>
      <c r="AK34" s="1977"/>
      <c r="AL34" s="1977"/>
      <c r="AM34" s="1977"/>
      <c r="AN34" s="1977"/>
      <c r="AO34" s="1978"/>
      <c r="AP34" s="1975" t="s">
        <v>1737</v>
      </c>
      <c r="AQ34" s="1976"/>
      <c r="AR34" s="1977"/>
      <c r="AS34" s="1977"/>
      <c r="AT34" s="1977"/>
      <c r="AU34" s="1977"/>
      <c r="AV34" s="1978"/>
      <c r="AW34" s="1965"/>
      <c r="AX34" s="1965"/>
      <c r="AY34" s="1971"/>
    </row>
    <row r="35" spans="2:51" s="1950" customFormat="1" ht="11.25" customHeight="1">
      <c r="B35" s="2706">
        <v>16</v>
      </c>
      <c r="C35" s="2709" t="s">
        <v>2248</v>
      </c>
      <c r="D35" s="2637" t="s">
        <v>2235</v>
      </c>
      <c r="E35" s="2637" t="s">
        <v>2241</v>
      </c>
      <c r="F35" s="2637" t="s">
        <v>2237</v>
      </c>
      <c r="G35" s="2637" t="s">
        <v>2242</v>
      </c>
      <c r="H35" s="1970" t="s">
        <v>2212</v>
      </c>
      <c r="I35" s="1967"/>
      <c r="J35" s="1967"/>
      <c r="K35" s="1967"/>
      <c r="L35" s="1967"/>
      <c r="M35" s="1967"/>
      <c r="N35" s="1968"/>
      <c r="O35" s="1965"/>
      <c r="P35" s="2623">
        <v>16</v>
      </c>
      <c r="Q35" s="2702" t="s">
        <v>2248</v>
      </c>
      <c r="R35" s="1975" t="s">
        <v>2212</v>
      </c>
      <c r="S35" s="1976"/>
      <c r="T35" s="1977"/>
      <c r="U35" s="1977"/>
      <c r="V35" s="1977"/>
      <c r="W35" s="1977"/>
      <c r="X35" s="1978"/>
      <c r="Y35" s="1975" t="s">
        <v>2212</v>
      </c>
      <c r="Z35" s="1976"/>
      <c r="AA35" s="1977"/>
      <c r="AB35" s="1977"/>
      <c r="AC35" s="1977"/>
      <c r="AD35" s="1977"/>
      <c r="AE35" s="1978"/>
      <c r="AF35" s="1965"/>
      <c r="AG35" s="2641">
        <v>16</v>
      </c>
      <c r="AH35" s="2642" t="s">
        <v>2248</v>
      </c>
      <c r="AI35" s="1975" t="s">
        <v>2212</v>
      </c>
      <c r="AJ35" s="1976"/>
      <c r="AK35" s="1977"/>
      <c r="AL35" s="1977"/>
      <c r="AM35" s="1977"/>
      <c r="AN35" s="1977"/>
      <c r="AO35" s="1978"/>
      <c r="AP35" s="1975" t="s">
        <v>2212</v>
      </c>
      <c r="AQ35" s="1976"/>
      <c r="AR35" s="1977"/>
      <c r="AS35" s="1977"/>
      <c r="AT35" s="1977"/>
      <c r="AU35" s="1977"/>
      <c r="AV35" s="1978"/>
      <c r="AW35" s="1965"/>
      <c r="AX35" s="1965"/>
      <c r="AY35" s="1971"/>
    </row>
    <row r="36" spans="2:51" s="1950" customFormat="1" ht="11.25">
      <c r="B36" s="2707"/>
      <c r="C36" s="2696"/>
      <c r="D36" s="2638"/>
      <c r="E36" s="2638"/>
      <c r="F36" s="2638"/>
      <c r="G36" s="2638"/>
      <c r="H36" s="2068" t="s">
        <v>1729</v>
      </c>
      <c r="I36" s="2069"/>
      <c r="J36" s="2069"/>
      <c r="K36" s="2069"/>
      <c r="L36" s="2069"/>
      <c r="M36" s="2069"/>
      <c r="N36" s="2070"/>
      <c r="O36" s="1965"/>
      <c r="P36" s="2624"/>
      <c r="Q36" s="2703"/>
      <c r="R36" s="1975" t="s">
        <v>1729</v>
      </c>
      <c r="S36" s="1976"/>
      <c r="T36" s="1977"/>
      <c r="U36" s="1977"/>
      <c r="V36" s="1977"/>
      <c r="W36" s="1977"/>
      <c r="X36" s="1978"/>
      <c r="Y36" s="1975" t="s">
        <v>1729</v>
      </c>
      <c r="Z36" s="1976"/>
      <c r="AA36" s="1977"/>
      <c r="AB36" s="1977"/>
      <c r="AC36" s="1977"/>
      <c r="AD36" s="1977"/>
      <c r="AE36" s="1978"/>
      <c r="AF36" s="1965"/>
      <c r="AG36" s="2641"/>
      <c r="AH36" s="2642"/>
      <c r="AI36" s="1975" t="s">
        <v>1729</v>
      </c>
      <c r="AJ36" s="1976"/>
      <c r="AK36" s="1977"/>
      <c r="AL36" s="1977"/>
      <c r="AM36" s="1977"/>
      <c r="AN36" s="1977"/>
      <c r="AO36" s="1978"/>
      <c r="AP36" s="1975" t="s">
        <v>1729</v>
      </c>
      <c r="AQ36" s="1976"/>
      <c r="AR36" s="1977"/>
      <c r="AS36" s="1977"/>
      <c r="AT36" s="1977"/>
      <c r="AU36" s="1977"/>
      <c r="AV36" s="1978"/>
      <c r="AW36" s="1965"/>
      <c r="AX36" s="1965"/>
      <c r="AY36" s="1971"/>
    </row>
    <row r="37" spans="2:51" s="1950" customFormat="1" ht="11.25">
      <c r="B37" s="2707"/>
      <c r="C37" s="2696"/>
      <c r="D37" s="2681" t="s">
        <v>2249</v>
      </c>
      <c r="E37" s="2638"/>
      <c r="F37" s="2638"/>
      <c r="G37" s="2638"/>
      <c r="H37" s="2068" t="s">
        <v>1733</v>
      </c>
      <c r="I37" s="2069"/>
      <c r="J37" s="2069"/>
      <c r="K37" s="2069"/>
      <c r="L37" s="2069"/>
      <c r="M37" s="2069"/>
      <c r="N37" s="2070"/>
      <c r="O37" s="1965"/>
      <c r="P37" s="2624"/>
      <c r="Q37" s="2703"/>
      <c r="R37" s="1975" t="s">
        <v>1733</v>
      </c>
      <c r="S37" s="1976"/>
      <c r="T37" s="1977"/>
      <c r="U37" s="1977"/>
      <c r="V37" s="1977"/>
      <c r="W37" s="1977"/>
      <c r="X37" s="1978"/>
      <c r="Y37" s="1975" t="s">
        <v>1733</v>
      </c>
      <c r="Z37" s="1976"/>
      <c r="AA37" s="1977"/>
      <c r="AB37" s="1977"/>
      <c r="AC37" s="1977"/>
      <c r="AD37" s="1977"/>
      <c r="AE37" s="1978"/>
      <c r="AF37" s="1965"/>
      <c r="AG37" s="2641"/>
      <c r="AH37" s="2642"/>
      <c r="AI37" s="1975" t="s">
        <v>1733</v>
      </c>
      <c r="AJ37" s="1976"/>
      <c r="AK37" s="1977"/>
      <c r="AL37" s="1977"/>
      <c r="AM37" s="1977"/>
      <c r="AN37" s="1977"/>
      <c r="AO37" s="1978"/>
      <c r="AP37" s="1975" t="s">
        <v>1733</v>
      </c>
      <c r="AQ37" s="1976"/>
      <c r="AR37" s="1977"/>
      <c r="AS37" s="1977"/>
      <c r="AT37" s="1977"/>
      <c r="AU37" s="1977"/>
      <c r="AV37" s="1978"/>
      <c r="AW37" s="1965"/>
      <c r="AX37" s="1965"/>
      <c r="AY37" s="1971"/>
    </row>
    <row r="38" spans="2:51" s="1950" customFormat="1" thickBot="1">
      <c r="B38" s="2708"/>
      <c r="C38" s="2700"/>
      <c r="D38" s="2629"/>
      <c r="E38" s="2638"/>
      <c r="F38" s="2638"/>
      <c r="G38" s="2630"/>
      <c r="H38" s="2074" t="s">
        <v>1737</v>
      </c>
      <c r="I38" s="2075"/>
      <c r="J38" s="2075"/>
      <c r="K38" s="2075"/>
      <c r="L38" s="2075"/>
      <c r="M38" s="2075"/>
      <c r="N38" s="2076"/>
      <c r="O38" s="1965"/>
      <c r="P38" s="2639"/>
      <c r="Q38" s="2704"/>
      <c r="R38" s="1975" t="s">
        <v>1737</v>
      </c>
      <c r="S38" s="1976"/>
      <c r="T38" s="1977"/>
      <c r="U38" s="1977"/>
      <c r="V38" s="1977"/>
      <c r="W38" s="1977"/>
      <c r="X38" s="1978"/>
      <c r="Y38" s="1975" t="s">
        <v>1737</v>
      </c>
      <c r="Z38" s="1976"/>
      <c r="AA38" s="1977"/>
      <c r="AB38" s="1977"/>
      <c r="AC38" s="1977"/>
      <c r="AD38" s="1977"/>
      <c r="AE38" s="1978"/>
      <c r="AF38" s="1965"/>
      <c r="AG38" s="2641"/>
      <c r="AH38" s="2642"/>
      <c r="AI38" s="1975" t="s">
        <v>1737</v>
      </c>
      <c r="AJ38" s="1976"/>
      <c r="AK38" s="1977"/>
      <c r="AL38" s="1977"/>
      <c r="AM38" s="1977"/>
      <c r="AN38" s="1977"/>
      <c r="AO38" s="1978"/>
      <c r="AP38" s="1975" t="s">
        <v>1737</v>
      </c>
      <c r="AQ38" s="1976"/>
      <c r="AR38" s="1977"/>
      <c r="AS38" s="1977"/>
      <c r="AT38" s="1977"/>
      <c r="AU38" s="1977"/>
      <c r="AV38" s="1978"/>
      <c r="AW38" s="1965"/>
      <c r="AX38" s="1965"/>
      <c r="AY38" s="1971"/>
    </row>
    <row r="39" spans="2:51" s="1950" customFormat="1" ht="11.25">
      <c r="B39" s="2706">
        <v>7</v>
      </c>
      <c r="C39" s="2709" t="s">
        <v>2244</v>
      </c>
      <c r="D39" s="2637" t="s">
        <v>2235</v>
      </c>
      <c r="E39" s="2637" t="s">
        <v>2241</v>
      </c>
      <c r="F39" s="2637" t="s">
        <v>2237</v>
      </c>
      <c r="G39" s="2637" t="s">
        <v>2247</v>
      </c>
      <c r="H39" s="1970" t="s">
        <v>2212</v>
      </c>
      <c r="I39" s="1967"/>
      <c r="J39" s="1967"/>
      <c r="K39" s="1967"/>
      <c r="L39" s="1967"/>
      <c r="M39" s="1967"/>
      <c r="N39" s="1968"/>
      <c r="O39" s="1965"/>
      <c r="P39" s="2623">
        <v>7</v>
      </c>
      <c r="Q39" s="2702" t="s">
        <v>2244</v>
      </c>
      <c r="R39" s="1975" t="s">
        <v>2212</v>
      </c>
      <c r="S39" s="1976"/>
      <c r="T39" s="1977"/>
      <c r="U39" s="1977"/>
      <c r="V39" s="1977"/>
      <c r="W39" s="1977"/>
      <c r="X39" s="1978"/>
      <c r="Y39" s="1975" t="s">
        <v>2212</v>
      </c>
      <c r="Z39" s="1977"/>
      <c r="AA39" s="1977"/>
      <c r="AB39" s="1977"/>
      <c r="AC39" s="1977"/>
      <c r="AD39" s="1977"/>
      <c r="AE39" s="1978"/>
      <c r="AF39" s="1965"/>
      <c r="AG39" s="2641">
        <v>7</v>
      </c>
      <c r="AH39" s="2642" t="s">
        <v>2244</v>
      </c>
      <c r="AI39" s="1975" t="s">
        <v>2212</v>
      </c>
      <c r="AJ39" s="1976"/>
      <c r="AK39" s="1977"/>
      <c r="AL39" s="1977"/>
      <c r="AM39" s="1977"/>
      <c r="AN39" s="1977"/>
      <c r="AO39" s="1978"/>
      <c r="AP39" s="1975" t="s">
        <v>2212</v>
      </c>
      <c r="AQ39" s="1977"/>
      <c r="AR39" s="1977"/>
      <c r="AS39" s="1977"/>
      <c r="AT39" s="1977"/>
      <c r="AU39" s="1977"/>
      <c r="AV39" s="1978"/>
      <c r="AW39" s="1965"/>
      <c r="AX39" s="1965"/>
      <c r="AY39" s="1971"/>
    </row>
    <row r="40" spans="2:51" s="1950" customFormat="1" ht="11.25">
      <c r="B40" s="2707"/>
      <c r="C40" s="2696"/>
      <c r="D40" s="2638"/>
      <c r="E40" s="2638"/>
      <c r="F40" s="2638"/>
      <c r="G40" s="2638"/>
      <c r="H40" s="2068" t="s">
        <v>1729</v>
      </c>
      <c r="I40" s="2069"/>
      <c r="J40" s="2069"/>
      <c r="K40" s="2069"/>
      <c r="L40" s="2069"/>
      <c r="M40" s="2069"/>
      <c r="N40" s="2070"/>
      <c r="O40" s="1965"/>
      <c r="P40" s="2624"/>
      <c r="Q40" s="2703"/>
      <c r="R40" s="1975" t="s">
        <v>1729</v>
      </c>
      <c r="S40" s="1976"/>
      <c r="T40" s="1977"/>
      <c r="U40" s="1977"/>
      <c r="V40" s="1977"/>
      <c r="W40" s="1977"/>
      <c r="X40" s="1978"/>
      <c r="Y40" s="1975" t="s">
        <v>1729</v>
      </c>
      <c r="Z40" s="1977"/>
      <c r="AA40" s="1977"/>
      <c r="AB40" s="1977"/>
      <c r="AC40" s="1977"/>
      <c r="AD40" s="1977"/>
      <c r="AE40" s="1978"/>
      <c r="AF40" s="1965"/>
      <c r="AG40" s="2641"/>
      <c r="AH40" s="2642"/>
      <c r="AI40" s="1975" t="s">
        <v>1729</v>
      </c>
      <c r="AJ40" s="1976"/>
      <c r="AK40" s="1977"/>
      <c r="AL40" s="1977"/>
      <c r="AM40" s="1977"/>
      <c r="AN40" s="1977"/>
      <c r="AO40" s="1978"/>
      <c r="AP40" s="1975" t="s">
        <v>1729</v>
      </c>
      <c r="AQ40" s="1977"/>
      <c r="AR40" s="1977"/>
      <c r="AS40" s="1977"/>
      <c r="AT40" s="1977"/>
      <c r="AU40" s="1977"/>
      <c r="AV40" s="1978"/>
      <c r="AW40" s="1965"/>
      <c r="AX40" s="1965"/>
      <c r="AY40" s="1971"/>
    </row>
    <row r="41" spans="2:51" s="1950" customFormat="1" ht="11.25">
      <c r="B41" s="2707"/>
      <c r="C41" s="2696"/>
      <c r="D41" s="2681" t="s">
        <v>2243</v>
      </c>
      <c r="E41" s="2638"/>
      <c r="F41" s="2638"/>
      <c r="G41" s="2638"/>
      <c r="H41" s="2068" t="s">
        <v>1733</v>
      </c>
      <c r="I41" s="2069"/>
      <c r="J41" s="2069"/>
      <c r="K41" s="2069"/>
      <c r="L41" s="2069"/>
      <c r="M41" s="2069"/>
      <c r="N41" s="2070"/>
      <c r="O41" s="1965"/>
      <c r="P41" s="2624"/>
      <c r="Q41" s="2703"/>
      <c r="R41" s="1975" t="s">
        <v>1733</v>
      </c>
      <c r="S41" s="1976"/>
      <c r="T41" s="1977"/>
      <c r="U41" s="1977"/>
      <c r="V41" s="1977"/>
      <c r="W41" s="1977"/>
      <c r="X41" s="1978"/>
      <c r="Y41" s="1975" t="s">
        <v>1733</v>
      </c>
      <c r="Z41" s="1977"/>
      <c r="AA41" s="1977"/>
      <c r="AB41" s="1977"/>
      <c r="AC41" s="1977"/>
      <c r="AD41" s="1977"/>
      <c r="AE41" s="1978"/>
      <c r="AF41" s="1965"/>
      <c r="AG41" s="2641"/>
      <c r="AH41" s="2642"/>
      <c r="AI41" s="1975" t="s">
        <v>1733</v>
      </c>
      <c r="AJ41" s="1976"/>
      <c r="AK41" s="1977"/>
      <c r="AL41" s="1977"/>
      <c r="AM41" s="1977"/>
      <c r="AN41" s="1977"/>
      <c r="AO41" s="1978"/>
      <c r="AP41" s="1975" t="s">
        <v>1733</v>
      </c>
      <c r="AQ41" s="1977"/>
      <c r="AR41" s="1977"/>
      <c r="AS41" s="1977"/>
      <c r="AT41" s="1977"/>
      <c r="AU41" s="1977"/>
      <c r="AV41" s="1978"/>
      <c r="AW41" s="1965"/>
      <c r="AX41" s="1965"/>
      <c r="AY41" s="1971"/>
    </row>
    <row r="42" spans="2:51" s="1950" customFormat="1" thickBot="1">
      <c r="B42" s="2708"/>
      <c r="C42" s="2700"/>
      <c r="D42" s="2629"/>
      <c r="E42" s="2638"/>
      <c r="F42" s="2638"/>
      <c r="G42" s="2630"/>
      <c r="H42" s="2074" t="s">
        <v>1737</v>
      </c>
      <c r="I42" s="2075"/>
      <c r="J42" s="2075"/>
      <c r="K42" s="2075"/>
      <c r="L42" s="2075"/>
      <c r="M42" s="2075"/>
      <c r="N42" s="2076"/>
      <c r="O42" s="1965"/>
      <c r="P42" s="2639"/>
      <c r="Q42" s="2704"/>
      <c r="R42" s="1975" t="s">
        <v>1737</v>
      </c>
      <c r="S42" s="1976"/>
      <c r="T42" s="1977"/>
      <c r="U42" s="1977"/>
      <c r="V42" s="1977"/>
      <c r="W42" s="1977"/>
      <c r="X42" s="1978"/>
      <c r="Y42" s="1975" t="s">
        <v>1737</v>
      </c>
      <c r="Z42" s="1977"/>
      <c r="AA42" s="1977"/>
      <c r="AB42" s="1977"/>
      <c r="AC42" s="1977"/>
      <c r="AD42" s="1977"/>
      <c r="AE42" s="1978"/>
      <c r="AF42" s="1965"/>
      <c r="AG42" s="2641"/>
      <c r="AH42" s="2642"/>
      <c r="AI42" s="1975" t="s">
        <v>1737</v>
      </c>
      <c r="AJ42" s="1976"/>
      <c r="AK42" s="1977"/>
      <c r="AL42" s="1977"/>
      <c r="AM42" s="1977"/>
      <c r="AN42" s="1977"/>
      <c r="AO42" s="1978"/>
      <c r="AP42" s="1975" t="s">
        <v>1737</v>
      </c>
      <c r="AQ42" s="1977"/>
      <c r="AR42" s="1977"/>
      <c r="AS42" s="1977"/>
      <c r="AT42" s="1977"/>
      <c r="AU42" s="1977"/>
      <c r="AV42" s="1978"/>
      <c r="AW42" s="1965"/>
      <c r="AX42" s="1965"/>
      <c r="AY42" s="1971"/>
    </row>
    <row r="43" spans="2:51" s="1950" customFormat="1" ht="11.25">
      <c r="B43" s="2706">
        <v>8</v>
      </c>
      <c r="C43" s="2709" t="s">
        <v>2245</v>
      </c>
      <c r="D43" s="2637" t="s">
        <v>2235</v>
      </c>
      <c r="E43" s="2637" t="s">
        <v>2241</v>
      </c>
      <c r="F43" s="2637" t="s">
        <v>2237</v>
      </c>
      <c r="G43" s="2637" t="s">
        <v>2242</v>
      </c>
      <c r="H43" s="1970" t="s">
        <v>2212</v>
      </c>
      <c r="I43" s="1967"/>
      <c r="J43" s="1967"/>
      <c r="K43" s="1967"/>
      <c r="L43" s="1967"/>
      <c r="M43" s="1967"/>
      <c r="N43" s="1968"/>
      <c r="O43" s="1965"/>
      <c r="P43" s="2623">
        <v>8</v>
      </c>
      <c r="Q43" s="2702" t="s">
        <v>2245</v>
      </c>
      <c r="R43" s="1975" t="s">
        <v>2212</v>
      </c>
      <c r="S43" s="1976"/>
      <c r="T43" s="1977"/>
      <c r="U43" s="1977"/>
      <c r="V43" s="1977"/>
      <c r="W43" s="1977"/>
      <c r="X43" s="1978"/>
      <c r="Y43" s="1975" t="s">
        <v>2212</v>
      </c>
      <c r="Z43" s="1976"/>
      <c r="AA43" s="1977"/>
      <c r="AB43" s="1977"/>
      <c r="AC43" s="1977"/>
      <c r="AD43" s="1977"/>
      <c r="AE43" s="1978"/>
      <c r="AF43" s="1965"/>
      <c r="AG43" s="2641">
        <v>8</v>
      </c>
      <c r="AH43" s="2642" t="s">
        <v>2245</v>
      </c>
      <c r="AI43" s="1975" t="s">
        <v>2212</v>
      </c>
      <c r="AJ43" s="1976"/>
      <c r="AK43" s="1977"/>
      <c r="AL43" s="1977"/>
      <c r="AM43" s="1977"/>
      <c r="AN43" s="1977"/>
      <c r="AO43" s="1978"/>
      <c r="AP43" s="1975" t="s">
        <v>2212</v>
      </c>
      <c r="AQ43" s="1976"/>
      <c r="AR43" s="1977"/>
      <c r="AS43" s="1977"/>
      <c r="AT43" s="1977"/>
      <c r="AU43" s="1977"/>
      <c r="AV43" s="1978"/>
      <c r="AW43" s="1965"/>
      <c r="AX43" s="1965"/>
      <c r="AY43" s="1971"/>
    </row>
    <row r="44" spans="2:51" s="1950" customFormat="1" ht="11.25">
      <c r="B44" s="2707"/>
      <c r="C44" s="2696"/>
      <c r="D44" s="2638"/>
      <c r="E44" s="2638"/>
      <c r="F44" s="2638"/>
      <c r="G44" s="2638"/>
      <c r="H44" s="2068" t="s">
        <v>1729</v>
      </c>
      <c r="I44" s="2069"/>
      <c r="J44" s="2069"/>
      <c r="K44" s="2069"/>
      <c r="L44" s="2069"/>
      <c r="M44" s="2069"/>
      <c r="N44" s="2070"/>
      <c r="O44" s="1965"/>
      <c r="P44" s="2624"/>
      <c r="Q44" s="2703"/>
      <c r="R44" s="1975" t="s">
        <v>1729</v>
      </c>
      <c r="S44" s="1976"/>
      <c r="T44" s="1977"/>
      <c r="U44" s="1977"/>
      <c r="V44" s="1977"/>
      <c r="W44" s="1977"/>
      <c r="X44" s="1978"/>
      <c r="Y44" s="1975" t="s">
        <v>1729</v>
      </c>
      <c r="Z44" s="1976"/>
      <c r="AA44" s="1977"/>
      <c r="AB44" s="1977"/>
      <c r="AC44" s="1977"/>
      <c r="AD44" s="1977"/>
      <c r="AE44" s="1978"/>
      <c r="AF44" s="1965"/>
      <c r="AG44" s="2641"/>
      <c r="AH44" s="2642"/>
      <c r="AI44" s="1975" t="s">
        <v>1729</v>
      </c>
      <c r="AJ44" s="1976"/>
      <c r="AK44" s="1977"/>
      <c r="AL44" s="1977"/>
      <c r="AM44" s="1977"/>
      <c r="AN44" s="1977"/>
      <c r="AO44" s="1978"/>
      <c r="AP44" s="1975" t="s">
        <v>1729</v>
      </c>
      <c r="AQ44" s="1976"/>
      <c r="AR44" s="1977"/>
      <c r="AS44" s="1977"/>
      <c r="AT44" s="1977"/>
      <c r="AU44" s="1977"/>
      <c r="AV44" s="1978"/>
      <c r="AW44" s="1965"/>
      <c r="AX44" s="1965"/>
      <c r="AY44" s="1971"/>
    </row>
    <row r="45" spans="2:51" s="1950" customFormat="1" ht="11.25">
      <c r="B45" s="2707"/>
      <c r="C45" s="2696"/>
      <c r="D45" s="2681" t="s">
        <v>2239</v>
      </c>
      <c r="E45" s="2638"/>
      <c r="F45" s="2638"/>
      <c r="G45" s="2638"/>
      <c r="H45" s="2068" t="s">
        <v>1733</v>
      </c>
      <c r="I45" s="2069"/>
      <c r="J45" s="2069"/>
      <c r="K45" s="2069"/>
      <c r="L45" s="2069"/>
      <c r="M45" s="2069"/>
      <c r="N45" s="2070"/>
      <c r="O45" s="1965"/>
      <c r="P45" s="2624"/>
      <c r="Q45" s="2703"/>
      <c r="R45" s="1975" t="s">
        <v>1733</v>
      </c>
      <c r="S45" s="1976"/>
      <c r="T45" s="1977"/>
      <c r="U45" s="1977"/>
      <c r="V45" s="1977"/>
      <c r="W45" s="1977"/>
      <c r="X45" s="1978"/>
      <c r="Y45" s="1975" t="s">
        <v>1733</v>
      </c>
      <c r="Z45" s="1976"/>
      <c r="AA45" s="1977"/>
      <c r="AB45" s="1977"/>
      <c r="AC45" s="1977"/>
      <c r="AD45" s="1977"/>
      <c r="AE45" s="1978"/>
      <c r="AF45" s="1965"/>
      <c r="AG45" s="2641"/>
      <c r="AH45" s="2642"/>
      <c r="AI45" s="1975" t="s">
        <v>1733</v>
      </c>
      <c r="AJ45" s="1976"/>
      <c r="AK45" s="1977"/>
      <c r="AL45" s="1977"/>
      <c r="AM45" s="1977"/>
      <c r="AN45" s="1977"/>
      <c r="AO45" s="1978"/>
      <c r="AP45" s="1975" t="s">
        <v>1733</v>
      </c>
      <c r="AQ45" s="1976"/>
      <c r="AR45" s="1977"/>
      <c r="AS45" s="1977"/>
      <c r="AT45" s="1977"/>
      <c r="AU45" s="1977"/>
      <c r="AV45" s="1978"/>
      <c r="AW45" s="1965"/>
      <c r="AX45" s="1965"/>
      <c r="AY45" s="1971"/>
    </row>
    <row r="46" spans="2:51" s="1950" customFormat="1" thickBot="1">
      <c r="B46" s="2708"/>
      <c r="C46" s="2700"/>
      <c r="D46" s="2629"/>
      <c r="E46" s="2638"/>
      <c r="F46" s="2638"/>
      <c r="G46" s="2630"/>
      <c r="H46" s="2074" t="s">
        <v>1737</v>
      </c>
      <c r="I46" s="2075"/>
      <c r="J46" s="2075"/>
      <c r="K46" s="2075"/>
      <c r="L46" s="2075"/>
      <c r="M46" s="2075"/>
      <c r="N46" s="2076"/>
      <c r="O46" s="1965"/>
      <c r="P46" s="2639"/>
      <c r="Q46" s="2704"/>
      <c r="R46" s="1975" t="s">
        <v>1737</v>
      </c>
      <c r="S46" s="1976"/>
      <c r="T46" s="1977"/>
      <c r="U46" s="1977"/>
      <c r="V46" s="1977"/>
      <c r="W46" s="1977"/>
      <c r="X46" s="1978"/>
      <c r="Y46" s="1975" t="s">
        <v>1737</v>
      </c>
      <c r="Z46" s="1976"/>
      <c r="AA46" s="1977"/>
      <c r="AB46" s="1977"/>
      <c r="AC46" s="1977"/>
      <c r="AD46" s="1977"/>
      <c r="AE46" s="1978"/>
      <c r="AF46" s="1965"/>
      <c r="AG46" s="2641"/>
      <c r="AH46" s="2642"/>
      <c r="AI46" s="1975" t="s">
        <v>1737</v>
      </c>
      <c r="AJ46" s="1976"/>
      <c r="AK46" s="1977"/>
      <c r="AL46" s="1977"/>
      <c r="AM46" s="1977"/>
      <c r="AN46" s="1977"/>
      <c r="AO46" s="1978"/>
      <c r="AP46" s="1975" t="s">
        <v>1737</v>
      </c>
      <c r="AQ46" s="1976"/>
      <c r="AR46" s="1977"/>
      <c r="AS46" s="1977"/>
      <c r="AT46" s="1977"/>
      <c r="AU46" s="1977"/>
      <c r="AV46" s="1978"/>
      <c r="AW46" s="1965"/>
      <c r="AX46" s="1965"/>
      <c r="AY46" s="1971"/>
    </row>
    <row r="47" spans="2:51" s="1950" customFormat="1" ht="11.25">
      <c r="B47" s="2706">
        <v>30</v>
      </c>
      <c r="C47" s="2709" t="s">
        <v>2300</v>
      </c>
      <c r="D47" s="2637" t="s">
        <v>2235</v>
      </c>
      <c r="E47" s="2637" t="s">
        <v>2241</v>
      </c>
      <c r="F47" s="2637" t="s">
        <v>2237</v>
      </c>
      <c r="G47" s="2637" t="s">
        <v>2242</v>
      </c>
      <c r="H47" s="1970" t="s">
        <v>2212</v>
      </c>
      <c r="I47" s="1967"/>
      <c r="J47" s="1967"/>
      <c r="K47" s="1967"/>
      <c r="L47" s="1967"/>
      <c r="M47" s="1967"/>
      <c r="N47" s="1968"/>
      <c r="O47" s="1965"/>
      <c r="P47" s="2623">
        <v>30</v>
      </c>
      <c r="Q47" s="2702" t="s">
        <v>2300</v>
      </c>
      <c r="R47" s="1975" t="s">
        <v>2212</v>
      </c>
      <c r="S47" s="1976"/>
      <c r="T47" s="1977"/>
      <c r="U47" s="1977"/>
      <c r="V47" s="1977"/>
      <c r="W47" s="1977"/>
      <c r="X47" s="1978"/>
      <c r="Y47" s="1975" t="s">
        <v>2212</v>
      </c>
      <c r="Z47" s="1976"/>
      <c r="AA47" s="1977"/>
      <c r="AB47" s="1977"/>
      <c r="AC47" s="1977"/>
      <c r="AD47" s="1977"/>
      <c r="AE47" s="1978"/>
      <c r="AF47" s="1965"/>
      <c r="AG47" s="2641">
        <v>30</v>
      </c>
      <c r="AH47" s="2642" t="s">
        <v>2300</v>
      </c>
      <c r="AI47" s="1975" t="s">
        <v>2212</v>
      </c>
      <c r="AJ47" s="1976"/>
      <c r="AK47" s="1977"/>
      <c r="AL47" s="1977"/>
      <c r="AM47" s="1977"/>
      <c r="AN47" s="1977"/>
      <c r="AO47" s="1978"/>
      <c r="AP47" s="1975" t="s">
        <v>2212</v>
      </c>
      <c r="AQ47" s="1976"/>
      <c r="AR47" s="1977"/>
      <c r="AS47" s="1977"/>
      <c r="AT47" s="1977"/>
      <c r="AU47" s="1977"/>
      <c r="AV47" s="1978"/>
      <c r="AW47" s="1965"/>
      <c r="AX47" s="1965"/>
      <c r="AY47" s="1971"/>
    </row>
    <row r="48" spans="2:51" s="1950" customFormat="1" ht="11.25">
      <c r="B48" s="2707"/>
      <c r="C48" s="2696"/>
      <c r="D48" s="2638"/>
      <c r="E48" s="2638"/>
      <c r="F48" s="2638"/>
      <c r="G48" s="2638"/>
      <c r="H48" s="2068" t="s">
        <v>1729</v>
      </c>
      <c r="I48" s="2069"/>
      <c r="J48" s="2069"/>
      <c r="K48" s="2069"/>
      <c r="L48" s="2069"/>
      <c r="M48" s="2069"/>
      <c r="N48" s="2070"/>
      <c r="O48" s="1965"/>
      <c r="P48" s="2624"/>
      <c r="Q48" s="2703"/>
      <c r="R48" s="1975" t="s">
        <v>1729</v>
      </c>
      <c r="S48" s="1976"/>
      <c r="T48" s="1977"/>
      <c r="U48" s="1977"/>
      <c r="V48" s="1977"/>
      <c r="W48" s="1977"/>
      <c r="X48" s="1978"/>
      <c r="Y48" s="1975" t="s">
        <v>1729</v>
      </c>
      <c r="Z48" s="1976"/>
      <c r="AA48" s="1977"/>
      <c r="AB48" s="1977"/>
      <c r="AC48" s="1977"/>
      <c r="AD48" s="1977"/>
      <c r="AE48" s="1978"/>
      <c r="AF48" s="1965"/>
      <c r="AG48" s="2641"/>
      <c r="AH48" s="2642"/>
      <c r="AI48" s="1975" t="s">
        <v>1729</v>
      </c>
      <c r="AJ48" s="1976"/>
      <c r="AK48" s="1977"/>
      <c r="AL48" s="1977"/>
      <c r="AM48" s="1977"/>
      <c r="AN48" s="1977"/>
      <c r="AO48" s="1978"/>
      <c r="AP48" s="1975" t="s">
        <v>1729</v>
      </c>
      <c r="AQ48" s="1976"/>
      <c r="AR48" s="1977"/>
      <c r="AS48" s="1977"/>
      <c r="AT48" s="1977"/>
      <c r="AU48" s="1977"/>
      <c r="AV48" s="1978"/>
      <c r="AW48" s="1965"/>
      <c r="AX48" s="1965"/>
      <c r="AY48" s="1971"/>
    </row>
    <row r="49" spans="2:51" s="1950" customFormat="1" ht="11.25">
      <c r="B49" s="2707"/>
      <c r="C49" s="2696"/>
      <c r="D49" s="2681" t="s">
        <v>2239</v>
      </c>
      <c r="E49" s="2638"/>
      <c r="F49" s="2638"/>
      <c r="G49" s="2638"/>
      <c r="H49" s="2068" t="s">
        <v>1733</v>
      </c>
      <c r="I49" s="2069"/>
      <c r="J49" s="2069"/>
      <c r="K49" s="2069"/>
      <c r="L49" s="2069"/>
      <c r="M49" s="2069"/>
      <c r="N49" s="2070"/>
      <c r="O49" s="1965"/>
      <c r="P49" s="2624"/>
      <c r="Q49" s="2703"/>
      <c r="R49" s="1975" t="s">
        <v>1733</v>
      </c>
      <c r="S49" s="1976"/>
      <c r="T49" s="1977"/>
      <c r="U49" s="1977"/>
      <c r="V49" s="1977"/>
      <c r="W49" s="1977"/>
      <c r="X49" s="1978"/>
      <c r="Y49" s="1975" t="s">
        <v>1733</v>
      </c>
      <c r="Z49" s="1976"/>
      <c r="AA49" s="1977"/>
      <c r="AB49" s="1977"/>
      <c r="AC49" s="1977"/>
      <c r="AD49" s="1977"/>
      <c r="AE49" s="1978"/>
      <c r="AF49" s="1965"/>
      <c r="AG49" s="2641"/>
      <c r="AH49" s="2642"/>
      <c r="AI49" s="1975" t="s">
        <v>1733</v>
      </c>
      <c r="AJ49" s="1976"/>
      <c r="AK49" s="1977"/>
      <c r="AL49" s="1977"/>
      <c r="AM49" s="1977"/>
      <c r="AN49" s="1977"/>
      <c r="AO49" s="1978"/>
      <c r="AP49" s="1975" t="s">
        <v>1733</v>
      </c>
      <c r="AQ49" s="1976"/>
      <c r="AR49" s="1977"/>
      <c r="AS49" s="1977"/>
      <c r="AT49" s="1977"/>
      <c r="AU49" s="1977"/>
      <c r="AV49" s="1978"/>
      <c r="AW49" s="1965"/>
      <c r="AX49" s="1965"/>
      <c r="AY49" s="1971"/>
    </row>
    <row r="50" spans="2:51" s="1950" customFormat="1" thickBot="1">
      <c r="B50" s="2708"/>
      <c r="C50" s="2700"/>
      <c r="D50" s="2629"/>
      <c r="E50" s="2638"/>
      <c r="F50" s="2638"/>
      <c r="G50" s="2630"/>
      <c r="H50" s="2074" t="s">
        <v>1737</v>
      </c>
      <c r="I50" s="2075"/>
      <c r="J50" s="2075"/>
      <c r="K50" s="2075"/>
      <c r="L50" s="2075"/>
      <c r="M50" s="2075"/>
      <c r="N50" s="2076"/>
      <c r="O50" s="1965"/>
      <c r="P50" s="2639"/>
      <c r="Q50" s="2704"/>
      <c r="R50" s="1975" t="s">
        <v>1737</v>
      </c>
      <c r="S50" s="1976"/>
      <c r="T50" s="1977"/>
      <c r="U50" s="1977"/>
      <c r="V50" s="1977"/>
      <c r="W50" s="1977"/>
      <c r="X50" s="1978"/>
      <c r="Y50" s="1975" t="s">
        <v>1737</v>
      </c>
      <c r="Z50" s="1976"/>
      <c r="AA50" s="1977"/>
      <c r="AB50" s="1977"/>
      <c r="AC50" s="1977"/>
      <c r="AD50" s="1977"/>
      <c r="AE50" s="1978"/>
      <c r="AF50" s="1965"/>
      <c r="AG50" s="2641"/>
      <c r="AH50" s="2642"/>
      <c r="AI50" s="1975" t="s">
        <v>1737</v>
      </c>
      <c r="AJ50" s="1976"/>
      <c r="AK50" s="1977"/>
      <c r="AL50" s="1977"/>
      <c r="AM50" s="1977"/>
      <c r="AN50" s="1977"/>
      <c r="AO50" s="1978"/>
      <c r="AP50" s="1975" t="s">
        <v>1737</v>
      </c>
      <c r="AQ50" s="1976"/>
      <c r="AR50" s="1977"/>
      <c r="AS50" s="1977"/>
      <c r="AT50" s="1977"/>
      <c r="AU50" s="1977"/>
      <c r="AV50" s="1978"/>
      <c r="AW50" s="1965"/>
      <c r="AX50" s="1965"/>
      <c r="AY50" s="1971"/>
    </row>
    <row r="51" spans="2:51" s="1950" customFormat="1" ht="11.25">
      <c r="B51" s="2706">
        <v>1</v>
      </c>
      <c r="C51" s="2709" t="s">
        <v>2240</v>
      </c>
      <c r="D51" s="2637" t="s">
        <v>2235</v>
      </c>
      <c r="E51" s="2637" t="s">
        <v>2241</v>
      </c>
      <c r="F51" s="2637" t="s">
        <v>2237</v>
      </c>
      <c r="G51" s="2637" t="s">
        <v>2242</v>
      </c>
      <c r="H51" s="1970" t="s">
        <v>2212</v>
      </c>
      <c r="I51" s="1967"/>
      <c r="J51" s="1967"/>
      <c r="K51" s="1967"/>
      <c r="L51" s="1967"/>
      <c r="M51" s="1967"/>
      <c r="N51" s="1968"/>
      <c r="O51" s="1965"/>
      <c r="P51" s="2641">
        <v>1</v>
      </c>
      <c r="Q51" s="2642" t="s">
        <v>2240</v>
      </c>
      <c r="R51" s="1975" t="s">
        <v>2212</v>
      </c>
      <c r="S51" s="1976"/>
      <c r="T51" s="1977"/>
      <c r="U51" s="1977"/>
      <c r="V51" s="1977"/>
      <c r="W51" s="1977"/>
      <c r="X51" s="1978"/>
      <c r="Y51" s="1975" t="s">
        <v>2212</v>
      </c>
      <c r="Z51" s="1976"/>
      <c r="AA51" s="1977"/>
      <c r="AB51" s="1977"/>
      <c r="AC51" s="1977"/>
      <c r="AD51" s="1977"/>
      <c r="AE51" s="1978"/>
      <c r="AF51" s="1965"/>
      <c r="AG51" s="2641">
        <v>1</v>
      </c>
      <c r="AH51" s="2642" t="s">
        <v>2240</v>
      </c>
      <c r="AI51" s="1975" t="s">
        <v>2212</v>
      </c>
      <c r="AJ51" s="1976"/>
      <c r="AK51" s="1977"/>
      <c r="AL51" s="1977"/>
      <c r="AM51" s="1977"/>
      <c r="AN51" s="1977"/>
      <c r="AO51" s="1978"/>
      <c r="AP51" s="1975" t="s">
        <v>2212</v>
      </c>
      <c r="AQ51" s="1976"/>
      <c r="AR51" s="1977"/>
      <c r="AS51" s="1977"/>
      <c r="AT51" s="1977"/>
      <c r="AU51" s="1977"/>
      <c r="AV51" s="1978"/>
      <c r="AW51" s="1965"/>
      <c r="AX51" s="1965"/>
      <c r="AY51" s="1971"/>
    </row>
    <row r="52" spans="2:51" s="1950" customFormat="1" ht="11.25">
      <c r="B52" s="2707"/>
      <c r="C52" s="2696"/>
      <c r="D52" s="2638"/>
      <c r="E52" s="2638"/>
      <c r="F52" s="2638"/>
      <c r="G52" s="2638"/>
      <c r="H52" s="2068" t="s">
        <v>1729</v>
      </c>
      <c r="I52" s="2069"/>
      <c r="J52" s="2069"/>
      <c r="K52" s="2069"/>
      <c r="L52" s="2069"/>
      <c r="M52" s="2069"/>
      <c r="N52" s="2070"/>
      <c r="O52" s="1965"/>
      <c r="P52" s="2641"/>
      <c r="Q52" s="2642"/>
      <c r="R52" s="1975" t="s">
        <v>1729</v>
      </c>
      <c r="S52" s="1976"/>
      <c r="T52" s="1977"/>
      <c r="U52" s="1977"/>
      <c r="V52" s="1977"/>
      <c r="W52" s="1977"/>
      <c r="X52" s="1978"/>
      <c r="Y52" s="1975" t="s">
        <v>1729</v>
      </c>
      <c r="Z52" s="1976"/>
      <c r="AA52" s="1977"/>
      <c r="AB52" s="1977"/>
      <c r="AC52" s="1977"/>
      <c r="AD52" s="1977"/>
      <c r="AE52" s="1978"/>
      <c r="AF52" s="1965"/>
      <c r="AG52" s="2641"/>
      <c r="AH52" s="2642"/>
      <c r="AI52" s="1975" t="s">
        <v>1729</v>
      </c>
      <c r="AJ52" s="1976"/>
      <c r="AK52" s="1977"/>
      <c r="AL52" s="1977"/>
      <c r="AM52" s="1977"/>
      <c r="AN52" s="1977"/>
      <c r="AO52" s="1978"/>
      <c r="AP52" s="1975" t="s">
        <v>1729</v>
      </c>
      <c r="AQ52" s="1976"/>
      <c r="AR52" s="1977"/>
      <c r="AS52" s="1977"/>
      <c r="AT52" s="1977"/>
      <c r="AU52" s="1977"/>
      <c r="AV52" s="1978"/>
      <c r="AW52" s="1965"/>
      <c r="AX52" s="1965"/>
      <c r="AY52" s="1971"/>
    </row>
    <row r="53" spans="2:51" s="1950" customFormat="1" ht="11.25">
      <c r="B53" s="2707"/>
      <c r="C53" s="2696"/>
      <c r="D53" s="2681" t="s">
        <v>2243</v>
      </c>
      <c r="E53" s="2638"/>
      <c r="F53" s="2638"/>
      <c r="G53" s="2638"/>
      <c r="H53" s="2068" t="s">
        <v>1733</v>
      </c>
      <c r="I53" s="2069"/>
      <c r="J53" s="2069"/>
      <c r="K53" s="2069"/>
      <c r="L53" s="2069"/>
      <c r="M53" s="2069"/>
      <c r="N53" s="2070"/>
      <c r="O53" s="1965"/>
      <c r="P53" s="2641"/>
      <c r="Q53" s="2642"/>
      <c r="R53" s="1975" t="s">
        <v>1733</v>
      </c>
      <c r="S53" s="1976"/>
      <c r="T53" s="1977"/>
      <c r="U53" s="1977"/>
      <c r="V53" s="1977"/>
      <c r="W53" s="1977"/>
      <c r="X53" s="1978"/>
      <c r="Y53" s="1975" t="s">
        <v>1733</v>
      </c>
      <c r="Z53" s="1976"/>
      <c r="AA53" s="1977"/>
      <c r="AB53" s="1977"/>
      <c r="AC53" s="1977"/>
      <c r="AD53" s="1977"/>
      <c r="AE53" s="1978"/>
      <c r="AF53" s="1965"/>
      <c r="AG53" s="2641"/>
      <c r="AH53" s="2642"/>
      <c r="AI53" s="1975" t="s">
        <v>1733</v>
      </c>
      <c r="AJ53" s="1976"/>
      <c r="AK53" s="1977"/>
      <c r="AL53" s="1977"/>
      <c r="AM53" s="1977"/>
      <c r="AN53" s="1977"/>
      <c r="AO53" s="1978"/>
      <c r="AP53" s="1975" t="s">
        <v>1733</v>
      </c>
      <c r="AQ53" s="1976"/>
      <c r="AR53" s="1977"/>
      <c r="AS53" s="1977"/>
      <c r="AT53" s="1977"/>
      <c r="AU53" s="1977"/>
      <c r="AV53" s="1978"/>
      <c r="AW53" s="1965"/>
      <c r="AX53" s="1965"/>
      <c r="AY53" s="1971"/>
    </row>
    <row r="54" spans="2:51" s="1950" customFormat="1" thickBot="1">
      <c r="B54" s="2708"/>
      <c r="C54" s="2700"/>
      <c r="D54" s="2629"/>
      <c r="E54" s="2638"/>
      <c r="F54" s="2638"/>
      <c r="G54" s="2630"/>
      <c r="H54" s="2074" t="s">
        <v>1737</v>
      </c>
      <c r="I54" s="2075"/>
      <c r="J54" s="2075"/>
      <c r="K54" s="2075"/>
      <c r="L54" s="2075"/>
      <c r="M54" s="2075"/>
      <c r="N54" s="2076"/>
      <c r="O54" s="1965"/>
      <c r="P54" s="2641"/>
      <c r="Q54" s="2642"/>
      <c r="R54" s="1975" t="s">
        <v>1737</v>
      </c>
      <c r="S54" s="1976"/>
      <c r="T54" s="1977"/>
      <c r="U54" s="1977"/>
      <c r="V54" s="1977"/>
      <c r="W54" s="1977"/>
      <c r="X54" s="1978"/>
      <c r="Y54" s="1975" t="s">
        <v>1737</v>
      </c>
      <c r="Z54" s="1976"/>
      <c r="AA54" s="1977"/>
      <c r="AB54" s="1977"/>
      <c r="AC54" s="1977"/>
      <c r="AD54" s="1977"/>
      <c r="AE54" s="1978"/>
      <c r="AF54" s="1965"/>
      <c r="AG54" s="2641"/>
      <c r="AH54" s="2642"/>
      <c r="AI54" s="1975" t="s">
        <v>1737</v>
      </c>
      <c r="AJ54" s="1976"/>
      <c r="AK54" s="1977"/>
      <c r="AL54" s="1977"/>
      <c r="AM54" s="1977"/>
      <c r="AN54" s="1977"/>
      <c r="AO54" s="1978"/>
      <c r="AP54" s="1975" t="s">
        <v>1737</v>
      </c>
      <c r="AQ54" s="1976"/>
      <c r="AR54" s="1977"/>
      <c r="AS54" s="1977"/>
      <c r="AT54" s="1977"/>
      <c r="AU54" s="1977"/>
      <c r="AV54" s="1978"/>
      <c r="AW54" s="1965"/>
      <c r="AX54" s="1965"/>
      <c r="AY54" s="1971"/>
    </row>
    <row r="55" spans="2:51" s="1950" customFormat="1" ht="11.25">
      <c r="B55" s="2706">
        <v>19</v>
      </c>
      <c r="C55" s="2709" t="s">
        <v>2336</v>
      </c>
      <c r="D55" s="2637" t="s">
        <v>2235</v>
      </c>
      <c r="E55" s="2637" t="s">
        <v>2241</v>
      </c>
      <c r="F55" s="2637" t="s">
        <v>2237</v>
      </c>
      <c r="G55" s="2637" t="s">
        <v>2242</v>
      </c>
      <c r="H55" s="1970" t="s">
        <v>2212</v>
      </c>
      <c r="I55" s="1967"/>
      <c r="J55" s="1967"/>
      <c r="K55" s="1967"/>
      <c r="L55" s="1967"/>
      <c r="M55" s="1967"/>
      <c r="N55" s="1968"/>
      <c r="O55" s="1965"/>
      <c r="P55" s="2721">
        <v>19</v>
      </c>
      <c r="Q55" s="2722" t="s">
        <v>2336</v>
      </c>
      <c r="R55" s="1975" t="s">
        <v>2212</v>
      </c>
      <c r="S55" s="1976"/>
      <c r="T55" s="1977"/>
      <c r="U55" s="1977"/>
      <c r="V55" s="1977"/>
      <c r="W55" s="1977"/>
      <c r="X55" s="1978"/>
      <c r="Y55" s="1975" t="s">
        <v>2212</v>
      </c>
      <c r="Z55" s="1976"/>
      <c r="AA55" s="1977"/>
      <c r="AB55" s="1977"/>
      <c r="AC55" s="1977"/>
      <c r="AD55" s="1977"/>
      <c r="AE55" s="1978"/>
      <c r="AF55" s="1965"/>
      <c r="AG55" s="2721">
        <v>19</v>
      </c>
      <c r="AH55" s="2722" t="s">
        <v>2336</v>
      </c>
      <c r="AI55" s="1975" t="s">
        <v>2212</v>
      </c>
      <c r="AJ55" s="1976"/>
      <c r="AK55" s="1977"/>
      <c r="AL55" s="1977"/>
      <c r="AM55" s="1977"/>
      <c r="AN55" s="1977"/>
      <c r="AO55" s="1978"/>
      <c r="AP55" s="1975" t="s">
        <v>2212</v>
      </c>
      <c r="AQ55" s="1976"/>
      <c r="AR55" s="1977"/>
      <c r="AS55" s="1977"/>
      <c r="AT55" s="1977"/>
      <c r="AU55" s="1977"/>
      <c r="AV55" s="1978"/>
      <c r="AW55" s="1965"/>
      <c r="AX55" s="1965"/>
      <c r="AY55" s="1971"/>
    </row>
    <row r="56" spans="2:51" s="1950" customFormat="1" ht="11.25">
      <c r="B56" s="2707"/>
      <c r="C56" s="2696"/>
      <c r="D56" s="2638"/>
      <c r="E56" s="2638"/>
      <c r="F56" s="2638"/>
      <c r="G56" s="2638"/>
      <c r="H56" s="2068" t="s">
        <v>1729</v>
      </c>
      <c r="I56" s="2069"/>
      <c r="J56" s="2069"/>
      <c r="K56" s="2069"/>
      <c r="L56" s="2069"/>
      <c r="M56" s="2069"/>
      <c r="N56" s="2070"/>
      <c r="O56" s="1965"/>
      <c r="P56" s="2721"/>
      <c r="Q56" s="2722"/>
      <c r="R56" s="1975" t="s">
        <v>1729</v>
      </c>
      <c r="S56" s="1976"/>
      <c r="T56" s="1977"/>
      <c r="U56" s="1977"/>
      <c r="V56" s="1977"/>
      <c r="W56" s="1977"/>
      <c r="X56" s="1978"/>
      <c r="Y56" s="1975" t="s">
        <v>1729</v>
      </c>
      <c r="Z56" s="1976"/>
      <c r="AA56" s="1977"/>
      <c r="AB56" s="1977"/>
      <c r="AC56" s="1977"/>
      <c r="AD56" s="1977"/>
      <c r="AE56" s="1978"/>
      <c r="AF56" s="1965"/>
      <c r="AG56" s="2721"/>
      <c r="AH56" s="2722"/>
      <c r="AI56" s="1975" t="s">
        <v>1729</v>
      </c>
      <c r="AJ56" s="1976"/>
      <c r="AK56" s="1977"/>
      <c r="AL56" s="1977"/>
      <c r="AM56" s="1977"/>
      <c r="AN56" s="1977"/>
      <c r="AO56" s="1978"/>
      <c r="AP56" s="1975" t="s">
        <v>1729</v>
      </c>
      <c r="AQ56" s="1976"/>
      <c r="AR56" s="1977"/>
      <c r="AS56" s="1977"/>
      <c r="AT56" s="1977"/>
      <c r="AU56" s="1977"/>
      <c r="AV56" s="1978"/>
      <c r="AW56" s="1965"/>
      <c r="AX56" s="1965"/>
      <c r="AY56" s="1971"/>
    </row>
    <row r="57" spans="2:51" s="1950" customFormat="1" ht="11.25">
      <c r="B57" s="2707"/>
      <c r="C57" s="2696"/>
      <c r="D57" s="2681" t="s">
        <v>2239</v>
      </c>
      <c r="E57" s="2638"/>
      <c r="F57" s="2638"/>
      <c r="G57" s="2638"/>
      <c r="H57" s="2068" t="s">
        <v>1733</v>
      </c>
      <c r="I57" s="2069"/>
      <c r="J57" s="2069"/>
      <c r="K57" s="2069"/>
      <c r="L57" s="2069"/>
      <c r="M57" s="2069"/>
      <c r="N57" s="2070"/>
      <c r="O57" s="1965"/>
      <c r="P57" s="2721"/>
      <c r="Q57" s="2722"/>
      <c r="R57" s="1975" t="s">
        <v>1733</v>
      </c>
      <c r="S57" s="1976"/>
      <c r="T57" s="1977"/>
      <c r="U57" s="1977"/>
      <c r="V57" s="1977"/>
      <c r="W57" s="1977"/>
      <c r="X57" s="1978"/>
      <c r="Y57" s="1975" t="s">
        <v>1733</v>
      </c>
      <c r="Z57" s="1976"/>
      <c r="AA57" s="1977"/>
      <c r="AB57" s="1977"/>
      <c r="AC57" s="1977"/>
      <c r="AD57" s="1977"/>
      <c r="AE57" s="1978"/>
      <c r="AF57" s="1965"/>
      <c r="AG57" s="2721"/>
      <c r="AH57" s="2722"/>
      <c r="AI57" s="1975" t="s">
        <v>1733</v>
      </c>
      <c r="AJ57" s="1976"/>
      <c r="AK57" s="1977"/>
      <c r="AL57" s="1977"/>
      <c r="AM57" s="1977"/>
      <c r="AN57" s="1977"/>
      <c r="AO57" s="1978"/>
      <c r="AP57" s="1975" t="s">
        <v>1733</v>
      </c>
      <c r="AQ57" s="1976"/>
      <c r="AR57" s="1977"/>
      <c r="AS57" s="1977"/>
      <c r="AT57" s="1977"/>
      <c r="AU57" s="1977"/>
      <c r="AV57" s="1978"/>
      <c r="AW57" s="1965"/>
      <c r="AX57" s="1965"/>
      <c r="AY57" s="1971"/>
    </row>
    <row r="58" spans="2:51" s="1950" customFormat="1" thickBot="1">
      <c r="B58" s="2708"/>
      <c r="C58" s="2700"/>
      <c r="D58" s="2629"/>
      <c r="E58" s="2638"/>
      <c r="F58" s="2638"/>
      <c r="G58" s="2630"/>
      <c r="H58" s="2074" t="s">
        <v>1737</v>
      </c>
      <c r="I58" s="2075"/>
      <c r="J58" s="2075"/>
      <c r="K58" s="2075"/>
      <c r="L58" s="2075"/>
      <c r="M58" s="2075"/>
      <c r="N58" s="2076"/>
      <c r="O58" s="1965"/>
      <c r="P58" s="2721"/>
      <c r="Q58" s="2722"/>
      <c r="R58" s="1975" t="s">
        <v>1737</v>
      </c>
      <c r="S58" s="1976"/>
      <c r="T58" s="1977"/>
      <c r="U58" s="1977"/>
      <c r="V58" s="1977"/>
      <c r="W58" s="1977"/>
      <c r="X58" s="1978"/>
      <c r="Y58" s="1975" t="s">
        <v>1737</v>
      </c>
      <c r="Z58" s="1976"/>
      <c r="AA58" s="1977"/>
      <c r="AB58" s="1977"/>
      <c r="AC58" s="1977"/>
      <c r="AD58" s="1977"/>
      <c r="AE58" s="1978"/>
      <c r="AF58" s="1965"/>
      <c r="AG58" s="2721"/>
      <c r="AH58" s="2722"/>
      <c r="AI58" s="1975" t="s">
        <v>1737</v>
      </c>
      <c r="AJ58" s="1976"/>
      <c r="AK58" s="1977"/>
      <c r="AL58" s="1977"/>
      <c r="AM58" s="1977"/>
      <c r="AN58" s="1977"/>
      <c r="AO58" s="1978"/>
      <c r="AP58" s="1975" t="s">
        <v>1737</v>
      </c>
      <c r="AQ58" s="1976"/>
      <c r="AR58" s="1977"/>
      <c r="AS58" s="1977"/>
      <c r="AT58" s="1977"/>
      <c r="AU58" s="1977"/>
      <c r="AV58" s="1978"/>
      <c r="AW58" s="1965"/>
      <c r="AX58" s="1965"/>
      <c r="AY58" s="1971"/>
    </row>
    <row r="59" spans="2:51" s="1950" customFormat="1" ht="11.25">
      <c r="B59" s="2706">
        <v>47</v>
      </c>
      <c r="C59" s="2709" t="s">
        <v>2257</v>
      </c>
      <c r="D59" s="2637" t="s">
        <v>2235</v>
      </c>
      <c r="E59" s="2637" t="s">
        <v>1707</v>
      </c>
      <c r="F59" s="2637" t="s">
        <v>2237</v>
      </c>
      <c r="G59" s="2637" t="s">
        <v>2253</v>
      </c>
      <c r="H59" s="1970" t="s">
        <v>2212</v>
      </c>
      <c r="I59" s="1967"/>
      <c r="J59" s="1967"/>
      <c r="K59" s="1967"/>
      <c r="L59" s="1967"/>
      <c r="M59" s="1967"/>
      <c r="N59" s="1968"/>
      <c r="O59" s="1965"/>
      <c r="P59" s="2641">
        <v>47</v>
      </c>
      <c r="Q59" s="2642" t="s">
        <v>2257</v>
      </c>
      <c r="R59" s="1975" t="s">
        <v>2212</v>
      </c>
      <c r="S59" s="1976"/>
      <c r="T59" s="1977"/>
      <c r="U59" s="1977"/>
      <c r="V59" s="1977"/>
      <c r="W59" s="1977"/>
      <c r="X59" s="1978"/>
      <c r="Y59" s="1975" t="s">
        <v>2212</v>
      </c>
      <c r="Z59" s="1976"/>
      <c r="AA59" s="1977"/>
      <c r="AB59" s="1977"/>
      <c r="AC59" s="1977"/>
      <c r="AD59" s="1977"/>
      <c r="AE59" s="1978"/>
      <c r="AF59" s="1965"/>
      <c r="AG59" s="2641">
        <v>47</v>
      </c>
      <c r="AH59" s="2642" t="s">
        <v>2257</v>
      </c>
      <c r="AI59" s="1975" t="s">
        <v>2212</v>
      </c>
      <c r="AJ59" s="1976"/>
      <c r="AK59" s="1977"/>
      <c r="AL59" s="1977"/>
      <c r="AM59" s="1977"/>
      <c r="AN59" s="1977"/>
      <c r="AO59" s="1978"/>
      <c r="AP59" s="1975" t="s">
        <v>2212</v>
      </c>
      <c r="AQ59" s="1976"/>
      <c r="AR59" s="1977"/>
      <c r="AS59" s="1977"/>
      <c r="AT59" s="1977"/>
      <c r="AU59" s="1977"/>
      <c r="AV59" s="1978"/>
      <c r="AW59" s="1965"/>
      <c r="AX59" s="1965"/>
      <c r="AY59" s="1971"/>
    </row>
    <row r="60" spans="2:51" s="1950" customFormat="1" ht="11.25">
      <c r="B60" s="2707"/>
      <c r="C60" s="2696"/>
      <c r="D60" s="2638"/>
      <c r="E60" s="2638"/>
      <c r="F60" s="2638"/>
      <c r="G60" s="2638"/>
      <c r="H60" s="2068" t="s">
        <v>1729</v>
      </c>
      <c r="I60" s="2069"/>
      <c r="J60" s="2069"/>
      <c r="K60" s="2069"/>
      <c r="L60" s="2069"/>
      <c r="M60" s="2069"/>
      <c r="N60" s="2070"/>
      <c r="O60" s="1965"/>
      <c r="P60" s="2641"/>
      <c r="Q60" s="2642"/>
      <c r="R60" s="1975" t="s">
        <v>1729</v>
      </c>
      <c r="S60" s="1976"/>
      <c r="T60" s="1977"/>
      <c r="U60" s="1977"/>
      <c r="V60" s="1977"/>
      <c r="W60" s="1977"/>
      <c r="X60" s="1978"/>
      <c r="Y60" s="1975" t="s">
        <v>1729</v>
      </c>
      <c r="Z60" s="1976"/>
      <c r="AA60" s="1977"/>
      <c r="AB60" s="1977"/>
      <c r="AC60" s="1977"/>
      <c r="AD60" s="1977"/>
      <c r="AE60" s="1978"/>
      <c r="AF60" s="1965"/>
      <c r="AG60" s="2641"/>
      <c r="AH60" s="2642"/>
      <c r="AI60" s="1975" t="s">
        <v>1729</v>
      </c>
      <c r="AJ60" s="1976"/>
      <c r="AK60" s="1977"/>
      <c r="AL60" s="1977"/>
      <c r="AM60" s="1977"/>
      <c r="AN60" s="1977"/>
      <c r="AO60" s="1978"/>
      <c r="AP60" s="1975" t="s">
        <v>1729</v>
      </c>
      <c r="AQ60" s="1976"/>
      <c r="AR60" s="1977"/>
      <c r="AS60" s="1977"/>
      <c r="AT60" s="1977"/>
      <c r="AU60" s="1977"/>
      <c r="AV60" s="1978"/>
      <c r="AW60" s="1965"/>
      <c r="AX60" s="1965"/>
      <c r="AY60" s="1971"/>
    </row>
    <row r="61" spans="2:51" s="1950" customFormat="1" ht="11.25">
      <c r="B61" s="2707"/>
      <c r="C61" s="2696"/>
      <c r="D61" s="2681" t="s">
        <v>2239</v>
      </c>
      <c r="E61" s="2638"/>
      <c r="F61" s="2638"/>
      <c r="G61" s="2638"/>
      <c r="H61" s="2068" t="s">
        <v>1733</v>
      </c>
      <c r="I61" s="2069"/>
      <c r="J61" s="2069"/>
      <c r="K61" s="2069"/>
      <c r="L61" s="2069"/>
      <c r="M61" s="2069"/>
      <c r="N61" s="2070"/>
      <c r="O61" s="1965"/>
      <c r="P61" s="2641"/>
      <c r="Q61" s="2642"/>
      <c r="R61" s="1975" t="s">
        <v>1733</v>
      </c>
      <c r="S61" s="1976"/>
      <c r="T61" s="1977"/>
      <c r="U61" s="1977"/>
      <c r="V61" s="1977"/>
      <c r="W61" s="1977"/>
      <c r="X61" s="1978"/>
      <c r="Y61" s="1975" t="s">
        <v>1733</v>
      </c>
      <c r="Z61" s="1976"/>
      <c r="AA61" s="1977"/>
      <c r="AB61" s="1977"/>
      <c r="AC61" s="1977"/>
      <c r="AD61" s="1977"/>
      <c r="AE61" s="1978"/>
      <c r="AF61" s="1965"/>
      <c r="AG61" s="2641"/>
      <c r="AH61" s="2642"/>
      <c r="AI61" s="1975" t="s">
        <v>1733</v>
      </c>
      <c r="AJ61" s="1976"/>
      <c r="AK61" s="1977"/>
      <c r="AL61" s="1977"/>
      <c r="AM61" s="1977"/>
      <c r="AN61" s="1977"/>
      <c r="AO61" s="1978"/>
      <c r="AP61" s="1975" t="s">
        <v>1733</v>
      </c>
      <c r="AQ61" s="1976"/>
      <c r="AR61" s="1977"/>
      <c r="AS61" s="1977"/>
      <c r="AT61" s="1977"/>
      <c r="AU61" s="1977"/>
      <c r="AV61" s="1978"/>
      <c r="AW61" s="1965"/>
      <c r="AX61" s="1965"/>
      <c r="AY61" s="1971"/>
    </row>
    <row r="62" spans="2:51" s="1950" customFormat="1" thickBot="1">
      <c r="B62" s="2708"/>
      <c r="C62" s="2700"/>
      <c r="D62" s="2629"/>
      <c r="E62" s="2638"/>
      <c r="F62" s="2638"/>
      <c r="G62" s="2630"/>
      <c r="H62" s="2074" t="s">
        <v>1737</v>
      </c>
      <c r="I62" s="2075"/>
      <c r="J62" s="2075"/>
      <c r="K62" s="2075"/>
      <c r="L62" s="2075"/>
      <c r="M62" s="2075"/>
      <c r="N62" s="2076"/>
      <c r="O62" s="1965"/>
      <c r="P62" s="2641"/>
      <c r="Q62" s="2642"/>
      <c r="R62" s="1975" t="s">
        <v>1737</v>
      </c>
      <c r="S62" s="1976"/>
      <c r="T62" s="1977"/>
      <c r="U62" s="1977"/>
      <c r="V62" s="1977"/>
      <c r="W62" s="1977"/>
      <c r="X62" s="1978"/>
      <c r="Y62" s="1975" t="s">
        <v>1737</v>
      </c>
      <c r="Z62" s="1976"/>
      <c r="AA62" s="1977"/>
      <c r="AB62" s="1977"/>
      <c r="AC62" s="1977"/>
      <c r="AD62" s="1977"/>
      <c r="AE62" s="1978"/>
      <c r="AF62" s="1965"/>
      <c r="AG62" s="2641"/>
      <c r="AH62" s="2642"/>
      <c r="AI62" s="1975" t="s">
        <v>1737</v>
      </c>
      <c r="AJ62" s="1976"/>
      <c r="AK62" s="1977"/>
      <c r="AL62" s="1977"/>
      <c r="AM62" s="1977"/>
      <c r="AN62" s="1977"/>
      <c r="AO62" s="1978"/>
      <c r="AP62" s="1975" t="s">
        <v>1737</v>
      </c>
      <c r="AQ62" s="1976"/>
      <c r="AR62" s="1977"/>
      <c r="AS62" s="1977"/>
      <c r="AT62" s="1977"/>
      <c r="AU62" s="1977"/>
      <c r="AV62" s="1978"/>
      <c r="AW62" s="1965"/>
      <c r="AX62" s="1965"/>
      <c r="AY62" s="1971"/>
    </row>
    <row r="63" spans="2:51" s="1950" customFormat="1" ht="11.25">
      <c r="B63" s="2706">
        <v>22</v>
      </c>
      <c r="C63" s="2709" t="s">
        <v>2252</v>
      </c>
      <c r="D63" s="2637" t="s">
        <v>2235</v>
      </c>
      <c r="E63" s="2637" t="s">
        <v>1707</v>
      </c>
      <c r="F63" s="2637" t="s">
        <v>2237</v>
      </c>
      <c r="G63" s="2637" t="s">
        <v>2253</v>
      </c>
      <c r="H63" s="1970" t="s">
        <v>2212</v>
      </c>
      <c r="I63" s="1967"/>
      <c r="J63" s="1967"/>
      <c r="K63" s="1967"/>
      <c r="L63" s="1967"/>
      <c r="M63" s="1967"/>
      <c r="N63" s="1968"/>
      <c r="O63" s="1965"/>
      <c r="P63" s="2641">
        <v>22</v>
      </c>
      <c r="Q63" s="2642" t="s">
        <v>2252</v>
      </c>
      <c r="R63" s="1975" t="s">
        <v>2212</v>
      </c>
      <c r="S63" s="1976"/>
      <c r="T63" s="1977"/>
      <c r="U63" s="1977"/>
      <c r="V63" s="1977"/>
      <c r="W63" s="1977"/>
      <c r="X63" s="1978"/>
      <c r="Y63" s="1975" t="s">
        <v>2212</v>
      </c>
      <c r="Z63" s="1976"/>
      <c r="AA63" s="1977"/>
      <c r="AB63" s="1977"/>
      <c r="AC63" s="1977"/>
      <c r="AD63" s="1977"/>
      <c r="AE63" s="1978"/>
      <c r="AF63" s="1965"/>
      <c r="AG63" s="2641">
        <v>22</v>
      </c>
      <c r="AH63" s="2642" t="s">
        <v>2252</v>
      </c>
      <c r="AI63" s="1975" t="s">
        <v>2212</v>
      </c>
      <c r="AJ63" s="1976"/>
      <c r="AK63" s="1977"/>
      <c r="AL63" s="1977"/>
      <c r="AM63" s="1977"/>
      <c r="AN63" s="1977"/>
      <c r="AO63" s="1978"/>
      <c r="AP63" s="1975" t="s">
        <v>2212</v>
      </c>
      <c r="AQ63" s="1976"/>
      <c r="AR63" s="1977"/>
      <c r="AS63" s="1977"/>
      <c r="AT63" s="1977"/>
      <c r="AU63" s="1977"/>
      <c r="AV63" s="1978"/>
      <c r="AW63" s="1965"/>
      <c r="AX63" s="1965"/>
      <c r="AY63" s="1971"/>
    </row>
    <row r="64" spans="2:51" s="1950" customFormat="1" ht="11.25">
      <c r="B64" s="2707"/>
      <c r="C64" s="2696"/>
      <c r="D64" s="2638"/>
      <c r="E64" s="2638"/>
      <c r="F64" s="2638"/>
      <c r="G64" s="2638"/>
      <c r="H64" s="2068" t="s">
        <v>1729</v>
      </c>
      <c r="I64" s="2069"/>
      <c r="J64" s="2069"/>
      <c r="K64" s="2069"/>
      <c r="L64" s="2069"/>
      <c r="M64" s="2069"/>
      <c r="N64" s="2070"/>
      <c r="O64" s="1965"/>
      <c r="P64" s="2641"/>
      <c r="Q64" s="2642"/>
      <c r="R64" s="1975" t="s">
        <v>1729</v>
      </c>
      <c r="S64" s="1976"/>
      <c r="T64" s="1977"/>
      <c r="U64" s="1977"/>
      <c r="V64" s="1977"/>
      <c r="W64" s="1977"/>
      <c r="X64" s="1978"/>
      <c r="Y64" s="1975" t="s">
        <v>1729</v>
      </c>
      <c r="Z64" s="1976"/>
      <c r="AA64" s="1977"/>
      <c r="AB64" s="1977"/>
      <c r="AC64" s="1977"/>
      <c r="AD64" s="1977"/>
      <c r="AE64" s="1978"/>
      <c r="AF64" s="1965"/>
      <c r="AG64" s="2641"/>
      <c r="AH64" s="2642"/>
      <c r="AI64" s="1975" t="s">
        <v>1729</v>
      </c>
      <c r="AJ64" s="1976"/>
      <c r="AK64" s="1977"/>
      <c r="AL64" s="1977"/>
      <c r="AM64" s="1977"/>
      <c r="AN64" s="1977"/>
      <c r="AO64" s="1978"/>
      <c r="AP64" s="1975" t="s">
        <v>1729</v>
      </c>
      <c r="AQ64" s="1976"/>
      <c r="AR64" s="1977"/>
      <c r="AS64" s="1977"/>
      <c r="AT64" s="1977"/>
      <c r="AU64" s="1977"/>
      <c r="AV64" s="1978"/>
      <c r="AW64" s="1965"/>
      <c r="AX64" s="1965"/>
      <c r="AY64" s="1971"/>
    </row>
    <row r="65" spans="2:51" s="1950" customFormat="1" ht="11.25">
      <c r="B65" s="2707"/>
      <c r="C65" s="2696"/>
      <c r="D65" s="2681" t="s">
        <v>2249</v>
      </c>
      <c r="E65" s="2638"/>
      <c r="F65" s="2638"/>
      <c r="G65" s="2638"/>
      <c r="H65" s="2068" t="s">
        <v>1733</v>
      </c>
      <c r="I65" s="2069"/>
      <c r="J65" s="2069"/>
      <c r="K65" s="2069"/>
      <c r="L65" s="2069"/>
      <c r="M65" s="2069"/>
      <c r="N65" s="2070"/>
      <c r="O65" s="1965"/>
      <c r="P65" s="2641"/>
      <c r="Q65" s="2642"/>
      <c r="R65" s="1975" t="s">
        <v>1733</v>
      </c>
      <c r="S65" s="1976"/>
      <c r="T65" s="1977"/>
      <c r="U65" s="1977"/>
      <c r="V65" s="1977"/>
      <c r="W65" s="1977"/>
      <c r="X65" s="1978"/>
      <c r="Y65" s="1975" t="s">
        <v>1733</v>
      </c>
      <c r="Z65" s="1976"/>
      <c r="AA65" s="1977"/>
      <c r="AB65" s="1977"/>
      <c r="AC65" s="1977"/>
      <c r="AD65" s="1977"/>
      <c r="AE65" s="1978"/>
      <c r="AF65" s="1965"/>
      <c r="AG65" s="2641"/>
      <c r="AH65" s="2642"/>
      <c r="AI65" s="1975" t="s">
        <v>1733</v>
      </c>
      <c r="AJ65" s="1976"/>
      <c r="AK65" s="1977"/>
      <c r="AL65" s="1977"/>
      <c r="AM65" s="1977"/>
      <c r="AN65" s="1977"/>
      <c r="AO65" s="1978"/>
      <c r="AP65" s="1975" t="s">
        <v>1733</v>
      </c>
      <c r="AQ65" s="1976"/>
      <c r="AR65" s="1977"/>
      <c r="AS65" s="1977"/>
      <c r="AT65" s="1977"/>
      <c r="AU65" s="1977"/>
      <c r="AV65" s="1978"/>
      <c r="AW65" s="1965"/>
      <c r="AX65" s="1965"/>
      <c r="AY65" s="1971"/>
    </row>
    <row r="66" spans="2:51" s="1950" customFormat="1" thickBot="1">
      <c r="B66" s="2708"/>
      <c r="C66" s="2700"/>
      <c r="D66" s="2629"/>
      <c r="E66" s="2638"/>
      <c r="F66" s="2638"/>
      <c r="G66" s="2630"/>
      <c r="H66" s="2074" t="s">
        <v>1737</v>
      </c>
      <c r="I66" s="2075"/>
      <c r="J66" s="2075"/>
      <c r="K66" s="2075"/>
      <c r="L66" s="2075"/>
      <c r="M66" s="2075"/>
      <c r="N66" s="2076"/>
      <c r="O66" s="1965"/>
      <c r="P66" s="2641"/>
      <c r="Q66" s="2642"/>
      <c r="R66" s="1975" t="s">
        <v>1737</v>
      </c>
      <c r="S66" s="1976"/>
      <c r="T66" s="1977"/>
      <c r="U66" s="1977"/>
      <c r="V66" s="1977"/>
      <c r="W66" s="1977"/>
      <c r="X66" s="1978"/>
      <c r="Y66" s="1975" t="s">
        <v>1737</v>
      </c>
      <c r="Z66" s="1976"/>
      <c r="AA66" s="1977"/>
      <c r="AB66" s="1977"/>
      <c r="AC66" s="1977"/>
      <c r="AD66" s="1977"/>
      <c r="AE66" s="1978"/>
      <c r="AF66" s="1965"/>
      <c r="AG66" s="2641"/>
      <c r="AH66" s="2642"/>
      <c r="AI66" s="1975" t="s">
        <v>1737</v>
      </c>
      <c r="AJ66" s="1976"/>
      <c r="AK66" s="1977"/>
      <c r="AL66" s="1977"/>
      <c r="AM66" s="1977"/>
      <c r="AN66" s="1977"/>
      <c r="AO66" s="1978"/>
      <c r="AP66" s="1975" t="s">
        <v>1737</v>
      </c>
      <c r="AQ66" s="1976"/>
      <c r="AR66" s="1977"/>
      <c r="AS66" s="1977"/>
      <c r="AT66" s="1977"/>
      <c r="AU66" s="1977"/>
      <c r="AV66" s="1978"/>
      <c r="AW66" s="1965"/>
      <c r="AX66" s="1965"/>
      <c r="AY66" s="1971"/>
    </row>
    <row r="67" spans="2:51" s="1950" customFormat="1" ht="11.25">
      <c r="B67" s="2706">
        <v>21</v>
      </c>
      <c r="C67" s="2709" t="s">
        <v>2337</v>
      </c>
      <c r="D67" s="2637" t="s">
        <v>2235</v>
      </c>
      <c r="E67" s="2637" t="s">
        <v>1707</v>
      </c>
      <c r="F67" s="2637" t="s">
        <v>2237</v>
      </c>
      <c r="G67" s="2637" t="s">
        <v>2253</v>
      </c>
      <c r="H67" s="1970" t="s">
        <v>2212</v>
      </c>
      <c r="I67" s="1967"/>
      <c r="J67" s="1967"/>
      <c r="K67" s="1967"/>
      <c r="L67" s="1967"/>
      <c r="M67" s="1967"/>
      <c r="N67" s="1968"/>
      <c r="O67" s="1965"/>
      <c r="P67" s="2641">
        <v>21</v>
      </c>
      <c r="Q67" s="2642" t="s">
        <v>2337</v>
      </c>
      <c r="R67" s="1975" t="s">
        <v>2212</v>
      </c>
      <c r="S67" s="1976"/>
      <c r="T67" s="1977"/>
      <c r="U67" s="1977"/>
      <c r="V67" s="1977"/>
      <c r="W67" s="1977"/>
      <c r="X67" s="1978"/>
      <c r="Y67" s="1975" t="s">
        <v>2212</v>
      </c>
      <c r="Z67" s="1976"/>
      <c r="AA67" s="1977"/>
      <c r="AB67" s="1977"/>
      <c r="AC67" s="1977"/>
      <c r="AD67" s="1977"/>
      <c r="AE67" s="1978"/>
      <c r="AF67" s="1965"/>
      <c r="AG67" s="2641">
        <v>21</v>
      </c>
      <c r="AH67" s="2642" t="s">
        <v>2337</v>
      </c>
      <c r="AI67" s="1975" t="s">
        <v>2212</v>
      </c>
      <c r="AJ67" s="1976"/>
      <c r="AK67" s="1977"/>
      <c r="AL67" s="1977"/>
      <c r="AM67" s="1977"/>
      <c r="AN67" s="1977"/>
      <c r="AO67" s="1978"/>
      <c r="AP67" s="1975" t="s">
        <v>2212</v>
      </c>
      <c r="AQ67" s="1976"/>
      <c r="AR67" s="1977"/>
      <c r="AS67" s="1977"/>
      <c r="AT67" s="1977"/>
      <c r="AU67" s="1977"/>
      <c r="AV67" s="1978"/>
      <c r="AW67" s="1965"/>
      <c r="AX67" s="1965"/>
      <c r="AY67" s="1971"/>
    </row>
    <row r="68" spans="2:51" s="1950" customFormat="1" ht="11.25">
      <c r="B68" s="2707"/>
      <c r="C68" s="2696"/>
      <c r="D68" s="2638"/>
      <c r="E68" s="2638"/>
      <c r="F68" s="2638"/>
      <c r="G68" s="2638"/>
      <c r="H68" s="2068" t="s">
        <v>1729</v>
      </c>
      <c r="I68" s="2069"/>
      <c r="J68" s="2069"/>
      <c r="K68" s="2069"/>
      <c r="L68" s="2069"/>
      <c r="M68" s="2069"/>
      <c r="N68" s="2070"/>
      <c r="O68" s="1965"/>
      <c r="P68" s="2641"/>
      <c r="Q68" s="2642"/>
      <c r="R68" s="1975" t="s">
        <v>1729</v>
      </c>
      <c r="S68" s="1976"/>
      <c r="T68" s="1977"/>
      <c r="U68" s="1977"/>
      <c r="V68" s="1977"/>
      <c r="W68" s="1977"/>
      <c r="X68" s="1978"/>
      <c r="Y68" s="1975" t="s">
        <v>1729</v>
      </c>
      <c r="Z68" s="1976"/>
      <c r="AA68" s="1977"/>
      <c r="AB68" s="1977"/>
      <c r="AC68" s="1977"/>
      <c r="AD68" s="1977"/>
      <c r="AE68" s="1978"/>
      <c r="AF68" s="1965"/>
      <c r="AG68" s="2641"/>
      <c r="AH68" s="2642"/>
      <c r="AI68" s="1975" t="s">
        <v>1729</v>
      </c>
      <c r="AJ68" s="1976"/>
      <c r="AK68" s="1977"/>
      <c r="AL68" s="1977"/>
      <c r="AM68" s="1977"/>
      <c r="AN68" s="1977"/>
      <c r="AO68" s="1978"/>
      <c r="AP68" s="1975" t="s">
        <v>1729</v>
      </c>
      <c r="AQ68" s="1976"/>
      <c r="AR68" s="1977"/>
      <c r="AS68" s="1977"/>
      <c r="AT68" s="1977"/>
      <c r="AU68" s="1977"/>
      <c r="AV68" s="1978"/>
      <c r="AW68" s="1965"/>
      <c r="AX68" s="1965"/>
      <c r="AY68" s="1971"/>
    </row>
    <row r="69" spans="2:51" s="1950" customFormat="1" ht="11.25">
      <c r="B69" s="2707"/>
      <c r="C69" s="2696"/>
      <c r="D69" s="2681" t="s">
        <v>2249</v>
      </c>
      <c r="E69" s="2638"/>
      <c r="F69" s="2638"/>
      <c r="G69" s="2638"/>
      <c r="H69" s="2068" t="s">
        <v>1733</v>
      </c>
      <c r="I69" s="2069"/>
      <c r="J69" s="2069"/>
      <c r="K69" s="2069"/>
      <c r="L69" s="2069"/>
      <c r="M69" s="2069"/>
      <c r="N69" s="2070"/>
      <c r="O69" s="1965"/>
      <c r="P69" s="2641"/>
      <c r="Q69" s="2642"/>
      <c r="R69" s="1975" t="s">
        <v>1733</v>
      </c>
      <c r="S69" s="1976"/>
      <c r="T69" s="1977"/>
      <c r="U69" s="1977"/>
      <c r="V69" s="1977"/>
      <c r="W69" s="1977"/>
      <c r="X69" s="1978"/>
      <c r="Y69" s="1975" t="s">
        <v>1733</v>
      </c>
      <c r="Z69" s="1976"/>
      <c r="AA69" s="1977"/>
      <c r="AB69" s="1977"/>
      <c r="AC69" s="1977"/>
      <c r="AD69" s="1977"/>
      <c r="AE69" s="1978"/>
      <c r="AF69" s="1965"/>
      <c r="AG69" s="2641"/>
      <c r="AH69" s="2642"/>
      <c r="AI69" s="1975" t="s">
        <v>1733</v>
      </c>
      <c r="AJ69" s="1976"/>
      <c r="AK69" s="1977"/>
      <c r="AL69" s="1977"/>
      <c r="AM69" s="1977"/>
      <c r="AN69" s="1977"/>
      <c r="AO69" s="1978"/>
      <c r="AP69" s="1975" t="s">
        <v>1733</v>
      </c>
      <c r="AQ69" s="1976"/>
      <c r="AR69" s="1977"/>
      <c r="AS69" s="1977"/>
      <c r="AT69" s="1977"/>
      <c r="AU69" s="1977"/>
      <c r="AV69" s="1978"/>
      <c r="AW69" s="1965"/>
      <c r="AX69" s="1965"/>
      <c r="AY69" s="1971"/>
    </row>
    <row r="70" spans="2:51" s="1950" customFormat="1" thickBot="1">
      <c r="B70" s="2708"/>
      <c r="C70" s="2700"/>
      <c r="D70" s="2629"/>
      <c r="E70" s="2638"/>
      <c r="F70" s="2638"/>
      <c r="G70" s="2630"/>
      <c r="H70" s="2074" t="s">
        <v>1737</v>
      </c>
      <c r="I70" s="2075"/>
      <c r="J70" s="2075"/>
      <c r="K70" s="2075"/>
      <c r="L70" s="2075"/>
      <c r="M70" s="2075"/>
      <c r="N70" s="2076"/>
      <c r="O70" s="1965"/>
      <c r="P70" s="2641"/>
      <c r="Q70" s="2642"/>
      <c r="R70" s="1975" t="s">
        <v>1737</v>
      </c>
      <c r="S70" s="1976"/>
      <c r="T70" s="1977"/>
      <c r="U70" s="1977"/>
      <c r="V70" s="1977"/>
      <c r="W70" s="1977"/>
      <c r="X70" s="1978"/>
      <c r="Y70" s="1975" t="s">
        <v>1737</v>
      </c>
      <c r="Z70" s="1976"/>
      <c r="AA70" s="1977"/>
      <c r="AB70" s="1977"/>
      <c r="AC70" s="1977"/>
      <c r="AD70" s="1977"/>
      <c r="AE70" s="1978"/>
      <c r="AF70" s="1965"/>
      <c r="AG70" s="2641"/>
      <c r="AH70" s="2642"/>
      <c r="AI70" s="1975" t="s">
        <v>1737</v>
      </c>
      <c r="AJ70" s="1976"/>
      <c r="AK70" s="1977"/>
      <c r="AL70" s="1977"/>
      <c r="AM70" s="1977"/>
      <c r="AN70" s="1977"/>
      <c r="AO70" s="1978"/>
      <c r="AP70" s="1975" t="s">
        <v>1737</v>
      </c>
      <c r="AQ70" s="1976"/>
      <c r="AR70" s="1977"/>
      <c r="AS70" s="1977"/>
      <c r="AT70" s="1977"/>
      <c r="AU70" s="1977"/>
      <c r="AV70" s="1978"/>
      <c r="AW70" s="1965"/>
      <c r="AX70" s="1965"/>
      <c r="AY70" s="1971"/>
    </row>
    <row r="71" spans="2:51" s="1950" customFormat="1" ht="11.25">
      <c r="B71" s="2706">
        <v>27</v>
      </c>
      <c r="C71" s="2709" t="s">
        <v>1418</v>
      </c>
      <c r="D71" s="2637" t="s">
        <v>2235</v>
      </c>
      <c r="E71" s="2637" t="s">
        <v>1707</v>
      </c>
      <c r="F71" s="2637" t="s">
        <v>2237</v>
      </c>
      <c r="G71" s="2637" t="s">
        <v>2253</v>
      </c>
      <c r="H71" s="1970" t="s">
        <v>2212</v>
      </c>
      <c r="I71" s="1967"/>
      <c r="J71" s="1967"/>
      <c r="K71" s="1967"/>
      <c r="L71" s="1967"/>
      <c r="M71" s="1967"/>
      <c r="N71" s="1968"/>
      <c r="O71" s="1965"/>
      <c r="P71" s="2641">
        <v>27</v>
      </c>
      <c r="Q71" s="2642" t="s">
        <v>1418</v>
      </c>
      <c r="R71" s="1975" t="s">
        <v>2212</v>
      </c>
      <c r="S71" s="1976"/>
      <c r="T71" s="1977"/>
      <c r="U71" s="1977"/>
      <c r="V71" s="1977"/>
      <c r="W71" s="1977"/>
      <c r="X71" s="1978"/>
      <c r="Y71" s="1975" t="s">
        <v>2212</v>
      </c>
      <c r="Z71" s="1976"/>
      <c r="AA71" s="1977"/>
      <c r="AB71" s="1977"/>
      <c r="AC71" s="1977"/>
      <c r="AD71" s="1977"/>
      <c r="AE71" s="1978"/>
      <c r="AF71" s="1965"/>
      <c r="AG71" s="2641">
        <v>27</v>
      </c>
      <c r="AH71" s="2642" t="s">
        <v>1418</v>
      </c>
      <c r="AI71" s="1975" t="s">
        <v>2212</v>
      </c>
      <c r="AJ71" s="1976"/>
      <c r="AK71" s="1977"/>
      <c r="AL71" s="1977"/>
      <c r="AM71" s="1977"/>
      <c r="AN71" s="1977"/>
      <c r="AO71" s="1978"/>
      <c r="AP71" s="1975" t="s">
        <v>2212</v>
      </c>
      <c r="AQ71" s="1976"/>
      <c r="AR71" s="1977"/>
      <c r="AS71" s="1977"/>
      <c r="AT71" s="1977"/>
      <c r="AU71" s="1977"/>
      <c r="AV71" s="1978"/>
      <c r="AW71" s="1965"/>
      <c r="AX71" s="1965"/>
      <c r="AY71" s="1971"/>
    </row>
    <row r="72" spans="2:51" s="1950" customFormat="1" ht="11.25">
      <c r="B72" s="2707"/>
      <c r="C72" s="2696"/>
      <c r="D72" s="2638"/>
      <c r="E72" s="2638"/>
      <c r="F72" s="2638"/>
      <c r="G72" s="2638"/>
      <c r="H72" s="2068" t="s">
        <v>1729</v>
      </c>
      <c r="I72" s="2069"/>
      <c r="J72" s="2069"/>
      <c r="K72" s="2069"/>
      <c r="L72" s="2069"/>
      <c r="M72" s="2069"/>
      <c r="N72" s="2070"/>
      <c r="O72" s="1965"/>
      <c r="P72" s="2641"/>
      <c r="Q72" s="2642"/>
      <c r="R72" s="1975" t="s">
        <v>1729</v>
      </c>
      <c r="S72" s="1976"/>
      <c r="T72" s="1977"/>
      <c r="U72" s="1977"/>
      <c r="V72" s="1977"/>
      <c r="W72" s="1977"/>
      <c r="X72" s="1978"/>
      <c r="Y72" s="1975" t="s">
        <v>1729</v>
      </c>
      <c r="Z72" s="1976"/>
      <c r="AA72" s="1977"/>
      <c r="AB72" s="1977"/>
      <c r="AC72" s="1977"/>
      <c r="AD72" s="1977"/>
      <c r="AE72" s="1978"/>
      <c r="AF72" s="1965"/>
      <c r="AG72" s="2641"/>
      <c r="AH72" s="2642"/>
      <c r="AI72" s="1975" t="s">
        <v>1729</v>
      </c>
      <c r="AJ72" s="1976"/>
      <c r="AK72" s="1977"/>
      <c r="AL72" s="1977"/>
      <c r="AM72" s="1977"/>
      <c r="AN72" s="1977"/>
      <c r="AO72" s="1978"/>
      <c r="AP72" s="1975" t="s">
        <v>1729</v>
      </c>
      <c r="AQ72" s="1976"/>
      <c r="AR72" s="1977"/>
      <c r="AS72" s="1977"/>
      <c r="AT72" s="1977"/>
      <c r="AU72" s="1977"/>
      <c r="AV72" s="1978"/>
      <c r="AW72" s="1965"/>
      <c r="AX72" s="1965"/>
      <c r="AY72" s="1971"/>
    </row>
    <row r="73" spans="2:51" s="1950" customFormat="1" ht="11.25">
      <c r="B73" s="2707"/>
      <c r="C73" s="2696"/>
      <c r="D73" s="2681" t="s">
        <v>2249</v>
      </c>
      <c r="E73" s="2638"/>
      <c r="F73" s="2638"/>
      <c r="G73" s="2638"/>
      <c r="H73" s="2068" t="s">
        <v>1733</v>
      </c>
      <c r="I73" s="2069"/>
      <c r="J73" s="2069"/>
      <c r="K73" s="2069"/>
      <c r="L73" s="2069"/>
      <c r="M73" s="2069"/>
      <c r="N73" s="2070"/>
      <c r="O73" s="1965"/>
      <c r="P73" s="2641"/>
      <c r="Q73" s="2642"/>
      <c r="R73" s="1975" t="s">
        <v>1733</v>
      </c>
      <c r="S73" s="1976"/>
      <c r="T73" s="1977"/>
      <c r="U73" s="1977"/>
      <c r="V73" s="1977"/>
      <c r="W73" s="1977"/>
      <c r="X73" s="1978"/>
      <c r="Y73" s="1975" t="s">
        <v>1733</v>
      </c>
      <c r="Z73" s="1976"/>
      <c r="AA73" s="1977"/>
      <c r="AB73" s="1977"/>
      <c r="AC73" s="1977"/>
      <c r="AD73" s="1977"/>
      <c r="AE73" s="1978"/>
      <c r="AF73" s="1965"/>
      <c r="AG73" s="2641"/>
      <c r="AH73" s="2642"/>
      <c r="AI73" s="1975" t="s">
        <v>1733</v>
      </c>
      <c r="AJ73" s="1976"/>
      <c r="AK73" s="1977"/>
      <c r="AL73" s="1977"/>
      <c r="AM73" s="1977"/>
      <c r="AN73" s="1977"/>
      <c r="AO73" s="1978"/>
      <c r="AP73" s="1975" t="s">
        <v>1733</v>
      </c>
      <c r="AQ73" s="1976"/>
      <c r="AR73" s="1977"/>
      <c r="AS73" s="1977"/>
      <c r="AT73" s="1977"/>
      <c r="AU73" s="1977"/>
      <c r="AV73" s="1978"/>
      <c r="AW73" s="1965"/>
      <c r="AX73" s="1965"/>
      <c r="AY73" s="1971"/>
    </row>
    <row r="74" spans="2:51" s="1950" customFormat="1" thickBot="1">
      <c r="B74" s="2708"/>
      <c r="C74" s="2700"/>
      <c r="D74" s="2629"/>
      <c r="E74" s="2638"/>
      <c r="F74" s="2638"/>
      <c r="G74" s="2630"/>
      <c r="H74" s="2074" t="s">
        <v>1737</v>
      </c>
      <c r="I74" s="2075"/>
      <c r="J74" s="2075"/>
      <c r="K74" s="2075"/>
      <c r="L74" s="2075"/>
      <c r="M74" s="2075"/>
      <c r="N74" s="2076"/>
      <c r="O74" s="1965"/>
      <c r="P74" s="2641"/>
      <c r="Q74" s="2642"/>
      <c r="R74" s="1975" t="s">
        <v>1737</v>
      </c>
      <c r="S74" s="1976"/>
      <c r="T74" s="1977"/>
      <c r="U74" s="1977"/>
      <c r="V74" s="1977"/>
      <c r="W74" s="1977"/>
      <c r="X74" s="1978"/>
      <c r="Y74" s="1975" t="s">
        <v>1737</v>
      </c>
      <c r="Z74" s="1976"/>
      <c r="AA74" s="1977"/>
      <c r="AB74" s="1977"/>
      <c r="AC74" s="1977"/>
      <c r="AD74" s="1977"/>
      <c r="AE74" s="1978"/>
      <c r="AF74" s="1965"/>
      <c r="AG74" s="2641"/>
      <c r="AH74" s="2642"/>
      <c r="AI74" s="1975" t="s">
        <v>1737</v>
      </c>
      <c r="AJ74" s="1976"/>
      <c r="AK74" s="1977"/>
      <c r="AL74" s="1977"/>
      <c r="AM74" s="1977"/>
      <c r="AN74" s="1977"/>
      <c r="AO74" s="1978"/>
      <c r="AP74" s="1975" t="s">
        <v>1737</v>
      </c>
      <c r="AQ74" s="1976"/>
      <c r="AR74" s="1977"/>
      <c r="AS74" s="1977"/>
      <c r="AT74" s="1977"/>
      <c r="AU74" s="1977"/>
      <c r="AV74" s="1978"/>
      <c r="AW74" s="1965"/>
      <c r="AX74" s="1965"/>
      <c r="AY74" s="1971"/>
    </row>
    <row r="75" spans="2:51" s="1950" customFormat="1" ht="11.25">
      <c r="B75" s="2706">
        <v>44</v>
      </c>
      <c r="C75" s="2709" t="s">
        <v>2258</v>
      </c>
      <c r="D75" s="2637" t="s">
        <v>2235</v>
      </c>
      <c r="E75" s="2637" t="s">
        <v>1707</v>
      </c>
      <c r="F75" s="2637" t="s">
        <v>2237</v>
      </c>
      <c r="G75" s="2637" t="s">
        <v>2238</v>
      </c>
      <c r="H75" s="1970" t="s">
        <v>2212</v>
      </c>
      <c r="I75" s="1967"/>
      <c r="J75" s="1967"/>
      <c r="K75" s="1967"/>
      <c r="L75" s="1967"/>
      <c r="M75" s="1967"/>
      <c r="N75" s="1968"/>
      <c r="O75" s="1965"/>
      <c r="P75" s="2721">
        <v>44</v>
      </c>
      <c r="Q75" s="2722" t="s">
        <v>2258</v>
      </c>
      <c r="R75" s="1975" t="s">
        <v>2212</v>
      </c>
      <c r="S75" s="1976"/>
      <c r="T75" s="1977"/>
      <c r="U75" s="1977"/>
      <c r="V75" s="1977"/>
      <c r="W75" s="1977"/>
      <c r="X75" s="1978"/>
      <c r="Y75" s="1975" t="s">
        <v>2212</v>
      </c>
      <c r="Z75" s="1976"/>
      <c r="AA75" s="1977"/>
      <c r="AB75" s="1977"/>
      <c r="AC75" s="1977"/>
      <c r="AD75" s="1977"/>
      <c r="AE75" s="1978"/>
      <c r="AF75" s="1965"/>
      <c r="AG75" s="2721">
        <v>44</v>
      </c>
      <c r="AH75" s="2722" t="s">
        <v>2258</v>
      </c>
      <c r="AI75" s="1975" t="s">
        <v>2212</v>
      </c>
      <c r="AJ75" s="1976"/>
      <c r="AK75" s="1977"/>
      <c r="AL75" s="1977"/>
      <c r="AM75" s="1977"/>
      <c r="AN75" s="1977"/>
      <c r="AO75" s="1978"/>
      <c r="AP75" s="1975" t="s">
        <v>2212</v>
      </c>
      <c r="AQ75" s="1976"/>
      <c r="AR75" s="1977"/>
      <c r="AS75" s="1977"/>
      <c r="AT75" s="1977"/>
      <c r="AU75" s="1977"/>
      <c r="AV75" s="1978"/>
      <c r="AW75" s="1965"/>
      <c r="AX75" s="1965"/>
      <c r="AY75" s="1971"/>
    </row>
    <row r="76" spans="2:51" s="1950" customFormat="1" ht="11.25">
      <c r="B76" s="2707"/>
      <c r="C76" s="2696"/>
      <c r="D76" s="2638"/>
      <c r="E76" s="2638"/>
      <c r="F76" s="2638"/>
      <c r="G76" s="2638"/>
      <c r="H76" s="2068" t="s">
        <v>1729</v>
      </c>
      <c r="I76" s="2069"/>
      <c r="J76" s="2069"/>
      <c r="K76" s="2069"/>
      <c r="L76" s="2069"/>
      <c r="M76" s="2069"/>
      <c r="N76" s="2070"/>
      <c r="O76" s="1965"/>
      <c r="P76" s="2721"/>
      <c r="Q76" s="2722"/>
      <c r="R76" s="1975" t="s">
        <v>1729</v>
      </c>
      <c r="S76" s="1976"/>
      <c r="T76" s="1977"/>
      <c r="U76" s="1977"/>
      <c r="V76" s="1977"/>
      <c r="W76" s="1977"/>
      <c r="X76" s="1978"/>
      <c r="Y76" s="1975" t="s">
        <v>1729</v>
      </c>
      <c r="Z76" s="1976"/>
      <c r="AA76" s="1977"/>
      <c r="AB76" s="1977"/>
      <c r="AC76" s="1977"/>
      <c r="AD76" s="1977"/>
      <c r="AE76" s="1978"/>
      <c r="AF76" s="1965"/>
      <c r="AG76" s="2721"/>
      <c r="AH76" s="2722"/>
      <c r="AI76" s="1975" t="s">
        <v>1729</v>
      </c>
      <c r="AJ76" s="1976"/>
      <c r="AK76" s="1977"/>
      <c r="AL76" s="1977"/>
      <c r="AM76" s="1977"/>
      <c r="AN76" s="1977"/>
      <c r="AO76" s="1978"/>
      <c r="AP76" s="1975" t="s">
        <v>1729</v>
      </c>
      <c r="AQ76" s="1976"/>
      <c r="AR76" s="1977"/>
      <c r="AS76" s="1977"/>
      <c r="AT76" s="1977"/>
      <c r="AU76" s="1977"/>
      <c r="AV76" s="1978"/>
      <c r="AW76" s="1965"/>
      <c r="AX76" s="1965"/>
      <c r="AY76" s="1971"/>
    </row>
    <row r="77" spans="2:51" s="1950" customFormat="1" ht="11.25">
      <c r="B77" s="2707"/>
      <c r="C77" s="2696"/>
      <c r="D77" s="2681" t="s">
        <v>2249</v>
      </c>
      <c r="E77" s="2638"/>
      <c r="F77" s="2638"/>
      <c r="G77" s="2638"/>
      <c r="H77" s="2068" t="s">
        <v>1733</v>
      </c>
      <c r="I77" s="2069"/>
      <c r="J77" s="2069"/>
      <c r="K77" s="2069"/>
      <c r="L77" s="2069"/>
      <c r="M77" s="2069"/>
      <c r="N77" s="2070"/>
      <c r="O77" s="1965"/>
      <c r="P77" s="2721"/>
      <c r="Q77" s="2722"/>
      <c r="R77" s="1975" t="s">
        <v>1733</v>
      </c>
      <c r="S77" s="1976"/>
      <c r="T77" s="1977"/>
      <c r="U77" s="1977"/>
      <c r="V77" s="1977"/>
      <c r="W77" s="1977"/>
      <c r="X77" s="1978"/>
      <c r="Y77" s="1975" t="s">
        <v>1733</v>
      </c>
      <c r="Z77" s="1976"/>
      <c r="AA77" s="1977"/>
      <c r="AB77" s="1977"/>
      <c r="AC77" s="1977"/>
      <c r="AD77" s="1977"/>
      <c r="AE77" s="1978"/>
      <c r="AF77" s="1965"/>
      <c r="AG77" s="2721"/>
      <c r="AH77" s="2722"/>
      <c r="AI77" s="1975" t="s">
        <v>1733</v>
      </c>
      <c r="AJ77" s="1976"/>
      <c r="AK77" s="1977"/>
      <c r="AL77" s="1977"/>
      <c r="AM77" s="1977"/>
      <c r="AN77" s="1977"/>
      <c r="AO77" s="1978"/>
      <c r="AP77" s="1975" t="s">
        <v>1733</v>
      </c>
      <c r="AQ77" s="1976"/>
      <c r="AR77" s="1977"/>
      <c r="AS77" s="1977"/>
      <c r="AT77" s="1977"/>
      <c r="AU77" s="1977"/>
      <c r="AV77" s="1978"/>
      <c r="AW77" s="1965"/>
      <c r="AX77" s="1965"/>
      <c r="AY77" s="1971"/>
    </row>
    <row r="78" spans="2:51" s="1950" customFormat="1" thickBot="1">
      <c r="B78" s="2708"/>
      <c r="C78" s="2700"/>
      <c r="D78" s="2629"/>
      <c r="E78" s="2638"/>
      <c r="F78" s="2638"/>
      <c r="G78" s="2630"/>
      <c r="H78" s="2074" t="s">
        <v>1737</v>
      </c>
      <c r="I78" s="2075"/>
      <c r="J78" s="2075"/>
      <c r="K78" s="2075"/>
      <c r="L78" s="2075"/>
      <c r="M78" s="2075"/>
      <c r="N78" s="2076"/>
      <c r="O78" s="1965"/>
      <c r="P78" s="2721"/>
      <c r="Q78" s="2722"/>
      <c r="R78" s="1975" t="s">
        <v>1737</v>
      </c>
      <c r="S78" s="1976"/>
      <c r="T78" s="1977"/>
      <c r="U78" s="1977"/>
      <c r="V78" s="1977"/>
      <c r="W78" s="1977"/>
      <c r="X78" s="1978"/>
      <c r="Y78" s="1975" t="s">
        <v>1737</v>
      </c>
      <c r="Z78" s="1976"/>
      <c r="AA78" s="1977"/>
      <c r="AB78" s="1977"/>
      <c r="AC78" s="1977"/>
      <c r="AD78" s="1977"/>
      <c r="AE78" s="1978"/>
      <c r="AF78" s="1965"/>
      <c r="AG78" s="2721"/>
      <c r="AH78" s="2722"/>
      <c r="AI78" s="1975" t="s">
        <v>1737</v>
      </c>
      <c r="AJ78" s="1976"/>
      <c r="AK78" s="1977"/>
      <c r="AL78" s="1977"/>
      <c r="AM78" s="1977"/>
      <c r="AN78" s="1977"/>
      <c r="AO78" s="1978"/>
      <c r="AP78" s="1975" t="s">
        <v>1737</v>
      </c>
      <c r="AQ78" s="1976"/>
      <c r="AR78" s="1977"/>
      <c r="AS78" s="1977"/>
      <c r="AT78" s="1977"/>
      <c r="AU78" s="1977"/>
      <c r="AV78" s="1978"/>
      <c r="AW78" s="1965"/>
      <c r="AX78" s="1965"/>
      <c r="AY78" s="1971"/>
    </row>
    <row r="79" spans="2:51" s="1950" customFormat="1" ht="11.25">
      <c r="B79" s="2706">
        <v>5</v>
      </c>
      <c r="C79" s="2709" t="s">
        <v>2325</v>
      </c>
      <c r="D79" s="2637" t="s">
        <v>2271</v>
      </c>
      <c r="E79" s="2637" t="s">
        <v>2236</v>
      </c>
      <c r="F79" s="2637" t="s">
        <v>2237</v>
      </c>
      <c r="G79" s="2637" t="s">
        <v>2238</v>
      </c>
      <c r="H79" s="1970" t="s">
        <v>2212</v>
      </c>
      <c r="I79" s="1967"/>
      <c r="J79" s="1967"/>
      <c r="K79" s="1967"/>
      <c r="L79" s="1967"/>
      <c r="M79" s="1967"/>
      <c r="N79" s="1968"/>
      <c r="O79" s="1965"/>
      <c r="P79" s="2641">
        <v>5</v>
      </c>
      <c r="Q79" s="2642" t="s">
        <v>2325</v>
      </c>
      <c r="R79" s="1975" t="s">
        <v>2212</v>
      </c>
      <c r="S79" s="1976"/>
      <c r="T79" s="1977"/>
      <c r="U79" s="1977"/>
      <c r="V79" s="1977"/>
      <c r="W79" s="1977"/>
      <c r="X79" s="1978"/>
      <c r="Y79" s="1975" t="s">
        <v>2212</v>
      </c>
      <c r="Z79" s="1976"/>
      <c r="AA79" s="1977"/>
      <c r="AB79" s="1977"/>
      <c r="AC79" s="1977"/>
      <c r="AD79" s="1977"/>
      <c r="AE79" s="1978"/>
      <c r="AF79" s="1965"/>
      <c r="AG79" s="2641">
        <v>5</v>
      </c>
      <c r="AH79" s="2642" t="s">
        <v>2325</v>
      </c>
      <c r="AI79" s="1975" t="s">
        <v>2212</v>
      </c>
      <c r="AJ79" s="1976"/>
      <c r="AK79" s="1977"/>
      <c r="AL79" s="1977"/>
      <c r="AM79" s="1977"/>
      <c r="AN79" s="1977"/>
      <c r="AO79" s="1978"/>
      <c r="AP79" s="1975" t="s">
        <v>2212</v>
      </c>
      <c r="AQ79" s="1976"/>
      <c r="AR79" s="1977"/>
      <c r="AS79" s="1977"/>
      <c r="AT79" s="1977"/>
      <c r="AU79" s="1977"/>
      <c r="AV79" s="1978"/>
      <c r="AW79" s="1965"/>
      <c r="AX79" s="1965"/>
      <c r="AY79" s="1971"/>
    </row>
    <row r="80" spans="2:51" s="1950" customFormat="1" ht="11.25">
      <c r="B80" s="2707"/>
      <c r="C80" s="2696"/>
      <c r="D80" s="2638"/>
      <c r="E80" s="2638"/>
      <c r="F80" s="2638"/>
      <c r="G80" s="2638"/>
      <c r="H80" s="2068" t="s">
        <v>1729</v>
      </c>
      <c r="I80" s="2069"/>
      <c r="J80" s="2069"/>
      <c r="K80" s="2069"/>
      <c r="L80" s="2069"/>
      <c r="M80" s="2069"/>
      <c r="N80" s="2070"/>
      <c r="O80" s="1965"/>
      <c r="P80" s="2641"/>
      <c r="Q80" s="2642"/>
      <c r="R80" s="1975" t="s">
        <v>1729</v>
      </c>
      <c r="S80" s="1976"/>
      <c r="T80" s="1977"/>
      <c r="U80" s="1977"/>
      <c r="V80" s="1977"/>
      <c r="W80" s="1977"/>
      <c r="X80" s="1978"/>
      <c r="Y80" s="1975" t="s">
        <v>1729</v>
      </c>
      <c r="Z80" s="1976"/>
      <c r="AA80" s="1977"/>
      <c r="AB80" s="1977"/>
      <c r="AC80" s="1977"/>
      <c r="AD80" s="1977"/>
      <c r="AE80" s="1978"/>
      <c r="AF80" s="1965"/>
      <c r="AG80" s="2641"/>
      <c r="AH80" s="2642"/>
      <c r="AI80" s="1975" t="s">
        <v>1729</v>
      </c>
      <c r="AJ80" s="1976"/>
      <c r="AK80" s="1977"/>
      <c r="AL80" s="1977"/>
      <c r="AM80" s="1977"/>
      <c r="AN80" s="1977"/>
      <c r="AO80" s="1978"/>
      <c r="AP80" s="1975" t="s">
        <v>1729</v>
      </c>
      <c r="AQ80" s="1976"/>
      <c r="AR80" s="1977"/>
      <c r="AS80" s="1977"/>
      <c r="AT80" s="1977"/>
      <c r="AU80" s="1977"/>
      <c r="AV80" s="1978"/>
      <c r="AW80" s="1965"/>
      <c r="AX80" s="1965"/>
      <c r="AY80" s="1971"/>
    </row>
    <row r="81" spans="2:51" s="1950" customFormat="1" ht="11.25">
      <c r="B81" s="2707"/>
      <c r="C81" s="2696"/>
      <c r="D81" s="2681" t="s">
        <v>2239</v>
      </c>
      <c r="E81" s="2638"/>
      <c r="F81" s="2638"/>
      <c r="G81" s="2638"/>
      <c r="H81" s="2068" t="s">
        <v>1733</v>
      </c>
      <c r="I81" s="2069"/>
      <c r="J81" s="2069"/>
      <c r="K81" s="2069"/>
      <c r="L81" s="2069"/>
      <c r="M81" s="2069"/>
      <c r="N81" s="2070"/>
      <c r="O81" s="1965"/>
      <c r="P81" s="2641"/>
      <c r="Q81" s="2642"/>
      <c r="R81" s="1975" t="s">
        <v>1733</v>
      </c>
      <c r="S81" s="1976"/>
      <c r="T81" s="1977"/>
      <c r="U81" s="1977"/>
      <c r="V81" s="1977"/>
      <c r="W81" s="1977"/>
      <c r="X81" s="1978"/>
      <c r="Y81" s="1975" t="s">
        <v>1733</v>
      </c>
      <c r="Z81" s="1976"/>
      <c r="AA81" s="1977"/>
      <c r="AB81" s="1977"/>
      <c r="AC81" s="1977"/>
      <c r="AD81" s="1977"/>
      <c r="AE81" s="1978"/>
      <c r="AF81" s="1965"/>
      <c r="AG81" s="2641"/>
      <c r="AH81" s="2642"/>
      <c r="AI81" s="1975" t="s">
        <v>1733</v>
      </c>
      <c r="AJ81" s="1976"/>
      <c r="AK81" s="1977"/>
      <c r="AL81" s="1977"/>
      <c r="AM81" s="1977"/>
      <c r="AN81" s="1977"/>
      <c r="AO81" s="1978"/>
      <c r="AP81" s="1975" t="s">
        <v>1733</v>
      </c>
      <c r="AQ81" s="1976"/>
      <c r="AR81" s="1977"/>
      <c r="AS81" s="1977"/>
      <c r="AT81" s="1977"/>
      <c r="AU81" s="1977"/>
      <c r="AV81" s="1978"/>
      <c r="AW81" s="1965"/>
      <c r="AX81" s="1965"/>
      <c r="AY81" s="1971"/>
    </row>
    <row r="82" spans="2:51" s="1950" customFormat="1" thickBot="1">
      <c r="B82" s="2708"/>
      <c r="C82" s="2700"/>
      <c r="D82" s="2629"/>
      <c r="E82" s="2638"/>
      <c r="F82" s="2638"/>
      <c r="G82" s="2630"/>
      <c r="H82" s="2074" t="s">
        <v>1737</v>
      </c>
      <c r="I82" s="2075"/>
      <c r="J82" s="2075"/>
      <c r="K82" s="2075"/>
      <c r="L82" s="2075"/>
      <c r="M82" s="2075"/>
      <c r="N82" s="2076"/>
      <c r="O82" s="1965"/>
      <c r="P82" s="2641"/>
      <c r="Q82" s="2642"/>
      <c r="R82" s="1975" t="s">
        <v>1737</v>
      </c>
      <c r="S82" s="1976"/>
      <c r="T82" s="1977"/>
      <c r="U82" s="1977"/>
      <c r="V82" s="1977"/>
      <c r="W82" s="1977"/>
      <c r="X82" s="1978"/>
      <c r="Y82" s="1975" t="s">
        <v>1737</v>
      </c>
      <c r="Z82" s="1976"/>
      <c r="AA82" s="1977"/>
      <c r="AB82" s="1977"/>
      <c r="AC82" s="1977"/>
      <c r="AD82" s="1977"/>
      <c r="AE82" s="1978"/>
      <c r="AF82" s="1965"/>
      <c r="AG82" s="2641"/>
      <c r="AH82" s="2642"/>
      <c r="AI82" s="1975" t="s">
        <v>1737</v>
      </c>
      <c r="AJ82" s="1976"/>
      <c r="AK82" s="1977"/>
      <c r="AL82" s="1977"/>
      <c r="AM82" s="1977"/>
      <c r="AN82" s="1977"/>
      <c r="AO82" s="1978"/>
      <c r="AP82" s="1975" t="s">
        <v>1737</v>
      </c>
      <c r="AQ82" s="1976"/>
      <c r="AR82" s="1977"/>
      <c r="AS82" s="1977"/>
      <c r="AT82" s="1977"/>
      <c r="AU82" s="1977"/>
      <c r="AV82" s="1978"/>
      <c r="AW82" s="1965"/>
      <c r="AX82" s="1965"/>
      <c r="AY82" s="1971"/>
    </row>
    <row r="83" spans="2:51" s="1950" customFormat="1" ht="11.25">
      <c r="B83" s="2706">
        <v>15</v>
      </c>
      <c r="C83" s="2709" t="s">
        <v>2307</v>
      </c>
      <c r="D83" s="2637" t="s">
        <v>2271</v>
      </c>
      <c r="E83" s="2637" t="s">
        <v>2236</v>
      </c>
      <c r="F83" s="2637" t="s">
        <v>2237</v>
      </c>
      <c r="G83" s="2637" t="s">
        <v>2238</v>
      </c>
      <c r="H83" s="1970" t="s">
        <v>2212</v>
      </c>
      <c r="I83" s="1967"/>
      <c r="J83" s="1967"/>
      <c r="K83" s="1967"/>
      <c r="L83" s="1967"/>
      <c r="M83" s="1967"/>
      <c r="N83" s="1968"/>
      <c r="O83" s="1965"/>
      <c r="P83" s="2641">
        <v>15</v>
      </c>
      <c r="Q83" s="2642" t="s">
        <v>2307</v>
      </c>
      <c r="R83" s="1975" t="s">
        <v>2212</v>
      </c>
      <c r="S83" s="1976"/>
      <c r="T83" s="1977"/>
      <c r="U83" s="1977"/>
      <c r="V83" s="1977"/>
      <c r="W83" s="1977"/>
      <c r="X83" s="1978"/>
      <c r="Y83" s="1975" t="s">
        <v>2212</v>
      </c>
      <c r="Z83" s="1977"/>
      <c r="AA83" s="1977"/>
      <c r="AB83" s="1977"/>
      <c r="AC83" s="1977"/>
      <c r="AD83" s="1977"/>
      <c r="AE83" s="1978"/>
      <c r="AF83" s="1965"/>
      <c r="AG83" s="2641">
        <v>15</v>
      </c>
      <c r="AH83" s="2642" t="s">
        <v>2307</v>
      </c>
      <c r="AI83" s="1975" t="s">
        <v>2212</v>
      </c>
      <c r="AJ83" s="1976"/>
      <c r="AK83" s="1977"/>
      <c r="AL83" s="1977"/>
      <c r="AM83" s="1977"/>
      <c r="AN83" s="1977"/>
      <c r="AO83" s="1978"/>
      <c r="AP83" s="1975" t="s">
        <v>2212</v>
      </c>
      <c r="AQ83" s="1977"/>
      <c r="AR83" s="1977"/>
      <c r="AS83" s="1977"/>
      <c r="AT83" s="1977"/>
      <c r="AU83" s="1977"/>
      <c r="AV83" s="1978"/>
      <c r="AW83" s="1965"/>
      <c r="AX83" s="1965"/>
      <c r="AY83" s="1971"/>
    </row>
    <row r="84" spans="2:51" s="1950" customFormat="1" ht="11.25">
      <c r="B84" s="2707"/>
      <c r="C84" s="2696"/>
      <c r="D84" s="2638"/>
      <c r="E84" s="2638"/>
      <c r="F84" s="2638"/>
      <c r="G84" s="2638"/>
      <c r="H84" s="2068" t="s">
        <v>1729</v>
      </c>
      <c r="I84" s="2069"/>
      <c r="J84" s="2069"/>
      <c r="K84" s="2069"/>
      <c r="L84" s="2069"/>
      <c r="M84" s="2069"/>
      <c r="N84" s="2070"/>
      <c r="O84" s="1965"/>
      <c r="P84" s="2641"/>
      <c r="Q84" s="2642"/>
      <c r="R84" s="1975" t="s">
        <v>1729</v>
      </c>
      <c r="S84" s="1976"/>
      <c r="T84" s="1977"/>
      <c r="U84" s="1977"/>
      <c r="V84" s="1977"/>
      <c r="W84" s="1977"/>
      <c r="X84" s="1978"/>
      <c r="Y84" s="1975" t="s">
        <v>1729</v>
      </c>
      <c r="Z84" s="1977"/>
      <c r="AA84" s="1977"/>
      <c r="AB84" s="1977"/>
      <c r="AC84" s="1977"/>
      <c r="AD84" s="1977"/>
      <c r="AE84" s="1978"/>
      <c r="AF84" s="1965"/>
      <c r="AG84" s="2641"/>
      <c r="AH84" s="2642"/>
      <c r="AI84" s="1975" t="s">
        <v>1729</v>
      </c>
      <c r="AJ84" s="1976"/>
      <c r="AK84" s="1977"/>
      <c r="AL84" s="1977"/>
      <c r="AM84" s="1977"/>
      <c r="AN84" s="1977"/>
      <c r="AO84" s="1978"/>
      <c r="AP84" s="1975" t="s">
        <v>1729</v>
      </c>
      <c r="AQ84" s="1977"/>
      <c r="AR84" s="1977"/>
      <c r="AS84" s="1977"/>
      <c r="AT84" s="1977"/>
      <c r="AU84" s="1977"/>
      <c r="AV84" s="1978"/>
      <c r="AW84" s="1965"/>
      <c r="AX84" s="1965"/>
      <c r="AY84" s="1971"/>
    </row>
    <row r="85" spans="2:51" s="1950" customFormat="1" ht="11.25">
      <c r="B85" s="2707"/>
      <c r="C85" s="2696"/>
      <c r="D85" s="2681" t="s">
        <v>2239</v>
      </c>
      <c r="E85" s="2638"/>
      <c r="F85" s="2638"/>
      <c r="G85" s="2638"/>
      <c r="H85" s="2068" t="s">
        <v>1733</v>
      </c>
      <c r="I85" s="2069"/>
      <c r="J85" s="2069"/>
      <c r="K85" s="2069"/>
      <c r="L85" s="2069"/>
      <c r="M85" s="2069"/>
      <c r="N85" s="2070"/>
      <c r="O85" s="1965"/>
      <c r="P85" s="2641"/>
      <c r="Q85" s="2642"/>
      <c r="R85" s="1975" t="s">
        <v>1733</v>
      </c>
      <c r="S85" s="1976"/>
      <c r="T85" s="1977"/>
      <c r="U85" s="1977"/>
      <c r="V85" s="1977"/>
      <c r="W85" s="1977"/>
      <c r="X85" s="1978"/>
      <c r="Y85" s="1975" t="s">
        <v>1733</v>
      </c>
      <c r="Z85" s="1977"/>
      <c r="AA85" s="1977"/>
      <c r="AB85" s="1977"/>
      <c r="AC85" s="1977"/>
      <c r="AD85" s="1977"/>
      <c r="AE85" s="1978"/>
      <c r="AF85" s="1965"/>
      <c r="AG85" s="2641"/>
      <c r="AH85" s="2642"/>
      <c r="AI85" s="1975" t="s">
        <v>1733</v>
      </c>
      <c r="AJ85" s="1976"/>
      <c r="AK85" s="1977"/>
      <c r="AL85" s="1977"/>
      <c r="AM85" s="1977"/>
      <c r="AN85" s="1977"/>
      <c r="AO85" s="1978"/>
      <c r="AP85" s="1975" t="s">
        <v>1733</v>
      </c>
      <c r="AQ85" s="1977"/>
      <c r="AR85" s="1977"/>
      <c r="AS85" s="1977"/>
      <c r="AT85" s="1977"/>
      <c r="AU85" s="1977"/>
      <c r="AV85" s="1978"/>
      <c r="AW85" s="1965"/>
      <c r="AX85" s="1965"/>
      <c r="AY85" s="1971"/>
    </row>
    <row r="86" spans="2:51" s="1950" customFormat="1" thickBot="1">
      <c r="B86" s="2708"/>
      <c r="C86" s="2700"/>
      <c r="D86" s="2629"/>
      <c r="E86" s="2638"/>
      <c r="F86" s="2638"/>
      <c r="G86" s="2630"/>
      <c r="H86" s="2074" t="s">
        <v>1737</v>
      </c>
      <c r="I86" s="2075"/>
      <c r="J86" s="2075"/>
      <c r="K86" s="2075"/>
      <c r="L86" s="2075"/>
      <c r="M86" s="2075"/>
      <c r="N86" s="2076"/>
      <c r="O86" s="1965"/>
      <c r="P86" s="2641"/>
      <c r="Q86" s="2642"/>
      <c r="R86" s="1975" t="s">
        <v>1737</v>
      </c>
      <c r="S86" s="1976"/>
      <c r="T86" s="1977"/>
      <c r="U86" s="1977"/>
      <c r="V86" s="1977"/>
      <c r="W86" s="1977"/>
      <c r="X86" s="1978"/>
      <c r="Y86" s="1975" t="s">
        <v>1737</v>
      </c>
      <c r="Z86" s="1977"/>
      <c r="AA86" s="1977"/>
      <c r="AB86" s="1977"/>
      <c r="AC86" s="1977"/>
      <c r="AD86" s="1977"/>
      <c r="AE86" s="1978"/>
      <c r="AF86" s="1965"/>
      <c r="AG86" s="2641"/>
      <c r="AH86" s="2642"/>
      <c r="AI86" s="1975" t="s">
        <v>1737</v>
      </c>
      <c r="AJ86" s="1976"/>
      <c r="AK86" s="1977"/>
      <c r="AL86" s="1977"/>
      <c r="AM86" s="1977"/>
      <c r="AN86" s="1977"/>
      <c r="AO86" s="1978"/>
      <c r="AP86" s="1975" t="s">
        <v>1737</v>
      </c>
      <c r="AQ86" s="1977"/>
      <c r="AR86" s="1977"/>
      <c r="AS86" s="1977"/>
      <c r="AT86" s="1977"/>
      <c r="AU86" s="1977"/>
      <c r="AV86" s="1978"/>
      <c r="AW86" s="1965"/>
      <c r="AX86" s="1965"/>
      <c r="AY86" s="1971"/>
    </row>
    <row r="87" spans="2:51" s="1950" customFormat="1" ht="11.25">
      <c r="B87" s="2706">
        <v>33</v>
      </c>
      <c r="C87" s="2709" t="s">
        <v>2283</v>
      </c>
      <c r="D87" s="2637" t="s">
        <v>2271</v>
      </c>
      <c r="E87" s="2637" t="s">
        <v>2236</v>
      </c>
      <c r="F87" s="2637" t="s">
        <v>2237</v>
      </c>
      <c r="G87" s="2637" t="s">
        <v>2238</v>
      </c>
      <c r="H87" s="1970" t="s">
        <v>2212</v>
      </c>
      <c r="I87" s="1967"/>
      <c r="J87" s="1967"/>
      <c r="K87" s="1967"/>
      <c r="L87" s="1967"/>
      <c r="M87" s="1967"/>
      <c r="N87" s="1968"/>
      <c r="O87" s="1965"/>
      <c r="P87" s="2641">
        <v>33</v>
      </c>
      <c r="Q87" s="2642" t="s">
        <v>2283</v>
      </c>
      <c r="R87" s="1975" t="s">
        <v>2212</v>
      </c>
      <c r="S87" s="1976"/>
      <c r="T87" s="1977"/>
      <c r="U87" s="1977"/>
      <c r="V87" s="1977"/>
      <c r="W87" s="1977"/>
      <c r="X87" s="1978"/>
      <c r="Y87" s="1975" t="s">
        <v>2212</v>
      </c>
      <c r="Z87" s="1976"/>
      <c r="AA87" s="1977"/>
      <c r="AB87" s="1977"/>
      <c r="AC87" s="1977"/>
      <c r="AD87" s="1977"/>
      <c r="AE87" s="1978"/>
      <c r="AF87" s="1965"/>
      <c r="AG87" s="2641">
        <v>33</v>
      </c>
      <c r="AH87" s="2642" t="s">
        <v>2283</v>
      </c>
      <c r="AI87" s="1975" t="s">
        <v>2212</v>
      </c>
      <c r="AJ87" s="1976"/>
      <c r="AK87" s="1977"/>
      <c r="AL87" s="1977"/>
      <c r="AM87" s="1977"/>
      <c r="AN87" s="1977"/>
      <c r="AO87" s="1978"/>
      <c r="AP87" s="1975" t="s">
        <v>2212</v>
      </c>
      <c r="AQ87" s="1976"/>
      <c r="AR87" s="1977"/>
      <c r="AS87" s="1977"/>
      <c r="AT87" s="1977"/>
      <c r="AU87" s="1977"/>
      <c r="AV87" s="1978"/>
      <c r="AW87" s="1965"/>
      <c r="AX87" s="1965"/>
      <c r="AY87" s="1971"/>
    </row>
    <row r="88" spans="2:51" s="1950" customFormat="1" ht="11.25">
      <c r="B88" s="2707"/>
      <c r="C88" s="2696"/>
      <c r="D88" s="2638"/>
      <c r="E88" s="2638"/>
      <c r="F88" s="2638"/>
      <c r="G88" s="2638"/>
      <c r="H88" s="2068" t="s">
        <v>1729</v>
      </c>
      <c r="I88" s="2069"/>
      <c r="J88" s="2069"/>
      <c r="K88" s="2069"/>
      <c r="L88" s="2069"/>
      <c r="M88" s="2069"/>
      <c r="N88" s="2070"/>
      <c r="O88" s="1965"/>
      <c r="P88" s="2641"/>
      <c r="Q88" s="2642"/>
      <c r="R88" s="1975" t="s">
        <v>1729</v>
      </c>
      <c r="S88" s="1976"/>
      <c r="T88" s="1977"/>
      <c r="U88" s="1977"/>
      <c r="V88" s="1977"/>
      <c r="W88" s="1977"/>
      <c r="X88" s="1978"/>
      <c r="Y88" s="1975" t="s">
        <v>1729</v>
      </c>
      <c r="Z88" s="1976"/>
      <c r="AA88" s="1977"/>
      <c r="AB88" s="1977"/>
      <c r="AC88" s="1977"/>
      <c r="AD88" s="1977"/>
      <c r="AE88" s="1978"/>
      <c r="AF88" s="1965"/>
      <c r="AG88" s="2641"/>
      <c r="AH88" s="2642"/>
      <c r="AI88" s="1975" t="s">
        <v>1729</v>
      </c>
      <c r="AJ88" s="1976"/>
      <c r="AK88" s="1977"/>
      <c r="AL88" s="1977"/>
      <c r="AM88" s="1977"/>
      <c r="AN88" s="1977"/>
      <c r="AO88" s="1978"/>
      <c r="AP88" s="1975" t="s">
        <v>1729</v>
      </c>
      <c r="AQ88" s="1976"/>
      <c r="AR88" s="1977"/>
      <c r="AS88" s="1977"/>
      <c r="AT88" s="1977"/>
      <c r="AU88" s="1977"/>
      <c r="AV88" s="1978"/>
      <c r="AW88" s="1965"/>
      <c r="AX88" s="1965"/>
      <c r="AY88" s="1971"/>
    </row>
    <row r="89" spans="2:51" s="1950" customFormat="1" ht="11.25">
      <c r="B89" s="2707"/>
      <c r="C89" s="2696"/>
      <c r="D89" s="2681" t="s">
        <v>2239</v>
      </c>
      <c r="E89" s="2638"/>
      <c r="F89" s="2638"/>
      <c r="G89" s="2638"/>
      <c r="H89" s="2068" t="s">
        <v>1733</v>
      </c>
      <c r="I89" s="2069"/>
      <c r="J89" s="2069"/>
      <c r="K89" s="2069"/>
      <c r="L89" s="2069"/>
      <c r="M89" s="2069"/>
      <c r="N89" s="2070"/>
      <c r="O89" s="1965"/>
      <c r="P89" s="2641"/>
      <c r="Q89" s="2642"/>
      <c r="R89" s="1975" t="s">
        <v>1733</v>
      </c>
      <c r="S89" s="1976"/>
      <c r="T89" s="1977"/>
      <c r="U89" s="1977"/>
      <c r="V89" s="1977"/>
      <c r="W89" s="1977"/>
      <c r="X89" s="1978"/>
      <c r="Y89" s="1975" t="s">
        <v>1733</v>
      </c>
      <c r="Z89" s="1976"/>
      <c r="AA89" s="1977"/>
      <c r="AB89" s="1977"/>
      <c r="AC89" s="1977"/>
      <c r="AD89" s="1977"/>
      <c r="AE89" s="1978"/>
      <c r="AF89" s="1965"/>
      <c r="AG89" s="2641"/>
      <c r="AH89" s="2642"/>
      <c r="AI89" s="1975" t="s">
        <v>1733</v>
      </c>
      <c r="AJ89" s="1976"/>
      <c r="AK89" s="1977"/>
      <c r="AL89" s="1977"/>
      <c r="AM89" s="1977"/>
      <c r="AN89" s="1977"/>
      <c r="AO89" s="1978"/>
      <c r="AP89" s="1975" t="s">
        <v>1733</v>
      </c>
      <c r="AQ89" s="1976"/>
      <c r="AR89" s="1977"/>
      <c r="AS89" s="1977"/>
      <c r="AT89" s="1977"/>
      <c r="AU89" s="1977"/>
      <c r="AV89" s="1978"/>
      <c r="AW89" s="1965"/>
      <c r="AX89" s="1965"/>
      <c r="AY89" s="1971"/>
    </row>
    <row r="90" spans="2:51" s="1950" customFormat="1" thickBot="1">
      <c r="B90" s="2708"/>
      <c r="C90" s="2700"/>
      <c r="D90" s="2629"/>
      <c r="E90" s="2638"/>
      <c r="F90" s="2638"/>
      <c r="G90" s="2630"/>
      <c r="H90" s="2074" t="s">
        <v>1737</v>
      </c>
      <c r="I90" s="2075"/>
      <c r="J90" s="2075"/>
      <c r="K90" s="2075"/>
      <c r="L90" s="2075"/>
      <c r="M90" s="2075"/>
      <c r="N90" s="2076"/>
      <c r="O90" s="1965"/>
      <c r="P90" s="2641"/>
      <c r="Q90" s="2642"/>
      <c r="R90" s="1975" t="s">
        <v>1737</v>
      </c>
      <c r="S90" s="1976"/>
      <c r="T90" s="1977"/>
      <c r="U90" s="1977"/>
      <c r="V90" s="1977"/>
      <c r="W90" s="1977"/>
      <c r="X90" s="1978"/>
      <c r="Y90" s="1975" t="s">
        <v>1737</v>
      </c>
      <c r="Z90" s="1976"/>
      <c r="AA90" s="1977"/>
      <c r="AB90" s="1977"/>
      <c r="AC90" s="1977"/>
      <c r="AD90" s="1977"/>
      <c r="AE90" s="1978"/>
      <c r="AF90" s="1965"/>
      <c r="AG90" s="2641"/>
      <c r="AH90" s="2642"/>
      <c r="AI90" s="1975" t="s">
        <v>1737</v>
      </c>
      <c r="AJ90" s="1976"/>
      <c r="AK90" s="1977"/>
      <c r="AL90" s="1977"/>
      <c r="AM90" s="1977"/>
      <c r="AN90" s="1977"/>
      <c r="AO90" s="1978"/>
      <c r="AP90" s="1975" t="s">
        <v>1737</v>
      </c>
      <c r="AQ90" s="1976"/>
      <c r="AR90" s="1977"/>
      <c r="AS90" s="1977"/>
      <c r="AT90" s="1977"/>
      <c r="AU90" s="1977"/>
      <c r="AV90" s="1978"/>
      <c r="AW90" s="1965"/>
      <c r="AX90" s="1965"/>
      <c r="AY90" s="1971"/>
    </row>
    <row r="91" spans="2:51" s="1950" customFormat="1" ht="11.25">
      <c r="B91" s="2706">
        <v>32</v>
      </c>
      <c r="C91" s="2709" t="s">
        <v>2282</v>
      </c>
      <c r="D91" s="2637" t="s">
        <v>2271</v>
      </c>
      <c r="E91" s="2637" t="s">
        <v>2236</v>
      </c>
      <c r="F91" s="2637" t="s">
        <v>2237</v>
      </c>
      <c r="G91" s="2637" t="s">
        <v>2247</v>
      </c>
      <c r="H91" s="1970" t="s">
        <v>2212</v>
      </c>
      <c r="I91" s="1967"/>
      <c r="J91" s="1967"/>
      <c r="K91" s="1967"/>
      <c r="L91" s="1967"/>
      <c r="M91" s="1967"/>
      <c r="N91" s="1968"/>
      <c r="O91" s="1965"/>
      <c r="P91" s="2641">
        <v>32</v>
      </c>
      <c r="Q91" s="2642" t="s">
        <v>2282</v>
      </c>
      <c r="R91" s="1975" t="s">
        <v>2212</v>
      </c>
      <c r="S91" s="1976"/>
      <c r="T91" s="1977"/>
      <c r="U91" s="1977"/>
      <c r="V91" s="1977"/>
      <c r="W91" s="1977"/>
      <c r="X91" s="1978"/>
      <c r="Y91" s="1975" t="s">
        <v>2212</v>
      </c>
      <c r="Z91" s="1976"/>
      <c r="AA91" s="1977"/>
      <c r="AB91" s="1977"/>
      <c r="AC91" s="1977"/>
      <c r="AD91" s="1977"/>
      <c r="AE91" s="1978"/>
      <c r="AF91" s="1965"/>
      <c r="AG91" s="2641">
        <v>32</v>
      </c>
      <c r="AH91" s="2642" t="s">
        <v>2282</v>
      </c>
      <c r="AI91" s="1975" t="s">
        <v>2212</v>
      </c>
      <c r="AJ91" s="1976"/>
      <c r="AK91" s="1977"/>
      <c r="AL91" s="1977"/>
      <c r="AM91" s="1977"/>
      <c r="AN91" s="1977"/>
      <c r="AO91" s="1978"/>
      <c r="AP91" s="1975" t="s">
        <v>2212</v>
      </c>
      <c r="AQ91" s="1976"/>
      <c r="AR91" s="1977"/>
      <c r="AS91" s="1977"/>
      <c r="AT91" s="1977"/>
      <c r="AU91" s="1977"/>
      <c r="AV91" s="1978"/>
      <c r="AW91" s="1965"/>
      <c r="AX91" s="1965"/>
      <c r="AY91" s="1971"/>
    </row>
    <row r="92" spans="2:51" s="1950" customFormat="1" ht="11.25">
      <c r="B92" s="2707"/>
      <c r="C92" s="2696"/>
      <c r="D92" s="2638"/>
      <c r="E92" s="2638"/>
      <c r="F92" s="2638"/>
      <c r="G92" s="2638"/>
      <c r="H92" s="2068" t="s">
        <v>1729</v>
      </c>
      <c r="I92" s="2069"/>
      <c r="J92" s="2069"/>
      <c r="K92" s="2069"/>
      <c r="L92" s="2069"/>
      <c r="M92" s="2069"/>
      <c r="N92" s="2070"/>
      <c r="O92" s="1965"/>
      <c r="P92" s="2641"/>
      <c r="Q92" s="2642"/>
      <c r="R92" s="1975" t="s">
        <v>1729</v>
      </c>
      <c r="S92" s="1976"/>
      <c r="T92" s="1977"/>
      <c r="U92" s="1977"/>
      <c r="V92" s="1977"/>
      <c r="W92" s="1977"/>
      <c r="X92" s="1978"/>
      <c r="Y92" s="1975" t="s">
        <v>1729</v>
      </c>
      <c r="Z92" s="1976"/>
      <c r="AA92" s="1977"/>
      <c r="AB92" s="1977"/>
      <c r="AC92" s="1977"/>
      <c r="AD92" s="1977"/>
      <c r="AE92" s="1978"/>
      <c r="AF92" s="1965"/>
      <c r="AG92" s="2641"/>
      <c r="AH92" s="2642"/>
      <c r="AI92" s="1975" t="s">
        <v>1729</v>
      </c>
      <c r="AJ92" s="1976"/>
      <c r="AK92" s="1977"/>
      <c r="AL92" s="1977"/>
      <c r="AM92" s="1977"/>
      <c r="AN92" s="1977"/>
      <c r="AO92" s="1978"/>
      <c r="AP92" s="1975" t="s">
        <v>1729</v>
      </c>
      <c r="AQ92" s="1976"/>
      <c r="AR92" s="1977"/>
      <c r="AS92" s="1977"/>
      <c r="AT92" s="1977"/>
      <c r="AU92" s="1977"/>
      <c r="AV92" s="1978"/>
      <c r="AW92" s="1965"/>
      <c r="AX92" s="1965"/>
      <c r="AY92" s="1971"/>
    </row>
    <row r="93" spans="2:51" s="1950" customFormat="1" ht="11.25">
      <c r="B93" s="2707"/>
      <c r="C93" s="2696"/>
      <c r="D93" s="2681" t="s">
        <v>2239</v>
      </c>
      <c r="E93" s="2638"/>
      <c r="F93" s="2638"/>
      <c r="G93" s="2638"/>
      <c r="H93" s="2068" t="s">
        <v>1733</v>
      </c>
      <c r="I93" s="2069"/>
      <c r="J93" s="2069"/>
      <c r="K93" s="2069"/>
      <c r="L93" s="2069"/>
      <c r="M93" s="2069"/>
      <c r="N93" s="2070"/>
      <c r="O93" s="1965"/>
      <c r="P93" s="2641"/>
      <c r="Q93" s="2642"/>
      <c r="R93" s="1975" t="s">
        <v>1733</v>
      </c>
      <c r="S93" s="1976"/>
      <c r="T93" s="1977"/>
      <c r="U93" s="1977"/>
      <c r="V93" s="1977"/>
      <c r="W93" s="1977"/>
      <c r="X93" s="1978"/>
      <c r="Y93" s="1975" t="s">
        <v>1733</v>
      </c>
      <c r="Z93" s="1976"/>
      <c r="AA93" s="1977"/>
      <c r="AB93" s="1977"/>
      <c r="AC93" s="1977"/>
      <c r="AD93" s="1977"/>
      <c r="AE93" s="1978"/>
      <c r="AF93" s="1965"/>
      <c r="AG93" s="2641"/>
      <c r="AH93" s="2642"/>
      <c r="AI93" s="1975" t="s">
        <v>1733</v>
      </c>
      <c r="AJ93" s="1976"/>
      <c r="AK93" s="1977"/>
      <c r="AL93" s="1977"/>
      <c r="AM93" s="1977"/>
      <c r="AN93" s="1977"/>
      <c r="AO93" s="1978"/>
      <c r="AP93" s="1975" t="s">
        <v>1733</v>
      </c>
      <c r="AQ93" s="1976"/>
      <c r="AR93" s="1977"/>
      <c r="AS93" s="1977"/>
      <c r="AT93" s="1977"/>
      <c r="AU93" s="1977"/>
      <c r="AV93" s="1978"/>
      <c r="AW93" s="1965"/>
      <c r="AX93" s="1965"/>
      <c r="AY93" s="1971"/>
    </row>
    <row r="94" spans="2:51" s="1950" customFormat="1" thickBot="1">
      <c r="B94" s="2708"/>
      <c r="C94" s="2700"/>
      <c r="D94" s="2629"/>
      <c r="E94" s="2638"/>
      <c r="F94" s="2638"/>
      <c r="G94" s="2630"/>
      <c r="H94" s="2074" t="s">
        <v>1737</v>
      </c>
      <c r="I94" s="2075"/>
      <c r="J94" s="2075"/>
      <c r="K94" s="2075"/>
      <c r="L94" s="2075"/>
      <c r="M94" s="2075"/>
      <c r="N94" s="2076"/>
      <c r="O94" s="1965"/>
      <c r="P94" s="2641"/>
      <c r="Q94" s="2642"/>
      <c r="R94" s="1975" t="s">
        <v>1737</v>
      </c>
      <c r="S94" s="1976"/>
      <c r="T94" s="1977"/>
      <c r="U94" s="1977"/>
      <c r="V94" s="1977"/>
      <c r="W94" s="1977"/>
      <c r="X94" s="1978"/>
      <c r="Y94" s="1975" t="s">
        <v>1737</v>
      </c>
      <c r="Z94" s="1976"/>
      <c r="AA94" s="1977"/>
      <c r="AB94" s="1977"/>
      <c r="AC94" s="1977"/>
      <c r="AD94" s="1977"/>
      <c r="AE94" s="1978"/>
      <c r="AF94" s="1965"/>
      <c r="AG94" s="2641"/>
      <c r="AH94" s="2642"/>
      <c r="AI94" s="1975" t="s">
        <v>1737</v>
      </c>
      <c r="AJ94" s="1976"/>
      <c r="AK94" s="1977"/>
      <c r="AL94" s="1977"/>
      <c r="AM94" s="1977"/>
      <c r="AN94" s="1977"/>
      <c r="AO94" s="1978"/>
      <c r="AP94" s="1975" t="s">
        <v>1737</v>
      </c>
      <c r="AQ94" s="1976"/>
      <c r="AR94" s="1977"/>
      <c r="AS94" s="1977"/>
      <c r="AT94" s="1977"/>
      <c r="AU94" s="1977"/>
      <c r="AV94" s="1978"/>
      <c r="AW94" s="1965"/>
      <c r="AX94" s="1965"/>
      <c r="AY94" s="1971"/>
    </row>
    <row r="95" spans="2:51" s="1950" customFormat="1" ht="11.25">
      <c r="B95" s="2706">
        <v>26</v>
      </c>
      <c r="C95" s="2709" t="s">
        <v>2304</v>
      </c>
      <c r="D95" s="2637" t="s">
        <v>2271</v>
      </c>
      <c r="E95" s="2637" t="s">
        <v>2236</v>
      </c>
      <c r="F95" s="2637" t="s">
        <v>2237</v>
      </c>
      <c r="G95" s="2637" t="s">
        <v>2253</v>
      </c>
      <c r="H95" s="1970" t="s">
        <v>2212</v>
      </c>
      <c r="I95" s="1967"/>
      <c r="J95" s="1967"/>
      <c r="K95" s="1967"/>
      <c r="L95" s="1967"/>
      <c r="M95" s="1967"/>
      <c r="N95" s="1968"/>
      <c r="O95" s="1965"/>
      <c r="P95" s="2641">
        <v>26</v>
      </c>
      <c r="Q95" s="2642" t="s">
        <v>2304</v>
      </c>
      <c r="R95" s="1975" t="s">
        <v>2212</v>
      </c>
      <c r="S95" s="1976"/>
      <c r="T95" s="1977"/>
      <c r="U95" s="1977"/>
      <c r="V95" s="1977"/>
      <c r="W95" s="1977"/>
      <c r="X95" s="1978"/>
      <c r="Y95" s="1975" t="s">
        <v>2212</v>
      </c>
      <c r="Z95" s="1976"/>
      <c r="AA95" s="1977"/>
      <c r="AB95" s="1977"/>
      <c r="AC95" s="1977"/>
      <c r="AD95" s="1977"/>
      <c r="AE95" s="1978"/>
      <c r="AF95" s="1965"/>
      <c r="AG95" s="2641">
        <v>26</v>
      </c>
      <c r="AH95" s="2642" t="s">
        <v>2304</v>
      </c>
      <c r="AI95" s="1975" t="s">
        <v>2212</v>
      </c>
      <c r="AJ95" s="1976"/>
      <c r="AK95" s="1977"/>
      <c r="AL95" s="1977"/>
      <c r="AM95" s="1977"/>
      <c r="AN95" s="1977"/>
      <c r="AO95" s="1978"/>
      <c r="AP95" s="1975" t="s">
        <v>2212</v>
      </c>
      <c r="AQ95" s="1976"/>
      <c r="AR95" s="1977"/>
      <c r="AS95" s="1977"/>
      <c r="AT95" s="1977"/>
      <c r="AU95" s="1977"/>
      <c r="AV95" s="1978"/>
      <c r="AW95" s="1965"/>
      <c r="AX95" s="1965"/>
      <c r="AY95" s="1971"/>
    </row>
    <row r="96" spans="2:51" s="1950" customFormat="1" ht="11.25">
      <c r="B96" s="2707"/>
      <c r="C96" s="2696"/>
      <c r="D96" s="2638"/>
      <c r="E96" s="2638"/>
      <c r="F96" s="2638"/>
      <c r="G96" s="2638"/>
      <c r="H96" s="2068" t="s">
        <v>1729</v>
      </c>
      <c r="I96" s="2069"/>
      <c r="J96" s="2069"/>
      <c r="K96" s="2069"/>
      <c r="L96" s="2069"/>
      <c r="M96" s="2069"/>
      <c r="N96" s="2070"/>
      <c r="O96" s="1965"/>
      <c r="P96" s="2641"/>
      <c r="Q96" s="2642"/>
      <c r="R96" s="1975" t="s">
        <v>1729</v>
      </c>
      <c r="S96" s="1976"/>
      <c r="T96" s="1977"/>
      <c r="U96" s="1977"/>
      <c r="V96" s="1977"/>
      <c r="W96" s="1977"/>
      <c r="X96" s="1978"/>
      <c r="Y96" s="1975" t="s">
        <v>1729</v>
      </c>
      <c r="Z96" s="1976"/>
      <c r="AA96" s="1977"/>
      <c r="AB96" s="1977"/>
      <c r="AC96" s="1977"/>
      <c r="AD96" s="1977"/>
      <c r="AE96" s="1978"/>
      <c r="AF96" s="1965"/>
      <c r="AG96" s="2641"/>
      <c r="AH96" s="2642"/>
      <c r="AI96" s="1975" t="s">
        <v>1729</v>
      </c>
      <c r="AJ96" s="1976"/>
      <c r="AK96" s="1977"/>
      <c r="AL96" s="1977"/>
      <c r="AM96" s="1977"/>
      <c r="AN96" s="1977"/>
      <c r="AO96" s="1978"/>
      <c r="AP96" s="1975" t="s">
        <v>1729</v>
      </c>
      <c r="AQ96" s="1976"/>
      <c r="AR96" s="1977"/>
      <c r="AS96" s="1977"/>
      <c r="AT96" s="1977"/>
      <c r="AU96" s="1977"/>
      <c r="AV96" s="1978"/>
      <c r="AW96" s="1965"/>
      <c r="AX96" s="1965"/>
      <c r="AY96" s="1971"/>
    </row>
    <row r="97" spans="2:51" s="1950" customFormat="1" ht="11.25">
      <c r="B97" s="2707"/>
      <c r="C97" s="2696"/>
      <c r="D97" s="2681" t="s">
        <v>2239</v>
      </c>
      <c r="E97" s="2638"/>
      <c r="F97" s="2638"/>
      <c r="G97" s="2638"/>
      <c r="H97" s="2068" t="s">
        <v>1733</v>
      </c>
      <c r="I97" s="2069"/>
      <c r="J97" s="2069"/>
      <c r="K97" s="2069"/>
      <c r="L97" s="2069"/>
      <c r="M97" s="2069"/>
      <c r="N97" s="2070"/>
      <c r="O97" s="1965"/>
      <c r="P97" s="2641"/>
      <c r="Q97" s="2642"/>
      <c r="R97" s="1975" t="s">
        <v>1733</v>
      </c>
      <c r="S97" s="1976"/>
      <c r="T97" s="1977"/>
      <c r="U97" s="1977"/>
      <c r="V97" s="1977"/>
      <c r="W97" s="1977"/>
      <c r="X97" s="1978"/>
      <c r="Y97" s="1975" t="s">
        <v>1733</v>
      </c>
      <c r="Z97" s="1976"/>
      <c r="AA97" s="1977"/>
      <c r="AB97" s="1977"/>
      <c r="AC97" s="1977"/>
      <c r="AD97" s="1977"/>
      <c r="AE97" s="1978"/>
      <c r="AF97" s="1965"/>
      <c r="AG97" s="2641"/>
      <c r="AH97" s="2642"/>
      <c r="AI97" s="1975" t="s">
        <v>1733</v>
      </c>
      <c r="AJ97" s="1976"/>
      <c r="AK97" s="1977"/>
      <c r="AL97" s="1977"/>
      <c r="AM97" s="1977"/>
      <c r="AN97" s="1977"/>
      <c r="AO97" s="1978"/>
      <c r="AP97" s="1975" t="s">
        <v>1733</v>
      </c>
      <c r="AQ97" s="1976"/>
      <c r="AR97" s="1977"/>
      <c r="AS97" s="1977"/>
      <c r="AT97" s="1977"/>
      <c r="AU97" s="1977"/>
      <c r="AV97" s="1978"/>
      <c r="AW97" s="1965"/>
      <c r="AX97" s="1965"/>
      <c r="AY97" s="1971"/>
    </row>
    <row r="98" spans="2:51" s="1950" customFormat="1" thickBot="1">
      <c r="B98" s="2708"/>
      <c r="C98" s="2700"/>
      <c r="D98" s="2629"/>
      <c r="E98" s="2638"/>
      <c r="F98" s="2638"/>
      <c r="G98" s="2630"/>
      <c r="H98" s="2074" t="s">
        <v>1737</v>
      </c>
      <c r="I98" s="2075"/>
      <c r="J98" s="2075"/>
      <c r="K98" s="2075"/>
      <c r="L98" s="2075"/>
      <c r="M98" s="2075"/>
      <c r="N98" s="2076"/>
      <c r="O98" s="1965"/>
      <c r="P98" s="2641"/>
      <c r="Q98" s="2642"/>
      <c r="R98" s="1975" t="s">
        <v>1737</v>
      </c>
      <c r="S98" s="1976"/>
      <c r="T98" s="1977"/>
      <c r="U98" s="1977"/>
      <c r="V98" s="1977"/>
      <c r="W98" s="1977"/>
      <c r="X98" s="1978"/>
      <c r="Y98" s="1975" t="s">
        <v>1737</v>
      </c>
      <c r="Z98" s="1976"/>
      <c r="AA98" s="1977"/>
      <c r="AB98" s="1977"/>
      <c r="AC98" s="1977"/>
      <c r="AD98" s="1977"/>
      <c r="AE98" s="1978"/>
      <c r="AF98" s="1965"/>
      <c r="AG98" s="2641"/>
      <c r="AH98" s="2642"/>
      <c r="AI98" s="1975" t="s">
        <v>1737</v>
      </c>
      <c r="AJ98" s="1976"/>
      <c r="AK98" s="1977"/>
      <c r="AL98" s="1977"/>
      <c r="AM98" s="1977"/>
      <c r="AN98" s="1977"/>
      <c r="AO98" s="1978"/>
      <c r="AP98" s="1975" t="s">
        <v>1737</v>
      </c>
      <c r="AQ98" s="1976"/>
      <c r="AR98" s="1977"/>
      <c r="AS98" s="1977"/>
      <c r="AT98" s="1977"/>
      <c r="AU98" s="1977"/>
      <c r="AV98" s="1978"/>
      <c r="AW98" s="1965"/>
      <c r="AX98" s="1965"/>
      <c r="AY98" s="1971"/>
    </row>
    <row r="99" spans="2:51" s="1950" customFormat="1" ht="11.25" customHeight="1">
      <c r="B99" s="2706">
        <v>18</v>
      </c>
      <c r="C99" s="2709" t="s">
        <v>2276</v>
      </c>
      <c r="D99" s="2637" t="s">
        <v>2271</v>
      </c>
      <c r="E99" s="2637" t="s">
        <v>2241</v>
      </c>
      <c r="F99" s="2637" t="s">
        <v>2277</v>
      </c>
      <c r="G99" s="2637" t="s">
        <v>2247</v>
      </c>
      <c r="H99" s="1970" t="s">
        <v>2212</v>
      </c>
      <c r="I99" s="1967"/>
      <c r="J99" s="1967"/>
      <c r="K99" s="1967"/>
      <c r="L99" s="1967"/>
      <c r="M99" s="1967"/>
      <c r="N99" s="1968"/>
      <c r="O99" s="1965"/>
      <c r="P99" s="2641">
        <v>18</v>
      </c>
      <c r="Q99" s="2642" t="s">
        <v>2276</v>
      </c>
      <c r="R99" s="1975" t="s">
        <v>2212</v>
      </c>
      <c r="S99" s="1976"/>
      <c r="T99" s="1977"/>
      <c r="U99" s="1977"/>
      <c r="V99" s="1977"/>
      <c r="W99" s="1977"/>
      <c r="X99" s="1978"/>
      <c r="Y99" s="1975" t="s">
        <v>2212</v>
      </c>
      <c r="Z99" s="1976"/>
      <c r="AA99" s="1977"/>
      <c r="AB99" s="1977"/>
      <c r="AC99" s="1977"/>
      <c r="AD99" s="1977"/>
      <c r="AE99" s="1978"/>
      <c r="AF99" s="1965"/>
      <c r="AG99" s="2641">
        <v>18</v>
      </c>
      <c r="AH99" s="2642" t="s">
        <v>2276</v>
      </c>
      <c r="AI99" s="1975" t="s">
        <v>2212</v>
      </c>
      <c r="AJ99" s="1976"/>
      <c r="AK99" s="1977"/>
      <c r="AL99" s="1977"/>
      <c r="AM99" s="1977"/>
      <c r="AN99" s="1977"/>
      <c r="AO99" s="1978"/>
      <c r="AP99" s="1975" t="s">
        <v>2212</v>
      </c>
      <c r="AQ99" s="1976"/>
      <c r="AR99" s="1977"/>
      <c r="AS99" s="1977"/>
      <c r="AT99" s="1977"/>
      <c r="AU99" s="1977"/>
      <c r="AV99" s="1978"/>
      <c r="AW99" s="1965"/>
      <c r="AX99" s="1965"/>
      <c r="AY99" s="1971"/>
    </row>
    <row r="100" spans="2:51" s="1950" customFormat="1" ht="11.25">
      <c r="B100" s="2707"/>
      <c r="C100" s="2696"/>
      <c r="D100" s="2638"/>
      <c r="E100" s="2638"/>
      <c r="F100" s="2638"/>
      <c r="G100" s="2638"/>
      <c r="H100" s="2068" t="s">
        <v>1729</v>
      </c>
      <c r="I100" s="2069"/>
      <c r="J100" s="2069"/>
      <c r="K100" s="2069"/>
      <c r="L100" s="2069"/>
      <c r="M100" s="2069"/>
      <c r="N100" s="2070"/>
      <c r="O100" s="1965"/>
      <c r="P100" s="2641"/>
      <c r="Q100" s="2642"/>
      <c r="R100" s="1975" t="s">
        <v>1729</v>
      </c>
      <c r="S100" s="1976"/>
      <c r="T100" s="1977"/>
      <c r="U100" s="1977"/>
      <c r="V100" s="1977"/>
      <c r="W100" s="1977"/>
      <c r="X100" s="1978"/>
      <c r="Y100" s="1975" t="s">
        <v>1729</v>
      </c>
      <c r="Z100" s="1976"/>
      <c r="AA100" s="1977"/>
      <c r="AB100" s="1977"/>
      <c r="AC100" s="1977"/>
      <c r="AD100" s="1977"/>
      <c r="AE100" s="1978"/>
      <c r="AF100" s="1965"/>
      <c r="AG100" s="2641"/>
      <c r="AH100" s="2642"/>
      <c r="AI100" s="1975" t="s">
        <v>1729</v>
      </c>
      <c r="AJ100" s="1976"/>
      <c r="AK100" s="1977"/>
      <c r="AL100" s="1977"/>
      <c r="AM100" s="1977"/>
      <c r="AN100" s="1977"/>
      <c r="AO100" s="1978"/>
      <c r="AP100" s="1975" t="s">
        <v>1729</v>
      </c>
      <c r="AQ100" s="1976"/>
      <c r="AR100" s="1977"/>
      <c r="AS100" s="1977"/>
      <c r="AT100" s="1977"/>
      <c r="AU100" s="1977"/>
      <c r="AV100" s="1978"/>
      <c r="AW100" s="1965"/>
      <c r="AX100" s="1965"/>
      <c r="AY100" s="1971"/>
    </row>
    <row r="101" spans="2:51" s="1950" customFormat="1" ht="11.25">
      <c r="B101" s="2707"/>
      <c r="C101" s="2696"/>
      <c r="D101" s="2681" t="s">
        <v>2249</v>
      </c>
      <c r="E101" s="2638"/>
      <c r="F101" s="2638"/>
      <c r="G101" s="2638"/>
      <c r="H101" s="2068" t="s">
        <v>1733</v>
      </c>
      <c r="I101" s="2069"/>
      <c r="J101" s="2069"/>
      <c r="K101" s="2069"/>
      <c r="L101" s="2069"/>
      <c r="M101" s="2069"/>
      <c r="N101" s="2070"/>
      <c r="O101" s="1965"/>
      <c r="P101" s="2641"/>
      <c r="Q101" s="2642"/>
      <c r="R101" s="1975" t="s">
        <v>1733</v>
      </c>
      <c r="S101" s="1976"/>
      <c r="T101" s="1977"/>
      <c r="U101" s="1977"/>
      <c r="V101" s="1977"/>
      <c r="W101" s="1977"/>
      <c r="X101" s="1978"/>
      <c r="Y101" s="1975" t="s">
        <v>1733</v>
      </c>
      <c r="Z101" s="1976"/>
      <c r="AA101" s="1977"/>
      <c r="AB101" s="1977"/>
      <c r="AC101" s="1977"/>
      <c r="AD101" s="1977"/>
      <c r="AE101" s="1978"/>
      <c r="AF101" s="1965"/>
      <c r="AG101" s="2641"/>
      <c r="AH101" s="2642"/>
      <c r="AI101" s="1975" t="s">
        <v>1733</v>
      </c>
      <c r="AJ101" s="1976"/>
      <c r="AK101" s="1977"/>
      <c r="AL101" s="1977"/>
      <c r="AM101" s="1977"/>
      <c r="AN101" s="1977"/>
      <c r="AO101" s="1978"/>
      <c r="AP101" s="1975" t="s">
        <v>1733</v>
      </c>
      <c r="AQ101" s="1976"/>
      <c r="AR101" s="1977"/>
      <c r="AS101" s="1977"/>
      <c r="AT101" s="1977"/>
      <c r="AU101" s="1977"/>
      <c r="AV101" s="1978"/>
      <c r="AW101" s="1965"/>
      <c r="AX101" s="1965"/>
      <c r="AY101" s="1971"/>
    </row>
    <row r="102" spans="2:51" s="1950" customFormat="1" thickBot="1">
      <c r="B102" s="2708"/>
      <c r="C102" s="2700"/>
      <c r="D102" s="2629"/>
      <c r="E102" s="2638"/>
      <c r="F102" s="2638"/>
      <c r="G102" s="2630"/>
      <c r="H102" s="2074" t="s">
        <v>1737</v>
      </c>
      <c r="I102" s="2075"/>
      <c r="J102" s="2075"/>
      <c r="K102" s="2075"/>
      <c r="L102" s="2075"/>
      <c r="M102" s="2075"/>
      <c r="N102" s="2076"/>
      <c r="O102" s="1965"/>
      <c r="P102" s="2641"/>
      <c r="Q102" s="2642"/>
      <c r="R102" s="1975" t="s">
        <v>1737</v>
      </c>
      <c r="S102" s="1976"/>
      <c r="T102" s="1977"/>
      <c r="U102" s="1977"/>
      <c r="V102" s="1977"/>
      <c r="W102" s="1977"/>
      <c r="X102" s="1978"/>
      <c r="Y102" s="1975" t="s">
        <v>1737</v>
      </c>
      <c r="Z102" s="1976"/>
      <c r="AA102" s="1977"/>
      <c r="AB102" s="1977"/>
      <c r="AC102" s="1977"/>
      <c r="AD102" s="1977"/>
      <c r="AE102" s="1978"/>
      <c r="AF102" s="1965"/>
      <c r="AG102" s="2641"/>
      <c r="AH102" s="2642"/>
      <c r="AI102" s="1975" t="s">
        <v>1737</v>
      </c>
      <c r="AJ102" s="1976"/>
      <c r="AK102" s="1977"/>
      <c r="AL102" s="1977"/>
      <c r="AM102" s="1977"/>
      <c r="AN102" s="1977"/>
      <c r="AO102" s="1978"/>
      <c r="AP102" s="1975" t="s">
        <v>1737</v>
      </c>
      <c r="AQ102" s="1976"/>
      <c r="AR102" s="1977"/>
      <c r="AS102" s="1977"/>
      <c r="AT102" s="1977"/>
      <c r="AU102" s="1977"/>
      <c r="AV102" s="1978"/>
      <c r="AW102" s="1965"/>
      <c r="AX102" s="1965"/>
      <c r="AY102" s="1971"/>
    </row>
    <row r="103" spans="2:51" s="1950" customFormat="1" ht="11.25">
      <c r="B103" s="2706">
        <v>39</v>
      </c>
      <c r="C103" s="2709" t="s">
        <v>1740</v>
      </c>
      <c r="D103" s="2637" t="s">
        <v>2271</v>
      </c>
      <c r="E103" s="2637" t="s">
        <v>2241</v>
      </c>
      <c r="F103" s="2637" t="s">
        <v>2237</v>
      </c>
      <c r="G103" s="2637" t="s">
        <v>2253</v>
      </c>
      <c r="H103" s="1970" t="s">
        <v>2212</v>
      </c>
      <c r="I103" s="1967"/>
      <c r="J103" s="1967"/>
      <c r="K103" s="1967"/>
      <c r="L103" s="1967"/>
      <c r="M103" s="1967"/>
      <c r="N103" s="1968"/>
      <c r="O103" s="1965"/>
      <c r="P103" s="2641">
        <v>39</v>
      </c>
      <c r="Q103" s="2642" t="s">
        <v>1740</v>
      </c>
      <c r="R103" s="1975" t="s">
        <v>2212</v>
      </c>
      <c r="S103" s="1976"/>
      <c r="T103" s="1977"/>
      <c r="U103" s="1977"/>
      <c r="V103" s="1977"/>
      <c r="W103" s="1977"/>
      <c r="X103" s="1978"/>
      <c r="Y103" s="1975" t="s">
        <v>2212</v>
      </c>
      <c r="Z103" s="1976"/>
      <c r="AA103" s="1977"/>
      <c r="AB103" s="1977"/>
      <c r="AC103" s="1977"/>
      <c r="AD103" s="1977"/>
      <c r="AE103" s="1978"/>
      <c r="AF103" s="1965"/>
      <c r="AG103" s="2641">
        <v>39</v>
      </c>
      <c r="AH103" s="2642" t="s">
        <v>1740</v>
      </c>
      <c r="AI103" s="1975" t="s">
        <v>2212</v>
      </c>
      <c r="AJ103" s="1976"/>
      <c r="AK103" s="1977"/>
      <c r="AL103" s="1977"/>
      <c r="AM103" s="1977"/>
      <c r="AN103" s="1977"/>
      <c r="AO103" s="1978"/>
      <c r="AP103" s="1975" t="s">
        <v>2212</v>
      </c>
      <c r="AQ103" s="1976"/>
      <c r="AR103" s="1977"/>
      <c r="AS103" s="1977"/>
      <c r="AT103" s="1977"/>
      <c r="AU103" s="1977"/>
      <c r="AV103" s="1978"/>
      <c r="AW103" s="1965"/>
      <c r="AX103" s="1965"/>
      <c r="AY103" s="1971"/>
    </row>
    <row r="104" spans="2:51" s="1950" customFormat="1" ht="11.25">
      <c r="B104" s="2707"/>
      <c r="C104" s="2696"/>
      <c r="D104" s="2638"/>
      <c r="E104" s="2638"/>
      <c r="F104" s="2638"/>
      <c r="G104" s="2638"/>
      <c r="H104" s="2068" t="s">
        <v>1729</v>
      </c>
      <c r="I104" s="2069"/>
      <c r="J104" s="2069"/>
      <c r="K104" s="2069"/>
      <c r="L104" s="2069"/>
      <c r="M104" s="2069"/>
      <c r="N104" s="2070"/>
      <c r="O104" s="1965"/>
      <c r="P104" s="2641"/>
      <c r="Q104" s="2642"/>
      <c r="R104" s="1975" t="s">
        <v>1729</v>
      </c>
      <c r="S104" s="1976"/>
      <c r="T104" s="1977"/>
      <c r="U104" s="1977"/>
      <c r="V104" s="1977"/>
      <c r="W104" s="1977"/>
      <c r="X104" s="1978"/>
      <c r="Y104" s="1975" t="s">
        <v>1729</v>
      </c>
      <c r="Z104" s="1976"/>
      <c r="AA104" s="1977"/>
      <c r="AB104" s="1977"/>
      <c r="AC104" s="1977"/>
      <c r="AD104" s="1977"/>
      <c r="AE104" s="1978"/>
      <c r="AF104" s="1965"/>
      <c r="AG104" s="2641"/>
      <c r="AH104" s="2642"/>
      <c r="AI104" s="1975" t="s">
        <v>1729</v>
      </c>
      <c r="AJ104" s="1976"/>
      <c r="AK104" s="1977"/>
      <c r="AL104" s="1977"/>
      <c r="AM104" s="1977"/>
      <c r="AN104" s="1977"/>
      <c r="AO104" s="1978"/>
      <c r="AP104" s="1975" t="s">
        <v>1729</v>
      </c>
      <c r="AQ104" s="1976"/>
      <c r="AR104" s="1977"/>
      <c r="AS104" s="1977"/>
      <c r="AT104" s="1977"/>
      <c r="AU104" s="1977"/>
      <c r="AV104" s="1978"/>
      <c r="AW104" s="1965"/>
      <c r="AX104" s="1965"/>
      <c r="AY104" s="1971"/>
    </row>
    <row r="105" spans="2:51" s="1950" customFormat="1" ht="11.25">
      <c r="B105" s="2707"/>
      <c r="C105" s="2696"/>
      <c r="D105" s="2681" t="s">
        <v>2239</v>
      </c>
      <c r="E105" s="2638"/>
      <c r="F105" s="2638"/>
      <c r="G105" s="2638"/>
      <c r="H105" s="2068" t="s">
        <v>1733</v>
      </c>
      <c r="I105" s="2069"/>
      <c r="J105" s="2069"/>
      <c r="K105" s="2069"/>
      <c r="L105" s="2069"/>
      <c r="M105" s="2069"/>
      <c r="N105" s="2070"/>
      <c r="O105" s="1965"/>
      <c r="P105" s="2641"/>
      <c r="Q105" s="2642"/>
      <c r="R105" s="1975" t="s">
        <v>1733</v>
      </c>
      <c r="S105" s="1976"/>
      <c r="T105" s="1977"/>
      <c r="U105" s="1977"/>
      <c r="V105" s="1977"/>
      <c r="W105" s="1977"/>
      <c r="X105" s="1978"/>
      <c r="Y105" s="1975" t="s">
        <v>1733</v>
      </c>
      <c r="Z105" s="1976"/>
      <c r="AA105" s="1977"/>
      <c r="AB105" s="1977"/>
      <c r="AC105" s="1977"/>
      <c r="AD105" s="1977"/>
      <c r="AE105" s="1978"/>
      <c r="AF105" s="1965"/>
      <c r="AG105" s="2641"/>
      <c r="AH105" s="2642"/>
      <c r="AI105" s="1975" t="s">
        <v>1733</v>
      </c>
      <c r="AJ105" s="1976"/>
      <c r="AK105" s="1977"/>
      <c r="AL105" s="1977"/>
      <c r="AM105" s="1977"/>
      <c r="AN105" s="1977"/>
      <c r="AO105" s="1978"/>
      <c r="AP105" s="1975" t="s">
        <v>1733</v>
      </c>
      <c r="AQ105" s="1976"/>
      <c r="AR105" s="1977"/>
      <c r="AS105" s="1977"/>
      <c r="AT105" s="1977"/>
      <c r="AU105" s="1977"/>
      <c r="AV105" s="1978"/>
      <c r="AW105" s="1965"/>
      <c r="AX105" s="1965"/>
      <c r="AY105" s="1971"/>
    </row>
    <row r="106" spans="2:51" s="1950" customFormat="1" thickBot="1">
      <c r="B106" s="2708"/>
      <c r="C106" s="2700"/>
      <c r="D106" s="2629"/>
      <c r="E106" s="2638"/>
      <c r="F106" s="2638"/>
      <c r="G106" s="2630"/>
      <c r="H106" s="2074" t="s">
        <v>1737</v>
      </c>
      <c r="I106" s="2075"/>
      <c r="J106" s="2075"/>
      <c r="K106" s="2075"/>
      <c r="L106" s="2075"/>
      <c r="M106" s="2075"/>
      <c r="N106" s="2076"/>
      <c r="O106" s="1965"/>
      <c r="P106" s="2641"/>
      <c r="Q106" s="2642"/>
      <c r="R106" s="1975" t="s">
        <v>1737</v>
      </c>
      <c r="S106" s="1976"/>
      <c r="T106" s="1977"/>
      <c r="U106" s="1977"/>
      <c r="V106" s="1977"/>
      <c r="W106" s="1977"/>
      <c r="X106" s="1978"/>
      <c r="Y106" s="1975" t="s">
        <v>1737</v>
      </c>
      <c r="Z106" s="1976"/>
      <c r="AA106" s="1977"/>
      <c r="AB106" s="1977"/>
      <c r="AC106" s="1977"/>
      <c r="AD106" s="1977"/>
      <c r="AE106" s="1978"/>
      <c r="AF106" s="1965"/>
      <c r="AG106" s="2641"/>
      <c r="AH106" s="2642"/>
      <c r="AI106" s="1975" t="s">
        <v>1737</v>
      </c>
      <c r="AJ106" s="1976"/>
      <c r="AK106" s="1977"/>
      <c r="AL106" s="1977"/>
      <c r="AM106" s="1977"/>
      <c r="AN106" s="1977"/>
      <c r="AO106" s="1978"/>
      <c r="AP106" s="1975" t="s">
        <v>1737</v>
      </c>
      <c r="AQ106" s="1976"/>
      <c r="AR106" s="1977"/>
      <c r="AS106" s="1977"/>
      <c r="AT106" s="1977"/>
      <c r="AU106" s="1977"/>
      <c r="AV106" s="1978"/>
      <c r="AW106" s="1965"/>
      <c r="AX106" s="1965"/>
      <c r="AY106" s="1971"/>
    </row>
    <row r="107" spans="2:51" s="1950" customFormat="1" ht="11.25" customHeight="1">
      <c r="B107" s="2706">
        <v>12</v>
      </c>
      <c r="C107" s="2709" t="s">
        <v>2274</v>
      </c>
      <c r="D107" s="2637" t="s">
        <v>2271</v>
      </c>
      <c r="E107" s="2637" t="s">
        <v>2241</v>
      </c>
      <c r="F107" s="2637" t="s">
        <v>2237</v>
      </c>
      <c r="G107" s="2637" t="s">
        <v>2247</v>
      </c>
      <c r="H107" s="1970" t="s">
        <v>2212</v>
      </c>
      <c r="I107" s="1967"/>
      <c r="J107" s="1967"/>
      <c r="K107" s="1967"/>
      <c r="L107" s="1967"/>
      <c r="M107" s="1967"/>
      <c r="N107" s="1968"/>
      <c r="O107" s="1965"/>
      <c r="P107" s="2641">
        <v>12</v>
      </c>
      <c r="Q107" s="2642" t="s">
        <v>2274</v>
      </c>
      <c r="R107" s="1975" t="s">
        <v>2212</v>
      </c>
      <c r="S107" s="1976"/>
      <c r="T107" s="1977"/>
      <c r="U107" s="1977"/>
      <c r="V107" s="1977"/>
      <c r="W107" s="1977"/>
      <c r="X107" s="1978"/>
      <c r="Y107" s="1975" t="s">
        <v>2212</v>
      </c>
      <c r="Z107" s="1976"/>
      <c r="AA107" s="1977"/>
      <c r="AB107" s="1977"/>
      <c r="AC107" s="1977"/>
      <c r="AD107" s="1977"/>
      <c r="AE107" s="1978"/>
      <c r="AF107" s="1965"/>
      <c r="AG107" s="2641">
        <v>12</v>
      </c>
      <c r="AH107" s="2642" t="s">
        <v>2274</v>
      </c>
      <c r="AI107" s="1975" t="s">
        <v>2212</v>
      </c>
      <c r="AJ107" s="1976"/>
      <c r="AK107" s="1977"/>
      <c r="AL107" s="1977"/>
      <c r="AM107" s="1977"/>
      <c r="AN107" s="1977"/>
      <c r="AO107" s="1978"/>
      <c r="AP107" s="1975" t="s">
        <v>2212</v>
      </c>
      <c r="AQ107" s="1976"/>
      <c r="AR107" s="1977"/>
      <c r="AS107" s="1977"/>
      <c r="AT107" s="1977"/>
      <c r="AU107" s="1977"/>
      <c r="AV107" s="1978"/>
      <c r="AW107" s="1965"/>
      <c r="AX107" s="1965"/>
      <c r="AY107" s="1971"/>
    </row>
    <row r="108" spans="2:51" s="1950" customFormat="1" ht="11.25">
      <c r="B108" s="2707"/>
      <c r="C108" s="2696"/>
      <c r="D108" s="2638"/>
      <c r="E108" s="2638"/>
      <c r="F108" s="2638"/>
      <c r="G108" s="2638"/>
      <c r="H108" s="2068" t="s">
        <v>1729</v>
      </c>
      <c r="I108" s="2069"/>
      <c r="J108" s="2069"/>
      <c r="K108" s="2069"/>
      <c r="L108" s="2069"/>
      <c r="M108" s="2069"/>
      <c r="N108" s="2070"/>
      <c r="O108" s="1965"/>
      <c r="P108" s="2641"/>
      <c r="Q108" s="2642"/>
      <c r="R108" s="1975" t="s">
        <v>1729</v>
      </c>
      <c r="S108" s="1976"/>
      <c r="T108" s="1977"/>
      <c r="U108" s="1977"/>
      <c r="V108" s="1977"/>
      <c r="W108" s="1977"/>
      <c r="X108" s="1978"/>
      <c r="Y108" s="1975" t="s">
        <v>1729</v>
      </c>
      <c r="Z108" s="1976"/>
      <c r="AA108" s="1977"/>
      <c r="AB108" s="1977"/>
      <c r="AC108" s="1977"/>
      <c r="AD108" s="1977"/>
      <c r="AE108" s="1978"/>
      <c r="AF108" s="1965"/>
      <c r="AG108" s="2641"/>
      <c r="AH108" s="2642"/>
      <c r="AI108" s="1975" t="s">
        <v>1729</v>
      </c>
      <c r="AJ108" s="1976"/>
      <c r="AK108" s="1977"/>
      <c r="AL108" s="1977"/>
      <c r="AM108" s="1977"/>
      <c r="AN108" s="1977"/>
      <c r="AO108" s="1978"/>
      <c r="AP108" s="1975" t="s">
        <v>1729</v>
      </c>
      <c r="AQ108" s="1976"/>
      <c r="AR108" s="1977"/>
      <c r="AS108" s="1977"/>
      <c r="AT108" s="1977"/>
      <c r="AU108" s="1977"/>
      <c r="AV108" s="1978"/>
      <c r="AW108" s="1965"/>
      <c r="AX108" s="1965"/>
      <c r="AY108" s="1971"/>
    </row>
    <row r="109" spans="2:51" s="1950" customFormat="1" ht="11.25">
      <c r="B109" s="2707"/>
      <c r="C109" s="2696"/>
      <c r="D109" s="2681" t="s">
        <v>2249</v>
      </c>
      <c r="E109" s="2638"/>
      <c r="F109" s="2638"/>
      <c r="G109" s="2638"/>
      <c r="H109" s="2068" t="s">
        <v>1733</v>
      </c>
      <c r="I109" s="2069"/>
      <c r="J109" s="2069"/>
      <c r="K109" s="2069"/>
      <c r="L109" s="2069"/>
      <c r="M109" s="2069"/>
      <c r="N109" s="2070"/>
      <c r="O109" s="1965"/>
      <c r="P109" s="2641"/>
      <c r="Q109" s="2642"/>
      <c r="R109" s="1975" t="s">
        <v>1733</v>
      </c>
      <c r="S109" s="1976"/>
      <c r="T109" s="1977"/>
      <c r="U109" s="1977"/>
      <c r="V109" s="1977"/>
      <c r="W109" s="1977"/>
      <c r="X109" s="1978"/>
      <c r="Y109" s="1975" t="s">
        <v>1733</v>
      </c>
      <c r="Z109" s="1976"/>
      <c r="AA109" s="1977"/>
      <c r="AB109" s="1977"/>
      <c r="AC109" s="1977"/>
      <c r="AD109" s="1977"/>
      <c r="AE109" s="1978"/>
      <c r="AF109" s="1965"/>
      <c r="AG109" s="2641"/>
      <c r="AH109" s="2642"/>
      <c r="AI109" s="1975" t="s">
        <v>1733</v>
      </c>
      <c r="AJ109" s="1976"/>
      <c r="AK109" s="1977"/>
      <c r="AL109" s="1977"/>
      <c r="AM109" s="1977"/>
      <c r="AN109" s="1977"/>
      <c r="AO109" s="1978"/>
      <c r="AP109" s="1975" t="s">
        <v>1733</v>
      </c>
      <c r="AQ109" s="1976"/>
      <c r="AR109" s="1977"/>
      <c r="AS109" s="1977"/>
      <c r="AT109" s="1977"/>
      <c r="AU109" s="1977"/>
      <c r="AV109" s="1978"/>
      <c r="AW109" s="1965"/>
      <c r="AX109" s="1965"/>
      <c r="AY109" s="1971"/>
    </row>
    <row r="110" spans="2:51" s="1950" customFormat="1" thickBot="1">
      <c r="B110" s="2708"/>
      <c r="C110" s="2700"/>
      <c r="D110" s="2629"/>
      <c r="E110" s="2638"/>
      <c r="F110" s="2638"/>
      <c r="G110" s="2630"/>
      <c r="H110" s="2074" t="s">
        <v>1737</v>
      </c>
      <c r="I110" s="2075"/>
      <c r="J110" s="2075"/>
      <c r="K110" s="2075"/>
      <c r="L110" s="2075"/>
      <c r="M110" s="2075"/>
      <c r="N110" s="2076"/>
      <c r="O110" s="1965"/>
      <c r="P110" s="2641"/>
      <c r="Q110" s="2642"/>
      <c r="R110" s="1975" t="s">
        <v>1737</v>
      </c>
      <c r="S110" s="1976"/>
      <c r="T110" s="1977"/>
      <c r="U110" s="1977"/>
      <c r="V110" s="1977"/>
      <c r="W110" s="1977"/>
      <c r="X110" s="1978"/>
      <c r="Y110" s="1975" t="s">
        <v>1737</v>
      </c>
      <c r="Z110" s="1976"/>
      <c r="AA110" s="1977"/>
      <c r="AB110" s="1977"/>
      <c r="AC110" s="1977"/>
      <c r="AD110" s="1977"/>
      <c r="AE110" s="1978"/>
      <c r="AF110" s="1965"/>
      <c r="AG110" s="2641"/>
      <c r="AH110" s="2642"/>
      <c r="AI110" s="1975" t="s">
        <v>1737</v>
      </c>
      <c r="AJ110" s="1976"/>
      <c r="AK110" s="1977"/>
      <c r="AL110" s="1977"/>
      <c r="AM110" s="1977"/>
      <c r="AN110" s="1977"/>
      <c r="AO110" s="1978"/>
      <c r="AP110" s="1975" t="s">
        <v>1737</v>
      </c>
      <c r="AQ110" s="1976"/>
      <c r="AR110" s="1977"/>
      <c r="AS110" s="1977"/>
      <c r="AT110" s="1977"/>
      <c r="AU110" s="1977"/>
      <c r="AV110" s="1978"/>
      <c r="AW110" s="1965"/>
      <c r="AX110" s="1965"/>
      <c r="AY110" s="1971"/>
    </row>
    <row r="111" spans="2:51" s="1950" customFormat="1" ht="11.25">
      <c r="B111" s="2706">
        <v>10</v>
      </c>
      <c r="C111" s="2709" t="s">
        <v>2306</v>
      </c>
      <c r="D111" s="2637" t="s">
        <v>2271</v>
      </c>
      <c r="E111" s="2637" t="s">
        <v>2241</v>
      </c>
      <c r="F111" s="2637" t="s">
        <v>2237</v>
      </c>
      <c r="G111" s="2637" t="s">
        <v>2247</v>
      </c>
      <c r="H111" s="1970" t="s">
        <v>2212</v>
      </c>
      <c r="I111" s="1967"/>
      <c r="J111" s="1967"/>
      <c r="K111" s="1967"/>
      <c r="L111" s="1967"/>
      <c r="M111" s="1967"/>
      <c r="N111" s="1968"/>
      <c r="O111" s="1965"/>
      <c r="P111" s="2641">
        <v>10</v>
      </c>
      <c r="Q111" s="2642" t="s">
        <v>2306</v>
      </c>
      <c r="R111" s="1975" t="s">
        <v>2212</v>
      </c>
      <c r="S111" s="1976"/>
      <c r="T111" s="1977"/>
      <c r="U111" s="1977"/>
      <c r="V111" s="1977"/>
      <c r="W111" s="1977"/>
      <c r="X111" s="1978"/>
      <c r="Y111" s="1975" t="s">
        <v>2212</v>
      </c>
      <c r="Z111" s="1977"/>
      <c r="AA111" s="1977"/>
      <c r="AB111" s="1977"/>
      <c r="AC111" s="1977"/>
      <c r="AD111" s="1977"/>
      <c r="AE111" s="1978"/>
      <c r="AF111" s="1965"/>
      <c r="AG111" s="2641">
        <v>10</v>
      </c>
      <c r="AH111" s="2642" t="s">
        <v>2306</v>
      </c>
      <c r="AI111" s="1975" t="s">
        <v>2212</v>
      </c>
      <c r="AJ111" s="1976"/>
      <c r="AK111" s="1977"/>
      <c r="AL111" s="1977"/>
      <c r="AM111" s="1977"/>
      <c r="AN111" s="1977"/>
      <c r="AO111" s="1978"/>
      <c r="AP111" s="1975" t="s">
        <v>2212</v>
      </c>
      <c r="AQ111" s="1977"/>
      <c r="AR111" s="1977"/>
      <c r="AS111" s="1977"/>
      <c r="AT111" s="1977"/>
      <c r="AU111" s="1977"/>
      <c r="AV111" s="1978"/>
      <c r="AW111" s="1965"/>
      <c r="AX111" s="1965"/>
      <c r="AY111" s="1971"/>
    </row>
    <row r="112" spans="2:51" s="1950" customFormat="1" ht="11.25">
      <c r="B112" s="2707"/>
      <c r="C112" s="2696"/>
      <c r="D112" s="2638"/>
      <c r="E112" s="2638"/>
      <c r="F112" s="2638"/>
      <c r="G112" s="2638"/>
      <c r="H112" s="2068" t="s">
        <v>1729</v>
      </c>
      <c r="I112" s="2069"/>
      <c r="J112" s="2069"/>
      <c r="K112" s="2069"/>
      <c r="L112" s="2069"/>
      <c r="M112" s="2069"/>
      <c r="N112" s="2070"/>
      <c r="O112" s="1965"/>
      <c r="P112" s="2641"/>
      <c r="Q112" s="2642"/>
      <c r="R112" s="1975" t="s">
        <v>1729</v>
      </c>
      <c r="S112" s="1976"/>
      <c r="T112" s="1977"/>
      <c r="U112" s="1977"/>
      <c r="V112" s="1977"/>
      <c r="W112" s="1977"/>
      <c r="X112" s="1978"/>
      <c r="Y112" s="1975" t="s">
        <v>1729</v>
      </c>
      <c r="Z112" s="1977"/>
      <c r="AA112" s="1977"/>
      <c r="AB112" s="1977"/>
      <c r="AC112" s="1977"/>
      <c r="AD112" s="1977"/>
      <c r="AE112" s="1978"/>
      <c r="AF112" s="1965"/>
      <c r="AG112" s="2641"/>
      <c r="AH112" s="2642"/>
      <c r="AI112" s="1975" t="s">
        <v>1729</v>
      </c>
      <c r="AJ112" s="1976"/>
      <c r="AK112" s="1977"/>
      <c r="AL112" s="1977"/>
      <c r="AM112" s="1977"/>
      <c r="AN112" s="1977"/>
      <c r="AO112" s="1978"/>
      <c r="AP112" s="1975" t="s">
        <v>1729</v>
      </c>
      <c r="AQ112" s="1977"/>
      <c r="AR112" s="1977"/>
      <c r="AS112" s="1977"/>
      <c r="AT112" s="1977"/>
      <c r="AU112" s="1977"/>
      <c r="AV112" s="1978"/>
      <c r="AW112" s="1965"/>
      <c r="AX112" s="1965"/>
      <c r="AY112" s="1971"/>
    </row>
    <row r="113" spans="2:51" s="1950" customFormat="1" ht="11.25">
      <c r="B113" s="2707"/>
      <c r="C113" s="2696"/>
      <c r="D113" s="2681" t="s">
        <v>2249</v>
      </c>
      <c r="E113" s="2638"/>
      <c r="F113" s="2638"/>
      <c r="G113" s="2638"/>
      <c r="H113" s="2068" t="s">
        <v>1733</v>
      </c>
      <c r="I113" s="2069"/>
      <c r="J113" s="2069"/>
      <c r="K113" s="2069"/>
      <c r="L113" s="2069"/>
      <c r="M113" s="2069"/>
      <c r="N113" s="2070"/>
      <c r="O113" s="1965"/>
      <c r="P113" s="2641"/>
      <c r="Q113" s="2642"/>
      <c r="R113" s="1975" t="s">
        <v>1733</v>
      </c>
      <c r="S113" s="1976"/>
      <c r="T113" s="1977"/>
      <c r="U113" s="1977"/>
      <c r="V113" s="1977"/>
      <c r="W113" s="1977"/>
      <c r="X113" s="1978"/>
      <c r="Y113" s="1975" t="s">
        <v>1733</v>
      </c>
      <c r="Z113" s="1977"/>
      <c r="AA113" s="1977"/>
      <c r="AB113" s="1977"/>
      <c r="AC113" s="1977"/>
      <c r="AD113" s="1977"/>
      <c r="AE113" s="1978"/>
      <c r="AF113" s="1965"/>
      <c r="AG113" s="2641"/>
      <c r="AH113" s="2642"/>
      <c r="AI113" s="1975" t="s">
        <v>1733</v>
      </c>
      <c r="AJ113" s="1976"/>
      <c r="AK113" s="1977"/>
      <c r="AL113" s="1977"/>
      <c r="AM113" s="1977"/>
      <c r="AN113" s="1977"/>
      <c r="AO113" s="1978"/>
      <c r="AP113" s="1975" t="s">
        <v>1733</v>
      </c>
      <c r="AQ113" s="1977"/>
      <c r="AR113" s="1977"/>
      <c r="AS113" s="1977"/>
      <c r="AT113" s="1977"/>
      <c r="AU113" s="1977"/>
      <c r="AV113" s="1978"/>
      <c r="AW113" s="1965"/>
      <c r="AX113" s="1965"/>
      <c r="AY113" s="1971"/>
    </row>
    <row r="114" spans="2:51" s="1950" customFormat="1" thickBot="1">
      <c r="B114" s="2708"/>
      <c r="C114" s="2700"/>
      <c r="D114" s="2629"/>
      <c r="E114" s="2638"/>
      <c r="F114" s="2638"/>
      <c r="G114" s="2630"/>
      <c r="H114" s="2074" t="s">
        <v>1737</v>
      </c>
      <c r="I114" s="2075"/>
      <c r="J114" s="2075"/>
      <c r="K114" s="2075"/>
      <c r="L114" s="2075"/>
      <c r="M114" s="2075"/>
      <c r="N114" s="2076"/>
      <c r="O114" s="1965"/>
      <c r="P114" s="2641"/>
      <c r="Q114" s="2642"/>
      <c r="R114" s="1975" t="s">
        <v>1737</v>
      </c>
      <c r="S114" s="1976"/>
      <c r="T114" s="1977"/>
      <c r="U114" s="1977"/>
      <c r="V114" s="1977"/>
      <c r="W114" s="1977"/>
      <c r="X114" s="1978"/>
      <c r="Y114" s="1975" t="s">
        <v>1737</v>
      </c>
      <c r="Z114" s="1977"/>
      <c r="AA114" s="1977"/>
      <c r="AB114" s="1977"/>
      <c r="AC114" s="1977"/>
      <c r="AD114" s="1977"/>
      <c r="AE114" s="1978"/>
      <c r="AF114" s="1965"/>
      <c r="AG114" s="2641"/>
      <c r="AH114" s="2642"/>
      <c r="AI114" s="1975" t="s">
        <v>1737</v>
      </c>
      <c r="AJ114" s="1976"/>
      <c r="AK114" s="1977"/>
      <c r="AL114" s="1977"/>
      <c r="AM114" s="1977"/>
      <c r="AN114" s="1977"/>
      <c r="AO114" s="1978"/>
      <c r="AP114" s="1975" t="s">
        <v>1737</v>
      </c>
      <c r="AQ114" s="1977"/>
      <c r="AR114" s="1977"/>
      <c r="AS114" s="1977"/>
      <c r="AT114" s="1977"/>
      <c r="AU114" s="1977"/>
      <c r="AV114" s="1978"/>
      <c r="AW114" s="1965"/>
      <c r="AX114" s="1965"/>
      <c r="AY114" s="1971"/>
    </row>
    <row r="115" spans="2:51" s="1950" customFormat="1" ht="11.25" customHeight="1">
      <c r="B115" s="2706">
        <v>9</v>
      </c>
      <c r="C115" s="2709" t="s">
        <v>2272</v>
      </c>
      <c r="D115" s="2637" t="s">
        <v>2271</v>
      </c>
      <c r="E115" s="2637" t="s">
        <v>2241</v>
      </c>
      <c r="F115" s="2637" t="s">
        <v>2237</v>
      </c>
      <c r="G115" s="2637" t="s">
        <v>2247</v>
      </c>
      <c r="H115" s="1970" t="s">
        <v>2212</v>
      </c>
      <c r="I115" s="1967"/>
      <c r="J115" s="1967"/>
      <c r="K115" s="1967"/>
      <c r="L115" s="1967"/>
      <c r="M115" s="1967"/>
      <c r="N115" s="1968"/>
      <c r="O115" s="1965"/>
      <c r="P115" s="2641">
        <v>9</v>
      </c>
      <c r="Q115" s="2642" t="s">
        <v>2272</v>
      </c>
      <c r="R115" s="1975" t="s">
        <v>2212</v>
      </c>
      <c r="S115" s="1976"/>
      <c r="T115" s="1977"/>
      <c r="U115" s="1977"/>
      <c r="V115" s="1977"/>
      <c r="W115" s="1977"/>
      <c r="X115" s="1978"/>
      <c r="Y115" s="1975" t="s">
        <v>2212</v>
      </c>
      <c r="Z115" s="1976"/>
      <c r="AA115" s="1977"/>
      <c r="AB115" s="1977"/>
      <c r="AC115" s="1977"/>
      <c r="AD115" s="1977"/>
      <c r="AE115" s="1978"/>
      <c r="AF115" s="1965"/>
      <c r="AG115" s="2641">
        <v>9</v>
      </c>
      <c r="AH115" s="2642" t="s">
        <v>2272</v>
      </c>
      <c r="AI115" s="1975" t="s">
        <v>2212</v>
      </c>
      <c r="AJ115" s="1976"/>
      <c r="AK115" s="1977"/>
      <c r="AL115" s="1977"/>
      <c r="AM115" s="1977"/>
      <c r="AN115" s="1977"/>
      <c r="AO115" s="1978"/>
      <c r="AP115" s="1975" t="s">
        <v>2212</v>
      </c>
      <c r="AQ115" s="1976"/>
      <c r="AR115" s="1977"/>
      <c r="AS115" s="1977"/>
      <c r="AT115" s="1977"/>
      <c r="AU115" s="1977"/>
      <c r="AV115" s="1978"/>
      <c r="AW115" s="1965"/>
      <c r="AX115" s="1965"/>
      <c r="AY115" s="1971"/>
    </row>
    <row r="116" spans="2:51" s="1950" customFormat="1" ht="11.25">
      <c r="B116" s="2707"/>
      <c r="C116" s="2696"/>
      <c r="D116" s="2638"/>
      <c r="E116" s="2638"/>
      <c r="F116" s="2638"/>
      <c r="G116" s="2638"/>
      <c r="H116" s="2068" t="s">
        <v>1729</v>
      </c>
      <c r="I116" s="2069"/>
      <c r="J116" s="2069"/>
      <c r="K116" s="2069"/>
      <c r="L116" s="2069"/>
      <c r="M116" s="2069"/>
      <c r="N116" s="2070"/>
      <c r="O116" s="1965"/>
      <c r="P116" s="2641"/>
      <c r="Q116" s="2642"/>
      <c r="R116" s="1975" t="s">
        <v>1729</v>
      </c>
      <c r="S116" s="1976"/>
      <c r="T116" s="1977"/>
      <c r="U116" s="1977"/>
      <c r="V116" s="1977"/>
      <c r="W116" s="1977"/>
      <c r="X116" s="1978"/>
      <c r="Y116" s="1975" t="s">
        <v>1729</v>
      </c>
      <c r="Z116" s="1976"/>
      <c r="AA116" s="1977"/>
      <c r="AB116" s="1977"/>
      <c r="AC116" s="1977"/>
      <c r="AD116" s="1977"/>
      <c r="AE116" s="1978"/>
      <c r="AF116" s="1965"/>
      <c r="AG116" s="2641"/>
      <c r="AH116" s="2642"/>
      <c r="AI116" s="1975" t="s">
        <v>1729</v>
      </c>
      <c r="AJ116" s="1976"/>
      <c r="AK116" s="1977"/>
      <c r="AL116" s="1977"/>
      <c r="AM116" s="1977"/>
      <c r="AN116" s="1977"/>
      <c r="AO116" s="1978"/>
      <c r="AP116" s="1975" t="s">
        <v>1729</v>
      </c>
      <c r="AQ116" s="1976"/>
      <c r="AR116" s="1977"/>
      <c r="AS116" s="1977"/>
      <c r="AT116" s="1977"/>
      <c r="AU116" s="1977"/>
      <c r="AV116" s="1978"/>
      <c r="AW116" s="1965"/>
      <c r="AX116" s="1965"/>
      <c r="AY116" s="1971"/>
    </row>
    <row r="117" spans="2:51" s="1950" customFormat="1" ht="11.25">
      <c r="B117" s="2707"/>
      <c r="C117" s="2696"/>
      <c r="D117" s="2681" t="s">
        <v>2249</v>
      </c>
      <c r="E117" s="2638"/>
      <c r="F117" s="2638"/>
      <c r="G117" s="2638"/>
      <c r="H117" s="2068" t="s">
        <v>1733</v>
      </c>
      <c r="I117" s="2069"/>
      <c r="J117" s="2069"/>
      <c r="K117" s="2069"/>
      <c r="L117" s="2069"/>
      <c r="M117" s="2069"/>
      <c r="N117" s="2070"/>
      <c r="O117" s="1965"/>
      <c r="P117" s="2641"/>
      <c r="Q117" s="2642"/>
      <c r="R117" s="1975" t="s">
        <v>1733</v>
      </c>
      <c r="S117" s="1976"/>
      <c r="T117" s="1977"/>
      <c r="U117" s="1977"/>
      <c r="V117" s="1977"/>
      <c r="W117" s="1977"/>
      <c r="X117" s="1978"/>
      <c r="Y117" s="1975" t="s">
        <v>1733</v>
      </c>
      <c r="Z117" s="1976"/>
      <c r="AA117" s="1977"/>
      <c r="AB117" s="1977"/>
      <c r="AC117" s="1977"/>
      <c r="AD117" s="1977"/>
      <c r="AE117" s="1978"/>
      <c r="AF117" s="1965"/>
      <c r="AG117" s="2641"/>
      <c r="AH117" s="2642"/>
      <c r="AI117" s="1975" t="s">
        <v>1733</v>
      </c>
      <c r="AJ117" s="1976"/>
      <c r="AK117" s="1977"/>
      <c r="AL117" s="1977"/>
      <c r="AM117" s="1977"/>
      <c r="AN117" s="1977"/>
      <c r="AO117" s="1978"/>
      <c r="AP117" s="1975" t="s">
        <v>1733</v>
      </c>
      <c r="AQ117" s="1976"/>
      <c r="AR117" s="1977"/>
      <c r="AS117" s="1977"/>
      <c r="AT117" s="1977"/>
      <c r="AU117" s="1977"/>
      <c r="AV117" s="1978"/>
      <c r="AW117" s="1965"/>
      <c r="AX117" s="1965"/>
      <c r="AY117" s="1971"/>
    </row>
    <row r="118" spans="2:51" s="1950" customFormat="1" thickBot="1">
      <c r="B118" s="2708"/>
      <c r="C118" s="2700"/>
      <c r="D118" s="2629"/>
      <c r="E118" s="2638"/>
      <c r="F118" s="2638"/>
      <c r="G118" s="2630"/>
      <c r="H118" s="2074" t="s">
        <v>1737</v>
      </c>
      <c r="I118" s="2075"/>
      <c r="J118" s="2075"/>
      <c r="K118" s="2075"/>
      <c r="L118" s="2075"/>
      <c r="M118" s="2075"/>
      <c r="N118" s="2076"/>
      <c r="O118" s="1965"/>
      <c r="P118" s="2641"/>
      <c r="Q118" s="2642"/>
      <c r="R118" s="1975" t="s">
        <v>1737</v>
      </c>
      <c r="S118" s="1976"/>
      <c r="T118" s="1977"/>
      <c r="U118" s="1977"/>
      <c r="V118" s="1977"/>
      <c r="W118" s="1977"/>
      <c r="X118" s="1978"/>
      <c r="Y118" s="1975" t="s">
        <v>1737</v>
      </c>
      <c r="Z118" s="1976"/>
      <c r="AA118" s="1977"/>
      <c r="AB118" s="1977"/>
      <c r="AC118" s="1977"/>
      <c r="AD118" s="1977"/>
      <c r="AE118" s="1978"/>
      <c r="AF118" s="1965"/>
      <c r="AG118" s="2641"/>
      <c r="AH118" s="2642"/>
      <c r="AI118" s="1975" t="s">
        <v>1737</v>
      </c>
      <c r="AJ118" s="1976"/>
      <c r="AK118" s="1977"/>
      <c r="AL118" s="1977"/>
      <c r="AM118" s="1977"/>
      <c r="AN118" s="1977"/>
      <c r="AO118" s="1978"/>
      <c r="AP118" s="1975" t="s">
        <v>1737</v>
      </c>
      <c r="AQ118" s="1976"/>
      <c r="AR118" s="1977"/>
      <c r="AS118" s="1977"/>
      <c r="AT118" s="1977"/>
      <c r="AU118" s="1977"/>
      <c r="AV118" s="1978"/>
      <c r="AW118" s="1965"/>
      <c r="AX118" s="1965"/>
      <c r="AY118" s="1971"/>
    </row>
    <row r="119" spans="2:51" s="1950" customFormat="1" ht="11.25">
      <c r="B119" s="2706">
        <v>20</v>
      </c>
      <c r="C119" s="2709" t="s">
        <v>2322</v>
      </c>
      <c r="D119" s="2637" t="s">
        <v>2271</v>
      </c>
      <c r="E119" s="2637" t="s">
        <v>2241</v>
      </c>
      <c r="F119" s="2637" t="s">
        <v>2237</v>
      </c>
      <c r="G119" s="2637" t="s">
        <v>2253</v>
      </c>
      <c r="H119" s="1970" t="s">
        <v>2212</v>
      </c>
      <c r="I119" s="1967"/>
      <c r="J119" s="1967"/>
      <c r="K119" s="1967"/>
      <c r="L119" s="1967"/>
      <c r="M119" s="1967"/>
      <c r="N119" s="1968"/>
      <c r="O119" s="1965"/>
      <c r="P119" s="2721">
        <v>20</v>
      </c>
      <c r="Q119" s="2722" t="s">
        <v>2322</v>
      </c>
      <c r="R119" s="1975" t="s">
        <v>2212</v>
      </c>
      <c r="S119" s="1976"/>
      <c r="T119" s="1977"/>
      <c r="U119" s="1977"/>
      <c r="V119" s="1977"/>
      <c r="W119" s="1977"/>
      <c r="X119" s="1978"/>
      <c r="Y119" s="1975" t="s">
        <v>2212</v>
      </c>
      <c r="Z119" s="1976"/>
      <c r="AA119" s="1977"/>
      <c r="AB119" s="1977"/>
      <c r="AC119" s="1977"/>
      <c r="AD119" s="1977"/>
      <c r="AE119" s="1978"/>
      <c r="AF119" s="1965"/>
      <c r="AG119" s="2721">
        <v>20</v>
      </c>
      <c r="AH119" s="2722" t="s">
        <v>2322</v>
      </c>
      <c r="AI119" s="1975" t="s">
        <v>2212</v>
      </c>
      <c r="AJ119" s="1976"/>
      <c r="AK119" s="1977"/>
      <c r="AL119" s="1977"/>
      <c r="AM119" s="1977"/>
      <c r="AN119" s="1977"/>
      <c r="AO119" s="1978"/>
      <c r="AP119" s="1975" t="s">
        <v>2212</v>
      </c>
      <c r="AQ119" s="1976"/>
      <c r="AR119" s="1977"/>
      <c r="AS119" s="1977"/>
      <c r="AT119" s="1977"/>
      <c r="AU119" s="1977"/>
      <c r="AV119" s="1978"/>
      <c r="AW119" s="1965"/>
      <c r="AX119" s="1965"/>
      <c r="AY119" s="1971"/>
    </row>
    <row r="120" spans="2:51" s="1950" customFormat="1" ht="11.25">
      <c r="B120" s="2707"/>
      <c r="C120" s="2696"/>
      <c r="D120" s="2638"/>
      <c r="E120" s="2638"/>
      <c r="F120" s="2638"/>
      <c r="G120" s="2638"/>
      <c r="H120" s="2068" t="s">
        <v>1729</v>
      </c>
      <c r="I120" s="2069"/>
      <c r="J120" s="2069"/>
      <c r="K120" s="2069"/>
      <c r="L120" s="2069"/>
      <c r="M120" s="2069"/>
      <c r="N120" s="2070"/>
      <c r="O120" s="1965"/>
      <c r="P120" s="2721"/>
      <c r="Q120" s="2722"/>
      <c r="R120" s="1975" t="s">
        <v>1729</v>
      </c>
      <c r="S120" s="1976"/>
      <c r="T120" s="1977"/>
      <c r="U120" s="1977"/>
      <c r="V120" s="1977"/>
      <c r="W120" s="1977"/>
      <c r="X120" s="1978"/>
      <c r="Y120" s="1975" t="s">
        <v>1729</v>
      </c>
      <c r="Z120" s="1976"/>
      <c r="AA120" s="1977"/>
      <c r="AB120" s="1977"/>
      <c r="AC120" s="1977"/>
      <c r="AD120" s="1977"/>
      <c r="AE120" s="1978"/>
      <c r="AF120" s="1965"/>
      <c r="AG120" s="2721"/>
      <c r="AH120" s="2722"/>
      <c r="AI120" s="1975" t="s">
        <v>1729</v>
      </c>
      <c r="AJ120" s="1976"/>
      <c r="AK120" s="1977"/>
      <c r="AL120" s="1977"/>
      <c r="AM120" s="1977"/>
      <c r="AN120" s="1977"/>
      <c r="AO120" s="1978"/>
      <c r="AP120" s="1975" t="s">
        <v>1729</v>
      </c>
      <c r="AQ120" s="1976"/>
      <c r="AR120" s="1977"/>
      <c r="AS120" s="1977"/>
      <c r="AT120" s="1977"/>
      <c r="AU120" s="1977"/>
      <c r="AV120" s="1978"/>
      <c r="AW120" s="1965"/>
      <c r="AX120" s="1965"/>
      <c r="AY120" s="1971"/>
    </row>
    <row r="121" spans="2:51" s="1950" customFormat="1" ht="11.25">
      <c r="B121" s="2707"/>
      <c r="C121" s="2696"/>
      <c r="D121" s="2681" t="s">
        <v>2239</v>
      </c>
      <c r="E121" s="2638"/>
      <c r="F121" s="2638"/>
      <c r="G121" s="2638"/>
      <c r="H121" s="2068" t="s">
        <v>1733</v>
      </c>
      <c r="I121" s="2069"/>
      <c r="J121" s="2069"/>
      <c r="K121" s="2069"/>
      <c r="L121" s="2069"/>
      <c r="M121" s="2069"/>
      <c r="N121" s="2070"/>
      <c r="O121" s="1965"/>
      <c r="P121" s="2721"/>
      <c r="Q121" s="2722"/>
      <c r="R121" s="1975" t="s">
        <v>1733</v>
      </c>
      <c r="S121" s="1976"/>
      <c r="T121" s="1977"/>
      <c r="U121" s="1977"/>
      <c r="V121" s="1977"/>
      <c r="W121" s="1977"/>
      <c r="X121" s="1978"/>
      <c r="Y121" s="1975" t="s">
        <v>1733</v>
      </c>
      <c r="Z121" s="1976"/>
      <c r="AA121" s="1977"/>
      <c r="AB121" s="1977"/>
      <c r="AC121" s="1977"/>
      <c r="AD121" s="1977"/>
      <c r="AE121" s="1978"/>
      <c r="AF121" s="1965"/>
      <c r="AG121" s="2721"/>
      <c r="AH121" s="2722"/>
      <c r="AI121" s="1975" t="s">
        <v>1733</v>
      </c>
      <c r="AJ121" s="1976"/>
      <c r="AK121" s="1977"/>
      <c r="AL121" s="1977"/>
      <c r="AM121" s="1977"/>
      <c r="AN121" s="1977"/>
      <c r="AO121" s="1978"/>
      <c r="AP121" s="1975" t="s">
        <v>1733</v>
      </c>
      <c r="AQ121" s="1976"/>
      <c r="AR121" s="1977"/>
      <c r="AS121" s="1977"/>
      <c r="AT121" s="1977"/>
      <c r="AU121" s="1977"/>
      <c r="AV121" s="1978"/>
      <c r="AW121" s="1965"/>
      <c r="AX121" s="1965"/>
      <c r="AY121" s="1971"/>
    </row>
    <row r="122" spans="2:51" s="1950" customFormat="1" thickBot="1">
      <c r="B122" s="2708"/>
      <c r="C122" s="2700"/>
      <c r="D122" s="2629"/>
      <c r="E122" s="2638"/>
      <c r="F122" s="2638"/>
      <c r="G122" s="2630"/>
      <c r="H122" s="2074" t="s">
        <v>1737</v>
      </c>
      <c r="I122" s="2075"/>
      <c r="J122" s="2075"/>
      <c r="K122" s="2075"/>
      <c r="L122" s="2075"/>
      <c r="M122" s="2075"/>
      <c r="N122" s="2076"/>
      <c r="O122" s="1965"/>
      <c r="P122" s="2721"/>
      <c r="Q122" s="2722"/>
      <c r="R122" s="1975" t="s">
        <v>1737</v>
      </c>
      <c r="S122" s="1976"/>
      <c r="T122" s="1977"/>
      <c r="U122" s="1977"/>
      <c r="V122" s="1977"/>
      <c r="W122" s="1977"/>
      <c r="X122" s="1978"/>
      <c r="Y122" s="1975" t="s">
        <v>1737</v>
      </c>
      <c r="Z122" s="1976"/>
      <c r="AA122" s="1977"/>
      <c r="AB122" s="1977"/>
      <c r="AC122" s="1977"/>
      <c r="AD122" s="1977"/>
      <c r="AE122" s="1978"/>
      <c r="AF122" s="1965"/>
      <c r="AG122" s="2721"/>
      <c r="AH122" s="2722"/>
      <c r="AI122" s="1975" t="s">
        <v>1737</v>
      </c>
      <c r="AJ122" s="1976"/>
      <c r="AK122" s="1977"/>
      <c r="AL122" s="1977"/>
      <c r="AM122" s="1977"/>
      <c r="AN122" s="1977"/>
      <c r="AO122" s="1978"/>
      <c r="AP122" s="1975" t="s">
        <v>1737</v>
      </c>
      <c r="AQ122" s="1976"/>
      <c r="AR122" s="1977"/>
      <c r="AS122" s="1977"/>
      <c r="AT122" s="1977"/>
      <c r="AU122" s="1977"/>
      <c r="AV122" s="1978"/>
      <c r="AW122" s="1965"/>
      <c r="AX122" s="1965"/>
      <c r="AY122" s="1971"/>
    </row>
    <row r="123" spans="2:51" s="1987" customFormat="1" ht="11.25">
      <c r="B123" s="2706">
        <v>31</v>
      </c>
      <c r="C123" s="2709" t="s">
        <v>2289</v>
      </c>
      <c r="D123" s="2637" t="s">
        <v>2271</v>
      </c>
      <c r="E123" s="2637" t="s">
        <v>1707</v>
      </c>
      <c r="F123" s="2637" t="s">
        <v>2277</v>
      </c>
      <c r="G123" s="2637" t="s">
        <v>2247</v>
      </c>
      <c r="H123" s="1970" t="s">
        <v>2212</v>
      </c>
      <c r="I123" s="1967"/>
      <c r="J123" s="1967"/>
      <c r="K123" s="1967"/>
      <c r="L123" s="1967"/>
      <c r="M123" s="1967"/>
      <c r="N123" s="1968"/>
      <c r="O123" s="1965"/>
      <c r="P123" s="2623">
        <v>31</v>
      </c>
      <c r="Q123" s="2702" t="s">
        <v>2289</v>
      </c>
      <c r="R123" s="1975" t="s">
        <v>2212</v>
      </c>
      <c r="S123" s="1976"/>
      <c r="T123" s="1977"/>
      <c r="U123" s="1977"/>
      <c r="V123" s="1977"/>
      <c r="W123" s="1977"/>
      <c r="X123" s="1978"/>
      <c r="Y123" s="1975" t="s">
        <v>2212</v>
      </c>
      <c r="Z123" s="1976"/>
      <c r="AA123" s="1977"/>
      <c r="AB123" s="1977"/>
      <c r="AC123" s="1977"/>
      <c r="AD123" s="1977"/>
      <c r="AE123" s="1978"/>
      <c r="AF123" s="1965"/>
      <c r="AG123" s="2623">
        <v>31</v>
      </c>
      <c r="AH123" s="2702" t="s">
        <v>2289</v>
      </c>
      <c r="AI123" s="1975" t="s">
        <v>2212</v>
      </c>
      <c r="AJ123" s="1976"/>
      <c r="AK123" s="1977"/>
      <c r="AL123" s="1977"/>
      <c r="AM123" s="1977"/>
      <c r="AN123" s="1977"/>
      <c r="AO123" s="1978"/>
      <c r="AP123" s="1975" t="s">
        <v>2212</v>
      </c>
      <c r="AQ123" s="1976"/>
      <c r="AR123" s="1977"/>
      <c r="AS123" s="1977"/>
      <c r="AT123" s="1977"/>
      <c r="AU123" s="1977"/>
      <c r="AV123" s="1978"/>
      <c r="AW123" s="1965"/>
      <c r="AX123" s="1965"/>
      <c r="AY123" s="1971"/>
    </row>
    <row r="124" spans="2:51" s="1987" customFormat="1" ht="11.25">
      <c r="B124" s="2707"/>
      <c r="C124" s="2696"/>
      <c r="D124" s="2638"/>
      <c r="E124" s="2638"/>
      <c r="F124" s="2638"/>
      <c r="G124" s="2638"/>
      <c r="H124" s="2068" t="s">
        <v>1729</v>
      </c>
      <c r="I124" s="2069"/>
      <c r="J124" s="2069"/>
      <c r="K124" s="2069"/>
      <c r="L124" s="2069"/>
      <c r="M124" s="2069"/>
      <c r="N124" s="2070"/>
      <c r="O124" s="1965"/>
      <c r="P124" s="2624"/>
      <c r="Q124" s="2703"/>
      <c r="R124" s="1975" t="s">
        <v>1729</v>
      </c>
      <c r="S124" s="1976"/>
      <c r="T124" s="1977"/>
      <c r="U124" s="1977"/>
      <c r="V124" s="1977"/>
      <c r="W124" s="1977"/>
      <c r="X124" s="1978"/>
      <c r="Y124" s="1975" t="s">
        <v>1729</v>
      </c>
      <c r="Z124" s="1976"/>
      <c r="AA124" s="1977"/>
      <c r="AB124" s="1977"/>
      <c r="AC124" s="1977"/>
      <c r="AD124" s="1977"/>
      <c r="AE124" s="1978"/>
      <c r="AF124" s="1965"/>
      <c r="AG124" s="2624"/>
      <c r="AH124" s="2703"/>
      <c r="AI124" s="1975" t="s">
        <v>1729</v>
      </c>
      <c r="AJ124" s="1976"/>
      <c r="AK124" s="1977"/>
      <c r="AL124" s="1977"/>
      <c r="AM124" s="1977"/>
      <c r="AN124" s="1977"/>
      <c r="AO124" s="1978"/>
      <c r="AP124" s="1975" t="s">
        <v>1729</v>
      </c>
      <c r="AQ124" s="1976"/>
      <c r="AR124" s="1977"/>
      <c r="AS124" s="1977"/>
      <c r="AT124" s="1977"/>
      <c r="AU124" s="1977"/>
      <c r="AV124" s="1978"/>
      <c r="AW124" s="1965"/>
      <c r="AX124" s="1965"/>
      <c r="AY124" s="1971"/>
    </row>
    <row r="125" spans="2:51" s="1987" customFormat="1" ht="11.25">
      <c r="B125" s="2707"/>
      <c r="C125" s="2696"/>
      <c r="D125" s="2681" t="s">
        <v>2239</v>
      </c>
      <c r="E125" s="2638"/>
      <c r="F125" s="2638"/>
      <c r="G125" s="2638"/>
      <c r="H125" s="2068" t="s">
        <v>1733</v>
      </c>
      <c r="I125" s="2069"/>
      <c r="J125" s="2069"/>
      <c r="K125" s="2069"/>
      <c r="L125" s="2069"/>
      <c r="M125" s="2069"/>
      <c r="N125" s="2070"/>
      <c r="O125" s="1965"/>
      <c r="P125" s="2624"/>
      <c r="Q125" s="2703"/>
      <c r="R125" s="1975" t="s">
        <v>1733</v>
      </c>
      <c r="S125" s="1976"/>
      <c r="T125" s="1977"/>
      <c r="U125" s="1977"/>
      <c r="V125" s="1977"/>
      <c r="W125" s="1977"/>
      <c r="X125" s="1978"/>
      <c r="Y125" s="1975" t="s">
        <v>1733</v>
      </c>
      <c r="Z125" s="1976"/>
      <c r="AA125" s="1977"/>
      <c r="AB125" s="1977"/>
      <c r="AC125" s="1977"/>
      <c r="AD125" s="1977"/>
      <c r="AE125" s="1978"/>
      <c r="AF125" s="1965"/>
      <c r="AG125" s="2624"/>
      <c r="AH125" s="2703"/>
      <c r="AI125" s="1975" t="s">
        <v>1733</v>
      </c>
      <c r="AJ125" s="1976"/>
      <c r="AK125" s="1977"/>
      <c r="AL125" s="1977"/>
      <c r="AM125" s="1977"/>
      <c r="AN125" s="1977"/>
      <c r="AO125" s="1978"/>
      <c r="AP125" s="1975" t="s">
        <v>1733</v>
      </c>
      <c r="AQ125" s="1976"/>
      <c r="AR125" s="1977"/>
      <c r="AS125" s="1977"/>
      <c r="AT125" s="1977"/>
      <c r="AU125" s="1977"/>
      <c r="AV125" s="1978"/>
      <c r="AW125" s="1965"/>
      <c r="AX125" s="1965"/>
      <c r="AY125" s="1971"/>
    </row>
    <row r="126" spans="2:51" s="1987" customFormat="1" thickBot="1">
      <c r="B126" s="2708"/>
      <c r="C126" s="2700"/>
      <c r="D126" s="2629"/>
      <c r="E126" s="2638"/>
      <c r="F126" s="2638"/>
      <c r="G126" s="2630"/>
      <c r="H126" s="2074" t="s">
        <v>1737</v>
      </c>
      <c r="I126" s="2075"/>
      <c r="J126" s="2075"/>
      <c r="K126" s="2075"/>
      <c r="L126" s="2075"/>
      <c r="M126" s="2075"/>
      <c r="N126" s="2076"/>
      <c r="O126" s="1965"/>
      <c r="P126" s="2639"/>
      <c r="Q126" s="2704"/>
      <c r="R126" s="1975" t="s">
        <v>1737</v>
      </c>
      <c r="S126" s="1976"/>
      <c r="T126" s="1977"/>
      <c r="U126" s="1977"/>
      <c r="V126" s="1977"/>
      <c r="W126" s="1977"/>
      <c r="X126" s="1978"/>
      <c r="Y126" s="1975" t="s">
        <v>1737</v>
      </c>
      <c r="Z126" s="1976"/>
      <c r="AA126" s="1977"/>
      <c r="AB126" s="1977"/>
      <c r="AC126" s="1977"/>
      <c r="AD126" s="1977"/>
      <c r="AE126" s="1978"/>
      <c r="AF126" s="1965"/>
      <c r="AG126" s="2639"/>
      <c r="AH126" s="2704"/>
      <c r="AI126" s="1975" t="s">
        <v>1737</v>
      </c>
      <c r="AJ126" s="1976"/>
      <c r="AK126" s="1977"/>
      <c r="AL126" s="1977"/>
      <c r="AM126" s="1977"/>
      <c r="AN126" s="1977"/>
      <c r="AO126" s="1978"/>
      <c r="AP126" s="1975" t="s">
        <v>1737</v>
      </c>
      <c r="AQ126" s="1976"/>
      <c r="AR126" s="1977"/>
      <c r="AS126" s="1977"/>
      <c r="AT126" s="1977"/>
      <c r="AU126" s="1977"/>
      <c r="AV126" s="1978"/>
      <c r="AW126" s="1965"/>
      <c r="AX126" s="1965"/>
      <c r="AY126" s="1971"/>
    </row>
    <row r="127" spans="2:51" s="1987" customFormat="1" ht="11.25">
      <c r="B127" s="2706">
        <v>43</v>
      </c>
      <c r="C127" s="2709" t="s">
        <v>2308</v>
      </c>
      <c r="D127" s="2637" t="s">
        <v>2271</v>
      </c>
      <c r="E127" s="2637" t="s">
        <v>1707</v>
      </c>
      <c r="F127" s="2637" t="s">
        <v>2237</v>
      </c>
      <c r="G127" s="2637" t="s">
        <v>2247</v>
      </c>
      <c r="H127" s="1970" t="s">
        <v>2212</v>
      </c>
      <c r="I127" s="1967"/>
      <c r="J127" s="1967"/>
      <c r="K127" s="1967"/>
      <c r="L127" s="1967"/>
      <c r="M127" s="1967"/>
      <c r="N127" s="1968"/>
      <c r="O127" s="1965"/>
      <c r="P127" s="2623">
        <v>43</v>
      </c>
      <c r="Q127" s="2702" t="s">
        <v>2308</v>
      </c>
      <c r="R127" s="1975" t="s">
        <v>2212</v>
      </c>
      <c r="S127" s="1976"/>
      <c r="T127" s="1977"/>
      <c r="U127" s="1977"/>
      <c r="V127" s="1977"/>
      <c r="W127" s="1977"/>
      <c r="X127" s="1978"/>
      <c r="Y127" s="1975" t="s">
        <v>2212</v>
      </c>
      <c r="Z127" s="1976"/>
      <c r="AA127" s="1977"/>
      <c r="AB127" s="1977"/>
      <c r="AC127" s="1977"/>
      <c r="AD127" s="1977"/>
      <c r="AE127" s="1978"/>
      <c r="AF127" s="1965"/>
      <c r="AG127" s="2623">
        <v>43</v>
      </c>
      <c r="AH127" s="2702" t="s">
        <v>2308</v>
      </c>
      <c r="AI127" s="1975" t="s">
        <v>2212</v>
      </c>
      <c r="AJ127" s="1976"/>
      <c r="AK127" s="1977"/>
      <c r="AL127" s="1977"/>
      <c r="AM127" s="1977"/>
      <c r="AN127" s="1977"/>
      <c r="AO127" s="1978"/>
      <c r="AP127" s="1975" t="s">
        <v>2212</v>
      </c>
      <c r="AQ127" s="1976"/>
      <c r="AR127" s="1977"/>
      <c r="AS127" s="1977"/>
      <c r="AT127" s="1977"/>
      <c r="AU127" s="1977"/>
      <c r="AV127" s="1978"/>
      <c r="AW127" s="1965"/>
      <c r="AX127" s="1965"/>
      <c r="AY127" s="1971"/>
    </row>
    <row r="128" spans="2:51" s="1987" customFormat="1" ht="11.25">
      <c r="B128" s="2707"/>
      <c r="C128" s="2696"/>
      <c r="D128" s="2638"/>
      <c r="E128" s="2638"/>
      <c r="F128" s="2638"/>
      <c r="G128" s="2638"/>
      <c r="H128" s="2068" t="s">
        <v>1729</v>
      </c>
      <c r="I128" s="2069"/>
      <c r="J128" s="2069"/>
      <c r="K128" s="2069"/>
      <c r="L128" s="2069"/>
      <c r="M128" s="2069"/>
      <c r="N128" s="2070"/>
      <c r="O128" s="1965"/>
      <c r="P128" s="2624"/>
      <c r="Q128" s="2703"/>
      <c r="R128" s="1975" t="s">
        <v>1729</v>
      </c>
      <c r="S128" s="1976"/>
      <c r="T128" s="1977"/>
      <c r="U128" s="1977"/>
      <c r="V128" s="1977"/>
      <c r="W128" s="1977"/>
      <c r="X128" s="1978"/>
      <c r="Y128" s="1975" t="s">
        <v>1729</v>
      </c>
      <c r="Z128" s="1976"/>
      <c r="AA128" s="1977"/>
      <c r="AB128" s="1977"/>
      <c r="AC128" s="1977"/>
      <c r="AD128" s="1977"/>
      <c r="AE128" s="1978"/>
      <c r="AF128" s="1965"/>
      <c r="AG128" s="2624"/>
      <c r="AH128" s="2703"/>
      <c r="AI128" s="1975" t="s">
        <v>1729</v>
      </c>
      <c r="AJ128" s="1976"/>
      <c r="AK128" s="1977"/>
      <c r="AL128" s="1977"/>
      <c r="AM128" s="1977"/>
      <c r="AN128" s="1977"/>
      <c r="AO128" s="1978"/>
      <c r="AP128" s="1975" t="s">
        <v>1729</v>
      </c>
      <c r="AQ128" s="1976"/>
      <c r="AR128" s="1977"/>
      <c r="AS128" s="1977"/>
      <c r="AT128" s="1977"/>
      <c r="AU128" s="1977"/>
      <c r="AV128" s="1978"/>
      <c r="AW128" s="1965"/>
      <c r="AX128" s="1965"/>
      <c r="AY128" s="1971"/>
    </row>
    <row r="129" spans="1:51" s="1987" customFormat="1" ht="11.25">
      <c r="A129" s="1950"/>
      <c r="B129" s="2707"/>
      <c r="C129" s="2696"/>
      <c r="D129" s="2681" t="s">
        <v>2239</v>
      </c>
      <c r="E129" s="2638"/>
      <c r="F129" s="2638"/>
      <c r="G129" s="2638"/>
      <c r="H129" s="2068" t="s">
        <v>1733</v>
      </c>
      <c r="I129" s="2069"/>
      <c r="J129" s="2069"/>
      <c r="K129" s="2069"/>
      <c r="L129" s="2069"/>
      <c r="M129" s="2069"/>
      <c r="N129" s="2070"/>
      <c r="O129" s="1965"/>
      <c r="P129" s="2624"/>
      <c r="Q129" s="2703"/>
      <c r="R129" s="1975" t="s">
        <v>1733</v>
      </c>
      <c r="S129" s="1976"/>
      <c r="T129" s="1977"/>
      <c r="U129" s="1977"/>
      <c r="V129" s="1977"/>
      <c r="W129" s="1977"/>
      <c r="X129" s="1978"/>
      <c r="Y129" s="1975" t="s">
        <v>1733</v>
      </c>
      <c r="Z129" s="1976"/>
      <c r="AA129" s="1977"/>
      <c r="AB129" s="1977"/>
      <c r="AC129" s="1977"/>
      <c r="AD129" s="1977"/>
      <c r="AE129" s="1978"/>
      <c r="AF129" s="1965"/>
      <c r="AG129" s="2624"/>
      <c r="AH129" s="2703"/>
      <c r="AI129" s="1975" t="s">
        <v>1733</v>
      </c>
      <c r="AJ129" s="1976"/>
      <c r="AK129" s="1977"/>
      <c r="AL129" s="1977"/>
      <c r="AM129" s="1977"/>
      <c r="AN129" s="1977"/>
      <c r="AO129" s="1978"/>
      <c r="AP129" s="1975" t="s">
        <v>1733</v>
      </c>
      <c r="AQ129" s="1976"/>
      <c r="AR129" s="1977"/>
      <c r="AS129" s="1977"/>
      <c r="AT129" s="1977"/>
      <c r="AU129" s="1977"/>
      <c r="AV129" s="1978"/>
      <c r="AW129" s="1965"/>
      <c r="AX129" s="1965"/>
      <c r="AY129" s="1971"/>
    </row>
    <row r="130" spans="1:51" s="1987" customFormat="1" thickBot="1">
      <c r="A130" s="1950"/>
      <c r="B130" s="2708"/>
      <c r="C130" s="2700"/>
      <c r="D130" s="2629"/>
      <c r="E130" s="2638"/>
      <c r="F130" s="2638"/>
      <c r="G130" s="2630"/>
      <c r="H130" s="2074" t="s">
        <v>1737</v>
      </c>
      <c r="I130" s="2075"/>
      <c r="J130" s="2075"/>
      <c r="K130" s="2075"/>
      <c r="L130" s="2075"/>
      <c r="M130" s="2075"/>
      <c r="N130" s="2076"/>
      <c r="O130" s="1965"/>
      <c r="P130" s="2639"/>
      <c r="Q130" s="2704"/>
      <c r="R130" s="1975" t="s">
        <v>1737</v>
      </c>
      <c r="S130" s="1976"/>
      <c r="T130" s="1977"/>
      <c r="U130" s="1977"/>
      <c r="V130" s="1977"/>
      <c r="W130" s="1977"/>
      <c r="X130" s="1978"/>
      <c r="Y130" s="1975" t="s">
        <v>1737</v>
      </c>
      <c r="Z130" s="1976"/>
      <c r="AA130" s="1977"/>
      <c r="AB130" s="1977"/>
      <c r="AC130" s="1977"/>
      <c r="AD130" s="1977"/>
      <c r="AE130" s="1978"/>
      <c r="AF130" s="1965"/>
      <c r="AG130" s="2639"/>
      <c r="AH130" s="2704"/>
      <c r="AI130" s="1975" t="s">
        <v>1737</v>
      </c>
      <c r="AJ130" s="1976"/>
      <c r="AK130" s="1977"/>
      <c r="AL130" s="1977"/>
      <c r="AM130" s="1977"/>
      <c r="AN130" s="1977"/>
      <c r="AO130" s="1978"/>
      <c r="AP130" s="1975" t="s">
        <v>1737</v>
      </c>
      <c r="AQ130" s="1976"/>
      <c r="AR130" s="1977"/>
      <c r="AS130" s="1977"/>
      <c r="AT130" s="1977"/>
      <c r="AU130" s="1977"/>
      <c r="AV130" s="1978"/>
      <c r="AW130" s="1965"/>
      <c r="AX130" s="1965"/>
      <c r="AY130" s="1971"/>
    </row>
    <row r="131" spans="1:51" s="1987" customFormat="1" ht="11.25">
      <c r="A131" s="1950"/>
      <c r="B131" s="2706">
        <v>35</v>
      </c>
      <c r="C131" s="2709" t="s">
        <v>2284</v>
      </c>
      <c r="D131" s="2637" t="s">
        <v>2271</v>
      </c>
      <c r="E131" s="2637" t="s">
        <v>1707</v>
      </c>
      <c r="F131" s="2637" t="s">
        <v>2237</v>
      </c>
      <c r="G131" s="2637" t="s">
        <v>2242</v>
      </c>
      <c r="H131" s="1970" t="s">
        <v>2212</v>
      </c>
      <c r="I131" s="1967"/>
      <c r="J131" s="1967"/>
      <c r="K131" s="1967"/>
      <c r="L131" s="1967"/>
      <c r="M131" s="1967"/>
      <c r="N131" s="1968"/>
      <c r="O131" s="1982"/>
      <c r="P131" s="2623">
        <v>35</v>
      </c>
      <c r="Q131" s="2702" t="s">
        <v>2284</v>
      </c>
      <c r="R131" s="1975" t="s">
        <v>2212</v>
      </c>
      <c r="S131" s="1985"/>
      <c r="T131" s="1983"/>
      <c r="U131" s="1983"/>
      <c r="V131" s="1983"/>
      <c r="W131" s="1983"/>
      <c r="X131" s="1984"/>
      <c r="Y131" s="1975" t="s">
        <v>2212</v>
      </c>
      <c r="Z131" s="1985"/>
      <c r="AA131" s="1983"/>
      <c r="AB131" s="1983"/>
      <c r="AC131" s="1983"/>
      <c r="AD131" s="1983"/>
      <c r="AE131" s="1984"/>
      <c r="AF131" s="1982"/>
      <c r="AG131" s="2623">
        <v>35</v>
      </c>
      <c r="AH131" s="2702" t="s">
        <v>2284</v>
      </c>
      <c r="AI131" s="1975" t="s">
        <v>2212</v>
      </c>
      <c r="AJ131" s="1985"/>
      <c r="AK131" s="1983"/>
      <c r="AL131" s="1983"/>
      <c r="AM131" s="1983"/>
      <c r="AN131" s="1983"/>
      <c r="AO131" s="1984"/>
      <c r="AP131" s="1975" t="s">
        <v>2212</v>
      </c>
      <c r="AQ131" s="1985"/>
      <c r="AR131" s="1983"/>
      <c r="AS131" s="1983"/>
      <c r="AT131" s="1983"/>
      <c r="AU131" s="1983"/>
      <c r="AV131" s="1984"/>
      <c r="AW131" s="1965"/>
      <c r="AX131" s="1965"/>
      <c r="AY131" s="1971"/>
    </row>
    <row r="132" spans="1:51" s="1987" customFormat="1" ht="11.25">
      <c r="A132" s="1950"/>
      <c r="B132" s="2707"/>
      <c r="C132" s="2696"/>
      <c r="D132" s="2638"/>
      <c r="E132" s="2638"/>
      <c r="F132" s="2638"/>
      <c r="G132" s="2638"/>
      <c r="H132" s="2068" t="s">
        <v>1729</v>
      </c>
      <c r="I132" s="2069"/>
      <c r="J132" s="2069"/>
      <c r="K132" s="2069"/>
      <c r="L132" s="2069"/>
      <c r="M132" s="2069"/>
      <c r="N132" s="2070"/>
      <c r="O132" s="1982"/>
      <c r="P132" s="2624"/>
      <c r="Q132" s="2703"/>
      <c r="R132" s="1975" t="s">
        <v>1729</v>
      </c>
      <c r="S132" s="1985"/>
      <c r="T132" s="1983"/>
      <c r="U132" s="1983"/>
      <c r="V132" s="1983"/>
      <c r="W132" s="1983"/>
      <c r="X132" s="1984"/>
      <c r="Y132" s="1975" t="s">
        <v>1729</v>
      </c>
      <c r="Z132" s="1985"/>
      <c r="AA132" s="1983"/>
      <c r="AB132" s="1983"/>
      <c r="AC132" s="1983"/>
      <c r="AD132" s="1983"/>
      <c r="AE132" s="1984"/>
      <c r="AF132" s="1982"/>
      <c r="AG132" s="2624"/>
      <c r="AH132" s="2703"/>
      <c r="AI132" s="1975" t="s">
        <v>1729</v>
      </c>
      <c r="AJ132" s="1985"/>
      <c r="AK132" s="1983"/>
      <c r="AL132" s="1983"/>
      <c r="AM132" s="1983"/>
      <c r="AN132" s="1983"/>
      <c r="AO132" s="1984"/>
      <c r="AP132" s="1975" t="s">
        <v>1729</v>
      </c>
      <c r="AQ132" s="1985"/>
      <c r="AR132" s="1983"/>
      <c r="AS132" s="1983"/>
      <c r="AT132" s="1983"/>
      <c r="AU132" s="1983"/>
      <c r="AV132" s="1984"/>
      <c r="AW132" s="1965"/>
      <c r="AX132" s="1965"/>
      <c r="AY132" s="1971"/>
    </row>
    <row r="133" spans="1:51" s="1987" customFormat="1" ht="11.25">
      <c r="A133" s="1950"/>
      <c r="B133" s="2707"/>
      <c r="C133" s="2696"/>
      <c r="D133" s="2681" t="s">
        <v>2239</v>
      </c>
      <c r="E133" s="2638"/>
      <c r="F133" s="2638"/>
      <c r="G133" s="2638"/>
      <c r="H133" s="2068" t="s">
        <v>1733</v>
      </c>
      <c r="I133" s="2069"/>
      <c r="J133" s="2069"/>
      <c r="K133" s="2069"/>
      <c r="L133" s="2069"/>
      <c r="M133" s="2069"/>
      <c r="N133" s="2070"/>
      <c r="O133" s="1982"/>
      <c r="P133" s="2624"/>
      <c r="Q133" s="2703"/>
      <c r="R133" s="1975" t="s">
        <v>1733</v>
      </c>
      <c r="S133" s="1985"/>
      <c r="T133" s="1983"/>
      <c r="U133" s="1983"/>
      <c r="V133" s="1983"/>
      <c r="W133" s="1983"/>
      <c r="X133" s="1984"/>
      <c r="Y133" s="1975" t="s">
        <v>1733</v>
      </c>
      <c r="Z133" s="1985"/>
      <c r="AA133" s="1983"/>
      <c r="AB133" s="1983"/>
      <c r="AC133" s="1983"/>
      <c r="AD133" s="1983"/>
      <c r="AE133" s="1984"/>
      <c r="AF133" s="1982"/>
      <c r="AG133" s="2624"/>
      <c r="AH133" s="2703"/>
      <c r="AI133" s="1975" t="s">
        <v>1733</v>
      </c>
      <c r="AJ133" s="1985"/>
      <c r="AK133" s="1983"/>
      <c r="AL133" s="1983"/>
      <c r="AM133" s="1983"/>
      <c r="AN133" s="1983"/>
      <c r="AO133" s="1984"/>
      <c r="AP133" s="1975" t="s">
        <v>1733</v>
      </c>
      <c r="AQ133" s="1985"/>
      <c r="AR133" s="1983"/>
      <c r="AS133" s="1983"/>
      <c r="AT133" s="1983"/>
      <c r="AU133" s="1983"/>
      <c r="AV133" s="1984"/>
      <c r="AW133" s="1965"/>
      <c r="AX133" s="1965"/>
      <c r="AY133" s="1971"/>
    </row>
    <row r="134" spans="1:51" s="1987" customFormat="1" thickBot="1">
      <c r="A134" s="1950"/>
      <c r="B134" s="2720"/>
      <c r="C134" s="2697"/>
      <c r="D134" s="2682"/>
      <c r="E134" s="2630"/>
      <c r="F134" s="2630"/>
      <c r="G134" s="2630"/>
      <c r="H134" s="2074" t="s">
        <v>1737</v>
      </c>
      <c r="I134" s="1994"/>
      <c r="J134" s="1994"/>
      <c r="K134" s="1994"/>
      <c r="L134" s="1994"/>
      <c r="M134" s="1994"/>
      <c r="N134" s="1995"/>
      <c r="O134" s="1982"/>
      <c r="P134" s="2625"/>
      <c r="Q134" s="2718"/>
      <c r="R134" s="1992" t="s">
        <v>1737</v>
      </c>
      <c r="S134" s="1993"/>
      <c r="T134" s="2174"/>
      <c r="U134" s="2174"/>
      <c r="V134" s="2174"/>
      <c r="W134" s="2174"/>
      <c r="X134" s="2175"/>
      <c r="Y134" s="1992" t="s">
        <v>1737</v>
      </c>
      <c r="Z134" s="1993"/>
      <c r="AA134" s="2174"/>
      <c r="AB134" s="2174"/>
      <c r="AC134" s="2174"/>
      <c r="AD134" s="2174"/>
      <c r="AE134" s="2175"/>
      <c r="AF134" s="1982"/>
      <c r="AG134" s="2625"/>
      <c r="AH134" s="2718"/>
      <c r="AI134" s="1992" t="s">
        <v>1737</v>
      </c>
      <c r="AJ134" s="1993"/>
      <c r="AK134" s="2174"/>
      <c r="AL134" s="2174"/>
      <c r="AM134" s="2174"/>
      <c r="AN134" s="2174"/>
      <c r="AO134" s="2175"/>
      <c r="AP134" s="1992" t="s">
        <v>1737</v>
      </c>
      <c r="AQ134" s="1993"/>
      <c r="AR134" s="2174"/>
      <c r="AS134" s="2174"/>
      <c r="AT134" s="2174"/>
      <c r="AU134" s="2174"/>
      <c r="AV134" s="2175"/>
      <c r="AW134" s="1965"/>
      <c r="AX134" s="1965"/>
      <c r="AY134" s="1971"/>
    </row>
    <row r="135" spans="1:51" s="1987" customFormat="1" ht="11.25">
      <c r="G135" s="1950"/>
      <c r="H135" s="1950"/>
      <c r="S135" s="1965"/>
      <c r="X135" s="1950"/>
      <c r="Y135" s="1950"/>
      <c r="Z135" s="1965"/>
      <c r="AJ135" s="1965"/>
      <c r="AQ135" s="1965"/>
    </row>
    <row r="136" spans="1:51" s="1987" customFormat="1" ht="11.25">
      <c r="G136" s="1950"/>
      <c r="H136" s="1950"/>
      <c r="X136" s="1950"/>
      <c r="Y136" s="1950"/>
    </row>
    <row r="137" spans="1:51" s="1987" customFormat="1" ht="19.5">
      <c r="B137" s="2142" t="s">
        <v>2291</v>
      </c>
      <c r="C137" s="1934"/>
      <c r="D137" s="1934"/>
      <c r="E137" s="1934"/>
      <c r="F137" s="1934"/>
      <c r="G137" s="1934"/>
      <c r="H137" s="1934"/>
      <c r="I137" s="1934"/>
      <c r="J137" s="1934"/>
      <c r="K137" s="1934"/>
      <c r="L137" s="1934"/>
      <c r="M137" s="1934"/>
      <c r="N137" s="1934"/>
      <c r="O137" s="1934"/>
      <c r="P137" s="1934"/>
      <c r="X137" s="1950"/>
      <c r="Y137" s="1950"/>
    </row>
    <row r="138" spans="1:51" s="1987" customFormat="1" ht="19.5">
      <c r="B138" s="1946"/>
      <c r="C138" s="1934"/>
      <c r="D138" s="1934"/>
      <c r="E138" s="1934"/>
      <c r="F138" s="1934"/>
      <c r="G138" s="1934"/>
      <c r="H138" s="1934"/>
      <c r="I138" s="1934"/>
      <c r="J138" s="1934"/>
      <c r="K138" s="1934"/>
      <c r="L138" s="1934"/>
      <c r="M138" s="1934"/>
      <c r="N138" s="1934"/>
      <c r="O138" s="1934"/>
      <c r="P138" s="1934"/>
      <c r="X138" s="1950"/>
      <c r="Y138" s="1950"/>
    </row>
    <row r="139" spans="1:51" s="1987" customFormat="1" ht="18">
      <c r="B139" s="1997" t="s">
        <v>246</v>
      </c>
      <c r="C139" s="1934"/>
      <c r="D139" s="1934"/>
      <c r="E139" s="1934"/>
      <c r="F139" s="1934"/>
      <c r="G139" s="1934"/>
      <c r="H139" s="1934"/>
      <c r="I139" s="1934"/>
      <c r="J139" s="1934"/>
      <c r="K139" s="1934"/>
      <c r="L139" s="1934"/>
      <c r="M139" s="1934"/>
      <c r="N139" s="1934"/>
      <c r="O139" s="1934"/>
      <c r="P139" s="1997" t="s">
        <v>2214</v>
      </c>
      <c r="X139" s="1950"/>
      <c r="Y139" s="1950"/>
      <c r="AG139" s="1997" t="s">
        <v>2215</v>
      </c>
    </row>
    <row r="140" spans="1:51" s="1987" customFormat="1" thickBot="1">
      <c r="B140" s="1998"/>
      <c r="C140" s="1998"/>
      <c r="D140" s="1998"/>
      <c r="E140" s="1998"/>
      <c r="F140" s="1998"/>
      <c r="G140" s="1998"/>
      <c r="H140" s="1998"/>
      <c r="I140" s="1998"/>
      <c r="J140" s="1998"/>
      <c r="K140" s="1998"/>
      <c r="X140" s="1950"/>
      <c r="Y140" s="1950"/>
    </row>
    <row r="141" spans="1:51" s="1987" customFormat="1" ht="63" customHeight="1">
      <c r="B141" s="2154" t="s">
        <v>2216</v>
      </c>
      <c r="C141" s="2155" t="s">
        <v>2217</v>
      </c>
      <c r="D141" s="2001" t="s">
        <v>240</v>
      </c>
      <c r="E141" s="2719" t="s">
        <v>2292</v>
      </c>
      <c r="F141" s="2711"/>
      <c r="G141" s="2711"/>
      <c r="H141" s="2712"/>
      <c r="I141" s="2077" t="s">
        <v>2293</v>
      </c>
      <c r="J141" s="2078"/>
      <c r="K141" s="2621"/>
      <c r="L141" s="2622"/>
      <c r="M141" s="2622"/>
      <c r="N141" s="2622"/>
      <c r="O141" s="2079"/>
      <c r="P141" s="2158" t="s">
        <v>2216</v>
      </c>
      <c r="Q141" s="2155" t="s">
        <v>2217</v>
      </c>
      <c r="R141" s="2001" t="s">
        <v>240</v>
      </c>
      <c r="S141" s="2710" t="s">
        <v>2294</v>
      </c>
      <c r="T141" s="2711"/>
      <c r="U141" s="2711"/>
      <c r="V141" s="2712"/>
      <c r="W141" s="2004" t="s">
        <v>2231</v>
      </c>
      <c r="X141" s="2710" t="s">
        <v>2295</v>
      </c>
      <c r="Y141" s="2711"/>
      <c r="Z141" s="2711"/>
      <c r="AA141" s="2712"/>
      <c r="AB141" s="2004" t="s">
        <v>2232</v>
      </c>
      <c r="AG141" s="2154" t="s">
        <v>2216</v>
      </c>
      <c r="AH141" s="2155" t="s">
        <v>2217</v>
      </c>
      <c r="AI141" s="2001" t="s">
        <v>240</v>
      </c>
      <c r="AJ141" s="2710" t="s">
        <v>2294</v>
      </c>
      <c r="AK141" s="2711"/>
      <c r="AL141" s="2711"/>
      <c r="AM141" s="2712"/>
      <c r="AN141" s="2004" t="s">
        <v>2231</v>
      </c>
      <c r="AO141" s="2710" t="s">
        <v>2295</v>
      </c>
      <c r="AP141" s="2711"/>
      <c r="AQ141" s="2711"/>
      <c r="AR141" s="2712"/>
      <c r="AS141" s="2004" t="s">
        <v>2232</v>
      </c>
      <c r="AV141" s="1950"/>
      <c r="AW141" s="1950"/>
    </row>
    <row r="142" spans="1:51" s="1987" customFormat="1" thickBot="1">
      <c r="A142" s="2007"/>
      <c r="B142" s="2159"/>
      <c r="C142" s="2160"/>
      <c r="D142" s="2010"/>
      <c r="E142" s="2011" t="s">
        <v>1710</v>
      </c>
      <c r="F142" s="2012" t="s">
        <v>1711</v>
      </c>
      <c r="G142" s="2013" t="s">
        <v>1712</v>
      </c>
      <c r="H142" s="2014" t="s">
        <v>1713</v>
      </c>
      <c r="I142" s="2081"/>
      <c r="J142" s="2082"/>
      <c r="K142" s="2017"/>
      <c r="L142" s="2017"/>
      <c r="M142" s="2017"/>
      <c r="N142" s="2017"/>
      <c r="O142" s="2018"/>
      <c r="P142" s="2161"/>
      <c r="Q142" s="2160"/>
      <c r="R142" s="2010"/>
      <c r="S142" s="2019" t="s">
        <v>1710</v>
      </c>
      <c r="T142" s="2012" t="s">
        <v>1711</v>
      </c>
      <c r="U142" s="2013" t="s">
        <v>1712</v>
      </c>
      <c r="V142" s="2014" t="s">
        <v>1713</v>
      </c>
      <c r="W142" s="2015"/>
      <c r="X142" s="2019" t="s">
        <v>1710</v>
      </c>
      <c r="Y142" s="2012" t="s">
        <v>1711</v>
      </c>
      <c r="Z142" s="2013" t="s">
        <v>1712</v>
      </c>
      <c r="AA142" s="2014" t="s">
        <v>1713</v>
      </c>
      <c r="AB142" s="2015"/>
      <c r="AG142" s="2159"/>
      <c r="AH142" s="2160"/>
      <c r="AI142" s="2010"/>
      <c r="AJ142" s="2019" t="s">
        <v>1710</v>
      </c>
      <c r="AK142" s="2012" t="s">
        <v>1711</v>
      </c>
      <c r="AL142" s="2013" t="s">
        <v>1712</v>
      </c>
      <c r="AM142" s="2014" t="s">
        <v>1713</v>
      </c>
      <c r="AN142" s="2015"/>
      <c r="AO142" s="2019" t="s">
        <v>1710</v>
      </c>
      <c r="AP142" s="2012" t="s">
        <v>1711</v>
      </c>
      <c r="AQ142" s="2013" t="s">
        <v>1712</v>
      </c>
      <c r="AR142" s="2014" t="s">
        <v>1713</v>
      </c>
      <c r="AS142" s="2015"/>
      <c r="AV142" s="1950"/>
      <c r="AW142" s="1950"/>
    </row>
    <row r="143" spans="1:51" s="1987" customFormat="1" ht="22.5">
      <c r="A143" s="2020"/>
      <c r="B143" s="1966">
        <v>45</v>
      </c>
      <c r="C143" s="2021" t="s">
        <v>2234</v>
      </c>
      <c r="D143" s="1970" t="s">
        <v>2238</v>
      </c>
      <c r="E143" s="2022"/>
      <c r="F143" s="2022"/>
      <c r="G143" s="2162"/>
      <c r="H143" s="2162"/>
      <c r="I143" s="2176"/>
      <c r="J143" s="2087"/>
      <c r="K143" s="2025"/>
      <c r="L143" s="2025"/>
      <c r="M143" s="2025"/>
      <c r="N143" s="2025"/>
      <c r="O143" s="2088"/>
      <c r="P143" s="2089">
        <v>45</v>
      </c>
      <c r="Q143" s="2021" t="s">
        <v>2234</v>
      </c>
      <c r="R143" s="1970" t="s">
        <v>2238</v>
      </c>
      <c r="S143" s="2026"/>
      <c r="T143" s="2027"/>
      <c r="U143" s="2027"/>
      <c r="V143" s="2027"/>
      <c r="W143" s="2090">
        <v>453</v>
      </c>
      <c r="X143" s="2026"/>
      <c r="Y143" s="2027"/>
      <c r="Z143" s="2027"/>
      <c r="AA143" s="2027"/>
      <c r="AB143" s="2090"/>
      <c r="AG143" s="1966">
        <v>45</v>
      </c>
      <c r="AH143" s="2021" t="s">
        <v>2234</v>
      </c>
      <c r="AI143" s="1970" t="s">
        <v>2238</v>
      </c>
      <c r="AJ143" s="2026"/>
      <c r="AK143" s="2027"/>
      <c r="AL143" s="2027"/>
      <c r="AM143" s="2027"/>
      <c r="AN143" s="2090"/>
      <c r="AO143" s="2026"/>
      <c r="AP143" s="2027"/>
      <c r="AQ143" s="2027"/>
      <c r="AR143" s="2027"/>
      <c r="AS143" s="2090"/>
      <c r="AV143" s="1950"/>
      <c r="AW143" s="1950"/>
    </row>
    <row r="144" spans="1:51" s="1987" customFormat="1" ht="22.5">
      <c r="A144" s="2020"/>
      <c r="B144" s="1975">
        <v>29</v>
      </c>
      <c r="C144" s="2030" t="s">
        <v>2313</v>
      </c>
      <c r="D144" s="1976" t="s">
        <v>2253</v>
      </c>
      <c r="E144" s="2091"/>
      <c r="F144" s="2038"/>
      <c r="G144" s="2091"/>
      <c r="H144" s="2091"/>
      <c r="I144" s="2092"/>
      <c r="J144" s="2087"/>
      <c r="K144" s="2025"/>
      <c r="L144" s="2025"/>
      <c r="M144" s="2025"/>
      <c r="N144" s="2025"/>
      <c r="O144" s="2088"/>
      <c r="P144" s="2093">
        <v>29</v>
      </c>
      <c r="Q144" s="2030" t="s">
        <v>2313</v>
      </c>
      <c r="R144" s="1976" t="s">
        <v>2253</v>
      </c>
      <c r="S144" s="2034"/>
      <c r="T144" s="2035"/>
      <c r="U144" s="2035"/>
      <c r="V144" s="2035"/>
      <c r="W144" s="2094">
        <v>62</v>
      </c>
      <c r="X144" s="2034"/>
      <c r="Y144" s="2035"/>
      <c r="Z144" s="2035"/>
      <c r="AA144" s="2035"/>
      <c r="AB144" s="2094"/>
      <c r="AG144" s="1975">
        <v>29</v>
      </c>
      <c r="AH144" s="2030" t="s">
        <v>2313</v>
      </c>
      <c r="AI144" s="1976" t="s">
        <v>2253</v>
      </c>
      <c r="AJ144" s="2034"/>
      <c r="AK144" s="2035"/>
      <c r="AL144" s="2035"/>
      <c r="AM144" s="2035"/>
      <c r="AN144" s="2094"/>
      <c r="AO144" s="2034"/>
      <c r="AP144" s="2035"/>
      <c r="AQ144" s="2035"/>
      <c r="AR144" s="2035"/>
      <c r="AS144" s="2094"/>
      <c r="AV144" s="1950"/>
      <c r="AW144" s="1950"/>
    </row>
    <row r="145" spans="1:49" s="1987" customFormat="1" ht="22.5">
      <c r="A145" s="2020"/>
      <c r="B145" s="1975">
        <v>17</v>
      </c>
      <c r="C145" s="2030" t="s">
        <v>2250</v>
      </c>
      <c r="D145" s="1976" t="s">
        <v>2242</v>
      </c>
      <c r="E145" s="2091"/>
      <c r="F145" s="2091"/>
      <c r="G145" s="2091"/>
      <c r="H145" s="2091"/>
      <c r="I145" s="2092"/>
      <c r="J145" s="2087"/>
      <c r="K145" s="2025"/>
      <c r="L145" s="2025"/>
      <c r="M145" s="2025"/>
      <c r="N145" s="2025"/>
      <c r="O145" s="2088"/>
      <c r="P145" s="2093">
        <v>17</v>
      </c>
      <c r="Q145" s="2030" t="s">
        <v>2250</v>
      </c>
      <c r="R145" s="1976" t="s">
        <v>2242</v>
      </c>
      <c r="S145" s="2034"/>
      <c r="T145" s="2035"/>
      <c r="U145" s="2035"/>
      <c r="V145" s="2035"/>
      <c r="W145" s="2094">
        <v>73</v>
      </c>
      <c r="X145" s="2034"/>
      <c r="Y145" s="2035"/>
      <c r="Z145" s="2035"/>
      <c r="AA145" s="2035"/>
      <c r="AB145" s="2094"/>
      <c r="AG145" s="1975">
        <v>17</v>
      </c>
      <c r="AH145" s="2030" t="s">
        <v>2250</v>
      </c>
      <c r="AI145" s="1976" t="s">
        <v>2242</v>
      </c>
      <c r="AJ145" s="2034"/>
      <c r="AK145" s="2035"/>
      <c r="AL145" s="2035"/>
      <c r="AM145" s="2035"/>
      <c r="AN145" s="2094"/>
      <c r="AO145" s="2034"/>
      <c r="AP145" s="2035"/>
      <c r="AQ145" s="2035"/>
      <c r="AR145" s="2035"/>
      <c r="AS145" s="2094"/>
      <c r="AV145" s="1950"/>
      <c r="AW145" s="1950"/>
    </row>
    <row r="146" spans="1:49" s="1987" customFormat="1" ht="22.5">
      <c r="A146" s="2020"/>
      <c r="B146" s="1975">
        <v>16</v>
      </c>
      <c r="C146" s="2030" t="s">
        <v>2248</v>
      </c>
      <c r="D146" s="1976" t="s">
        <v>2242</v>
      </c>
      <c r="E146" s="2091"/>
      <c r="F146" s="2091"/>
      <c r="G146" s="2091"/>
      <c r="H146" s="2091"/>
      <c r="I146" s="2092"/>
      <c r="J146" s="2087"/>
      <c r="K146" s="2025"/>
      <c r="L146" s="2025"/>
      <c r="M146" s="2025"/>
      <c r="N146" s="2025"/>
      <c r="O146" s="2088"/>
      <c r="P146" s="2093">
        <v>16</v>
      </c>
      <c r="Q146" s="2030" t="s">
        <v>2248</v>
      </c>
      <c r="R146" s="1976" t="s">
        <v>2242</v>
      </c>
      <c r="S146" s="2034"/>
      <c r="T146" s="2035"/>
      <c r="U146" s="2035"/>
      <c r="V146" s="2035"/>
      <c r="W146" s="2094">
        <v>78</v>
      </c>
      <c r="X146" s="2034"/>
      <c r="Y146" s="2035"/>
      <c r="Z146" s="2035"/>
      <c r="AA146" s="2035"/>
      <c r="AB146" s="2094"/>
      <c r="AG146" s="1975">
        <v>16</v>
      </c>
      <c r="AH146" s="2030" t="s">
        <v>2248</v>
      </c>
      <c r="AI146" s="1976" t="s">
        <v>2242</v>
      </c>
      <c r="AJ146" s="2034"/>
      <c r="AK146" s="2035"/>
      <c r="AL146" s="2035"/>
      <c r="AM146" s="2035"/>
      <c r="AN146" s="2094"/>
      <c r="AO146" s="2034"/>
      <c r="AP146" s="2035"/>
      <c r="AQ146" s="2035"/>
      <c r="AR146" s="2035"/>
      <c r="AS146" s="2094"/>
      <c r="AV146" s="1950"/>
      <c r="AW146" s="1950"/>
    </row>
    <row r="147" spans="1:49" s="1987" customFormat="1" ht="22.5">
      <c r="A147" s="2020"/>
      <c r="B147" s="1975">
        <v>7</v>
      </c>
      <c r="C147" s="2030" t="s">
        <v>2244</v>
      </c>
      <c r="D147" s="1976" t="s">
        <v>2242</v>
      </c>
      <c r="E147" s="2091"/>
      <c r="F147" s="2091"/>
      <c r="G147" s="2091"/>
      <c r="H147" s="2091"/>
      <c r="I147" s="2092"/>
      <c r="J147" s="2087"/>
      <c r="K147" s="2025"/>
      <c r="L147" s="2025"/>
      <c r="M147" s="2025"/>
      <c r="N147" s="2025"/>
      <c r="O147" s="2088"/>
      <c r="P147" s="2093">
        <v>7</v>
      </c>
      <c r="Q147" s="2030" t="s">
        <v>2244</v>
      </c>
      <c r="R147" s="1976" t="s">
        <v>2242</v>
      </c>
      <c r="S147" s="2034"/>
      <c r="T147" s="2035"/>
      <c r="U147" s="2035"/>
      <c r="V147" s="2035"/>
      <c r="W147" s="2094">
        <v>72</v>
      </c>
      <c r="X147" s="2034"/>
      <c r="Y147" s="2035"/>
      <c r="Z147" s="2035"/>
      <c r="AA147" s="2035"/>
      <c r="AB147" s="2094"/>
      <c r="AG147" s="1975">
        <v>7</v>
      </c>
      <c r="AH147" s="2030" t="s">
        <v>2244</v>
      </c>
      <c r="AI147" s="1976" t="s">
        <v>2242</v>
      </c>
      <c r="AJ147" s="2034"/>
      <c r="AK147" s="2035"/>
      <c r="AL147" s="2035"/>
      <c r="AM147" s="2035"/>
      <c r="AN147" s="2094"/>
      <c r="AO147" s="2034"/>
      <c r="AP147" s="2035"/>
      <c r="AQ147" s="2035"/>
      <c r="AR147" s="2035"/>
      <c r="AS147" s="2094"/>
      <c r="AV147" s="1950"/>
      <c r="AW147" s="1950"/>
    </row>
    <row r="148" spans="1:49" s="1987" customFormat="1" ht="22.5">
      <c r="A148" s="2020"/>
      <c r="B148" s="1975">
        <v>8</v>
      </c>
      <c r="C148" s="2030" t="s">
        <v>2245</v>
      </c>
      <c r="D148" s="1976" t="s">
        <v>2242</v>
      </c>
      <c r="E148" s="2091"/>
      <c r="F148" s="2091"/>
      <c r="G148" s="2091"/>
      <c r="H148" s="2091"/>
      <c r="I148" s="2092"/>
      <c r="J148" s="2087"/>
      <c r="K148" s="2025"/>
      <c r="L148" s="2025"/>
      <c r="M148" s="2025"/>
      <c r="N148" s="2025"/>
      <c r="O148" s="2088"/>
      <c r="P148" s="2093">
        <v>8</v>
      </c>
      <c r="Q148" s="2030" t="s">
        <v>2245</v>
      </c>
      <c r="R148" s="1976" t="s">
        <v>2242</v>
      </c>
      <c r="S148" s="2034"/>
      <c r="T148" s="2035"/>
      <c r="U148" s="2035"/>
      <c r="V148" s="2035"/>
      <c r="W148" s="2094">
        <v>72</v>
      </c>
      <c r="X148" s="2034"/>
      <c r="Y148" s="2035"/>
      <c r="Z148" s="2035"/>
      <c r="AA148" s="2035"/>
      <c r="AB148" s="2094"/>
      <c r="AG148" s="1975">
        <v>8</v>
      </c>
      <c r="AH148" s="2030" t="s">
        <v>2245</v>
      </c>
      <c r="AI148" s="1976" t="s">
        <v>2242</v>
      </c>
      <c r="AJ148" s="2034"/>
      <c r="AK148" s="2035"/>
      <c r="AL148" s="2035"/>
      <c r="AM148" s="2035"/>
      <c r="AN148" s="2094"/>
      <c r="AO148" s="2034"/>
      <c r="AP148" s="2035"/>
      <c r="AQ148" s="2035"/>
      <c r="AR148" s="2035"/>
      <c r="AS148" s="2094"/>
      <c r="AV148" s="1950"/>
      <c r="AW148" s="1950"/>
    </row>
    <row r="149" spans="1:49" s="1987" customFormat="1" ht="22.5">
      <c r="A149" s="2020"/>
      <c r="B149" s="1975">
        <v>30</v>
      </c>
      <c r="C149" s="2030" t="s">
        <v>2300</v>
      </c>
      <c r="D149" s="1976" t="s">
        <v>2253</v>
      </c>
      <c r="E149" s="2091"/>
      <c r="F149" s="2091"/>
      <c r="G149" s="2091"/>
      <c r="H149" s="2091"/>
      <c r="I149" s="2092"/>
      <c r="J149" s="2087"/>
      <c r="K149" s="2025"/>
      <c r="L149" s="2025"/>
      <c r="M149" s="2025"/>
      <c r="N149" s="2025"/>
      <c r="O149" s="2088"/>
      <c r="P149" s="2093">
        <v>30</v>
      </c>
      <c r="Q149" s="2030" t="s">
        <v>2300</v>
      </c>
      <c r="R149" s="1976" t="s">
        <v>2253</v>
      </c>
      <c r="S149" s="2034"/>
      <c r="T149" s="2035"/>
      <c r="U149" s="2035"/>
      <c r="V149" s="2035"/>
      <c r="W149" s="2094">
        <v>1</v>
      </c>
      <c r="X149" s="2034"/>
      <c r="Y149" s="2035"/>
      <c r="Z149" s="2035"/>
      <c r="AA149" s="2035"/>
      <c r="AB149" s="2094"/>
      <c r="AG149" s="1975">
        <v>30</v>
      </c>
      <c r="AH149" s="2030" t="s">
        <v>2300</v>
      </c>
      <c r="AI149" s="1976" t="s">
        <v>2253</v>
      </c>
      <c r="AJ149" s="2034"/>
      <c r="AK149" s="2035"/>
      <c r="AL149" s="2035"/>
      <c r="AM149" s="2035"/>
      <c r="AN149" s="2094"/>
      <c r="AO149" s="2034"/>
      <c r="AP149" s="2035"/>
      <c r="AQ149" s="2035"/>
      <c r="AR149" s="2035"/>
      <c r="AS149" s="2094"/>
      <c r="AV149" s="1950"/>
      <c r="AW149" s="1950"/>
    </row>
    <row r="150" spans="1:49" s="1987" customFormat="1" ht="22.5">
      <c r="A150" s="2020"/>
      <c r="B150" s="1975">
        <v>1</v>
      </c>
      <c r="C150" s="2030" t="s">
        <v>2240</v>
      </c>
      <c r="D150" s="1976" t="s">
        <v>2242</v>
      </c>
      <c r="E150" s="2091"/>
      <c r="F150" s="2091"/>
      <c r="G150" s="2091"/>
      <c r="H150" s="2091"/>
      <c r="I150" s="2092"/>
      <c r="J150" s="2087"/>
      <c r="K150" s="2025"/>
      <c r="L150" s="2025"/>
      <c r="M150" s="2025"/>
      <c r="N150" s="2025"/>
      <c r="O150" s="2088"/>
      <c r="P150" s="2093">
        <v>1</v>
      </c>
      <c r="Q150" s="2030" t="s">
        <v>2240</v>
      </c>
      <c r="R150" s="1976" t="s">
        <v>2242</v>
      </c>
      <c r="S150" s="2034"/>
      <c r="T150" s="2035"/>
      <c r="U150" s="2035"/>
      <c r="V150" s="2035"/>
      <c r="W150" s="2094">
        <v>10</v>
      </c>
      <c r="X150" s="2034"/>
      <c r="Y150" s="2035"/>
      <c r="Z150" s="2035"/>
      <c r="AA150" s="2035"/>
      <c r="AB150" s="2094"/>
      <c r="AG150" s="1975">
        <v>1</v>
      </c>
      <c r="AH150" s="2030" t="s">
        <v>2240</v>
      </c>
      <c r="AI150" s="1976" t="s">
        <v>2242</v>
      </c>
      <c r="AJ150" s="2034"/>
      <c r="AK150" s="2035"/>
      <c r="AL150" s="2035"/>
      <c r="AM150" s="2035"/>
      <c r="AN150" s="2094"/>
      <c r="AO150" s="2034"/>
      <c r="AP150" s="2035"/>
      <c r="AQ150" s="2035"/>
      <c r="AR150" s="2035"/>
      <c r="AS150" s="2094"/>
      <c r="AV150" s="1950"/>
      <c r="AW150" s="1950"/>
    </row>
    <row r="151" spans="1:49" s="1990" customFormat="1" ht="22.5">
      <c r="A151" s="2024"/>
      <c r="B151" s="1975">
        <v>19</v>
      </c>
      <c r="C151" s="2030" t="s">
        <v>2336</v>
      </c>
      <c r="D151" s="1976" t="s">
        <v>2242</v>
      </c>
      <c r="E151" s="2091"/>
      <c r="F151" s="2091"/>
      <c r="G151" s="2091"/>
      <c r="H151" s="2091"/>
      <c r="I151" s="2092"/>
      <c r="J151" s="2087"/>
      <c r="K151" s="2025"/>
      <c r="L151" s="2025"/>
      <c r="M151" s="2025"/>
      <c r="N151" s="2025"/>
      <c r="O151" s="2088"/>
      <c r="P151" s="2093">
        <v>19</v>
      </c>
      <c r="Q151" s="2030" t="s">
        <v>2336</v>
      </c>
      <c r="R151" s="1976" t="s">
        <v>2242</v>
      </c>
      <c r="S151" s="2034"/>
      <c r="T151" s="2035"/>
      <c r="U151" s="2035"/>
      <c r="V151" s="2035"/>
      <c r="W151" s="2094">
        <v>4</v>
      </c>
      <c r="X151" s="2034"/>
      <c r="Y151" s="2035"/>
      <c r="Z151" s="2035"/>
      <c r="AA151" s="2035"/>
      <c r="AB151" s="2094"/>
      <c r="AG151" s="1975">
        <v>19</v>
      </c>
      <c r="AH151" s="2030" t="s">
        <v>2336</v>
      </c>
      <c r="AI151" s="1976" t="s">
        <v>2242</v>
      </c>
      <c r="AJ151" s="2034"/>
      <c r="AK151" s="2035"/>
      <c r="AL151" s="2035"/>
      <c r="AM151" s="2035"/>
      <c r="AN151" s="2094"/>
      <c r="AO151" s="2034"/>
      <c r="AP151" s="2035"/>
      <c r="AQ151" s="2035"/>
      <c r="AR151" s="2035"/>
      <c r="AS151" s="2094"/>
      <c r="AV151" s="2006"/>
      <c r="AW151" s="2006"/>
    </row>
    <row r="152" spans="1:49" s="1990" customFormat="1" ht="22.5">
      <c r="A152" s="2024"/>
      <c r="B152" s="1975">
        <v>47</v>
      </c>
      <c r="C152" s="2030" t="s">
        <v>2257</v>
      </c>
      <c r="D152" s="1976" t="s">
        <v>2238</v>
      </c>
      <c r="E152" s="2091"/>
      <c r="F152" s="2091"/>
      <c r="G152" s="2091"/>
      <c r="H152" s="2091"/>
      <c r="I152" s="2092"/>
      <c r="J152" s="2087"/>
      <c r="K152" s="2025"/>
      <c r="L152" s="2025"/>
      <c r="M152" s="2025"/>
      <c r="N152" s="2025"/>
      <c r="O152" s="2088"/>
      <c r="P152" s="2093">
        <v>47</v>
      </c>
      <c r="Q152" s="2030" t="s">
        <v>2257</v>
      </c>
      <c r="R152" s="1976" t="s">
        <v>2238</v>
      </c>
      <c r="S152" s="2034"/>
      <c r="T152" s="2035"/>
      <c r="U152" s="2035"/>
      <c r="V152" s="2035"/>
      <c r="W152" s="2094">
        <v>34</v>
      </c>
      <c r="X152" s="2034"/>
      <c r="Y152" s="2035"/>
      <c r="Z152" s="2035"/>
      <c r="AA152" s="2035"/>
      <c r="AB152" s="2094"/>
      <c r="AG152" s="1975">
        <v>47</v>
      </c>
      <c r="AH152" s="2030" t="s">
        <v>2257</v>
      </c>
      <c r="AI152" s="1976" t="s">
        <v>2238</v>
      </c>
      <c r="AJ152" s="2034"/>
      <c r="AK152" s="2035"/>
      <c r="AL152" s="2035"/>
      <c r="AM152" s="2035"/>
      <c r="AN152" s="2094"/>
      <c r="AO152" s="2034"/>
      <c r="AP152" s="2035"/>
      <c r="AQ152" s="2035"/>
      <c r="AR152" s="2035"/>
      <c r="AS152" s="2094"/>
      <c r="AV152" s="2006"/>
      <c r="AW152" s="2006"/>
    </row>
    <row r="153" spans="1:49" s="1990" customFormat="1" ht="22.5">
      <c r="A153" s="2024"/>
      <c r="B153" s="1975">
        <v>22</v>
      </c>
      <c r="C153" s="2030" t="s">
        <v>2252</v>
      </c>
      <c r="D153" s="1976" t="s">
        <v>2253</v>
      </c>
      <c r="E153" s="2091"/>
      <c r="F153" s="2091"/>
      <c r="G153" s="2091"/>
      <c r="H153" s="2091"/>
      <c r="I153" s="2092"/>
      <c r="J153" s="2087"/>
      <c r="K153" s="2025"/>
      <c r="L153" s="2025"/>
      <c r="M153" s="2025"/>
      <c r="N153" s="2025"/>
      <c r="O153" s="2088"/>
      <c r="P153" s="2093">
        <v>22</v>
      </c>
      <c r="Q153" s="2030" t="s">
        <v>2252</v>
      </c>
      <c r="R153" s="1976" t="s">
        <v>2253</v>
      </c>
      <c r="S153" s="2034"/>
      <c r="T153" s="2035"/>
      <c r="U153" s="2035"/>
      <c r="V153" s="2035"/>
      <c r="W153" s="2094">
        <v>48</v>
      </c>
      <c r="X153" s="2034"/>
      <c r="Y153" s="2035"/>
      <c r="Z153" s="2035"/>
      <c r="AA153" s="2035"/>
      <c r="AB153" s="2094"/>
      <c r="AG153" s="1975">
        <v>22</v>
      </c>
      <c r="AH153" s="2030" t="s">
        <v>2252</v>
      </c>
      <c r="AI153" s="1976" t="s">
        <v>2253</v>
      </c>
      <c r="AJ153" s="2034"/>
      <c r="AK153" s="2035"/>
      <c r="AL153" s="2035"/>
      <c r="AM153" s="2035"/>
      <c r="AN153" s="2094"/>
      <c r="AO153" s="2034"/>
      <c r="AP153" s="2035"/>
      <c r="AQ153" s="2035"/>
      <c r="AR153" s="2035"/>
      <c r="AS153" s="2094"/>
      <c r="AV153" s="2006"/>
      <c r="AW153" s="2006"/>
    </row>
    <row r="154" spans="1:49" s="1990" customFormat="1" ht="22.5">
      <c r="A154" s="2024"/>
      <c r="B154" s="1975">
        <v>21</v>
      </c>
      <c r="C154" s="2030" t="s">
        <v>2337</v>
      </c>
      <c r="D154" s="1976" t="s">
        <v>2280</v>
      </c>
      <c r="E154" s="2091"/>
      <c r="F154" s="2091"/>
      <c r="G154" s="2091"/>
      <c r="H154" s="2091"/>
      <c r="I154" s="2092"/>
      <c r="J154" s="2087"/>
      <c r="K154" s="2025"/>
      <c r="L154" s="2025"/>
      <c r="M154" s="2025"/>
      <c r="N154" s="2025"/>
      <c r="O154" s="2088"/>
      <c r="P154" s="2093">
        <v>21</v>
      </c>
      <c r="Q154" s="2030" t="s">
        <v>2337</v>
      </c>
      <c r="R154" s="1976" t="s">
        <v>2280</v>
      </c>
      <c r="S154" s="2034"/>
      <c r="T154" s="2035"/>
      <c r="U154" s="2035"/>
      <c r="V154" s="2035"/>
      <c r="W154" s="2094">
        <v>50</v>
      </c>
      <c r="X154" s="2034"/>
      <c r="Y154" s="2035"/>
      <c r="Z154" s="2035"/>
      <c r="AA154" s="2035"/>
      <c r="AB154" s="2094"/>
      <c r="AG154" s="1975">
        <v>21</v>
      </c>
      <c r="AH154" s="2030" t="s">
        <v>2337</v>
      </c>
      <c r="AI154" s="1976" t="s">
        <v>2280</v>
      </c>
      <c r="AJ154" s="2034"/>
      <c r="AK154" s="2035"/>
      <c r="AL154" s="2035"/>
      <c r="AM154" s="2035"/>
      <c r="AN154" s="2094"/>
      <c r="AO154" s="2034"/>
      <c r="AP154" s="2035"/>
      <c r="AQ154" s="2035"/>
      <c r="AR154" s="2035"/>
      <c r="AS154" s="2094"/>
      <c r="AV154" s="2006"/>
      <c r="AW154" s="2006"/>
    </row>
    <row r="155" spans="1:49" s="1990" customFormat="1" ht="22.5">
      <c r="A155" s="2024"/>
      <c r="B155" s="1975">
        <v>27</v>
      </c>
      <c r="C155" s="2030" t="s">
        <v>1418</v>
      </c>
      <c r="D155" s="1976" t="s">
        <v>2253</v>
      </c>
      <c r="E155" s="2091"/>
      <c r="F155" s="2091"/>
      <c r="G155" s="2091"/>
      <c r="H155" s="2091"/>
      <c r="I155" s="2092"/>
      <c r="J155" s="2087"/>
      <c r="K155" s="2025"/>
      <c r="L155" s="2025"/>
      <c r="M155" s="2025"/>
      <c r="N155" s="2025"/>
      <c r="O155" s="2088"/>
      <c r="P155" s="2093">
        <v>27</v>
      </c>
      <c r="Q155" s="2030" t="s">
        <v>1418</v>
      </c>
      <c r="R155" s="1976" t="s">
        <v>2253</v>
      </c>
      <c r="S155" s="2034"/>
      <c r="T155" s="2035"/>
      <c r="U155" s="2035"/>
      <c r="V155" s="2035"/>
      <c r="W155" s="2094">
        <v>38</v>
      </c>
      <c r="X155" s="2034"/>
      <c r="Y155" s="2035"/>
      <c r="Z155" s="2035"/>
      <c r="AA155" s="2035"/>
      <c r="AB155" s="2094"/>
      <c r="AG155" s="1975">
        <v>27</v>
      </c>
      <c r="AH155" s="2030" t="s">
        <v>1418</v>
      </c>
      <c r="AI155" s="1976" t="s">
        <v>2253</v>
      </c>
      <c r="AJ155" s="2034"/>
      <c r="AK155" s="2035"/>
      <c r="AL155" s="2035"/>
      <c r="AM155" s="2035"/>
      <c r="AN155" s="2094"/>
      <c r="AO155" s="2034"/>
      <c r="AP155" s="2035"/>
      <c r="AQ155" s="2035"/>
      <c r="AR155" s="2035"/>
      <c r="AS155" s="2094"/>
      <c r="AV155" s="2006"/>
      <c r="AW155" s="2006"/>
    </row>
    <row r="156" spans="1:49" s="1990" customFormat="1" ht="22.5">
      <c r="A156" s="2024"/>
      <c r="B156" s="1975">
        <v>44</v>
      </c>
      <c r="C156" s="2030" t="s">
        <v>2258</v>
      </c>
      <c r="D156" s="1976" t="s">
        <v>2238</v>
      </c>
      <c r="E156" s="2091"/>
      <c r="F156" s="2091"/>
      <c r="G156" s="2091"/>
      <c r="H156" s="2091"/>
      <c r="I156" s="2092"/>
      <c r="J156" s="2087"/>
      <c r="K156" s="2025"/>
      <c r="L156" s="2025"/>
      <c r="M156" s="2025"/>
      <c r="N156" s="2025"/>
      <c r="O156" s="2088"/>
      <c r="P156" s="2093">
        <v>44</v>
      </c>
      <c r="Q156" s="2030" t="s">
        <v>2258</v>
      </c>
      <c r="R156" s="1976" t="s">
        <v>2238</v>
      </c>
      <c r="S156" s="2034"/>
      <c r="T156" s="2035"/>
      <c r="U156" s="2035"/>
      <c r="V156" s="2035"/>
      <c r="W156" s="2094">
        <v>4</v>
      </c>
      <c r="X156" s="2034"/>
      <c r="Y156" s="2035"/>
      <c r="Z156" s="2035"/>
      <c r="AA156" s="2035"/>
      <c r="AB156" s="2094"/>
      <c r="AG156" s="1975">
        <v>44</v>
      </c>
      <c r="AH156" s="2030" t="s">
        <v>2258</v>
      </c>
      <c r="AI156" s="1976" t="s">
        <v>2238</v>
      </c>
      <c r="AJ156" s="2034"/>
      <c r="AK156" s="2035"/>
      <c r="AL156" s="2035"/>
      <c r="AM156" s="2035"/>
      <c r="AN156" s="2094"/>
      <c r="AO156" s="2034"/>
      <c r="AP156" s="2035"/>
      <c r="AQ156" s="2035"/>
      <c r="AR156" s="2035"/>
      <c r="AS156" s="2094"/>
      <c r="AV156" s="2006"/>
      <c r="AW156" s="2006"/>
    </row>
    <row r="157" spans="1:49" s="1990" customFormat="1" ht="22.5">
      <c r="A157" s="2024"/>
      <c r="B157" s="1975">
        <v>5</v>
      </c>
      <c r="C157" s="2030" t="s">
        <v>2325</v>
      </c>
      <c r="D157" s="1976" t="s">
        <v>2253</v>
      </c>
      <c r="E157" s="2091"/>
      <c r="F157" s="2091"/>
      <c r="G157" s="2091"/>
      <c r="H157" s="2091"/>
      <c r="I157" s="2092"/>
      <c r="J157" s="2087"/>
      <c r="K157" s="2025"/>
      <c r="L157" s="2025"/>
      <c r="M157" s="2025"/>
      <c r="N157" s="2025"/>
      <c r="O157" s="2088"/>
      <c r="P157" s="2093">
        <v>5</v>
      </c>
      <c r="Q157" s="2030" t="s">
        <v>2325</v>
      </c>
      <c r="R157" s="1976" t="s">
        <v>2253</v>
      </c>
      <c r="S157" s="2034"/>
      <c r="T157" s="2035"/>
      <c r="U157" s="2035"/>
      <c r="V157" s="2035"/>
      <c r="W157" s="2094">
        <v>0</v>
      </c>
      <c r="X157" s="2034"/>
      <c r="Y157" s="2035"/>
      <c r="Z157" s="2035"/>
      <c r="AA157" s="2035"/>
      <c r="AB157" s="2094"/>
      <c r="AG157" s="1975">
        <v>5</v>
      </c>
      <c r="AH157" s="2030" t="s">
        <v>2325</v>
      </c>
      <c r="AI157" s="1976" t="s">
        <v>2253</v>
      </c>
      <c r="AJ157" s="2034"/>
      <c r="AK157" s="2035"/>
      <c r="AL157" s="2035"/>
      <c r="AM157" s="2035"/>
      <c r="AN157" s="2094"/>
      <c r="AO157" s="2034"/>
      <c r="AP157" s="2035"/>
      <c r="AQ157" s="2035"/>
      <c r="AR157" s="2035"/>
      <c r="AS157" s="2094"/>
      <c r="AV157" s="2006"/>
      <c r="AW157" s="2006"/>
    </row>
    <row r="158" spans="1:49" s="1990" customFormat="1" ht="22.5">
      <c r="A158" s="2024"/>
      <c r="B158" s="1975">
        <v>15</v>
      </c>
      <c r="C158" s="2030" t="s">
        <v>2307</v>
      </c>
      <c r="D158" s="1976" t="s">
        <v>2253</v>
      </c>
      <c r="E158" s="2091"/>
      <c r="F158" s="2091"/>
      <c r="G158" s="2091"/>
      <c r="H158" s="2091"/>
      <c r="I158" s="2092"/>
      <c r="J158" s="2087"/>
      <c r="K158" s="2025"/>
      <c r="L158" s="2025"/>
      <c r="M158" s="2025"/>
      <c r="N158" s="2025"/>
      <c r="O158" s="2088"/>
      <c r="P158" s="2093">
        <v>15</v>
      </c>
      <c r="Q158" s="2030" t="s">
        <v>2307</v>
      </c>
      <c r="R158" s="1976" t="s">
        <v>2253</v>
      </c>
      <c r="S158" s="2034"/>
      <c r="T158" s="2035"/>
      <c r="U158" s="2035"/>
      <c r="V158" s="2035"/>
      <c r="W158" s="2094">
        <v>41</v>
      </c>
      <c r="X158" s="2034"/>
      <c r="Y158" s="2035"/>
      <c r="Z158" s="2035"/>
      <c r="AA158" s="2035"/>
      <c r="AB158" s="2094"/>
      <c r="AG158" s="1975">
        <v>15</v>
      </c>
      <c r="AH158" s="2030" t="s">
        <v>2307</v>
      </c>
      <c r="AI158" s="1976" t="s">
        <v>2253</v>
      </c>
      <c r="AJ158" s="2034"/>
      <c r="AK158" s="2035"/>
      <c r="AL158" s="2035"/>
      <c r="AM158" s="2035"/>
      <c r="AN158" s="2094"/>
      <c r="AO158" s="2034"/>
      <c r="AP158" s="2035"/>
      <c r="AQ158" s="2035"/>
      <c r="AR158" s="2035"/>
      <c r="AS158" s="2094"/>
      <c r="AV158" s="2006"/>
      <c r="AW158" s="2006"/>
    </row>
    <row r="159" spans="1:49" s="1990" customFormat="1" ht="22.5">
      <c r="A159" s="2024"/>
      <c r="B159" s="1975">
        <v>33</v>
      </c>
      <c r="C159" s="2030" t="s">
        <v>2283</v>
      </c>
      <c r="D159" s="1976" t="s">
        <v>2242</v>
      </c>
      <c r="E159" s="2091"/>
      <c r="F159" s="2091"/>
      <c r="G159" s="2091"/>
      <c r="H159" s="2091"/>
      <c r="I159" s="2092"/>
      <c r="J159" s="2087"/>
      <c r="K159" s="2025"/>
      <c r="L159" s="2025"/>
      <c r="M159" s="2025"/>
      <c r="N159" s="2025"/>
      <c r="O159" s="2088"/>
      <c r="P159" s="2093">
        <v>33</v>
      </c>
      <c r="Q159" s="2030" t="s">
        <v>2283</v>
      </c>
      <c r="R159" s="1976" t="s">
        <v>2242</v>
      </c>
      <c r="S159" s="2034"/>
      <c r="T159" s="2035"/>
      <c r="U159" s="2035"/>
      <c r="V159" s="2035"/>
      <c r="W159" s="2094">
        <v>83</v>
      </c>
      <c r="X159" s="2034"/>
      <c r="Y159" s="2035"/>
      <c r="Z159" s="2035"/>
      <c r="AA159" s="2035"/>
      <c r="AB159" s="2094"/>
      <c r="AG159" s="1975">
        <v>33</v>
      </c>
      <c r="AH159" s="2030" t="s">
        <v>2283</v>
      </c>
      <c r="AI159" s="1976" t="s">
        <v>2242</v>
      </c>
      <c r="AJ159" s="2034"/>
      <c r="AK159" s="2035"/>
      <c r="AL159" s="2035"/>
      <c r="AM159" s="2035"/>
      <c r="AN159" s="2094"/>
      <c r="AO159" s="2034"/>
      <c r="AP159" s="2035"/>
      <c r="AQ159" s="2035"/>
      <c r="AR159" s="2035"/>
      <c r="AS159" s="2094"/>
      <c r="AV159" s="2006"/>
      <c r="AW159" s="2006"/>
    </row>
    <row r="160" spans="1:49" s="1990" customFormat="1" ht="22.5">
      <c r="A160" s="2024"/>
      <c r="B160" s="1975">
        <v>32</v>
      </c>
      <c r="C160" s="2030" t="s">
        <v>2282</v>
      </c>
      <c r="D160" s="1976" t="s">
        <v>2242</v>
      </c>
      <c r="E160" s="2091"/>
      <c r="F160" s="2091"/>
      <c r="G160" s="2091"/>
      <c r="H160" s="2091"/>
      <c r="I160" s="2092"/>
      <c r="J160" s="2087"/>
      <c r="K160" s="2025"/>
      <c r="L160" s="2025"/>
      <c r="M160" s="2025"/>
      <c r="N160" s="2025"/>
      <c r="O160" s="2088"/>
      <c r="P160" s="2093">
        <v>32</v>
      </c>
      <c r="Q160" s="2030" t="s">
        <v>2282</v>
      </c>
      <c r="R160" s="1976" t="s">
        <v>2242</v>
      </c>
      <c r="S160" s="2034"/>
      <c r="T160" s="2035"/>
      <c r="U160" s="2035"/>
      <c r="V160" s="2035"/>
      <c r="W160" s="2094">
        <v>82</v>
      </c>
      <c r="X160" s="2034"/>
      <c r="Y160" s="2035"/>
      <c r="Z160" s="2035"/>
      <c r="AA160" s="2035"/>
      <c r="AB160" s="2094"/>
      <c r="AG160" s="1975">
        <v>32</v>
      </c>
      <c r="AH160" s="2030" t="s">
        <v>2282</v>
      </c>
      <c r="AI160" s="1976" t="s">
        <v>2242</v>
      </c>
      <c r="AJ160" s="2034"/>
      <c r="AK160" s="2035"/>
      <c r="AL160" s="2035"/>
      <c r="AM160" s="2035"/>
      <c r="AN160" s="2094"/>
      <c r="AO160" s="2034"/>
      <c r="AP160" s="2035"/>
      <c r="AQ160" s="2035"/>
      <c r="AR160" s="2035"/>
      <c r="AS160" s="2094"/>
      <c r="AV160" s="2006"/>
      <c r="AW160" s="2006"/>
    </row>
    <row r="161" spans="1:49" s="1990" customFormat="1" ht="22.5">
      <c r="A161" s="2024"/>
      <c r="B161" s="1975">
        <v>26</v>
      </c>
      <c r="C161" s="2030" t="s">
        <v>2304</v>
      </c>
      <c r="D161" s="1976" t="s">
        <v>2242</v>
      </c>
      <c r="E161" s="2091"/>
      <c r="F161" s="2091"/>
      <c r="G161" s="2091"/>
      <c r="H161" s="2091"/>
      <c r="I161" s="2092"/>
      <c r="J161" s="2087"/>
      <c r="K161" s="2025"/>
      <c r="L161" s="2025"/>
      <c r="M161" s="2025"/>
      <c r="N161" s="2025"/>
      <c r="O161" s="2088"/>
      <c r="P161" s="2093">
        <v>26</v>
      </c>
      <c r="Q161" s="2030" t="s">
        <v>2304</v>
      </c>
      <c r="R161" s="1976" t="s">
        <v>2242</v>
      </c>
      <c r="S161" s="2034"/>
      <c r="T161" s="2035"/>
      <c r="U161" s="2035"/>
      <c r="V161" s="2035"/>
      <c r="W161" s="2094">
        <v>83</v>
      </c>
      <c r="X161" s="2034"/>
      <c r="Y161" s="2035"/>
      <c r="Z161" s="2035"/>
      <c r="AA161" s="2035"/>
      <c r="AB161" s="2094"/>
      <c r="AG161" s="1975">
        <v>26</v>
      </c>
      <c r="AH161" s="2030" t="s">
        <v>2304</v>
      </c>
      <c r="AI161" s="1976" t="s">
        <v>2242</v>
      </c>
      <c r="AJ161" s="2034"/>
      <c r="AK161" s="2035"/>
      <c r="AL161" s="2035"/>
      <c r="AM161" s="2035"/>
      <c r="AN161" s="2094"/>
      <c r="AO161" s="2034"/>
      <c r="AP161" s="2035"/>
      <c r="AQ161" s="2035"/>
      <c r="AR161" s="2035"/>
      <c r="AS161" s="2094"/>
      <c r="AV161" s="2006"/>
      <c r="AW161" s="2006"/>
    </row>
    <row r="162" spans="1:49" s="1990" customFormat="1" ht="22.5">
      <c r="A162" s="2024"/>
      <c r="B162" s="1975">
        <v>18</v>
      </c>
      <c r="C162" s="2030" t="s">
        <v>2276</v>
      </c>
      <c r="D162" s="1976" t="s">
        <v>2247</v>
      </c>
      <c r="E162" s="2091"/>
      <c r="F162" s="2091"/>
      <c r="G162" s="2091"/>
      <c r="H162" s="2091"/>
      <c r="I162" s="2092"/>
      <c r="J162" s="2087"/>
      <c r="K162" s="2025"/>
      <c r="L162" s="2025"/>
      <c r="M162" s="2025"/>
      <c r="N162" s="2025"/>
      <c r="O162" s="2088"/>
      <c r="P162" s="2093">
        <v>18</v>
      </c>
      <c r="Q162" s="2030" t="s">
        <v>2276</v>
      </c>
      <c r="R162" s="1976" t="s">
        <v>2247</v>
      </c>
      <c r="S162" s="2034"/>
      <c r="T162" s="2035"/>
      <c r="U162" s="2035"/>
      <c r="V162" s="2035"/>
      <c r="W162" s="2094">
        <v>13</v>
      </c>
      <c r="X162" s="2034"/>
      <c r="Y162" s="2035"/>
      <c r="Z162" s="2035"/>
      <c r="AA162" s="2035"/>
      <c r="AB162" s="2094"/>
      <c r="AG162" s="1975">
        <v>18</v>
      </c>
      <c r="AH162" s="2030" t="s">
        <v>2276</v>
      </c>
      <c r="AI162" s="1976" t="s">
        <v>2247</v>
      </c>
      <c r="AJ162" s="2034"/>
      <c r="AK162" s="2035"/>
      <c r="AL162" s="2035"/>
      <c r="AM162" s="2035"/>
      <c r="AN162" s="2094"/>
      <c r="AO162" s="2034"/>
      <c r="AP162" s="2035"/>
      <c r="AQ162" s="2035"/>
      <c r="AR162" s="2035"/>
      <c r="AS162" s="2094"/>
      <c r="AV162" s="2006"/>
      <c r="AW162" s="2006"/>
    </row>
    <row r="163" spans="1:49" s="1990" customFormat="1" ht="22.5">
      <c r="A163" s="2024"/>
      <c r="B163" s="1975">
        <v>39</v>
      </c>
      <c r="C163" s="2030" t="s">
        <v>1740</v>
      </c>
      <c r="D163" s="1976" t="s">
        <v>2242</v>
      </c>
      <c r="E163" s="2091"/>
      <c r="F163" s="2091"/>
      <c r="G163" s="2091"/>
      <c r="H163" s="2091"/>
      <c r="I163" s="2092"/>
      <c r="J163" s="2087"/>
      <c r="K163" s="2025"/>
      <c r="L163" s="2025"/>
      <c r="M163" s="2025"/>
      <c r="N163" s="2025"/>
      <c r="O163" s="2088"/>
      <c r="P163" s="2093">
        <v>39</v>
      </c>
      <c r="Q163" s="2030" t="s">
        <v>1740</v>
      </c>
      <c r="R163" s="1976" t="s">
        <v>2242</v>
      </c>
      <c r="S163" s="2034"/>
      <c r="T163" s="2035"/>
      <c r="U163" s="2035"/>
      <c r="V163" s="2035"/>
      <c r="W163" s="2094">
        <v>74</v>
      </c>
      <c r="X163" s="2034"/>
      <c r="Y163" s="2035"/>
      <c r="Z163" s="2035"/>
      <c r="AA163" s="2035"/>
      <c r="AB163" s="2094"/>
      <c r="AG163" s="1975">
        <v>39</v>
      </c>
      <c r="AH163" s="2030" t="s">
        <v>1740</v>
      </c>
      <c r="AI163" s="1976" t="s">
        <v>2242</v>
      </c>
      <c r="AJ163" s="2034"/>
      <c r="AK163" s="2035"/>
      <c r="AL163" s="2035"/>
      <c r="AM163" s="2035"/>
      <c r="AN163" s="2094"/>
      <c r="AO163" s="2034"/>
      <c r="AP163" s="2035"/>
      <c r="AQ163" s="2035"/>
      <c r="AR163" s="2035"/>
      <c r="AS163" s="2094"/>
      <c r="AV163" s="2006"/>
      <c r="AW163" s="2006"/>
    </row>
    <row r="164" spans="1:49" s="1990" customFormat="1" ht="22.5">
      <c r="A164" s="2024"/>
      <c r="B164" s="1975">
        <v>12</v>
      </c>
      <c r="C164" s="2030" t="s">
        <v>2274</v>
      </c>
      <c r="D164" s="1976" t="s">
        <v>2242</v>
      </c>
      <c r="E164" s="2091"/>
      <c r="F164" s="2091"/>
      <c r="G164" s="2091"/>
      <c r="H164" s="2091"/>
      <c r="I164" s="2092"/>
      <c r="J164" s="2087"/>
      <c r="K164" s="2025"/>
      <c r="L164" s="2025"/>
      <c r="M164" s="2025"/>
      <c r="N164" s="2025"/>
      <c r="O164" s="2088"/>
      <c r="P164" s="2093">
        <v>12</v>
      </c>
      <c r="Q164" s="2030" t="s">
        <v>2274</v>
      </c>
      <c r="R164" s="1976" t="s">
        <v>2242</v>
      </c>
      <c r="S164" s="2034"/>
      <c r="T164" s="2035"/>
      <c r="U164" s="2035"/>
      <c r="V164" s="2035"/>
      <c r="W164" s="2094">
        <v>83</v>
      </c>
      <c r="X164" s="2034"/>
      <c r="Y164" s="2035"/>
      <c r="Z164" s="2035"/>
      <c r="AA164" s="2035"/>
      <c r="AB164" s="2094"/>
      <c r="AG164" s="1975">
        <v>12</v>
      </c>
      <c r="AH164" s="2030" t="s">
        <v>2274</v>
      </c>
      <c r="AI164" s="1976" t="s">
        <v>2242</v>
      </c>
      <c r="AJ164" s="2034"/>
      <c r="AK164" s="2035"/>
      <c r="AL164" s="2035"/>
      <c r="AM164" s="2035"/>
      <c r="AN164" s="2094"/>
      <c r="AO164" s="2034"/>
      <c r="AP164" s="2035"/>
      <c r="AQ164" s="2035"/>
      <c r="AR164" s="2035"/>
      <c r="AS164" s="2094"/>
      <c r="AV164" s="2006"/>
      <c r="AW164" s="2006"/>
    </row>
    <row r="165" spans="1:49" s="1990" customFormat="1" ht="22.5">
      <c r="A165" s="2024"/>
      <c r="B165" s="1975">
        <v>10</v>
      </c>
      <c r="C165" s="2030" t="s">
        <v>2306</v>
      </c>
      <c r="D165" s="1976" t="s">
        <v>2242</v>
      </c>
      <c r="E165" s="2091"/>
      <c r="F165" s="2091"/>
      <c r="G165" s="2091"/>
      <c r="H165" s="2091"/>
      <c r="I165" s="2092"/>
      <c r="J165" s="2087"/>
      <c r="K165" s="2025"/>
      <c r="L165" s="2025"/>
      <c r="M165" s="2025"/>
      <c r="N165" s="2025"/>
      <c r="O165" s="2088"/>
      <c r="P165" s="2093">
        <v>10</v>
      </c>
      <c r="Q165" s="2030" t="s">
        <v>2306</v>
      </c>
      <c r="R165" s="1976" t="s">
        <v>2242</v>
      </c>
      <c r="S165" s="2034"/>
      <c r="T165" s="2035"/>
      <c r="U165" s="2035"/>
      <c r="V165" s="2035"/>
      <c r="W165" s="2094">
        <v>78</v>
      </c>
      <c r="X165" s="2034"/>
      <c r="Y165" s="2035"/>
      <c r="Z165" s="2035"/>
      <c r="AA165" s="2035"/>
      <c r="AB165" s="2094"/>
      <c r="AG165" s="1975">
        <v>10</v>
      </c>
      <c r="AH165" s="2030" t="s">
        <v>2306</v>
      </c>
      <c r="AI165" s="1976" t="s">
        <v>2242</v>
      </c>
      <c r="AJ165" s="2034"/>
      <c r="AK165" s="2035"/>
      <c r="AL165" s="2035"/>
      <c r="AM165" s="2035"/>
      <c r="AN165" s="2094"/>
      <c r="AO165" s="2034"/>
      <c r="AP165" s="2035"/>
      <c r="AQ165" s="2035"/>
      <c r="AR165" s="2035"/>
      <c r="AS165" s="2094"/>
      <c r="AV165" s="2006"/>
      <c r="AW165" s="2006"/>
    </row>
    <row r="166" spans="1:49" s="1990" customFormat="1" ht="22.5">
      <c r="A166" s="2024"/>
      <c r="B166" s="1975">
        <v>9</v>
      </c>
      <c r="C166" s="2030" t="s">
        <v>2272</v>
      </c>
      <c r="D166" s="1976" t="s">
        <v>2242</v>
      </c>
      <c r="E166" s="2091"/>
      <c r="F166" s="2091"/>
      <c r="G166" s="2091"/>
      <c r="H166" s="2091"/>
      <c r="I166" s="2092"/>
      <c r="J166" s="2087"/>
      <c r="K166" s="2025"/>
      <c r="L166" s="2025"/>
      <c r="M166" s="2025"/>
      <c r="N166" s="2025"/>
      <c r="O166" s="2088"/>
      <c r="P166" s="2093">
        <v>9</v>
      </c>
      <c r="Q166" s="2030" t="s">
        <v>2272</v>
      </c>
      <c r="R166" s="1976" t="s">
        <v>2242</v>
      </c>
      <c r="S166" s="2034"/>
      <c r="T166" s="2035"/>
      <c r="U166" s="2035"/>
      <c r="V166" s="2035"/>
      <c r="W166" s="2094">
        <v>74</v>
      </c>
      <c r="X166" s="2034"/>
      <c r="Y166" s="2035"/>
      <c r="Z166" s="2035"/>
      <c r="AA166" s="2035"/>
      <c r="AB166" s="2094"/>
      <c r="AG166" s="1975">
        <v>9</v>
      </c>
      <c r="AH166" s="2030" t="s">
        <v>2272</v>
      </c>
      <c r="AI166" s="1976" t="s">
        <v>2242</v>
      </c>
      <c r="AJ166" s="2034"/>
      <c r="AK166" s="2035"/>
      <c r="AL166" s="2035"/>
      <c r="AM166" s="2035"/>
      <c r="AN166" s="2094"/>
      <c r="AO166" s="2034"/>
      <c r="AP166" s="2035"/>
      <c r="AQ166" s="2035"/>
      <c r="AR166" s="2035"/>
      <c r="AS166" s="2094"/>
      <c r="AV166" s="2006"/>
      <c r="AW166" s="2006"/>
    </row>
    <row r="167" spans="1:49" s="1990" customFormat="1" ht="22.5">
      <c r="A167" s="2024"/>
      <c r="B167" s="1975">
        <v>20</v>
      </c>
      <c r="C167" s="2030" t="s">
        <v>2322</v>
      </c>
      <c r="D167" s="1976" t="s">
        <v>2253</v>
      </c>
      <c r="E167" s="2091"/>
      <c r="F167" s="2091"/>
      <c r="G167" s="2091"/>
      <c r="H167" s="2091"/>
      <c r="I167" s="2092"/>
      <c r="J167" s="2087"/>
      <c r="K167" s="2025"/>
      <c r="L167" s="2025"/>
      <c r="M167" s="2025"/>
      <c r="N167" s="2025"/>
      <c r="O167" s="2088"/>
      <c r="P167" s="2093">
        <v>20</v>
      </c>
      <c r="Q167" s="2030" t="s">
        <v>2322</v>
      </c>
      <c r="R167" s="1976" t="s">
        <v>2253</v>
      </c>
      <c r="S167" s="2034"/>
      <c r="T167" s="2035"/>
      <c r="U167" s="2035"/>
      <c r="V167" s="2035"/>
      <c r="W167" s="2094">
        <v>1</v>
      </c>
      <c r="X167" s="2034"/>
      <c r="Y167" s="2035"/>
      <c r="Z167" s="2035"/>
      <c r="AA167" s="2035"/>
      <c r="AB167" s="2094"/>
      <c r="AG167" s="1975">
        <v>20</v>
      </c>
      <c r="AH167" s="2030" t="s">
        <v>2322</v>
      </c>
      <c r="AI167" s="1976" t="s">
        <v>2253</v>
      </c>
      <c r="AJ167" s="2034"/>
      <c r="AK167" s="2035"/>
      <c r="AL167" s="2035"/>
      <c r="AM167" s="2035"/>
      <c r="AN167" s="2094"/>
      <c r="AO167" s="2034"/>
      <c r="AP167" s="2035"/>
      <c r="AQ167" s="2035"/>
      <c r="AR167" s="2035"/>
      <c r="AS167" s="2094"/>
      <c r="AV167" s="2006"/>
      <c r="AW167" s="2006"/>
    </row>
    <row r="168" spans="1:49" s="1990" customFormat="1" ht="22.5">
      <c r="A168" s="2024"/>
      <c r="B168" s="1975">
        <v>31</v>
      </c>
      <c r="C168" s="2030" t="s">
        <v>2289</v>
      </c>
      <c r="D168" s="1976" t="s">
        <v>2247</v>
      </c>
      <c r="E168" s="2091"/>
      <c r="F168" s="2091"/>
      <c r="G168" s="2091"/>
      <c r="H168" s="2091"/>
      <c r="I168" s="2092"/>
      <c r="J168" s="2087"/>
      <c r="K168" s="2025"/>
      <c r="L168" s="2025"/>
      <c r="M168" s="2025"/>
      <c r="N168" s="2025"/>
      <c r="O168" s="2088"/>
      <c r="P168" s="2093">
        <v>31</v>
      </c>
      <c r="Q168" s="2030" t="s">
        <v>2289</v>
      </c>
      <c r="R168" s="1976" t="s">
        <v>2247</v>
      </c>
      <c r="S168" s="2034"/>
      <c r="T168" s="2035"/>
      <c r="U168" s="2035"/>
      <c r="V168" s="2035"/>
      <c r="W168" s="2094">
        <v>93</v>
      </c>
      <c r="X168" s="2034"/>
      <c r="Y168" s="2035"/>
      <c r="Z168" s="2035"/>
      <c r="AA168" s="2035"/>
      <c r="AB168" s="2094"/>
      <c r="AG168" s="1975">
        <v>31</v>
      </c>
      <c r="AH168" s="2030" t="s">
        <v>2289</v>
      </c>
      <c r="AI168" s="1976" t="s">
        <v>2247</v>
      </c>
      <c r="AJ168" s="2034"/>
      <c r="AK168" s="2035"/>
      <c r="AL168" s="2035"/>
      <c r="AM168" s="2035"/>
      <c r="AN168" s="2094"/>
      <c r="AO168" s="2034"/>
      <c r="AP168" s="2035"/>
      <c r="AQ168" s="2035"/>
      <c r="AR168" s="2035"/>
      <c r="AS168" s="2094"/>
      <c r="AV168" s="2006"/>
      <c r="AW168" s="2006"/>
    </row>
    <row r="169" spans="1:49" s="1987" customFormat="1" ht="22.5">
      <c r="A169" s="2020"/>
      <c r="B169" s="1988">
        <v>43</v>
      </c>
      <c r="C169" s="2043" t="s">
        <v>2308</v>
      </c>
      <c r="D169" s="1976" t="s">
        <v>2238</v>
      </c>
      <c r="E169" s="2091"/>
      <c r="F169" s="2091"/>
      <c r="G169" s="2091"/>
      <c r="H169" s="2091"/>
      <c r="I169" s="2092"/>
      <c r="J169" s="2087"/>
      <c r="K169" s="2025"/>
      <c r="L169" s="2025"/>
      <c r="M169" s="2025"/>
      <c r="N169" s="2025"/>
      <c r="O169" s="2088"/>
      <c r="P169" s="2096">
        <v>43</v>
      </c>
      <c r="Q169" s="2043" t="s">
        <v>2308</v>
      </c>
      <c r="R169" s="1976" t="s">
        <v>2238</v>
      </c>
      <c r="S169" s="2034"/>
      <c r="T169" s="2035"/>
      <c r="U169" s="2035"/>
      <c r="V169" s="2035"/>
      <c r="W169" s="2094">
        <v>1374</v>
      </c>
      <c r="X169" s="2034"/>
      <c r="Y169" s="2035"/>
      <c r="Z169" s="2035"/>
      <c r="AA169" s="2035"/>
      <c r="AB169" s="2094"/>
      <c r="AG169" s="1988">
        <v>43</v>
      </c>
      <c r="AH169" s="2043" t="s">
        <v>2308</v>
      </c>
      <c r="AI169" s="1976" t="s">
        <v>2238</v>
      </c>
      <c r="AJ169" s="2034"/>
      <c r="AK169" s="2035"/>
      <c r="AL169" s="2035"/>
      <c r="AM169" s="2035"/>
      <c r="AN169" s="2094"/>
      <c r="AO169" s="2034"/>
      <c r="AP169" s="2035"/>
      <c r="AQ169" s="2035"/>
      <c r="AR169" s="2035"/>
      <c r="AS169" s="2094"/>
      <c r="AV169" s="1950"/>
      <c r="AW169" s="1950"/>
    </row>
    <row r="170" spans="1:49" s="1987" customFormat="1" ht="23.25" thickBot="1">
      <c r="A170" s="2020"/>
      <c r="B170" s="2053">
        <v>35</v>
      </c>
      <c r="C170" s="2054" t="s">
        <v>2284</v>
      </c>
      <c r="D170" s="2055" t="s">
        <v>2286</v>
      </c>
      <c r="E170" s="2177"/>
      <c r="F170" s="2056"/>
      <c r="G170" s="2177"/>
      <c r="H170" s="2177"/>
      <c r="I170" s="2178"/>
      <c r="J170" s="2087"/>
      <c r="K170" s="2025"/>
      <c r="L170" s="2025"/>
      <c r="M170" s="2025"/>
      <c r="N170" s="2025"/>
      <c r="O170" s="2088"/>
      <c r="P170" s="2179">
        <v>35</v>
      </c>
      <c r="Q170" s="2054" t="s">
        <v>2284</v>
      </c>
      <c r="R170" s="2055" t="s">
        <v>2286</v>
      </c>
      <c r="S170" s="2058"/>
      <c r="T170" s="2059"/>
      <c r="U170" s="2059"/>
      <c r="V170" s="2059"/>
      <c r="W170" s="2110">
        <v>6</v>
      </c>
      <c r="X170" s="2058"/>
      <c r="Y170" s="2059"/>
      <c r="Z170" s="2059"/>
      <c r="AA170" s="2059"/>
      <c r="AB170" s="2110"/>
      <c r="AG170" s="2053">
        <v>35</v>
      </c>
      <c r="AH170" s="2054" t="s">
        <v>2284</v>
      </c>
      <c r="AI170" s="2055" t="s">
        <v>2286</v>
      </c>
      <c r="AJ170" s="2058"/>
      <c r="AK170" s="2059"/>
      <c r="AL170" s="2059"/>
      <c r="AM170" s="2059"/>
      <c r="AN170" s="2110"/>
      <c r="AO170" s="2058"/>
      <c r="AP170" s="2059"/>
      <c r="AQ170" s="2059"/>
      <c r="AR170" s="2059"/>
      <c r="AS170" s="2110"/>
      <c r="AV170" s="1950"/>
      <c r="AW170" s="1950"/>
    </row>
    <row r="171" spans="1:49" s="1987" customFormat="1" ht="11.25">
      <c r="A171" s="2024"/>
      <c r="B171" s="1990"/>
      <c r="C171" s="1990"/>
      <c r="E171" s="2064"/>
      <c r="F171" s="2064"/>
      <c r="G171" s="2064"/>
      <c r="H171" s="2064"/>
      <c r="I171" s="2065"/>
      <c r="J171" s="1990"/>
      <c r="K171" s="1990"/>
      <c r="L171" s="1990"/>
      <c r="M171" s="1990"/>
      <c r="N171" s="1990"/>
      <c r="O171" s="2067"/>
      <c r="X171" s="1950"/>
      <c r="Y171" s="1950"/>
    </row>
    <row r="172" spans="1:49" s="1987" customFormat="1" ht="11.25">
      <c r="A172" s="2024"/>
      <c r="B172" s="1990"/>
      <c r="C172" s="1990"/>
      <c r="G172" s="1950"/>
      <c r="H172" s="1950"/>
      <c r="X172" s="1950"/>
      <c r="Y172" s="1950"/>
    </row>
    <row r="173" spans="1:49" s="1987" customFormat="1" ht="11.25">
      <c r="A173" s="2024"/>
      <c r="B173" s="1990"/>
      <c r="C173" s="1990"/>
      <c r="G173" s="1950"/>
      <c r="H173" s="1950"/>
      <c r="X173" s="1950"/>
      <c r="Y173" s="1950"/>
    </row>
    <row r="174" spans="1:49" s="1987" customFormat="1" ht="11.25">
      <c r="A174" s="2024"/>
      <c r="B174" s="1990"/>
      <c r="C174" s="1990"/>
      <c r="D174" s="1990"/>
      <c r="E174" s="1990"/>
      <c r="F174" s="2006"/>
      <c r="G174" s="2006"/>
      <c r="H174" s="2006"/>
      <c r="X174" s="1950"/>
      <c r="Y174" s="1950"/>
    </row>
    <row r="175" spans="1:49" s="1987" customFormat="1">
      <c r="A175" s="2024"/>
      <c r="B175" s="1990"/>
      <c r="C175" s="1990"/>
      <c r="D175" s="1990"/>
      <c r="E175" s="2180"/>
      <c r="F175" s="2006"/>
      <c r="G175" s="2006"/>
      <c r="H175" s="2006"/>
      <c r="X175" s="1950"/>
      <c r="Y175" s="1950"/>
    </row>
    <row r="176" spans="1:49" s="1987" customFormat="1" ht="12.75">
      <c r="A176" s="2024"/>
      <c r="B176" s="1990"/>
      <c r="C176" s="2181"/>
      <c r="D176" s="1990"/>
      <c r="E176" s="2180"/>
      <c r="F176" s="2006"/>
      <c r="G176" s="2006"/>
      <c r="H176" s="2006"/>
      <c r="X176" s="1950"/>
      <c r="Y176" s="1950"/>
    </row>
    <row r="177" spans="1:25" s="1987" customFormat="1">
      <c r="A177" s="2024"/>
      <c r="B177" s="1990"/>
      <c r="C177" s="1990"/>
      <c r="D177" s="1990"/>
      <c r="E177" s="2180"/>
      <c r="F177" s="2006"/>
      <c r="G177" s="2006"/>
      <c r="H177" s="2006"/>
      <c r="X177" s="1950"/>
      <c r="Y177" s="1950"/>
    </row>
    <row r="178" spans="1:25" s="1987" customFormat="1">
      <c r="A178" s="2024"/>
      <c r="B178" s="1990"/>
      <c r="C178" s="1990"/>
      <c r="D178" s="1990"/>
      <c r="E178" s="2180"/>
      <c r="F178" s="2006"/>
      <c r="G178" s="2006"/>
      <c r="H178" s="2006"/>
      <c r="X178" s="1950"/>
      <c r="Y178" s="1950"/>
    </row>
    <row r="179" spans="1:25" s="1987" customFormat="1">
      <c r="A179" s="2024"/>
      <c r="B179" s="1990"/>
      <c r="C179" s="1990"/>
      <c r="D179" s="1990"/>
      <c r="E179" s="2180"/>
      <c r="F179" s="2006"/>
      <c r="G179" s="2006"/>
      <c r="H179" s="2006"/>
      <c r="X179" s="1950"/>
      <c r="Y179" s="1950"/>
    </row>
    <row r="180" spans="1:25" s="1987" customFormat="1">
      <c r="A180" s="2024"/>
      <c r="B180" s="1990"/>
      <c r="C180" s="1990"/>
      <c r="D180" s="1990"/>
      <c r="E180" s="2180"/>
      <c r="F180" s="2006"/>
      <c r="G180" s="2006"/>
      <c r="H180" s="2006"/>
      <c r="X180" s="1950"/>
      <c r="Y180" s="1950"/>
    </row>
    <row r="181" spans="1:25" s="1987" customFormat="1">
      <c r="A181" s="1990"/>
      <c r="B181" s="1990"/>
      <c r="C181" s="1990"/>
      <c r="D181" s="1990"/>
      <c r="E181" s="2180"/>
      <c r="F181" s="2006"/>
      <c r="G181" s="2006"/>
      <c r="H181" s="2006"/>
      <c r="X181" s="1950"/>
      <c r="Y181" s="1950"/>
    </row>
    <row r="182" spans="1:25" s="1987" customFormat="1">
      <c r="A182" s="1990"/>
      <c r="B182" s="1990"/>
      <c r="C182" s="1990"/>
      <c r="D182" s="1990"/>
      <c r="E182" s="2180"/>
      <c r="F182" s="2006"/>
      <c r="G182" s="2006"/>
      <c r="H182" s="2006"/>
      <c r="X182" s="1950"/>
      <c r="Y182" s="1950"/>
    </row>
    <row r="183" spans="1:25" s="1987" customFormat="1" ht="11.25">
      <c r="A183" s="1990"/>
      <c r="B183" s="1990"/>
      <c r="C183" s="1990"/>
      <c r="D183" s="1990"/>
      <c r="E183" s="1990"/>
      <c r="F183" s="2006"/>
      <c r="G183" s="2006"/>
      <c r="H183" s="2006"/>
      <c r="X183" s="1950"/>
      <c r="Y183" s="1950"/>
    </row>
    <row r="184" spans="1:25" s="1987" customFormat="1">
      <c r="A184" s="1990"/>
      <c r="B184" s="1990"/>
      <c r="C184" s="1990"/>
      <c r="D184" s="1990"/>
      <c r="E184" s="2180"/>
      <c r="F184" s="2006"/>
      <c r="G184" s="2006"/>
      <c r="H184" s="2006"/>
      <c r="X184" s="1950"/>
      <c r="Y184" s="1950"/>
    </row>
    <row r="185" spans="1:25" s="1987" customFormat="1">
      <c r="A185" s="1990"/>
      <c r="B185" s="1990"/>
      <c r="C185" s="1990"/>
      <c r="D185" s="1990"/>
      <c r="E185" s="2180"/>
      <c r="F185" s="2006"/>
      <c r="G185" s="2006"/>
      <c r="H185" s="2006"/>
      <c r="X185" s="1950"/>
      <c r="Y185" s="1950"/>
    </row>
    <row r="186" spans="1:25" s="1987" customFormat="1">
      <c r="A186" s="1990"/>
      <c r="B186" s="1990"/>
      <c r="C186" s="1990"/>
      <c r="D186" s="1990"/>
      <c r="E186" s="2180"/>
      <c r="F186" s="2006"/>
      <c r="G186" s="2006"/>
      <c r="H186" s="2006"/>
      <c r="X186" s="1950"/>
      <c r="Y186" s="1950"/>
    </row>
    <row r="187" spans="1:25" s="1987" customFormat="1">
      <c r="A187" s="1990"/>
      <c r="B187" s="1990"/>
      <c r="C187" s="1990"/>
      <c r="D187" s="1990"/>
      <c r="E187" s="2180"/>
      <c r="F187" s="2006"/>
      <c r="G187" s="2006"/>
      <c r="H187" s="2006"/>
      <c r="X187" s="1950"/>
      <c r="Y187" s="1950"/>
    </row>
    <row r="188" spans="1:25" s="1987" customFormat="1">
      <c r="A188" s="1990"/>
      <c r="B188" s="1990"/>
      <c r="C188" s="1990"/>
      <c r="D188" s="1990"/>
      <c r="E188" s="2180"/>
      <c r="F188" s="2006"/>
      <c r="G188" s="2006"/>
      <c r="H188" s="2006"/>
      <c r="X188" s="1950"/>
      <c r="Y188" s="1950"/>
    </row>
    <row r="189" spans="1:25" s="1987" customFormat="1">
      <c r="A189" s="1990"/>
      <c r="B189" s="1990"/>
      <c r="C189" s="1990"/>
      <c r="D189" s="1990"/>
      <c r="E189" s="2180"/>
      <c r="F189" s="2006"/>
      <c r="G189" s="2006"/>
      <c r="H189" s="2006"/>
      <c r="X189" s="1950"/>
      <c r="Y189" s="1950"/>
    </row>
    <row r="190" spans="1:25">
      <c r="A190" s="1990"/>
      <c r="B190" s="1990"/>
      <c r="C190" s="1990"/>
      <c r="D190" s="1990"/>
      <c r="E190" s="2180"/>
      <c r="F190" s="2006"/>
      <c r="G190" s="2006"/>
      <c r="H190" s="2006"/>
      <c r="I190" s="1987"/>
      <c r="J190" s="1987"/>
      <c r="K190" s="1987"/>
      <c r="L190" s="1987"/>
      <c r="M190" s="1987"/>
      <c r="N190" s="1987"/>
      <c r="O190" s="1987"/>
      <c r="P190" s="1987"/>
      <c r="Q190" s="1987"/>
      <c r="R190" s="1987"/>
      <c r="S190" s="1987"/>
      <c r="T190" s="1987"/>
      <c r="U190" s="1987"/>
      <c r="V190" s="1987"/>
      <c r="W190" s="1987"/>
      <c r="X190" s="1950"/>
      <c r="Y190" s="1950"/>
    </row>
    <row r="191" spans="1:25">
      <c r="A191" s="1990"/>
      <c r="B191" s="1990"/>
      <c r="C191" s="1990"/>
      <c r="D191" s="1990"/>
      <c r="E191" s="1990"/>
      <c r="F191" s="2006"/>
      <c r="G191" s="2006"/>
      <c r="H191" s="2006"/>
      <c r="I191" s="1987"/>
      <c r="J191" s="1987"/>
      <c r="K191" s="1987"/>
      <c r="L191" s="1987"/>
      <c r="M191" s="1987"/>
      <c r="N191" s="1987"/>
      <c r="O191" s="1987"/>
      <c r="P191" s="1987"/>
      <c r="Q191" s="1987"/>
      <c r="R191" s="1987"/>
      <c r="S191" s="1987"/>
      <c r="T191" s="1987"/>
      <c r="U191" s="1987"/>
      <c r="V191" s="1987"/>
      <c r="W191" s="1987"/>
      <c r="X191" s="1950"/>
      <c r="Y191" s="1950"/>
    </row>
    <row r="192" spans="1:25">
      <c r="A192" s="1990"/>
      <c r="B192" s="1990"/>
      <c r="C192" s="1990"/>
      <c r="D192" s="1990"/>
      <c r="E192" s="1990"/>
      <c r="F192" s="2006"/>
      <c r="G192" s="2006"/>
      <c r="H192" s="2006"/>
      <c r="I192" s="1987"/>
      <c r="J192" s="1987"/>
      <c r="K192" s="1987"/>
      <c r="L192" s="1987"/>
      <c r="M192" s="1987"/>
      <c r="N192" s="1987"/>
      <c r="O192" s="1987"/>
      <c r="P192" s="1987"/>
      <c r="Q192" s="1987"/>
      <c r="R192" s="1987"/>
      <c r="S192" s="1987"/>
      <c r="T192" s="1987"/>
      <c r="U192" s="1987"/>
      <c r="V192" s="1987"/>
      <c r="W192" s="1987"/>
      <c r="X192" s="1950"/>
      <c r="Y192" s="1950"/>
    </row>
    <row r="193" spans="1:65">
      <c r="A193" s="1990"/>
      <c r="B193" s="1990"/>
      <c r="C193" s="1990"/>
      <c r="D193" s="1990"/>
      <c r="E193" s="2180"/>
      <c r="F193" s="2006"/>
      <c r="G193" s="2006"/>
      <c r="H193" s="2006"/>
      <c r="I193" s="1987"/>
      <c r="J193" s="1987"/>
      <c r="K193" s="1987"/>
      <c r="L193" s="1987"/>
      <c r="M193" s="1987"/>
      <c r="N193" s="1987"/>
      <c r="O193" s="1987"/>
      <c r="P193" s="1987"/>
      <c r="Q193" s="1987"/>
      <c r="R193" s="1987"/>
      <c r="S193" s="1987"/>
      <c r="T193" s="1987"/>
      <c r="U193" s="1987"/>
      <c r="V193" s="1987"/>
      <c r="W193" s="1987"/>
      <c r="X193" s="1950"/>
      <c r="Y193" s="1950"/>
      <c r="Z193" s="1987"/>
      <c r="AA193" s="1987"/>
      <c r="AB193" s="1987"/>
      <c r="AC193" s="1987"/>
      <c r="AD193" s="1987"/>
      <c r="AE193" s="1987"/>
      <c r="AF193" s="1987"/>
      <c r="AG193" s="1987"/>
      <c r="AH193" s="1987"/>
      <c r="AI193" s="1987"/>
      <c r="AJ193" s="1987"/>
      <c r="AK193" s="1987"/>
      <c r="AL193" s="1987"/>
      <c r="AM193" s="1987"/>
      <c r="AN193" s="1987"/>
      <c r="AO193" s="1987"/>
      <c r="AP193" s="1987"/>
      <c r="AQ193" s="1987"/>
      <c r="AR193" s="1987"/>
      <c r="AS193" s="1987"/>
      <c r="AT193" s="1987"/>
      <c r="AU193" s="1987"/>
      <c r="AV193" s="1987"/>
      <c r="AW193" s="1987"/>
      <c r="AX193" s="1987"/>
      <c r="AY193" s="1987"/>
      <c r="AZ193" s="1987"/>
      <c r="BA193" s="1987"/>
      <c r="BB193" s="1987"/>
      <c r="BC193" s="1987"/>
      <c r="BD193" s="1987"/>
      <c r="BE193" s="1987"/>
      <c r="BF193" s="1987"/>
      <c r="BG193" s="1987"/>
      <c r="BH193" s="1987"/>
      <c r="BI193" s="1987"/>
      <c r="BJ193" s="1987"/>
      <c r="BK193" s="1987"/>
      <c r="BL193" s="1987"/>
      <c r="BM193" s="1987"/>
    </row>
    <row r="194" spans="1:65">
      <c r="A194" s="1990"/>
      <c r="B194" s="1990"/>
      <c r="C194" s="1990"/>
      <c r="D194" s="1990"/>
      <c r="E194" s="2180"/>
      <c r="F194" s="2006"/>
      <c r="G194" s="2006"/>
      <c r="H194" s="2006"/>
      <c r="I194" s="1987"/>
      <c r="J194" s="1987"/>
      <c r="K194" s="1987"/>
      <c r="L194" s="1987"/>
      <c r="M194" s="1987"/>
      <c r="N194" s="1987"/>
      <c r="O194" s="1987"/>
      <c r="P194" s="1987"/>
      <c r="Q194" s="1987"/>
      <c r="R194" s="1987"/>
      <c r="S194" s="1987"/>
      <c r="T194" s="1987"/>
      <c r="U194" s="1987"/>
      <c r="V194" s="1987"/>
      <c r="W194" s="1987"/>
      <c r="X194" s="1950"/>
      <c r="Y194" s="1950"/>
      <c r="Z194" s="1987"/>
      <c r="AA194" s="1987"/>
      <c r="AB194" s="1987"/>
      <c r="AC194" s="1987"/>
      <c r="AD194" s="1987"/>
      <c r="AE194" s="1987"/>
      <c r="AF194" s="1987"/>
      <c r="AG194" s="1987"/>
      <c r="AH194" s="1987"/>
      <c r="AI194" s="1987"/>
      <c r="AJ194" s="1987"/>
      <c r="AK194" s="1987"/>
      <c r="AL194" s="1987"/>
      <c r="AM194" s="1987"/>
      <c r="AN194" s="1987"/>
      <c r="AO194" s="1987"/>
      <c r="AP194" s="1987"/>
      <c r="AQ194" s="1987"/>
      <c r="AR194" s="1987"/>
      <c r="AS194" s="1987"/>
      <c r="AT194" s="1987"/>
      <c r="AU194" s="1987"/>
      <c r="AV194" s="1987"/>
      <c r="AW194" s="1987"/>
      <c r="AX194" s="1987"/>
      <c r="AY194" s="1987"/>
      <c r="AZ194" s="1987"/>
      <c r="BA194" s="1987"/>
      <c r="BB194" s="1987"/>
      <c r="BC194" s="1987"/>
      <c r="BD194" s="1987"/>
      <c r="BE194" s="1987"/>
      <c r="BF194" s="1987"/>
      <c r="BG194" s="1987"/>
      <c r="BH194" s="1987"/>
      <c r="BI194" s="1987"/>
      <c r="BJ194" s="1987"/>
      <c r="BK194" s="1987"/>
      <c r="BL194" s="1987"/>
      <c r="BM194" s="1987"/>
    </row>
    <row r="195" spans="1:65">
      <c r="A195" s="1990"/>
      <c r="B195" s="1990"/>
      <c r="C195" s="1990"/>
      <c r="D195" s="1990"/>
      <c r="E195" s="2180"/>
      <c r="F195" s="2006"/>
      <c r="G195" s="2006"/>
      <c r="H195" s="2006"/>
      <c r="I195" s="1987"/>
      <c r="J195" s="1987"/>
      <c r="K195" s="1987"/>
      <c r="L195" s="1987"/>
      <c r="M195" s="1987"/>
      <c r="N195" s="1987"/>
      <c r="O195" s="1987"/>
      <c r="P195" s="1987"/>
      <c r="Q195" s="1987"/>
      <c r="R195" s="1987"/>
      <c r="S195" s="1987"/>
      <c r="T195" s="1987"/>
      <c r="U195" s="1987"/>
      <c r="V195" s="1987"/>
      <c r="W195" s="1987"/>
      <c r="X195" s="1950"/>
      <c r="Y195" s="1950"/>
      <c r="Z195" s="1987"/>
      <c r="AA195" s="1987"/>
      <c r="AB195" s="1987"/>
      <c r="AC195" s="1987"/>
      <c r="AD195" s="1987"/>
      <c r="AE195" s="1987"/>
      <c r="AF195" s="1987"/>
      <c r="AG195" s="1987"/>
      <c r="AH195" s="1987"/>
      <c r="AI195" s="1987"/>
      <c r="AJ195" s="1987"/>
      <c r="AK195" s="1987"/>
      <c r="AL195" s="1987"/>
      <c r="AM195" s="1987"/>
      <c r="AN195" s="1987"/>
      <c r="AO195" s="1987"/>
      <c r="AP195" s="1987"/>
      <c r="AQ195" s="1987"/>
      <c r="AR195" s="1987"/>
      <c r="AS195" s="1987"/>
      <c r="AT195" s="1987"/>
      <c r="AU195" s="1987"/>
      <c r="AV195" s="1987"/>
      <c r="AW195" s="1987"/>
      <c r="AX195" s="1987"/>
      <c r="AY195" s="1987"/>
      <c r="AZ195" s="1987"/>
      <c r="BA195" s="1987"/>
      <c r="BB195" s="1987"/>
      <c r="BC195" s="1987"/>
      <c r="BD195" s="1987"/>
      <c r="BE195" s="1987"/>
      <c r="BF195" s="1987"/>
      <c r="BG195" s="1987"/>
      <c r="BH195" s="1987"/>
      <c r="BI195" s="1987"/>
      <c r="BJ195" s="1987"/>
      <c r="BK195" s="1987"/>
      <c r="BL195" s="1987"/>
      <c r="BM195" s="1987"/>
    </row>
    <row r="196" spans="1:65">
      <c r="A196" s="1990"/>
      <c r="B196" s="1990"/>
      <c r="C196" s="1990"/>
      <c r="D196" s="1990"/>
      <c r="E196" s="2180"/>
      <c r="F196" s="2006"/>
      <c r="G196" s="2006"/>
      <c r="H196" s="2006"/>
      <c r="I196" s="1987"/>
      <c r="J196" s="1987"/>
      <c r="K196" s="1987"/>
      <c r="L196" s="1987"/>
      <c r="M196" s="1987"/>
      <c r="N196" s="1987"/>
      <c r="O196" s="1987"/>
      <c r="P196" s="1987"/>
      <c r="Q196" s="1987"/>
      <c r="R196" s="1987"/>
      <c r="S196" s="1987"/>
      <c r="T196" s="1987"/>
      <c r="U196" s="1987"/>
      <c r="V196" s="1987"/>
      <c r="W196" s="1987"/>
      <c r="X196" s="1950"/>
      <c r="Y196" s="1950"/>
      <c r="Z196" s="1987"/>
      <c r="AA196" s="1987"/>
      <c r="AB196" s="1987"/>
      <c r="AC196" s="1987"/>
      <c r="AD196" s="1987"/>
      <c r="AE196" s="1987"/>
      <c r="AF196" s="1987"/>
      <c r="AG196" s="1987"/>
      <c r="AH196" s="1987"/>
      <c r="AI196" s="1987"/>
      <c r="AJ196" s="1987"/>
      <c r="AK196" s="1987"/>
      <c r="AL196" s="1987"/>
      <c r="AM196" s="1987"/>
      <c r="AN196" s="1987"/>
      <c r="AO196" s="1987"/>
      <c r="AP196" s="1987"/>
      <c r="AQ196" s="1987"/>
      <c r="AR196" s="1987"/>
      <c r="AS196" s="1987"/>
      <c r="AT196" s="1987"/>
      <c r="AU196" s="1987"/>
      <c r="AV196" s="1987"/>
      <c r="AW196" s="1987"/>
      <c r="AX196" s="1987"/>
      <c r="AY196" s="1987"/>
      <c r="AZ196" s="1987"/>
      <c r="BA196" s="1987"/>
      <c r="BB196" s="1987"/>
      <c r="BC196" s="1987"/>
      <c r="BD196" s="1987"/>
      <c r="BE196" s="1987"/>
      <c r="BF196" s="1987"/>
      <c r="BG196" s="1987"/>
      <c r="BH196" s="1987"/>
      <c r="BI196" s="1987"/>
      <c r="BJ196" s="1987"/>
      <c r="BK196" s="1987"/>
      <c r="BL196" s="1987"/>
      <c r="BM196" s="1987"/>
    </row>
    <row r="197" spans="1:65" ht="12.75">
      <c r="A197" s="2180"/>
      <c r="B197" s="2180"/>
      <c r="C197" s="2180"/>
      <c r="D197" s="2180"/>
      <c r="E197" s="1990"/>
      <c r="F197" s="2006"/>
      <c r="G197" s="2182"/>
      <c r="H197" s="2182"/>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row>
    <row r="198" spans="1:65" ht="12.75">
      <c r="A198" s="2180"/>
      <c r="B198" s="2180"/>
      <c r="C198" s="2180"/>
      <c r="D198" s="2180"/>
      <c r="E198" s="1990"/>
      <c r="F198" s="2006"/>
      <c r="G198" s="2182"/>
      <c r="H198" s="2182"/>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row>
    <row r="199" spans="1:65" ht="12.75">
      <c r="A199" s="2180"/>
      <c r="B199" s="2180"/>
      <c r="C199" s="2180"/>
      <c r="D199" s="2180"/>
      <c r="E199" s="2180"/>
      <c r="F199" s="2006"/>
      <c r="G199" s="2182"/>
      <c r="H199" s="2182"/>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row>
    <row r="200" spans="1:65" ht="12.75">
      <c r="A200" s="2180"/>
      <c r="B200" s="2180"/>
      <c r="C200" s="2180"/>
      <c r="D200" s="2180"/>
      <c r="E200" s="2180"/>
      <c r="F200" s="2006"/>
      <c r="G200" s="2182"/>
      <c r="H200" s="2182"/>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row>
    <row r="201" spans="1:65" ht="12.75">
      <c r="A201" s="2180"/>
      <c r="B201" s="2180"/>
      <c r="C201" s="2180"/>
      <c r="D201" s="2180"/>
      <c r="E201" s="1990"/>
      <c r="F201" s="2180"/>
      <c r="G201" s="2182"/>
      <c r="H201" s="2182"/>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row>
    <row r="202" spans="1:65" ht="12.75">
      <c r="A202" s="2180"/>
      <c r="B202" s="2180"/>
      <c r="C202" s="2180"/>
      <c r="D202" s="2180"/>
      <c r="E202" s="1990"/>
      <c r="F202" s="2180"/>
      <c r="G202" s="2182"/>
      <c r="H202" s="218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row>
    <row r="203" spans="1:65" ht="12.75">
      <c r="A203" s="2180"/>
      <c r="B203" s="2180"/>
      <c r="C203" s="2180"/>
      <c r="D203" s="2180"/>
      <c r="E203" s="1990"/>
      <c r="F203" s="2180"/>
      <c r="G203" s="2182"/>
      <c r="H203" s="2182"/>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row>
    <row r="204" spans="1:65" ht="12.75">
      <c r="A204" s="2180"/>
      <c r="B204" s="2180"/>
      <c r="C204" s="2180"/>
      <c r="D204" s="2180"/>
      <c r="E204" s="1990"/>
      <c r="F204" s="2180"/>
      <c r="G204" s="2182"/>
      <c r="H204" s="2182"/>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row>
    <row r="205" spans="1:65" ht="12.75">
      <c r="A205" s="2180"/>
      <c r="B205" s="2180"/>
      <c r="C205" s="2180"/>
      <c r="D205" s="2180"/>
      <c r="E205" s="1990"/>
      <c r="F205" s="2180"/>
      <c r="G205" s="2182"/>
      <c r="H205" s="2182"/>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row>
    <row r="206" spans="1:65" ht="12.75">
      <c r="A206" s="2180"/>
      <c r="B206" s="2180"/>
      <c r="C206" s="2180"/>
      <c r="D206" s="2180"/>
      <c r="E206" s="1990"/>
      <c r="F206" s="2180"/>
      <c r="G206" s="2182"/>
      <c r="H206" s="2182"/>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row>
    <row r="207" spans="1:65" ht="12.75">
      <c r="A207" s="2180"/>
      <c r="B207" s="2180"/>
      <c r="C207" s="2180"/>
      <c r="D207" s="2180"/>
      <c r="E207" s="1990"/>
      <c r="F207" s="2180"/>
      <c r="G207" s="2182"/>
      <c r="H207" s="2182"/>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row>
    <row r="208" spans="1:65" ht="12.75">
      <c r="A208" s="2180"/>
      <c r="B208" s="2180"/>
      <c r="C208" s="2180"/>
      <c r="D208" s="2180"/>
      <c r="E208" s="1990"/>
      <c r="F208" s="2180"/>
      <c r="G208" s="2182"/>
      <c r="H208" s="2182"/>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row>
    <row r="209" spans="1:8">
      <c r="A209" s="2180"/>
      <c r="B209" s="2180"/>
      <c r="C209" s="2180"/>
      <c r="D209" s="2180"/>
      <c r="E209" s="1990"/>
      <c r="F209" s="2180"/>
      <c r="G209" s="2182"/>
      <c r="H209" s="2182"/>
    </row>
    <row r="210" spans="1:8">
      <c r="A210" s="2180"/>
      <c r="B210" s="2180"/>
      <c r="C210" s="2180"/>
      <c r="D210" s="2180"/>
      <c r="E210" s="1990"/>
      <c r="F210" s="2180"/>
      <c r="G210" s="2182"/>
      <c r="H210" s="2182"/>
    </row>
    <row r="211" spans="1:8">
      <c r="A211" s="2180"/>
      <c r="B211" s="2180"/>
      <c r="C211" s="2180"/>
      <c r="D211" s="2180"/>
      <c r="E211" s="1990"/>
      <c r="F211" s="2180"/>
      <c r="G211" s="2182"/>
      <c r="H211" s="2182"/>
    </row>
    <row r="212" spans="1:8">
      <c r="A212" s="2180"/>
      <c r="B212" s="2180"/>
      <c r="C212" s="2180"/>
      <c r="D212" s="2180"/>
      <c r="E212" s="1990"/>
      <c r="F212" s="2180"/>
      <c r="G212" s="2182"/>
      <c r="H212" s="2182"/>
    </row>
    <row r="213" spans="1:8">
      <c r="A213" s="2180"/>
      <c r="B213" s="2180"/>
      <c r="C213" s="2180"/>
      <c r="D213" s="2180"/>
      <c r="E213" s="1990"/>
      <c r="F213" s="2180"/>
      <c r="G213" s="2182"/>
      <c r="H213" s="2182"/>
    </row>
    <row r="214" spans="1:8">
      <c r="A214" s="2180"/>
      <c r="B214" s="2180"/>
      <c r="C214" s="2180"/>
      <c r="D214" s="2180"/>
      <c r="E214" s="1990"/>
      <c r="F214" s="2180"/>
      <c r="G214" s="2182"/>
      <c r="H214" s="2182"/>
    </row>
    <row r="215" spans="1:8">
      <c r="A215" s="2180"/>
      <c r="B215" s="2180"/>
      <c r="C215" s="2180"/>
      <c r="D215" s="2180"/>
      <c r="E215" s="1990"/>
      <c r="F215" s="2180"/>
      <c r="G215" s="2182"/>
      <c r="H215" s="2182"/>
    </row>
    <row r="216" spans="1:8" ht="12.75">
      <c r="A216"/>
      <c r="B216"/>
      <c r="C216"/>
      <c r="D216"/>
      <c r="E216" s="1987"/>
      <c r="F216"/>
      <c r="G216"/>
      <c r="H216"/>
    </row>
    <row r="217" spans="1:8" ht="12.75">
      <c r="A217"/>
      <c r="B217"/>
      <c r="C217"/>
      <c r="D217"/>
      <c r="E217" s="1987"/>
      <c r="F217"/>
      <c r="G217"/>
      <c r="H217"/>
    </row>
    <row r="218" spans="1:8" ht="12.75">
      <c r="A218"/>
      <c r="B218"/>
      <c r="C218"/>
      <c r="D218"/>
      <c r="E218" s="1987"/>
      <c r="F218"/>
      <c r="G218"/>
      <c r="H218"/>
    </row>
  </sheetData>
  <mergeCells count="349">
    <mergeCell ref="B1:AB1"/>
    <mergeCell ref="B2:AB2"/>
    <mergeCell ref="B3:AB3"/>
    <mergeCell ref="B20:B22"/>
    <mergeCell ref="C20:C22"/>
    <mergeCell ref="G20:G22"/>
    <mergeCell ref="H20:N20"/>
    <mergeCell ref="P20:P22"/>
    <mergeCell ref="Q20:Q22"/>
    <mergeCell ref="R20:X20"/>
    <mergeCell ref="Y20:AE20"/>
    <mergeCell ref="AP20:AV20"/>
    <mergeCell ref="T21:T22"/>
    <mergeCell ref="U21:U22"/>
    <mergeCell ref="V21:V22"/>
    <mergeCell ref="W21:W22"/>
    <mergeCell ref="X21:X22"/>
    <mergeCell ref="AT21:AT22"/>
    <mergeCell ref="AU21:AU22"/>
    <mergeCell ref="AV21:AV22"/>
    <mergeCell ref="AN21:AN22"/>
    <mergeCell ref="AO21:AO22"/>
    <mergeCell ref="AR21:AR22"/>
    <mergeCell ref="AS21:AS22"/>
    <mergeCell ref="B23:B26"/>
    <mergeCell ref="C23:C26"/>
    <mergeCell ref="D23:D24"/>
    <mergeCell ref="E23:E26"/>
    <mergeCell ref="F23:F26"/>
    <mergeCell ref="G23:G26"/>
    <mergeCell ref="P23:P26"/>
    <mergeCell ref="AL21:AL22"/>
    <mergeCell ref="AM21:AM22"/>
    <mergeCell ref="AA21:AA22"/>
    <mergeCell ref="AB21:AB22"/>
    <mergeCell ref="AC21:AC22"/>
    <mergeCell ref="AD21:AD22"/>
    <mergeCell ref="AE21:AE22"/>
    <mergeCell ref="AK21:AK22"/>
    <mergeCell ref="AG20:AG22"/>
    <mergeCell ref="AH20:AH22"/>
    <mergeCell ref="AI20:AO20"/>
    <mergeCell ref="B31:B34"/>
    <mergeCell ref="C31:C34"/>
    <mergeCell ref="D31:D32"/>
    <mergeCell ref="E31:E34"/>
    <mergeCell ref="F31:F34"/>
    <mergeCell ref="Q23:Q26"/>
    <mergeCell ref="AG23:AG26"/>
    <mergeCell ref="AH23:AH26"/>
    <mergeCell ref="D25:D26"/>
    <mergeCell ref="B27:B30"/>
    <mergeCell ref="C27:C30"/>
    <mergeCell ref="D27:D28"/>
    <mergeCell ref="E27:E30"/>
    <mergeCell ref="F27:F30"/>
    <mergeCell ref="G27:G30"/>
    <mergeCell ref="G31:G34"/>
    <mergeCell ref="P31:P34"/>
    <mergeCell ref="Q31:Q34"/>
    <mergeCell ref="AG31:AG34"/>
    <mergeCell ref="AH31:AH34"/>
    <mergeCell ref="D33:D34"/>
    <mergeCell ref="P27:P30"/>
    <mergeCell ref="Q27:Q30"/>
    <mergeCell ref="AG27:AG30"/>
    <mergeCell ref="AH27:AH30"/>
    <mergeCell ref="D29:D30"/>
    <mergeCell ref="B39:B42"/>
    <mergeCell ref="C39:C42"/>
    <mergeCell ref="D39:D40"/>
    <mergeCell ref="E39:E42"/>
    <mergeCell ref="F39:F42"/>
    <mergeCell ref="B35:B38"/>
    <mergeCell ref="C35:C38"/>
    <mergeCell ref="D35:D36"/>
    <mergeCell ref="E35:E38"/>
    <mergeCell ref="F35:F38"/>
    <mergeCell ref="G39:G42"/>
    <mergeCell ref="P39:P42"/>
    <mergeCell ref="Q39:Q42"/>
    <mergeCell ref="AG39:AG42"/>
    <mergeCell ref="AH39:AH42"/>
    <mergeCell ref="D41:D42"/>
    <mergeCell ref="P35:P38"/>
    <mergeCell ref="Q35:Q38"/>
    <mergeCell ref="AG35:AG38"/>
    <mergeCell ref="AH35:AH38"/>
    <mergeCell ref="D37:D38"/>
    <mergeCell ref="G35:G38"/>
    <mergeCell ref="B47:B50"/>
    <mergeCell ref="C47:C50"/>
    <mergeCell ref="D47:D48"/>
    <mergeCell ref="E47:E50"/>
    <mergeCell ref="F47:F50"/>
    <mergeCell ref="B43:B46"/>
    <mergeCell ref="C43:C46"/>
    <mergeCell ref="D43:D44"/>
    <mergeCell ref="E43:E46"/>
    <mergeCell ref="F43:F46"/>
    <mergeCell ref="G47:G50"/>
    <mergeCell ref="P47:P50"/>
    <mergeCell ref="Q47:Q50"/>
    <mergeCell ref="AG47:AG50"/>
    <mergeCell ref="AH47:AH50"/>
    <mergeCell ref="D49:D50"/>
    <mergeCell ref="P43:P46"/>
    <mergeCell ref="Q43:Q46"/>
    <mergeCell ref="AG43:AG46"/>
    <mergeCell ref="AH43:AH46"/>
    <mergeCell ref="D45:D46"/>
    <mergeCell ref="G43:G46"/>
    <mergeCell ref="B55:B58"/>
    <mergeCell ref="C55:C58"/>
    <mergeCell ref="D55:D56"/>
    <mergeCell ref="E55:E58"/>
    <mergeCell ref="F55:F58"/>
    <mergeCell ref="B51:B54"/>
    <mergeCell ref="C51:C54"/>
    <mergeCell ref="D51:D52"/>
    <mergeCell ref="E51:E54"/>
    <mergeCell ref="F51:F54"/>
    <mergeCell ref="G55:G58"/>
    <mergeCell ref="P55:P58"/>
    <mergeCell ref="Q55:Q58"/>
    <mergeCell ref="AG55:AG58"/>
    <mergeCell ref="AH55:AH58"/>
    <mergeCell ref="D57:D58"/>
    <mergeCell ref="P51:P54"/>
    <mergeCell ref="Q51:Q54"/>
    <mergeCell ref="AG51:AG54"/>
    <mergeCell ref="AH51:AH54"/>
    <mergeCell ref="D53:D54"/>
    <mergeCell ref="G51:G54"/>
    <mergeCell ref="B63:B66"/>
    <mergeCell ref="C63:C66"/>
    <mergeCell ref="D63:D64"/>
    <mergeCell ref="E63:E66"/>
    <mergeCell ref="F63:F66"/>
    <mergeCell ref="B59:B62"/>
    <mergeCell ref="C59:C62"/>
    <mergeCell ref="D59:D60"/>
    <mergeCell ref="E59:E62"/>
    <mergeCell ref="F59:F62"/>
    <mergeCell ref="G63:G66"/>
    <mergeCell ref="P63:P66"/>
    <mergeCell ref="Q63:Q66"/>
    <mergeCell ref="AG63:AG66"/>
    <mergeCell ref="AH63:AH66"/>
    <mergeCell ref="D65:D66"/>
    <mergeCell ref="P59:P62"/>
    <mergeCell ref="Q59:Q62"/>
    <mergeCell ref="AG59:AG62"/>
    <mergeCell ref="AH59:AH62"/>
    <mergeCell ref="D61:D62"/>
    <mergeCell ref="G59:G62"/>
    <mergeCell ref="B71:B74"/>
    <mergeCell ref="C71:C74"/>
    <mergeCell ref="D71:D72"/>
    <mergeCell ref="E71:E74"/>
    <mergeCell ref="F71:F74"/>
    <mergeCell ref="B67:B70"/>
    <mergeCell ref="C67:C70"/>
    <mergeCell ref="D67:D68"/>
    <mergeCell ref="E67:E70"/>
    <mergeCell ref="F67:F70"/>
    <mergeCell ref="G71:G74"/>
    <mergeCell ref="P71:P74"/>
    <mergeCell ref="Q71:Q74"/>
    <mergeCell ref="AG71:AG74"/>
    <mergeCell ref="AH71:AH74"/>
    <mergeCell ref="D73:D74"/>
    <mergeCell ref="P67:P70"/>
    <mergeCell ref="Q67:Q70"/>
    <mergeCell ref="AG67:AG70"/>
    <mergeCell ref="AH67:AH70"/>
    <mergeCell ref="D69:D70"/>
    <mergeCell ref="G67:G70"/>
    <mergeCell ref="B79:B82"/>
    <mergeCell ref="C79:C82"/>
    <mergeCell ref="D79:D80"/>
    <mergeCell ref="E79:E82"/>
    <mergeCell ref="F79:F82"/>
    <mergeCell ref="B75:B78"/>
    <mergeCell ref="C75:C78"/>
    <mergeCell ref="D75:D76"/>
    <mergeCell ref="E75:E78"/>
    <mergeCell ref="F75:F78"/>
    <mergeCell ref="G79:G82"/>
    <mergeCell ref="P79:P82"/>
    <mergeCell ref="Q79:Q82"/>
    <mergeCell ref="AG79:AG82"/>
    <mergeCell ref="AH79:AH82"/>
    <mergeCell ref="D81:D82"/>
    <mergeCell ref="P75:P78"/>
    <mergeCell ref="Q75:Q78"/>
    <mergeCell ref="AG75:AG78"/>
    <mergeCell ref="AH75:AH78"/>
    <mergeCell ref="D77:D78"/>
    <mergeCell ref="G75:G78"/>
    <mergeCell ref="B87:B90"/>
    <mergeCell ref="C87:C90"/>
    <mergeCell ref="D87:D88"/>
    <mergeCell ref="E87:E90"/>
    <mergeCell ref="F87:F90"/>
    <mergeCell ref="B83:B86"/>
    <mergeCell ref="C83:C86"/>
    <mergeCell ref="D83:D84"/>
    <mergeCell ref="E83:E86"/>
    <mergeCell ref="F83:F86"/>
    <mergeCell ref="G87:G90"/>
    <mergeCell ref="P87:P90"/>
    <mergeCell ref="Q87:Q90"/>
    <mergeCell ref="AG87:AG90"/>
    <mergeCell ref="AH87:AH90"/>
    <mergeCell ref="D89:D90"/>
    <mergeCell ref="P83:P86"/>
    <mergeCell ref="Q83:Q86"/>
    <mergeCell ref="AG83:AG86"/>
    <mergeCell ref="AH83:AH86"/>
    <mergeCell ref="D85:D86"/>
    <mergeCell ref="G83:G86"/>
    <mergeCell ref="B95:B98"/>
    <mergeCell ref="C95:C98"/>
    <mergeCell ref="D95:D96"/>
    <mergeCell ref="E95:E98"/>
    <mergeCell ref="F95:F98"/>
    <mergeCell ref="B91:B94"/>
    <mergeCell ref="C91:C94"/>
    <mergeCell ref="D91:D92"/>
    <mergeCell ref="E91:E94"/>
    <mergeCell ref="F91:F94"/>
    <mergeCell ref="G95:G98"/>
    <mergeCell ref="P95:P98"/>
    <mergeCell ref="Q95:Q98"/>
    <mergeCell ref="AG95:AG98"/>
    <mergeCell ref="AH95:AH98"/>
    <mergeCell ref="D97:D98"/>
    <mergeCell ref="P91:P94"/>
    <mergeCell ref="Q91:Q94"/>
    <mergeCell ref="AG91:AG94"/>
    <mergeCell ref="AH91:AH94"/>
    <mergeCell ref="D93:D94"/>
    <mergeCell ref="G91:G94"/>
    <mergeCell ref="B103:B106"/>
    <mergeCell ref="C103:C106"/>
    <mergeCell ref="D103:D104"/>
    <mergeCell ref="E103:E106"/>
    <mergeCell ref="F103:F106"/>
    <mergeCell ref="B99:B102"/>
    <mergeCell ref="C99:C102"/>
    <mergeCell ref="D99:D100"/>
    <mergeCell ref="E99:E102"/>
    <mergeCell ref="F99:F102"/>
    <mergeCell ref="G103:G106"/>
    <mergeCell ref="P103:P106"/>
    <mergeCell ref="Q103:Q106"/>
    <mergeCell ref="AG103:AG106"/>
    <mergeCell ref="AH103:AH106"/>
    <mergeCell ref="D105:D106"/>
    <mergeCell ref="P99:P102"/>
    <mergeCell ref="Q99:Q102"/>
    <mergeCell ref="AG99:AG102"/>
    <mergeCell ref="AH99:AH102"/>
    <mergeCell ref="D101:D102"/>
    <mergeCell ref="G99:G102"/>
    <mergeCell ref="B111:B114"/>
    <mergeCell ref="C111:C114"/>
    <mergeCell ref="D111:D112"/>
    <mergeCell ref="E111:E114"/>
    <mergeCell ref="F111:F114"/>
    <mergeCell ref="B107:B110"/>
    <mergeCell ref="C107:C110"/>
    <mergeCell ref="D107:D108"/>
    <mergeCell ref="E107:E110"/>
    <mergeCell ref="F107:F110"/>
    <mergeCell ref="G111:G114"/>
    <mergeCell ref="P111:P114"/>
    <mergeCell ref="Q111:Q114"/>
    <mergeCell ref="AG111:AG114"/>
    <mergeCell ref="AH111:AH114"/>
    <mergeCell ref="D113:D114"/>
    <mergeCell ref="P107:P110"/>
    <mergeCell ref="Q107:Q110"/>
    <mergeCell ref="AG107:AG110"/>
    <mergeCell ref="AH107:AH110"/>
    <mergeCell ref="D109:D110"/>
    <mergeCell ref="G107:G110"/>
    <mergeCell ref="B119:B122"/>
    <mergeCell ref="C119:C122"/>
    <mergeCell ref="D119:D120"/>
    <mergeCell ref="E119:E122"/>
    <mergeCell ref="F119:F122"/>
    <mergeCell ref="B115:B118"/>
    <mergeCell ref="C115:C118"/>
    <mergeCell ref="D115:D116"/>
    <mergeCell ref="E115:E118"/>
    <mergeCell ref="F115:F118"/>
    <mergeCell ref="G119:G122"/>
    <mergeCell ref="P119:P122"/>
    <mergeCell ref="Q119:Q122"/>
    <mergeCell ref="AG119:AG122"/>
    <mergeCell ref="AH119:AH122"/>
    <mergeCell ref="D121:D122"/>
    <mergeCell ref="P115:P118"/>
    <mergeCell ref="Q115:Q118"/>
    <mergeCell ref="AG115:AG118"/>
    <mergeCell ref="AH115:AH118"/>
    <mergeCell ref="D117:D118"/>
    <mergeCell ref="G115:G118"/>
    <mergeCell ref="AG127:AG130"/>
    <mergeCell ref="AH127:AH130"/>
    <mergeCell ref="D129:D130"/>
    <mergeCell ref="P123:P126"/>
    <mergeCell ref="Q123:Q126"/>
    <mergeCell ref="AG123:AG126"/>
    <mergeCell ref="AH123:AH126"/>
    <mergeCell ref="D125:D126"/>
    <mergeCell ref="B127:B130"/>
    <mergeCell ref="C127:C130"/>
    <mergeCell ref="D127:D128"/>
    <mergeCell ref="E127:E130"/>
    <mergeCell ref="F127:F130"/>
    <mergeCell ref="B123:B126"/>
    <mergeCell ref="C123:C126"/>
    <mergeCell ref="D123:D124"/>
    <mergeCell ref="E123:E126"/>
    <mergeCell ref="F123:F126"/>
    <mergeCell ref="G123:G126"/>
    <mergeCell ref="B131:B134"/>
    <mergeCell ref="C131:C134"/>
    <mergeCell ref="D131:D132"/>
    <mergeCell ref="E131:E134"/>
    <mergeCell ref="F131:F134"/>
    <mergeCell ref="G131:G134"/>
    <mergeCell ref="G127:G130"/>
    <mergeCell ref="P127:P130"/>
    <mergeCell ref="Q127:Q130"/>
    <mergeCell ref="AJ141:AM141"/>
    <mergeCell ref="AO141:AR141"/>
    <mergeCell ref="P131:P134"/>
    <mergeCell ref="Q131:Q134"/>
    <mergeCell ref="AG131:AG134"/>
    <mergeCell ref="AH131:AH134"/>
    <mergeCell ref="D133:D134"/>
    <mergeCell ref="E141:H141"/>
    <mergeCell ref="K141:N141"/>
    <mergeCell ref="S141:V141"/>
    <mergeCell ref="X141:AA141"/>
  </mergeCells>
  <pageMargins left="0.15748031496062992" right="0.19685039370078741" top="1.18" bottom="1.25" header="0.51181102362204722" footer="0.51181102362204722"/>
  <pageSetup paperSize="8" scale="35" fitToHeight="2"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Sheet61">
    <tabColor theme="5" tint="0.59999389629810485"/>
    <pageSetUpPr fitToPage="1"/>
  </sheetPr>
  <dimension ref="A1:W167"/>
  <sheetViews>
    <sheetView zoomScale="85" zoomScaleNormal="85" workbookViewId="0">
      <selection activeCell="A4" sqref="A4"/>
    </sheetView>
  </sheetViews>
  <sheetFormatPr defaultRowHeight="12.75"/>
  <cols>
    <col min="1" max="3" width="8" style="184" customWidth="1"/>
    <col min="4" max="4" width="14.125" style="184" customWidth="1"/>
    <col min="5" max="8" width="8" style="184" customWidth="1"/>
    <col min="9" max="9" width="10.375" style="450" customWidth="1"/>
    <col min="10" max="10" width="8" style="184" customWidth="1"/>
    <col min="11" max="11" width="16.625" style="184" customWidth="1"/>
    <col min="12" max="12" width="9" style="184"/>
    <col min="13" max="13" width="15.5" style="184" customWidth="1"/>
    <col min="14" max="16384" width="9" style="184"/>
  </cols>
  <sheetData>
    <row r="1" spans="1:23" s="440" customFormat="1" ht="26.25">
      <c r="A1" s="109" t="str">
        <f>'1.5 Net Debt 1'!A1</f>
        <v>Finance</v>
      </c>
      <c r="B1" s="448"/>
      <c r="C1" s="448"/>
      <c r="D1" s="449"/>
      <c r="I1" s="446"/>
      <c r="R1" s="447"/>
      <c r="S1" s="446"/>
      <c r="T1" s="446"/>
      <c r="U1" s="446"/>
      <c r="V1" s="446"/>
    </row>
    <row r="2" spans="1:23" s="440" customFormat="1" ht="24.75">
      <c r="A2" s="108" t="str">
        <f>'1.5 Net Debt 1'!A2</f>
        <v xml:space="preserve">National Grid Gas Transmission </v>
      </c>
      <c r="B2" s="448"/>
      <c r="C2" s="448"/>
      <c r="D2" s="448"/>
      <c r="I2" s="446"/>
      <c r="R2" s="447"/>
      <c r="S2" s="446"/>
      <c r="T2" s="446"/>
      <c r="U2" s="446"/>
      <c r="V2" s="446"/>
    </row>
    <row r="3" spans="1:23" s="440" customFormat="1" ht="25.5" thickBot="1">
      <c r="A3" s="107" t="s">
        <v>246</v>
      </c>
      <c r="B3" s="445"/>
      <c r="C3" s="445"/>
      <c r="D3" s="445"/>
      <c r="E3" s="444"/>
      <c r="F3" s="444"/>
      <c r="G3" s="444"/>
      <c r="H3" s="444"/>
      <c r="I3" s="442"/>
      <c r="J3" s="444"/>
      <c r="K3" s="444"/>
      <c r="L3" s="444"/>
      <c r="M3" s="444"/>
      <c r="N3" s="444"/>
      <c r="O3" s="444"/>
      <c r="P3" s="444"/>
      <c r="Q3" s="444"/>
      <c r="R3" s="443"/>
      <c r="S3" s="442"/>
      <c r="T3" s="442"/>
      <c r="U3" s="442"/>
      <c r="V3" s="442"/>
      <c r="W3" s="441"/>
    </row>
    <row r="4" spans="1:23" ht="13.5" thickBot="1"/>
    <row r="5" spans="1:23" ht="14.25">
      <c r="B5" s="503"/>
      <c r="C5" s="334"/>
      <c r="D5" s="378" t="s">
        <v>696</v>
      </c>
      <c r="E5" s="334"/>
      <c r="F5" s="334"/>
      <c r="G5" s="334"/>
      <c r="H5" s="333"/>
      <c r="I5" s="426"/>
      <c r="J5" s="333"/>
      <c r="K5" s="325" t="s">
        <v>695</v>
      </c>
      <c r="L5" s="334"/>
      <c r="M5" s="334"/>
      <c r="N5" s="334"/>
      <c r="O5" s="334"/>
      <c r="P5" s="334"/>
      <c r="Q5" s="334"/>
      <c r="R5" s="428"/>
      <c r="S5" s="427"/>
      <c r="T5" s="426"/>
      <c r="U5" s="426"/>
      <c r="V5" s="425"/>
    </row>
    <row r="6" spans="1:23" ht="15">
      <c r="B6" s="261"/>
      <c r="C6" s="248"/>
      <c r="D6" s="273" t="s">
        <v>2791</v>
      </c>
      <c r="E6" s="273" t="s">
        <v>694</v>
      </c>
      <c r="F6" s="245"/>
      <c r="G6" s="245"/>
      <c r="H6" s="246"/>
      <c r="I6" s="502"/>
      <c r="J6" s="246"/>
      <c r="K6" s="245"/>
      <c r="L6" s="246"/>
      <c r="M6" s="245"/>
      <c r="N6" s="245"/>
      <c r="O6" s="245"/>
      <c r="P6" s="245"/>
      <c r="Q6" s="245"/>
      <c r="R6" s="420"/>
      <c r="S6" s="419"/>
      <c r="T6" s="180"/>
      <c r="U6" s="180"/>
      <c r="V6" s="238"/>
    </row>
    <row r="7" spans="1:23">
      <c r="B7" s="261"/>
      <c r="C7" s="248"/>
      <c r="D7" s="245"/>
      <c r="E7" s="245"/>
      <c r="F7" s="245"/>
      <c r="G7" s="245"/>
      <c r="H7" s="246"/>
      <c r="I7" s="502" t="s">
        <v>534</v>
      </c>
      <c r="J7" s="246"/>
      <c r="K7" s="245"/>
      <c r="L7" s="246"/>
      <c r="M7" s="2590" t="s">
        <v>533</v>
      </c>
      <c r="N7" s="2590"/>
      <c r="O7" s="2590"/>
      <c r="P7" s="2590"/>
      <c r="Q7" s="2590"/>
      <c r="R7" s="420"/>
      <c r="S7" s="419" t="s">
        <v>8</v>
      </c>
      <c r="T7" s="180"/>
      <c r="U7" s="180"/>
      <c r="V7" s="238"/>
    </row>
    <row r="8" spans="1:23">
      <c r="B8" s="261" t="s">
        <v>526</v>
      </c>
      <c r="C8" s="248"/>
      <c r="D8" s="245" t="s">
        <v>532</v>
      </c>
      <c r="E8" s="245"/>
      <c r="F8" s="245"/>
      <c r="G8" s="245"/>
      <c r="H8" s="246"/>
      <c r="I8" s="502" t="s">
        <v>531</v>
      </c>
      <c r="J8" s="246"/>
      <c r="K8" s="245" t="s">
        <v>530</v>
      </c>
      <c r="L8" s="246"/>
      <c r="M8" s="248" t="s">
        <v>529</v>
      </c>
      <c r="N8" s="248"/>
      <c r="O8" s="248" t="s">
        <v>528</v>
      </c>
      <c r="P8" s="248"/>
      <c r="Q8" s="248" t="s">
        <v>527</v>
      </c>
      <c r="R8" s="420"/>
      <c r="S8" s="419"/>
      <c r="T8" s="180"/>
      <c r="U8" s="180"/>
      <c r="V8" s="238"/>
    </row>
    <row r="9" spans="1:23">
      <c r="B9" s="261"/>
      <c r="C9" s="248"/>
      <c r="D9" s="245"/>
      <c r="E9" s="245"/>
      <c r="F9" s="245"/>
      <c r="G9" s="245"/>
      <c r="H9" s="246"/>
      <c r="I9" s="502"/>
      <c r="J9" s="246"/>
      <c r="K9" s="248" t="s">
        <v>525</v>
      </c>
      <c r="L9" s="246"/>
      <c r="M9" s="248" t="s">
        <v>20</v>
      </c>
      <c r="N9" s="248"/>
      <c r="O9" s="248" t="s">
        <v>20</v>
      </c>
      <c r="P9" s="248"/>
      <c r="Q9" s="248" t="s">
        <v>20</v>
      </c>
      <c r="R9" s="420"/>
      <c r="S9" s="419" t="s">
        <v>20</v>
      </c>
      <c r="T9" s="180"/>
      <c r="U9" s="180"/>
      <c r="V9" s="238"/>
    </row>
    <row r="10" spans="1:23">
      <c r="B10" s="261"/>
      <c r="C10" s="248"/>
      <c r="D10" s="499"/>
      <c r="E10" s="495"/>
      <c r="F10" s="495"/>
      <c r="G10" s="494"/>
      <c r="H10" s="246"/>
      <c r="I10" s="501"/>
      <c r="J10" s="246"/>
      <c r="K10" s="500"/>
      <c r="L10" s="246"/>
      <c r="M10" s="258"/>
      <c r="N10" s="255"/>
      <c r="O10" s="258"/>
      <c r="P10" s="255"/>
      <c r="Q10" s="258"/>
      <c r="R10" s="253"/>
      <c r="S10" s="257">
        <f>Q10+O10+M10</f>
        <v>0</v>
      </c>
      <c r="T10" s="240"/>
      <c r="U10" s="240"/>
      <c r="V10" s="492"/>
    </row>
    <row r="11" spans="1:23">
      <c r="B11" s="261"/>
      <c r="C11" s="248"/>
      <c r="D11" s="499"/>
      <c r="E11" s="495"/>
      <c r="F11" s="495"/>
      <c r="G11" s="494"/>
      <c r="H11" s="246"/>
      <c r="I11" s="501"/>
      <c r="J11" s="246"/>
      <c r="K11" s="500"/>
      <c r="L11" s="246"/>
      <c r="M11" s="258"/>
      <c r="N11" s="255"/>
      <c r="O11" s="258"/>
      <c r="P11" s="255"/>
      <c r="Q11" s="258"/>
      <c r="R11" s="253"/>
      <c r="S11" s="257">
        <f>Q11+O11+M11</f>
        <v>0</v>
      </c>
      <c r="T11" s="240"/>
      <c r="U11" s="240"/>
      <c r="V11" s="492"/>
    </row>
    <row r="12" spans="1:23">
      <c r="B12" s="261"/>
      <c r="C12" s="248"/>
      <c r="D12" s="499"/>
      <c r="E12" s="495"/>
      <c r="F12" s="495"/>
      <c r="G12" s="494"/>
      <c r="H12" s="246"/>
      <c r="I12" s="497"/>
      <c r="J12" s="246"/>
      <c r="K12" s="500"/>
      <c r="L12" s="246"/>
      <c r="M12" s="258"/>
      <c r="N12" s="255"/>
      <c r="O12" s="258"/>
      <c r="P12" s="255"/>
      <c r="Q12" s="258"/>
      <c r="R12" s="253"/>
      <c r="S12" s="257">
        <f>Q12+O12+M12</f>
        <v>0</v>
      </c>
      <c r="T12" s="240"/>
      <c r="U12" s="240"/>
      <c r="V12" s="492"/>
    </row>
    <row r="13" spans="1:23">
      <c r="B13" s="261"/>
      <c r="C13" s="248"/>
      <c r="D13" s="499"/>
      <c r="E13" s="495"/>
      <c r="F13" s="495"/>
      <c r="G13" s="494"/>
      <c r="H13" s="246"/>
      <c r="I13" s="497"/>
      <c r="J13" s="246"/>
      <c r="K13" s="498"/>
      <c r="L13" s="246"/>
      <c r="M13" s="258"/>
      <c r="N13" s="255"/>
      <c r="O13" s="258"/>
      <c r="P13" s="255"/>
      <c r="Q13" s="258"/>
      <c r="R13" s="253"/>
      <c r="S13" s="257">
        <f>Q13+O13+M13</f>
        <v>0</v>
      </c>
      <c r="T13" s="240"/>
      <c r="U13" s="240"/>
      <c r="V13" s="492"/>
    </row>
    <row r="14" spans="1:23">
      <c r="B14" s="261"/>
      <c r="C14" s="248"/>
      <c r="D14" s="499"/>
      <c r="E14" s="495"/>
      <c r="F14" s="495"/>
      <c r="G14" s="494"/>
      <c r="H14" s="246"/>
      <c r="I14" s="497"/>
      <c r="J14" s="246"/>
      <c r="K14" s="498"/>
      <c r="L14" s="246"/>
      <c r="M14" s="258"/>
      <c r="N14" s="255"/>
      <c r="O14" s="258"/>
      <c r="P14" s="255"/>
      <c r="Q14" s="258"/>
      <c r="R14" s="253"/>
      <c r="S14" s="257"/>
      <c r="T14" s="240"/>
      <c r="U14" s="240"/>
      <c r="V14" s="492"/>
    </row>
    <row r="15" spans="1:23">
      <c r="B15" s="261"/>
      <c r="C15" s="248"/>
      <c r="D15" s="496"/>
      <c r="E15" s="495"/>
      <c r="F15" s="495"/>
      <c r="G15" s="494"/>
      <c r="H15" s="246"/>
      <c r="I15" s="497"/>
      <c r="J15" s="246"/>
      <c r="K15" s="498"/>
      <c r="L15" s="246"/>
      <c r="M15" s="258"/>
      <c r="N15" s="255"/>
      <c r="O15" s="258"/>
      <c r="P15" s="255"/>
      <c r="Q15" s="258"/>
      <c r="R15" s="253"/>
      <c r="S15" s="257">
        <f>Q15+O15+M15</f>
        <v>0</v>
      </c>
      <c r="T15" s="240"/>
      <c r="U15" s="240"/>
      <c r="V15" s="492"/>
    </row>
    <row r="16" spans="1:23">
      <c r="B16" s="261"/>
      <c r="C16" s="248"/>
      <c r="D16" s="496"/>
      <c r="E16" s="495"/>
      <c r="F16" s="495"/>
      <c r="G16" s="494"/>
      <c r="H16" s="246"/>
      <c r="I16" s="497"/>
      <c r="J16" s="246"/>
      <c r="K16" s="498"/>
      <c r="L16" s="246"/>
      <c r="M16" s="258"/>
      <c r="N16" s="255"/>
      <c r="O16" s="258"/>
      <c r="P16" s="255"/>
      <c r="Q16" s="258"/>
      <c r="R16" s="253"/>
      <c r="S16" s="257"/>
      <c r="T16" s="240"/>
      <c r="U16" s="240"/>
      <c r="V16" s="492"/>
    </row>
    <row r="17" spans="2:22">
      <c r="B17" s="261"/>
      <c r="C17" s="248"/>
      <c r="D17" s="496"/>
      <c r="E17" s="495"/>
      <c r="F17" s="495"/>
      <c r="G17" s="494"/>
      <c r="H17" s="246"/>
      <c r="I17" s="497"/>
      <c r="J17" s="246"/>
      <c r="K17" s="498"/>
      <c r="L17" s="246"/>
      <c r="M17" s="258"/>
      <c r="N17" s="255"/>
      <c r="O17" s="258"/>
      <c r="P17" s="255"/>
      <c r="Q17" s="258"/>
      <c r="R17" s="253"/>
      <c r="S17" s="257"/>
      <c r="T17" s="240"/>
      <c r="U17" s="240"/>
      <c r="V17" s="492"/>
    </row>
    <row r="18" spans="2:22">
      <c r="B18" s="261"/>
      <c r="C18" s="248"/>
      <c r="D18" s="496"/>
      <c r="E18" s="495"/>
      <c r="F18" s="495"/>
      <c r="G18" s="494"/>
      <c r="H18" s="246"/>
      <c r="I18" s="497"/>
      <c r="J18" s="246"/>
      <c r="K18" s="498"/>
      <c r="L18" s="246"/>
      <c r="M18" s="258"/>
      <c r="N18" s="255"/>
      <c r="O18" s="258"/>
      <c r="P18" s="255"/>
      <c r="Q18" s="258"/>
      <c r="R18" s="253"/>
      <c r="S18" s="257"/>
      <c r="T18" s="240"/>
      <c r="U18" s="240"/>
      <c r="V18" s="492"/>
    </row>
    <row r="19" spans="2:22">
      <c r="B19" s="261"/>
      <c r="C19" s="248"/>
      <c r="D19" s="496"/>
      <c r="E19" s="495"/>
      <c r="F19" s="495"/>
      <c r="G19" s="494"/>
      <c r="H19" s="246"/>
      <c r="I19" s="497"/>
      <c r="J19" s="246"/>
      <c r="K19" s="259"/>
      <c r="L19" s="246"/>
      <c r="M19" s="258"/>
      <c r="N19" s="255"/>
      <c r="O19" s="258"/>
      <c r="P19" s="255"/>
      <c r="Q19" s="258"/>
      <c r="R19" s="253"/>
      <c r="S19" s="257"/>
      <c r="T19" s="240"/>
      <c r="U19" s="240"/>
      <c r="V19" s="492"/>
    </row>
    <row r="20" spans="2:22">
      <c r="B20" s="261"/>
      <c r="C20" s="248"/>
      <c r="D20" s="496"/>
      <c r="E20" s="495"/>
      <c r="F20" s="495"/>
      <c r="G20" s="494"/>
      <c r="H20" s="246"/>
      <c r="I20" s="493"/>
      <c r="J20" s="246"/>
      <c r="K20" s="259"/>
      <c r="L20" s="246"/>
      <c r="M20" s="258"/>
      <c r="N20" s="255"/>
      <c r="O20" s="258"/>
      <c r="P20" s="255"/>
      <c r="Q20" s="258"/>
      <c r="R20" s="253"/>
      <c r="S20" s="257"/>
      <c r="T20" s="240"/>
      <c r="U20" s="240"/>
      <c r="V20" s="492"/>
    </row>
    <row r="21" spans="2:22">
      <c r="B21" s="261"/>
      <c r="C21" s="248"/>
      <c r="D21" s="245"/>
      <c r="E21" s="245"/>
      <c r="F21" s="245"/>
      <c r="G21" s="245"/>
      <c r="H21" s="246"/>
      <c r="I21" s="180"/>
      <c r="J21" s="246"/>
      <c r="K21" s="229" t="s">
        <v>522</v>
      </c>
      <c r="L21" s="246"/>
      <c r="M21" s="267">
        <f>SUM(M10:M20)</f>
        <v>0</v>
      </c>
      <c r="N21" s="255"/>
      <c r="O21" s="267">
        <f>SUM(O10:O20)</f>
        <v>0</v>
      </c>
      <c r="P21" s="255"/>
      <c r="Q21" s="267">
        <f>SUM(Q10:Q20)</f>
        <v>0</v>
      </c>
      <c r="R21" s="253"/>
      <c r="S21" s="267">
        <f>SUM(S10:S20)</f>
        <v>0</v>
      </c>
      <c r="T21" s="240"/>
      <c r="U21" s="239" t="s">
        <v>599</v>
      </c>
      <c r="V21" s="491">
        <f>SUM(V10:V20)</f>
        <v>0</v>
      </c>
    </row>
    <row r="22" spans="2:22">
      <c r="B22" s="261"/>
      <c r="C22" s="248"/>
      <c r="D22" s="245"/>
      <c r="E22" s="245"/>
      <c r="F22" s="245"/>
      <c r="G22" s="245"/>
      <c r="H22" s="246"/>
      <c r="I22" s="180"/>
      <c r="J22" s="246"/>
      <c r="K22" s="245"/>
      <c r="L22" s="245"/>
      <c r="M22" s="245"/>
      <c r="N22" s="245"/>
      <c r="O22" s="245"/>
      <c r="P22" s="245"/>
      <c r="Q22" s="245"/>
      <c r="R22" s="420" t="s">
        <v>521</v>
      </c>
      <c r="S22" s="419"/>
      <c r="T22" s="180"/>
      <c r="U22" s="180"/>
      <c r="V22" s="238"/>
    </row>
    <row r="23" spans="2:22">
      <c r="B23" s="261"/>
      <c r="C23" s="248"/>
      <c r="D23" s="245"/>
      <c r="E23" s="245"/>
      <c r="F23" s="245"/>
      <c r="G23" s="245"/>
      <c r="H23" s="246"/>
      <c r="I23" s="180"/>
      <c r="J23" s="246"/>
      <c r="K23" s="245"/>
      <c r="L23" s="245"/>
      <c r="M23" s="245"/>
      <c r="N23" s="245"/>
      <c r="O23" s="245"/>
      <c r="P23" s="245"/>
      <c r="Q23" s="245"/>
      <c r="R23" s="420"/>
      <c r="S23" s="419"/>
      <c r="T23" s="180"/>
      <c r="U23" s="180"/>
      <c r="V23" s="238"/>
    </row>
    <row r="24" spans="2:22">
      <c r="B24" s="261"/>
      <c r="C24" s="248"/>
      <c r="D24" s="245"/>
      <c r="E24" s="245"/>
      <c r="F24" s="245"/>
      <c r="G24" s="245"/>
      <c r="H24" s="246"/>
      <c r="I24" s="180"/>
      <c r="J24" s="246"/>
      <c r="K24" s="245"/>
      <c r="L24" s="246"/>
      <c r="M24" s="245"/>
      <c r="N24" s="245"/>
      <c r="O24" s="245"/>
      <c r="P24" s="245"/>
      <c r="Q24" s="245"/>
      <c r="R24" s="420"/>
      <c r="S24" s="419"/>
      <c r="T24" s="180"/>
      <c r="U24" s="180"/>
      <c r="V24" s="238"/>
    </row>
    <row r="25" spans="2:22" ht="13.5" thickBot="1">
      <c r="B25" s="349"/>
      <c r="C25" s="348"/>
      <c r="D25" s="275"/>
      <c r="E25" s="275"/>
      <c r="F25" s="275"/>
      <c r="G25" s="275"/>
      <c r="H25" s="346"/>
      <c r="I25" s="431"/>
      <c r="J25" s="346"/>
      <c r="K25" s="275"/>
      <c r="L25" s="346"/>
      <c r="M25" s="275"/>
      <c r="N25" s="275"/>
      <c r="O25" s="275"/>
      <c r="P25" s="275"/>
      <c r="Q25" s="275"/>
      <c r="R25" s="452"/>
      <c r="S25" s="432"/>
      <c r="T25" s="431"/>
      <c r="U25" s="431"/>
      <c r="V25" s="451"/>
    </row>
    <row r="26" spans="2:22">
      <c r="B26" s="183"/>
      <c r="C26" s="183"/>
      <c r="D26" s="178"/>
      <c r="E26" s="178"/>
      <c r="F26" s="178"/>
      <c r="G26" s="178"/>
      <c r="H26" s="182"/>
      <c r="I26" s="489"/>
      <c r="J26" s="182"/>
      <c r="K26" s="178"/>
      <c r="L26" s="182"/>
      <c r="M26" s="178"/>
      <c r="N26" s="178"/>
      <c r="O26" s="178"/>
      <c r="P26" s="178"/>
      <c r="Q26" s="178"/>
      <c r="R26" s="181"/>
      <c r="S26" s="179"/>
      <c r="T26" s="180"/>
      <c r="U26" s="180"/>
      <c r="V26" s="179"/>
    </row>
    <row r="27" spans="2:22">
      <c r="B27" s="183"/>
      <c r="C27" s="183"/>
      <c r="D27" s="178"/>
      <c r="E27" s="178"/>
      <c r="F27" s="178"/>
      <c r="G27" s="178"/>
      <c r="H27" s="182"/>
      <c r="I27" s="490"/>
      <c r="J27" s="182"/>
      <c r="K27" s="178"/>
      <c r="L27" s="182"/>
      <c r="M27" s="178"/>
      <c r="N27" s="178"/>
      <c r="O27" s="178"/>
      <c r="P27" s="178"/>
      <c r="Q27" s="178"/>
      <c r="R27" s="181"/>
      <c r="S27" s="179"/>
      <c r="T27" s="180"/>
      <c r="U27" s="180"/>
      <c r="V27" s="179"/>
    </row>
    <row r="28" spans="2:22" ht="13.5" thickBot="1">
      <c r="B28" s="183"/>
      <c r="C28" s="183"/>
      <c r="D28" s="178"/>
      <c r="E28" s="178"/>
      <c r="F28" s="178"/>
      <c r="G28" s="178"/>
      <c r="H28" s="182"/>
      <c r="I28" s="489"/>
      <c r="J28" s="182"/>
      <c r="K28" s="178"/>
      <c r="L28" s="182"/>
      <c r="M28" s="178"/>
      <c r="N28" s="178"/>
      <c r="O28" s="178"/>
      <c r="P28" s="178"/>
      <c r="Q28" s="178"/>
      <c r="R28" s="181"/>
      <c r="S28" s="179"/>
      <c r="T28" s="180"/>
      <c r="U28" s="180"/>
      <c r="V28" s="179"/>
    </row>
    <row r="29" spans="2:22">
      <c r="B29" s="338"/>
      <c r="C29" s="337"/>
      <c r="D29" s="334"/>
      <c r="E29" s="334"/>
      <c r="F29" s="334"/>
      <c r="G29" s="334"/>
      <c r="H29" s="333"/>
      <c r="I29" s="426"/>
      <c r="J29" s="333"/>
      <c r="K29" s="334"/>
      <c r="L29" s="333"/>
      <c r="M29" s="334"/>
      <c r="N29" s="334"/>
      <c r="O29" s="334"/>
      <c r="P29" s="334"/>
      <c r="Q29" s="334"/>
      <c r="R29" s="428"/>
      <c r="S29" s="427"/>
      <c r="T29" s="426"/>
      <c r="U29" s="426"/>
      <c r="V29" s="425"/>
    </row>
    <row r="30" spans="2:22">
      <c r="B30" s="261"/>
      <c r="C30" s="248"/>
      <c r="D30" s="245"/>
      <c r="E30" s="229" t="s">
        <v>693</v>
      </c>
      <c r="F30" s="245"/>
      <c r="G30" s="245"/>
      <c r="H30" s="246"/>
      <c r="I30" s="180"/>
      <c r="J30" s="246"/>
      <c r="K30" s="245"/>
      <c r="L30" s="246"/>
      <c r="M30" s="245"/>
      <c r="N30" s="245"/>
      <c r="O30" s="245"/>
      <c r="P30" s="245"/>
      <c r="Q30" s="245"/>
      <c r="R30" s="420"/>
      <c r="S30" s="419"/>
      <c r="T30" s="180"/>
      <c r="U30" s="180"/>
      <c r="V30" s="238"/>
    </row>
    <row r="31" spans="2:22">
      <c r="B31" s="261"/>
      <c r="C31" s="248"/>
      <c r="D31" s="245"/>
      <c r="E31" s="245"/>
      <c r="F31" s="245"/>
      <c r="G31" s="245"/>
      <c r="H31" s="246"/>
      <c r="I31" s="180"/>
      <c r="J31" s="246"/>
      <c r="K31" s="245"/>
      <c r="L31" s="246"/>
      <c r="M31" s="245"/>
      <c r="N31" s="245"/>
      <c r="O31" s="245"/>
      <c r="P31" s="245"/>
      <c r="Q31" s="245"/>
      <c r="R31" s="420"/>
      <c r="S31" s="419"/>
      <c r="T31" s="180"/>
      <c r="U31" s="180"/>
      <c r="V31" s="238"/>
    </row>
    <row r="32" spans="2:22" ht="15">
      <c r="B32" s="261"/>
      <c r="C32" s="248"/>
      <c r="D32" s="463"/>
      <c r="E32" s="463" t="s">
        <v>692</v>
      </c>
      <c r="F32" s="245"/>
      <c r="G32" s="245"/>
      <c r="H32" s="246"/>
      <c r="I32" s="180"/>
      <c r="J32" s="246"/>
      <c r="K32" s="245"/>
      <c r="L32" s="246"/>
      <c r="M32" s="245"/>
      <c r="N32" s="245"/>
      <c r="O32" s="245"/>
      <c r="P32" s="245"/>
      <c r="Q32" s="245"/>
      <c r="R32" s="420"/>
      <c r="S32" s="419"/>
      <c r="T32" s="180"/>
      <c r="U32" s="180"/>
      <c r="V32" s="238"/>
    </row>
    <row r="33" spans="2:22">
      <c r="B33" s="261"/>
      <c r="C33" s="248"/>
      <c r="D33" s="178"/>
      <c r="E33" s="245"/>
      <c r="F33" s="245"/>
      <c r="G33" s="245"/>
      <c r="H33" s="246"/>
      <c r="I33" s="180"/>
      <c r="J33" s="246"/>
      <c r="K33" s="245"/>
      <c r="L33" s="246"/>
      <c r="M33" s="245"/>
      <c r="N33" s="245"/>
      <c r="O33" s="245"/>
      <c r="P33" s="245"/>
      <c r="Q33" s="245"/>
      <c r="R33" s="420"/>
      <c r="S33" s="419"/>
      <c r="T33" s="180"/>
      <c r="U33" s="180"/>
      <c r="V33" s="238"/>
    </row>
    <row r="34" spans="2:22">
      <c r="B34" s="261"/>
      <c r="C34" s="248"/>
      <c r="D34" s="479" t="s">
        <v>671</v>
      </c>
      <c r="E34" s="245"/>
      <c r="F34" s="245"/>
      <c r="G34" s="245"/>
      <c r="H34" s="246"/>
      <c r="I34" s="180"/>
      <c r="J34" s="246"/>
      <c r="K34" s="245"/>
      <c r="L34" s="246"/>
      <c r="M34" s="245"/>
      <c r="N34" s="245"/>
      <c r="O34" s="245"/>
      <c r="P34" s="245"/>
      <c r="Q34" s="245"/>
      <c r="R34" s="420"/>
      <c r="S34" s="419"/>
      <c r="T34" s="180"/>
      <c r="U34" s="180"/>
      <c r="V34" s="238"/>
    </row>
    <row r="35" spans="2:22">
      <c r="B35" s="261"/>
      <c r="C35" s="248"/>
      <c r="D35" s="459" t="s">
        <v>592</v>
      </c>
      <c r="E35" s="178"/>
      <c r="F35" s="245"/>
      <c r="G35" s="245"/>
      <c r="H35" s="246"/>
      <c r="I35" s="256"/>
      <c r="J35" s="365"/>
      <c r="K35" s="255"/>
      <c r="L35" s="365"/>
      <c r="M35" s="255"/>
      <c r="N35" s="255"/>
      <c r="O35" s="245"/>
      <c r="P35" s="245"/>
      <c r="Q35" s="245"/>
      <c r="R35" s="488"/>
      <c r="S35" s="419"/>
      <c r="T35" s="180"/>
      <c r="U35" s="180"/>
      <c r="V35" s="238"/>
    </row>
    <row r="36" spans="2:22">
      <c r="B36" s="261"/>
      <c r="C36" s="248"/>
      <c r="D36" s="459" t="s">
        <v>670</v>
      </c>
      <c r="E36" s="245"/>
      <c r="F36" s="245"/>
      <c r="G36" s="245"/>
      <c r="H36" s="246"/>
      <c r="I36" s="256"/>
      <c r="J36" s="365"/>
      <c r="K36" s="255"/>
      <c r="L36" s="365"/>
      <c r="M36" s="255"/>
      <c r="N36" s="255"/>
      <c r="O36" s="245"/>
      <c r="P36" s="245"/>
      <c r="Q36" s="245"/>
      <c r="R36" s="420"/>
      <c r="S36" s="419"/>
      <c r="T36" s="180"/>
      <c r="U36" s="180"/>
      <c r="V36" s="238"/>
    </row>
    <row r="37" spans="2:22">
      <c r="B37" s="261"/>
      <c r="C37" s="248"/>
      <c r="D37" s="459" t="s">
        <v>628</v>
      </c>
      <c r="E37" s="245"/>
      <c r="F37" s="245"/>
      <c r="G37" s="245"/>
      <c r="H37" s="246"/>
      <c r="I37" s="465"/>
      <c r="J37" s="365"/>
      <c r="K37" s="255"/>
      <c r="L37" s="365"/>
      <c r="M37" s="255"/>
      <c r="N37" s="255"/>
      <c r="O37" s="245"/>
      <c r="P37" s="245"/>
      <c r="Q37" s="245"/>
      <c r="R37" s="420"/>
      <c r="S37" s="419"/>
      <c r="T37" s="180"/>
      <c r="U37" s="487" t="s">
        <v>691</v>
      </c>
      <c r="V37" s="238"/>
    </row>
    <row r="38" spans="2:22" ht="14.25">
      <c r="B38" s="261"/>
      <c r="C38" s="248"/>
      <c r="D38" s="459" t="s">
        <v>669</v>
      </c>
      <c r="E38" s="245"/>
      <c r="F38" s="245"/>
      <c r="G38" s="245"/>
      <c r="H38" s="246"/>
      <c r="I38" s="465"/>
      <c r="J38" s="292" t="s">
        <v>690</v>
      </c>
      <c r="K38" s="486" t="s">
        <v>689</v>
      </c>
      <c r="L38" s="292" t="s">
        <v>688</v>
      </c>
      <c r="M38" s="300"/>
      <c r="N38" s="255"/>
      <c r="O38" s="485" t="s">
        <v>687</v>
      </c>
      <c r="P38" s="245"/>
      <c r="Q38" s="245"/>
      <c r="R38" s="420"/>
      <c r="S38" s="484" t="e">
        <f>I38/M38</f>
        <v>#DIV/0!</v>
      </c>
      <c r="T38" s="180"/>
      <c r="U38" s="483"/>
      <c r="V38" s="482"/>
    </row>
    <row r="39" spans="2:22" ht="14.25">
      <c r="B39" s="261"/>
      <c r="C39" s="248"/>
      <c r="D39" s="459" t="s">
        <v>668</v>
      </c>
      <c r="E39" s="245"/>
      <c r="F39" s="245"/>
      <c r="G39" s="245"/>
      <c r="H39" s="246"/>
      <c r="I39" s="465"/>
      <c r="J39" s="292" t="s">
        <v>686</v>
      </c>
      <c r="K39" s="486" t="s">
        <v>682</v>
      </c>
      <c r="L39" s="292" t="s">
        <v>685</v>
      </c>
      <c r="M39" s="300"/>
      <c r="N39" s="255"/>
      <c r="O39" s="485" t="s">
        <v>684</v>
      </c>
      <c r="P39" s="245"/>
      <c r="Q39" s="245"/>
      <c r="R39" s="420"/>
      <c r="S39" s="484" t="e">
        <f>I39/M39</f>
        <v>#DIV/0!</v>
      </c>
      <c r="T39" s="180"/>
      <c r="U39" s="483"/>
      <c r="V39" s="482"/>
    </row>
    <row r="40" spans="2:22" ht="14.25">
      <c r="B40" s="261"/>
      <c r="C40" s="248"/>
      <c r="D40" s="459" t="s">
        <v>667</v>
      </c>
      <c r="E40" s="245"/>
      <c r="F40" s="245"/>
      <c r="G40" s="245"/>
      <c r="H40" s="246"/>
      <c r="I40" s="465"/>
      <c r="J40" s="292" t="s">
        <v>683</v>
      </c>
      <c r="K40" s="486" t="s">
        <v>682</v>
      </c>
      <c r="L40" s="292" t="s">
        <v>681</v>
      </c>
      <c r="M40" s="300"/>
      <c r="N40" s="255"/>
      <c r="O40" s="485" t="s">
        <v>680</v>
      </c>
      <c r="P40" s="245"/>
      <c r="Q40" s="245"/>
      <c r="R40" s="420"/>
      <c r="S40" s="484" t="e">
        <f>I40/M40</f>
        <v>#DIV/0!</v>
      </c>
      <c r="T40" s="180"/>
      <c r="U40" s="483"/>
      <c r="V40" s="482"/>
    </row>
    <row r="41" spans="2:22">
      <c r="B41" s="261"/>
      <c r="C41" s="248"/>
      <c r="D41" s="459" t="s">
        <v>666</v>
      </c>
      <c r="E41" s="245"/>
      <c r="F41" s="245"/>
      <c r="G41" s="245"/>
      <c r="H41" s="246"/>
      <c r="I41" s="465"/>
      <c r="J41" s="365"/>
      <c r="K41" s="255"/>
      <c r="L41" s="365"/>
      <c r="M41" s="255"/>
      <c r="N41" s="255"/>
      <c r="O41" s="245"/>
      <c r="P41" s="245"/>
      <c r="Q41" s="245"/>
      <c r="R41" s="420"/>
      <c r="S41" s="419"/>
      <c r="T41" s="180"/>
      <c r="U41" s="180"/>
      <c r="V41" s="238"/>
    </row>
    <row r="42" spans="2:22">
      <c r="B42" s="261"/>
      <c r="C42" s="248"/>
      <c r="D42" s="478" t="s">
        <v>665</v>
      </c>
      <c r="E42" s="477"/>
      <c r="F42" s="477"/>
      <c r="G42" s="477"/>
      <c r="H42" s="476"/>
      <c r="I42" s="468"/>
      <c r="J42" s="365"/>
      <c r="K42" s="255"/>
      <c r="L42" s="365"/>
      <c r="M42" s="255"/>
      <c r="N42" s="255"/>
      <c r="O42" s="245"/>
      <c r="P42" s="245"/>
      <c r="Q42" s="245"/>
      <c r="R42" s="420"/>
      <c r="S42" s="419"/>
      <c r="T42" s="180"/>
      <c r="U42" s="180"/>
      <c r="V42" s="238"/>
    </row>
    <row r="43" spans="2:22">
      <c r="B43" s="261"/>
      <c r="C43" s="248"/>
      <c r="D43" s="459" t="s">
        <v>664</v>
      </c>
      <c r="E43" s="245"/>
      <c r="F43" s="245"/>
      <c r="G43" s="245"/>
      <c r="H43" s="246"/>
      <c r="I43" s="475">
        <f>SUM(I35:I42)</f>
        <v>0</v>
      </c>
      <c r="J43" s="365"/>
      <c r="K43" s="255"/>
      <c r="L43" s="365"/>
      <c r="M43" s="255"/>
      <c r="N43" s="255"/>
      <c r="O43" s="245"/>
      <c r="P43" s="245"/>
      <c r="Q43" s="245"/>
      <c r="R43" s="420"/>
      <c r="S43" s="419"/>
      <c r="T43" s="180"/>
      <c r="U43" s="180"/>
      <c r="V43" s="238"/>
    </row>
    <row r="44" spans="2:22">
      <c r="B44" s="261"/>
      <c r="C44" s="248"/>
      <c r="D44" s="459"/>
      <c r="E44" s="245"/>
      <c r="F44" s="245"/>
      <c r="G44" s="245"/>
      <c r="H44" s="246"/>
      <c r="I44" s="481"/>
      <c r="J44" s="365"/>
      <c r="K44" s="255"/>
      <c r="L44" s="365"/>
      <c r="M44" s="255"/>
      <c r="N44" s="255"/>
      <c r="O44" s="245"/>
      <c r="P44" s="245"/>
      <c r="Q44" s="245"/>
      <c r="R44" s="420"/>
      <c r="S44" s="419"/>
      <c r="T44" s="180"/>
      <c r="U44" s="180"/>
      <c r="V44" s="238"/>
    </row>
    <row r="45" spans="2:22">
      <c r="B45" s="261"/>
      <c r="C45" s="248"/>
      <c r="D45" s="459" t="s">
        <v>679</v>
      </c>
      <c r="E45" s="245"/>
      <c r="F45" s="245"/>
      <c r="G45" s="245"/>
      <c r="H45" s="246"/>
      <c r="I45" s="465"/>
      <c r="J45" s="365"/>
      <c r="K45" s="255"/>
      <c r="L45" s="365"/>
      <c r="M45" s="255"/>
      <c r="N45" s="255"/>
      <c r="O45" s="245"/>
      <c r="P45" s="245"/>
      <c r="Q45" s="245"/>
      <c r="R45" s="420"/>
      <c r="S45" s="419"/>
      <c r="T45" s="180"/>
      <c r="U45" s="180"/>
      <c r="V45" s="238"/>
    </row>
    <row r="46" spans="2:22">
      <c r="B46" s="261"/>
      <c r="C46" s="248"/>
      <c r="D46" s="459" t="s">
        <v>678</v>
      </c>
      <c r="E46" s="245"/>
      <c r="F46" s="245"/>
      <c r="G46" s="245"/>
      <c r="H46" s="246"/>
      <c r="I46" s="465"/>
      <c r="J46" s="365"/>
      <c r="K46" s="255"/>
      <c r="L46" s="365"/>
      <c r="M46" s="255"/>
      <c r="N46" s="255"/>
      <c r="O46" s="245"/>
      <c r="P46" s="245"/>
      <c r="Q46" s="245"/>
      <c r="R46" s="420"/>
      <c r="S46" s="419"/>
      <c r="T46" s="180"/>
      <c r="U46" s="180"/>
      <c r="V46" s="238"/>
    </row>
    <row r="47" spans="2:22">
      <c r="B47" s="261"/>
      <c r="C47" s="248"/>
      <c r="D47" s="459" t="s">
        <v>663</v>
      </c>
      <c r="E47" s="245"/>
      <c r="F47" s="245"/>
      <c r="G47" s="245"/>
      <c r="H47" s="246"/>
      <c r="I47" s="465"/>
      <c r="J47" s="365"/>
      <c r="K47" s="255"/>
      <c r="L47" s="365"/>
      <c r="M47" s="255"/>
      <c r="N47" s="255"/>
      <c r="O47" s="245"/>
      <c r="P47" s="245"/>
      <c r="Q47" s="245"/>
      <c r="R47" s="420"/>
      <c r="S47" s="419"/>
      <c r="T47" s="180"/>
      <c r="U47" s="180"/>
      <c r="V47" s="238"/>
    </row>
    <row r="48" spans="2:22">
      <c r="B48" s="261"/>
      <c r="C48" s="248"/>
      <c r="D48" s="459" t="s">
        <v>677</v>
      </c>
      <c r="E48" s="245"/>
      <c r="F48" s="245"/>
      <c r="G48" s="245"/>
      <c r="H48" s="246"/>
      <c r="I48" s="465"/>
      <c r="J48" s="365"/>
      <c r="K48" s="255"/>
      <c r="L48" s="365"/>
      <c r="M48" s="255"/>
      <c r="N48" s="255"/>
      <c r="O48" s="245"/>
      <c r="P48" s="245"/>
      <c r="Q48" s="245"/>
      <c r="R48" s="420"/>
      <c r="S48" s="419"/>
      <c r="T48" s="180"/>
      <c r="U48" s="180"/>
      <c r="V48" s="238"/>
    </row>
    <row r="49" spans="2:22">
      <c r="B49" s="261"/>
      <c r="C49" s="248"/>
      <c r="D49" s="480" t="s">
        <v>676</v>
      </c>
      <c r="E49" s="246"/>
      <c r="F49" s="246"/>
      <c r="G49" s="246"/>
      <c r="H49" s="246"/>
      <c r="I49" s="465"/>
      <c r="J49" s="365"/>
      <c r="K49" s="255"/>
      <c r="L49" s="365"/>
      <c r="M49" s="255"/>
      <c r="N49" s="255"/>
      <c r="O49" s="245"/>
      <c r="P49" s="245"/>
      <c r="Q49" s="245"/>
      <c r="R49" s="420"/>
      <c r="S49" s="419"/>
      <c r="T49" s="180"/>
      <c r="U49" s="180"/>
      <c r="V49" s="238"/>
    </row>
    <row r="50" spans="2:22">
      <c r="B50" s="261"/>
      <c r="C50" s="248"/>
      <c r="D50" s="459" t="s">
        <v>675</v>
      </c>
      <c r="E50" s="245"/>
      <c r="F50" s="245"/>
      <c r="G50" s="245"/>
      <c r="H50" s="246"/>
      <c r="I50" s="465"/>
      <c r="J50" s="365"/>
      <c r="K50" s="255"/>
      <c r="L50" s="365"/>
      <c r="M50" s="255"/>
      <c r="N50" s="255"/>
      <c r="O50" s="245"/>
      <c r="P50" s="245"/>
      <c r="Q50" s="245"/>
      <c r="R50" s="420"/>
      <c r="S50" s="419"/>
      <c r="T50" s="180"/>
      <c r="U50" s="180"/>
      <c r="V50" s="238"/>
    </row>
    <row r="51" spans="2:22">
      <c r="B51" s="261"/>
      <c r="C51" s="248"/>
      <c r="D51" s="2564" t="s">
        <v>674</v>
      </c>
      <c r="E51" s="2565"/>
      <c r="F51" s="2565"/>
      <c r="G51" s="2565"/>
      <c r="H51" s="182"/>
      <c r="I51" s="465"/>
      <c r="J51" s="365"/>
      <c r="K51" s="255"/>
      <c r="L51" s="365"/>
      <c r="M51" s="255"/>
      <c r="N51" s="255"/>
      <c r="O51" s="245"/>
      <c r="P51" s="245"/>
      <c r="Q51" s="245"/>
      <c r="R51" s="420"/>
      <c r="S51" s="419"/>
      <c r="T51" s="180"/>
      <c r="U51" s="180"/>
      <c r="V51" s="238"/>
    </row>
    <row r="52" spans="2:22" ht="13.5" thickBot="1">
      <c r="B52" s="261"/>
      <c r="C52" s="248"/>
      <c r="D52" s="2564" t="s">
        <v>673</v>
      </c>
      <c r="E52" s="2565"/>
      <c r="F52" s="2565"/>
      <c r="G52" s="2565"/>
      <c r="H52" s="246"/>
      <c r="I52" s="474">
        <f>SUM(I43:I51)</f>
        <v>0</v>
      </c>
      <c r="J52" s="365"/>
      <c r="K52" s="255"/>
      <c r="L52" s="365"/>
      <c r="M52" s="255"/>
      <c r="N52" s="255"/>
      <c r="O52" s="245"/>
      <c r="P52" s="245"/>
      <c r="Q52" s="245"/>
      <c r="R52" s="420"/>
      <c r="S52" s="419"/>
      <c r="T52" s="180"/>
      <c r="U52" s="180"/>
      <c r="V52" s="238"/>
    </row>
    <row r="53" spans="2:22" ht="13.5" thickTop="1">
      <c r="B53" s="261"/>
      <c r="C53" s="248"/>
      <c r="D53" s="459"/>
      <c r="E53" s="245"/>
      <c r="F53" s="245"/>
      <c r="G53" s="245"/>
      <c r="H53" s="246"/>
      <c r="I53" s="473"/>
      <c r="J53" s="365"/>
      <c r="K53" s="255"/>
      <c r="L53" s="365"/>
      <c r="M53" s="255"/>
      <c r="N53" s="255"/>
      <c r="O53" s="245"/>
      <c r="P53" s="245"/>
      <c r="Q53" s="245"/>
      <c r="R53" s="420"/>
      <c r="S53" s="419"/>
      <c r="T53" s="180"/>
      <c r="U53" s="180"/>
      <c r="V53" s="238"/>
    </row>
    <row r="54" spans="2:22">
      <c r="B54" s="261"/>
      <c r="C54" s="248"/>
      <c r="D54" s="459"/>
      <c r="E54" s="245"/>
      <c r="F54" s="245"/>
      <c r="G54" s="245"/>
      <c r="H54" s="246"/>
      <c r="I54" s="473"/>
      <c r="J54" s="365"/>
      <c r="K54" s="255"/>
      <c r="L54" s="365"/>
      <c r="M54" s="255"/>
      <c r="N54" s="255"/>
      <c r="O54" s="245"/>
      <c r="P54" s="245"/>
      <c r="Q54" s="245"/>
      <c r="R54" s="420"/>
      <c r="S54" s="419"/>
      <c r="T54" s="180"/>
      <c r="U54" s="180"/>
      <c r="V54" s="238"/>
    </row>
    <row r="55" spans="2:22">
      <c r="B55" s="261"/>
      <c r="C55" s="248"/>
      <c r="D55" s="248"/>
      <c r="E55" s="245"/>
      <c r="F55" s="245"/>
      <c r="G55" s="245"/>
      <c r="H55" s="246"/>
      <c r="I55" s="473"/>
      <c r="J55" s="365"/>
      <c r="K55" s="255"/>
      <c r="L55" s="365"/>
      <c r="M55" s="255"/>
      <c r="N55" s="255"/>
      <c r="O55" s="245"/>
      <c r="P55" s="245"/>
      <c r="Q55" s="245"/>
      <c r="R55" s="420"/>
      <c r="S55" s="419"/>
      <c r="T55" s="180"/>
      <c r="U55" s="180"/>
      <c r="V55" s="238"/>
    </row>
    <row r="56" spans="2:22" ht="15">
      <c r="B56" s="261"/>
      <c r="C56" s="248"/>
      <c r="D56" s="463"/>
      <c r="E56" s="463" t="s">
        <v>672</v>
      </c>
      <c r="F56" s="245"/>
      <c r="G56" s="245"/>
      <c r="H56" s="246"/>
      <c r="I56" s="473"/>
      <c r="J56" s="365"/>
      <c r="K56" s="255"/>
      <c r="L56" s="365"/>
      <c r="M56" s="255"/>
      <c r="N56" s="255"/>
      <c r="O56" s="245"/>
      <c r="P56" s="245"/>
      <c r="Q56" s="245"/>
      <c r="R56" s="420"/>
      <c r="S56" s="419"/>
      <c r="T56" s="180"/>
      <c r="U56" s="180"/>
      <c r="V56" s="238"/>
    </row>
    <row r="57" spans="2:22">
      <c r="B57" s="261"/>
      <c r="C57" s="248"/>
      <c r="D57" s="248"/>
      <c r="E57" s="245"/>
      <c r="F57" s="245"/>
      <c r="G57" s="245"/>
      <c r="H57" s="246"/>
      <c r="I57" s="473"/>
      <c r="J57" s="365"/>
      <c r="K57" s="255"/>
      <c r="L57" s="365"/>
      <c r="M57" s="255"/>
      <c r="N57" s="255"/>
      <c r="O57" s="245"/>
      <c r="P57" s="245"/>
      <c r="Q57" s="245"/>
      <c r="R57" s="420"/>
      <c r="S57" s="419"/>
      <c r="T57" s="180"/>
      <c r="U57" s="180"/>
      <c r="V57" s="238"/>
    </row>
    <row r="58" spans="2:22">
      <c r="B58" s="261"/>
      <c r="C58" s="248"/>
      <c r="D58" s="479" t="s">
        <v>671</v>
      </c>
      <c r="E58" s="245"/>
      <c r="F58" s="245"/>
      <c r="G58" s="245"/>
      <c r="H58" s="246"/>
      <c r="I58" s="473"/>
      <c r="J58" s="365"/>
      <c r="K58" s="255"/>
      <c r="L58" s="365"/>
      <c r="M58" s="255"/>
      <c r="N58" s="255"/>
      <c r="O58" s="245"/>
      <c r="P58" s="245"/>
      <c r="Q58" s="245"/>
      <c r="R58" s="420"/>
      <c r="S58" s="419"/>
      <c r="T58" s="180"/>
      <c r="U58" s="180"/>
      <c r="V58" s="238"/>
    </row>
    <row r="59" spans="2:22">
      <c r="B59" s="261"/>
      <c r="C59" s="248"/>
      <c r="D59" s="459" t="s">
        <v>592</v>
      </c>
      <c r="E59" s="245"/>
      <c r="F59" s="245"/>
      <c r="G59" s="178"/>
      <c r="H59" s="246"/>
      <c r="I59" s="465"/>
      <c r="J59" s="365"/>
      <c r="K59" s="255"/>
      <c r="L59" s="365"/>
      <c r="M59" s="255"/>
      <c r="N59" s="255"/>
      <c r="O59" s="245"/>
      <c r="P59" s="245"/>
      <c r="Q59" s="245"/>
      <c r="R59" s="420"/>
      <c r="S59" s="419"/>
      <c r="T59" s="180"/>
      <c r="U59" s="180"/>
      <c r="V59" s="238"/>
    </row>
    <row r="60" spans="2:22">
      <c r="B60" s="261"/>
      <c r="C60" s="248"/>
      <c r="D60" s="459" t="s">
        <v>670</v>
      </c>
      <c r="E60" s="245"/>
      <c r="F60" s="245"/>
      <c r="G60" s="178"/>
      <c r="H60" s="246"/>
      <c r="I60" s="465"/>
      <c r="J60" s="365"/>
      <c r="K60" s="255"/>
      <c r="L60" s="365"/>
      <c r="M60" s="255"/>
      <c r="N60" s="255"/>
      <c r="O60" s="245"/>
      <c r="P60" s="245"/>
      <c r="Q60" s="245"/>
      <c r="R60" s="420"/>
      <c r="S60" s="419"/>
      <c r="T60" s="180"/>
      <c r="U60" s="180"/>
      <c r="V60" s="238"/>
    </row>
    <row r="61" spans="2:22">
      <c r="B61" s="261"/>
      <c r="C61" s="248"/>
      <c r="D61" s="459" t="s">
        <v>628</v>
      </c>
      <c r="E61" s="245"/>
      <c r="F61" s="245"/>
      <c r="G61" s="178"/>
      <c r="H61" s="246"/>
      <c r="I61" s="465"/>
      <c r="J61" s="365"/>
      <c r="K61" s="255"/>
      <c r="L61" s="365"/>
      <c r="M61" s="255"/>
      <c r="N61" s="255"/>
      <c r="O61" s="245"/>
      <c r="P61" s="245"/>
      <c r="Q61" s="245"/>
      <c r="R61" s="420"/>
      <c r="S61" s="419"/>
      <c r="T61" s="180"/>
      <c r="U61" s="180"/>
      <c r="V61" s="238"/>
    </row>
    <row r="62" spans="2:22">
      <c r="B62" s="261"/>
      <c r="C62" s="248"/>
      <c r="D62" s="459" t="s">
        <v>669</v>
      </c>
      <c r="E62" s="245"/>
      <c r="F62" s="245"/>
      <c r="G62" s="178"/>
      <c r="H62" s="246"/>
      <c r="I62" s="465"/>
      <c r="J62" s="365"/>
      <c r="K62" s="255"/>
      <c r="L62" s="365"/>
      <c r="M62" s="255"/>
      <c r="N62" s="255"/>
      <c r="O62" s="245"/>
      <c r="P62" s="245"/>
      <c r="Q62" s="245"/>
      <c r="R62" s="420"/>
      <c r="S62" s="419"/>
      <c r="T62" s="180"/>
      <c r="U62" s="180"/>
      <c r="V62" s="238"/>
    </row>
    <row r="63" spans="2:22">
      <c r="B63" s="261"/>
      <c r="C63" s="248"/>
      <c r="D63" s="459" t="s">
        <v>668</v>
      </c>
      <c r="E63" s="245"/>
      <c r="F63" s="245"/>
      <c r="G63" s="178"/>
      <c r="H63" s="246"/>
      <c r="I63" s="465"/>
      <c r="J63" s="365"/>
      <c r="K63" s="255"/>
      <c r="L63" s="365"/>
      <c r="M63" s="255"/>
      <c r="N63" s="255"/>
      <c r="O63" s="245"/>
      <c r="P63" s="245"/>
      <c r="Q63" s="245"/>
      <c r="R63" s="420"/>
      <c r="S63" s="419"/>
      <c r="T63" s="180"/>
      <c r="U63" s="180"/>
      <c r="V63" s="238"/>
    </row>
    <row r="64" spans="2:22">
      <c r="B64" s="261"/>
      <c r="C64" s="248"/>
      <c r="D64" s="459" t="s">
        <v>667</v>
      </c>
      <c r="E64" s="245"/>
      <c r="F64" s="245"/>
      <c r="G64" s="178"/>
      <c r="H64" s="246"/>
      <c r="I64" s="465"/>
      <c r="J64" s="365"/>
      <c r="K64" s="255"/>
      <c r="L64" s="365"/>
      <c r="M64" s="255"/>
      <c r="N64" s="255"/>
      <c r="O64" s="245"/>
      <c r="P64" s="245"/>
      <c r="Q64" s="245"/>
      <c r="R64" s="420"/>
      <c r="S64" s="419"/>
      <c r="T64" s="180"/>
      <c r="U64" s="180"/>
      <c r="V64" s="238"/>
    </row>
    <row r="65" spans="2:22">
      <c r="B65" s="261"/>
      <c r="C65" s="248"/>
      <c r="D65" s="459" t="s">
        <v>666</v>
      </c>
      <c r="E65" s="245"/>
      <c r="F65" s="245"/>
      <c r="G65" s="178"/>
      <c r="H65" s="246"/>
      <c r="I65" s="465"/>
      <c r="J65" s="365"/>
      <c r="K65" s="255"/>
      <c r="L65" s="365"/>
      <c r="M65" s="255"/>
      <c r="N65" s="255"/>
      <c r="O65" s="245"/>
      <c r="P65" s="245"/>
      <c r="Q65" s="245"/>
      <c r="R65" s="420"/>
      <c r="S65" s="419"/>
      <c r="T65" s="180"/>
      <c r="U65" s="180"/>
      <c r="V65" s="238"/>
    </row>
    <row r="66" spans="2:22">
      <c r="B66" s="261"/>
      <c r="C66" s="248"/>
      <c r="D66" s="478" t="s">
        <v>665</v>
      </c>
      <c r="E66" s="477"/>
      <c r="F66" s="477"/>
      <c r="G66" s="477"/>
      <c r="H66" s="476"/>
      <c r="I66" s="468"/>
      <c r="J66" s="365"/>
      <c r="K66" s="255"/>
      <c r="L66" s="365"/>
      <c r="M66" s="255"/>
      <c r="N66" s="255"/>
      <c r="O66" s="245"/>
      <c r="P66" s="229"/>
      <c r="Q66" s="245"/>
      <c r="R66" s="419"/>
      <c r="S66" s="180"/>
      <c r="T66" s="180"/>
      <c r="U66" s="180"/>
      <c r="V66" s="238"/>
    </row>
    <row r="67" spans="2:22">
      <c r="B67" s="261"/>
      <c r="C67" s="248"/>
      <c r="D67" s="459" t="s">
        <v>664</v>
      </c>
      <c r="E67" s="245"/>
      <c r="F67" s="245"/>
      <c r="G67" s="245"/>
      <c r="H67" s="246"/>
      <c r="I67" s="475">
        <f>SUM(I59:I66)</f>
        <v>0</v>
      </c>
      <c r="J67" s="365"/>
      <c r="K67" s="255"/>
      <c r="L67" s="365"/>
      <c r="M67" s="255"/>
      <c r="N67" s="255"/>
      <c r="O67" s="245"/>
      <c r="P67" s="229"/>
      <c r="Q67" s="245"/>
      <c r="R67" s="419"/>
      <c r="S67" s="180"/>
      <c r="T67" s="180"/>
      <c r="U67" s="180"/>
      <c r="V67" s="238"/>
    </row>
    <row r="68" spans="2:22">
      <c r="B68" s="261"/>
      <c r="C68" s="248"/>
      <c r="D68" s="248"/>
      <c r="E68" s="245"/>
      <c r="F68" s="245"/>
      <c r="G68" s="245"/>
      <c r="H68" s="246"/>
      <c r="I68" s="473"/>
      <c r="J68" s="365"/>
      <c r="K68" s="255"/>
      <c r="L68" s="365"/>
      <c r="M68" s="255"/>
      <c r="N68" s="255"/>
      <c r="O68" s="245"/>
      <c r="P68" s="229"/>
      <c r="Q68" s="245"/>
      <c r="R68" s="419"/>
      <c r="S68" s="180"/>
      <c r="T68" s="180"/>
      <c r="U68" s="180"/>
      <c r="V68" s="238"/>
    </row>
    <row r="69" spans="2:22">
      <c r="B69" s="261"/>
      <c r="C69" s="248"/>
      <c r="D69" s="459" t="s">
        <v>663</v>
      </c>
      <c r="E69" s="245"/>
      <c r="F69" s="245"/>
      <c r="G69" s="245"/>
      <c r="H69" s="246"/>
      <c r="I69" s="465"/>
      <c r="J69" s="365"/>
      <c r="K69" s="255"/>
      <c r="L69" s="365"/>
      <c r="M69" s="255"/>
      <c r="N69" s="255"/>
      <c r="O69" s="245"/>
      <c r="P69" s="229"/>
      <c r="Q69" s="245"/>
      <c r="R69" s="419"/>
      <c r="S69" s="180"/>
      <c r="T69" s="180"/>
      <c r="U69" s="180"/>
      <c r="V69" s="238"/>
    </row>
    <row r="70" spans="2:22">
      <c r="B70" s="261"/>
      <c r="C70" s="248"/>
      <c r="D70" s="459" t="s">
        <v>662</v>
      </c>
      <c r="E70" s="245"/>
      <c r="F70" s="245"/>
      <c r="G70" s="245"/>
      <c r="H70" s="246"/>
      <c r="I70" s="465"/>
      <c r="J70" s="365"/>
      <c r="K70" s="255"/>
      <c r="L70" s="365"/>
      <c r="M70" s="255"/>
      <c r="N70" s="255"/>
      <c r="O70" s="245"/>
      <c r="P70" s="229"/>
      <c r="Q70" s="245"/>
      <c r="R70" s="419"/>
      <c r="S70" s="180"/>
      <c r="T70" s="180"/>
      <c r="U70" s="180"/>
      <c r="V70" s="238"/>
    </row>
    <row r="71" spans="2:22" ht="13.5" thickBot="1">
      <c r="B71" s="261"/>
      <c r="C71" s="248"/>
      <c r="D71" s="459" t="s">
        <v>661</v>
      </c>
      <c r="E71" s="245"/>
      <c r="F71" s="245"/>
      <c r="G71" s="245"/>
      <c r="H71" s="246"/>
      <c r="I71" s="474">
        <f>SUM(I67:I70)</f>
        <v>0</v>
      </c>
      <c r="J71" s="365"/>
      <c r="K71" s="255"/>
      <c r="L71" s="365"/>
      <c r="M71" s="255"/>
      <c r="N71" s="255"/>
      <c r="O71" s="245"/>
      <c r="P71" s="229"/>
      <c r="Q71" s="245"/>
      <c r="R71" s="419"/>
      <c r="S71" s="180"/>
      <c r="T71" s="180"/>
      <c r="U71" s="180"/>
      <c r="V71" s="238"/>
    </row>
    <row r="72" spans="2:22" ht="13.5" thickTop="1">
      <c r="B72" s="261"/>
      <c r="C72" s="248"/>
      <c r="D72" s="248"/>
      <c r="E72" s="245"/>
      <c r="F72" s="245"/>
      <c r="G72" s="245"/>
      <c r="H72" s="246"/>
      <c r="I72" s="473"/>
      <c r="J72" s="365"/>
      <c r="K72" s="255"/>
      <c r="L72" s="365"/>
      <c r="M72" s="255"/>
      <c r="N72" s="255"/>
      <c r="O72" s="245"/>
      <c r="P72" s="229"/>
      <c r="Q72" s="245"/>
      <c r="R72" s="419"/>
      <c r="S72" s="180"/>
      <c r="T72" s="180"/>
      <c r="U72" s="180"/>
      <c r="V72" s="238"/>
    </row>
    <row r="73" spans="2:22">
      <c r="B73" s="261"/>
      <c r="C73" s="248"/>
      <c r="D73" s="248"/>
      <c r="E73" s="245"/>
      <c r="F73" s="245"/>
      <c r="G73" s="245"/>
      <c r="H73" s="246"/>
      <c r="I73" s="473"/>
      <c r="J73" s="365"/>
      <c r="K73" s="255"/>
      <c r="L73" s="365"/>
      <c r="M73" s="255"/>
      <c r="N73" s="255"/>
      <c r="O73" s="245"/>
      <c r="P73" s="229"/>
      <c r="Q73" s="245"/>
      <c r="R73" s="419"/>
      <c r="S73" s="180"/>
      <c r="T73" s="180"/>
      <c r="U73" s="180"/>
      <c r="V73" s="238"/>
    </row>
    <row r="74" spans="2:22">
      <c r="B74" s="261"/>
      <c r="C74" s="248"/>
      <c r="D74" s="248"/>
      <c r="E74" s="245"/>
      <c r="F74" s="245"/>
      <c r="G74" s="245"/>
      <c r="H74" s="246"/>
      <c r="I74" s="466"/>
      <c r="J74" s="365"/>
      <c r="K74" s="255"/>
      <c r="L74" s="365"/>
      <c r="M74" s="255"/>
      <c r="N74" s="255"/>
      <c r="O74" s="245"/>
      <c r="P74" s="229"/>
      <c r="Q74" s="245"/>
      <c r="R74" s="419"/>
      <c r="S74" s="180"/>
      <c r="T74" s="180"/>
      <c r="U74" s="180"/>
      <c r="V74" s="238"/>
    </row>
    <row r="75" spans="2:22">
      <c r="B75" s="261"/>
      <c r="C75" s="248"/>
      <c r="D75" s="248"/>
      <c r="E75" s="245"/>
      <c r="F75" s="245"/>
      <c r="G75" s="245"/>
      <c r="H75" s="246"/>
      <c r="I75" s="466"/>
      <c r="J75" s="365"/>
      <c r="K75" s="255"/>
      <c r="L75" s="365"/>
      <c r="M75" s="255"/>
      <c r="N75" s="255"/>
      <c r="O75" s="229"/>
      <c r="P75" s="245"/>
      <c r="Q75" s="245"/>
      <c r="R75" s="419"/>
      <c r="S75" s="180"/>
      <c r="T75" s="180"/>
      <c r="U75" s="180"/>
      <c r="V75" s="238"/>
    </row>
    <row r="76" spans="2:22" ht="15">
      <c r="B76" s="261"/>
      <c r="C76" s="248"/>
      <c r="D76" s="463"/>
      <c r="E76" s="463" t="s">
        <v>660</v>
      </c>
      <c r="F76" s="245"/>
      <c r="G76" s="245"/>
      <c r="H76" s="246"/>
      <c r="I76" s="466"/>
      <c r="J76" s="365"/>
      <c r="K76" s="255"/>
      <c r="L76" s="365"/>
      <c r="M76" s="255"/>
      <c r="N76" s="255"/>
      <c r="O76" s="245"/>
      <c r="P76" s="229"/>
      <c r="Q76" s="245"/>
      <c r="R76" s="419"/>
      <c r="S76" s="180"/>
      <c r="T76" s="180"/>
      <c r="U76" s="180"/>
      <c r="V76" s="238"/>
    </row>
    <row r="77" spans="2:22">
      <c r="B77" s="261"/>
      <c r="C77" s="248"/>
      <c r="D77" s="459" t="s">
        <v>659</v>
      </c>
      <c r="E77" s="245"/>
      <c r="F77" s="245"/>
      <c r="G77" s="245"/>
      <c r="H77" s="246"/>
      <c r="I77" s="466"/>
      <c r="J77" s="365"/>
      <c r="K77" s="255"/>
      <c r="L77" s="365"/>
      <c r="M77" s="255"/>
      <c r="N77" s="255"/>
      <c r="O77" s="245"/>
      <c r="P77" s="229"/>
      <c r="Q77" s="245"/>
      <c r="R77" s="419"/>
      <c r="S77" s="180"/>
      <c r="T77" s="180"/>
      <c r="U77" s="180"/>
      <c r="V77" s="238"/>
    </row>
    <row r="78" spans="2:22">
      <c r="B78" s="261"/>
      <c r="C78" s="248"/>
      <c r="D78" s="248"/>
      <c r="E78" s="245"/>
      <c r="F78" s="245"/>
      <c r="G78" s="245"/>
      <c r="H78" s="246"/>
      <c r="I78" s="466"/>
      <c r="J78" s="365"/>
      <c r="K78" s="255"/>
      <c r="L78" s="365"/>
      <c r="M78" s="255"/>
      <c r="N78" s="255"/>
      <c r="O78" s="245"/>
      <c r="P78" s="229"/>
      <c r="Q78" s="245"/>
      <c r="R78" s="419"/>
      <c r="S78" s="180"/>
      <c r="T78" s="180"/>
      <c r="U78" s="180"/>
      <c r="V78" s="238"/>
    </row>
    <row r="79" spans="2:22">
      <c r="B79" s="261"/>
      <c r="C79" s="248"/>
      <c r="D79" s="459" t="s">
        <v>655</v>
      </c>
      <c r="E79" s="178"/>
      <c r="F79" s="245"/>
      <c r="G79" s="178"/>
      <c r="H79" s="246"/>
      <c r="I79" s="465"/>
      <c r="J79" s="365"/>
      <c r="K79" s="255"/>
      <c r="L79" s="365"/>
      <c r="M79" s="255"/>
      <c r="N79" s="255"/>
      <c r="O79" s="229"/>
      <c r="P79" s="245"/>
      <c r="Q79" s="245"/>
      <c r="R79" s="419"/>
      <c r="S79" s="180"/>
      <c r="T79" s="180"/>
      <c r="U79" s="180"/>
      <c r="V79" s="238"/>
    </row>
    <row r="80" spans="2:22">
      <c r="B80" s="261"/>
      <c r="C80" s="248"/>
      <c r="D80" s="229" t="s">
        <v>606</v>
      </c>
      <c r="E80" s="245"/>
      <c r="F80" s="245"/>
      <c r="G80" s="178"/>
      <c r="H80" s="246"/>
      <c r="I80" s="472"/>
      <c r="J80" s="365"/>
      <c r="K80" s="255"/>
      <c r="L80" s="365"/>
      <c r="M80" s="255"/>
      <c r="N80" s="255"/>
      <c r="O80" s="245"/>
      <c r="P80" s="245"/>
      <c r="Q80" s="245"/>
      <c r="R80" s="419"/>
      <c r="S80" s="180"/>
      <c r="T80" s="180"/>
      <c r="U80" s="180"/>
      <c r="V80" s="238"/>
    </row>
    <row r="81" spans="2:22">
      <c r="B81" s="261"/>
      <c r="C81" s="248"/>
      <c r="D81" s="229" t="s">
        <v>654</v>
      </c>
      <c r="E81" s="245"/>
      <c r="F81" s="245"/>
      <c r="G81" s="178"/>
      <c r="H81" s="246"/>
      <c r="I81" s="472"/>
      <c r="J81" s="365"/>
      <c r="K81" s="255"/>
      <c r="L81" s="365"/>
      <c r="M81" s="255"/>
      <c r="N81" s="255"/>
      <c r="O81" s="229"/>
      <c r="P81" s="245"/>
      <c r="Q81" s="245"/>
      <c r="R81" s="419"/>
      <c r="S81" s="180"/>
      <c r="T81" s="180"/>
      <c r="U81" s="180"/>
      <c r="V81" s="238"/>
    </row>
    <row r="82" spans="2:22">
      <c r="B82" s="261"/>
      <c r="C82" s="248"/>
      <c r="D82" s="459" t="s">
        <v>653</v>
      </c>
      <c r="E82" s="245"/>
      <c r="F82" s="245"/>
      <c r="G82" s="178"/>
      <c r="H82" s="246"/>
      <c r="I82" s="471"/>
      <c r="J82" s="365"/>
      <c r="K82" s="255"/>
      <c r="L82" s="365"/>
      <c r="M82" s="255"/>
      <c r="N82" s="255"/>
      <c r="O82" s="245"/>
      <c r="P82" s="229"/>
      <c r="Q82" s="245"/>
      <c r="R82" s="419"/>
      <c r="S82" s="180"/>
      <c r="T82" s="180"/>
      <c r="U82" s="180"/>
      <c r="V82" s="238"/>
    </row>
    <row r="83" spans="2:22">
      <c r="B83" s="261"/>
      <c r="C83" s="248"/>
      <c r="D83" s="459" t="s">
        <v>652</v>
      </c>
      <c r="E83" s="245"/>
      <c r="F83" s="245"/>
      <c r="G83" s="178"/>
      <c r="H83" s="246"/>
      <c r="I83" s="467">
        <f>SUM(I79:I82)</f>
        <v>0</v>
      </c>
      <c r="J83" s="365"/>
      <c r="K83" s="255"/>
      <c r="L83" s="365"/>
      <c r="M83" s="255"/>
      <c r="N83" s="255"/>
      <c r="O83" s="229"/>
      <c r="P83" s="245"/>
      <c r="Q83" s="245"/>
      <c r="R83" s="419"/>
      <c r="S83" s="180"/>
      <c r="T83" s="180"/>
      <c r="U83" s="180"/>
      <c r="V83" s="238"/>
    </row>
    <row r="84" spans="2:22">
      <c r="B84" s="261"/>
      <c r="C84" s="248"/>
      <c r="D84" s="459"/>
      <c r="E84" s="245"/>
      <c r="F84" s="245"/>
      <c r="G84" s="178"/>
      <c r="H84" s="246"/>
      <c r="I84" s="469"/>
      <c r="J84" s="365"/>
      <c r="K84" s="255"/>
      <c r="L84" s="365"/>
      <c r="M84" s="255"/>
      <c r="N84" s="255"/>
      <c r="O84" s="229"/>
      <c r="P84" s="245"/>
      <c r="Q84" s="245"/>
      <c r="R84" s="419"/>
      <c r="S84" s="180"/>
      <c r="T84" s="180"/>
      <c r="U84" s="180"/>
      <c r="V84" s="238"/>
    </row>
    <row r="85" spans="2:22">
      <c r="B85" s="261"/>
      <c r="C85" s="248"/>
      <c r="D85" s="459" t="s">
        <v>658</v>
      </c>
      <c r="E85" s="245"/>
      <c r="F85" s="245"/>
      <c r="G85" s="178"/>
      <c r="H85" s="246"/>
      <c r="I85" s="465"/>
      <c r="J85" s="365"/>
      <c r="K85" s="255"/>
      <c r="L85" s="365"/>
      <c r="M85" s="255"/>
      <c r="N85" s="255"/>
      <c r="O85" s="229"/>
      <c r="P85" s="245"/>
      <c r="Q85" s="245"/>
      <c r="R85" s="419"/>
      <c r="S85" s="180"/>
      <c r="T85" s="180"/>
      <c r="U85" s="180"/>
      <c r="V85" s="238"/>
    </row>
    <row r="86" spans="2:22">
      <c r="B86" s="261"/>
      <c r="C86" s="248"/>
      <c r="D86" s="459" t="s">
        <v>651</v>
      </c>
      <c r="E86" s="245"/>
      <c r="F86" s="245"/>
      <c r="G86" s="178"/>
      <c r="H86" s="246"/>
      <c r="I86" s="465"/>
      <c r="J86" s="365"/>
      <c r="K86" s="255"/>
      <c r="L86" s="365"/>
      <c r="M86" s="255"/>
      <c r="N86" s="255"/>
      <c r="O86" s="229"/>
      <c r="P86" s="245"/>
      <c r="Q86" s="245"/>
      <c r="R86" s="419"/>
      <c r="S86" s="180"/>
      <c r="T86" s="180"/>
      <c r="U86" s="180"/>
      <c r="V86" s="238"/>
    </row>
    <row r="87" spans="2:22" ht="13.5" thickBot="1">
      <c r="B87" s="261"/>
      <c r="C87" s="248"/>
      <c r="D87" s="459" t="s">
        <v>657</v>
      </c>
      <c r="E87" s="245"/>
      <c r="F87" s="245"/>
      <c r="G87" s="245"/>
      <c r="H87" s="246"/>
      <c r="I87" s="470">
        <f>SUM(I83:I86)</f>
        <v>0</v>
      </c>
      <c r="J87" s="365"/>
      <c r="K87" s="255"/>
      <c r="L87" s="365"/>
      <c r="M87" s="255"/>
      <c r="N87" s="255"/>
      <c r="O87" s="229"/>
      <c r="P87" s="245"/>
      <c r="Q87" s="245"/>
      <c r="R87" s="419"/>
      <c r="S87" s="180"/>
      <c r="T87" s="180"/>
      <c r="U87" s="180"/>
      <c r="V87" s="238"/>
    </row>
    <row r="88" spans="2:22" ht="13.5" thickTop="1">
      <c r="B88" s="261"/>
      <c r="C88" s="248"/>
      <c r="D88" s="459"/>
      <c r="E88" s="245"/>
      <c r="F88" s="245"/>
      <c r="G88" s="178"/>
      <c r="H88" s="246"/>
      <c r="I88" s="469"/>
      <c r="J88" s="365"/>
      <c r="K88" s="255"/>
      <c r="L88" s="365"/>
      <c r="M88" s="255"/>
      <c r="N88" s="255"/>
      <c r="O88" s="245"/>
      <c r="P88" s="245"/>
      <c r="Q88" s="245"/>
      <c r="R88" s="419"/>
      <c r="S88" s="180"/>
      <c r="T88" s="180"/>
      <c r="U88" s="180"/>
      <c r="V88" s="238"/>
    </row>
    <row r="89" spans="2:22">
      <c r="B89" s="261"/>
      <c r="C89" s="248"/>
      <c r="D89" s="248"/>
      <c r="E89" s="245"/>
      <c r="F89" s="245"/>
      <c r="G89" s="178"/>
      <c r="H89" s="246"/>
      <c r="I89" s="469"/>
      <c r="J89" s="365"/>
      <c r="K89" s="255"/>
      <c r="L89" s="365"/>
      <c r="M89" s="255"/>
      <c r="N89" s="255"/>
      <c r="O89" s="406"/>
      <c r="P89" s="245"/>
      <c r="Q89" s="245"/>
      <c r="R89" s="419"/>
      <c r="S89" s="180"/>
      <c r="T89" s="180"/>
      <c r="U89" s="180"/>
      <c r="V89" s="238"/>
    </row>
    <row r="90" spans="2:22" ht="15">
      <c r="B90" s="261"/>
      <c r="C90" s="248"/>
      <c r="D90" s="463"/>
      <c r="E90" s="463" t="s">
        <v>656</v>
      </c>
      <c r="F90" s="245"/>
      <c r="G90" s="178"/>
      <c r="H90" s="246"/>
      <c r="I90" s="469"/>
      <c r="J90" s="365"/>
      <c r="K90" s="255"/>
      <c r="L90" s="365"/>
      <c r="M90" s="255"/>
      <c r="N90" s="255"/>
      <c r="O90" s="245"/>
      <c r="P90" s="245"/>
      <c r="Q90" s="245"/>
      <c r="R90" s="419"/>
      <c r="S90" s="180"/>
      <c r="T90" s="180"/>
      <c r="U90" s="180"/>
      <c r="V90" s="238"/>
    </row>
    <row r="91" spans="2:22">
      <c r="B91" s="261"/>
      <c r="C91" s="248"/>
      <c r="D91" s="248"/>
      <c r="E91" s="245"/>
      <c r="F91" s="245"/>
      <c r="G91" s="178"/>
      <c r="H91" s="246"/>
      <c r="I91" s="469"/>
      <c r="J91" s="365"/>
      <c r="K91" s="255"/>
      <c r="L91" s="365"/>
      <c r="M91" s="255"/>
      <c r="N91" s="255"/>
      <c r="O91" s="245"/>
      <c r="P91" s="229"/>
      <c r="Q91" s="245"/>
      <c r="R91" s="419"/>
      <c r="S91" s="180"/>
      <c r="T91" s="180"/>
      <c r="U91" s="180"/>
      <c r="V91" s="238"/>
    </row>
    <row r="92" spans="2:22">
      <c r="B92" s="261"/>
      <c r="C92" s="248"/>
      <c r="D92" s="459" t="s">
        <v>655</v>
      </c>
      <c r="E92" s="245"/>
      <c r="F92" s="245"/>
      <c r="G92" s="178"/>
      <c r="H92" s="246"/>
      <c r="I92" s="465"/>
      <c r="J92" s="365"/>
      <c r="K92" s="255"/>
      <c r="L92" s="365"/>
      <c r="M92" s="255"/>
      <c r="N92" s="255"/>
      <c r="O92" s="245"/>
      <c r="P92" s="245"/>
      <c r="Q92" s="229"/>
      <c r="R92" s="419"/>
      <c r="S92" s="180"/>
      <c r="T92" s="180"/>
      <c r="U92" s="180"/>
      <c r="V92" s="238"/>
    </row>
    <row r="93" spans="2:22">
      <c r="B93" s="261"/>
      <c r="C93" s="248"/>
      <c r="D93" s="229" t="s">
        <v>606</v>
      </c>
      <c r="E93" s="245"/>
      <c r="F93" s="245"/>
      <c r="G93" s="178"/>
      <c r="H93" s="246"/>
      <c r="I93" s="465"/>
      <c r="J93" s="365"/>
      <c r="K93" s="255"/>
      <c r="L93" s="365"/>
      <c r="M93" s="255"/>
      <c r="N93" s="255"/>
      <c r="O93" s="245"/>
      <c r="P93" s="245"/>
      <c r="Q93" s="229"/>
      <c r="R93" s="419"/>
      <c r="S93" s="180"/>
      <c r="T93" s="180"/>
      <c r="U93" s="180"/>
      <c r="V93" s="238"/>
    </row>
    <row r="94" spans="2:22">
      <c r="B94" s="261"/>
      <c r="C94" s="248"/>
      <c r="D94" s="229" t="s">
        <v>654</v>
      </c>
      <c r="E94" s="245"/>
      <c r="F94" s="245"/>
      <c r="G94" s="178"/>
      <c r="H94" s="246"/>
      <c r="I94" s="465"/>
      <c r="J94" s="365"/>
      <c r="K94" s="255"/>
      <c r="L94" s="365"/>
      <c r="M94" s="255"/>
      <c r="N94" s="255"/>
      <c r="O94" s="245"/>
      <c r="P94" s="229"/>
      <c r="Q94" s="245"/>
      <c r="R94" s="419"/>
      <c r="S94" s="180"/>
      <c r="T94" s="180"/>
      <c r="U94" s="180"/>
      <c r="V94" s="238"/>
    </row>
    <row r="95" spans="2:22">
      <c r="B95" s="261"/>
      <c r="C95" s="248"/>
      <c r="D95" s="459" t="s">
        <v>653</v>
      </c>
      <c r="E95" s="245"/>
      <c r="F95" s="245"/>
      <c r="G95" s="178"/>
      <c r="H95" s="246"/>
      <c r="I95" s="468"/>
      <c r="J95" s="365"/>
      <c r="K95" s="255"/>
      <c r="L95" s="365"/>
      <c r="M95" s="255"/>
      <c r="N95" s="255"/>
      <c r="O95" s="245"/>
      <c r="P95" s="245"/>
      <c r="Q95" s="245"/>
      <c r="R95" s="419"/>
      <c r="S95" s="180"/>
      <c r="T95" s="180"/>
      <c r="U95" s="180"/>
      <c r="V95" s="238"/>
    </row>
    <row r="96" spans="2:22">
      <c r="B96" s="261"/>
      <c r="C96" s="248"/>
      <c r="D96" s="459" t="s">
        <v>652</v>
      </c>
      <c r="E96" s="245"/>
      <c r="F96" s="245"/>
      <c r="G96" s="178"/>
      <c r="H96" s="246"/>
      <c r="I96" s="467">
        <f>SUM(I92:I95)</f>
        <v>0</v>
      </c>
      <c r="J96" s="365"/>
      <c r="K96" s="255"/>
      <c r="L96" s="365"/>
      <c r="M96" s="255"/>
      <c r="N96" s="255"/>
      <c r="O96" s="245"/>
      <c r="P96" s="229"/>
      <c r="Q96" s="245"/>
      <c r="R96" s="419"/>
      <c r="S96" s="180"/>
      <c r="T96" s="180"/>
      <c r="U96" s="180"/>
      <c r="V96" s="238"/>
    </row>
    <row r="97" spans="2:22">
      <c r="B97" s="261"/>
      <c r="C97" s="248"/>
      <c r="D97" s="459"/>
      <c r="E97" s="245"/>
      <c r="F97" s="245"/>
      <c r="G97" s="245"/>
      <c r="H97" s="246"/>
      <c r="I97" s="466"/>
      <c r="J97" s="365"/>
      <c r="K97" s="255"/>
      <c r="L97" s="365"/>
      <c r="M97" s="255"/>
      <c r="N97" s="255"/>
      <c r="O97" s="245"/>
      <c r="P97" s="229"/>
      <c r="Q97" s="245"/>
      <c r="R97" s="419"/>
      <c r="S97" s="180"/>
      <c r="T97" s="180"/>
      <c r="U97" s="180"/>
      <c r="V97" s="238"/>
    </row>
    <row r="98" spans="2:22">
      <c r="B98" s="261"/>
      <c r="C98" s="248"/>
      <c r="D98" s="459" t="s">
        <v>651</v>
      </c>
      <c r="E98" s="245"/>
      <c r="F98" s="245"/>
      <c r="G98" s="178"/>
      <c r="H98" s="246"/>
      <c r="I98" s="465"/>
      <c r="J98" s="365"/>
      <c r="K98" s="255"/>
      <c r="L98" s="365"/>
      <c r="M98" s="255"/>
      <c r="N98" s="255"/>
      <c r="O98" s="245"/>
      <c r="P98" s="229"/>
      <c r="Q98" s="245"/>
      <c r="R98" s="419"/>
      <c r="S98" s="180"/>
      <c r="T98" s="180"/>
      <c r="U98" s="180"/>
      <c r="V98" s="238"/>
    </row>
    <row r="99" spans="2:22" ht="13.5" thickBot="1">
      <c r="B99" s="261"/>
      <c r="C99" s="248"/>
      <c r="D99" s="459" t="s">
        <v>650</v>
      </c>
      <c r="E99" s="245"/>
      <c r="F99" s="245"/>
      <c r="G99" s="245"/>
      <c r="H99" s="246"/>
      <c r="I99" s="464">
        <f>SUM(I96:I98)</f>
        <v>0</v>
      </c>
      <c r="J99" s="365"/>
      <c r="K99" s="255"/>
      <c r="L99" s="365"/>
      <c r="M99" s="255"/>
      <c r="N99" s="255"/>
      <c r="O99" s="245"/>
      <c r="P99" s="245"/>
      <c r="Q99" s="245"/>
      <c r="R99" s="419"/>
      <c r="S99" s="180"/>
      <c r="T99" s="180"/>
      <c r="U99" s="180"/>
      <c r="V99" s="238"/>
    </row>
    <row r="100" spans="2:22" ht="13.5" thickTop="1">
      <c r="B100" s="261"/>
      <c r="C100" s="248"/>
      <c r="D100" s="245"/>
      <c r="E100" s="245"/>
      <c r="F100" s="245"/>
      <c r="G100" s="245"/>
      <c r="H100" s="246"/>
      <c r="I100" s="240"/>
      <c r="J100" s="365"/>
      <c r="K100" s="255"/>
      <c r="L100" s="365"/>
      <c r="M100" s="255"/>
      <c r="N100" s="255"/>
      <c r="O100" s="245"/>
      <c r="P100" s="245"/>
      <c r="Q100" s="245"/>
      <c r="R100" s="419"/>
      <c r="S100" s="180"/>
      <c r="T100" s="180"/>
      <c r="U100" s="180"/>
      <c r="V100" s="238"/>
    </row>
    <row r="101" spans="2:22">
      <c r="B101" s="261"/>
      <c r="C101" s="248"/>
      <c r="D101" s="245"/>
      <c r="E101" s="245"/>
      <c r="F101" s="245"/>
      <c r="G101" s="245"/>
      <c r="H101" s="246"/>
      <c r="I101" s="240"/>
      <c r="J101" s="365"/>
      <c r="K101" s="255"/>
      <c r="L101" s="365"/>
      <c r="M101" s="255"/>
      <c r="N101" s="255"/>
      <c r="O101" s="245"/>
      <c r="P101" s="245"/>
      <c r="Q101" s="245"/>
      <c r="R101" s="420"/>
      <c r="S101" s="419"/>
      <c r="T101" s="180"/>
      <c r="U101" s="180"/>
      <c r="V101" s="238"/>
    </row>
    <row r="102" spans="2:22" ht="15">
      <c r="B102" s="261"/>
      <c r="C102" s="248"/>
      <c r="D102" s="463"/>
      <c r="E102" s="463" t="s">
        <v>649</v>
      </c>
      <c r="F102" s="245"/>
      <c r="G102" s="245"/>
      <c r="H102" s="246"/>
      <c r="I102" s="240"/>
      <c r="J102" s="365"/>
      <c r="K102" s="255"/>
      <c r="L102" s="365"/>
      <c r="M102" s="255"/>
      <c r="N102" s="255"/>
      <c r="O102" s="245"/>
      <c r="P102" s="245"/>
      <c r="Q102" s="245"/>
      <c r="R102" s="420"/>
      <c r="S102" s="419"/>
      <c r="T102" s="180"/>
      <c r="U102" s="180"/>
      <c r="V102" s="238"/>
    </row>
    <row r="103" spans="2:22">
      <c r="B103" s="261"/>
      <c r="C103" s="248"/>
      <c r="D103" s="248"/>
      <c r="E103" s="245"/>
      <c r="F103" s="245"/>
      <c r="G103" s="245"/>
      <c r="H103" s="246"/>
      <c r="I103" s="240"/>
      <c r="J103" s="365"/>
      <c r="K103" s="255"/>
      <c r="L103" s="365"/>
      <c r="M103" s="255"/>
      <c r="N103" s="255"/>
      <c r="O103" s="245"/>
      <c r="P103" s="245"/>
      <c r="Q103" s="245"/>
      <c r="R103" s="420"/>
      <c r="S103" s="419"/>
      <c r="T103" s="180"/>
      <c r="U103" s="180"/>
      <c r="V103" s="238"/>
    </row>
    <row r="104" spans="2:22" ht="63.75">
      <c r="B104" s="261"/>
      <c r="C104" s="248"/>
      <c r="D104" s="459"/>
      <c r="E104" s="245"/>
      <c r="F104" s="245"/>
      <c r="G104" s="245"/>
      <c r="H104" s="246"/>
      <c r="I104" s="462" t="s">
        <v>648</v>
      </c>
      <c r="J104" s="365"/>
      <c r="K104" s="462" t="s">
        <v>647</v>
      </c>
      <c r="L104" s="365"/>
      <c r="M104" s="462" t="s">
        <v>646</v>
      </c>
      <c r="N104" s="255"/>
      <c r="O104" s="245"/>
      <c r="P104" s="245"/>
      <c r="Q104" s="245"/>
      <c r="R104" s="420"/>
      <c r="S104" s="419"/>
      <c r="T104" s="180"/>
      <c r="U104" s="180"/>
      <c r="V104" s="238"/>
    </row>
    <row r="105" spans="2:22">
      <c r="B105" s="261"/>
      <c r="C105" s="248"/>
      <c r="D105" s="459" t="s">
        <v>645</v>
      </c>
      <c r="E105" s="245"/>
      <c r="F105" s="245"/>
      <c r="G105" s="384" t="s">
        <v>644</v>
      </c>
      <c r="H105" s="246"/>
      <c r="I105" s="461"/>
      <c r="J105" s="365"/>
      <c r="K105" s="461"/>
      <c r="L105" s="365"/>
      <c r="M105" s="461"/>
      <c r="N105" s="255"/>
      <c r="O105" s="245"/>
      <c r="P105" s="245"/>
      <c r="Q105" s="245"/>
      <c r="R105" s="420"/>
      <c r="S105" s="419"/>
      <c r="T105" s="180"/>
      <c r="U105" s="180"/>
      <c r="V105" s="238"/>
    </row>
    <row r="106" spans="2:22">
      <c r="B106" s="261"/>
      <c r="C106" s="248"/>
      <c r="D106" s="459" t="s">
        <v>643</v>
      </c>
      <c r="E106" s="245"/>
      <c r="F106" s="245"/>
      <c r="G106" s="384" t="s">
        <v>642</v>
      </c>
      <c r="H106" s="246"/>
      <c r="I106" s="461"/>
      <c r="J106" s="365"/>
      <c r="K106" s="461"/>
      <c r="L106" s="365"/>
      <c r="M106" s="461"/>
      <c r="N106" s="255"/>
      <c r="O106" s="245"/>
      <c r="P106" s="245"/>
      <c r="Q106" s="245"/>
      <c r="R106" s="420"/>
      <c r="S106" s="419"/>
      <c r="T106" s="180"/>
      <c r="U106" s="180"/>
      <c r="V106" s="238"/>
    </row>
    <row r="107" spans="2:22">
      <c r="B107" s="261"/>
      <c r="C107" s="248"/>
      <c r="D107" s="459" t="s">
        <v>641</v>
      </c>
      <c r="E107" s="245"/>
      <c r="F107" s="245"/>
      <c r="G107" s="178"/>
      <c r="H107" s="246"/>
      <c r="I107" s="461"/>
      <c r="J107" s="365"/>
      <c r="K107" s="461"/>
      <c r="L107" s="365"/>
      <c r="M107" s="460"/>
      <c r="N107" s="255"/>
      <c r="O107" s="245"/>
      <c r="P107" s="245"/>
      <c r="Q107" s="245"/>
      <c r="R107" s="420"/>
      <c r="S107" s="419"/>
      <c r="T107" s="180"/>
      <c r="U107" s="180"/>
      <c r="V107" s="238"/>
    </row>
    <row r="108" spans="2:22">
      <c r="B108" s="261"/>
      <c r="C108" s="248"/>
      <c r="D108" s="459" t="s">
        <v>640</v>
      </c>
      <c r="E108" s="245"/>
      <c r="F108" s="245"/>
      <c r="G108" s="178"/>
      <c r="H108" s="246"/>
      <c r="I108" s="461"/>
      <c r="J108" s="365"/>
      <c r="K108" s="461"/>
      <c r="L108" s="365"/>
      <c r="M108" s="460"/>
      <c r="N108" s="255"/>
      <c r="O108" s="245"/>
      <c r="P108" s="245"/>
      <c r="Q108" s="245"/>
      <c r="R108" s="420"/>
      <c r="S108" s="419"/>
      <c r="T108" s="180"/>
      <c r="U108" s="180"/>
      <c r="V108" s="238"/>
    </row>
    <row r="109" spans="2:22">
      <c r="B109" s="261"/>
      <c r="C109" s="248"/>
      <c r="D109" s="459" t="s">
        <v>639</v>
      </c>
      <c r="E109" s="245"/>
      <c r="F109" s="245"/>
      <c r="G109" s="178"/>
      <c r="H109" s="246"/>
      <c r="I109" s="458">
        <v>0</v>
      </c>
      <c r="J109" s="365"/>
      <c r="K109" s="457">
        <v>0</v>
      </c>
      <c r="L109" s="365"/>
      <c r="M109" s="257">
        <v>0</v>
      </c>
      <c r="N109" s="255"/>
      <c r="O109" s="245"/>
      <c r="P109" s="245"/>
      <c r="Q109" s="245"/>
      <c r="R109" s="420"/>
      <c r="S109" s="419"/>
      <c r="T109" s="180"/>
      <c r="U109" s="180"/>
      <c r="V109" s="238"/>
    </row>
    <row r="110" spans="2:22" ht="13.5" thickBot="1">
      <c r="B110" s="261"/>
      <c r="C110" s="248"/>
      <c r="E110" s="245"/>
      <c r="F110" s="245"/>
      <c r="G110" s="178"/>
      <c r="H110" s="246"/>
      <c r="I110" s="456">
        <f>+'1.5 Net Debt 1'!V126</f>
        <v>0</v>
      </c>
      <c r="J110" s="365"/>
      <c r="K110" s="456">
        <f>+'1.5 Net Debt 1'!S126</f>
        <v>0</v>
      </c>
      <c r="L110" s="365"/>
      <c r="M110" s="455">
        <f>+I43+I83+I47</f>
        <v>0</v>
      </c>
      <c r="N110" s="255"/>
      <c r="O110" s="245"/>
      <c r="P110" s="245"/>
      <c r="Q110" s="245"/>
      <c r="R110" s="420"/>
      <c r="S110" s="419"/>
      <c r="T110" s="180"/>
      <c r="U110" s="180"/>
      <c r="V110" s="238"/>
    </row>
    <row r="111" spans="2:22" ht="13.5" thickTop="1">
      <c r="B111" s="261"/>
      <c r="C111" s="248"/>
      <c r="D111" s="454"/>
      <c r="E111" s="245"/>
      <c r="F111" s="245"/>
      <c r="G111" s="245"/>
      <c r="H111" s="246"/>
      <c r="I111" s="234"/>
      <c r="J111" s="246"/>
      <c r="L111" s="246"/>
      <c r="M111" s="245"/>
      <c r="N111" s="245"/>
      <c r="O111" s="245"/>
      <c r="P111" s="245"/>
      <c r="Q111" s="245"/>
      <c r="R111" s="420"/>
      <c r="S111" s="419"/>
      <c r="T111" s="180"/>
      <c r="U111" s="180"/>
      <c r="V111" s="238"/>
    </row>
    <row r="112" spans="2:22">
      <c r="B112" s="261"/>
      <c r="C112" s="248"/>
      <c r="D112" s="178" t="s">
        <v>638</v>
      </c>
      <c r="E112" s="245"/>
      <c r="F112" s="245"/>
      <c r="G112" s="245"/>
      <c r="H112" s="246"/>
      <c r="I112" s="180"/>
      <c r="J112" s="246"/>
      <c r="K112" s="245"/>
      <c r="L112" s="246"/>
      <c r="M112" s="245"/>
      <c r="N112" s="245"/>
      <c r="O112" s="245"/>
      <c r="P112" s="245"/>
      <c r="Q112" s="245"/>
      <c r="R112" s="420"/>
      <c r="S112" s="419"/>
      <c r="T112" s="180"/>
      <c r="U112" s="180"/>
      <c r="V112" s="238"/>
    </row>
    <row r="113" spans="2:22">
      <c r="B113" s="261"/>
      <c r="C113" s="248"/>
      <c r="D113" s="245"/>
      <c r="E113" s="245"/>
      <c r="F113" s="245"/>
      <c r="G113" s="245"/>
      <c r="H113" s="246"/>
      <c r="I113" s="180"/>
      <c r="J113" s="246"/>
      <c r="K113" s="245"/>
      <c r="L113" s="246"/>
      <c r="M113" s="245"/>
      <c r="N113" s="245"/>
      <c r="O113" s="245"/>
      <c r="P113" s="245"/>
      <c r="Q113" s="245"/>
      <c r="R113" s="420"/>
      <c r="S113" s="419"/>
      <c r="T113" s="180"/>
      <c r="U113" s="180"/>
      <c r="V113" s="238"/>
    </row>
    <row r="114" spans="2:22">
      <c r="B114" s="261"/>
      <c r="C114" s="248"/>
      <c r="D114" s="2591"/>
      <c r="E114" s="2591"/>
      <c r="F114" s="2591"/>
      <c r="G114" s="2591"/>
      <c r="H114" s="2591"/>
      <c r="I114" s="2591"/>
      <c r="J114" s="2591"/>
      <c r="K114" s="2591"/>
      <c r="L114" s="182"/>
      <c r="M114" s="178"/>
      <c r="N114" s="246"/>
      <c r="O114" s="246"/>
      <c r="P114" s="246"/>
      <c r="Q114" s="246"/>
      <c r="R114" s="453"/>
      <c r="S114" s="180"/>
      <c r="T114" s="180"/>
      <c r="U114" s="180"/>
      <c r="V114" s="238"/>
    </row>
    <row r="115" spans="2:22">
      <c r="B115" s="261"/>
      <c r="C115" s="248"/>
      <c r="D115" s="2591"/>
      <c r="E115" s="2591"/>
      <c r="F115" s="2591"/>
      <c r="G115" s="2591"/>
      <c r="H115" s="2591"/>
      <c r="I115" s="2591"/>
      <c r="J115" s="2591"/>
      <c r="K115" s="2591"/>
      <c r="L115" s="182"/>
      <c r="M115" s="178"/>
      <c r="N115" s="246"/>
      <c r="O115" s="246"/>
      <c r="P115" s="246"/>
      <c r="Q115" s="246"/>
      <c r="R115" s="453"/>
      <c r="S115" s="180"/>
      <c r="T115" s="180"/>
      <c r="U115" s="180"/>
      <c r="V115" s="238"/>
    </row>
    <row r="116" spans="2:22">
      <c r="B116" s="261"/>
      <c r="C116" s="248"/>
      <c r="D116" s="2591"/>
      <c r="E116" s="2591"/>
      <c r="F116" s="2591"/>
      <c r="G116" s="2591"/>
      <c r="H116" s="2591"/>
      <c r="I116" s="2591"/>
      <c r="J116" s="2591"/>
      <c r="K116" s="2591"/>
      <c r="L116" s="182"/>
      <c r="M116" s="178"/>
      <c r="N116" s="246"/>
      <c r="O116" s="246"/>
      <c r="P116" s="246"/>
      <c r="Q116" s="246"/>
      <c r="R116" s="453"/>
      <c r="S116" s="180"/>
      <c r="T116" s="180"/>
      <c r="U116" s="180"/>
      <c r="V116" s="238"/>
    </row>
    <row r="117" spans="2:22">
      <c r="B117" s="261"/>
      <c r="C117" s="248"/>
      <c r="D117" s="245"/>
      <c r="E117" s="245"/>
      <c r="F117" s="245"/>
      <c r="G117" s="245"/>
      <c r="H117" s="246"/>
      <c r="I117" s="180"/>
      <c r="J117" s="246"/>
      <c r="K117" s="245"/>
      <c r="L117" s="246"/>
      <c r="M117" s="245"/>
      <c r="N117" s="245"/>
      <c r="O117" s="245"/>
      <c r="P117" s="245"/>
      <c r="Q117" s="245"/>
      <c r="R117" s="420"/>
      <c r="S117" s="419"/>
      <c r="T117" s="180"/>
      <c r="U117" s="180"/>
      <c r="V117" s="238"/>
    </row>
    <row r="118" spans="2:22">
      <c r="B118" s="261"/>
      <c r="C118" s="248"/>
      <c r="D118" s="245"/>
      <c r="E118" s="245"/>
      <c r="F118" s="245"/>
      <c r="G118" s="245"/>
      <c r="H118" s="246"/>
      <c r="I118" s="180"/>
      <c r="J118" s="246"/>
      <c r="K118" s="245"/>
      <c r="L118" s="246"/>
      <c r="M118" s="245"/>
      <c r="N118" s="245"/>
      <c r="O118" s="245"/>
      <c r="P118" s="245"/>
      <c r="Q118" s="245"/>
      <c r="R118" s="420"/>
      <c r="S118" s="419"/>
      <c r="T118" s="180"/>
      <c r="U118" s="180"/>
      <c r="V118" s="238"/>
    </row>
    <row r="119" spans="2:22" ht="13.5" thickBot="1">
      <c r="B119" s="349"/>
      <c r="C119" s="348"/>
      <c r="D119" s="275"/>
      <c r="E119" s="275"/>
      <c r="F119" s="275"/>
      <c r="G119" s="275"/>
      <c r="H119" s="346"/>
      <c r="I119" s="431"/>
      <c r="J119" s="346"/>
      <c r="K119" s="275"/>
      <c r="L119" s="346"/>
      <c r="M119" s="275"/>
      <c r="N119" s="275"/>
      <c r="O119" s="275"/>
      <c r="P119" s="275"/>
      <c r="Q119" s="275"/>
      <c r="R119" s="452"/>
      <c r="S119" s="432"/>
      <c r="T119" s="431"/>
      <c r="U119" s="431"/>
      <c r="V119" s="451"/>
    </row>
    <row r="167" spans="16:16" s="184" customFormat="1">
      <c r="P167" s="184">
        <f>SUM(P163:P166)</f>
        <v>0</v>
      </c>
    </row>
  </sheetData>
  <mergeCells count="4">
    <mergeCell ref="D51:G51"/>
    <mergeCell ref="D52:G52"/>
    <mergeCell ref="M7:Q7"/>
    <mergeCell ref="D114:K116"/>
  </mergeCells>
  <pageMargins left="0.70866141732283472" right="0.70866141732283472" top="0.74803149606299213" bottom="0.74803149606299213" header="0.31496062992125984" footer="0.31496062992125984"/>
  <pageSetup paperSize="8" scale="50" orientation="portrait" r:id="rId1"/>
  <headerFooter>
    <oddFooter>&amp;L&amp;D&amp;T&amp;R&amp;F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ther" ma:contentTypeID="0x0101001B29A5457858BB40B9775B98A0F7A817004274708627832547BF6B8AB394EC7D5F" ma:contentTypeVersion="24" ma:contentTypeDescription="Any item containing internal Ofgem or external information" ma:contentTypeScope="" ma:versionID="573ad8062e52ea65396c17986bb4cd15">
  <xsd:schema xmlns:xsd="http://www.w3.org/2001/XMLSchema" xmlns:p="http://schemas.microsoft.com/office/2006/metadata/properties" xmlns:ns2="2cd398cc-5242-4f22-a36e-b22b9499e21b" targetNamespace="http://schemas.microsoft.com/office/2006/metadata/properties" ma:root="true" ma:fieldsID="2647bee18642120241cf2436f791518f" ns2:_="">
    <xsd:import namespace="2cd398cc-5242-4f22-a36e-b22b9499e21b"/>
    <xsd:element name="properties">
      <xsd:complexType>
        <xsd:sequence>
          <xsd:element name="documentManagement">
            <xsd:complexType>
              <xsd:all>
                <xsd:element ref="ns2:Publication_x0020_Date_x003a_"/>
                <xsd:element ref="ns2:_x003a_"/>
                <xsd:element ref="ns2:_x003a__x003a_"/>
                <xsd:element ref="ns2:Work_x0020_Area"/>
                <xsd:element ref="ns2:Closing_x0020_Date" minOccurs="0"/>
                <xsd:element ref="ns2:Overview" minOccurs="0"/>
                <xsd:element ref="ns2:Ref_x0020_No_x0020_New" minOccurs="0"/>
              </xsd:all>
            </xsd:complexType>
          </xsd:element>
        </xsd:sequence>
      </xsd:complexType>
    </xsd:element>
  </xsd:schema>
  <xsd:schema xmlns:xsd="http://www.w3.org/2001/XMLSchema" xmlns:dms="http://schemas.microsoft.com/office/2006/documentManagement/types" targetNamespace="2cd398cc-5242-4f22-a36e-b22b9499e21b" elementFormDefault="qualified">
    <xsd:import namespace="http://schemas.microsoft.com/office/2006/documentManagement/types"/>
    <xsd:element name="Publication_x0020_Date_x003a_" ma:index="1" ma:displayName="Publication Date:" ma:default="[today]" ma:description="Publication Date:" ma:format="DateOnly" ma:internalName="Publication_x0020_Date_x003A_">
      <xsd:simpleType>
        <xsd:restriction base="dms:DateTime"/>
      </xsd:simpleType>
    </xsd:element>
    <xsd:element name="_x003a_" ma:index="3" ma:displayName=":" ma:default="" ma:description="To display documents in tables. Also to group them together eg Responses with a Consultation Doc.  The format is YYYY/MM/DD - Title - Ref No &#10;(keep the Title part short and use copy and paste to ensure grouping works - check in Publication view)" ma:internalName="_x003A_">
      <xsd:simpleType>
        <xsd:restriction base="dms:Text">
          <xsd:maxLength value="112"/>
        </xsd:restriction>
      </xsd:simpleType>
    </xsd:element>
    <xsd:element name="_x003a__x003a_" ma:index="4" ma:displayName="::" ma:default="" ma:description="Used to place Subsidiary Documents and Responses in the 'More Information' table, with Subsidiary Documents first" ma:format="Dropdown" ma:internalName="_x003A__x003A_">
      <xsd:simpleType>
        <xsd:restriction base="dms:Choice">
          <xsd:enumeration value="- Main Document"/>
          <xsd:enumeration value="- Subsidiary Document"/>
          <xsd:enumeration value="Response"/>
        </xsd:restriction>
      </xsd:simpleType>
    </xsd:element>
    <xsd:element name="Work_x0020_Area" ma:index="5" ma:displayName="Work Area" ma:description="Choose from the drop-down list" ma:format="Dropdown" ma:internalName="Work_x0020_Area">
      <xsd:simpleType>
        <xsd:restriction base="dms:Choice">
          <xsd:enumeration value="Better Regulation"/>
          <xsd:enumeration value="Careers"/>
          <xsd:enumeration value="Connections"/>
          <xsd:enumeration value="Corporate Planning"/>
          <xsd:enumeration value="Electricity Codes"/>
          <xsd:enumeration value="Electricity Distribution"/>
          <xsd:enumeration value="Enforcement"/>
          <xsd:enumeration value="Environment"/>
          <xsd:enumeration value="Europe"/>
          <xsd:enumeration value="Freedom of Information"/>
          <xsd:enumeration value="Gas Codes"/>
          <xsd:enumeration value="Gas Distribution"/>
          <xsd:enumeration value="Licensing"/>
          <xsd:enumeration value="Ofgem's Role"/>
          <xsd:enumeration value="Offshore Transmission"/>
          <xsd:enumeration value="Project Discovery"/>
          <xsd:enumeration value="Retail Markets"/>
          <xsd:enumeration value="RPI-X@20"/>
          <xsd:enumeration value="Smaller Generators"/>
          <xsd:enumeration value="Social Action"/>
          <xsd:enumeration value="Smarter Markets"/>
          <xsd:enumeration value="Sustainable Development"/>
          <xsd:enumeration value="Technical"/>
          <xsd:enumeration value="Transmission"/>
          <xsd:enumeration value="Vulnerable Consumers"/>
          <xsd:enumeration value="Wholesale Markets"/>
        </xsd:restriction>
      </xsd:simpleType>
    </xsd:element>
    <xsd:element name="Closing_x0020_Date" ma:index="6" nillable="true" ma:displayName="Closing Date" ma:default="" ma:format="DateOnly" ma:internalName="Closing_x0020_Date">
      <xsd:simpleType>
        <xsd:restriction base="dms:DateTime"/>
      </xsd:simpleType>
    </xsd:element>
    <xsd:element name="Overview" ma:index="7" nillable="true" ma:displayName="Overview" ma:default="" ma:description="This is a short overview of the document or item" ma:internalName="Overview" ma:readOnly="false">
      <xsd:simpleType>
        <xsd:restriction base="dms:Note"/>
      </xsd:simpleType>
    </xsd:element>
    <xsd:element name="Ref_x0020_No_x0020_New" ma:index="15" nillable="true" ma:displayName="Ref No" ma:description="This Reference number is allocated by Communications for significant Ofgem publications" ma:internalName="Ref_x0020_No_x0020_New" ma:readOnly="false">
      <xsd:simpleType>
        <xsd:restriction base="dms:Text">
          <xsd:maxLength value="2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axOccurs="1" ma:index="2" ma:displayName="Title"/>
        <xsd:element ref="dc:subject" minOccurs="0" maxOccurs="1"/>
        <xsd:element ref="dc:description" minOccurs="0" maxOccurs="1"/>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Overview xmlns="2cd398cc-5242-4f22-a36e-b22b9499e21b" xsi:nil="true"/>
    <Ref_x0020_No_x0020_New xmlns="2cd398cc-5242-4f22-a36e-b22b9499e21b" xsi:nil="true"/>
    <Closing_x0020_Date xmlns="2cd398cc-5242-4f22-a36e-b22b9499e21b" xsi:nil="true"/>
    <_x003a_ xmlns="2cd398cc-5242-4f22-a36e-b22b9499e21b">2012/10/30 RIIO T1 and GD1 Draft RIGS /12</_x003a_>
    <Work_x0020_Area xmlns="2cd398cc-5242-4f22-a36e-b22b9499e21b">Transmission</Work_x0020_Area>
    <Publication_x0020_Date_x003a_ xmlns="2cd398cc-5242-4f22-a36e-b22b9499e21b">2012-10-25T00:00:00+00:00</Publication_x0020_Date_x003a_>
    <_x003a__x003a_ xmlns="2cd398cc-5242-4f22-a36e-b22b9499e21b">- Subsidiary Document</_x003a__x003a_>
  </documentManagement>
</p:properties>
</file>

<file path=customXml/item4.xml><?xml version="1.0" encoding="utf-8"?>
<p:properties xmlns:p="http://schemas.microsoft.com/office/2006/metadata/properties" xmlns:xsi="http://www.w3.org/2001/XMLSchema-instance">
  <documentManagement>
    <Classification xmlns="eecedeb9-13b3-4e62-b003-046c92e1668a">Protect</Classification>
    <DLCPolicyLabelClientValue xmlns="efb98dbe-6680-48eb-ac67-85b3a61e7855">Version : {_UIVersionString}</DLCPolicyLabelClientValue>
    <_Status xmlns="http://schemas.microsoft.com/sharepoint/v3/fields">Draft</_Status>
    <_x003a_ xmlns="eecedeb9-13b3-4e62-b003-046c92e1668a" xsi:nil="true"/>
    <DLCPolicyLabelLock xmlns="efb98dbe-6680-48eb-ac67-85b3a61e7855" xsi:nil="true"/>
    <Organisation xmlns="eecedeb9-13b3-4e62-b003-046c92e1668a">Choose an Organisation</Organisation>
    <_x003a__x003a_ xmlns="eecedeb9-13b3-4e62-b003-046c92e1668a">-Main Document</_x003a__x003a_>
    <Descriptor xmlns="eecedeb9-13b3-4e62-b003-046c92e1668a" xsi:nil="true"/>
    <DLCPolicyLabelValue xmlns="efb98dbe-6680-48eb-ac67-85b3a61e7855">Version : 0.6</DLCPolicyLabelValue>
  </documentManagement>
</p:properties>
</file>

<file path=customXml/itemProps1.xml><?xml version="1.0" encoding="utf-8"?>
<ds:datastoreItem xmlns:ds="http://schemas.openxmlformats.org/officeDocument/2006/customXml" ds:itemID="{2B1DDEC4-A29E-459D-8C70-01176E15FE8C}"/>
</file>

<file path=customXml/itemProps2.xml><?xml version="1.0" encoding="utf-8"?>
<ds:datastoreItem xmlns:ds="http://schemas.openxmlformats.org/officeDocument/2006/customXml" ds:itemID="{60439B33-9632-471B-90FD-1DF8E0506310}"/>
</file>

<file path=customXml/itemProps3.xml><?xml version="1.0" encoding="utf-8"?>
<ds:datastoreItem xmlns:ds="http://schemas.openxmlformats.org/officeDocument/2006/customXml" ds:itemID="{E8F32A71-4F6B-4C73-8300-617186708BEF}"/>
</file>

<file path=customXml/itemProps4.xml><?xml version="1.0" encoding="utf-8"?>
<ds:datastoreItem xmlns:ds="http://schemas.openxmlformats.org/officeDocument/2006/customXml" ds:itemID="{E8F32A71-4F6B-4C73-8300-617186708B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5</vt:i4>
      </vt:variant>
    </vt:vector>
  </HeadingPairs>
  <TitlesOfParts>
    <vt:vector size="86" baseType="lpstr">
      <vt:lpstr>Index</vt:lpstr>
      <vt:lpstr>Universal data</vt:lpstr>
      <vt:lpstr>Check and Balances</vt:lpstr>
      <vt:lpstr>1.1 Inc_Stat</vt:lpstr>
      <vt:lpstr>1.2 Fin_Pos</vt:lpstr>
      <vt:lpstr>1.3 Cashflow </vt:lpstr>
      <vt:lpstr>1.4 Rec to Reg Acs</vt:lpstr>
      <vt:lpstr>1.5 Net Debt 1</vt:lpstr>
      <vt:lpstr>1.5.1 Net Debt NG 1</vt:lpstr>
      <vt:lpstr>1.5.2 Net Debt Rec</vt:lpstr>
      <vt:lpstr>1.7 Disposals</vt:lpstr>
      <vt:lpstr>1.8  Tax Comp</vt:lpstr>
      <vt:lpstr>1.8.1 Tax pools</vt:lpstr>
      <vt:lpstr>1.8.2 Tax Allocations</vt:lpstr>
      <vt:lpstr>1.8.3 Tax allocations CT600</vt:lpstr>
      <vt:lpstr>Tax Clawback</vt:lpstr>
      <vt:lpstr>1.9 Fin Req</vt:lpstr>
      <vt:lpstr>1.10.1 Pension DB Deficit</vt:lpstr>
      <vt:lpstr>1.10.2 Pensions For Benchmark</vt:lpstr>
      <vt:lpstr>1.10.3 Pensions PPF &amp; Admin</vt:lpstr>
      <vt:lpstr>1.10.4 Pensions Rec Triennial</vt:lpstr>
      <vt:lpstr>1.10.5 DAM Stat Triennial</vt:lpstr>
      <vt:lpstr>1.10.6 DAM Rec Triennial</vt:lpstr>
      <vt:lpstr>1.10.7 Pension DB Triennial</vt:lpstr>
      <vt:lpstr>2. Totex summary</vt:lpstr>
      <vt:lpstr>2. Ofgem totex adjustments</vt:lpstr>
      <vt:lpstr>1.3abc_SummaryCash_Contr._Costs</vt:lpstr>
      <vt:lpstr>1.4_Provisions</vt:lpstr>
      <vt:lpstr>1.8 Irregular items</vt:lpstr>
      <vt:lpstr>2.1 Direct Opex Actuals</vt:lpstr>
      <vt:lpstr>2.1a Direct Opex Estimates</vt:lpstr>
      <vt:lpstr>2.4_Exc._&amp;_Demin</vt:lpstr>
      <vt:lpstr>2.5_CEO_&amp;_Corporate_Costs</vt:lpstr>
      <vt:lpstr>2.6_IT_&amp;_Telecoms_Costs</vt:lpstr>
      <vt:lpstr>2.6.1_IT_&amp;_Telecoms_Allocations</vt:lpstr>
      <vt:lpstr>2.7_Insurance_Costs</vt:lpstr>
      <vt:lpstr>2.8_Property_Costs_by_Building</vt:lpstr>
      <vt:lpstr>2.8.1_Property_Costs_Allocation</vt:lpstr>
      <vt:lpstr>2.9_Business_Support_Costs</vt:lpstr>
      <vt:lpstr>2.9.1_Business_Support_Allocs</vt:lpstr>
      <vt:lpstr>2.10_Related Party Transactions</vt:lpstr>
      <vt:lpstr>2.14a_Year_on_Year_Movt</vt:lpstr>
      <vt:lpstr>2.15_Salary and FTE numbers</vt:lpstr>
      <vt:lpstr>2.17_Resilience</vt:lpstr>
      <vt:lpstr>2.18_Apprentices_&amp;_Training</vt:lpstr>
      <vt:lpstr>2.19_Insourced_Outsourced</vt:lpstr>
      <vt:lpstr>IRM-Expenditure</vt:lpstr>
      <vt:lpstr>NIA Expenditure</vt:lpstr>
      <vt:lpstr>NIC-Expenditure</vt:lpstr>
      <vt:lpstr>Innovation Revenue-Condition</vt:lpstr>
      <vt:lpstr>Innovation Revenue - Inputs</vt:lpstr>
      <vt:lpstr>Physical Security Opex</vt:lpstr>
      <vt:lpstr>5.8a_Capex_summary</vt:lpstr>
      <vt:lpstr>2.2 Non op capex</vt:lpstr>
      <vt:lpstr>2.12 SO capex</vt:lpstr>
      <vt:lpstr>5.10 Project listing</vt:lpstr>
      <vt:lpstr>5.13Capex unit cost assumption</vt:lpstr>
      <vt:lpstr>Physical Security Capex</vt:lpstr>
      <vt:lpstr>4.22.2_Flood_Mitigation</vt:lpstr>
      <vt:lpstr>Primary Assets Compr Pipelines</vt:lpstr>
      <vt:lpstr>Primary Assets Compressor units</vt:lpstr>
      <vt:lpstr>5.1System characs</vt:lpstr>
      <vt:lpstr>5.2 Activity indicators</vt:lpstr>
      <vt:lpstr>5.3 Utilisation &amp; performance</vt:lpstr>
      <vt:lpstr>5.4 Demand &amp; capability</vt:lpstr>
      <vt:lpstr>5.5 Compressor utilisation</vt:lpstr>
      <vt:lpstr>5.6 Environmental </vt:lpstr>
      <vt:lpstr>5.9 Asset data </vt:lpstr>
      <vt:lpstr>5.11 Forecast Scenarios</vt:lpstr>
      <vt:lpstr>6.xx Safety </vt:lpstr>
      <vt:lpstr>NGGT customer satisfaction</vt:lpstr>
      <vt:lpstr>Gas incremental capacity</vt:lpstr>
      <vt:lpstr>Gas transmission connections</vt:lpstr>
      <vt:lpstr>Gas constraints &amp; TSS</vt:lpstr>
      <vt:lpstr>5.17 Network Flexibility</vt:lpstr>
      <vt:lpstr>5.18 Business Carbon Footprint</vt:lpstr>
      <vt:lpstr>5.15.1 Cond &amp; Risk-Entry Points</vt:lpstr>
      <vt:lpstr>5.15.2 Cond &amp; Risk-Exit Points</vt:lpstr>
      <vt:lpstr>5.15.3 Cond &amp; Risk-Comps</vt:lpstr>
      <vt:lpstr>5.15.4 Cond &amp; Risk-Pipelines</vt:lpstr>
      <vt:lpstr>5.15.5 Cond &amp; Risk-Multijunctin</vt:lpstr>
      <vt:lpstr>'Gas constraints &amp; TSS'!_ftn1</vt:lpstr>
      <vt:lpstr>'Gas constraints &amp; TSS'!_ftn2</vt:lpstr>
      <vt:lpstr>'Gas constraints &amp; TSS'!_ftnref1</vt:lpstr>
      <vt:lpstr>'Gas constraints &amp; TSS'!_ftnref2</vt:lpstr>
      <vt:lpstr>'5.8a_Capex_summary'!Print_Area</vt:lpstr>
    </vt:vector>
  </TitlesOfParts>
  <Company>IT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Document 5: RIGs Gas Transmission Reporting Template</dc:title>
  <dc:creator>DN</dc:creator>
  <cp:keywords/>
  <cp:lastModifiedBy>DN</cp:lastModifiedBy>
  <dcterms:created xsi:type="dcterms:W3CDTF">2012-10-10T07:53:11Z</dcterms:created>
  <dcterms:modified xsi:type="dcterms:W3CDTF">2012-10-30T10:47:58Z</dcterms:modified>
  <cp:contentType>Other</cp:contentType>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0x0101001B29A5457858BB40B9775B98A0F7A817004274708627832547BF6B8AB394EC7D5F</vt:lpwstr>
  </property>
  <property fmtid="{D5CDD505-2E9C-101B-9397-08002B2CF9AE}" pid="4" name="DLCPolicyLabelValue">
    <vt:lpwstr>Version : 0.6</vt:lpwstr>
  </property>
  <property fmtid="{D5CDD505-2E9C-101B-9397-08002B2CF9AE}" pid="5" name="Organisation">
    <vt:lpwstr>Choose an Organisation</vt:lpwstr>
  </property>
  <property fmtid="{D5CDD505-2E9C-101B-9397-08002B2CF9AE}" pid="6" name="DLCPolicyLabelClientValue">
    <vt:lpwstr>Version : {_UIVersionString}</vt:lpwstr>
  </property>
  <property fmtid="{D5CDD505-2E9C-101B-9397-08002B2CF9AE}" pid="8" name="Classification">
    <vt:lpwstr>Protect</vt:lpwstr>
  </property>
</Properties>
</file>